
<file path=[Content_Types].xml><?xml version="1.0" encoding="utf-8"?>
<Types xmlns="http://schemas.openxmlformats.org/package/2006/content-types">
  <Default Extension="xml" ContentType="application/xml"/>
  <Default Extension="wmf" ContentType="image/x-wmf"/>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10.bin" ContentType="application/vnd.ms-office.activeX"/>
  <Override PartName="/xl/activeX/activeX10.xml" ContentType="application/vnd.ms-office.activeX+xml"/>
  <Override PartName="/xl/activeX/activeX100.bin" ContentType="application/vnd.ms-office.activeX"/>
  <Override PartName="/xl/activeX/activeX100.xml" ContentType="application/vnd.ms-office.activeX+xml"/>
  <Override PartName="/xl/activeX/activeX101.bin" ContentType="application/vnd.ms-office.activeX"/>
  <Override PartName="/xl/activeX/activeX101.xml" ContentType="application/vnd.ms-office.activeX+xml"/>
  <Override PartName="/xl/activeX/activeX102.bin" ContentType="application/vnd.ms-office.activeX"/>
  <Override PartName="/xl/activeX/activeX102.xml" ContentType="application/vnd.ms-office.activeX+xml"/>
  <Override PartName="/xl/activeX/activeX103.bin" ContentType="application/vnd.ms-office.activeX"/>
  <Override PartName="/xl/activeX/activeX103.xml" ContentType="application/vnd.ms-office.activeX+xml"/>
  <Override PartName="/xl/activeX/activeX104.bin" ContentType="application/vnd.ms-office.activeX"/>
  <Override PartName="/xl/activeX/activeX104.xml" ContentType="application/vnd.ms-office.activeX+xml"/>
  <Override PartName="/xl/activeX/activeX105.bin" ContentType="application/vnd.ms-office.activeX"/>
  <Override PartName="/xl/activeX/activeX105.xml" ContentType="application/vnd.ms-office.activeX+xml"/>
  <Override PartName="/xl/activeX/activeX106.bin" ContentType="application/vnd.ms-office.activeX"/>
  <Override PartName="/xl/activeX/activeX106.xml" ContentType="application/vnd.ms-office.activeX+xml"/>
  <Override PartName="/xl/activeX/activeX107.bin" ContentType="application/vnd.ms-office.activeX"/>
  <Override PartName="/xl/activeX/activeX107.xml" ContentType="application/vnd.ms-office.activeX+xml"/>
  <Override PartName="/xl/activeX/activeX108.bin" ContentType="application/vnd.ms-office.activeX"/>
  <Override PartName="/xl/activeX/activeX108.xml" ContentType="application/vnd.ms-office.activeX+xml"/>
  <Override PartName="/xl/activeX/activeX109.bin" ContentType="application/vnd.ms-office.activeX"/>
  <Override PartName="/xl/activeX/activeX109.xml" ContentType="application/vnd.ms-office.activeX+xml"/>
  <Override PartName="/xl/activeX/activeX11.bin" ContentType="application/vnd.ms-office.activeX"/>
  <Override PartName="/xl/activeX/activeX11.xml" ContentType="application/vnd.ms-office.activeX+xml"/>
  <Override PartName="/xl/activeX/activeX110.bin" ContentType="application/vnd.ms-office.activeX"/>
  <Override PartName="/xl/activeX/activeX110.xml" ContentType="application/vnd.ms-office.activeX+xml"/>
  <Override PartName="/xl/activeX/activeX111.bin" ContentType="application/vnd.ms-office.activeX"/>
  <Override PartName="/xl/activeX/activeX111.xml" ContentType="application/vnd.ms-office.activeX+xml"/>
  <Override PartName="/xl/activeX/activeX112.bin" ContentType="application/vnd.ms-office.activeX"/>
  <Override PartName="/xl/activeX/activeX112.xml" ContentType="application/vnd.ms-office.activeX+xml"/>
  <Override PartName="/xl/activeX/activeX113.bin" ContentType="application/vnd.ms-office.activeX"/>
  <Override PartName="/xl/activeX/activeX113.xml" ContentType="application/vnd.ms-office.activeX+xml"/>
  <Override PartName="/xl/activeX/activeX114.bin" ContentType="application/vnd.ms-office.activeX"/>
  <Override PartName="/xl/activeX/activeX114.xml" ContentType="application/vnd.ms-office.activeX+xml"/>
  <Override PartName="/xl/activeX/activeX115.bin" ContentType="application/vnd.ms-office.activeX"/>
  <Override PartName="/xl/activeX/activeX115.xml" ContentType="application/vnd.ms-office.activeX+xml"/>
  <Override PartName="/xl/activeX/activeX116.bin" ContentType="application/vnd.ms-office.activeX"/>
  <Override PartName="/xl/activeX/activeX116.xml" ContentType="application/vnd.ms-office.activeX+xml"/>
  <Override PartName="/xl/activeX/activeX117.bin" ContentType="application/vnd.ms-office.activeX"/>
  <Override PartName="/xl/activeX/activeX117.xml" ContentType="application/vnd.ms-office.activeX+xml"/>
  <Override PartName="/xl/activeX/activeX118.bin" ContentType="application/vnd.ms-office.activeX"/>
  <Override PartName="/xl/activeX/activeX118.xml" ContentType="application/vnd.ms-office.activeX+xml"/>
  <Override PartName="/xl/activeX/activeX119.bin" ContentType="application/vnd.ms-office.activeX"/>
  <Override PartName="/xl/activeX/activeX119.xml" ContentType="application/vnd.ms-office.activeX+xml"/>
  <Override PartName="/xl/activeX/activeX12.bin" ContentType="application/vnd.ms-office.activeX"/>
  <Override PartName="/xl/activeX/activeX12.xml" ContentType="application/vnd.ms-office.activeX+xml"/>
  <Override PartName="/xl/activeX/activeX120.bin" ContentType="application/vnd.ms-office.activeX"/>
  <Override PartName="/xl/activeX/activeX120.xml" ContentType="application/vnd.ms-office.activeX+xml"/>
  <Override PartName="/xl/activeX/activeX121.bin" ContentType="application/vnd.ms-office.activeX"/>
  <Override PartName="/xl/activeX/activeX121.xml" ContentType="application/vnd.ms-office.activeX+xml"/>
  <Override PartName="/xl/activeX/activeX122.bin" ContentType="application/vnd.ms-office.activeX"/>
  <Override PartName="/xl/activeX/activeX122.xml" ContentType="application/vnd.ms-office.activeX+xml"/>
  <Override PartName="/xl/activeX/activeX123.bin" ContentType="application/vnd.ms-office.activeX"/>
  <Override PartName="/xl/activeX/activeX123.xml" ContentType="application/vnd.ms-office.activeX+xml"/>
  <Override PartName="/xl/activeX/activeX124.bin" ContentType="application/vnd.ms-office.activeX"/>
  <Override PartName="/xl/activeX/activeX124.xml" ContentType="application/vnd.ms-office.activeX+xml"/>
  <Override PartName="/xl/activeX/activeX125.bin" ContentType="application/vnd.ms-office.activeX"/>
  <Override PartName="/xl/activeX/activeX125.xml" ContentType="application/vnd.ms-office.activeX+xml"/>
  <Override PartName="/xl/activeX/activeX126.bin" ContentType="application/vnd.ms-office.activeX"/>
  <Override PartName="/xl/activeX/activeX126.xml" ContentType="application/vnd.ms-office.activeX+xml"/>
  <Override PartName="/xl/activeX/activeX127.bin" ContentType="application/vnd.ms-office.activeX"/>
  <Override PartName="/xl/activeX/activeX127.xml" ContentType="application/vnd.ms-office.activeX+xml"/>
  <Override PartName="/xl/activeX/activeX128.bin" ContentType="application/vnd.ms-office.activeX"/>
  <Override PartName="/xl/activeX/activeX128.xml" ContentType="application/vnd.ms-office.activeX+xml"/>
  <Override PartName="/xl/activeX/activeX129.bin" ContentType="application/vnd.ms-office.activeX"/>
  <Override PartName="/xl/activeX/activeX129.xml" ContentType="application/vnd.ms-office.activeX+xml"/>
  <Override PartName="/xl/activeX/activeX13.bin" ContentType="application/vnd.ms-office.activeX"/>
  <Override PartName="/xl/activeX/activeX13.xml" ContentType="application/vnd.ms-office.activeX+xml"/>
  <Override PartName="/xl/activeX/activeX130.bin" ContentType="application/vnd.ms-office.activeX"/>
  <Override PartName="/xl/activeX/activeX130.xml" ContentType="application/vnd.ms-office.activeX+xml"/>
  <Override PartName="/xl/activeX/activeX131.bin" ContentType="application/vnd.ms-office.activeX"/>
  <Override PartName="/xl/activeX/activeX131.xml" ContentType="application/vnd.ms-office.activeX+xml"/>
  <Override PartName="/xl/activeX/activeX132.bin" ContentType="application/vnd.ms-office.activeX"/>
  <Override PartName="/xl/activeX/activeX132.xml" ContentType="application/vnd.ms-office.activeX+xml"/>
  <Override PartName="/xl/activeX/activeX133.bin" ContentType="application/vnd.ms-office.activeX"/>
  <Override PartName="/xl/activeX/activeX133.xml" ContentType="application/vnd.ms-office.activeX+xml"/>
  <Override PartName="/xl/activeX/activeX134.bin" ContentType="application/vnd.ms-office.activeX"/>
  <Override PartName="/xl/activeX/activeX134.xml" ContentType="application/vnd.ms-office.activeX+xml"/>
  <Override PartName="/xl/activeX/activeX135.bin" ContentType="application/vnd.ms-office.activeX"/>
  <Override PartName="/xl/activeX/activeX135.xml" ContentType="application/vnd.ms-office.activeX+xml"/>
  <Override PartName="/xl/activeX/activeX136.bin" ContentType="application/vnd.ms-office.activeX"/>
  <Override PartName="/xl/activeX/activeX136.xml" ContentType="application/vnd.ms-office.activeX+xml"/>
  <Override PartName="/xl/activeX/activeX137.bin" ContentType="application/vnd.ms-office.activeX"/>
  <Override PartName="/xl/activeX/activeX137.xml" ContentType="application/vnd.ms-office.activeX+xml"/>
  <Override PartName="/xl/activeX/activeX138.bin" ContentType="application/vnd.ms-office.activeX"/>
  <Override PartName="/xl/activeX/activeX138.xml" ContentType="application/vnd.ms-office.activeX+xml"/>
  <Override PartName="/xl/activeX/activeX139.bin" ContentType="application/vnd.ms-office.activeX"/>
  <Override PartName="/xl/activeX/activeX139.xml" ContentType="application/vnd.ms-office.activeX+xml"/>
  <Override PartName="/xl/activeX/activeX14.bin" ContentType="application/vnd.ms-office.activeX"/>
  <Override PartName="/xl/activeX/activeX14.xml" ContentType="application/vnd.ms-office.activeX+xml"/>
  <Override PartName="/xl/activeX/activeX140.bin" ContentType="application/vnd.ms-office.activeX"/>
  <Override PartName="/xl/activeX/activeX140.xml" ContentType="application/vnd.ms-office.activeX+xml"/>
  <Override PartName="/xl/activeX/activeX141.bin" ContentType="application/vnd.ms-office.activeX"/>
  <Override PartName="/xl/activeX/activeX141.xml" ContentType="application/vnd.ms-office.activeX+xml"/>
  <Override PartName="/xl/activeX/activeX142.bin" ContentType="application/vnd.ms-office.activeX"/>
  <Override PartName="/xl/activeX/activeX142.xml" ContentType="application/vnd.ms-office.activeX+xml"/>
  <Override PartName="/xl/activeX/activeX143.bin" ContentType="application/vnd.ms-office.activeX"/>
  <Override PartName="/xl/activeX/activeX143.xml" ContentType="application/vnd.ms-office.activeX+xml"/>
  <Override PartName="/xl/activeX/activeX144.bin" ContentType="application/vnd.ms-office.activeX"/>
  <Override PartName="/xl/activeX/activeX144.xml" ContentType="application/vnd.ms-office.activeX+xml"/>
  <Override PartName="/xl/activeX/activeX145.bin" ContentType="application/vnd.ms-office.activeX"/>
  <Override PartName="/xl/activeX/activeX145.xml" ContentType="application/vnd.ms-office.activeX+xml"/>
  <Override PartName="/xl/activeX/activeX146.bin" ContentType="application/vnd.ms-office.activeX"/>
  <Override PartName="/xl/activeX/activeX146.xml" ContentType="application/vnd.ms-office.activeX+xml"/>
  <Override PartName="/xl/activeX/activeX147.bin" ContentType="application/vnd.ms-office.activeX"/>
  <Override PartName="/xl/activeX/activeX147.xml" ContentType="application/vnd.ms-office.activeX+xml"/>
  <Override PartName="/xl/activeX/activeX148.bin" ContentType="application/vnd.ms-office.activeX"/>
  <Override PartName="/xl/activeX/activeX148.xml" ContentType="application/vnd.ms-office.activeX+xml"/>
  <Override PartName="/xl/activeX/activeX149.bin" ContentType="application/vnd.ms-office.activeX"/>
  <Override PartName="/xl/activeX/activeX149.xml" ContentType="application/vnd.ms-office.activeX+xml"/>
  <Override PartName="/xl/activeX/activeX15.bin" ContentType="application/vnd.ms-office.activeX"/>
  <Override PartName="/xl/activeX/activeX15.xml" ContentType="application/vnd.ms-office.activeX+xml"/>
  <Override PartName="/xl/activeX/activeX150.bin" ContentType="application/vnd.ms-office.activeX"/>
  <Override PartName="/xl/activeX/activeX150.xml" ContentType="application/vnd.ms-office.activeX+xml"/>
  <Override PartName="/xl/activeX/activeX151.bin" ContentType="application/vnd.ms-office.activeX"/>
  <Override PartName="/xl/activeX/activeX151.xml" ContentType="application/vnd.ms-office.activeX+xml"/>
  <Override PartName="/xl/activeX/activeX152.bin" ContentType="application/vnd.ms-office.activeX"/>
  <Override PartName="/xl/activeX/activeX152.xml" ContentType="application/vnd.ms-office.activeX+xml"/>
  <Override PartName="/xl/activeX/activeX153.bin" ContentType="application/vnd.ms-office.activeX"/>
  <Override PartName="/xl/activeX/activeX153.xml" ContentType="application/vnd.ms-office.activeX+xml"/>
  <Override PartName="/xl/activeX/activeX154.bin" ContentType="application/vnd.ms-office.activeX"/>
  <Override PartName="/xl/activeX/activeX154.xml" ContentType="application/vnd.ms-office.activeX+xml"/>
  <Override PartName="/xl/activeX/activeX155.bin" ContentType="application/vnd.ms-office.activeX"/>
  <Override PartName="/xl/activeX/activeX155.xml" ContentType="application/vnd.ms-office.activeX+xml"/>
  <Override PartName="/xl/activeX/activeX156.bin" ContentType="application/vnd.ms-office.activeX"/>
  <Override PartName="/xl/activeX/activeX156.xml" ContentType="application/vnd.ms-office.activeX+xml"/>
  <Override PartName="/xl/activeX/activeX157.bin" ContentType="application/vnd.ms-office.activeX"/>
  <Override PartName="/xl/activeX/activeX157.xml" ContentType="application/vnd.ms-office.activeX+xml"/>
  <Override PartName="/xl/activeX/activeX158.bin" ContentType="application/vnd.ms-office.activeX"/>
  <Override PartName="/xl/activeX/activeX158.xml" ContentType="application/vnd.ms-office.activeX+xml"/>
  <Override PartName="/xl/activeX/activeX159.bin" ContentType="application/vnd.ms-office.activeX"/>
  <Override PartName="/xl/activeX/activeX159.xml" ContentType="application/vnd.ms-office.activeX+xml"/>
  <Override PartName="/xl/activeX/activeX16.bin" ContentType="application/vnd.ms-office.activeX"/>
  <Override PartName="/xl/activeX/activeX16.xml" ContentType="application/vnd.ms-office.activeX+xml"/>
  <Override PartName="/xl/activeX/activeX160.bin" ContentType="application/vnd.ms-office.activeX"/>
  <Override PartName="/xl/activeX/activeX160.xml" ContentType="application/vnd.ms-office.activeX+xml"/>
  <Override PartName="/xl/activeX/activeX161.bin" ContentType="application/vnd.ms-office.activeX"/>
  <Override PartName="/xl/activeX/activeX161.xml" ContentType="application/vnd.ms-office.activeX+xml"/>
  <Override PartName="/xl/activeX/activeX162.bin" ContentType="application/vnd.ms-office.activeX"/>
  <Override PartName="/xl/activeX/activeX162.xml" ContentType="application/vnd.ms-office.activeX+xml"/>
  <Override PartName="/xl/activeX/activeX163.bin" ContentType="application/vnd.ms-office.activeX"/>
  <Override PartName="/xl/activeX/activeX163.xml" ContentType="application/vnd.ms-office.activeX+xml"/>
  <Override PartName="/xl/activeX/activeX164.bin" ContentType="application/vnd.ms-office.activeX"/>
  <Override PartName="/xl/activeX/activeX164.xml" ContentType="application/vnd.ms-office.activeX+xml"/>
  <Override PartName="/xl/activeX/activeX165.bin" ContentType="application/vnd.ms-office.activeX"/>
  <Override PartName="/xl/activeX/activeX165.xml" ContentType="application/vnd.ms-office.activeX+xml"/>
  <Override PartName="/xl/activeX/activeX166.bin" ContentType="application/vnd.ms-office.activeX"/>
  <Override PartName="/xl/activeX/activeX166.xml" ContentType="application/vnd.ms-office.activeX+xml"/>
  <Override PartName="/xl/activeX/activeX167.bin" ContentType="application/vnd.ms-office.activeX"/>
  <Override PartName="/xl/activeX/activeX167.xml" ContentType="application/vnd.ms-office.activeX+xml"/>
  <Override PartName="/xl/activeX/activeX168.bin" ContentType="application/vnd.ms-office.activeX"/>
  <Override PartName="/xl/activeX/activeX168.xml" ContentType="application/vnd.ms-office.activeX+xml"/>
  <Override PartName="/xl/activeX/activeX169.bin" ContentType="application/vnd.ms-office.activeX"/>
  <Override PartName="/xl/activeX/activeX169.xml" ContentType="application/vnd.ms-office.activeX+xml"/>
  <Override PartName="/xl/activeX/activeX17.bin" ContentType="application/vnd.ms-office.activeX"/>
  <Override PartName="/xl/activeX/activeX17.xml" ContentType="application/vnd.ms-office.activeX+xml"/>
  <Override PartName="/xl/activeX/activeX170.bin" ContentType="application/vnd.ms-office.activeX"/>
  <Override PartName="/xl/activeX/activeX170.xml" ContentType="application/vnd.ms-office.activeX+xml"/>
  <Override PartName="/xl/activeX/activeX171.bin" ContentType="application/vnd.ms-office.activeX"/>
  <Override PartName="/xl/activeX/activeX171.xml" ContentType="application/vnd.ms-office.activeX+xml"/>
  <Override PartName="/xl/activeX/activeX172.bin" ContentType="application/vnd.ms-office.activeX"/>
  <Override PartName="/xl/activeX/activeX172.xml" ContentType="application/vnd.ms-office.activeX+xml"/>
  <Override PartName="/xl/activeX/activeX173.bin" ContentType="application/vnd.ms-office.activeX"/>
  <Override PartName="/xl/activeX/activeX173.xml" ContentType="application/vnd.ms-office.activeX+xml"/>
  <Override PartName="/xl/activeX/activeX174.bin" ContentType="application/vnd.ms-office.activeX"/>
  <Override PartName="/xl/activeX/activeX174.xml" ContentType="application/vnd.ms-office.activeX+xml"/>
  <Override PartName="/xl/activeX/activeX175.bin" ContentType="application/vnd.ms-office.activeX"/>
  <Override PartName="/xl/activeX/activeX175.xml" ContentType="application/vnd.ms-office.activeX+xml"/>
  <Override PartName="/xl/activeX/activeX176.bin" ContentType="application/vnd.ms-office.activeX"/>
  <Override PartName="/xl/activeX/activeX176.xml" ContentType="application/vnd.ms-office.activeX+xml"/>
  <Override PartName="/xl/activeX/activeX177.bin" ContentType="application/vnd.ms-office.activeX"/>
  <Override PartName="/xl/activeX/activeX177.xml" ContentType="application/vnd.ms-office.activeX+xml"/>
  <Override PartName="/xl/activeX/activeX178.bin" ContentType="application/vnd.ms-office.activeX"/>
  <Override PartName="/xl/activeX/activeX178.xml" ContentType="application/vnd.ms-office.activeX+xml"/>
  <Override PartName="/xl/activeX/activeX179.bin" ContentType="application/vnd.ms-office.activeX"/>
  <Override PartName="/xl/activeX/activeX179.xml" ContentType="application/vnd.ms-office.activeX+xml"/>
  <Override PartName="/xl/activeX/activeX18.bin" ContentType="application/vnd.ms-office.activeX"/>
  <Override PartName="/xl/activeX/activeX18.xml" ContentType="application/vnd.ms-office.activeX+xml"/>
  <Override PartName="/xl/activeX/activeX180.bin" ContentType="application/vnd.ms-office.activeX"/>
  <Override PartName="/xl/activeX/activeX180.xml" ContentType="application/vnd.ms-office.activeX+xml"/>
  <Override PartName="/xl/activeX/activeX181.bin" ContentType="application/vnd.ms-office.activeX"/>
  <Override PartName="/xl/activeX/activeX181.xml" ContentType="application/vnd.ms-office.activeX+xml"/>
  <Override PartName="/xl/activeX/activeX182.bin" ContentType="application/vnd.ms-office.activeX"/>
  <Override PartName="/xl/activeX/activeX182.xml" ContentType="application/vnd.ms-office.activeX+xml"/>
  <Override PartName="/xl/activeX/activeX183.bin" ContentType="application/vnd.ms-office.activeX"/>
  <Override PartName="/xl/activeX/activeX183.xml" ContentType="application/vnd.ms-office.activeX+xml"/>
  <Override PartName="/xl/activeX/activeX184.bin" ContentType="application/vnd.ms-office.activeX"/>
  <Override PartName="/xl/activeX/activeX184.xml" ContentType="application/vnd.ms-office.activeX+xml"/>
  <Override PartName="/xl/activeX/activeX185.bin" ContentType="application/vnd.ms-office.activeX"/>
  <Override PartName="/xl/activeX/activeX185.xml" ContentType="application/vnd.ms-office.activeX+xml"/>
  <Override PartName="/xl/activeX/activeX186.bin" ContentType="application/vnd.ms-office.activeX"/>
  <Override PartName="/xl/activeX/activeX186.xml" ContentType="application/vnd.ms-office.activeX+xml"/>
  <Override PartName="/xl/activeX/activeX187.bin" ContentType="application/vnd.ms-office.activeX"/>
  <Override PartName="/xl/activeX/activeX187.xml" ContentType="application/vnd.ms-office.activeX+xml"/>
  <Override PartName="/xl/activeX/activeX188.bin" ContentType="application/vnd.ms-office.activeX"/>
  <Override PartName="/xl/activeX/activeX188.xml" ContentType="application/vnd.ms-office.activeX+xml"/>
  <Override PartName="/xl/activeX/activeX189.bin" ContentType="application/vnd.ms-office.activeX"/>
  <Override PartName="/xl/activeX/activeX189.xml" ContentType="application/vnd.ms-office.activeX+xml"/>
  <Override PartName="/xl/activeX/activeX19.bin" ContentType="application/vnd.ms-office.activeX"/>
  <Override PartName="/xl/activeX/activeX19.xml" ContentType="application/vnd.ms-office.activeX+xml"/>
  <Override PartName="/xl/activeX/activeX190.bin" ContentType="application/vnd.ms-office.activeX"/>
  <Override PartName="/xl/activeX/activeX190.xml" ContentType="application/vnd.ms-office.activeX+xml"/>
  <Override PartName="/xl/activeX/activeX191.bin" ContentType="application/vnd.ms-office.activeX"/>
  <Override PartName="/xl/activeX/activeX191.xml" ContentType="application/vnd.ms-office.activeX+xml"/>
  <Override PartName="/xl/activeX/activeX192.bin" ContentType="application/vnd.ms-office.activeX"/>
  <Override PartName="/xl/activeX/activeX192.xml" ContentType="application/vnd.ms-office.activeX+xml"/>
  <Override PartName="/xl/activeX/activeX193.bin" ContentType="application/vnd.ms-office.activeX"/>
  <Override PartName="/xl/activeX/activeX193.xml" ContentType="application/vnd.ms-office.activeX+xml"/>
  <Override PartName="/xl/activeX/activeX194.bin" ContentType="application/vnd.ms-office.activeX"/>
  <Override PartName="/xl/activeX/activeX194.xml" ContentType="application/vnd.ms-office.activeX+xml"/>
  <Override PartName="/xl/activeX/activeX195.bin" ContentType="application/vnd.ms-office.activeX"/>
  <Override PartName="/xl/activeX/activeX195.xml" ContentType="application/vnd.ms-office.activeX+xml"/>
  <Override PartName="/xl/activeX/activeX196.bin" ContentType="application/vnd.ms-office.activeX"/>
  <Override PartName="/xl/activeX/activeX196.xml" ContentType="application/vnd.ms-office.activeX+xml"/>
  <Override PartName="/xl/activeX/activeX197.bin" ContentType="application/vnd.ms-office.activeX"/>
  <Override PartName="/xl/activeX/activeX197.xml" ContentType="application/vnd.ms-office.activeX+xml"/>
  <Override PartName="/xl/activeX/activeX198.bin" ContentType="application/vnd.ms-office.activeX"/>
  <Override PartName="/xl/activeX/activeX198.xml" ContentType="application/vnd.ms-office.activeX+xml"/>
  <Override PartName="/xl/activeX/activeX199.bin" ContentType="application/vnd.ms-office.activeX"/>
  <Override PartName="/xl/activeX/activeX199.xml" ContentType="application/vnd.ms-office.activeX+xml"/>
  <Override PartName="/xl/activeX/activeX2.bin" ContentType="application/vnd.ms-office.activeX"/>
  <Override PartName="/xl/activeX/activeX2.xml" ContentType="application/vnd.ms-office.activeX+xml"/>
  <Override PartName="/xl/activeX/activeX20.bin" ContentType="application/vnd.ms-office.activeX"/>
  <Override PartName="/xl/activeX/activeX20.xml" ContentType="application/vnd.ms-office.activeX+xml"/>
  <Override PartName="/xl/activeX/activeX200.bin" ContentType="application/vnd.ms-office.activeX"/>
  <Override PartName="/xl/activeX/activeX200.xml" ContentType="application/vnd.ms-office.activeX+xml"/>
  <Override PartName="/xl/activeX/activeX201.bin" ContentType="application/vnd.ms-office.activeX"/>
  <Override PartName="/xl/activeX/activeX201.xml" ContentType="application/vnd.ms-office.activeX+xml"/>
  <Override PartName="/xl/activeX/activeX202.bin" ContentType="application/vnd.ms-office.activeX"/>
  <Override PartName="/xl/activeX/activeX202.xml" ContentType="application/vnd.ms-office.activeX+xml"/>
  <Override PartName="/xl/activeX/activeX203.bin" ContentType="application/vnd.ms-office.activeX"/>
  <Override PartName="/xl/activeX/activeX203.xml" ContentType="application/vnd.ms-office.activeX+xml"/>
  <Override PartName="/xl/activeX/activeX204.bin" ContentType="application/vnd.ms-office.activeX"/>
  <Override PartName="/xl/activeX/activeX204.xml" ContentType="application/vnd.ms-office.activeX+xml"/>
  <Override PartName="/xl/activeX/activeX205.bin" ContentType="application/vnd.ms-office.activeX"/>
  <Override PartName="/xl/activeX/activeX205.xml" ContentType="application/vnd.ms-office.activeX+xml"/>
  <Override PartName="/xl/activeX/activeX206.bin" ContentType="application/vnd.ms-office.activeX"/>
  <Override PartName="/xl/activeX/activeX206.xml" ContentType="application/vnd.ms-office.activeX+xml"/>
  <Override PartName="/xl/activeX/activeX207.bin" ContentType="application/vnd.ms-office.activeX"/>
  <Override PartName="/xl/activeX/activeX207.xml" ContentType="application/vnd.ms-office.activeX+xml"/>
  <Override PartName="/xl/activeX/activeX208.bin" ContentType="application/vnd.ms-office.activeX"/>
  <Override PartName="/xl/activeX/activeX208.xml" ContentType="application/vnd.ms-office.activeX+xml"/>
  <Override PartName="/xl/activeX/activeX209.bin" ContentType="application/vnd.ms-office.activeX"/>
  <Override PartName="/xl/activeX/activeX209.xml" ContentType="application/vnd.ms-office.activeX+xml"/>
  <Override PartName="/xl/activeX/activeX21.bin" ContentType="application/vnd.ms-office.activeX"/>
  <Override PartName="/xl/activeX/activeX21.xml" ContentType="application/vnd.ms-office.activeX+xml"/>
  <Override PartName="/xl/activeX/activeX210.bin" ContentType="application/vnd.ms-office.activeX"/>
  <Override PartName="/xl/activeX/activeX210.xml" ContentType="application/vnd.ms-office.activeX+xml"/>
  <Override PartName="/xl/activeX/activeX211.bin" ContentType="application/vnd.ms-office.activeX"/>
  <Override PartName="/xl/activeX/activeX211.xml" ContentType="application/vnd.ms-office.activeX+xml"/>
  <Override PartName="/xl/activeX/activeX212.bin" ContentType="application/vnd.ms-office.activeX"/>
  <Override PartName="/xl/activeX/activeX212.xml" ContentType="application/vnd.ms-office.activeX+xml"/>
  <Override PartName="/xl/activeX/activeX213.bin" ContentType="application/vnd.ms-office.activeX"/>
  <Override PartName="/xl/activeX/activeX213.xml" ContentType="application/vnd.ms-office.activeX+xml"/>
  <Override PartName="/xl/activeX/activeX214.bin" ContentType="application/vnd.ms-office.activeX"/>
  <Override PartName="/xl/activeX/activeX214.xml" ContentType="application/vnd.ms-office.activeX+xml"/>
  <Override PartName="/xl/activeX/activeX215.bin" ContentType="application/vnd.ms-office.activeX"/>
  <Override PartName="/xl/activeX/activeX215.xml" ContentType="application/vnd.ms-office.activeX+xml"/>
  <Override PartName="/xl/activeX/activeX216.bin" ContentType="application/vnd.ms-office.activeX"/>
  <Override PartName="/xl/activeX/activeX216.xml" ContentType="application/vnd.ms-office.activeX+xml"/>
  <Override PartName="/xl/activeX/activeX217.bin" ContentType="application/vnd.ms-office.activeX"/>
  <Override PartName="/xl/activeX/activeX217.xml" ContentType="application/vnd.ms-office.activeX+xml"/>
  <Override PartName="/xl/activeX/activeX218.bin" ContentType="application/vnd.ms-office.activeX"/>
  <Override PartName="/xl/activeX/activeX218.xml" ContentType="application/vnd.ms-office.activeX+xml"/>
  <Override PartName="/xl/activeX/activeX219.bin" ContentType="application/vnd.ms-office.activeX"/>
  <Override PartName="/xl/activeX/activeX219.xml" ContentType="application/vnd.ms-office.activeX+xml"/>
  <Override PartName="/xl/activeX/activeX22.bin" ContentType="application/vnd.ms-office.activeX"/>
  <Override PartName="/xl/activeX/activeX22.xml" ContentType="application/vnd.ms-office.activeX+xml"/>
  <Override PartName="/xl/activeX/activeX220.bin" ContentType="application/vnd.ms-office.activeX"/>
  <Override PartName="/xl/activeX/activeX220.xml" ContentType="application/vnd.ms-office.activeX+xml"/>
  <Override PartName="/xl/activeX/activeX221.bin" ContentType="application/vnd.ms-office.activeX"/>
  <Override PartName="/xl/activeX/activeX221.xml" ContentType="application/vnd.ms-office.activeX+xml"/>
  <Override PartName="/xl/activeX/activeX222.bin" ContentType="application/vnd.ms-office.activeX"/>
  <Override PartName="/xl/activeX/activeX222.xml" ContentType="application/vnd.ms-office.activeX+xml"/>
  <Override PartName="/xl/activeX/activeX223.bin" ContentType="application/vnd.ms-office.activeX"/>
  <Override PartName="/xl/activeX/activeX223.xml" ContentType="application/vnd.ms-office.activeX+xml"/>
  <Override PartName="/xl/activeX/activeX224.bin" ContentType="application/vnd.ms-office.activeX"/>
  <Override PartName="/xl/activeX/activeX224.xml" ContentType="application/vnd.ms-office.activeX+xml"/>
  <Override PartName="/xl/activeX/activeX225.bin" ContentType="application/vnd.ms-office.activeX"/>
  <Override PartName="/xl/activeX/activeX225.xml" ContentType="application/vnd.ms-office.activeX+xml"/>
  <Override PartName="/xl/activeX/activeX226.bin" ContentType="application/vnd.ms-office.activeX"/>
  <Override PartName="/xl/activeX/activeX226.xml" ContentType="application/vnd.ms-office.activeX+xml"/>
  <Override PartName="/xl/activeX/activeX227.bin" ContentType="application/vnd.ms-office.activeX"/>
  <Override PartName="/xl/activeX/activeX227.xml" ContentType="application/vnd.ms-office.activeX+xml"/>
  <Override PartName="/xl/activeX/activeX228.bin" ContentType="application/vnd.ms-office.activeX"/>
  <Override PartName="/xl/activeX/activeX228.xml" ContentType="application/vnd.ms-office.activeX+xml"/>
  <Override PartName="/xl/activeX/activeX229.bin" ContentType="application/vnd.ms-office.activeX"/>
  <Override PartName="/xl/activeX/activeX229.xml" ContentType="application/vnd.ms-office.activeX+xml"/>
  <Override PartName="/xl/activeX/activeX23.bin" ContentType="application/vnd.ms-office.activeX"/>
  <Override PartName="/xl/activeX/activeX23.xml" ContentType="application/vnd.ms-office.activeX+xml"/>
  <Override PartName="/xl/activeX/activeX230.bin" ContentType="application/vnd.ms-office.activeX"/>
  <Override PartName="/xl/activeX/activeX230.xml" ContentType="application/vnd.ms-office.activeX+xml"/>
  <Override PartName="/xl/activeX/activeX231.bin" ContentType="application/vnd.ms-office.activeX"/>
  <Override PartName="/xl/activeX/activeX231.xml" ContentType="application/vnd.ms-office.activeX+xml"/>
  <Override PartName="/xl/activeX/activeX24.bin" ContentType="application/vnd.ms-office.activeX"/>
  <Override PartName="/xl/activeX/activeX24.xml" ContentType="application/vnd.ms-office.activeX+xml"/>
  <Override PartName="/xl/activeX/activeX25.bin" ContentType="application/vnd.ms-office.activeX"/>
  <Override PartName="/xl/activeX/activeX25.xml" ContentType="application/vnd.ms-office.activeX+xml"/>
  <Override PartName="/xl/activeX/activeX26.bin" ContentType="application/vnd.ms-office.activeX"/>
  <Override PartName="/xl/activeX/activeX26.xml" ContentType="application/vnd.ms-office.activeX+xml"/>
  <Override PartName="/xl/activeX/activeX27.bin" ContentType="application/vnd.ms-office.activeX"/>
  <Override PartName="/xl/activeX/activeX27.xml" ContentType="application/vnd.ms-office.activeX+xml"/>
  <Override PartName="/xl/activeX/activeX28.bin" ContentType="application/vnd.ms-office.activeX"/>
  <Override PartName="/xl/activeX/activeX28.xml" ContentType="application/vnd.ms-office.activeX+xml"/>
  <Override PartName="/xl/activeX/activeX29.bin" ContentType="application/vnd.ms-office.activeX"/>
  <Override PartName="/xl/activeX/activeX29.xml" ContentType="application/vnd.ms-office.activeX+xml"/>
  <Override PartName="/xl/activeX/activeX3.bin" ContentType="application/vnd.ms-office.activeX"/>
  <Override PartName="/xl/activeX/activeX3.xml" ContentType="application/vnd.ms-office.activeX+xml"/>
  <Override PartName="/xl/activeX/activeX30.bin" ContentType="application/vnd.ms-office.activeX"/>
  <Override PartName="/xl/activeX/activeX30.xml" ContentType="application/vnd.ms-office.activeX+xml"/>
  <Override PartName="/xl/activeX/activeX31.bin" ContentType="application/vnd.ms-office.activeX"/>
  <Override PartName="/xl/activeX/activeX31.xml" ContentType="application/vnd.ms-office.activeX+xml"/>
  <Override PartName="/xl/activeX/activeX32.bin" ContentType="application/vnd.ms-office.activeX"/>
  <Override PartName="/xl/activeX/activeX32.xml" ContentType="application/vnd.ms-office.activeX+xml"/>
  <Override PartName="/xl/activeX/activeX33.bin" ContentType="application/vnd.ms-office.activeX"/>
  <Override PartName="/xl/activeX/activeX33.xml" ContentType="application/vnd.ms-office.activeX+xml"/>
  <Override PartName="/xl/activeX/activeX34.bin" ContentType="application/vnd.ms-office.activeX"/>
  <Override PartName="/xl/activeX/activeX34.xml" ContentType="application/vnd.ms-office.activeX+xml"/>
  <Override PartName="/xl/activeX/activeX35.bin" ContentType="application/vnd.ms-office.activeX"/>
  <Override PartName="/xl/activeX/activeX35.xml" ContentType="application/vnd.ms-office.activeX+xml"/>
  <Override PartName="/xl/activeX/activeX36.bin" ContentType="application/vnd.ms-office.activeX"/>
  <Override PartName="/xl/activeX/activeX36.xml" ContentType="application/vnd.ms-office.activeX+xml"/>
  <Override PartName="/xl/activeX/activeX37.bin" ContentType="application/vnd.ms-office.activeX"/>
  <Override PartName="/xl/activeX/activeX37.xml" ContentType="application/vnd.ms-office.activeX+xml"/>
  <Override PartName="/xl/activeX/activeX38.bin" ContentType="application/vnd.ms-office.activeX"/>
  <Override PartName="/xl/activeX/activeX38.xml" ContentType="application/vnd.ms-office.activeX+xml"/>
  <Override PartName="/xl/activeX/activeX39.bin" ContentType="application/vnd.ms-office.activeX"/>
  <Override PartName="/xl/activeX/activeX39.xml" ContentType="application/vnd.ms-office.activeX+xml"/>
  <Override PartName="/xl/activeX/activeX4.bin" ContentType="application/vnd.ms-office.activeX"/>
  <Override PartName="/xl/activeX/activeX4.xml" ContentType="application/vnd.ms-office.activeX+xml"/>
  <Override PartName="/xl/activeX/activeX40.bin" ContentType="application/vnd.ms-office.activeX"/>
  <Override PartName="/xl/activeX/activeX40.xml" ContentType="application/vnd.ms-office.activeX+xml"/>
  <Override PartName="/xl/activeX/activeX41.bin" ContentType="application/vnd.ms-office.activeX"/>
  <Override PartName="/xl/activeX/activeX41.xml" ContentType="application/vnd.ms-office.activeX+xml"/>
  <Override PartName="/xl/activeX/activeX42.bin" ContentType="application/vnd.ms-office.activeX"/>
  <Override PartName="/xl/activeX/activeX42.xml" ContentType="application/vnd.ms-office.activeX+xml"/>
  <Override PartName="/xl/activeX/activeX43.bin" ContentType="application/vnd.ms-office.activeX"/>
  <Override PartName="/xl/activeX/activeX43.xml" ContentType="application/vnd.ms-office.activeX+xml"/>
  <Override PartName="/xl/activeX/activeX44.bin" ContentType="application/vnd.ms-office.activeX"/>
  <Override PartName="/xl/activeX/activeX44.xml" ContentType="application/vnd.ms-office.activeX+xml"/>
  <Override PartName="/xl/activeX/activeX45.bin" ContentType="application/vnd.ms-office.activeX"/>
  <Override PartName="/xl/activeX/activeX45.xml" ContentType="application/vnd.ms-office.activeX+xml"/>
  <Override PartName="/xl/activeX/activeX46.bin" ContentType="application/vnd.ms-office.activeX"/>
  <Override PartName="/xl/activeX/activeX46.xml" ContentType="application/vnd.ms-office.activeX+xml"/>
  <Override PartName="/xl/activeX/activeX47.bin" ContentType="application/vnd.ms-office.activeX"/>
  <Override PartName="/xl/activeX/activeX47.xml" ContentType="application/vnd.ms-office.activeX+xml"/>
  <Override PartName="/xl/activeX/activeX48.bin" ContentType="application/vnd.ms-office.activeX"/>
  <Override PartName="/xl/activeX/activeX48.xml" ContentType="application/vnd.ms-office.activeX+xml"/>
  <Override PartName="/xl/activeX/activeX49.bin" ContentType="application/vnd.ms-office.activeX"/>
  <Override PartName="/xl/activeX/activeX49.xml" ContentType="application/vnd.ms-office.activeX+xml"/>
  <Override PartName="/xl/activeX/activeX5.bin" ContentType="application/vnd.ms-office.activeX"/>
  <Override PartName="/xl/activeX/activeX5.xml" ContentType="application/vnd.ms-office.activeX+xml"/>
  <Override PartName="/xl/activeX/activeX50.bin" ContentType="application/vnd.ms-office.activeX"/>
  <Override PartName="/xl/activeX/activeX50.xml" ContentType="application/vnd.ms-office.activeX+xml"/>
  <Override PartName="/xl/activeX/activeX51.bin" ContentType="application/vnd.ms-office.activeX"/>
  <Override PartName="/xl/activeX/activeX51.xml" ContentType="application/vnd.ms-office.activeX+xml"/>
  <Override PartName="/xl/activeX/activeX52.bin" ContentType="application/vnd.ms-office.activeX"/>
  <Override PartName="/xl/activeX/activeX52.xml" ContentType="application/vnd.ms-office.activeX+xml"/>
  <Override PartName="/xl/activeX/activeX53.bin" ContentType="application/vnd.ms-office.activeX"/>
  <Override PartName="/xl/activeX/activeX53.xml" ContentType="application/vnd.ms-office.activeX+xml"/>
  <Override PartName="/xl/activeX/activeX54.bin" ContentType="application/vnd.ms-office.activeX"/>
  <Override PartName="/xl/activeX/activeX54.xml" ContentType="application/vnd.ms-office.activeX+xml"/>
  <Override PartName="/xl/activeX/activeX55.bin" ContentType="application/vnd.ms-office.activeX"/>
  <Override PartName="/xl/activeX/activeX55.xml" ContentType="application/vnd.ms-office.activeX+xml"/>
  <Override PartName="/xl/activeX/activeX56.bin" ContentType="application/vnd.ms-office.activeX"/>
  <Override PartName="/xl/activeX/activeX56.xml" ContentType="application/vnd.ms-office.activeX+xml"/>
  <Override PartName="/xl/activeX/activeX57.bin" ContentType="application/vnd.ms-office.activeX"/>
  <Override PartName="/xl/activeX/activeX57.xml" ContentType="application/vnd.ms-office.activeX+xml"/>
  <Override PartName="/xl/activeX/activeX58.bin" ContentType="application/vnd.ms-office.activeX"/>
  <Override PartName="/xl/activeX/activeX58.xml" ContentType="application/vnd.ms-office.activeX+xml"/>
  <Override PartName="/xl/activeX/activeX59.bin" ContentType="application/vnd.ms-office.activeX"/>
  <Override PartName="/xl/activeX/activeX59.xml" ContentType="application/vnd.ms-office.activeX+xml"/>
  <Override PartName="/xl/activeX/activeX6.bin" ContentType="application/vnd.ms-office.activeX"/>
  <Override PartName="/xl/activeX/activeX6.xml" ContentType="application/vnd.ms-office.activeX+xml"/>
  <Override PartName="/xl/activeX/activeX60.bin" ContentType="application/vnd.ms-office.activeX"/>
  <Override PartName="/xl/activeX/activeX60.xml" ContentType="application/vnd.ms-office.activeX+xml"/>
  <Override PartName="/xl/activeX/activeX61.bin" ContentType="application/vnd.ms-office.activeX"/>
  <Override PartName="/xl/activeX/activeX61.xml" ContentType="application/vnd.ms-office.activeX+xml"/>
  <Override PartName="/xl/activeX/activeX62.bin" ContentType="application/vnd.ms-office.activeX"/>
  <Override PartName="/xl/activeX/activeX62.xml" ContentType="application/vnd.ms-office.activeX+xml"/>
  <Override PartName="/xl/activeX/activeX63.bin" ContentType="application/vnd.ms-office.activeX"/>
  <Override PartName="/xl/activeX/activeX63.xml" ContentType="application/vnd.ms-office.activeX+xml"/>
  <Override PartName="/xl/activeX/activeX64.bin" ContentType="application/vnd.ms-office.activeX"/>
  <Override PartName="/xl/activeX/activeX64.xml" ContentType="application/vnd.ms-office.activeX+xml"/>
  <Override PartName="/xl/activeX/activeX65.bin" ContentType="application/vnd.ms-office.activeX"/>
  <Override PartName="/xl/activeX/activeX65.xml" ContentType="application/vnd.ms-office.activeX+xml"/>
  <Override PartName="/xl/activeX/activeX66.bin" ContentType="application/vnd.ms-office.activeX"/>
  <Override PartName="/xl/activeX/activeX66.xml" ContentType="application/vnd.ms-office.activeX+xml"/>
  <Override PartName="/xl/activeX/activeX67.bin" ContentType="application/vnd.ms-office.activeX"/>
  <Override PartName="/xl/activeX/activeX67.xml" ContentType="application/vnd.ms-office.activeX+xml"/>
  <Override PartName="/xl/activeX/activeX68.bin" ContentType="application/vnd.ms-office.activeX"/>
  <Override PartName="/xl/activeX/activeX68.xml" ContentType="application/vnd.ms-office.activeX+xml"/>
  <Override PartName="/xl/activeX/activeX69.bin" ContentType="application/vnd.ms-office.activeX"/>
  <Override PartName="/xl/activeX/activeX69.xml" ContentType="application/vnd.ms-office.activeX+xml"/>
  <Override PartName="/xl/activeX/activeX7.bin" ContentType="application/vnd.ms-office.activeX"/>
  <Override PartName="/xl/activeX/activeX7.xml" ContentType="application/vnd.ms-office.activeX+xml"/>
  <Override PartName="/xl/activeX/activeX70.bin" ContentType="application/vnd.ms-office.activeX"/>
  <Override PartName="/xl/activeX/activeX70.xml" ContentType="application/vnd.ms-office.activeX+xml"/>
  <Override PartName="/xl/activeX/activeX71.bin" ContentType="application/vnd.ms-office.activeX"/>
  <Override PartName="/xl/activeX/activeX71.xml" ContentType="application/vnd.ms-office.activeX+xml"/>
  <Override PartName="/xl/activeX/activeX72.bin" ContentType="application/vnd.ms-office.activeX"/>
  <Override PartName="/xl/activeX/activeX72.xml" ContentType="application/vnd.ms-office.activeX+xml"/>
  <Override PartName="/xl/activeX/activeX73.bin" ContentType="application/vnd.ms-office.activeX"/>
  <Override PartName="/xl/activeX/activeX73.xml" ContentType="application/vnd.ms-office.activeX+xml"/>
  <Override PartName="/xl/activeX/activeX74.bin" ContentType="application/vnd.ms-office.activeX"/>
  <Override PartName="/xl/activeX/activeX74.xml" ContentType="application/vnd.ms-office.activeX+xml"/>
  <Override PartName="/xl/activeX/activeX75.bin" ContentType="application/vnd.ms-office.activeX"/>
  <Override PartName="/xl/activeX/activeX75.xml" ContentType="application/vnd.ms-office.activeX+xml"/>
  <Override PartName="/xl/activeX/activeX76.bin" ContentType="application/vnd.ms-office.activeX"/>
  <Override PartName="/xl/activeX/activeX76.xml" ContentType="application/vnd.ms-office.activeX+xml"/>
  <Override PartName="/xl/activeX/activeX77.bin" ContentType="application/vnd.ms-office.activeX"/>
  <Override PartName="/xl/activeX/activeX77.xml" ContentType="application/vnd.ms-office.activeX+xml"/>
  <Override PartName="/xl/activeX/activeX78.bin" ContentType="application/vnd.ms-office.activeX"/>
  <Override PartName="/xl/activeX/activeX78.xml" ContentType="application/vnd.ms-office.activeX+xml"/>
  <Override PartName="/xl/activeX/activeX79.bin" ContentType="application/vnd.ms-office.activeX"/>
  <Override PartName="/xl/activeX/activeX79.xml" ContentType="application/vnd.ms-office.activeX+xml"/>
  <Override PartName="/xl/activeX/activeX8.bin" ContentType="application/vnd.ms-office.activeX"/>
  <Override PartName="/xl/activeX/activeX8.xml" ContentType="application/vnd.ms-office.activeX+xml"/>
  <Override PartName="/xl/activeX/activeX80.bin" ContentType="application/vnd.ms-office.activeX"/>
  <Override PartName="/xl/activeX/activeX80.xml" ContentType="application/vnd.ms-office.activeX+xml"/>
  <Override PartName="/xl/activeX/activeX81.bin" ContentType="application/vnd.ms-office.activeX"/>
  <Override PartName="/xl/activeX/activeX81.xml" ContentType="application/vnd.ms-office.activeX+xml"/>
  <Override PartName="/xl/activeX/activeX82.bin" ContentType="application/vnd.ms-office.activeX"/>
  <Override PartName="/xl/activeX/activeX82.xml" ContentType="application/vnd.ms-office.activeX+xml"/>
  <Override PartName="/xl/activeX/activeX83.bin" ContentType="application/vnd.ms-office.activeX"/>
  <Override PartName="/xl/activeX/activeX83.xml" ContentType="application/vnd.ms-office.activeX+xml"/>
  <Override PartName="/xl/activeX/activeX84.bin" ContentType="application/vnd.ms-office.activeX"/>
  <Override PartName="/xl/activeX/activeX84.xml" ContentType="application/vnd.ms-office.activeX+xml"/>
  <Override PartName="/xl/activeX/activeX85.bin" ContentType="application/vnd.ms-office.activeX"/>
  <Override PartName="/xl/activeX/activeX85.xml" ContentType="application/vnd.ms-office.activeX+xml"/>
  <Override PartName="/xl/activeX/activeX86.bin" ContentType="application/vnd.ms-office.activeX"/>
  <Override PartName="/xl/activeX/activeX86.xml" ContentType="application/vnd.ms-office.activeX+xml"/>
  <Override PartName="/xl/activeX/activeX87.bin" ContentType="application/vnd.ms-office.activeX"/>
  <Override PartName="/xl/activeX/activeX87.xml" ContentType="application/vnd.ms-office.activeX+xml"/>
  <Override PartName="/xl/activeX/activeX88.bin" ContentType="application/vnd.ms-office.activeX"/>
  <Override PartName="/xl/activeX/activeX88.xml" ContentType="application/vnd.ms-office.activeX+xml"/>
  <Override PartName="/xl/activeX/activeX89.bin" ContentType="application/vnd.ms-office.activeX"/>
  <Override PartName="/xl/activeX/activeX89.xml" ContentType="application/vnd.ms-office.activeX+xml"/>
  <Override PartName="/xl/activeX/activeX9.bin" ContentType="application/vnd.ms-office.activeX"/>
  <Override PartName="/xl/activeX/activeX9.xml" ContentType="application/vnd.ms-office.activeX+xml"/>
  <Override PartName="/xl/activeX/activeX90.bin" ContentType="application/vnd.ms-office.activeX"/>
  <Override PartName="/xl/activeX/activeX90.xml" ContentType="application/vnd.ms-office.activeX+xml"/>
  <Override PartName="/xl/activeX/activeX91.bin" ContentType="application/vnd.ms-office.activeX"/>
  <Override PartName="/xl/activeX/activeX91.xml" ContentType="application/vnd.ms-office.activeX+xml"/>
  <Override PartName="/xl/activeX/activeX92.bin" ContentType="application/vnd.ms-office.activeX"/>
  <Override PartName="/xl/activeX/activeX92.xml" ContentType="application/vnd.ms-office.activeX+xml"/>
  <Override PartName="/xl/activeX/activeX93.bin" ContentType="application/vnd.ms-office.activeX"/>
  <Override PartName="/xl/activeX/activeX93.xml" ContentType="application/vnd.ms-office.activeX+xml"/>
  <Override PartName="/xl/activeX/activeX94.bin" ContentType="application/vnd.ms-office.activeX"/>
  <Override PartName="/xl/activeX/activeX94.xml" ContentType="application/vnd.ms-office.activeX+xml"/>
  <Override PartName="/xl/activeX/activeX95.bin" ContentType="application/vnd.ms-office.activeX"/>
  <Override PartName="/xl/activeX/activeX95.xml" ContentType="application/vnd.ms-office.activeX+xml"/>
  <Override PartName="/xl/activeX/activeX96.bin" ContentType="application/vnd.ms-office.activeX"/>
  <Override PartName="/xl/activeX/activeX96.xml" ContentType="application/vnd.ms-office.activeX+xml"/>
  <Override PartName="/xl/activeX/activeX97.bin" ContentType="application/vnd.ms-office.activeX"/>
  <Override PartName="/xl/activeX/activeX97.xml" ContentType="application/vnd.ms-office.activeX+xml"/>
  <Override PartName="/xl/activeX/activeX98.bin" ContentType="application/vnd.ms-office.activeX"/>
  <Override PartName="/xl/activeX/activeX98.xml" ContentType="application/vnd.ms-office.activeX+xml"/>
  <Override PartName="/xl/activeX/activeX99.bin" ContentType="application/vnd.ms-office.activeX"/>
  <Override PartName="/xl/activeX/activeX99.xml" ContentType="application/vnd.ms-office.activeX+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904" firstSheet="4" activeTab="41"/>
  </bookViews>
  <sheets>
    <sheet name="档案" sheetId="33" r:id="rId1"/>
    <sheet name="资金账户" sheetId="30" r:id="rId2"/>
    <sheet name="日期汇总" sheetId="50" r:id="rId3"/>
    <sheet name="流水汇总" sheetId="32" r:id="rId4"/>
    <sheet name="单日流水" sheetId="87" r:id="rId5"/>
    <sheet name="9" sheetId="40" r:id="rId6"/>
    <sheet name="1" sheetId="1" r:id="rId7"/>
    <sheet name="2" sheetId="4" r:id="rId8"/>
    <sheet name="3" sheetId="3" r:id="rId9"/>
    <sheet name="4" sheetId="35" r:id="rId10"/>
    <sheet name="5" sheetId="36" r:id="rId11"/>
    <sheet name="6" sheetId="37" r:id="rId12"/>
    <sheet name="7" sheetId="38" r:id="rId13"/>
    <sheet name="8" sheetId="39" r:id="rId14"/>
    <sheet name="10" sheetId="41" r:id="rId15"/>
    <sheet name="11" sheetId="42" r:id="rId16"/>
    <sheet name="12" sheetId="43" r:id="rId17"/>
    <sheet name="16" sheetId="47" r:id="rId18"/>
    <sheet name="17" sheetId="48" r:id="rId19"/>
    <sheet name="18" sheetId="51" r:id="rId20"/>
    <sheet name="19" sheetId="52" r:id="rId21"/>
    <sheet name="20" sheetId="53" r:id="rId22"/>
    <sheet name="21" sheetId="54" r:id="rId23"/>
    <sheet name="25" sheetId="60" r:id="rId24"/>
    <sheet name="26" sheetId="61" r:id="rId25"/>
    <sheet name="27" sheetId="62" r:id="rId26"/>
    <sheet name="28" sheetId="63" r:id="rId27"/>
    <sheet name="29" sheetId="64" r:id="rId28"/>
    <sheet name="30" sheetId="65" r:id="rId29"/>
    <sheet name="31" sheetId="59" r:id="rId30"/>
    <sheet name="32" sheetId="56" r:id="rId31"/>
    <sheet name="36" sheetId="70" r:id="rId32"/>
    <sheet name="37" sheetId="71" r:id="rId33"/>
    <sheet name="38" sheetId="72" r:id="rId34"/>
    <sheet name="42" sheetId="75" r:id="rId35"/>
    <sheet name="43" sheetId="77" r:id="rId36"/>
    <sheet name="44" sheetId="78" r:id="rId37"/>
    <sheet name="45" sheetId="79" r:id="rId38"/>
    <sheet name="50" sheetId="83" r:id="rId39"/>
    <sheet name="51" sheetId="84" r:id="rId40"/>
    <sheet name="52" sheetId="85" r:id="rId41"/>
    <sheet name="53" sheetId="86" r:id="rId42"/>
    <sheet name="46" sheetId="76" r:id="rId43"/>
    <sheet name="47" sheetId="80" r:id="rId44"/>
    <sheet name="48" sheetId="81" r:id="rId45"/>
    <sheet name="49" sheetId="82" r:id="rId46"/>
    <sheet name="13" sheetId="44" r:id="rId47"/>
    <sheet name="14" sheetId="45" r:id="rId48"/>
    <sheet name="15" sheetId="46" r:id="rId49"/>
    <sheet name="22" sheetId="55" r:id="rId50"/>
    <sheet name="23" sheetId="57" r:id="rId51"/>
    <sheet name="24" sheetId="58" r:id="rId52"/>
    <sheet name="33" sheetId="66" r:id="rId53"/>
    <sheet name="34" sheetId="67" r:id="rId54"/>
    <sheet name="35" sheetId="68" r:id="rId55"/>
    <sheet name="39" sheetId="73" r:id="rId56"/>
    <sheet name="40" sheetId="69" r:id="rId57"/>
    <sheet name="41" sheetId="74" r:id="rId58"/>
    <sheet name="Sheet1" sheetId="88" r:id="rId59"/>
    <sheet name="Sheet2" sheetId="89" r:id="rId60"/>
  </sheets>
  <definedNames>
    <definedName name="_xlnm._FilterDatabase" localSheetId="0" hidden="1">档案!$A$1:$C$53</definedName>
    <definedName name="_xlnm._FilterDatabase" localSheetId="1" hidden="1">资金账户!$A$3:$V$69</definedName>
    <definedName name="_xlnm._FilterDatabase" localSheetId="2" hidden="1">日期汇总!$A$4:$N$369</definedName>
    <definedName name="_xlnm._FilterDatabase" localSheetId="3" hidden="1">流水汇总!$A$1:$Q$6911</definedName>
    <definedName name="_xlnm._FilterDatabase" localSheetId="4" hidden="1">单日流水!$A$3:$N$94</definedName>
    <definedName name="_xlnm._FilterDatabase" localSheetId="5" hidden="1">'9'!$A$2:$G$2388</definedName>
    <definedName name="_xlnm._FilterDatabase" localSheetId="6" hidden="1">'1'!$A$2:$G$287</definedName>
    <definedName name="_xlnm._FilterDatabase" localSheetId="7" hidden="1">'2'!$A$2:$G$743</definedName>
    <definedName name="_xlnm._FilterDatabase" localSheetId="8" hidden="1">'3'!$A$2:$G$110</definedName>
    <definedName name="_xlnm._FilterDatabase" localSheetId="9" hidden="1">'4'!$A$1:$G$121</definedName>
    <definedName name="_xlnm._FilterDatabase" localSheetId="13" hidden="1">'8'!$A$2:$G$100</definedName>
    <definedName name="_xlnm._FilterDatabase" localSheetId="14" hidden="1">'10'!$A$2:$G$515</definedName>
    <definedName name="_xlnm._FilterDatabase" localSheetId="16" hidden="1">'12'!$A$2:$G$236</definedName>
    <definedName name="_xlnm._FilterDatabase" localSheetId="17" hidden="1">'16'!$A$2:$G$297</definedName>
    <definedName name="_xlnm._FilterDatabase" localSheetId="21" hidden="1">'20'!$A$2:$G$194</definedName>
    <definedName name="_xlnm._FilterDatabase" localSheetId="25" hidden="1">'27'!$A$2:$G$743</definedName>
    <definedName name="_xlnm._FilterDatabase" localSheetId="27" hidden="1">'29'!$A$2:$G$228</definedName>
    <definedName name="_xlnm._FilterDatabase" localSheetId="28" hidden="1">'30'!$A$2:$G$369</definedName>
    <definedName name="_xlnm._FilterDatabase" localSheetId="29" hidden="1">'31'!$A$2:$G$978</definedName>
    <definedName name="_xlnm._FilterDatabase" localSheetId="31" hidden="1">'36'!$A$2:$G$98</definedName>
    <definedName name="_xlnm._FilterDatabase" localSheetId="34" hidden="1">'42'!$A$2:$G$96</definedName>
    <definedName name="_xlnm._FilterDatabase" localSheetId="36" hidden="1">'44'!$A$2:$G$181</definedName>
    <definedName name="_xlnm._FilterDatabase" localSheetId="37" hidden="1">'45'!$A$2:$G$44</definedName>
    <definedName name="_xlnm._FilterDatabase" localSheetId="41" hidden="1">'53'!$A$2:$G$192</definedName>
    <definedName name="_xlnm._FilterDatabase" localSheetId="10" hidden="1">'5'!$A$2:$G$761</definedName>
    <definedName name="_xlnm._FilterDatabase" localSheetId="15" hidden="1">'11'!$A$3:$F$11</definedName>
    <definedName name="_xlnm._FilterDatabase" localSheetId="46" hidden="1">'13'!$A$4:$F$13</definedName>
    <definedName name="_xlnm._FilterDatabase" localSheetId="47" hidden="1">'14'!$A$3:$F$13</definedName>
    <definedName name="_xlnm._FilterDatabase" localSheetId="48" hidden="1">'15'!$A$3:$F$13</definedName>
    <definedName name="_xlnm._FilterDatabase" localSheetId="18" hidden="1">'17'!$A$3:$F$13</definedName>
    <definedName name="_xlnm._FilterDatabase" localSheetId="11" hidden="1">'6'!$A$3:$F$16</definedName>
    <definedName name="_xlnm._FilterDatabase" localSheetId="12" hidden="1">'7'!$A$3:$F$12</definedName>
    <definedName name="_xlnm.Print_Titles" localSheetId="3">流水汇总!$1:$1</definedName>
    <definedName name="_xlnm._FilterDatabase" localSheetId="19" hidden="1">'18'!$A$3:$F$15</definedName>
    <definedName name="_xlnm._FilterDatabase" localSheetId="20" hidden="1">'19'!$A$3:$F$43</definedName>
    <definedName name="_xlnm._FilterDatabase" localSheetId="22" hidden="1">'21'!$A$3:$F$12</definedName>
    <definedName name="_xlnm._FilterDatabase" localSheetId="49" hidden="1">'22'!$A$3:$F$12</definedName>
    <definedName name="_xlnm._FilterDatabase" localSheetId="30" hidden="1">'32'!$A$3:$F$12</definedName>
    <definedName name="_xlnm._FilterDatabase" localSheetId="50" hidden="1">'23'!$A$3:$F$12</definedName>
    <definedName name="_xlnm._FilterDatabase" localSheetId="51" hidden="1">'24'!$A$3:$F$12</definedName>
    <definedName name="_xlnm._FilterDatabase" localSheetId="23" hidden="1">'25'!$A$3:$F$12</definedName>
    <definedName name="_xlnm._FilterDatabase" localSheetId="24" hidden="1">'26'!$A$3:$F$12</definedName>
    <definedName name="_xlnm._FilterDatabase" localSheetId="26" hidden="1">'28'!$A$3:$F$12</definedName>
    <definedName name="_xlnm._FilterDatabase" localSheetId="52" hidden="1">'33'!$A$3:$F$12</definedName>
    <definedName name="_xlnm._FilterDatabase" localSheetId="53" hidden="1">'34'!$A$3:$F$12</definedName>
    <definedName name="_xlnm._FilterDatabase" localSheetId="54" hidden="1">'35'!$A$3:$F$12</definedName>
    <definedName name="_xlnm._FilterDatabase" localSheetId="56" hidden="1">'40'!$A$3:$F$12</definedName>
    <definedName name="_xlnm._FilterDatabase" localSheetId="32" hidden="1">'37'!$A$3:$F$13</definedName>
    <definedName name="_xlnm._FilterDatabase" localSheetId="33" hidden="1">'38'!$A$3:$F$13</definedName>
    <definedName name="_xlnm._FilterDatabase" localSheetId="55" hidden="1">'39'!$A$3:$F$12</definedName>
    <definedName name="_xlnm._FilterDatabase" localSheetId="57" hidden="1">'41'!$A$3:$F$12</definedName>
    <definedName name="_xlnm._FilterDatabase" localSheetId="42" hidden="1">'46'!$A$3:$F$13</definedName>
    <definedName name="_xlnm._FilterDatabase" localSheetId="35" hidden="1">'43'!$A$3:$F$12</definedName>
    <definedName name="_xlnm._FilterDatabase" localSheetId="43" hidden="1">'47'!$A$3:$F$12</definedName>
    <definedName name="_xlnm._FilterDatabase" localSheetId="44" hidden="1">'48'!$A$3:$F$13</definedName>
    <definedName name="_xlnm._FilterDatabase" localSheetId="45" hidden="1">'49'!$A$3:$F$12</definedName>
    <definedName name="_xlnm._FilterDatabase" localSheetId="38" hidden="1">'50'!$A$3:$F$12</definedName>
    <definedName name="_xlnm._FilterDatabase" localSheetId="39" hidden="1">'51'!$A$3:$F$13</definedName>
    <definedName name="_xlnm._FilterDatabase" localSheetId="40" hidden="1">'52'!$A$3:$F$12</definedName>
    <definedName name="收支类别">资金账户!$K$3:$W$3</definedName>
    <definedName name="_xlnm.Print_Titles" localSheetId="4">单日流水!$3:$3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F2" authorId="0">
      <text>
        <r>
          <rPr>
            <b/>
            <sz val="9"/>
            <rFont val="宋体"/>
            <charset val="134"/>
          </rPr>
          <t>修改此处日期</t>
        </r>
      </text>
    </comment>
  </commentList>
</comments>
</file>

<file path=xl/comments2.xml><?xml version="1.0" encoding="utf-8"?>
<comments xmlns="http://schemas.openxmlformats.org/spreadsheetml/2006/main">
  <authors>
    <author>Administrator</author>
  </authors>
  <commentList>
    <comment ref="A2" authorId="0">
      <text>
        <r>
          <rPr>
            <b/>
            <sz val="9"/>
            <rFont val="宋体"/>
            <charset val="134"/>
          </rPr>
          <t>可修改</t>
        </r>
      </text>
    </comment>
    <comment ref="A3" authorId="0">
      <text>
        <r>
          <rPr>
            <b/>
            <sz val="9"/>
            <rFont val="宋体"/>
            <charset val="134"/>
          </rPr>
          <t>可修改</t>
        </r>
      </text>
    </comment>
    <comment ref="A5" authorId="0">
      <text>
        <r>
          <rPr>
            <b/>
            <sz val="9"/>
            <rFont val="宋体"/>
            <charset val="134"/>
          </rPr>
          <t>Administrator:</t>
        </r>
        <r>
          <rPr>
            <sz val="9"/>
            <rFont val="宋体"/>
            <charset val="134"/>
          </rPr>
          <t xml:space="preserve">
可修改</t>
        </r>
      </text>
    </comment>
  </commentList>
</comments>
</file>

<file path=xl/comments3.xml><?xml version="1.0" encoding="utf-8"?>
<comments xmlns="http://schemas.openxmlformats.org/spreadsheetml/2006/main">
  <authors>
    <author>Administrator</author>
  </authors>
  <commentList>
    <comment ref="P1" authorId="0">
      <text>
        <r>
          <rPr>
            <b/>
            <sz val="9"/>
            <rFont val="宋体"/>
            <charset val="134"/>
          </rPr>
          <t>本表达到6000行时联系制作人：金正时</t>
        </r>
      </text>
    </comment>
  </commentList>
</comments>
</file>

<file path=xl/comments4.xml><?xml version="1.0" encoding="utf-8"?>
<comments xmlns="http://schemas.openxmlformats.org/spreadsheetml/2006/main">
  <authors>
    <author>Administrator</author>
  </authors>
  <commentList>
    <comment ref="H3" authorId="0">
      <text>
        <r>
          <rPr>
            <sz val="9"/>
            <rFont val="宋体"/>
            <charset val="134"/>
          </rPr>
          <t>筛选报告日期后，报表显示漂亮！</t>
        </r>
      </text>
    </comment>
    <comment ref="P3" authorId="0">
      <text>
        <r>
          <rPr>
            <b/>
            <sz val="9"/>
            <rFont val="宋体"/>
            <charset val="134"/>
          </rPr>
          <t>制作人：金正时</t>
        </r>
      </text>
    </comment>
    <comment ref="P4" authorId="0">
      <text>
        <r>
          <rPr>
            <sz val="9"/>
            <rFont val="宋体"/>
            <charset val="134"/>
          </rPr>
          <t>筛选“日期”栏后，报表显示漂亮！</t>
        </r>
      </text>
    </comment>
  </commentList>
</comments>
</file>

<file path=xl/comments5.xml><?xml version="1.0" encoding="utf-8"?>
<comments xmlns="http://schemas.openxmlformats.org/spreadsheetml/2006/main">
  <authors>
    <author>Administrator</author>
  </authors>
  <commentList>
    <comment ref="F2" authorId="0">
      <text>
        <r>
          <rPr>
            <b/>
            <sz val="9"/>
            <rFont val="宋体"/>
            <charset val="134"/>
          </rPr>
          <t>修改此处日期</t>
        </r>
      </text>
    </comment>
  </commentList>
</comments>
</file>

<file path=xl/sharedStrings.xml><?xml version="1.0" encoding="utf-8"?>
<sst xmlns="http://schemas.openxmlformats.org/spreadsheetml/2006/main" count="14080" uniqueCount="3808">
  <si>
    <t>表号</t>
  </si>
  <si>
    <t>资金户名</t>
  </si>
  <si>
    <t>公司名称</t>
  </si>
  <si>
    <t>首行</t>
  </si>
  <si>
    <t>行数</t>
  </si>
  <si>
    <t>余额</t>
  </si>
  <si>
    <t>华夏银行汉正街支行186346</t>
  </si>
  <si>
    <t>武汉开明</t>
  </si>
  <si>
    <t>浦发银行光谷支行004954</t>
  </si>
  <si>
    <t>汉口梅苑支行149501</t>
  </si>
  <si>
    <t>光大洪山支行97500</t>
  </si>
  <si>
    <t>建设豪威银行500746（扣ETC)</t>
  </si>
  <si>
    <t>交通银行洪山支行4632877</t>
  </si>
  <si>
    <t>邮政储蓄凤凰支行096669</t>
  </si>
  <si>
    <t>宁波银行余姚支行营业部825161</t>
  </si>
  <si>
    <t>农商行豹澥支行310028</t>
  </si>
  <si>
    <t>工行武汉瀚城支行004604</t>
  </si>
  <si>
    <t>青海农商行农民工工资保证金954442</t>
  </si>
  <si>
    <t>中国银行鹦鹉大道支行</t>
  </si>
  <si>
    <t>华夏银行京汉支行948890</t>
  </si>
  <si>
    <t>建设银行黄陂广场支行</t>
  </si>
  <si>
    <t>青海农商行农民工工资发放账户001680</t>
  </si>
  <si>
    <t>电子承兑汇票</t>
  </si>
  <si>
    <t>库存现金</t>
  </si>
  <si>
    <t>工商银行西山支行15212</t>
  </si>
  <si>
    <t>武汉彤烨</t>
  </si>
  <si>
    <t>建设银行绿地支行0564</t>
  </si>
  <si>
    <t>中信银行武汉东湖支行181028</t>
  </si>
  <si>
    <t>汉口银行光谷分行454891</t>
  </si>
  <si>
    <t>邮政凤凰路支行</t>
  </si>
  <si>
    <t>湖北开明</t>
  </si>
  <si>
    <t>农商行开发区支行604928</t>
  </si>
  <si>
    <t>工行西山支行004096</t>
  </si>
  <si>
    <t>工行虹桥支行54786</t>
  </si>
  <si>
    <t>中国银行鄂州分行0592794</t>
  </si>
  <si>
    <t>浦发银行光谷支行01894</t>
  </si>
  <si>
    <t>武汉信茂</t>
  </si>
  <si>
    <t>王先梅 邮储银行4262</t>
  </si>
  <si>
    <t>个体户</t>
  </si>
  <si>
    <t>林家祥 邮储银行7677</t>
  </si>
  <si>
    <t>湖北岚丹农民工发放账户01679</t>
  </si>
  <si>
    <t>湖北岚丹</t>
  </si>
  <si>
    <t>岚丹电子承兑汇票</t>
  </si>
  <si>
    <t>湖北岚丹农民工账户53528</t>
  </si>
  <si>
    <t>工会工行西山支行029092</t>
  </si>
  <si>
    <t>岚丹中信银行武汉东湖支行068761</t>
  </si>
  <si>
    <t>资金账户明细表</t>
  </si>
  <si>
    <t>报告日期：</t>
  </si>
  <si>
    <t>单位：元</t>
  </si>
  <si>
    <t>项目</t>
  </si>
  <si>
    <t>昨日余额</t>
  </si>
  <si>
    <t>收款小计</t>
  </si>
  <si>
    <t>付款小计</t>
  </si>
  <si>
    <t>本日余额</t>
  </si>
  <si>
    <t>营业回款</t>
  </si>
  <si>
    <t>投标保证金回款</t>
  </si>
  <si>
    <t>借款到账</t>
  </si>
  <si>
    <t>其他收款</t>
  </si>
  <si>
    <t>他行转入或存现</t>
  </si>
  <si>
    <t>付货款</t>
  </si>
  <si>
    <t>付投标保证金</t>
  </si>
  <si>
    <t>付日常费用</t>
  </si>
  <si>
    <t>还借款及利息</t>
  </si>
  <si>
    <t>其他付款</t>
  </si>
  <si>
    <t>转出他行或提现</t>
  </si>
  <si>
    <t>项目成本</t>
  </si>
  <si>
    <t>外协成本</t>
  </si>
  <si>
    <t>银行存款</t>
  </si>
  <si>
    <t>小计</t>
  </si>
  <si>
    <t>合计</t>
  </si>
  <si>
    <t>总计</t>
  </si>
  <si>
    <t>工会户</t>
  </si>
  <si>
    <t>工行西山支行029092</t>
  </si>
  <si>
    <t>王娟个人现金</t>
  </si>
  <si>
    <t>岚丹</t>
  </si>
  <si>
    <t>中信银行武汉东湖支行068761</t>
  </si>
  <si>
    <t>时间段资金收付汇总表</t>
  </si>
  <si>
    <t>日期</t>
  </si>
  <si>
    <t>表</t>
  </si>
  <si>
    <t>换表</t>
  </si>
  <si>
    <t>表行</t>
  </si>
  <si>
    <t>公司</t>
  </si>
  <si>
    <t>摘要</t>
  </si>
  <si>
    <t>收支类别</t>
  </si>
  <si>
    <t>收款金额</t>
  </si>
  <si>
    <t>付款金额</t>
  </si>
  <si>
    <t>备注</t>
  </si>
  <si>
    <t xml:space="preserve">是                                                                                                                            </t>
  </si>
  <si>
    <t xml:space="preserve">                               </t>
  </si>
  <si>
    <t>资金流水明细表</t>
  </si>
  <si>
    <t>报告日期</t>
  </si>
  <si>
    <t>期初余额</t>
  </si>
  <si>
    <t>付曾江利2024年11月工资</t>
  </si>
  <si>
    <t>销售部王炳熙报销11月招待费</t>
  </si>
  <si>
    <t>综合部蒋霞报销青海资料员配备台式电脑采购费，快递费--个人</t>
  </si>
  <si>
    <t>综合部蒋霞报销2024.7-11月外出办事交通费--个人</t>
  </si>
  <si>
    <t>商务部周奇报销重碱车间新增碳化塔（设备、电气、仪表、工艺管道）安装项目预算费用--个人</t>
  </si>
  <si>
    <t>商务部周奇报销青海发投轻、重灰汽轴修复项目广联达预算费--个人</t>
  </si>
  <si>
    <t>商务部周奇报销螃蟹，臭桂鱼小林总--个人</t>
  </si>
  <si>
    <t>销售部周嘉琦报销湘钢动力厂招待费及烟--个人</t>
  </si>
  <si>
    <t>商务部肖登伍报销青海发投招标文件打印费，住宿费，生活用品--个人</t>
  </si>
  <si>
    <t>商务部肖登伍报销青海发投12.10-12.18差旅费--个人</t>
  </si>
  <si>
    <t>商务部肖登伍报销内蒙古看现场11.26-11.30差旅费--个人</t>
  </si>
  <si>
    <t>生产部黄国恩报销12.12-12.13山西晋中考试回日照钢铁交通费--个人</t>
  </si>
  <si>
    <t>生产部闵洋报销伊犁钢铁招待费--个人</t>
  </si>
  <si>
    <t>生产部王为超报销12.12江苏永钢到兆山诸暨交通费--个人</t>
  </si>
  <si>
    <t>生产部李权智报销依维柯鄂A P86J2维修460元及油漆采购费1140元--个人</t>
  </si>
  <si>
    <t>生产部李权智用款山西铝业吊车租赁费付山西晋原起重机械有限公司--公司</t>
  </si>
  <si>
    <t>生产部李权智报销湘潭瑞通现场协调购买6包烟--个人</t>
  </si>
  <si>
    <t>生产部李权智报销湘潭瑞通吊车指挥工资400元，外协劳保费--个人</t>
  </si>
  <si>
    <t>生产部郑然报销张小忠的面包车淄博回日照过路费141，加油费140，购买电机控制开关8元--个人</t>
  </si>
  <si>
    <t>生产部李权智用款伊犁钢铁采购费付新源县南海五金机电商行--公司</t>
  </si>
  <si>
    <t>生产部李权智用款伊犁钢铁电镐租赁押金费用付刘珍江--个人</t>
  </si>
  <si>
    <t>生产部李权智用款伊犁钢铁外协安全员岳健琦10月、11月工资11129，刘珍江11月工资2959元--个人</t>
  </si>
  <si>
    <t>生产部李权智用款伊犁钢铁黄晓梅承包捞渣机行车轨道校正项目部分工人12月工资--个人</t>
  </si>
  <si>
    <t>生产部李权智用款伊犁钢铁李奎超承包环冷机项目工人马志江工资--个人</t>
  </si>
  <si>
    <t>生产部李权智用款伊犁钢铁朱大勇承包除尘管道项目部分工人工资--个人</t>
  </si>
  <si>
    <t>生产部李权智用款伊犁钢铁炼铁厂项目承包商朱丹宁工人工资--个人</t>
  </si>
  <si>
    <t>ETC扣款（无回单）</t>
  </si>
  <si>
    <t>生产部马全花借支青海发投项目备用金--个人</t>
  </si>
  <si>
    <t>财务部黄华容用款徐中科团队12月提成付高宏伟--个人</t>
  </si>
  <si>
    <t>ETC扣款</t>
  </si>
  <si>
    <t>转武汉光大</t>
  </si>
  <si>
    <t>生产部李权智用款青海发投工程外包费（全款13万，冲借支2万，已付3万6，剩余7万4未付）付周飞团队工人工资--个人</t>
  </si>
  <si>
    <t>生产部李权智用款青海发投借支付周飞团队工人工资--个人</t>
  </si>
  <si>
    <t>生产部李权智用款青海发投剩余工程款付周飞团队工人工资--个人</t>
  </si>
  <si>
    <t>转王先梅邮政</t>
  </si>
  <si>
    <t>财务部黄华容用款小林总购买办公笔记本电脑一台--个人</t>
  </si>
  <si>
    <t>生产部闵洋用款新疆伊犁钢铁朱大勇工程团队人员工资--个人</t>
  </si>
  <si>
    <t>ETC扣款无单</t>
  </si>
  <si>
    <t>收到武汉浦发转款</t>
  </si>
  <si>
    <t>综合部蒋霞用款武汉开明与丁超期案二审开庭传票公告费付刘梦君--个人</t>
  </si>
  <si>
    <t>综合部蒋霞报销湖北开明，武汉开明2025年1月办公费--个人</t>
  </si>
  <si>
    <t>综合部蒋霞报销10.5国庆寄合同周英柱快递费--个人</t>
  </si>
  <si>
    <t>生产部周英柱报销伊犁钢铁12.17-12.18差旅费--公司</t>
  </si>
  <si>
    <t>销售部燕志远报销12.5-12.6原料厂设备招待费--个人</t>
  </si>
  <si>
    <t>销售部燕志远报销12.20北港新材料招待费--个人</t>
  </si>
  <si>
    <t>商务部熊艳用款2024.12招待费付林小意--个人</t>
  </si>
  <si>
    <t>生产部林家祥报销伊犁钢铁1.6-1.8交通费--个人</t>
  </si>
  <si>
    <t>生产部喻志明报销湘潭瑞通12.18-12.19交通费--个人</t>
  </si>
  <si>
    <t>生产部饶凯报销江西亚东12.17交通费--个人</t>
  </si>
  <si>
    <t>生产部马全花用款青海发投11.20-12.10打印费及装订费付德令哈宏冉图文广告店（个体工商户）--个人</t>
  </si>
  <si>
    <t>生产部李权智用款江西亚东外协人员杜宏工资--个人</t>
  </si>
  <si>
    <t>生产部李权智用款福建鼎信外协人员杜宏工资--个人</t>
  </si>
  <si>
    <t>生产部程时勇报销湘潭瑞通医疗费--个人</t>
  </si>
  <si>
    <t>生产部山玉英用款青海发投2024.12.10-12.30打印费付德令哈宏冉图文广告店（个体工商户）--公司</t>
  </si>
  <si>
    <t>生产部李权智用款伊犁钢铁黄锦云工资及生活费付黄文强--个人</t>
  </si>
  <si>
    <t>生产部李权智用款黄国恩年龄59岁，换证件费用360元--个人</t>
  </si>
  <si>
    <t>生产部李权智报销青海发投民乐村办公处电费--个人</t>
  </si>
  <si>
    <t>生产部项小生报销青海发投12.28出差回鄂州交通费--个人</t>
  </si>
  <si>
    <t>生产部喻志明报销日照钢铁1.7-1.8公司到日照钢铁交通费--个人</t>
  </si>
  <si>
    <t>生产部闵洋用款伊犁钢铁环冷机李奎超团队6名工人工资--个人</t>
  </si>
  <si>
    <t>转黄华容代缴外经证</t>
  </si>
  <si>
    <t>转湖北邮政</t>
  </si>
  <si>
    <t>伊犁钢铁朱丹宁工资</t>
  </si>
  <si>
    <t>收到李权智转款(周英柱租木板押金)</t>
  </si>
  <si>
    <t>收到武汉瑞收农业科技有限公司贴现款（原合计金额461200，扣手续费4700）</t>
  </si>
  <si>
    <t>销售部伍平报销11.10-12.1江苏永钢，九江萍钢等项目差旅费--个人</t>
  </si>
  <si>
    <t>销售部伍平报销12.7-1.1江苏永钢等项目差旅费--个人</t>
  </si>
  <si>
    <t>销售部吕战宇报销12.7-12.12德令哈差旅费--个人</t>
  </si>
  <si>
    <t>销售部燕志远报销12.1-12.4北海到武汉交通费--个人</t>
  </si>
  <si>
    <t>销售部周嘉琦报销12.1湘潭-12.3武汉交通费--个人</t>
  </si>
  <si>
    <t>销售部杨春龙报销11.30武汉-12.23武汉差旅费--个人</t>
  </si>
  <si>
    <t>销售部杨春龙报销12.7号日照钢铁体检费--个人</t>
  </si>
  <si>
    <t>付武汉公司2024.11月员工生活费</t>
  </si>
  <si>
    <t>转湖北工行西山支行</t>
  </si>
  <si>
    <t>综合部蒋霞借支2025年年会抽奖奖品及现金红包（转账15400，现金6600）--个人</t>
  </si>
  <si>
    <t>生产部熊伟用款湖北宜化物流费付赤壁市迅速达科技有限公司--公司</t>
  </si>
  <si>
    <t>财务部黄华容用款催收组重庆富丰水泥差旅费包干费尾款1000付吴传俊--个人</t>
  </si>
  <si>
    <t>财务部黄华容用款徐中科团队重庆富丰收款提成付吴传俊--个人</t>
  </si>
  <si>
    <t>财务部黄华容用款徐中科团队澜沧三环，喀什红旗收款提成付吴传俊--个人</t>
  </si>
  <si>
    <t>生产部李权智用款新疆伊犁钢铁工期具两次发货费用物流费，第一次4488元；第二次8722元--个人</t>
  </si>
  <si>
    <t>付日照京华货运有限公司厂内机械费用</t>
  </si>
  <si>
    <t>收到林维退回山西铝业退板房押金</t>
  </si>
  <si>
    <t>销售部林维报销山西铝业11.8晚招待费--个人</t>
  </si>
  <si>
    <t>财务部杨万成报销11-12月武汉往返鄂州高速费--个人</t>
  </si>
  <si>
    <t>综合部蒋霞用款武汉1人安全员办A证费用付张志--个人</t>
  </si>
  <si>
    <t>综合部蒋霞用款武汉二资质延期事宜，6本一级机电建造师费用付张志--个人</t>
  </si>
  <si>
    <t>生产部闵洋报销伊犁钢铁1.4号给现金张铁柱，1.6给购物卡李亚军招待费--个人</t>
  </si>
  <si>
    <t>生产部闵洋用款伊犁钢铁承包商李培林工人工资--个人</t>
  </si>
  <si>
    <t>生产部熊伟用款青海发投托轮离线修复项目物流费付赤壁市迅速达科技有限公司--公司</t>
  </si>
  <si>
    <t>收到武汉彤烨中信转款</t>
  </si>
  <si>
    <t>收到通宝票据贴现款</t>
  </si>
  <si>
    <t>收到武汉汉口银行转款</t>
  </si>
  <si>
    <t>转武汉宁波银行</t>
  </si>
  <si>
    <t>转湖北开明邮政</t>
  </si>
  <si>
    <t>转武汉工行</t>
  </si>
  <si>
    <t>销售部曾江利报销青海发投11.1-11.28差旅费--个人</t>
  </si>
  <si>
    <t>销售部彭琴琴报销鼎信实业招待袁云飞现金--个人</t>
  </si>
  <si>
    <t>生产部闵洋用款新疆伊犁钢铁李培林工人工资--个人</t>
  </si>
  <si>
    <t>生产部李权智用款湘潭瑞通外协人员张新游工资及报销--个人</t>
  </si>
  <si>
    <t>生产部林家祥报销伊犁钢铁1.10-1.13交通费--个人</t>
  </si>
  <si>
    <t>生产部马全花用款青海发投蒸氨塔维修工程外包费付高国俊--个人</t>
  </si>
  <si>
    <t>生产部石靖报销湘潭瑞通12.31交通费--个人</t>
  </si>
  <si>
    <t>生产部闵洋用款伊犁钢铁外协安全员刘珍江12月-1月工资--个人</t>
  </si>
  <si>
    <t>生产部石靖报销福建鼎信12.15交通费--个人</t>
  </si>
  <si>
    <t>生产部石靖报销湘潭瑞通12.17-12.18交通费--个人</t>
  </si>
  <si>
    <t>生产部闵洋报销伊犁钢铁采购费--个人</t>
  </si>
  <si>
    <t>生产部李权智报销山西铝业2个100吨液压千斤顶采购费--个人</t>
  </si>
  <si>
    <t>生产部唐欣欣用款日照钢铁张凯华借支--个人</t>
  </si>
  <si>
    <t>生产部闵洋用款伊犁钢铁承包商黄晓梅工资--个人</t>
  </si>
  <si>
    <t>还贷款利息</t>
  </si>
  <si>
    <t>转林家祥邮政账户</t>
  </si>
  <si>
    <t>收到赛德水泥（贵州）管理有限公司维修费</t>
  </si>
  <si>
    <t>收到赛德水泥（贵州）管理有限公司质保金</t>
  </si>
  <si>
    <t>转林柱生借支</t>
  </si>
  <si>
    <t>转黄晓梅伊犁钢铁工程款</t>
  </si>
  <si>
    <t>付山东招标股份有限公司标书费</t>
  </si>
  <si>
    <t>收到武汉华夏转款</t>
  </si>
  <si>
    <t>伊犁钢铁备修中心招待费付闵洋</t>
  </si>
  <si>
    <t>销售部郭建霞用款工厂12月快递费付湖北顺丰速运有限公司--公司</t>
  </si>
  <si>
    <t>商务部熊艳用款武汉办公室12月快递费付湖北顺丰速运有限公司--公司</t>
  </si>
  <si>
    <t>综合部蒋霞用款武汉办公室2025年第一季度房租27164.85元，水电费1001.24元付武汉市洪山高新技术创业服务有限责任公司--公司</t>
  </si>
  <si>
    <t>财务部汪余欢用款腊鱼礼盒27件付周奇--个人</t>
  </si>
  <si>
    <t>商务部熊艳用款12月烟酒费付武汉东湖新技术开发区许林波副食商行--公司</t>
  </si>
  <si>
    <t>销售部彭琴琴报销日照钢铁体检费，快递费--个人</t>
  </si>
  <si>
    <t>销售部郑然报销日照钢铁12.14-12.26淄博差旅费--个人</t>
  </si>
  <si>
    <t>销售部林维报销日照钢铁，山西铝业12.5-12.29差旅费--个人</t>
  </si>
  <si>
    <t>销售部彭琴琴报销12.10武汉-12.12日照钢铁差旅费--个人</t>
  </si>
  <si>
    <t>销售部彭琴琴报销淄博飞源12.18-12.20差旅费--个人</t>
  </si>
  <si>
    <t>销售部彭琴琴报销三明重工12.26-12.27差旅费--个人</t>
  </si>
  <si>
    <t>销售部林全意报销11-12月差旅费--个人</t>
  </si>
  <si>
    <t>销售部林全意报销2025年物业费--个人</t>
  </si>
  <si>
    <t>销售部林全意报销招待费--个人</t>
  </si>
  <si>
    <t>生产部闵洋用款伊犁钢铁外协安全员岳健琦2024年12月-2025年1月工资--个人</t>
  </si>
  <si>
    <t>生产部李权智用款青海发投吊车租赁费付张海才--个人</t>
  </si>
  <si>
    <t>生产部李权智用款青海发投吊车租赁费付尹国斌--个人</t>
  </si>
  <si>
    <t>生产部李权智用款青海发投工程外包费余款付王恩宝--个人</t>
  </si>
  <si>
    <t>生产部李权智用款日照钢铁齿圈更换外包费付范振华（郑州鑫江机械设备维修有限责任公司）--公司</t>
  </si>
  <si>
    <t>生产部李权智用款青海发投除尘器土建承包费付阚凤霞（总金额135000）--个人</t>
  </si>
  <si>
    <t>生产部李权智用款青海发投工程外包费付阚凤霞(德令哈金鸿)--公司</t>
  </si>
  <si>
    <t>生产部马全花用款青海发投1.1-1.14打印费付德令哈宏冉图文广告店（个体工商户）--公司</t>
  </si>
  <si>
    <t>生产部陈云用款伊犁钢铁定制堆积门采购费付内蒙古鸿宇门业有限公司--公司</t>
  </si>
  <si>
    <t>生产部李权智用款青海发投鼓风机项目工程外包费付高国俊--个人</t>
  </si>
  <si>
    <t>生产部闵洋用款伊犁钢铁招待安全员餐费--个人</t>
  </si>
  <si>
    <t>综合部蒋霞借支年会嘉宾住宿费及新增红包--个人</t>
  </si>
  <si>
    <t>生产部李权智用款青海发投气体采购费用付西藏优瀚工贸有限公司--公司</t>
  </si>
  <si>
    <t>生产部李权智用款青海发投11.15-11.21挖机费用付青海志文机械设备租赁有限公司--公司</t>
  </si>
  <si>
    <t>生产部闵洋用款伊犁钢铁承包商李培林人员工资--个人</t>
  </si>
  <si>
    <t>生产部闵洋用款伊犁钢铁环冷机李奎超工人工资--个人</t>
  </si>
  <si>
    <t>生产部闵洋用款伊犁钢铁2024年11月-2025.1月办公用品采购费付新源县伊钢鑫龙文体商店（胡永飞）--公司</t>
  </si>
  <si>
    <t>收到武汉瑞收农业科技有限公司贴现款（原票金额1428910，扣手续费16900）</t>
  </si>
  <si>
    <t>生产部李权智用款福建鼎信剥落掉块焊补工资，生活费及住宿费付胡楚才--个人</t>
  </si>
  <si>
    <t>生产部李权智用款青海盐湖镁业高国俊工资750元 采购40元 过路费286元 油费562元 合计1638元。张海龙工资750元--个人</t>
  </si>
  <si>
    <t>生产部闵洋用款伊犁钢铁外协承包商黄晓梅申请劳务费18000元付叶玉辉--个人</t>
  </si>
  <si>
    <t>生产部李权智用款代供应商张凯华付款日照钢铁租房，水费每层200，电费0.8元/度,总计9482元付李纪国--个人</t>
  </si>
  <si>
    <t>销售部林维用款山西铝业1月13日路途及上班3小时算一个班，14-16号3个班总计4个班。4X600=2400元付张超林--个人</t>
  </si>
  <si>
    <t>生产部李权智用款营口外协人员高家军工资--个人</t>
  </si>
  <si>
    <t>生产部李权智用款青海发投离心机项目姚忠平工程外包费--个人</t>
  </si>
  <si>
    <t>生产部李权智用款青海发投挖机租赁费付青海志文机械设备租赁有限公司扣3%承兑点，付20176--公司</t>
  </si>
  <si>
    <t>财务部汪余欢用款年会餐费--公司</t>
  </si>
  <si>
    <t>生产部李权智用款国家电投集团山西铝业两套瓦，两个球瓦付张凯华--个人</t>
  </si>
  <si>
    <t>生产部李权智用款张凯华工程外包费--个人</t>
  </si>
  <si>
    <t>生产部李权智用款日照钢铁借支付张凯华(总金额35万，扣承兑现金5000元)--个人</t>
  </si>
  <si>
    <t>批量代发2024年12月武汉人员工资</t>
  </si>
  <si>
    <t>付熊曼招待费</t>
  </si>
  <si>
    <t>商务部熊艳报销修复内容纯碱厂煅烧炉滚圈维修(轻灰2#、6#、重灰 3#)，合同胶装费用--公司</t>
  </si>
  <si>
    <t>综合部蒋霞报销武汉开明因公积金UK换证事宜公章核验不通过，重新刻制新的印章并备案--公司</t>
  </si>
  <si>
    <t>财务部汪余欢用款年会摄像费用付赵少平--个人</t>
  </si>
  <si>
    <t>综合部蒋霞用款武汉开明知识产权年费--公司</t>
  </si>
  <si>
    <t>生产部程时勇报销福建青拓镍业交通费--个人</t>
  </si>
  <si>
    <t>生产部程时勇报销日照钢铁交通费--个人</t>
  </si>
  <si>
    <t>生产部黄国恩报销1.5-1.7日照钢铁至伊犁钢铁交通费--个人</t>
  </si>
  <si>
    <t>生产部林家祥报销12.8伊宁站至新源县交通费--个人</t>
  </si>
  <si>
    <t>生产部林维报销日照钢铁安全罚款挂靠安全员连带责任(代供应商张凯华支付)--个人</t>
  </si>
  <si>
    <t>生产部毛昌兵报销福建青拓镍业开封到福安1.17-18交通费--个人</t>
  </si>
  <si>
    <t>生产部饶凯报销盐湖镁业12.31-.12交通费--个人</t>
  </si>
  <si>
    <t>生产部余永昕报销山西铝业外协工资--个人</t>
  </si>
  <si>
    <t>生产部余永昕报销山西铝业现场采购手套5双  香烟一包  印章  取千斤顶费用取印章费用--个人</t>
  </si>
  <si>
    <t>生产部余永昕报销2025.1.17日照钢铁体检费--个人</t>
  </si>
  <si>
    <t>生产部余永昕用款生育津贴2071.8元已经打到公司账户，现由公司账户转给余永昕个人--个人</t>
  </si>
  <si>
    <t>生产部喻志明报销福建青拓镍业岚山西到福安交通费--个人</t>
  </si>
  <si>
    <t>生产部张泽松报销福建青拓镍业开封到福安，1.17-18--个人</t>
  </si>
  <si>
    <t>财务部黄华容用款徐中科团队收款提成费用付吴传俊--个人</t>
  </si>
  <si>
    <t>财务部汪余欢用款聂响军工资--个人</t>
  </si>
  <si>
    <t>总经办林全意借支市场开拓费用--个人</t>
  </si>
  <si>
    <t>小林总借款提成回款--个人</t>
  </si>
  <si>
    <t>生产部李权智用款中盐内蒙古工程款付高国俊--个人</t>
  </si>
  <si>
    <t>批量代发2024年12月武汉人员生活费</t>
  </si>
  <si>
    <t>转徐中科团队生活费付吴传俊</t>
  </si>
  <si>
    <t>生产部李权智用款江西亚东焊缝探伤费用付武汉翊鑫工程测试技术有限公司--公司（原金额12000，扣承兑点360，实付11640）</t>
  </si>
  <si>
    <t>收到蒋霞借支退回</t>
  </si>
  <si>
    <t>徐中科团队差旅费付吴传俊</t>
  </si>
  <si>
    <t>徐中科团队收款提成付吴传俊</t>
  </si>
  <si>
    <t>财务部杨婷用款王先梅和林家祥2个个体户办理核定征收费用付武汉企航顺意财务咨询有限公司--公司</t>
  </si>
  <si>
    <t>生产部王森报销伊犁钢铁前期10.20修车垫资--个人</t>
  </si>
  <si>
    <t>生产部王森报销伊犁钢铁王森买烟1440元，1月17日中午吃饭碰到甲方给甲方买单69元--个人</t>
  </si>
  <si>
    <t>生产部项小生报销山西铝业12.2进厂必须指定医院体检220元--个人</t>
  </si>
  <si>
    <t>生产部龚国庆报销山西铝业11.19进厂必须指定医院体检220元--个人</t>
  </si>
  <si>
    <t>生产部包兴报销盐湖镁业12.31-1.2交通费--个人</t>
  </si>
  <si>
    <t>生产部房延云报销山西铝业11.19进厂必须指定医院体检220元--个人</t>
  </si>
  <si>
    <t>生产部朱太礼报销日照钢铁体检费110元--个人</t>
  </si>
  <si>
    <t>生产部闵洋报销伊犁钢铁1.22-1.24机票费火车交通费--个人</t>
  </si>
  <si>
    <t>销售部林维报销日照钢铁项目租皮卡车5天，2025年1月21日-2025年1月25日，100*5天=500元、加油130元--个人</t>
  </si>
  <si>
    <t>生产部王为超报销1.22-1.24伊犁钢铁回公司交通费，其中机票报销（机票、基建、燃油）2080元及火车费--个人</t>
  </si>
  <si>
    <t>生产部李权智报销1.12捷达鄂AS7D07修理费用700元--个人</t>
  </si>
  <si>
    <t>生产部闵洋报销伊犁钢铁在八中教师公寓租房电费306元--个人</t>
  </si>
  <si>
    <t>生产部闵洋报销伊犁钢铁处理被褥租车费和归还前期租赁的脚手架租车费--个人</t>
  </si>
  <si>
    <t>生产部闵洋报销伊犁钢铁竖炉烘干筒检修项目剩余部分焊接没完成，甲方李亚军联系甲方两名工人工资共600元--个人</t>
  </si>
  <si>
    <t>商务部肖登伍报销1.21-1.23出差淮北交通费及生活费--个人</t>
  </si>
  <si>
    <t>财务部杨万成报销开门红包66个费用--个人</t>
  </si>
  <si>
    <t>财务部杨婷报销2024.10-2025.1月去银行交通费及王先梅电话卡充值，网银年费缴纳--个人</t>
  </si>
  <si>
    <t>收到温州凯沣机械有限公司贴现款（原票金额957074，扣手续费8580）</t>
  </si>
  <si>
    <t>收到温州凯沣机械有限公司贴现款（原票金额26600，扣手续费280）</t>
  </si>
  <si>
    <t>收到温州凯沣机械有限公司贴现款（原票金额209171.05，扣手续费1480）</t>
  </si>
  <si>
    <t>武汉农商行转湖北邮政</t>
  </si>
  <si>
    <t>生产部王森借支日照钢铁备用金--个人</t>
  </si>
  <si>
    <t>销售部管厚良报销1.2-1.22日照钢铁差旅费--个人</t>
  </si>
  <si>
    <t>销售部罗小涛报销1.2-1.22日照钢铁差旅费--个人</t>
  </si>
  <si>
    <t>销售部罗小涛报销日照钢铁体检费--个人</t>
  </si>
  <si>
    <t>销售部管厚良报销日照钢铁体检费--个人</t>
  </si>
  <si>
    <t>销售部张桂莲报销2-8-2.15交通费521.74元，2月工资1436.5元付林全意--个人</t>
  </si>
  <si>
    <t>财务部黄华容用款武汉1月外经证费用--个人</t>
  </si>
  <si>
    <t>商务部周奇用款湖北联投会员年费付吴有良垫付</t>
  </si>
  <si>
    <t>商务部周奇用款青海发投广联达预算费用付徐州春时文化传媒有限公司</t>
  </si>
  <si>
    <t>收到湖北邮政转款</t>
  </si>
  <si>
    <t>销售部林维报销日照钢铁1.13招待设备处郭宇餐费--个人</t>
  </si>
  <si>
    <t>销售部林维报销日照钢铁1.22招待环保处处长孟凡浩购物卡1张--个人</t>
  </si>
  <si>
    <t>转武汉浦发</t>
  </si>
  <si>
    <t>牛国庆借支差旅备用金</t>
  </si>
  <si>
    <t>销售部管厚良借支差旅费备用金--个人</t>
  </si>
  <si>
    <t>综合部蒋霞报销电信手机宽带充值费用--个人</t>
  </si>
  <si>
    <t>综合部蒋霞报销移动手机24.9-25.1话费充值--个人</t>
  </si>
  <si>
    <t>综合部蒋霞报销汪瑞青劳动争议诉讼费付湖北省武汉市中级人民法院--公司</t>
  </si>
  <si>
    <t>综合部蒋霞报销武汉公司5次停车次卡费用--个人</t>
  </si>
  <si>
    <t>生产部李权智用款日照钢铁2024年12月五金采购费付日照维刚商贸有限公司--公司</t>
  </si>
  <si>
    <t>生产部王为超报销24.12.9-12.19江苏永钢至伊犁钢铁交通费--个人</t>
  </si>
  <si>
    <t>生产部余永昕报销24.12.12-12.13日照钢铁交通费--个人</t>
  </si>
  <si>
    <t>生产部项小生报销山西铝业1.11-1.22交通费--个人</t>
  </si>
  <si>
    <t>生产部房延云报销2025年1月12日从山西铝业转开封晋开化工厂交通费262.5元--个人</t>
  </si>
  <si>
    <t>生产部房延云报销2025年1月8日去山西铝业交通费合计425.5元--个人</t>
  </si>
  <si>
    <t>生产部房延云报销2024年12月20日从山西铝业转永刚钢厂交通费342.4元--个人</t>
  </si>
  <si>
    <t>生产部包兴报销盐湖镁业回鄂州1.18-1.20交通费709.5元--个人</t>
  </si>
  <si>
    <t>生产部包兴报销日照钢铁10.28-10.29交通费310.84元，及11.26体检费110元--个人</t>
  </si>
  <si>
    <t>生产部包兴报销12.10-12.12日照钢铁去晋中考试交通费--个人</t>
  </si>
  <si>
    <t>生产部王森报销2025年1月22日从伊犁钢厂回公司的交通费报销--个人</t>
  </si>
  <si>
    <t>生产部余永昕报销山西铝业1.20外协人员工资，1.24-1.25外协工资--个人</t>
  </si>
  <si>
    <t>生产部闵洋报销伊犁钢铁竖炉烘干筒项目购买螺栓--个人</t>
  </si>
  <si>
    <t>生产部李同林报销2.6-2.7公司到盐湖镁业交通费--个人</t>
  </si>
  <si>
    <t>生产部郭建霞用款湖北公司1月快递费付湖北顺丰速运有限公司--个人</t>
  </si>
  <si>
    <t>生产部房延云报销2.6-2.7平川到盐湖镁业车费--个人</t>
  </si>
  <si>
    <t>生产部房延云报销1.25-1.26年前从公司回家过年车费--个人</t>
  </si>
  <si>
    <t>生产部马全花报销2.6寄往格尔木盐湖镁业磨石快递费--个人</t>
  </si>
  <si>
    <t>生产部山玉英报销开年会差旅费，包含交通费及住宿费--个人</t>
  </si>
  <si>
    <t>生产部黄国恩报销崇阳县昌华项目2.6-2.11上下班车费--个人</t>
  </si>
  <si>
    <t>生产部李权智报销2.10王森紧急到日照钢铁交接车费--个人</t>
  </si>
  <si>
    <t>生产部黄国恩报销日照钢铁2.12-2.13交通费--个人</t>
  </si>
  <si>
    <t>生产部李权智用款诸暨兆山2.1-2.4生活住宿费付胡楚才--个人</t>
  </si>
  <si>
    <t>生产部马全花报销2.17寄往格尔木盐湖镁业磨石快递费--个人</t>
  </si>
  <si>
    <t>生产部王森报销日照钢铁甲方要求需配备血压仪+医疗箱及药品+酒精检测仪。--个人</t>
  </si>
  <si>
    <t>生产部余永昕报销山西铝业测窑请外协协助两天半工资--个人</t>
  </si>
  <si>
    <t>生产部朱太礼报销湘潭瑞通2.18交通费--个人</t>
  </si>
  <si>
    <t>生产部马全花用款中盐内蒙古工程外包费付高国俊--个人</t>
  </si>
  <si>
    <t>付徐中科团队借支招待费备用金</t>
  </si>
  <si>
    <t>武汉公司1月快递费付湖北顺丰速运有限公司</t>
  </si>
  <si>
    <t>财务部汪余欢用款管控执行力培训付博海国济武汉教育咨询有限公司--公司</t>
  </si>
  <si>
    <t>商务部熊艳报销葛洲坝，四川娥胜收款提成费用--个人</t>
  </si>
  <si>
    <t>财务部黄华容报销湖北宜化，新洋丰农收款提成119.31元，快递费交通费打印费252元--个人</t>
  </si>
  <si>
    <t>财务部黄华容用款徐中科团队河南锦荣，汉中勉县，重庆长寿收款提成付吴传俊--个人</t>
  </si>
  <si>
    <t>财务部黄华容借支</t>
  </si>
  <si>
    <t>牛国庆借支招待费</t>
  </si>
  <si>
    <t>转张霖泽借支备用金</t>
  </si>
  <si>
    <t>销售部林柱生报销2024.12月住宿交通差旅补助费--个人</t>
  </si>
  <si>
    <t>销售部林柱生报销2024.11月青海发投，伊犁钢铁招待费--个人</t>
  </si>
  <si>
    <t>销售部林柱生报销2024.11月住宿交通差旅费--个人</t>
  </si>
  <si>
    <t>销售部林柱生报销2024.9月住宿交通差旅费--个人</t>
  </si>
  <si>
    <t>销售部林柱生报销2024.9-10月青海发投，嘉峪关，湘潭钢铁招待费--个人</t>
  </si>
  <si>
    <t>销售部林柱生报销2024.8月住宿交通差旅费--个人</t>
  </si>
  <si>
    <t>销售部林柱生报销2024.8月青海发投招待费--个人</t>
  </si>
  <si>
    <t>销售部林柱生报销2025.1月青海发投机票费--个人</t>
  </si>
  <si>
    <t>生产部闵洋报销招待新疆伊犁钢铁炼铁厂竖炉维修作业长阿依本--个人</t>
  </si>
  <si>
    <t>综合部蒋霞用款王律师德令哈开丁超群案差旅费付王焰--个人</t>
  </si>
  <si>
    <t>综合部蒋霞报销武汉开明，湖北开明2月办公费用--个人</t>
  </si>
  <si>
    <t>财务部汪余欢用款2024.11-2025.2月工资补贴付黄华容--个人</t>
  </si>
  <si>
    <t>财务部汪余欢用款2025.1-2025.2月工资付黄华容--个人</t>
  </si>
  <si>
    <t>批量代发2025年1月武汉人员工资</t>
  </si>
  <si>
    <t>武汉农商行转武汉浦发</t>
  </si>
  <si>
    <t>收到北京银行股份有限公司上海分行黄浦支行通宝票据贴现款（原票金额38682，息费711.84，手续费206.85）</t>
  </si>
  <si>
    <t>收到北京银行股份有限公司上海分行黄浦支行通宝票据贴现款原票金额550000，息费10121.13，手续费2940.98）</t>
  </si>
  <si>
    <t>财务部黄华容用款徐中科团队宜良红狮，重庆长寿收款提成付吴传俊--个人</t>
  </si>
  <si>
    <t>生产部朱太礼报销日照钢铁2024年10月14-10月31日生活费--个人</t>
  </si>
  <si>
    <t>生产部朱太礼报销日照钢铁12月份生活费--个人</t>
  </si>
  <si>
    <t>生产部朱太礼报销湘潭瑞通2.14交通费--个人</t>
  </si>
  <si>
    <t>生产部王小兵报销淄博厦工(三明)2.13鄂州市到山东淄博交通费--个人</t>
  </si>
  <si>
    <t>生产部李权智用款崇阳县昌华外协人员2.5-2.11工资付胡楚才--个人</t>
  </si>
  <si>
    <t>生产部喻志明报销湘潭瑞通2.21交通费--个人</t>
  </si>
  <si>
    <t>生产部夏敬文报销湘潭瑞通2.21交通费--个人</t>
  </si>
  <si>
    <t>生产部王小兵报销江苏永钢2.22交通费--个人</t>
  </si>
  <si>
    <t>生产部王为超报销2.5-2.6邯郸往鄂州交通费--个人</t>
  </si>
  <si>
    <t>生产部喻志明报销江苏永钢2.25-2.26交通费--个人</t>
  </si>
  <si>
    <t>生产部喻志明报销山西铝业2.25交通费--个人</t>
  </si>
  <si>
    <t>生产部马全花报销刻章费用（武汉隆亿达环保工程有限公司公章）--个人</t>
  </si>
  <si>
    <t>生产部李权智报销2.22-2.26私车公用里程费及2.22中餐补助--个人</t>
  </si>
  <si>
    <t>生产部余永昕报销江苏永钢焊条，警戒带，停车牌采购费--个人</t>
  </si>
  <si>
    <t>生产部闵洋报销伊犁钢铁2.23交通费--个人</t>
  </si>
  <si>
    <t>生产部王国志报销青海盐湖镁业2.18交通费--个人</t>
  </si>
  <si>
    <t>生产部王国志报销贵州金久水泥2.24-2.27交通费--个人</t>
  </si>
  <si>
    <t>财务部汪余欢用款商务部肖登伍2025.2月工资--个人</t>
  </si>
  <si>
    <t>财务部汪余欢用款销售部彭琴琴2025.2月工资及补助--个人</t>
  </si>
  <si>
    <t>商务部胡敏用款青海发投碱业有限公司重碱车间加氯化镁系统自动化升级改造项目标书费付胡梅--个人</t>
  </si>
  <si>
    <t>批量代发2025年1月武汉人员生活费</t>
  </si>
  <si>
    <r>
      <rPr>
        <sz val="11"/>
        <rFont val="微软雅黑"/>
        <charset val="134"/>
      </rPr>
      <t>综合部蒋霞用款融创智谷</t>
    </r>
    <r>
      <rPr>
        <sz val="10.5"/>
        <color rgb="FF222222"/>
        <rFont val="微软雅黑"/>
        <charset val="134"/>
      </rPr>
      <t>A16-5号写字楼租赁合同定金2万元（付房租时自动转为租金）付武汉九筑华鼎建筑设计有限公司</t>
    </r>
  </si>
  <si>
    <r>
      <rPr>
        <sz val="11"/>
        <rFont val="微软雅黑"/>
        <charset val="134"/>
      </rPr>
      <t>青海发投碱业有限公司</t>
    </r>
    <r>
      <rPr>
        <sz val="10.5"/>
        <rFont val="微软雅黑"/>
        <charset val="134"/>
      </rPr>
      <t>4#石灰窑改造项目（机械部分）竞价比选公告（二次）标书费付胡敏</t>
    </r>
  </si>
  <si>
    <t>生产部程旭文报销江苏永钢2.25-2.26交通费--个人</t>
  </si>
  <si>
    <r>
      <rPr>
        <sz val="11"/>
        <rFont val="微软雅黑"/>
        <charset val="134"/>
      </rPr>
      <t>财务部王金平用款武汉开明</t>
    </r>
    <r>
      <rPr>
        <sz val="10.5"/>
        <color rgb="FF222222"/>
        <rFont val="Segoe UI"/>
        <charset val="134"/>
      </rPr>
      <t>2022-2024</t>
    </r>
    <r>
      <rPr>
        <sz val="10.5"/>
        <color rgb="FF222222"/>
        <rFont val="宋体"/>
        <charset val="134"/>
      </rPr>
      <t>年三年不贴花审计报告费用付四川欣亿欣企业管理咨询有限公司</t>
    </r>
  </si>
  <si>
    <t>付商务部肖登伍2025年1月工资</t>
  </si>
  <si>
    <t>销售部林维借支日照钢铁采购一台拉气体双排货车备用金--个人</t>
  </si>
  <si>
    <t>销售部管厚良报销芜湖新兴铸管晚餐招待费--个人</t>
  </si>
  <si>
    <t>销售部刘江波借支福建三明招待费--个人</t>
  </si>
  <si>
    <t>商务部周奇报销青海发投碱业有限公司4#石灰窑改造项目（机械部分）项目广联达预算费--个人</t>
  </si>
  <si>
    <t>商务部周奇报销光大环保危废处置（淄博）有限公司二期焚烧项目回转窑托轮更换工程标书费--个人</t>
  </si>
  <si>
    <t>商务部周奇报销青海发投碱业有限公司重灰2#、3#、5#重灰炉炉头总成技改项目（二次）广联达预算费--个人</t>
  </si>
  <si>
    <t>商务部周奇报销青海发投碱业有限公司一期渣场二、三、四级泵站出口平台母管更换项目（二次）广联达预算费--个人</t>
  </si>
  <si>
    <t>商务部周奇报销光大环保危废处置（淄博）有限公司二期焚烧项目回转窑托轮更换工程电子采购平台CA年费--个人</t>
  </si>
  <si>
    <t>商务部周奇报销萍乡萍钢安源钢铁108m2烧结混合机、制粒机进出口轮带堆焊修复项目标书装订费--个人</t>
  </si>
  <si>
    <t>生产部王森报销日照钢铁采购材料费1080.84元，冲借支1000元，实付80.84--个人</t>
  </si>
  <si>
    <t>生产部熊伟用款芜钢铁集团物流费付赤壁市迅速达科技有限公司--公司</t>
  </si>
  <si>
    <t>生产部程旭文报销江苏永钢安全防护费--个人</t>
  </si>
  <si>
    <t>生产部马全花用款青海发投2025.2.1-2.28打印费用及打印纸费用付德令哈宏冉图文广告店（个体工商户）--公司</t>
  </si>
  <si>
    <t>生产部余永昕用款江苏永钢现场吊装千斤顶窑托吊装费付张家港市南丰兴联装卸服务部--公司</t>
  </si>
  <si>
    <t>生产部李权智用款黄冈亚东脚手架租赁费20000元，冲安全罚款1000元，实际支付19000元付武汉德帮建筑劳务有限公司--公司</t>
  </si>
  <si>
    <t>生产部唐欣欣用款代承包商周金国付款二月份五金店工器具及耗材费用付日照维刚商贸有限公司--公司</t>
  </si>
  <si>
    <t>生产部王森报销2.24-2.25日照钢铁回公司程交通费--个人</t>
  </si>
  <si>
    <t>生产部石小伟报销2.25山西铝业回转窑车磨削项目交通费--个人</t>
  </si>
  <si>
    <t>生产部朱太礼报销日照钢铁12.26-12.27交通费--个人</t>
  </si>
  <si>
    <t>生产部唐欣欣报销日照钢铁给郑然办理项目经理证件--个人</t>
  </si>
  <si>
    <t>生产部朱太礼报销2.27日照钢铁交通费--个人</t>
  </si>
  <si>
    <t>生产部程旭文报销2.25鄂州-山西铝业退票费--个人</t>
  </si>
  <si>
    <t>生产部包兴报销江苏永钢2.22交通费--个人</t>
  </si>
  <si>
    <t>生产部包兴报销厦工(三明)2.13-2.21上下交通费及材料采购费--个人</t>
  </si>
  <si>
    <t>生产部王为超报销2.15邯郸到江苏永钢交通费--个人</t>
  </si>
  <si>
    <t>生产部祝发权报销2024.10.22-2024.12.31交通费--个人</t>
  </si>
  <si>
    <t>生产部朱太礼报销12.17日照钢铁回公司交通费--个人</t>
  </si>
  <si>
    <t>生产部唐欣欣用款日照钢铁外协人员工资（代周金国，史德发付款）--个人</t>
  </si>
  <si>
    <t>武汉农商行转湖北岚丹</t>
  </si>
  <si>
    <t>生产部唐欣欣用款日照钢铁项目吊车费用付日照京华货运有限公司</t>
  </si>
  <si>
    <t>销售部管厚良用款湖北双环3.6招待费--个人</t>
  </si>
  <si>
    <t>销售部林维用款日照钢铁2.18招待费--个人</t>
  </si>
  <si>
    <t>财务部王金平用款武汉开明2024年审计报告费用付武汉街可达科技服务有限公司--公司</t>
  </si>
  <si>
    <t>销售部林维用款莱芜钢铁甲方制作拖轮运输工装2个材料及人工费付林维--个人</t>
  </si>
  <si>
    <t>财务部童西婷用款徐中科团队借支付吴传俊--个人</t>
  </si>
  <si>
    <t>武汉农商行转王先梅邮政</t>
  </si>
  <si>
    <t>付蒋霞2025年1月工资</t>
  </si>
  <si>
    <t>付熊艳2025年1月工资</t>
  </si>
  <si>
    <t>付周英柱工资</t>
  </si>
  <si>
    <t>付周英柱生活费</t>
  </si>
  <si>
    <t>2025年2月外经证代缴付童西婷</t>
  </si>
  <si>
    <t>销售部伍平报销江苏永钢2.8-2.28差旅费--个人</t>
  </si>
  <si>
    <t>销售部燕志远报销1.20南宁东-2.6武汉差旅费--个人</t>
  </si>
  <si>
    <t>销售部郑然报销1.25鄂州-日照钢铁交通费--个人</t>
  </si>
  <si>
    <t>销售部周嘉琦报销1.23湘潭-2.5武汉交通费--个人</t>
  </si>
  <si>
    <t>销售部彭琴琴报销青拓集团1.2-1.25交通费--个人</t>
  </si>
  <si>
    <t>销售部伍平报销1.5-1.23江苏永钢差旅费--个人</t>
  </si>
  <si>
    <t>销售部林维报销日照钢铁1.3-1.13差旅费--个人</t>
  </si>
  <si>
    <t>销售部管厚良报销安徽金牛2.28招待费--个人</t>
  </si>
  <si>
    <t>商务部胡敏用款山东能源招标平台 CA锁费用付山东纵横易购产业互联网有限公司--公司</t>
  </si>
  <si>
    <t>转林全意</t>
  </si>
  <si>
    <t>生产部马全花用款中盐内蒙古工程外包费付高国俊（总金额11万，冲借支5万，2.21付2万）--个人</t>
  </si>
  <si>
    <t>生产部唐欣欣用款日照钢铁1月份现场在五金店拿的工器具及耗材费用(代供应商-张凯华付786.4元)付日照维刚商贸有限公司--公司</t>
  </si>
  <si>
    <t>生产部朱太礼报销3.3到芜湖铸管售前交通费--个人</t>
  </si>
  <si>
    <t>生产部朱太礼报销3.5从巢湖到日照钢铁交通费--个人</t>
  </si>
  <si>
    <t>生产部张泽松报销3.5峨胜水泥厂转湘谭钢铁交通费--个人</t>
  </si>
  <si>
    <t>生产部黄国恩报销日钢项目体检花费--个人</t>
  </si>
  <si>
    <t>生产部王国志报销江苏永钢3.9-3.10交通费--个人</t>
  </si>
  <si>
    <t>生产部唐欣欣报销日照钢铁史德法办理项目经理证件--个人</t>
  </si>
  <si>
    <t>生产部祝发权报销四川峨胜2.20交通费--个人</t>
  </si>
  <si>
    <t>生产部祝发权报销湘潭瑞通3.5交通费--个人</t>
  </si>
  <si>
    <t>生产部朱太礼报销日照钢铁10.8交通费--个人</t>
  </si>
  <si>
    <t>生产部郑然报销日照钢铁采购2张办公桌，1个档案柜费用--个人</t>
  </si>
  <si>
    <t>生产部王国志报销日照钢铁2.28-3.1交通费--个人</t>
  </si>
  <si>
    <t>生产部王国志报销江西赣锋锂业3.7-3.8交通费--个人</t>
  </si>
  <si>
    <t>生产部王国志报销山西铝业3.2交通费--个人</t>
  </si>
  <si>
    <t>生产部马全花报销从格尔木盐湖镁业发物流至德令哈工器具归还费用--个人</t>
  </si>
  <si>
    <t>生产部林维报销日钢现场购入双排货车鲁L A017U，加油费--个人</t>
  </si>
  <si>
    <t>生产部李权智报销湖北双环采购r31氩弧焊丝，长尾枪，切割片材料费--个人</t>
  </si>
  <si>
    <t>生产部李权智用款宁都县赣锋锂业外协人员工资及交通费（李权智垫付500元，牛得元16464元）--个人</t>
  </si>
  <si>
    <t>销售部郑然借支日照钢铁备用金--个人</t>
  </si>
  <si>
    <t>生产部李权智用款湘潭瑞通厂车削要安全员工资付曾献艺--个人</t>
  </si>
  <si>
    <t>生产部石小伟报销山西铝业2.26-3.4交通费及打印费，体检费--个人</t>
  </si>
  <si>
    <t>生产部李权智用款汝州天瑞外协人员工资及生活交通费付堵志波--个人</t>
  </si>
  <si>
    <t>生产部李权智用款汝州天瑞外协6人住宿费付堵志波--个人</t>
  </si>
  <si>
    <t>收到武汉工行转款</t>
  </si>
  <si>
    <t>武汉农商行转湖北工行虹桥</t>
  </si>
  <si>
    <t>综合部蒋霞用款武汉开明资质延期事宜尾款付张志--个人</t>
  </si>
  <si>
    <t>还银行贷款利息</t>
  </si>
  <si>
    <t>收到银行利息结息收入</t>
  </si>
  <si>
    <t>综合部蒋霞用款压力管道安装GC2许可证代办项目尾款付湖北富瑞康管理咨询有限公司--公司</t>
  </si>
  <si>
    <t>综合部蒋霞报销购买台式电脑一台--个人</t>
  </si>
  <si>
    <t>销售部管厚良报销内蒙古君正化3.17招待费--个人</t>
  </si>
  <si>
    <t>销售部管厚良借支河南豫光和安徽恒鑫招标拜访--个人</t>
  </si>
  <si>
    <t>生产部朱太礼报销山东泰山钢铁8.17-8.19住宿生活费及交通费--个人</t>
  </si>
  <si>
    <t>生产部周英柱报销伊犁钢铁1.21-1.23交通费--个人</t>
  </si>
  <si>
    <t>生产部郑然报销2.21/3.12新疆发往淄博快递费--个人</t>
  </si>
  <si>
    <t>生产部项小生报销湘潭瑞通新制作平面磨及磨石私车公用费用--个人</t>
  </si>
  <si>
    <t>生产部杜继红报销江苏永钢2.8-2.9交通费--个人</t>
  </si>
  <si>
    <t>生产部包兴报销山西铝业2.28-3.4公共交通费--个人</t>
  </si>
  <si>
    <t>生产部林家祥报销鄂AS56W2处理违章430元，退回260元，实付170元--个人</t>
  </si>
  <si>
    <t>生产部朱太礼报销3.16到兴山兴发集团售前--个人</t>
  </si>
  <si>
    <t>生产部余永昕报销安徽皖维3.16交通费--个人</t>
  </si>
  <si>
    <t>生产部林家祥报销3.11-3.12去武汉办公室整理维修停车费--个人</t>
  </si>
  <si>
    <t>生产部朱太礼报销3.13日照钢铁到兴山兴发集团售前--个人</t>
  </si>
  <si>
    <t>生产部张泽松报销3.15-3.16湘潭钢铁到日照钢铁交通费--个人</t>
  </si>
  <si>
    <t>生产部祝发权报销3.15-3.17湘潭钢铁到日照钢铁交通费--个人</t>
  </si>
  <si>
    <t>生产部唐欣欣用款日照钢铁外协人员张磊（安全员）8月工资7000元，赵丙松7-8月工资5850元。--个人</t>
  </si>
  <si>
    <t>转王先梅邮政账户</t>
  </si>
  <si>
    <t>收到李权智转款河南晋开安全保证金</t>
  </si>
  <si>
    <t>商务部熊艳用款武汉公司2月快递费付湖北顺丰速运有限公司--公司</t>
  </si>
  <si>
    <t>销售部林维用款日照钢铁网购办公室用品付唐欣欣--个人</t>
  </si>
  <si>
    <t>生产部唐欣欣用款日照钢铁2024.11.6-2025.1.5气体使用费（代张凯华付款5435元）付日照市鑫隆工业气体有限公司--公司</t>
  </si>
  <si>
    <t>生产部李权智用款湖北双环外协杨合忠，杨家典，李孝民3人工资--个人</t>
  </si>
  <si>
    <t>财务部童西婷用款徐中科团队甘肃京兰，云南远东收款提成付吴传俊--个人</t>
  </si>
  <si>
    <t>销售部叶涛报销日照钢铁，赣锋锂业等项目2.10-2.28差旅费--个人</t>
  </si>
  <si>
    <t>销售部叶涛报销赣锋锂业，新余钢铁等项目2.16-2.24滴滴车费--个人</t>
  </si>
  <si>
    <t>销售部林维报销日照钢铁，莱芜钢铁2.7-2.28差旅费--个人</t>
  </si>
  <si>
    <t>销售部刘程远报销赣锋锂业，九江萍钢等项目2.13-2.28交通费--个人</t>
  </si>
  <si>
    <t>销售部彭琴琴报销青拓集团2.4-2.14交通费--个人</t>
  </si>
  <si>
    <t>销售部管厚良报销办理保证金退回资料打印费--个人</t>
  </si>
  <si>
    <t>销售部管厚良报销3.19中盐吉兰泰投标刻章费--个人</t>
  </si>
  <si>
    <t>销售部林柱生报销2月差旅费</t>
  </si>
  <si>
    <t>财务部王金平报销通信服务费--个人</t>
  </si>
  <si>
    <t>批量代发2025年2月武汉人员生活费</t>
  </si>
  <si>
    <r>
      <rPr>
        <sz val="11"/>
        <rFont val="微软雅黑"/>
        <charset val="134"/>
      </rPr>
      <t>综合部蒋霞用款鄂</t>
    </r>
    <r>
      <rPr>
        <sz val="10.5"/>
        <color rgb="FF222222"/>
        <rFont val="Segoe UI"/>
        <charset val="134"/>
      </rPr>
      <t>A30MR9</t>
    </r>
    <r>
      <rPr>
        <sz val="10.5"/>
        <color rgb="FF222222"/>
        <rFont val="宋体"/>
        <charset val="134"/>
      </rPr>
      <t>、鄂</t>
    </r>
    <r>
      <rPr>
        <sz val="10.5"/>
        <color rgb="FF222222"/>
        <rFont val="Segoe UI"/>
        <charset val="134"/>
      </rPr>
      <t>AP86J2</t>
    </r>
    <r>
      <rPr>
        <sz val="10.5"/>
        <color rgb="FF222222"/>
        <rFont val="宋体"/>
        <charset val="134"/>
      </rPr>
      <t>车险</t>
    </r>
    <r>
      <rPr>
        <sz val="10.5"/>
        <color rgb="FF222222"/>
        <rFont val="Segoe UI"/>
        <charset val="134"/>
      </rPr>
      <t>[</t>
    </r>
    <r>
      <rPr>
        <sz val="10.5"/>
        <color rgb="FF222222"/>
        <rFont val="宋体"/>
        <charset val="134"/>
      </rPr>
      <t>交强险</t>
    </r>
    <r>
      <rPr>
        <sz val="10.5"/>
        <color rgb="FF222222"/>
        <rFont val="Segoe UI"/>
        <charset val="134"/>
      </rPr>
      <t>+</t>
    </r>
    <r>
      <rPr>
        <sz val="10.5"/>
        <color rgb="FF222222"/>
        <rFont val="宋体"/>
        <charset val="134"/>
      </rPr>
      <t>商业险</t>
    </r>
    <r>
      <rPr>
        <sz val="10.5"/>
        <color rgb="FF222222"/>
        <rFont val="Segoe UI"/>
        <charset val="134"/>
      </rPr>
      <t>]</t>
    </r>
    <r>
      <rPr>
        <sz val="10.5"/>
        <color rgb="FF222222"/>
        <rFont val="宋体"/>
        <charset val="134"/>
      </rPr>
      <t>（</t>
    </r>
    <r>
      <rPr>
        <sz val="10.5"/>
        <color rgb="FF222222"/>
        <rFont val="Segoe UI"/>
        <charset val="134"/>
      </rPr>
      <t>2025.3.27-2026.3.26</t>
    </r>
    <r>
      <rPr>
        <sz val="10.5"/>
        <color rgb="FF222222"/>
        <rFont val="宋体"/>
        <charset val="134"/>
      </rPr>
      <t>）付中国人民财产保险股份有限公司武汉市分公司车商营业部</t>
    </r>
  </si>
  <si>
    <t>收到武汉国兰商贸有限公司贴现款</t>
  </si>
  <si>
    <t>收到湖南浏阳南方水泥有限公司货款</t>
  </si>
  <si>
    <t>2025年3月外经证代缴付童西婷</t>
  </si>
  <si>
    <t>收到浏阳南方水泥有限公司质保金</t>
  </si>
  <si>
    <t>收到蒋霞车险返款（鄂A30MR9、鄂AP86J2）</t>
  </si>
  <si>
    <t>转武汉彤烨中信</t>
  </si>
  <si>
    <t>综合部蒋霞用款武汉开明与湖南省嘉禾县南岭水泥合同纠纷一审律师费付湖北华隽律师事务所--公司</t>
  </si>
  <si>
    <t>生产部李权智报销厦工三明项目完工张泽松开回日照加油费190元和过路费136元--个人</t>
  </si>
  <si>
    <t>生产部程时勇报销湖北双环3.19-3.20交通费--个人</t>
  </si>
  <si>
    <t>生产部毛昌兵报销日照钢铁3.17-3.18交通费--个人</t>
  </si>
  <si>
    <t>生产部唐欣欣用款代张凯华发放2024.9月到2025年1月期间张磊、赵丙松工资，每月发放1万--个人</t>
  </si>
  <si>
    <t>生产部唐欣欣报销日照钢铁采购激光手电筒，马甲费用--个人</t>
  </si>
  <si>
    <t>生产部包兴报销国家电投山西铝业体检费--个人</t>
  </si>
  <si>
    <t>生产部包兴报销山西铝业2.28-3.1交通费--个人</t>
  </si>
  <si>
    <t>生产部林维报销日钢项目部因车辆上携带工具出厂缴纳罚款--个人</t>
  </si>
  <si>
    <t>生产部房延云报销青海发投2.25格尔木到德令哈交通费--个人</t>
  </si>
  <si>
    <t>生产部李同林报销2.25盐湖镁业到德令哈交通费--个人</t>
  </si>
  <si>
    <t>生产部林维报销日照钢铁购入双排货车鲁LA017U购买保险--个人</t>
  </si>
  <si>
    <t>生产部郑然报销厦工(三明)购买护目镜，防毒口罩，钳子，清洁刀材料费--个人</t>
  </si>
  <si>
    <t>生产部唐欣欣报销日照钢铁采购一台钉钉打卡机--个人</t>
  </si>
  <si>
    <t>生产部唐欣欣用款日照钢铁代张凯华发放部分为：（2024.9-2025.1）李纪岗28666.67元。（2024.9-2025.1）宋世文52877.1元。每人先付1万元。--个人</t>
  </si>
  <si>
    <t>生产部林家祥报销去武汉办公室整理、维修停车费--个人</t>
  </si>
  <si>
    <t>生产部李权智用款山西铝业外协安全员刘宾建10天工资--个人</t>
  </si>
  <si>
    <t>财务部汪余欢报销武汉办公室人脸识别打卡机--个人</t>
  </si>
  <si>
    <t>财务部汪余欢报销林总交办付唐电电力标书费500--个人</t>
  </si>
  <si>
    <t>付雍佳强1月工资6169.55+1月生活费929+5张报销4777.5-扣借支3556.33=8319.72</t>
  </si>
  <si>
    <t>生产部郭建霞用款2月快递费付湖北顺丰速运有限公司--公司</t>
  </si>
  <si>
    <t>批量代发2025年2月武汉人员工资</t>
  </si>
  <si>
    <t>转熊曼招待费</t>
  </si>
  <si>
    <t>生产部李权智用款湖北双环外协杨合忠3.9-3.24交通费556元，杨家典3.6-3.25交通费493.5元，李孝民3.6-3.25交通费557.5元--个人</t>
  </si>
  <si>
    <t>生产部李权智用款山西铝业外协安全员刘宾建3.15-3.28工资12000元，体检费220元，交通费161元，冲借支4000元--个人</t>
  </si>
  <si>
    <t>生产部唐欣欣用款日照钢铁3.8-3.18吊车租赁费付日照京华货运有限公司--公司</t>
  </si>
  <si>
    <t>财务部汪余欢用款商务部熊艳2025年3月工资--个人</t>
  </si>
  <si>
    <t>付徐中科团队2025年2-3月回款提成</t>
  </si>
  <si>
    <t>付徐中科团队2025年2月差旅补贴</t>
  </si>
  <si>
    <t>付徐中科团队2025年3月差旅补贴</t>
  </si>
  <si>
    <t>综合部蒋霞用款武汉新办公室装修用材料采购付林家祥--个人</t>
  </si>
  <si>
    <t>综合部蒋霞报销武汉开明省专纸质申报书3本胶装费--个人</t>
  </si>
  <si>
    <t>综合部蒋霞报销胡敏用台式电脑、路由器、武汉开明珞珈分公司印章--个人</t>
  </si>
  <si>
    <t>综合部蒋霞用款公司ＬＯＧＯ铭牌制作安装付武汉古拉加斯文化传播有限公司--公司</t>
  </si>
  <si>
    <t>综合部蒋霞报销智谷林总车位地锁--个人</t>
  </si>
  <si>
    <t>综合部蒋霞报销搬迁用纸箱--个人</t>
  </si>
  <si>
    <t>综合部蒋霞报销智谷林总2025.4.1-2026.3.31停车费--个人</t>
  </si>
  <si>
    <t>综合部蒋霞用款购手机2部（彭秀秀，商务部综合部共同使用）付林全意--个人</t>
  </si>
  <si>
    <t>综合部蒋霞报销2025.3.28公司搬迁费用--个人</t>
  </si>
  <si>
    <t>综合部蒋霞用款智谷Ａ16-5水电费（一楼充值200+二楼充值500）付武汉九筑华鼎建筑设计有限公司--公司</t>
  </si>
  <si>
    <t>综合部蒋霞用款融创智谷A16-5号写字楼租赁合同房租18万元+电梯使用费1000/年（另25.3.5支付的2万元定金按合同转为房租）付武汉九筑华鼎建筑设计有限公司--公司</t>
  </si>
  <si>
    <t>商务部胡敏报销煅烧车间轻、重灰闪发器更新项目及轻灰一闪总管、重灰煅烧炉进气总管技改项目（安装施工）线下标书打印费--个人</t>
  </si>
  <si>
    <t>商务部胡敏报销保定区域和益公司破碎机转子在线维修项目 线下标书打印费--个人</t>
  </si>
  <si>
    <t>商务部胡敏报销中盐东兴云梦制盐有限公司线下标打印费--个人</t>
  </si>
  <si>
    <t>商务部周奇报销中铄公司帮我司围标，平台需要缴纳CA年费100元--个人</t>
  </si>
  <si>
    <t>销售部林维用款生育津贴福利费--个人</t>
  </si>
  <si>
    <t>销售部林维报销日照钢铁3.9招待费--个人</t>
  </si>
  <si>
    <t>销售部林维报销日照钢铁3.5招待费--个人</t>
  </si>
  <si>
    <t>销售部管厚良报销湖北宜昌兴发集团3.13午餐招待费--个人</t>
  </si>
  <si>
    <t>销售部管厚良报销内蒙古兴发科技3.16晚餐招待费--个人</t>
  </si>
  <si>
    <t>销售部管厚良报销湖北双环3.9晚餐招待费--个人</t>
  </si>
  <si>
    <t>生产部程时勇报销湖北双环3.16交通费--个人</t>
  </si>
  <si>
    <t>生产部毛昌兵报销河南华润电力3.20交通费--个人</t>
  </si>
  <si>
    <t>生产部房延云报销青海发投3.26德令哈到西宁72元，西宁到鄂州375元--个人</t>
  </si>
  <si>
    <t>生产部包兴报销山西铝业3.1-3.2交通费--个人</t>
  </si>
  <si>
    <t>生产部包兴报销山西铝业3.2-3.10打印费--个人</t>
  </si>
  <si>
    <t>生产部闵洋用款新疆伊犁竖炉除尘道项目朱大勇外包团队尾款49209元，冲借支30000元，付19209元--个人</t>
  </si>
  <si>
    <t>生产部闵洋用款伊犁钢铁朱丹宁承包工程尾款39437元，冲借支29169元，付10268元--个人</t>
  </si>
  <si>
    <t>生产部闵洋报销3.27伊犁钢铁回公司交通费--个人</t>
  </si>
  <si>
    <t>生产部唐欣欣报销日照钢铁采购车刀，白砂轮片材料费--个人</t>
  </si>
  <si>
    <t>生产部闵洋用款伊犁钢铁捞渣机行车轨道矫正项目剩余尾款25838元，已付18000元，付叶玉辉7838元
--个人</t>
  </si>
  <si>
    <t>生产部黄国恩报销日照钢铁4.1-4.2交通费--个人</t>
  </si>
  <si>
    <t>生产部马全花用款青海发投民乐村办公处八个月房租20000元，2025年3月31日至2025年11月30日房租付王明生--个人</t>
  </si>
  <si>
    <t>生产部李权智用款湖北双环高压锅炉蒸汽吹灰管项目外协人员工资生活费付剡本前 李超 谷月飞 杨广--个人</t>
  </si>
  <si>
    <t>付武汉彤烨中信转款</t>
  </si>
  <si>
    <t>付周嘉琦3月工资</t>
  </si>
  <si>
    <t>ETC扣款（无单）</t>
  </si>
  <si>
    <t>生产部闵洋用款新疆伊犁钢铁环冷机项目部分尾款付叶玉辉--个人</t>
  </si>
  <si>
    <t>综合部蒋霞用款商务部任娇艳电脑及销售会计童西婷电脑增加2个硬盘512G+重装系统+来回闪送付武汉市洪山区顺世数码经营部--公司</t>
  </si>
  <si>
    <t>收到邵玉海退回借款</t>
  </si>
  <si>
    <t>付青海发投项目零星检修项目高国俊2024.10-2025.1月工资</t>
  </si>
  <si>
    <t>武汉农商行转武汉工行</t>
  </si>
  <si>
    <t>收到湖北岚丹中信转款</t>
  </si>
  <si>
    <t>综合部蒋霞报销4.2武汉办公室搬迁仪式费用--个人</t>
  </si>
  <si>
    <t>综合部蒋霞报销电信手机号13343454580话费充值费用--个人</t>
  </si>
  <si>
    <t>综合部蒋霞报销移动手机号13971132282话费充值费用--个人</t>
  </si>
  <si>
    <t>财务部汪余欢报销乔迁晚宴餐费--个人</t>
  </si>
  <si>
    <t>生产部林家祥报销3.28-3.31去武汉办公室装修停车费--个人</t>
  </si>
  <si>
    <t>生产部张泽松报销日照钢铁4.1-4.2交通费--个人</t>
  </si>
  <si>
    <t>商务部范英报销3.31恒鑫材料标书打印费--个人</t>
  </si>
  <si>
    <t>生产部王小兵报销江苏永钢3.11-3.12交通费--个人</t>
  </si>
  <si>
    <t>生产部唐欣欣用款日照钢铁项目伊维客车辆补胎40元，购汽油260元付史遥旺--个人</t>
  </si>
  <si>
    <t>生产部余永昕报销河南华润电力采购二氧化碳一瓶气体--个人</t>
  </si>
  <si>
    <t>生产部余永昕报销唐山中厚板材3.29-3.30交通费--个人</t>
  </si>
  <si>
    <t>生产部喻志明报销山西铝业3.30-3.31交通费--个人</t>
  </si>
  <si>
    <t>生产部闵洋报销2025年4月2日武汉办公司乔迁仪式当日停车费鄂AT7P87--个人</t>
  </si>
  <si>
    <t>生产部马全花用款青海发投2025年3月份打印费用付德令哈宏冉图文广告店（个体工商户）--公司</t>
  </si>
  <si>
    <t>生产部包兴报销山西铝业4.3-4.4交通费--个人</t>
  </si>
  <si>
    <t>生产部李权智报销新余市汇益信新项目外协人员交通费--个人</t>
  </si>
  <si>
    <t>生产部李权智用款新余市汇益信新项目外协人员2人3天工资及生活费，交通费付郭都，张文菲--个人</t>
  </si>
  <si>
    <t>生产部李权智用款莱芜钢铁埋弧焊外协人员工资付余明芬--个人</t>
  </si>
  <si>
    <t>生产部朱太礼报销日照钢铁4.1-4.5交通费--个人</t>
  </si>
  <si>
    <t>生产部李权智用款湖北双环外协人员4人1天工资及生活费交通费付剡本前 李超 谷月飞 杨广--个人</t>
  </si>
  <si>
    <t>生产部李权智用款山西铝业外协人员4.2-4.3交通费付刘宾建--个人</t>
  </si>
  <si>
    <t>生产部熊伟用款厂内发货+芜钢铁集团银山型钢有限公司炼铁厂回转窑托轮1件付赤壁市迅速达科技有限公司--公司</t>
  </si>
  <si>
    <t>销售部陈涛借支差旅费备用金</t>
  </si>
  <si>
    <t>商务部钱婉妮用款中盐内蒙古化工股份有限公司盐碱分公司1#3#煅烧炉维修项目标书费付中机国际招标有限公司--公司</t>
  </si>
  <si>
    <t>销售部林柱生报销3.12-3.28招待费，生活费，交通费--个人</t>
  </si>
  <si>
    <t>销售部林维报销3.1-3.28日照钢铁差旅费--个人</t>
  </si>
  <si>
    <t>销售部刘程远报销3.1-3.29赣锋锂业，萍乡钢铁差旅费--个人</t>
  </si>
  <si>
    <t>销售部牛国庆报销2.13-3.28永钢，沙钢，兴澄特钢等项目差旅费（总金额8836.5，冲借支，实付2836.5）--个人</t>
  </si>
  <si>
    <t>销售部牛国庆报销2月江苏永钢招待费，车费--个人</t>
  </si>
  <si>
    <t>销售部刘江波报销2.10-3.24江苏永钢，三明钢铁，福建龙钢差旅费（总金额6118.53，扣借支3000元，实付3118.53）--个人</t>
  </si>
  <si>
    <t>销售部刘江波报销3.8三明钢铁招待费--个人</t>
  </si>
  <si>
    <t>销售部刘江波报销3.6三明钢铁招待费--个人</t>
  </si>
  <si>
    <t>销售部燕志远报销3.14-3.26贵钢交通费--个人</t>
  </si>
  <si>
    <t>销售部叶涛报销3.5-3.26北港新材料，柳州钢铁差旅费--个人</t>
  </si>
  <si>
    <t>销售部叶涛报销3.5-3.6贵港交通费--个人</t>
  </si>
  <si>
    <t>销售部管厚良报销2.8-2.28湖北宜化，兴发等项目差旅费（总金额3380，扣借支3000元，实付380）--个人</t>
  </si>
  <si>
    <t>销售部管厚良报销3.1-3.26兴发，应城双环，内蒙等项目差旅费（总金额5207.5，扣借支3000元，实付2207.5）--个人</t>
  </si>
  <si>
    <t>销售部管厚良报销3.24云梦中盐招待费--个人</t>
  </si>
  <si>
    <t>销售部管厚良报销3月出差交通费--个人</t>
  </si>
  <si>
    <t>销售部管厚良报销2月出差交通费--个人</t>
  </si>
  <si>
    <t>销售部罗小涛报销3.1-3.27日照钢铁，新兴铸管，山东泰西等项目差旅费--个人</t>
  </si>
  <si>
    <t>销售部罗小涛报销购买被子生活用品费用--个人</t>
  </si>
  <si>
    <t>销售部罗小涛报销3.25阿拉伯化肥招待费--个人</t>
  </si>
  <si>
    <t>销售部罗小涛报销2.7-2.28日照钢铁，新兴铸管，山西铝业差旅费--个人</t>
  </si>
  <si>
    <t>收到洛阳黄河同力水泥有限责任公司回转窑大修项目验收款</t>
  </si>
  <si>
    <t>付陈涛湘潭钢厂外协工资</t>
  </si>
  <si>
    <t>综合部蒋霞报销湖北开明、武汉开明2025年4月办公用品--个人</t>
  </si>
  <si>
    <t>销售部陈涛用款办理湘钢2022年三烧外协人员结算开票费用付王满妹--个人</t>
  </si>
  <si>
    <t>商务部任艳娇报销广西柳州鱼峰水泥有限公司2#线窑口筒体更换工程项目标书打印装订费--个人</t>
  </si>
  <si>
    <t>商务部胡敏报销二次 煅烧车间轻灰、重灰闪发器更新项目及轻灰一闪总管、重灰煅烧炉进气总管技改项目 标书打印费--个人</t>
  </si>
  <si>
    <t>商务部胡敏报销二次供压缩3.82MPA蒸汽管线优化改造及新增重灰减温减压装置（安装）--江苏唐电标书打印费--个人</t>
  </si>
  <si>
    <t>商务部胡敏报销供压缩3.82MPA蒸汽管线优化改造及新增重灰减温减压装置（安装）项目，报价调整，二次打印费--个人</t>
  </si>
  <si>
    <t>生产部张月用款鄂州厂区供电系统故障，请电工维修付袁漠广--个人</t>
  </si>
  <si>
    <t>生产部闵洋报销奎山水泥4.10-4.11交通费--个人</t>
  </si>
  <si>
    <t>生产部林维报销日钢项目部双排货车加油费--个人</t>
  </si>
  <si>
    <t>生产部林维报销因咨询公司制作应急管理局相关文件，购买硬中华一条，作为招待。--个人</t>
  </si>
  <si>
    <t>生产部项小生报销2025年4月5日湖北双环返回交通费--个人</t>
  </si>
  <si>
    <t>生产部余永昕报销奎山水泥4.8交通费--个人</t>
  </si>
  <si>
    <t>生产部余永昕报销唐山中厚板材3.31-4.1交通费--个人</t>
  </si>
  <si>
    <t>生产部郭建霞报销奎山水泥项目德邦物流费--个人</t>
  </si>
  <si>
    <t>生产部王小兵报销江苏永钢2.28-2.29交通费--个人</t>
  </si>
  <si>
    <t>生产部熊伟报销私车公用费用，2025.4.15,2025.4.16公司安排去武汉处理商务部事宜--个人</t>
  </si>
  <si>
    <t>生产部李权智报销内蒙古宜化采购被子及零星采购--个人</t>
  </si>
  <si>
    <t>销售部林柱生借支备用金--个人</t>
  </si>
  <si>
    <t>生产部熊伟报销江西晶昊盐化有限公司重灰煅烧炉BC滚圈驮轮在线修理项目平台管理费</t>
  </si>
  <si>
    <t>销售部陈涛报销湘钢验收招待费2376元（4.22冲借支1293元，补付1083）--个人</t>
  </si>
  <si>
    <t>生产部张月用款内蒙古宜化项目现场备用金付闵洋--个人</t>
  </si>
  <si>
    <t>生产部李权智用款内蒙古宜化项目气体押金付乌海市卓顺气体有限责任有限公司--公司</t>
  </si>
  <si>
    <t>收到武汉国兰商贸有限公司贴现款（原票金额831783.65，手续费6360，实收825423.65）</t>
  </si>
  <si>
    <t>转林全意代付青海发投碱业有限公司煅烧车间轻、重灰闪发器更新项目及轻灰一闪总管、重灰煅烧炉进气总管技改项目安全保证金付江苏唐电电力安装有限公司</t>
  </si>
  <si>
    <r>
      <rPr>
        <sz val="10.5"/>
        <color rgb="FF096DD9"/>
        <rFont val="宋体"/>
        <charset val="134"/>
      </rPr>
      <t>生产部马全花用款青海发投碱业重碱车间</t>
    </r>
    <r>
      <rPr>
        <sz val="10.5"/>
        <color rgb="FF096DD9"/>
        <rFont val="Segoe UI"/>
        <charset val="134"/>
      </rPr>
      <t>2023</t>
    </r>
    <r>
      <rPr>
        <sz val="10.5"/>
        <color rgb="FF096DD9"/>
        <rFont val="宋体"/>
        <charset val="134"/>
      </rPr>
      <t>年新增离心机节能增效技术改造项目离心机皮带接头粘接加工费付西宁市城东区宏祥矿山设备经销部</t>
    </r>
  </si>
  <si>
    <t>转张霖泽借支</t>
  </si>
  <si>
    <t>转徐中科团队4.17-4.18收款提成付吴传俊</t>
  </si>
  <si>
    <t>收到林全意转入江苏唐电电力安装有限公司退回投标保证金</t>
  </si>
  <si>
    <t>综合部蒋霞用款智谷一楼办公室隔断装修费付杨凡--个人</t>
  </si>
  <si>
    <t>综合部蒋霞用款武汉开明压力管道安装资质代办预付30%咨询费付武汉市洪山区盛利机电营业部（个体工商户）--公司</t>
  </si>
  <si>
    <t>综合部蒋霞报销武汉会议室购入会议设备摄像头一体机--个人</t>
  </si>
  <si>
    <t>财务部杨万成报销2025.1-3月往返武汉鄂州高速费过路费--个人</t>
  </si>
  <si>
    <t>生产部唐欣欣用款日照钢铁外协人员赵丙松，张磊2月工资--个人</t>
  </si>
  <si>
    <t>生产部马全花用款青海发投1#，3#蒸氨塔工程外包费余款付高国俊--个人</t>
  </si>
  <si>
    <t>生产部包兴报销盐湖镁业4.13-4.15交通费--个人</t>
  </si>
  <si>
    <t>生产部余永昕报销北京金隅4.12.-4.13交通费--个人</t>
  </si>
  <si>
    <t>生产部马全花用款高国俊、张海龙年会交通费付高国俊--个人</t>
  </si>
  <si>
    <t>生产部余永昕报销4.16-4.17北京金隅到江苏永钢交通费--个人</t>
  </si>
  <si>
    <t>生产部李权智用款催收高宏伟将商务车鄂A S7D07，车辆保养并更换零件付高宏伟--个人</t>
  </si>
  <si>
    <t>生产部马全花用款青海发投6#蒸氨塔维修工程外包费付高国俊--个人</t>
  </si>
  <si>
    <t>顺丰3月快递费付湖北顺丰速运有限公司</t>
  </si>
  <si>
    <t>付冉启栋青海发投广联达预算费用</t>
  </si>
  <si>
    <t>生产部郭建霞用款鄂州工厂3月快递费付湖北顺丰速运有限公司--公司</t>
  </si>
  <si>
    <t>生产部唐欣欣用款日照钢铁3月份五金材料费付日照维刚商贸有限公司--公司</t>
  </si>
  <si>
    <t>生产部李权智报销内蒙古宜化彩钢瓦100块材料费--个人</t>
  </si>
  <si>
    <t>收到湖北岚丹转款</t>
  </si>
  <si>
    <t>收到江西贵溪南方水泥有限公司货款</t>
  </si>
  <si>
    <t>收到湖北中行转款</t>
  </si>
  <si>
    <t>批量代发2025年3月武汉人员工资</t>
  </si>
  <si>
    <t>批量代发2025年3月武汉人员生活费</t>
  </si>
  <si>
    <t>转林柱生报销</t>
  </si>
  <si>
    <t>转中国人民财产保险股份有限公司武汉市东湖开发区科技保险支公司员工项目意外险</t>
  </si>
  <si>
    <t>转北京国富安电子商务安全认证有限公司中铝平台CA办理费</t>
  </si>
  <si>
    <t>综合部蒋霞用款武汉办公室2025.4-2026.3网费付武汉九筑华鼎建筑设计有限公司--公司</t>
  </si>
  <si>
    <t>综合部蒋霞报销2025.1-4月外出办事交通费及鄂A68R0K解押手续费--个人</t>
  </si>
  <si>
    <t>生产部郭建霞用款鄂A68R0K去汉口检测加油费及停车费付林家祥--个人</t>
  </si>
  <si>
    <t>商务部彭秀秀用款青海发投购买中华烟付武汉东湖新技术开发区许林波副食商行--公司</t>
  </si>
  <si>
    <t>商务部彭秀秀用款芜湖新兴铸管购买中华烟付武汉东湖新技术开发区许林波副食商行--个人</t>
  </si>
  <si>
    <t>生产部马全花报销青海发投重碱车间废淡液钛板更换项目购买焊条两箱--个人</t>
  </si>
  <si>
    <t>生产部马全花报销青海发投重碱车间废淡液钛板更换项目购买焊条、油漆、等离子割嘴、钢丝刷及滚刷材料--个人</t>
  </si>
  <si>
    <t>生产部郑然报销日照钢铁4.11车辆加油费--个人</t>
  </si>
  <si>
    <t>生产部李权智报销盐湖镁业返修磨削施工，购买口罩一打--个人</t>
  </si>
  <si>
    <t>销售部林维报销莱芜钢铁托轮第一件轴承装配加工费--公司</t>
  </si>
  <si>
    <t>生产部唐欣欣用款日照钢铁宿舍三楼四楼2月水电费付李纪国--个人</t>
  </si>
  <si>
    <t>生产部马全花用款青海发投碱业有限公司石灰车间除尘器更换项目杜敬贤工程外包费付阚凤霞（农民工专户）--个人</t>
  </si>
  <si>
    <t>商务部林维报销2025年4月25日，日钢项目部双排小货车加油费--个人</t>
  </si>
  <si>
    <t>生产部王小兵报销四川峨胜4.17-4.18交通费--个人</t>
  </si>
  <si>
    <t>生产部潘涛报销日照钢铁项目部4.16-4.17交通费用--个人</t>
  </si>
  <si>
    <t>生产部余永昕用款山西铝业车削使用25t吊车两个半个台班费用付仁杰--个人</t>
  </si>
  <si>
    <t>生产部包兴报销四川峨胜4.17-4.18交通费--个人</t>
  </si>
  <si>
    <t>生产部朱太礼报销安徽皖维高新材料4.16-4.18交通费--个人</t>
  </si>
  <si>
    <t>生产部张泽松报销日照钢铁4.16-4.17交通费--个人</t>
  </si>
  <si>
    <t>生产部程旭文报销山西铝业4.30-4.31交通费--个人</t>
  </si>
  <si>
    <t>生产部王小兵报销青海盐湖镁业4.12-4.13交通费--个人</t>
  </si>
  <si>
    <t>生产部杜继红报销山西铝业4.6-4.7交通费--个人</t>
  </si>
  <si>
    <t>生产部杜继红报销山西铝业2.3-2.4交通费--个人</t>
  </si>
  <si>
    <t>生产部王小兵报销张家港火车站到济南2.27-2.28交通费--个人</t>
  </si>
  <si>
    <t>生产部李权智用款日照钢铁代张凯华发放2024.9月到2025年1月期间宋世文、李纪岗工资，每月发放1万。--个人</t>
  </si>
  <si>
    <t>生产部李权智用款日照钢铁代张凯华发放2024.9月到2025年1月期间张磊、赵丙松工资，每月发放1万。--个人</t>
  </si>
  <si>
    <t>生产部李权智用款日照钢铁（2025.2-3月）李纪岗4638.39元， （2025年2月）宋世文1119.9元--个人</t>
  </si>
  <si>
    <t>生产部李权智用款日照钢铁史德法团队赵正国工资7200元，印世茂工资1160元--个人</t>
  </si>
  <si>
    <t>生产部李权智用款日照钢铁项目部农民工工资。（总金额97141.61元，发放70%67999.13）--公司</t>
  </si>
  <si>
    <t>生产部张月用款青海发投现场施工需要刻章，刻章费用80元，押金3000元付江苏唐电电力安装有限公司--公司</t>
  </si>
  <si>
    <t>江苏唐电电力安装有限公司退回刻章押金</t>
  </si>
  <si>
    <t>赵正国日照钢铁2月工资退回</t>
  </si>
  <si>
    <t>赵正国日照钢铁外协工资退回</t>
  </si>
  <si>
    <t>转武汉交通银行</t>
  </si>
  <si>
    <t>赵正国日照钢铁2月工资付赵娅君</t>
  </si>
  <si>
    <t>赵正国日照钢铁外协工资付赵娅君</t>
  </si>
  <si>
    <t>生产部唐欣欣用款日照钢铁二期现场需要购买两台螺杆泵付上海雨搏泵业有限公司--公司</t>
  </si>
  <si>
    <t>收到北京银行股份有限公司上海分行黄浦支行通宝票据贴现款（原票金额289282.74，息费3688.91，手续费1648.92）</t>
  </si>
  <si>
    <t>生产部唐欣欣用款日照钢铁租赁两个集装箱存放工器具付日照市东港区守龙活动板房销售厂--公司</t>
  </si>
  <si>
    <t>财务部汪余欢用款付徐中科团队2025年4月差旅补贴付吴传俊--个人</t>
  </si>
  <si>
    <t>财务部汪余欢用款徐中科团队4月收款提成付吴传俊--个人</t>
  </si>
  <si>
    <t>收到日照市东港区守龙活动板房销售厂退回板房款</t>
  </si>
  <si>
    <t>综合部蒋霞用款武汉公司2025.5.6购买60桶桶装水付武汉武佳锦文商贸有限公司--公司</t>
  </si>
  <si>
    <t>销售部刘江波报销福建三明钢铁维检部长高斌招待费--个人</t>
  </si>
  <si>
    <t>销售部管厚良报销4.24招待中盐吉兰采盐车间许主任费用--个人</t>
  </si>
  <si>
    <t>销售部管厚良报销4.22招待内蒙古宜化维修厂副厂长费用--个人</t>
  </si>
  <si>
    <t>销售部管厚良报销4.24招待内蒙宜化车间施工负责人杨宏斌费用--个人</t>
  </si>
  <si>
    <t>销售部管厚良报销4月19日招待王春红和吕海涛晚餐费用--个人</t>
  </si>
  <si>
    <t>商务部范雅君报销4月办公手机费--个人</t>
  </si>
  <si>
    <t>销售部陈涛报销4.21-24差旅费--个人</t>
  </si>
  <si>
    <t>销售部郑然报销淄博飞源，河南华润3月差旅费--个人</t>
  </si>
  <si>
    <t>销售部郑然报销2月差旅费--个人</t>
  </si>
  <si>
    <t>销售部郑然报销3.22河南华润资料打印费--个人</t>
  </si>
  <si>
    <t>销售部燕志远报销3.31-4.6差旅费--个人</t>
  </si>
  <si>
    <t>销售部罗小涛报销4.6-4.24山西铝业差旅费4675.74元，办公费307元--个人</t>
  </si>
  <si>
    <t>销售部牛国庆报销4.13-4.27江苏永钢差旅费--个人</t>
  </si>
  <si>
    <t>销售部林维报销4.7-4.13日照钢铁差旅费--个人</t>
  </si>
  <si>
    <t>生产部熊伟报销江西晶昊标书胶装费--个人</t>
  </si>
  <si>
    <t>生产部马全花用款青海发投石灰车间除尘器更换项目外协人员工资付祁廷俊2025元，赵洪财2025元，李守存600元--个人</t>
  </si>
  <si>
    <t>生产部张泽松报销5.2-5.3兆山诸暨回公司交通费 --个人</t>
  </si>
  <si>
    <t>生产部李晶报销唐电人员去德令哈办理农民工专户往返机票--个人</t>
  </si>
  <si>
    <t>生产部马全花报销青海发投废淡液钛板安装项目采购油漆稀释剂3桶--个人</t>
  </si>
  <si>
    <t>生产部马全花报销青海发投废淡液钛板安装项目采购427焊条两箱，护目镜10个--个人</t>
  </si>
  <si>
    <t>生产部马全花报销青海发投石灰车间除尘器更换项目购买钉子和切割片--个人</t>
  </si>
  <si>
    <t>生产部余永昕报销柳州钢铁4.25-4.26交通费--个人</t>
  </si>
  <si>
    <t>生产部余永昕报销日照钢铁4.22交通费--个人</t>
  </si>
  <si>
    <t>生产部包兴报销四川峨胜4.26-4.27交通费--个人</t>
  </si>
  <si>
    <t>生产部朱太礼报销日照钢铁4.24交通费--个人</t>
  </si>
  <si>
    <t>生产部张泽松报销兆山诸暨4.25交通费--个人</t>
  </si>
  <si>
    <t>生产部杜继红报销日照钢铁4.20交通费--个人</t>
  </si>
  <si>
    <t>生产部王小兵报销四川峨胜4.24-4.25交通费--个人</t>
  </si>
  <si>
    <t>生产部房延云报销四川峨胜4.24交通费--个人</t>
  </si>
  <si>
    <t>生产部程旭文报销山西铝业4.24交通费--个人</t>
  </si>
  <si>
    <t>生产部吴有良报销4.9-4.10勘查现场交通费--个人</t>
  </si>
  <si>
    <t>生产部吴有良报销湖北双环3.16交通费--个人</t>
  </si>
  <si>
    <t>生产部吴有良报销4.13-4.14现场勘查交通费--个人</t>
  </si>
  <si>
    <t>生产部李权智用款湘潭瑞通外协人员工资付刘新路--个人</t>
  </si>
  <si>
    <t>生产部李权智用款新疆伊犁钢铁环冷机工程外包尾款付叶玉辉--个人</t>
  </si>
  <si>
    <t>生产部马全花报销青海发投办公室购买打印机硒鼓--个人</t>
  </si>
  <si>
    <t>生产部王小兵报销兆山诸暨3.2-3.3交通费--个人</t>
  </si>
  <si>
    <t>生产部房延云报销5.2-5.3兆山诸暨回公司交通费 --个人</t>
  </si>
  <si>
    <t>生产部喻志明报销4.28-4.29日照钢铁交通费--个人</t>
  </si>
  <si>
    <t>青海发投工程预付款付周金国</t>
  </si>
  <si>
    <t>综合部蒋霞用款武汉开明与海拉尔蒙西，宜州广驰案代理律师费付湖北华隽律师事务所--公司</t>
  </si>
  <si>
    <t>综合部蒋霞用款张凯华/张小忠车辆买卖案诉讼费付刘梦君--个人</t>
  </si>
  <si>
    <t>内蒙古宜化外协人员交通费付闵洋代发</t>
  </si>
  <si>
    <t>销售部陈涛报销太原钢铁4.30-5.5交通费及招待费--个人</t>
  </si>
  <si>
    <t>销售部管厚良报销内蒙古宜化工人体检协调招待田部长--个人</t>
  </si>
  <si>
    <t>销售部管厚良报销内蒙古宜化施工现场验收协调招待费--个人</t>
  </si>
  <si>
    <t>销售部管厚良报销内蒙古宜化5.11招待费--个人</t>
  </si>
  <si>
    <t>销售部管厚良报销安徽皖维高新5.8招待费--个人</t>
  </si>
  <si>
    <t>销售部管厚良报销湖北双环5.7招待费--个人</t>
  </si>
  <si>
    <t>财务部汪余欢用款徐中科借支差旅费付吴传俊--个人</t>
  </si>
  <si>
    <t>转杨婷代缴4月外经证</t>
  </si>
  <si>
    <t>综合部蒋霞报销给客户购买零食水果--个人</t>
  </si>
  <si>
    <t>综合部蒋霞用款智谷25.3.27-5.9水电费付武汉九筑华鼎建筑设计有限公司--公司</t>
  </si>
  <si>
    <t>综合部蒋霞用款武汉开明2个商标地址变更代理费付武汉红宝石知识产权服务集团有限公司--公司</t>
  </si>
  <si>
    <t>商务部范雅君用款房产鄂AZ118Y补交6个月停车费付林柱生--个人</t>
  </si>
  <si>
    <t>生产部杜继红报销天瑞汝州4.1交通费--个人</t>
  </si>
  <si>
    <t>生产部李权智用款湖北双环工程外包射线探伤费用付武汉翊鑫工程测试技术有限公司--公司</t>
  </si>
  <si>
    <t>生产部李晶用款青海发投项目唐电人员4.27-4.30去青海开户交通费付狄凯--个人</t>
  </si>
  <si>
    <t>生产部马全花用款青海发投2#、5#蒸氨塔检修项目外协人员工资付高国俊（合同价72000元，农民工工资支付52985元，剩余工程款19015元支付给高国俊个人）--个人</t>
  </si>
  <si>
    <t>生产部李权智报销五一期间项目上的一线员工加餐费及补贴--个人</t>
  </si>
  <si>
    <t>生产部马全花用款青海发投煅烧车间重灰4#煅烧炉大、小齿轮更换项目外协人员工资付高国俊（合同价37000元，农民工工资支付35160元，剩余工程款支付给高国俊个人1840元。）--个人</t>
  </si>
  <si>
    <t>生产部朱太礼报销4.28到中铝山东新材料有限公司售前交通费--个人</t>
  </si>
  <si>
    <t>生产部朱太礼报销4.30到中铝山东新材料有限公司售前交通费--个人</t>
  </si>
  <si>
    <t>生产部余永昕报销4.30-5.2柳州钢铁到内蒙古宜化交通费--个人</t>
  </si>
  <si>
    <t>生产部唐欣欣报销日钢项目部双排小货车加油--个人</t>
  </si>
  <si>
    <t>生产部马全花用款2025年4月份打印费用付德令哈宏冉图文广告店（个体工商户--公司</t>
  </si>
  <si>
    <t>生产部闵洋报销内蒙古宜化外协员工4月25日-5月4日期间生活费--个人</t>
  </si>
  <si>
    <t>生产部唐欣欣用款日照钢铁5.3-6.2煤气管道维修人员住宿租赁费付杨丽丽--个人</t>
  </si>
  <si>
    <t>生产部李晶报销日照钢铁进场体检费用--个人</t>
  </si>
  <si>
    <t>生产部李权智用款青海盐湖镁业立车变频器维修付陈志恒--个人</t>
  </si>
  <si>
    <t>生产部林家祥报销重庆东方希望5.10交通费--个人</t>
  </si>
  <si>
    <t>生产部李晶用款日照钢铁租赁等离子焊机、葫芦押金付山东省高晨真建筑工程设备租赁有限公司--公司</t>
  </si>
  <si>
    <t>生产部唐欣欣用款日照钢铁4月五金材料费付日照维刚商贸有限公司</t>
  </si>
  <si>
    <t>收到武汉国兰商贸有限公司贴现款（原票金额310300，手续费2100，实收308200）</t>
  </si>
  <si>
    <t>生产部闵洋用款内蒙古宜化项目发放外协马海峰工资付闵洋代发--个人</t>
  </si>
  <si>
    <t>销售部刘江波借支伊犁钢铁客情费用付林全意--个人</t>
  </si>
  <si>
    <t>生产部李权智用款青海发投供压缩 3.82MPA蒸汽项目工程预付款付周金国--个人</t>
  </si>
  <si>
    <t>生产部李权智用款日照钢铁租20台二氧化碳气保焊押金费付日照维刚商贸有限公司--公司</t>
  </si>
  <si>
    <t>生产部李权智用款日照钢铁焊机租赁押金付日照市岚山区源真建筑设备租赁站</t>
  </si>
  <si>
    <t>收到王先梅邮政户转款</t>
  </si>
  <si>
    <t>收到武汉国兰商贸有限公司贴现款（原票金额94051.44，手续费780，实收93271.44）</t>
  </si>
  <si>
    <t>商务部冯肖用款山西省公共资源交易平台主体库项目武汉开明和岚丹CA办理费付冯肖--个人</t>
  </si>
  <si>
    <t>生产部熊伟用款伊犁钢铁炼钢厂烘烤器改造施工广联达费用付冉启栋--个人</t>
  </si>
  <si>
    <t>转杨婷代缴5月青海发投外经证缴税</t>
  </si>
  <si>
    <t>收到武汉交行转款</t>
  </si>
  <si>
    <t>综合部蒋霞用款鄂AP86J2发生自燃起火拖车费+拖车上工具的费用付李权智--个人</t>
  </si>
  <si>
    <t>综合部蒋霞报销湖北，武汉开明5月办公费--个人</t>
  </si>
  <si>
    <t>销售部刘江波报销伊犁钢铁项目5.17招待费--公司</t>
  </si>
  <si>
    <t>商务部冯肖报销太钢集团岚县矿业有限公司2025年球团一线年检回转窑检修项目标书费--个人</t>
  </si>
  <si>
    <t>商务部冯肖报销江西晶昊盐化有限公司石灰车间新增除尘技改项目标书费--个人</t>
  </si>
  <si>
    <t>销售部林柱生报销内蒙古宜化4.22招待检修厂厂长--个人</t>
  </si>
  <si>
    <t>销售部林柱生报销5.5管厚良，陈涛，罗小涛餐费--个人</t>
  </si>
  <si>
    <t>销售部林柱生用款4.16招待兆山诸暨陈总中华烟--个人</t>
  </si>
  <si>
    <t>生产部唐欣欣报销日照钢铁二期2#窑窑体发热，网购螺杆泵费用--个人</t>
  </si>
  <si>
    <t>生产部朱太礼报销5.9到玉山万年青水泥有限公司售前交通费--个人</t>
  </si>
  <si>
    <t>生产部朱太礼报销5.11到江苏永钢集团烧结机开机前技术交流售前交通费--个人</t>
  </si>
  <si>
    <t>生产部李权智报销购买货车棚子和绳子--个人</t>
  </si>
  <si>
    <t>生产部李同林报销青海盐湖镁业5.11-5.14交通费--个人</t>
  </si>
  <si>
    <t>生产部李晶报销日照钢铁租皮卡押金--个人</t>
  </si>
  <si>
    <t>生产部唐欣欣报销日照钢铁双排小货车加油费--个人</t>
  </si>
  <si>
    <t>生产部李晶报销日照钢铁41人17号体检费--个人</t>
  </si>
  <si>
    <t>生产部朱太礼报销5.15到玉山万年青水泥有限公司测窑及技术交流交通费--个人</t>
  </si>
  <si>
    <t>生产部李晶报销日照钢铁外协王厚高、宁宇两人体检费及交通费--个人</t>
  </si>
  <si>
    <t>生产部余永昕报销山西铝业回转窑检测外协人员工资--个人</t>
  </si>
  <si>
    <t>生产部余永昕报销山西铝业出发玉山万年青交通费--个人</t>
  </si>
  <si>
    <t>生产部张泽松报销日照钢铁5.17-5.18交通费--个人</t>
  </si>
  <si>
    <t>生产部李权智报销山东圣川5.15项小生交通费--个人</t>
  </si>
  <si>
    <t>生产部闵洋报销内蒙古宜化外协工人体检费--个人</t>
  </si>
  <si>
    <t>生产部张泽松报销重庆东方希望5.16交通费--个人</t>
  </si>
  <si>
    <t>生产部熊伟用款湖北开明4月快递费付湖北顺丰速运有限公司--公司</t>
  </si>
  <si>
    <t>销售部林柱生报销4月差旅费--个人</t>
  </si>
  <si>
    <t>销售部牛国庆报销4.7-4.11交通生活费住宿费--个人</t>
  </si>
  <si>
    <t>销售部陈涛报销4.14-4.20住宿生活费--个人</t>
  </si>
  <si>
    <t>销售部陈涛报销4.28-4.29交通生活住宿费--个人</t>
  </si>
  <si>
    <t>销售部陈涛报销4.6-4.13湘钢住宿生活交通费--个人</t>
  </si>
  <si>
    <t>销售部管厚良报销4.2-5.2住宿生活交通费--个人</t>
  </si>
  <si>
    <t>销售部叶涛报销4.7-4.25柳钢差旅费--个人</t>
  </si>
  <si>
    <t>销售部刘江波报销4.7-4.25三明差旅费（扣借支4000元，实付435.43元）--个人</t>
  </si>
  <si>
    <t>销售部燕志远报销4.15-4.18柳钢交通费--个人</t>
  </si>
  <si>
    <t>销售部燕志远报销4.24-4.29广西贵钢差旅费--个人</t>
  </si>
  <si>
    <t>销售部燕志远报销4.7-4.12广西贵港差旅费--个人</t>
  </si>
  <si>
    <t>转李晶日照钢铁借支</t>
  </si>
  <si>
    <t>转林柱生日照钢铁借支</t>
  </si>
  <si>
    <t>收到李晶退回日照钢铁借支</t>
  </si>
  <si>
    <t>商务部冯肖用款青海发投碱业有限公司5台锅炉喷水减温器更换项目(二次)广联达预算费付冉启栋--个人</t>
  </si>
  <si>
    <t>商务部冯肖用款青海发投碱业有限公司 各车间厂房彩钢屋面修缮项目外协协助(广联达制作)（二次）付冉启栋--个人</t>
  </si>
  <si>
    <t>生产部李晶用款日照钢铁抢修期间新增40多人房租付杨丽丽--个人</t>
  </si>
  <si>
    <t>日照钢铁托轮油采购付洛阳正本润滑材料有限公司</t>
  </si>
  <si>
    <t>综合部蒋霞用款汪瑞青14549.51元（加班费 3968.05 元+未休年休假工资差额10581.46 元）--个人</t>
  </si>
  <si>
    <t>综合部蒋霞用款武汉开明官网建设（多平台响应式）付中企动力科技股份有限公司武汉第二分公司--公司</t>
  </si>
  <si>
    <t>销售部管厚良用款山东钢铁5.20招待费--个人</t>
  </si>
  <si>
    <t>销售部管厚良用款荆门新洋5.22招待费--个人</t>
  </si>
  <si>
    <t>销售部林维用款日照钢铁5.8招待费480元/日照钢铁5.9招待费1450元--个人</t>
  </si>
  <si>
    <t>生产部马全花用款青海发投重碱车间碳化塔更新项目已完成项目80%工程量，现需借款吊车租赁费付高国俊--个人</t>
  </si>
  <si>
    <t>批量代发2025年4月武汉人员生活费</t>
  </si>
  <si>
    <t>收到温州凯沣机械有限公司贴现款（原票金额256300，扣手续费2092）</t>
  </si>
  <si>
    <t>瑕疵票扣款付温州凯沣机械有限公司</t>
  </si>
  <si>
    <t>财务部王金平用款武汉市洪山区东博劳务经营部（个体工商户），2025.4.1-2026.3.31一年开票费用付杨万成--个人</t>
  </si>
  <si>
    <t>商务部汤卓宁用款武汉4月快递费付湖北顺丰速运有限公司--公司</t>
  </si>
  <si>
    <t>商务部冯肖用款青海发投5项目编号74,75,76,77,80等5个项目开明及中铄单位的广联达制作费付冉启栋--个人</t>
  </si>
  <si>
    <t>商务部冯肖报销中国化学工程集团电子招投标平台 CA办理--个人</t>
  </si>
  <si>
    <t>商务部冯肖报销中铝山东新材料有限公司熟料窑检修、轻烧炉检修标书费--个人</t>
  </si>
  <si>
    <t>商务部冯肖报销测井研究院FW-202504-00006科研项目机械加工业务外包标书费--个人</t>
  </si>
  <si>
    <t>商务部冯肖报销中国化学平台平台审核加急服务费第一笔--个人</t>
  </si>
  <si>
    <t>商务部冯肖报销中国化学平台平台审核加急服务费第二笔--个人</t>
  </si>
  <si>
    <t>商务部冯肖报销中国兵器平台平台审核加急服务费--个人</t>
  </si>
  <si>
    <t>商务部冯肖报销北京中招互连应用科技有限公司CA服务费--个人</t>
  </si>
  <si>
    <t>财务部汪余欢用款徐中科团队5.12-5.27回款提成付吴传俊--个人</t>
  </si>
  <si>
    <t>生产部唐欣欣用款施工现场配五图一牌，及安全生产条幅制作费付崔丽--个人</t>
  </si>
  <si>
    <t>生产部闵洋报销内蒙古宜化支付外协5月12日-5月18日生活费--个人</t>
  </si>
  <si>
    <t>生产部闵洋报销内蒙古宜化支付外协5月5日-5月11日生活费--个人</t>
  </si>
  <si>
    <t>生产部闵洋报销内蒙古宜化支付4月21日-4月27日外协生活费--个人</t>
  </si>
  <si>
    <t>生产部闵洋报销4.19-4.20从江苏永钢-内蒙古宜化交通费--个人</t>
  </si>
  <si>
    <t>生产部闵洋报销4.16-4.17江苏永钢烧结分厂（300 烧结）项目交通费--个人</t>
  </si>
  <si>
    <t>生产部闵洋报销4.12-4.13北京众德友邦工程交通费--个人</t>
  </si>
  <si>
    <t>生产部闵洋报销内蒙古宜化现场零星采购--个人</t>
  </si>
  <si>
    <t>生产部李权智用款张丙晨、李建军、曲学仪、李海波四人截止2025年5月25日一个月工资9911.25元，闵洋垫付2200元。--个人</t>
  </si>
  <si>
    <t>生产部李权智用款5.21日照钢铁项目崔慎栋工伤医疗费付崔慎栋--个人</t>
  </si>
  <si>
    <t>批量代发2025年4月武汉前线人员工资</t>
  </si>
  <si>
    <t>批量代发2025年4月武汉后勤人员工资</t>
  </si>
  <si>
    <t>生产部朱太礼报销5.19到荆门新洋丰农业科技有限公司现场检查交流交通费--个人</t>
  </si>
  <si>
    <t>生产部郑然报销日照钢铁提锌窑1#窑更换减速机购买油封--个人</t>
  </si>
  <si>
    <t>生产部唐欣欣报销日照钢铁定做贴牌和横幅--个人</t>
  </si>
  <si>
    <t>生产部喻志明报销湘潭瑞通4.27交通费--个人</t>
  </si>
  <si>
    <t>生产部喻志明报销山西铝业4.24-4.25交通费--个人</t>
  </si>
  <si>
    <t>生产部吴有良报销5.15-5.16勘查现场技术交流交通费--个人</t>
  </si>
  <si>
    <t>生产部吴有良报销5.13-5.14勘查现场技术交流交通费--个人</t>
  </si>
  <si>
    <t>生产部余永昕报销山西铝业5.9-5.10交通费--个人</t>
  </si>
  <si>
    <t>生产部黄震报销青海发投5.13-5.14交通费--个人</t>
  </si>
  <si>
    <t>生产部朱太礼报销5.13日到皖维集团有限公司水泥窑技术交流--个人</t>
  </si>
  <si>
    <t>生产部马全花报销废淡液钛板安装项目采购黄色油漆1桶.毛刷2把.滚筒4个--个人</t>
  </si>
  <si>
    <t>生产部项小生报销东方希望5.11-5.15坐车上下班（程时勇、项小生、张泽松）和工具出厂交通费--个人</t>
  </si>
  <si>
    <t>生产部李同林报销5.19-5.20格尔木盐湖镁业包车去格尔木刻章来回路费及刻章费--个人</t>
  </si>
  <si>
    <t>生产部余永昕报销5.18-5.20去安徽科达四川紫宸项目来回交通费--个人</t>
  </si>
  <si>
    <t>生产部唐欣欣报销日照钢铁网购螺杆泵快递到付费--个人</t>
  </si>
  <si>
    <t>生产部李晶报销日照钢铁皮卡车加油拖工具--个人</t>
  </si>
  <si>
    <t>生产部李晶报销日照钢铁5.20面包车租赁费用--个人</t>
  </si>
  <si>
    <t>生产部林柱生报销日照钢铁5.25煤气管道清场垃圾托运费--个人</t>
  </si>
  <si>
    <t>生产部马全花报销青海发投得力M2500AD打印机维修费--个人</t>
  </si>
  <si>
    <t>生产部项小生报销5.18东方希望到山东圣川电瓶车换轮胎费用--个人</t>
  </si>
  <si>
    <t>转林柱生2025.4月工资</t>
  </si>
  <si>
    <t>转李晶2025.4月工资</t>
  </si>
  <si>
    <t>转彤烨中信</t>
  </si>
  <si>
    <t>转湖北岚丹中信</t>
  </si>
  <si>
    <t>商务部冯肖用款陕西华山工程机械有限公司铝业分公司氧化铝仓库除尘器管道及溜槽大修项目报名费付陕西华龙工程造价咨询有限公司--公司</t>
  </si>
  <si>
    <t>商务部冯肖报销青海发投，中盐内蒙古，广州白云山等项目标书打印费--个人</t>
  </si>
  <si>
    <t>综合部蒋霞用款武汉开明与张凯华、张小忠 合同纠纷案基础代理费付湖北华隽律师事务所--公司</t>
  </si>
  <si>
    <t>综合部蒋霞用款代办电力工程施工总承包二级资质、石油化工工程施工总承包二级资质、钢结构工程专业承包二级资质首付款付武汉纵航企业管理咨询有限公司--公司</t>
  </si>
  <si>
    <t>综合部蒋霞报销2025年端午节过节物资 采购京东E卡 报销（56人*100元/人＝5600元）--个人</t>
  </si>
  <si>
    <t>综合部蒋霞用款武汉依通汽车服务车辆维修保养费用5425元，（周期：2024.10.19-2025.4.8）付武汉市汉阳区依通汽车维修中心--公司</t>
  </si>
  <si>
    <t>销售部林维报销日照钢铁5.15买烟费用--个人</t>
  </si>
  <si>
    <t>生产部李权智报销鄂A-S7D07催收车辆维修保养--个人</t>
  </si>
  <si>
    <t>生产部闵洋用款内蒙古宜化买烟，餐费招待费--个人</t>
  </si>
  <si>
    <t>生产部闵洋用款内蒙古宜化外协5月19日-5月25日生活费--个人</t>
  </si>
  <si>
    <t>生产部熊伟报销私车公用费用，2025.4.24公司安排去武汉参加展会--个人</t>
  </si>
  <si>
    <t>转杨婷代缴6月青海发投开票外经证预缴税费</t>
  </si>
  <si>
    <t>转喻志明安全罚款</t>
  </si>
  <si>
    <t>付中国人民财产保险股份有限公司武汉市东湖开发区科技保险公司员工意外险</t>
  </si>
  <si>
    <t>转薛红军</t>
  </si>
  <si>
    <t>生产部唐欣欣用款日照钢铁刘波施工团队，在煤气管道施工项目中的人工工资付刘波--个人</t>
  </si>
  <si>
    <t>生产部李晶用款日照钢铁外协工资付刘波--个人</t>
  </si>
  <si>
    <t>财务部汪余欢用款开明公司3-4月人员组织费用付周金国--个人</t>
  </si>
  <si>
    <t>财务部汪余欢用款徐中科团队5月差旅补贴--个人</t>
  </si>
  <si>
    <t>财务部汪余欢用款徐中科团队5月收款提成--个人</t>
  </si>
  <si>
    <t>综合部蒋霞用款武汉开明压力管道安装资质代办预付30%咨询费付武汉市洪山区盛利机电营业部（个体工商户）（总金额18.6万，已付13.6万，现付5万）--公司</t>
  </si>
  <si>
    <t>转杨婷代缴5月外经证税费</t>
  </si>
  <si>
    <t>商务部冯肖用款陕西通达电子招标投标交易平台服务费，CA办理费--个人</t>
  </si>
  <si>
    <t>生产部潘涛报销日照钢铁体检费--个人</t>
  </si>
  <si>
    <t>生产部房延云报销赣锋锂业5月30到6月1日租电瓶车上下班--公司</t>
  </si>
  <si>
    <t>生产部房延云报销赣锋锂业5.29交通费--个人</t>
  </si>
  <si>
    <t>生产部毛昌兵报销赣锋锂业5.29-6.2交通费--个人</t>
  </si>
  <si>
    <t>生产部李晶报销日照钢铁5.15-5.30租赁面包车，皮卡租金--个人</t>
  </si>
  <si>
    <t>销售部管厚良报销5月31日晚日照钢铁公司员工聚餐--个人</t>
  </si>
  <si>
    <t>销售部林维报销日照钢铁租赁面包车5.29加油费鲁LS967J--个人</t>
  </si>
  <si>
    <t>销售部管厚良报销租赁面包车加油费鲁LS967J--个人</t>
  </si>
  <si>
    <t>生产部余永昕报销曲阳金隅到唐山中厚板5.27-5.29交通费--个人</t>
  </si>
  <si>
    <t>生产部余永昕报销唐山中厚板到曲阳金隅5.30交通费--个人</t>
  </si>
  <si>
    <t>销售部林维报销日照钢铁5.6体检费--个人</t>
  </si>
  <si>
    <t>生产部余永昕报销曲阳金隅5.22交通费--个人</t>
  </si>
  <si>
    <t>生产部吴有良报销4.16-4.18莱芜钢铁现场勘查技术交流交通费--个人</t>
  </si>
  <si>
    <t>生产部郑然报销日照钢铁伊维客车辆加油400元--个人</t>
  </si>
  <si>
    <t>生产部林维报销日照钢铁5.21日晚连班人员90名晚餐费--个人</t>
  </si>
  <si>
    <t>生产部吴有良报销5.8-5.10现场勘查技术交流交通费--个人</t>
  </si>
  <si>
    <t>生产部唐欣欣用款日照钢铁项目部5.9-5.22炼铁厂工人上下班大巴车接送费用付日照市岚山区岚源汽车租赁服务中心--公司</t>
  </si>
  <si>
    <t>生产部李权智用款青海发投重碱车间废淡液钛板更换项目农民工工资付周飞团队--个人</t>
  </si>
  <si>
    <t>生产部王国志报销5.20-5.25在日照钢铁项目期间，车辆加油费用及购买烫伤药费用报销--个人</t>
  </si>
  <si>
    <t>销售部林柱生报销日照钢铁工具出厂厂内货车使用及回武汉物流费用--个人</t>
  </si>
  <si>
    <t>销售部管厚良报销日照钢铁二期石灰窑除污买柴油--个人</t>
  </si>
  <si>
    <t>生产部马全花报销青海发投闪发器项目合同寄至江苏省常州唐电公司快递费--个人</t>
  </si>
  <si>
    <t>生产部马全花报销青海盐湖镁业探伤器从格尔木盐湖镁业发至德令哈快递费--个人</t>
  </si>
  <si>
    <t>生产部李同林报销青海盐湖镁业5.19-6.2交通费--个人</t>
  </si>
  <si>
    <t>生产部唐欣欣用款日照钢铁炼铁煤气管道及二期石灰窑餐费付刁自富--个人</t>
  </si>
  <si>
    <t>生产部唐欣欣用款日照钢铁炼铁厂5.9至5月30日期间盒饭费用付刁自富--个人</t>
  </si>
  <si>
    <t>生产部马全花用款青海发投1-4月份吊车租赁费用付马有勺--个人</t>
  </si>
  <si>
    <t>生产部李晶用款青海发投蒸汽管道进度款5万元；现场已完成整体进度50%（前期已支付30%21.9万元，本次支付进度款5万）付周金国--个人</t>
  </si>
  <si>
    <t>生产部李晶用款青海发投闪发器进度款5万元；现场已完成整体进度50%（前期已支付30%17.1万元整，本次支付进度款5万）付周金国--个人</t>
  </si>
  <si>
    <t>综合部蒋霞用款项目申报咨询费（武汉开明省专复审）付武汉红宝石知识产权服务集团有限公司--公司</t>
  </si>
  <si>
    <t>销售部陈涛报销招待宝钢集团马总及家人餐费--个人</t>
  </si>
  <si>
    <t>销售部林柱生借支差旅备用金--个人</t>
  </si>
  <si>
    <t>生产部唐欣欣用款日照钢铁购买集装箱两个，一个做为办公室，一个做为焊机仓库付厉昌功--个人</t>
  </si>
  <si>
    <t>财务部汪余欢用款徐中科借支--个人</t>
  </si>
  <si>
    <t>财务部汪余欢借支发投采购备用金--个人</t>
  </si>
  <si>
    <t>财务部杨万成借支厨房用品采购及其他应急事务处理备用金--个人</t>
  </si>
  <si>
    <t>商务部冯肖借支青海发投碱业出差经费--个人</t>
  </si>
  <si>
    <t>财务部王金平用款武汉开明2022年不贴花审计报告付四川欣亿欣企业管理咨询有限公司--公司</t>
  </si>
  <si>
    <t>财务部杨婷用款张霖泽生活费--个人</t>
  </si>
  <si>
    <t>收到武汉彤烨转款</t>
  </si>
  <si>
    <t>还微众银行100万贷款利息第一期</t>
  </si>
  <si>
    <t>转林家祥借支</t>
  </si>
  <si>
    <t>日照钢铁托轮油采购费付洛阳正本润滑材料有限公司</t>
  </si>
  <si>
    <t>综合部蒋霞报销临时采购办公用品（青海发投考勤机及U盘）--个人</t>
  </si>
  <si>
    <t>商务部范雅君报销5.27话费充值--个人</t>
  </si>
  <si>
    <t>销售部管厚良报销安徽皖维5.9资料打印费--个人</t>
  </si>
  <si>
    <t>生产部李权智报销青海发投6.16租皮卡20天，每天租金200元，押金2000元--个人</t>
  </si>
  <si>
    <t>生产部项小生报销6.14江苏永钢违章罚款--个人</t>
  </si>
  <si>
    <t>生产部李晶用款日照钢铁刘正荣调窑差旅费及人员工资付郭敏--个人</t>
  </si>
  <si>
    <t>生产部余永昕报销烧结分厂打印资料工作牌--个人</t>
  </si>
  <si>
    <t>生产部李权智用款公司货车从四川峨胜到青海发投司机工资付林全意--个人</t>
  </si>
  <si>
    <t>生产部李晶报销日照快递对讲机至江苏永刚--个人</t>
  </si>
  <si>
    <t>生产部张泽松报销日照钢铁6.10交通费--个人</t>
  </si>
  <si>
    <t>生产部余永昕报销永钢烧结去永钢石灰厂拉工具车费--个人</t>
  </si>
  <si>
    <t>生产部包兴报销烧结分厂6.11交通费--个人</t>
  </si>
  <si>
    <t>生产部余永昕报销烧结分厂现场安全罚款--个人</t>
  </si>
  <si>
    <t>生产部余永昕报销曲阳金隅5.31-6.1交通费--个人</t>
  </si>
  <si>
    <t>生产部余永昕报销6.4鄂州出发安徽皖维交通费--个人</t>
  </si>
  <si>
    <t>生产部余永昕报销6.5安徽皖维出发江苏永钢交通费--个人</t>
  </si>
  <si>
    <t>生产部余永昕报销6.11江苏永钢到日照钢铁交通费--个人</t>
  </si>
  <si>
    <t>生产部张泽松报销6.8江苏永钢交通费--个人</t>
  </si>
  <si>
    <t>生产部房延云报销6.5福建青拓到永钢钢厂交通费--个人</t>
  </si>
  <si>
    <t>生产部管厚良报销日照钢铁6.6买药28元，洗车15元--个人</t>
  </si>
  <si>
    <t>生产部马全花报销废淡液钛板安装项目，返工刷漆购买材料--个人</t>
  </si>
  <si>
    <t>生产部包兴报销烧结分厂6.6交通费--个人</t>
  </si>
  <si>
    <t>生产部房延云报销福建鼎信6.2交通费--个人</t>
  </si>
  <si>
    <t>生产部杜继红报销5.18日照钢铁二期清洗瓦座桶加柴油--个人</t>
  </si>
  <si>
    <t>生产部房延云报销6.2江西赣峰锂业回公司交通费--个人</t>
  </si>
  <si>
    <t>生产部朱太礼报销日照钢铁5.22-5.23交通费--个人</t>
  </si>
  <si>
    <t>生产部马全花用款青海发投煅烧车间轻灰1#炉调炉零星派工人员工资付高国俊--个人</t>
  </si>
  <si>
    <t>生产部喻志明报销日照钢铁安全罚款100元，项目经理连带扣100元。--个人</t>
  </si>
  <si>
    <t>生产部唐欣欣用款日照钢铁二期2号窑瓦温不稳定，需要在购买一台螺杆泵，泵1600顺丰运费330付上海雨搏泵业有限公司--公司</t>
  </si>
  <si>
    <t>生产部李晶用款日照钢铁外协零星派工工资付刘波--个人</t>
  </si>
  <si>
    <t>生产部李晶用款日照到场8名人员（朱晓举、朱海强、杨小伟、李纪圆、贾海立、谷有强、梁爱军、李柏松）开车路费付朱晓举--个人</t>
  </si>
  <si>
    <t>生产部李晶用款日照钢铁外协其中5人（朱晓举、朱海强、杨小伟、李纪圆、贾海立）预支每人1千工资。--个人</t>
  </si>
  <si>
    <t>青海发投石灰车间广联达预算费付冉启栋</t>
  </si>
  <si>
    <t>转武汉邮政</t>
  </si>
  <si>
    <t>银行结息收入</t>
  </si>
  <si>
    <t>生产部张月用款青海发投工具器材租赁押金付跃辉建筑器材租赁站--公司</t>
  </si>
  <si>
    <t>生产部王国志借支江西晶昊盐化项目备用金--个人</t>
  </si>
  <si>
    <t>财务部杨婷用款青海发投开外经证缴纳增值税2385.32，城建税166.97，教育费附加71.56，地方教育附加47.71，企业税238.53元--个人</t>
  </si>
  <si>
    <t>生产部张月用款货车维修费用付德令哈鑫轮汽车综合服务部</t>
  </si>
  <si>
    <t>生产部唐欣欣用款日照钢铁外协人员4月工资（李志明 陈杰 刘红良 小林总（陈庆磊已代发） 陈建威 李朋  张建权 师延清 代川 张磊 赵丙松 印世茂）--个人</t>
  </si>
  <si>
    <t>生产部唐欣欣用款2.11至4.13日气体费用，日照钢铁W9石灰窑使用付日照市鑫隆工业气体有限公司--公司</t>
  </si>
  <si>
    <t>生产部唐欣欣用款2月11至5.22气体采购费共计19605元，日照钢铁炼铁煤气管道使用付日照市鑫隆工业气体有限公司--公司</t>
  </si>
  <si>
    <t>生产部唐欣欣用款日照钢铁代张凯华发放2024.9月到2025年1月期间外协人员工资（每月发放1万，逐月发放）付张磊，赵丙松--个人</t>
  </si>
  <si>
    <t>转李晶借支项目备用金</t>
  </si>
  <si>
    <t>财务部汪余欢用款青海发投购买3T卷扬机1台付西宁市城北区西北王起重机械经营部--公司</t>
  </si>
  <si>
    <t>销售部管厚良报销日照钢铁6.8招待费--个人</t>
  </si>
  <si>
    <t>综合部蒋霞用款武汉开明专利年费7935元付国家知识产权局专利局武汉代办处--公司</t>
  </si>
  <si>
    <t>生产部唐欣欣用款日照钢铁6月提锌窑使用吊车的费用付日照京华货运有限公司--公司</t>
  </si>
  <si>
    <t>生产部唐欣欣用款日照钢铁3月28日至5月28日，石灰工厂所用吊车人费用付日照京华货运有限公司--公司</t>
  </si>
  <si>
    <t>生产部唐欣欣用款日照钢铁两项吊车费用为煤气管道使用，随车吊板房出厂，汽车吊补偿器切割的时候吊补偿器付日照京华货运有限公司--公司</t>
  </si>
  <si>
    <t>生产部唐欣欣用款吊车3.20号，随车吊五小时，共计1090元付日照京华货运有限公司--公司</t>
  </si>
  <si>
    <t>生产部李晶用款江西玉山万年青外协人员工资付史黎明--个人</t>
  </si>
  <si>
    <t>财务部汪余欢用款徐中科团队6月收款提成（总金额9195.6，冲借支5000元，付4195.6）--个人</t>
  </si>
  <si>
    <t>生产部张月用款鄂州工厂5月快递费付湖北顺丰速运有限公司--公司</t>
  </si>
  <si>
    <t>商务部汤卓宁用款武汉办公室5月快递费付湖北顺丰速运有限公司--公司</t>
  </si>
  <si>
    <t>财务部杨万成报销青海发投抢修脚手架运费300元--个人/从德令哈到钟祥考试打车费用4次共47.31元/4-5月高速过路费142.45元/从青海德令哈到钟祥火车票报销514.5元/青海办公室购买格行无线网（设备110元，一个月150G网费79）179元/整理外协人员住宿采购物质58元</t>
  </si>
  <si>
    <t>综合部蒋霞报销一种用于回转窑齿圈的加工修复装置第2年专利年费90元--个人</t>
  </si>
  <si>
    <t>商务部冯肖报销中国兵器采购平台CA办理费用--个人</t>
  </si>
  <si>
    <t>财务部杨婷报销4.23-6.25锅炉培训考试交通费及王先梅话费充值--个人</t>
  </si>
  <si>
    <t>财务部王金平报销6.18-6.20西安考试差旅费--个人</t>
  </si>
  <si>
    <t>生产部郭建霞报销6.6-6.10私车公用去武汉锅炉所参加培训考试--个人</t>
  </si>
  <si>
    <t>生产部林家祥报销6.12 依维柯 鄂AT7P87 维修保养费用300元，货车鄂A4Z5Y0 维修保养费用450元,合计750元。--个人</t>
  </si>
  <si>
    <t>销售部管厚良借支5月差旅费借支--个人</t>
  </si>
  <si>
    <t>销售部刘江波报销伊犁钢铁项目结算招待费--个人</t>
  </si>
  <si>
    <t>销售部陈涛报销黔西电厂5月差旅费--个人</t>
  </si>
  <si>
    <t>生产部齐晓宇用款日照钢铁2025.06.21-2026.06.20房屋租金付杨丽丽--个人</t>
  </si>
  <si>
    <t>生产部郭建霞报销贵州黔西项目工器具物流回厂费用 630元--个人</t>
  </si>
  <si>
    <t>生产部唐欣欣用款日照钢铁3月-5月宿舍水电费用付李纪国--个人</t>
  </si>
  <si>
    <t>生产部林柱生报销日照钢铁采购材料费及藿香正气水--个人</t>
  </si>
  <si>
    <t>生产部余永昕报销烧结分厂现场零星采购--个人</t>
  </si>
  <si>
    <t>生产部唐欣欣用款日照钢铁赵正国（转赵娅君2011.5），代川3471.75，师延清1818.75三人已离职，剩余的30%工资需要发放给工人--个人</t>
  </si>
  <si>
    <t>生产部郑然报销日照钢铁4.9采购50袋木屑及停车费--个人</t>
  </si>
  <si>
    <t>生产部郑然报销4月19日日钢项目部双排小货车加油费，车胎检查充气10元--个人</t>
  </si>
  <si>
    <t>生产部余永昕报销烧结分厂6.6现场采购两根槽钢搭平面磨--个人</t>
  </si>
  <si>
    <t>生产部项小生报销江苏永钢采购的资料和工具--个人</t>
  </si>
  <si>
    <t>生产部马全花报销5.21青海发投购买施工日志20本--个人</t>
  </si>
  <si>
    <t>生产部唐欣欣报销日照钢铁给W9区域制作KT板费用--个人</t>
  </si>
  <si>
    <t>生产部项小生报销江苏永钢购买降温药品--个人</t>
  </si>
  <si>
    <t>生产部唐欣欣用款日照钢铁张磊已离职，三月份剩余30%工资2188.89元。--个人</t>
  </si>
  <si>
    <t>生产部唐欣欣用款日照钢铁代张凯华发放2024.9月到2025年1月期间，每月发放1万，逐月发放。（ 张磊剩余3185.19元，赵丙松1万，宋世文1万）--个人</t>
  </si>
  <si>
    <t>生产部余永昕报销日照钢铁请叉车转运垫板150 转运液压挡轮150 垃圾车托运1000--个人</t>
  </si>
  <si>
    <t>生产部马全花用款青海发投重碱车间一座碳化塔更新项目农民工工资付高国俊团队（全款216922-35833高国俊-30833张海龙-30000=120256元）--个人</t>
  </si>
  <si>
    <t>生产部李晶报销日照外协李纪圆中暑去输液医疗费8.22--个人/生产部李晶报销日照钢铁甲方要求配置医药用品采购费84.32--个人/生产部李晶报销日照钢铁安全横幅费用25--个人/日照钢铁采购消防水带，盐汽水，割枪费用293--个人/四川峨胜购买安全帽+手套，外协3人交通费380--个人/日照钢铁仓库垃圾清理费用1000--个人/报销采购日照项目部办公用品252--个人</t>
  </si>
  <si>
    <t>生产部李晶用款日照钢铁预付史德法4月份人工工资付史遥旺--个人</t>
  </si>
  <si>
    <t>生产部郭建霞用款4月焊机送外维修，换配件费用合计950元付鄂州市友利机电设备经营部--公司</t>
  </si>
  <si>
    <t>收到李晶退回付给日照市岚山区源真建筑设备租赁站焊机租赁押金</t>
  </si>
  <si>
    <t>生产部李晶用款日照钢铁吊车租赁费预存付日照京华货运有限公司</t>
  </si>
  <si>
    <t>财务部汪余欢用款青海发投租用大巴车接送员工上下班付高朝波</t>
  </si>
  <si>
    <t>批量代发2025年5月武汉人员工资</t>
  </si>
  <si>
    <t>冯肖5月工资</t>
  </si>
  <si>
    <t>销售部管厚良报销内蒙古宜化，日照钢铁5.7-5.31差旅费（总金额5238.55，冲借支5000，实付238.55）--个人</t>
  </si>
  <si>
    <t>销售部叶涛报销5月出差山西江西差旅费--个人</t>
  </si>
  <si>
    <t>销售部牛国庆报销5.6-5.30差旅费--个人</t>
  </si>
  <si>
    <t>销售部刘江波报销5.5-5.27差旅费--个人</t>
  </si>
  <si>
    <t>销售部燕志远报销5.6-6.3差旅费--个人</t>
  </si>
  <si>
    <t>销售部罗小涛报销5.6-5.28出差日照钢铁差旅费--个人</t>
  </si>
  <si>
    <t>生产部张月用款新疆伊犁钢铁现场施工购买钢材一批预付定金三万（合同金额100583.82）付伊犁盛维玖晟钢铁销售有限责任公司--公司</t>
  </si>
  <si>
    <t>付林柱生报销</t>
  </si>
  <si>
    <t>收到武汉国兰商贸有限公司贴现款（原票金额644579.56，手续费4500，实收640079.56）</t>
  </si>
  <si>
    <t>综合部蒋霞用款新疆伊犁钢铁烘烤器改造施工项目安责险付中华联合财产保险股份有限公司伊犁分公司--公司</t>
  </si>
  <si>
    <t>生产部张月用款新疆伊犁现场施工购买钢材一批尾款(合同金额为100583.82。已付30000，剩余：70583.82)付伊犁盛维玖晟钢铁销售有限责任公司--公司</t>
  </si>
  <si>
    <t>生产部张月用款新疆伊犁钢铁现场施工需求订购不锈钢管一批付伊犁盛维玖晟钢铁销售有限责任公司--公司</t>
  </si>
  <si>
    <t>生产部张月用款新疆伊犁钢铁现场施工购买法兰弯头一批付伊宁市四通物资经销部--公司</t>
  </si>
  <si>
    <t>生产部李晶用款青海发投蒸汽管线进度款10万元付周金国--个人</t>
  </si>
  <si>
    <t>生产部李晶用款青海发投闪发器进度款10万元付周金国--个人</t>
  </si>
  <si>
    <t>生产部侯礼借支新疆伊犁钢铁烘烤器项目备用金--个人</t>
  </si>
  <si>
    <t>财务部杨万成用款青海抢修项目员工上下班大巴车交通费付高朝波</t>
  </si>
  <si>
    <r>
      <rPr>
        <sz val="11"/>
        <rFont val="微软雅黑"/>
        <charset val="134"/>
      </rPr>
      <t>财务部杨万成用款青海发投王春红项目组</t>
    </r>
    <r>
      <rPr>
        <sz val="10.5"/>
        <rFont val="Segoe UI"/>
        <charset val="134"/>
      </rPr>
      <t>74</t>
    </r>
    <r>
      <rPr>
        <sz val="10.5"/>
        <rFont val="宋体"/>
        <charset val="134"/>
      </rPr>
      <t>人人工工资预付款付王春红</t>
    </r>
  </si>
  <si>
    <r>
      <rPr>
        <sz val="11"/>
        <rFont val="微软雅黑"/>
        <charset val="134"/>
      </rPr>
      <t>生产部齐晓宇用款日照钢铁二期</t>
    </r>
    <r>
      <rPr>
        <sz val="10.5"/>
        <rFont val="Segoe UI"/>
        <charset val="134"/>
      </rPr>
      <t>2</t>
    </r>
    <r>
      <rPr>
        <sz val="10.5"/>
        <rFont val="宋体"/>
        <charset val="134"/>
      </rPr>
      <t>、</t>
    </r>
    <r>
      <rPr>
        <sz val="10.5"/>
        <rFont val="Segoe UI"/>
        <charset val="134"/>
      </rPr>
      <t>3#</t>
    </r>
    <r>
      <rPr>
        <sz val="10.5"/>
        <rFont val="宋体"/>
        <charset val="134"/>
      </rPr>
      <t>窑用拖轮油付洛阳正本润滑材料有限公司</t>
    </r>
  </si>
  <si>
    <t>综合部蒋霞报销青海发投大修项目171保险费--个人</t>
  </si>
  <si>
    <t>综合部蒋霞报销4人参加PE焊考试交通费--个人</t>
  </si>
  <si>
    <t>综合部蒋霞借支劳务李柏松赣锋锂业受伤住院费--个人</t>
  </si>
  <si>
    <t>财务部汪余欢用款徐中科6月差旅补贴--个人</t>
  </si>
  <si>
    <t>财务部汪余欢用款徐中科6月催收提成--个人</t>
  </si>
  <si>
    <t>生产部唐欣欣报销日照钢铁施工现场气温较高，购买四个西瓜解暑。--个人</t>
  </si>
  <si>
    <t>生产部李权智报销青海发投民乐村电费--个人</t>
  </si>
  <si>
    <t>生产部项小生报销永钢石灰车间2#窑因天气炎热购买风扇降温--个人</t>
  </si>
  <si>
    <t>生产部马全花报销青海发投热电车间锅炉喷水减温器更换项目合同寄至江苏唐电公司--个人</t>
  </si>
  <si>
    <t>生产部陈志恒报销莱芜钢铁厂内卧车故障维修费--个人</t>
  </si>
  <si>
    <t>生产部李权智报销青海发投购买冰水20瓶--个人</t>
  </si>
  <si>
    <t>生产部李晶报销日照钢铁购买大修期间材料--个人</t>
  </si>
  <si>
    <t>生产部项小生报销江苏永钢烧结混合机工具用品釆购--个人</t>
  </si>
  <si>
    <t>生产部张泽松报销日照钢铁体检费--个人</t>
  </si>
  <si>
    <t>生产部王国志报销晶昊盐业购买耗材手套 、眼镜、口罩等--个人</t>
  </si>
  <si>
    <t>生产部李晶报销朱中华日照返程湖南交通及补贴--个人</t>
  </si>
  <si>
    <t>生产部余永昕报销日照钢铁现场采购差材料费--个人</t>
  </si>
  <si>
    <t>财务部汪余欢报销青海发投大修项目饮用水及一次性纸杯--个人</t>
  </si>
  <si>
    <t>生产部李权智报销公司货车绕四川峨胜车辆故障维修费500元，高速罚款50，加油370元--个人</t>
  </si>
  <si>
    <t>生产部马全花用款青海发投2025年5月份打印费用及办公用品采购费付德令哈宏冉图文广告店（个体工商户）--公司</t>
  </si>
  <si>
    <t>销售部刘江波用款伊犁钢铁烘烤器电缆线定金付伊犁昆香电控设备有限责公司--公司</t>
  </si>
  <si>
    <t>生产部张月用款青海发投王春红团队工程外包费付王春红（总金额为：319605.63，已支付170000的工资款，车费50500已付，剩99105.63未付-3000暂扣=96105.63）--个人</t>
  </si>
  <si>
    <t>生产部齐晓宇用款日照钢铁大修期间第二批人员从河北到日照开车路费付陈宝柱--个人</t>
  </si>
  <si>
    <t>收到跃辉建筑器材租赁站退回押金</t>
  </si>
  <si>
    <t>销售部刘江波用款伊犁钢铁烘烤器项目材料运输车采购费付张利新</t>
  </si>
  <si>
    <t>收到伊犁昆香电控设备有限责任公司退回电缆定金--公司</t>
  </si>
  <si>
    <t>销售部刘江波用款伊犁钢铁烘烤器电缆线定金付伊犁昆香电控设备有限责任公司--公司</t>
  </si>
  <si>
    <t>生产部李晶用款日照钢铁陈宝柱团队外协工资及交通费付李晶--个人</t>
  </si>
  <si>
    <t>生产部李晶报销日照钢铁采购桶装水、测温枪等物品--个人</t>
  </si>
  <si>
    <t>生产部李晶报销日照钢铁购买防暑降温物资及二期现场施工物资等--个人</t>
  </si>
  <si>
    <t>付6月外经证预缴税费付杨婷代缴</t>
  </si>
  <si>
    <t>生产部李权智用款青海发投供压缩 3.82MPA蒸汽管线项目工程外包费付周金国团队（全款73万，已付预付款21.9万，进度款15万，本次付款13万）</t>
  </si>
  <si>
    <t>生产部李权智用款青海发投闪发器项目工程外包费付周金国团队（全款57万，已付预付款17.1万，进度款15万，本次付款123803）</t>
  </si>
  <si>
    <t>转张霖泽</t>
  </si>
  <si>
    <t>财务部杨万成报销钟祥考试后返回德令哈交通费，7月德令哈返回武汉交通费--个人</t>
  </si>
  <si>
    <t>财务部杨婷用款6月怀宁上峰开具9%建筑发票外经证，预缴增值税220.18，城建税11.01，企业所得税22.02，合计253.21--个人</t>
  </si>
  <si>
    <t>转湖北中行</t>
  </si>
  <si>
    <t>转徐中科团队借支付吴传俊</t>
  </si>
  <si>
    <t>汪余欢6月借支退回</t>
  </si>
  <si>
    <t>转姚煜均借支</t>
  </si>
  <si>
    <t>生产部李权智用款青海发投闪发器项目工程外包费付周金国团队杨志海（全款57万，已付444803元，本次付款12万，余5197未付）</t>
  </si>
  <si>
    <t>生产部李权智用款青海发投供压缩 3.82MPA蒸汽管线项目工程外包费付周金国团队杨志海（全款73万，已付49.9万，本次付款216060，余14940未付）</t>
  </si>
  <si>
    <t>批量代发2025年5月武汉人员生活费</t>
  </si>
  <si>
    <t>财务部王金平用款姚忠平劳务公司（合肥星平易达设备安装有限公司）在2025年6月给湖北开明开票不含税合计1188118.82元，税金由我司承担。增值税11881.18+城建税415.84+教育费178.22+地方教育118.81+水利641.58+印花税178.22=13413.85元--公司</t>
  </si>
  <si>
    <t>商务部范雅君报销6月办公手机费--个人</t>
  </si>
  <si>
    <t>商务部林柱生报销青海发投4.30-5.5严雅楠一家机票费，旅游团费，餐费，交通费（总金额30441，冲借支3万，付441）--个人</t>
  </si>
  <si>
    <t>生产部李权智用款青海发投外协人员工资付（郭庆滨15184元，李东15200元，尚庆增7684.5元）--个人</t>
  </si>
  <si>
    <t>商务部冯肖报销青海发投上下班交通费--个人</t>
  </si>
  <si>
    <t>生产部余永昕报销广安台泥下雨加班测窑电脑屏幕进水换屏幕费--个人</t>
  </si>
  <si>
    <t>生产部余永昕报销日照钢铁现场采购--个人</t>
  </si>
  <si>
    <t>生产部余永昕报销日照小货车朱晓举出厂带灯缴纳1000罚款--个人</t>
  </si>
  <si>
    <t>生产部马全花报销7月8日青海发投碳化工段施工工人不小心砸到手指头，购买碘伏、棉签及创可贴费用--个人</t>
  </si>
  <si>
    <t>生产部马全花报销青海发投重碱车间采购内六角扳手1套，等离子割嘴1套，平键1根材料费--个人</t>
  </si>
  <si>
    <t>生产部朱太礼报销7.8回日照钢铁窑维修维护交通费--个人</t>
  </si>
  <si>
    <t>生产部朱太礼报销7.6日到邯郸新兴铸管技术交流--个人</t>
  </si>
  <si>
    <t>生产部朱太礼报销7.4日到万年县万年青水泥厂售前交通费--个人</t>
  </si>
  <si>
    <t>生产部侯礼报销伊犁钢铁材料运输费，体检费，材料采购费，油费，车辆保养费--个人</t>
  </si>
  <si>
    <t>生产部侯礼报销伊犁钢铁6月交通费--个人</t>
  </si>
  <si>
    <t>生产部唐欣欣用款日照钢铁代张凯华付款，借支2025年7月7日，赵炳松、宋世文已申请金额4万（两人每人约5.2万元）。本次申请每人申请一万后，每人余额约2000左右--个人</t>
  </si>
  <si>
    <t>生产部项小生报销日照钢铁体检费--个人</t>
  </si>
  <si>
    <t>生产部闵洋报销内蒙古宜化4-5月住宿费用--个人</t>
  </si>
  <si>
    <t>生产部唐欣欣用款代张凯华发放2024.9月到2025年1月期间宋世文、李纪岗工资，每月发放1万，逐月发放。李纪岗还有8666.67元。--个人</t>
  </si>
  <si>
    <t>生产部李晶用款临时从日照调到青海往返交通费付何俊杰--个人</t>
  </si>
  <si>
    <t>生产部何俊杰借支内蒙古宜化预支6月工资10000元--个人</t>
  </si>
  <si>
    <t>生产部侯礼用款新疆伊犁钢铁现场辅材采购费付新源县荣泰五金机电行</t>
  </si>
  <si>
    <t>商务部熊伟用款青海发投蒸发管项目广联达进度款付冉启栋--个人</t>
  </si>
  <si>
    <t>商务部冯肖报销青海宜化3#电石炉先进技术改造项目办理电子章--个人</t>
  </si>
  <si>
    <t>商务部冯肖报销球团7月检修委外项目广联达费用--个人</t>
  </si>
  <si>
    <t>销售部刘江波报销伊犁钢铁烘烤器项目资料打印费--个人</t>
  </si>
  <si>
    <r>
      <rPr>
        <sz val="10.5"/>
        <color rgb="FF222222"/>
        <rFont val="宋体"/>
        <charset val="134"/>
      </rPr>
      <t>生产部李莉莉用款</t>
    </r>
    <r>
      <rPr>
        <sz val="10.5"/>
        <color rgb="FF222222"/>
        <rFont val="Segoe UI"/>
        <charset val="134"/>
      </rPr>
      <t>5.19-6.30</t>
    </r>
    <r>
      <rPr>
        <sz val="10.5"/>
        <color rgb="FF222222"/>
        <rFont val="宋体"/>
        <charset val="134"/>
      </rPr>
      <t>吊车、翻斗车使用费用付日照京华货运有限公司</t>
    </r>
  </si>
  <si>
    <t>收到汪余欢退回青海发投大修项目水桶押金</t>
  </si>
  <si>
    <t>生产部李权智用款内蒙古宜化项目租两个活动板房，押金11000+租金1260+出厂运费750=13010元付乌达区永固钢结构工程部(个体工商户)--公司</t>
  </si>
  <si>
    <t>生产部李权智用款日照钢铁项目夏季防暑降温物品及库存补库物资及部分大修用消耗品付日照维刚商贸有限公司--公司</t>
  </si>
  <si>
    <t>生产部李权智用款成渝钒钛项目19人5天生活费及上下班交通费付王国志--个人</t>
  </si>
  <si>
    <t>王国志借支成渝钒钛外协车费--个人</t>
  </si>
  <si>
    <t>何俊杰借支内蒙古宜化备用金</t>
  </si>
  <si>
    <t>生产部李权智用款内蒙古宜化项目房屋押金500元+中介费500元+3个月水电费300元+房租6000元=7300元付王冶华--个人</t>
  </si>
  <si>
    <t>销售部刘江波报销伊犁钢铁6.27入厂体检费--个人</t>
  </si>
  <si>
    <t>销售部刘江波报销伊犁钢铁合同资料快递费--个人</t>
  </si>
  <si>
    <t>生产部林家祥报销7月2日 依维柯AP86J2 更换轮胎费用--个人</t>
  </si>
  <si>
    <t>财务部汪余欢报销青海发投大修期间饮用水费用--个人</t>
  </si>
  <si>
    <t>财务部汪余欢报销青海发投大修员工培训用笔80支--个人</t>
  </si>
  <si>
    <t>财务部汪余欢报销青海发投大修期间零星招待用香烟--个人</t>
  </si>
  <si>
    <t>生产部马全花报销青海发投热电车间锅炉喷水减温器更换项目给工人买水费用--个人</t>
  </si>
  <si>
    <t>生产部马全花报销青海发投重碱车间采购手套、加长螺丝刀、不锈钢焊条材料费--个人</t>
  </si>
  <si>
    <t>生产部马全花报销青海发投除尘器风机基础螺栓切割，采购切割片--个人</t>
  </si>
  <si>
    <t>生产部李晶报销日照钢铁材料采购费--个人</t>
  </si>
  <si>
    <t>财务部杨万成报销青海大修期间6.28-7.3馒头款--个人</t>
  </si>
  <si>
    <t>销售部刘江波报销伊犁钢铁项目部租房押金，租期2025年7月15日至2026年1月15日--个人</t>
  </si>
  <si>
    <t>生产部李晶用款日照钢铁项目现场工人刘望易工资--个人</t>
  </si>
  <si>
    <t>销售部刘江波报销项目部房租，租期6个月，本次缴费7月15日至10月15日--个人</t>
  </si>
  <si>
    <t>生产部李权智用款江西赣锋锂业25.7.12安全罚款付江西赣锋锂业集团股份有限公司--个人</t>
  </si>
  <si>
    <t>生产部李晶报销日照钢铁7月2日外协人员加班费--个人</t>
  </si>
  <si>
    <t>生产部李晶报销日照钢铁7.10临时采购--个人</t>
  </si>
  <si>
    <t>生产部喻志明报销成渝钒钛7.14加油费--个人</t>
  </si>
  <si>
    <t>生产部喻志明报销成渝钒钛7.13交通费--个人</t>
  </si>
  <si>
    <t>生产部何俊杰报销自驾开车前往山东日照钢铁、内蒙宜化、君正、中盐建材现场勘测及前往中盐吉兰泰投标现场--个人</t>
  </si>
  <si>
    <t>生产部李莉莉报销日照钢铁7月8日采购两个扫把--个人</t>
  </si>
  <si>
    <t>生产部余永昕报销日照钢铁7.11叉车转运垫板费用--个人</t>
  </si>
  <si>
    <t>生产部余永昕报销日照钢铁7.4打车去顺丰快递来回交通费--个人</t>
  </si>
  <si>
    <t>生产部余永昕报销7.6永钢租小货车拉工具卸货--个人</t>
  </si>
  <si>
    <t>生产部余永昕报销永钢租电动车两台一个月--个人</t>
  </si>
  <si>
    <t>生产部管厚良报销7.12中盐内蒙古化工股份有限公司盐碱分公司动力车间4#破碎系统大修项目标书打印费--个人</t>
  </si>
  <si>
    <t>生产部吴有良报销4.14-4.16现场勘查技术交流交通费--个人</t>
  </si>
  <si>
    <t>综合部蒋霞用款鄂A T7P87车辆保养付姚煜均--个人</t>
  </si>
  <si>
    <t>生产部李权智用款内蒙古宜化世贸公寓2002房租2025.7.18到2015.10.18三个月租金4500元，押金1500元，中介费500元付王梅--个人</t>
  </si>
  <si>
    <t>收到李晶退回借支</t>
  </si>
  <si>
    <t>付李柏松工资</t>
  </si>
  <si>
    <t>还微众银行100万贷款利息第二期</t>
  </si>
  <si>
    <t>生产部林家祥借支江西玉山万年青外协员工生活费，住宿费以及现场零星采购。--个人</t>
  </si>
  <si>
    <t>生产部张月用款江西玉山万年青安全保证金付江西玉山万年青水泥有限公司--公司</t>
  </si>
  <si>
    <t>生产部李晶用款日照钢铁朱晓举团队人员6-7月份劳务费--个人</t>
  </si>
  <si>
    <t>生产部李晶用款成渝钒钛7月15日到7月20日6人外协工资付何光彬--个人</t>
  </si>
  <si>
    <t>生产部李权智用款福建鼎信安全罚款付福建鼎信实业有限公司（付款备注：考核款)--公司</t>
  </si>
  <si>
    <t>生产部李权智用款日照钢铁7月8日到7月14日吊车费付日照京华货运有限公司--公司</t>
  </si>
  <si>
    <t>生产部李晶用款日照钢铁外协朱晓举团队岳鹏硕、陈志杰、刘后海三人工资（付大林总）--个人</t>
  </si>
  <si>
    <t>生产部李晶报销成渝钒钛李宏、周乐乐、李德明三人19号工资--个人</t>
  </si>
  <si>
    <t>财务部汪余欢用款青海发投工作服及T恤费用付武汉市黄陂区职安劳保用品经营部--公司</t>
  </si>
  <si>
    <t>生产部李晶报销成渝钒钛住宿费报销（按每天住宿人员，一人30计算）--个人</t>
  </si>
  <si>
    <t>何俊杰借支中盐内蒙古项目备用金</t>
  </si>
  <si>
    <t>生产部李权智用款成渝钒钛车辆租金500元，1000吨液压顶和其他工具租金2000元付喻志明</t>
  </si>
  <si>
    <t>生产部李晶用款7月15-7月19号吊车使用费付日照京华货运有限公司--公司</t>
  </si>
  <si>
    <t>生产部何俊杰报销内蒙宜化合成转换器总管项目租赁彩钢瓦押金1500元--个人</t>
  </si>
  <si>
    <t>生产部何俊杰报销内蒙古宜化现场购买安全帽，9顶，购买项目前期物品--个人</t>
  </si>
  <si>
    <t>生产部何俊杰报销内蒙古宜化现场购买被褥，高低床3375元--个人</t>
  </si>
  <si>
    <t>销售部管厚良报销湖北双环7.18招待费--个人</t>
  </si>
  <si>
    <t>财务部汪余欢用款生产部程旭文2025.6-7月工资--个人</t>
  </si>
  <si>
    <t>财务部汪余欢用款商务部张良斌2025.7月工资--个人</t>
  </si>
  <si>
    <t>生产部李权智用款青海发投外协人员戴路生工资奖励--个人</t>
  </si>
  <si>
    <t>生产部何俊杰报销内蒙古宜化车辆进场需支付500元押金--个人</t>
  </si>
  <si>
    <t>生产部何俊杰报销中盐建材项目租赁活动板房押金--个人</t>
  </si>
  <si>
    <t>销售部管厚良报销6.1-6.26日照钢铁，内蒙古宜化差旅费--个人</t>
  </si>
  <si>
    <t>销售部牛国庆报销6.5-6.28东方希望，成渝钒钛，四川峨胜等项目差旅费--个人</t>
  </si>
  <si>
    <t>收到武汉建设银行转款</t>
  </si>
  <si>
    <t>收到温州凯沣机械有限公司贴现款（原票金额147000，扣手续费978）</t>
  </si>
  <si>
    <t>商务部汤卓宁用款武汉办公室6月快递费付湖北顺丰速运有限公司--公司</t>
  </si>
  <si>
    <t>综合部蒋霞报销新疆项目考勤机一部采购费--个人</t>
  </si>
  <si>
    <t>综合部蒋霞用款车辆维修费（林总：鄂A685CW）付林全意--个人</t>
  </si>
  <si>
    <t>综合部蒋霞用款智谷A16-5二楼电费充值2000元付武汉九筑华鼎建筑设计有限公司--公司</t>
  </si>
  <si>
    <t>综合部蒋霞报销成渝钒钛科技有限公司项目人员短期保险，28人15天80万保额，共计4928元--个人</t>
  </si>
  <si>
    <t>综合部蒋霞用款2025.7.14 祁宏栋青海大修项目后期收尾期间发生受伤，马全花垫付107.4元，付马全花--个人</t>
  </si>
  <si>
    <t>综合部蒋霞用款2025.7.2 李杜峰青海大修期间发生受伤，马全花垫付187.4元，付马全花--个人</t>
  </si>
  <si>
    <t>综合部蒋霞报销内蒙宜化合同及进场等事宜刻印章2枚寄闵洋（岚丹公章和合同章）--个人</t>
  </si>
  <si>
    <t>综合部蒋霞报销杨婷锅炉工证补考费（公司办锅炉资质，一次未考过故需交补考费）--个人</t>
  </si>
  <si>
    <t>综合部蒋霞报销企业微信年度认证费300元（2025.8.6- 2026. 8.6）--个人</t>
  </si>
  <si>
    <t>综合部蒋霞报销企业微信小程序认证300元，与官网配套使用而注册认证--个人</t>
  </si>
  <si>
    <t>综合部蒋霞报销按林总要求购买8盒蔡林记热干面寄青海发投保国强，对方拒收后请山总代收--个人</t>
  </si>
  <si>
    <t>综合部蒋霞报销林总安排7月16日下午及晚上接待新疆李冬梅，行程及餐费、水费见清单--个人</t>
  </si>
  <si>
    <t>生产部何俊杰报销中盐内蒙古脚手架租赁押金2000元，租赁费700元--个人</t>
  </si>
  <si>
    <t>生产部马全花报销青海发投民乐村办公处电费--个人</t>
  </si>
  <si>
    <t>生产部何俊杰报销内蒙古宜化转化器前期采购--个人</t>
  </si>
  <si>
    <t>生产部余永昕报销日照借甲方叉车叉旧挡轮垫板转运回仓库运输费--个人</t>
  </si>
  <si>
    <t>生产部余永昕报销7.22江苏永钢到日照钢铁交通费--个人</t>
  </si>
  <si>
    <t>生产部余永昕报销7.18-7.19内蒙古宜化到江苏永钢交通费--个人</t>
  </si>
  <si>
    <t>生产部刘江波报销新疆伊犁钢铁项目部车辆维修保养费付何爱路--个人</t>
  </si>
  <si>
    <t>生产部李晶用款日照钢铁5月工资申请剩余7人工资按保底工资发放（师延清345元、张建权12540元、李朋8800元、陈建威5720元、刘红良7920元、陈杰5720元、李志明5200元）--个人</t>
  </si>
  <si>
    <t>生产部李晶报销日照钢铁刘正荣6月22日到7月6日午餐订餐--个人</t>
  </si>
  <si>
    <t>生产部李晶报销日照钢铁7月22日提锌窑夜班加班，林总指示提供晚餐15份--个人</t>
  </si>
  <si>
    <t>生产部宋超报销7.16-7.17武汉到伊钢项目交通费--个人</t>
  </si>
  <si>
    <t>生产部何俊杰报销内蒙宜化空调安装，加氟，遥控费用--个人</t>
  </si>
  <si>
    <t>生产部余永昕报销7.11-7.12广安台泥到中盐内蒙古交通费--个人</t>
  </si>
  <si>
    <t>生产部马全花用款青海发投2025年6月份打印费用及办公用品采购费付德令哈宏冉图文广告店（个体工商户）--个人</t>
  </si>
  <si>
    <t>生产部齐晓宇报销6月7日从乌兰浩特至岚山西交通费付王国志--个人</t>
  </si>
  <si>
    <t>生产部马全花报销青海发投购买彩色打印机硒鼓一组--个人</t>
  </si>
  <si>
    <t>生产部李晶报销日照钢铁购买U盘--个人</t>
  </si>
  <si>
    <t>生产部林柱生报销招待现场甲方购买香烟，临时采购砂纸--个人</t>
  </si>
  <si>
    <t>生产部王国志报销中盐内蒙古7月10日交通费--个人</t>
  </si>
  <si>
    <t>生产部王国志报销成渝钒钛7月10日 交通费520元--个人</t>
  </si>
  <si>
    <t>生产部刘江波报销伊钢项目部施工车辆加油费--个人</t>
  </si>
  <si>
    <t>生产部余永昕报销7.5-7.10日照钢铁到广安台泥及上下班交通费--个人</t>
  </si>
  <si>
    <t>生产部周稳报销青海发投回鄂州交通费--个人</t>
  </si>
  <si>
    <t>财务部汪余欢报销青海发投大修期间锅炉作业人员防暑降温购霍香正气水两盒--个人</t>
  </si>
  <si>
    <t>生产部宋超借支新疆伊犁钢铁备用金--个人</t>
  </si>
  <si>
    <t>生产部熊伟报销2025.7.15林总安排去武汉处理商务事宜私车公用--个人</t>
  </si>
  <si>
    <t>生产部马全花报销青海发投重碱车间碳化工段阀门、弯头更换项目采购费--个人</t>
  </si>
  <si>
    <t>生产部林家祥报销7月14日依维柯AP86J2 因油卡不能加尿素，故用垫付--个人</t>
  </si>
  <si>
    <t>生产部马全花报销青海发投项目采购口罩、环氧煤沥青漆、电池。废液分配站加班购买焊条--</t>
  </si>
  <si>
    <t>生产部李权智用款江西玉山万年青外协人员工资（吴佰文 黄西国 陈招新 夏添生 董太金 徐智彪 凌桂珠 徐位冲 方摩西 徐长水）--个人</t>
  </si>
  <si>
    <t>生产部李权智用款江西玉山万年青外协人员夜班补贴付吴佰文--个人</t>
  </si>
  <si>
    <t>转杨婷代缴7月青海发投开票外经证预缴税费</t>
  </si>
  <si>
    <t>生产部李晶用款伊犁钢铁五金配件采购费付新源县荣泰五金机电行--公司</t>
  </si>
  <si>
    <t>收到温州凯沣机械有限公司贴现款（原票金额30万，扣手续费800）</t>
  </si>
  <si>
    <t>生产部李权智用款青海发投蒸汽管项目承包费付无锡德恺安装劳务有限公司</t>
  </si>
  <si>
    <t>生产部李权智用款青海发投闪发器项目承包费付无锡德恺安装劳务有限公司</t>
  </si>
  <si>
    <t>收到武汉国兰商贸有限公司贴现款（原票金额524270，手续费2600，实收521670）</t>
  </si>
  <si>
    <t>生产部郭建霞用款6月工厂快递费付湖北顺丰速运有限公司</t>
  </si>
  <si>
    <t>综合部蒋霞用款武汉开明与内蒙古武兰水泥有限公司 承揽合同纠纷一案，2025.3.29法院划扣回款108355.62，按10%收取律师费付湖北华隽律师事务所--公司</t>
  </si>
  <si>
    <t>财务部王金平用款王先梅个体户（晨凡）20250720-20260720财务代理服务费1500元，林家祥个体户（珈祥）20250804-20260804财务代理服务费1500元。付武汉企航顺意财务咨询有限公司--公司</t>
  </si>
  <si>
    <t>生产部张月用款日照钢铁7.13魏佳杰回程交通费付魏佳杰--个人</t>
  </si>
  <si>
    <t>财务部汪余欢用款徐中科团队7月差旅补贴付吴传俊--个人</t>
  </si>
  <si>
    <t>财务部汪余欢用款徐中科团队7月收款提成付吴传俊--个人</t>
  </si>
  <si>
    <t>生产部林柱生报销日照钢铁林维、李晶、管厚良招待甲方业主--个人</t>
  </si>
  <si>
    <t>生产部管厚良报销中盐内蒙古冷轧板含切割采购费--个人</t>
  </si>
  <si>
    <t>生产部吴有良报销江西赣锋锂业7.8交通费--个人</t>
  </si>
  <si>
    <t>生产部林维报销7.20武汉到日照机票费--个人</t>
  </si>
  <si>
    <t>生产部王国志报销江西赣锋锂业外协住宿费7.4-7.24--个人</t>
  </si>
  <si>
    <t>生产部李晶报销7.24日照钢铁回武汉交通费--个人</t>
  </si>
  <si>
    <t>生产部李晶用款江西赣锋锂业外协三人交通费（梁爱军377元，王大军362元，谷友强344元）--个人</t>
  </si>
  <si>
    <t>生产部李晶报销玉山万年青缺钳工，晚上紧急调动印世茂交通费--个人</t>
  </si>
  <si>
    <t>生产部项小生报销7.1江苏永钢转日照钢铁交通费--个人</t>
  </si>
  <si>
    <t>生产部李晶报销6.22朱中华湖南到日照交通费--个人</t>
  </si>
  <si>
    <t>总经办林全意报销2025.1-3月差旅费--个人</t>
  </si>
  <si>
    <t>生产部李权智报销印世茂从玉山万年青到日照钢铁车票--个人</t>
  </si>
  <si>
    <t>生产部宋超报销新疆伊犁钢铁项目部网络费6个月费用--个人</t>
  </si>
  <si>
    <t>生产部李权智用款成渝钒钛外协交通费(董兵 卫明明 董二刚)--个人</t>
  </si>
  <si>
    <t>生产部李晶报销日照钢铁新入场人员朱立全、胡国进到日照差旅费；朱晓举6月10日体检打车费--个人</t>
  </si>
  <si>
    <t>批量代发2025年6月武汉人员生活费</t>
  </si>
  <si>
    <t>转林维日照钢铁借支</t>
  </si>
  <si>
    <t>生产部何俊杰报销中盐内蒙古招待外协技术工249元/采购冷扎板12块2070元/采购遮阳伞3把197.13元。</t>
  </si>
  <si>
    <t>收到武汉交通银行转款</t>
  </si>
  <si>
    <t>批量代发2025年6月武汉人员工资</t>
  </si>
  <si>
    <t>付郭秀利2025.7-8月工资</t>
  </si>
  <si>
    <t>生产部李权智用款内蒙古宜化现场安全不到位罚款1000元付何俊杰--个人</t>
  </si>
  <si>
    <t>收到武汉国兰商贸有限公司贴现款（原票金额54353.79，手续费760，实收53593.79）</t>
  </si>
  <si>
    <t>收到宁波峥墨物资有限公司转来通宝贴现款（原票金额36309.24，手续费1700，实收34609.24）</t>
  </si>
  <si>
    <t>销售部叶涛报销赣锋锂业，晶昊盐化6月差旅费--个人</t>
  </si>
  <si>
    <t>销售部陈涛报销湘钢等项目6月差旅费--个人</t>
  </si>
  <si>
    <t>销售部刘江波报销伊犁钢铁6月差旅费--个人</t>
  </si>
  <si>
    <t>财务部汪余欢用款徐中科团队7月31收款提成--个人</t>
  </si>
  <si>
    <t>商务部汤卓宁用款催收姚煜均借支--个人</t>
  </si>
  <si>
    <t>销售部管厚良用款湖北双环8.5购买香烟7条付林柱生--个人</t>
  </si>
  <si>
    <t>付林全意6月工资</t>
  </si>
  <si>
    <t>付林柱生6月工资</t>
  </si>
  <si>
    <t>付林维4月工资</t>
  </si>
  <si>
    <t>付林维5月工资</t>
  </si>
  <si>
    <t>收到湖北工行西山转款</t>
  </si>
  <si>
    <t>收到江西玉山万年青水泥有限公司款项（饭卡充值金额退回）</t>
  </si>
  <si>
    <t>转姚煜均差旅补助</t>
  </si>
  <si>
    <t>综合部蒋霞报销安环部彩色打印机维修费220元（喷头清洗更换、主板更换）--个人</t>
  </si>
  <si>
    <t>综合部蒋霞报销日钢项目供应商核查，经林维多次沟通后现需补充3人50万保额的1个月保险，小计450元--个人</t>
  </si>
  <si>
    <t>综合部蒋霞报销湖北开明、武汉开明2025年7月办公用品--个人</t>
  </si>
  <si>
    <t>销售部管厚良报销8.5晚湖北双环招待费--个人</t>
  </si>
  <si>
    <t>生产部李权智用款鄂A-S7D07保养（已经1万公里）和换刹车片付高宏伟--个人</t>
  </si>
  <si>
    <t>生产部李权智用款维修保养（补漏申请）付高宏伟--个人</t>
  </si>
  <si>
    <t>生产部项小生报销日照钢铁四期9#石灰窑用钢尺采购费--个人</t>
  </si>
  <si>
    <t>生产部项小生报销日照钢铁四期8-9#石灰窑工具采购费--个人</t>
  </si>
  <si>
    <t>生产部黄国恩报销日照钢铁7.15-7.17交通费--个人</t>
  </si>
  <si>
    <t>生产部房延云报销福建鼎信7.22-7.23交通费--个人</t>
  </si>
  <si>
    <t>生产部喻志明报销成渝钒钛工具出厂红包，洗车费，资料装订费--个人</t>
  </si>
  <si>
    <t>生产部喻志明报销成渝钒钛7.24-7.25交通费--个人</t>
  </si>
  <si>
    <t>生产部喻志明报销日照钢铁7.27-7.28交通费--个人</t>
  </si>
  <si>
    <t>生产部陈国树报销芜湖新兴铸管7.21-7.24交通费--个人</t>
  </si>
  <si>
    <t>生产部包兴报销江西赣锋锂7.24-7.25交通费--个人</t>
  </si>
  <si>
    <t>生产部李权智用款成渝钒钛外协工资及交通费付杨建军--个人</t>
  </si>
  <si>
    <t>生产部包兴报销7.27江西赣锋锂业交通费--个人</t>
  </si>
  <si>
    <t>生产部祝发权报销7.8日照到福建鼎信交通费--个人</t>
  </si>
  <si>
    <t>生产部祝发权报销福建鼎信到日照钢铁7.22-7.23交通费--个人</t>
  </si>
  <si>
    <t>生产部祝发权报销6.13日照钢铁体检费--个人</t>
  </si>
  <si>
    <t>生产部姜洲强报销7.22-7.24日照钢铁交通费--个人</t>
  </si>
  <si>
    <t>生产部宋超报销新疆伊犁钢铁7.29五金采购费--个人</t>
  </si>
  <si>
    <t>生产部宋超报销新疆伊犁钢铁7.21-23五金采购费--个人</t>
  </si>
  <si>
    <t>生产部宋超报销新疆伊犁钢铁采购沙水泥砖费用--个人</t>
  </si>
  <si>
    <t>生产部宋超报销新疆伊犁钢铁采购零星材料及工具--个人</t>
  </si>
  <si>
    <t>生产部宋超用款新疆伊犁钢铁采购不锈钢弯头配件付伊宁市四通物资经销部--公司</t>
  </si>
  <si>
    <t>生产部宋超用款新疆伊犁钢铁采购钢筋及地理螺丝钢板制作加工费用付新源县天剑建材经销部--公司</t>
  </si>
  <si>
    <t>生产部吴有良报销武穴民本钙业售前技术交流的往返路费--个人</t>
  </si>
  <si>
    <t>生产部何俊杰报销中盐内蒙古7.31材料采购费--个人</t>
  </si>
  <si>
    <t>生产部何俊杰报销中盐建材零星采购--个人</t>
  </si>
  <si>
    <t>生产部何俊杰报销内蒙古宜化8.4合成转换器零星采购--个人</t>
  </si>
  <si>
    <t>生产部何俊杰报销中盐内蒙古350元依维柯加油，100元柴油用于清洗--个人</t>
  </si>
  <si>
    <t>生产部张泽松报销8.3-8.4日照钢铁回公司交通费--个人</t>
  </si>
  <si>
    <t>生产部闵洋报销内蒙古宜化8.2耗材采购费--个人</t>
  </si>
  <si>
    <t>生产部闵洋报销内蒙古宜化现场购买灭火毯挡4*4m两块--个人</t>
  </si>
  <si>
    <t>生产部闵洋报销中盐内蒙古8.6现场购买吊带--个人</t>
  </si>
  <si>
    <t>生产部孙志南用款日照钢铁三号回转窑大瓦油有铜沫产生需采购油付洛阳正本润滑材料有限公司--公司</t>
  </si>
  <si>
    <t>生产部林柱生报销王春红、程惠芳从内蒙、河南去日照煤气管道项目费用--个人</t>
  </si>
  <si>
    <t>生产部李权智用款湖北岚丹的工作服42套付武汉市黄陂区职安劳保用品经营部--公司</t>
  </si>
  <si>
    <t>生产部李权智用款行车报检，检查需要带证行车工，半天时间400元付周靖--个人</t>
  </si>
  <si>
    <t>生产部房延云报销江西赣锋锂业六棱角扳手一把18元--个人</t>
  </si>
  <si>
    <t>生产部吴有良报销广安公司回转窑动静态检测项目7.23-7.24交通费--个人</t>
  </si>
  <si>
    <t>生产部项小生报销7.25-7.26日照转曲阳金隅水泥厂交通费--个人</t>
  </si>
  <si>
    <t>生产部林维报销日照钢铁降瓦窑高温采购费--个人</t>
  </si>
  <si>
    <t>生产部何俊杰用款中盐内蒙古外协人员预支生活费--个人</t>
  </si>
  <si>
    <t>生产部何俊杰用款内蒙古宜化外协人员预支生活费--个人</t>
  </si>
  <si>
    <t>生产部马全花用款青海发投一期渣场二、三、四级泵站出口平台母管更换项目高国俊团队农民工工资131851元--个人</t>
  </si>
  <si>
    <t>生产部吴有良报销成渝钒钛7.24-7.28交通费--个人</t>
  </si>
  <si>
    <t>生产部王国志报销工具及一人跟车到赣锋锂业物流费--个人</t>
  </si>
  <si>
    <t>销售部陈涛报销8.2招待华新领导购买烟，茶叶及餐费</t>
  </si>
  <si>
    <t>销售部刘江波报销8.4招待伊犁钢铁领导餐费</t>
  </si>
  <si>
    <t>收到蒋霞转来李柏松工伤事宜借支退款</t>
  </si>
  <si>
    <t>销售部管厚良报销7月差旅费</t>
  </si>
  <si>
    <t>销售部刘江波报销伊犁钢铁7月差旅费--个人</t>
  </si>
  <si>
    <t>销售部叶涛报销江西赣锋锂业7月差旅费--个人</t>
  </si>
  <si>
    <t>销售部陈涛报销新兴铸管，湘钢等7月差旅费--个人</t>
  </si>
  <si>
    <t>生产部林维用款日照钢铁刘波团队外协6-7-8月工资，截止至2025年8月7日，金额53827.15元，--个人</t>
  </si>
  <si>
    <t>销售部刘江波用款新疆伊犁钢铁项目部办公车辆维修尾款付何爱路--个人</t>
  </si>
  <si>
    <t>生产部李权智用款青海发投蒸汽管项目外协人员工资（陈田工资15200元，马超健工资15500元）</t>
  </si>
  <si>
    <t>生产部李权智用款内蒙古君正钢管架押金付乌海市乌达区皓长建筑租赁站</t>
  </si>
  <si>
    <t>蒋霞转来程旭文宿舍电费75.9元，餐费29</t>
  </si>
  <si>
    <t>蒋霞转来郭秀利迟到罚款</t>
  </si>
  <si>
    <t>综合部蒋霞用款伊犁钢铁炼钢厂烘烤器改造施工项目安责险增加1人290元（普工，姓名：沙衣扎提·毛海）付中华联合财产保险股份有限公司伊犁分公司--公司</t>
  </si>
  <si>
    <t>综合部蒋霞用款黄衍案的反诉费付武汉市洪山区人民法院--公司</t>
  </si>
  <si>
    <t>综合部蒋霞报销青海保温项目（短期15天3人：保额30万元，222元）员工保险费，以江苏唐电名义购买--个人</t>
  </si>
  <si>
    <t>销售部牛国庆报销7.2-7.27成渝钒钛，东方希望差旅费--公司</t>
  </si>
  <si>
    <t>销售部管厚良报销内蒙古宜化8.13晚招待费--个人</t>
  </si>
  <si>
    <t>商务部宋泽阳报销7.24安徽六国化工现场勘探交通费--个人</t>
  </si>
  <si>
    <t>商务部宋泽阳报销7.28-8.6青海出差差旅补助--个人</t>
  </si>
  <si>
    <t>商务部宋泽阳报销7.28-8.6青海出差交通费--个人</t>
  </si>
  <si>
    <t>生产部李权智用款青海发投煅烧车间项目外协人员5.15-5.19工资付余明芬--个人</t>
  </si>
  <si>
    <t>生产部何俊杰报销内蒙古宜化现场购买防火花插头--个人</t>
  </si>
  <si>
    <t>生产部李晶用款刘正荣日照钢铁项目劳务费付郭敏--个人</t>
  </si>
  <si>
    <t>生产部李同林报销青海发投8.7-8.8交通费--个人</t>
  </si>
  <si>
    <t>生产部宋超报销伊犁钢铁项目8.9钢筋木方运费--个人</t>
  </si>
  <si>
    <t>生产部何俊杰报销中盐内蒙古购买柴油汽油--个人</t>
  </si>
  <si>
    <t>生产部何俊杰报销内蒙古宜化采购桌椅，床，被子等零星采购及交通费--个人</t>
  </si>
  <si>
    <t>生产部闵洋报销中盐内蒙古前期零星采购--个人</t>
  </si>
  <si>
    <t>生产部宋超报销伊犁钢铁采购防暑降温用品--个人</t>
  </si>
  <si>
    <t>生产部马全花报销青海发投热电车间引风机出口烟道更换项目质保期维修采购彩钢板3块，钻尾丝60个--个人</t>
  </si>
  <si>
    <t>生产部何俊杰报销中盐内蒙古建材采购费--个人</t>
  </si>
  <si>
    <t>生产部何俊杰报销内蒙宜化8.7合成转化器耗材采购费--个人</t>
  </si>
  <si>
    <t>生产部何俊杰报销中盐内蒙古依维柯加油300元--个人</t>
  </si>
  <si>
    <t>生产部闵洋报销内蒙宜化8.11合成转换器耗材采购--个人</t>
  </si>
  <si>
    <t>生产部何俊杰报销中盐内蒙古建材零星采购--个人</t>
  </si>
  <si>
    <t>生产部闵洋报销内蒙古宜化电石炉前期零星采购--个人</t>
  </si>
  <si>
    <t>生产部李权智报销内蒙古宜化安全带记挂不规范罚款1000元，移动工具使用完未有效短电罚款200元--个人</t>
  </si>
  <si>
    <t>生产部喻志明报销8.8日照钢铁体检费--个人</t>
  </si>
  <si>
    <t>生产部林维用款日照钢铁6月宿舍水电费用付李纪国--个人</t>
  </si>
  <si>
    <t>生产部黄国恩报销东方希望8.5交通费--个人</t>
  </si>
  <si>
    <t>销售部管厚良报销中盐内蒙古化工股份有限公司安徽天辰设备管道零星安装维修工程项目标书打印费--个人</t>
  </si>
  <si>
    <t>生产部马全花用款青海发投煅烧车间项目外协人员(董召振3200，王磊25650，杨师平25600，罗太平20800)--个人</t>
  </si>
  <si>
    <t>生产部宋超用款伊犁钢铁煤气平台混凝土采购费付新源县镪柢商砼有限公司--公司</t>
  </si>
  <si>
    <t>生产部马全花用款2025年重碱车间大修项目管线预制项目合同价110000元，农民工工资支付104715元--个人</t>
  </si>
  <si>
    <t>综合部蒋霞用款内蒙古君正项目人员55人15天意外险（保额：100万/人）付中国太平洋财产保险股份有限公司上海分公司</t>
  </si>
  <si>
    <r>
      <rPr>
        <sz val="11"/>
        <rFont val="微软雅黑"/>
        <charset val="134"/>
      </rPr>
      <t>综合部蒋霞用款湖北双环项目</t>
    </r>
    <r>
      <rPr>
        <sz val="10.5"/>
        <color rgb="FF222222"/>
        <rFont val="Segoe UI"/>
        <charset val="134"/>
      </rPr>
      <t>21</t>
    </r>
    <r>
      <rPr>
        <sz val="10.5"/>
        <color rgb="FF222222"/>
        <rFont val="宋体"/>
        <charset val="134"/>
      </rPr>
      <t>人安责险：</t>
    </r>
    <r>
      <rPr>
        <sz val="10.5"/>
        <color rgb="FF222222"/>
        <rFont val="Segoe UI"/>
        <charset val="134"/>
      </rPr>
      <t>900*21</t>
    </r>
    <r>
      <rPr>
        <sz val="10.5"/>
        <color rgb="FF222222"/>
        <rFont val="宋体"/>
        <charset val="134"/>
      </rPr>
      <t>＝</t>
    </r>
    <r>
      <rPr>
        <sz val="10.5"/>
        <color rgb="FF222222"/>
        <rFont val="Segoe UI"/>
        <charset val="134"/>
      </rPr>
      <t>18900</t>
    </r>
    <r>
      <rPr>
        <sz val="10.5"/>
        <color rgb="FF222222"/>
        <rFont val="宋体"/>
        <charset val="134"/>
      </rPr>
      <t>元，此费用后期从外协工程款中扣除付中国平安财产保险股份有限公司孝感中心支公司</t>
    </r>
  </si>
  <si>
    <t>销售部管厚良借支内蒙古君正化工大修工人住宿备用金--公司</t>
  </si>
  <si>
    <t>生产部何俊杰借支内蒙古君正化工大修项目备用金--公司</t>
  </si>
  <si>
    <t>还微众银行贷款利息</t>
  </si>
  <si>
    <t>生产部马全花用款青海发投煅烧车间项目外协人员(董召振3200)--个人</t>
  </si>
  <si>
    <r>
      <rPr>
        <sz val="10.5"/>
        <color rgb="FF222222"/>
        <rFont val="宋体"/>
        <charset val="134"/>
      </rPr>
      <t>综合部蒋霞用款君正项目人员</t>
    </r>
    <r>
      <rPr>
        <sz val="10.5"/>
        <color rgb="FF222222"/>
        <rFont val="Segoe UI"/>
        <charset val="134"/>
      </rPr>
      <t>5</t>
    </r>
    <r>
      <rPr>
        <sz val="10.5"/>
        <color rgb="FF222222"/>
        <rFont val="宋体"/>
        <charset val="134"/>
      </rPr>
      <t>人</t>
    </r>
    <r>
      <rPr>
        <sz val="10.5"/>
        <color rgb="FF222222"/>
        <rFont val="Segoe UI"/>
        <charset val="134"/>
      </rPr>
      <t>15</t>
    </r>
    <r>
      <rPr>
        <sz val="10.5"/>
        <color rgb="FF222222"/>
        <rFont val="宋体"/>
        <charset val="134"/>
      </rPr>
      <t>天意外险（保额：</t>
    </r>
    <r>
      <rPr>
        <sz val="10.5"/>
        <color rgb="FF222222"/>
        <rFont val="Segoe UI"/>
        <charset val="134"/>
      </rPr>
      <t>100</t>
    </r>
    <r>
      <rPr>
        <sz val="10.5"/>
        <color rgb="FF222222"/>
        <rFont val="宋体"/>
        <charset val="134"/>
      </rPr>
      <t>万</t>
    </r>
    <r>
      <rPr>
        <sz val="10.5"/>
        <color rgb="FF222222"/>
        <rFont val="Segoe UI"/>
        <charset val="134"/>
      </rPr>
      <t>/</t>
    </r>
    <r>
      <rPr>
        <sz val="10.5"/>
        <color rgb="FF222222"/>
        <rFont val="宋体"/>
        <charset val="134"/>
      </rPr>
      <t>人）付中国太平洋财产保险股份有限公司上海分公司</t>
    </r>
  </si>
  <si>
    <t>销售部刘江波报销新疆伊犁钢铁7.18招待费--个人</t>
  </si>
  <si>
    <t>销售部刘江波报销新疆伊犁钢铁招待张平发烟酒--个人</t>
  </si>
  <si>
    <t>综合部蒋霞用款武汉开明与诉讼费（张红玉一审）付武汉市洪山区人民法院--公司</t>
  </si>
  <si>
    <t>财务部汪余欢用款商务部宋泽阳7-8月工资--个人</t>
  </si>
  <si>
    <r>
      <rPr>
        <sz val="10.5"/>
        <color rgb="FF222222"/>
        <rFont val="宋体"/>
        <charset val="134"/>
      </rPr>
      <t>综合部蒋霞用款湖北双环项目新增</t>
    </r>
    <r>
      <rPr>
        <sz val="10.5"/>
        <color rgb="FF222222"/>
        <rFont val="Segoe UI"/>
        <charset val="134"/>
      </rPr>
      <t>8</t>
    </r>
    <r>
      <rPr>
        <sz val="10.5"/>
        <color rgb="FF222222"/>
        <rFont val="宋体"/>
        <charset val="134"/>
      </rPr>
      <t>人安责险付中国平安财产保险股份有限公司孝感中心支公司</t>
    </r>
  </si>
  <si>
    <t>生产部李权智用款青海发投热电车间3号锅炉保温项目工程外包费付邵玉海</t>
  </si>
  <si>
    <r>
      <rPr>
        <sz val="10.5"/>
        <color rgb="FF222222"/>
        <rFont val="宋体"/>
        <charset val="134"/>
      </rPr>
      <t>生产部景旭光用款内蒙古君正外协架子工工资</t>
    </r>
    <r>
      <rPr>
        <sz val="10.5"/>
        <color rgb="FF222222"/>
        <rFont val="Segoe UI"/>
        <charset val="134"/>
      </rPr>
      <t>(</t>
    </r>
    <r>
      <rPr>
        <sz val="10.5"/>
        <color rgb="FF222222"/>
        <rFont val="宋体"/>
        <charset val="134"/>
      </rPr>
      <t>张政</t>
    </r>
    <r>
      <rPr>
        <sz val="10.5"/>
        <color rgb="FF222222"/>
        <rFont val="Segoe UI"/>
        <charset val="134"/>
      </rPr>
      <t>2760</t>
    </r>
    <r>
      <rPr>
        <sz val="10.5"/>
        <color rgb="FF222222"/>
        <rFont val="宋体"/>
        <charset val="134"/>
      </rPr>
      <t>元，吴任龙</t>
    </r>
    <r>
      <rPr>
        <sz val="10.5"/>
        <color rgb="FF222222"/>
        <rFont val="Segoe UI"/>
        <charset val="134"/>
      </rPr>
      <t>3020</t>
    </r>
    <r>
      <rPr>
        <sz val="10.5"/>
        <color rgb="FF222222"/>
        <rFont val="宋体"/>
        <charset val="134"/>
      </rPr>
      <t>元</t>
    </r>
    <r>
      <rPr>
        <sz val="10.5"/>
        <color rgb="FF222222"/>
        <rFont val="Segoe UI"/>
        <charset val="134"/>
      </rPr>
      <t>)</t>
    </r>
  </si>
  <si>
    <r>
      <rPr>
        <sz val="10.5"/>
        <color rgb="FF222222"/>
        <rFont val="宋体"/>
        <charset val="134"/>
      </rPr>
      <t>综合部蒋霞用款双环项目新增</t>
    </r>
    <r>
      <rPr>
        <sz val="10.5"/>
        <color rgb="FF222222"/>
        <rFont val="Segoe UI"/>
        <charset val="134"/>
      </rPr>
      <t>2</t>
    </r>
    <r>
      <rPr>
        <sz val="10.5"/>
        <color rgb="FF222222"/>
        <rFont val="宋体"/>
        <charset val="134"/>
      </rPr>
      <t>人安责险付中国平安财产保险股份有限公司孝感中心支公司</t>
    </r>
  </si>
  <si>
    <t>综合部蒋霞报销洪山区特设科2人GC2资格证现场监审送现金2000元+信封一包20个6元--个人</t>
  </si>
  <si>
    <t>销售部管厚良报销内蒙古宜化8.18晚餐招待费--个人</t>
  </si>
  <si>
    <t>销售部牛国庆报销江苏永钢8.14招待费--个人</t>
  </si>
  <si>
    <t>财务部潘佳敏用款7月姚煜均收款提成--个人</t>
  </si>
  <si>
    <t>生产部何俊杰报销内蒙古君正施工人员接送大巴车租赁费用--个人</t>
  </si>
  <si>
    <t>生产部何俊杰报销内蒙宜化合成转化器管道购买耗材--个人</t>
  </si>
  <si>
    <t>生产部何俊杰报销内蒙古君正8.15-8.19工器具采购费及入场资料打印--个人</t>
  </si>
  <si>
    <t>生产部何俊杰报销内蒙古君正水泥厂大修卷板费用--个人</t>
  </si>
  <si>
    <t>生产部何俊杰报销内蒙古君正依维柯购买阻火器进厂--个人</t>
  </si>
  <si>
    <t>生产部何俊杰报销内蒙古君正化工零星采购--个人</t>
  </si>
  <si>
    <t>生产部何俊杰报销中盐内蒙古建材前期采购--个人</t>
  </si>
  <si>
    <t>商务部汤卓宁用款武汉办公室7月快递费付湖北顺丰速运有限公司--公司</t>
  </si>
  <si>
    <t>生产部张月用款鄂州工厂7月快递费付湖北顺丰速运有限公司--公司</t>
  </si>
  <si>
    <t>还微众银行贷款本金加利息</t>
  </si>
  <si>
    <t>综合部蒋霞用款内蒙古君正化工项目8.23戴海军工伤医药费--公司</t>
  </si>
  <si>
    <t>收到武汉国兰商贸有限公司贴现款（原票金额131206.57，手续费1390，实收129816.57）</t>
  </si>
  <si>
    <t>综合部蒋霞用款黄衍案律师代理费，本诉代理费5000+反诉代理费5000付湖北华隽律师事务所--公司</t>
  </si>
  <si>
    <t>综合部蒋霞用款北京众德友邦案律师代理费4000元付湖北华隽律师事务所--公司</t>
  </si>
  <si>
    <t>综合部蒋霞用款湖北省机械行业联合会会费1500元（2025年度）付湖北省机械行业联合会--公司</t>
  </si>
  <si>
    <t>综合部蒋霞用款大小林总购买烟酒25.4.18起-25.8.10付武汉市东湖新技术开发区顺吉贸易商行（个体工商户）--个人</t>
  </si>
  <si>
    <t>综合部蒋霞报销武汉开明2个快审通道发明专利官费--个人</t>
  </si>
  <si>
    <t>综合部蒋霞报销商务部熊伟使用电信手机25.8.20充值200元--公司</t>
  </si>
  <si>
    <t>综合部蒋霞用款诉讼费（上饶华东合同纠纷案）付武汉市洪山区人民法院--公司</t>
  </si>
  <si>
    <t>综合部蒋霞用款伊犁钢铁炼钢厂烘烤器改造施工项目安责险增加1人290元付中华联合财产保险股份有限公司伊犁分公司--公司</t>
  </si>
  <si>
    <t>生产部熊伟用款中盐内蒙古化工股份有限公司各生产单位设备管道零星安装维修项目标书费付中盐吉兰泰氯碱化工有限公司--公司</t>
  </si>
  <si>
    <t>销售部管厚良报销中盐内蒙古8.17标书胶装打印费用--个人</t>
  </si>
  <si>
    <t>生产部何俊杰报销内蒙古君正8.25加班人员晚饭报销--个人</t>
  </si>
  <si>
    <t>生产部何俊杰报销内蒙古君正8.23-8.24工器具采购费--个人</t>
  </si>
  <si>
    <t>生产部何俊杰报销内蒙古君正8.22工器具报销及施工人员受伤就诊报销--个人</t>
  </si>
  <si>
    <t>生产部何俊杰报销内蒙古君正8.21工器具购买--个人</t>
  </si>
  <si>
    <t>生产部何俊杰报销内蒙古君正8.20工器具及施工人员进场体检报告扫描费，工伤就诊报销--个人</t>
  </si>
  <si>
    <t>生产部何俊杰报销中盐内蒙古租房水费50元，电费177.2--个人</t>
  </si>
  <si>
    <t>生产部宋超报销伊犁钢铁7月出租房用品降温用水项目招待使用--个人</t>
  </si>
  <si>
    <t>生产部宋超报销伊犁钢铁8.9采购木方及木质模板等材料费用--个人</t>
  </si>
  <si>
    <t>生产部宋超报销伊犁钢铁采购藿香正气水防暑降温用--个人</t>
  </si>
  <si>
    <t>生产部宋超报销伊犁钢铁采购打印机墨盒纸文具--个人</t>
  </si>
  <si>
    <t>生产部宋超报销伊犁钢铁现场使用车辆--个人</t>
  </si>
  <si>
    <t>生产部宋超用款瑞祥焦厂遗留平台焊接防锈刷漆及彩钢安装人员工资付马志江--个人</t>
  </si>
  <si>
    <t>生产部余永昕报销测窑工具货拉拉江西赣锋到玉山万年青来回费用--个人</t>
  </si>
  <si>
    <t>生产部余永昕报销8.19-8.20赣锋锂业出发日照钢铁交通费--个人</t>
  </si>
  <si>
    <t>生产部余永昕报销8.13鄂州出发新余临时通知去玉山万年青打车去物流网点交通费--个人</t>
  </si>
  <si>
    <t>生产部余永昕报销山东圣川新材料8.8-8.9交通费--个人</t>
  </si>
  <si>
    <t>生产部管厚良报销陈达良及工人8月17日至20日守窑车费和两晚8桶泡面--个人</t>
  </si>
  <si>
    <t>生产部李权智报销内蒙古君正外协人员体检费2400元，外协陈达良办证360元--个人</t>
  </si>
  <si>
    <t>生产部林维报销日照钢铁8月8日晚餐招待及交通费--个人</t>
  </si>
  <si>
    <t>生产部马全花用款青海发投6-8月份吊车租赁费用付马有勺--个人</t>
  </si>
  <si>
    <t>生产部马全花用款青海发投重碱大修项目收尾农民工工资(张海龙1000,，汪成辉500，马则乃白3145，比连里1300，马学礼780，李寿明520)--个人</t>
  </si>
  <si>
    <t>生产部林维用款日照钢铁外协人员6月工资（陈庆磊11881，赵丙松12843.75，印世茂18822.50，张磊5288.42）--个人</t>
  </si>
  <si>
    <t>生产部马全花报销青海发投民乐村办公处电费，欠费16.62元，预存100元--个人</t>
  </si>
  <si>
    <t>生产部景旭光报销内蒙古君正8.28工器具购买--个人</t>
  </si>
  <si>
    <t>生产部吴有良报销8月27号瑞昌至鄂州动车--个人</t>
  </si>
  <si>
    <t>生产部刘江波报销瑞祥焦化1号炉空预器工程量复核验收车辆使用费--个人</t>
  </si>
  <si>
    <t>生产部李权智报销内蒙古君正黄国恩、饶凯、祝发权三人体检费用--个人</t>
  </si>
  <si>
    <t>转杨婷代缴8月青海发投外经证税费</t>
  </si>
  <si>
    <t>转管厚良内蒙古君正住宿费借支备用金</t>
  </si>
  <si>
    <t>收到武汉国兰商贸有限公司贴现款（原票金额296599.11，手续费1550，实收295049.11）</t>
  </si>
  <si>
    <t>销售部叶涛报销8.13拜访福建三钢领导招待费--公司</t>
  </si>
  <si>
    <t>生产部宋超用款伊钢烘烤器现场晚上8.30工人临时加班没有监护人罚款付新疆伊犁钢铁有限责任公司--公司</t>
  </si>
  <si>
    <t>生产部宋超用款伊犁钢铁现场考核罚款付尼勒克县瑞祥焦化有限责任公司--公司</t>
  </si>
  <si>
    <t>生产部景旭光用款内蒙古君正架子工工资--个人</t>
  </si>
  <si>
    <t>生产部项小生报销日照出发山东圣川来回高速费过路费及项小生潘涛外协印世茂陈庆磊四人两天住宿费--个人</t>
  </si>
  <si>
    <t>生产部景旭光用款内蒙古宜化转化器，内蒙古君正，中盐内蒙古外协人员工资（合计46086.75元，9.5只付戴路生37836.75，其中一万付林总，27836.75元付戴路生）--个人</t>
  </si>
  <si>
    <t>生产部宋超用款伊犁钢铁氧气管道探伤检测费用付伊宁市霆晖检测服务有限公司--公司</t>
  </si>
  <si>
    <t>生产部宋超用款氧气管使用配件采购费付伊宁市四通物资经销部--公司</t>
  </si>
  <si>
    <t>财务部潘佳敏用款8月催收姚煜均8月收款提成--个人</t>
  </si>
  <si>
    <t>财务部潘佳敏用款8月催收姚煜均8月差旅补贴--个人</t>
  </si>
  <si>
    <t>生产部李晶用款7月工资（陈国树6179.72元，齐晓宇2222.23元）--个人</t>
  </si>
  <si>
    <t>生产部宋超报销新疆宜化项目8.19-8.21交通费--个人</t>
  </si>
  <si>
    <t>收到武汉国兰商贸有限公司贴现款（原票金额120000，手续费0，实收120000）</t>
  </si>
  <si>
    <t>收到厦门芝麻开花节节高贸易有限公司贴现款（原票金额18400，手续费0，实收18400）</t>
  </si>
  <si>
    <t>收到武汉国兰商贸有限公司贴现款（原票金额19369，手续费2100，实收17269）</t>
  </si>
  <si>
    <t>销售部陈涛报销华新水泥8.21招待费--个人</t>
  </si>
  <si>
    <t>销售部陈涛报销华新水泥8.23招待费--个人</t>
  </si>
  <si>
    <t>销售部刘江波报销青海发投项总伊犁旅游招待费--个人</t>
  </si>
  <si>
    <t>综合部蒋霞用款朱洪兵行政诉讼费付格尔木市人民法院--公司</t>
  </si>
  <si>
    <t>转杨婷代缴8月外经证税费</t>
  </si>
  <si>
    <t>收到武汉国兰商贸有限公司贴现款（原票金额25700，手续费0，实收25700）</t>
  </si>
  <si>
    <t>转黎国海贷款手续费</t>
  </si>
  <si>
    <t>转杨婷代缴9月青海发投外经证税费</t>
  </si>
  <si>
    <t>生产部李权智用款鄂A T7P87车辆保养付姚煜均--个人</t>
  </si>
  <si>
    <t>生产部林维用款日照钢铁项目朱晓举团队2025年6月24日至2025年7月19日房租，共计2400元。付李纪国--个人</t>
  </si>
  <si>
    <t>生产部林维用款日照钢铁外协人员4月工资（印世茂6019.38，赵丙松4101.56，张磊1185.19，代川6765，张建权11325，李朋455，陈建威1725，陈庆磊1972.7）--个人</t>
  </si>
  <si>
    <t>生产部李晶用款江西赣锋锂业施工使用甲方的反光马甲5件，有油污，每件扣开明20元，共五件100元。付江西赣锋锂业集团股份有限公司--公司</t>
  </si>
  <si>
    <t>收到张建权退回工资</t>
  </si>
  <si>
    <t>付张建权工资</t>
  </si>
  <si>
    <t>生产部宋超用款伊犁钢铁零星材料及使用工具付新源县荣泰五金机电行--公司</t>
  </si>
  <si>
    <t>戴路生预支青海发投项目工资</t>
  </si>
  <si>
    <t>戴路生预支内蒙古宜化项目工资</t>
  </si>
  <si>
    <r>
      <rPr>
        <sz val="10.5"/>
        <color rgb="FF222222"/>
        <rFont val="宋体"/>
        <charset val="134"/>
      </rPr>
      <t>生产部李晶用款魏佳杰</t>
    </r>
    <r>
      <rPr>
        <sz val="10.5"/>
        <color rgb="FF222222"/>
        <rFont val="PingFangSC-Regular"/>
        <charset val="134"/>
      </rPr>
      <t>7</t>
    </r>
    <r>
      <rPr>
        <sz val="10.5"/>
        <color rgb="FF222222"/>
        <rFont val="宋体"/>
        <charset val="134"/>
      </rPr>
      <t>月工资</t>
    </r>
  </si>
  <si>
    <t>还武汉农商行贷款及利息</t>
  </si>
  <si>
    <t>武汉农商行转湖北中行</t>
  </si>
  <si>
    <t>武汉农商行转宁波</t>
  </si>
  <si>
    <t>武汉农商行转武汉交通</t>
  </si>
  <si>
    <t>还贷款本金及利息</t>
  </si>
  <si>
    <t>农商行贷款转入</t>
  </si>
  <si>
    <t>转武汉彤烨工行西山支行</t>
  </si>
  <si>
    <t>收到武汉信茂浦发转款</t>
  </si>
  <si>
    <t>收到武汉光大转款</t>
  </si>
  <si>
    <t>财务部潘佳敏用款武汉开明顺丰8月快递费付湖北顺丰速运有限公司--公司</t>
  </si>
  <si>
    <t>财务部汪余欢用款鄂州工厂顺丰8月快递费付湖北顺丰速运有限公司--公司</t>
  </si>
  <si>
    <t>生产部余永昕用款日照钢铁7.21-7.22吊车费付日照京华货运有限公司--公司</t>
  </si>
  <si>
    <t>生产部李晶用款内蒙古君正陈达良一行15人往返车票 按普通火车标准报销付陈达良--个人</t>
  </si>
  <si>
    <t>收到温州凯沣机械有限公司贴现款（原票金额161509，扣手续费1540，实收金额159968.95）</t>
  </si>
  <si>
    <t>生产部李晶用款唐山中厚板材黄震借支备用金购买气体及零星采购--个人</t>
  </si>
  <si>
    <t>生产部马全花报销热电车间锅炉喷水减温器更换项目租车费用2025年9月14日-9月17日租车费用，租车交付押金1000元，车辆租用4天，每天200元，4天共计800元--个人</t>
  </si>
  <si>
    <t>生产部马全花报销闪发器项目探伤片子寄至江苏省常州市溧阳市上兴镇给吴晓阳出热处理报告物流费--个人</t>
  </si>
  <si>
    <t>生产部宋超报销新疆宜化项目出差交通费--个人</t>
  </si>
  <si>
    <t>生产部宋超报销伊犁钢铁9.10光纤熔纤费用--个人</t>
  </si>
  <si>
    <t>生产部宋超报销伊犁钢铁现场施工办事买烟招待费--个人</t>
  </si>
  <si>
    <t>生产部宋超报销伊犁钢铁零星采购--个人</t>
  </si>
  <si>
    <t>生产部宋超报销伊犁钢铁8.30零星采购--个人</t>
  </si>
  <si>
    <t>生产部李权智用款青海发投减温器氩弧焊工常晓伟包干价2000元付林全意--个人</t>
  </si>
  <si>
    <t>生产部喻志明报销芜湖新兴铸管9.14-9.15火车票194.5元，打的票7.6元，公交票4元--个人</t>
  </si>
  <si>
    <t>生产部山玉英报销青海发投碳化楼墙体恢复人工及材料费--个人</t>
  </si>
  <si>
    <t>生产部刘江波报销瑞祥焦化办理结算车辆使用油费付董利彬--个人</t>
  </si>
  <si>
    <t>生产部李晶用款青海发投2025年8月份打印费用及办公用品采购费付德令哈宏冉图文广告店（个体工商户）--公司</t>
  </si>
  <si>
    <t>生产部李晶用款青海发投2025年7月份打印费用及办公用品采购费付德令哈宏冉图文广告店（个体工商户）--公司</t>
  </si>
  <si>
    <t>生产部朱太礼报销9.10日到山东圣川托轮轴承响声异常交通费--个人</t>
  </si>
  <si>
    <t>生产部朱太礼报销9.4日到日照钢铁窑检修交通费--个人</t>
  </si>
  <si>
    <t>生产部朱太礼报销8.27到天津金隅振兴水泥售前交通费--个人</t>
  </si>
  <si>
    <t>生产部朱太礼报销8.25玉山县万年青回转窑调整及技术沟通交通费--个人</t>
  </si>
  <si>
    <r>
      <rPr>
        <sz val="10.5"/>
        <color rgb="FF222222"/>
        <rFont val="宋体"/>
        <charset val="134"/>
      </rPr>
      <t>综合部蒋霞用款鄂</t>
    </r>
    <r>
      <rPr>
        <sz val="10.5"/>
        <color rgb="FF222222"/>
        <rFont val="Segoe UI"/>
        <charset val="134"/>
      </rPr>
      <t>AS7D07</t>
    </r>
    <r>
      <rPr>
        <sz val="10.5"/>
        <color rgb="FF222222"/>
        <rFont val="宋体"/>
        <charset val="134"/>
      </rPr>
      <t>及鄂</t>
    </r>
    <r>
      <rPr>
        <sz val="10.5"/>
        <color rgb="FF222222"/>
        <rFont val="Segoe UI"/>
        <charset val="134"/>
      </rPr>
      <t>A334P8</t>
    </r>
    <r>
      <rPr>
        <sz val="10.5"/>
        <color rgb="FF222222"/>
        <rFont val="宋体"/>
        <charset val="134"/>
      </rPr>
      <t>交强险</t>
    </r>
    <r>
      <rPr>
        <sz val="10.5"/>
        <color rgb="FF222222"/>
        <rFont val="Segoe UI"/>
        <charset val="134"/>
      </rPr>
      <t>+</t>
    </r>
    <r>
      <rPr>
        <sz val="10.5"/>
        <color rgb="FF222222"/>
        <rFont val="宋体"/>
        <charset val="134"/>
      </rPr>
      <t>车船税，保险日期：</t>
    </r>
    <r>
      <rPr>
        <sz val="10.5"/>
        <color rgb="FF222222"/>
        <rFont val="Segoe UI"/>
        <charset val="134"/>
      </rPr>
      <t>2025.10.9-2026.10.9</t>
    </r>
    <r>
      <rPr>
        <sz val="10.5"/>
        <color rgb="FF222222"/>
        <rFont val="宋体"/>
        <charset val="134"/>
      </rPr>
      <t>付亚太财产保险有限公司武汉中心支公司</t>
    </r>
  </si>
  <si>
    <r>
      <rPr>
        <sz val="10.5"/>
        <color rgb="FF222222"/>
        <rFont val="宋体"/>
        <charset val="134"/>
      </rPr>
      <t>综合部蒋霞用款鄂</t>
    </r>
    <r>
      <rPr>
        <sz val="10.5"/>
        <color rgb="FF222222"/>
        <rFont val="Segoe UI"/>
        <charset val="134"/>
      </rPr>
      <t>AT7P87</t>
    </r>
    <r>
      <rPr>
        <sz val="10.5"/>
        <color rgb="FF222222"/>
        <rFont val="宋体"/>
        <charset val="134"/>
      </rPr>
      <t>全险</t>
    </r>
    <r>
      <rPr>
        <sz val="10.5"/>
        <color rgb="FF222222"/>
        <rFont val="Segoe UI"/>
        <charset val="134"/>
      </rPr>
      <t>2874.73</t>
    </r>
    <r>
      <rPr>
        <sz val="10.5"/>
        <color rgb="FF222222"/>
        <rFont val="宋体"/>
        <charset val="134"/>
      </rPr>
      <t>元，保险日期：</t>
    </r>
    <r>
      <rPr>
        <sz val="10.5"/>
        <color rgb="FF222222"/>
        <rFont val="Segoe UI"/>
        <charset val="134"/>
      </rPr>
      <t>2025.10.9-2026.10.8</t>
    </r>
    <r>
      <rPr>
        <sz val="10.5"/>
        <color rgb="FF222222"/>
        <rFont val="宋体"/>
        <charset val="134"/>
      </rPr>
      <t>付中国平安财产保险股份有限公司武汉市江汉支公司</t>
    </r>
  </si>
  <si>
    <t>转林柱生新阳峰和双环借支</t>
  </si>
  <si>
    <t>生产部喻志明用款芜湖新兴铸管吊车租赁费付弋江区正腾吊装服务部</t>
  </si>
  <si>
    <r>
      <rPr>
        <sz val="10.5"/>
        <color rgb="FF282830"/>
        <rFont val="宋体"/>
        <charset val="134"/>
      </rPr>
      <t>收到蒋霞退回卾</t>
    </r>
    <r>
      <rPr>
        <sz val="10.5"/>
        <color rgb="FF282830"/>
        <rFont val="PingFangSC-Regular"/>
        <charset val="134"/>
      </rPr>
      <t>AT7P87</t>
    </r>
    <r>
      <rPr>
        <sz val="10.5"/>
        <color rgb="FF282830"/>
        <rFont val="宋体"/>
        <charset val="134"/>
      </rPr>
      <t>保险返款</t>
    </r>
  </si>
  <si>
    <r>
      <rPr>
        <sz val="10.5"/>
        <color rgb="FF282830"/>
        <rFont val="宋体"/>
        <charset val="134"/>
      </rPr>
      <t>收到蒋霞退回交强险返款（鄂</t>
    </r>
    <r>
      <rPr>
        <sz val="10.5"/>
        <color rgb="FF282830"/>
        <rFont val="PingFangSC-Regular"/>
        <charset val="134"/>
      </rPr>
      <t>A334P8</t>
    </r>
    <r>
      <rPr>
        <sz val="10.5"/>
        <color rgb="FF282830"/>
        <rFont val="宋体"/>
        <charset val="134"/>
      </rPr>
      <t>、鄂</t>
    </r>
    <r>
      <rPr>
        <sz val="10.5"/>
        <color rgb="FF282830"/>
        <rFont val="PingFangSC-Regular"/>
        <charset val="134"/>
      </rPr>
      <t>AS7D07</t>
    </r>
    <r>
      <rPr>
        <sz val="10.5"/>
        <color rgb="FF282830"/>
        <rFont val="宋体"/>
        <charset val="134"/>
      </rPr>
      <t>）</t>
    </r>
  </si>
  <si>
    <t>收到十堰同创精密机械有限公司款项</t>
  </si>
  <si>
    <t>收到武汉国兰商贸有限公司贴现款（原票金额713205.22，手续费4650，实收708555.22）</t>
  </si>
  <si>
    <t>批量代发2025年7月武汉人员工资</t>
  </si>
  <si>
    <t>转熊金旺招待费（熊曼招待费）</t>
  </si>
  <si>
    <t>转武汉建设银行鄂州豪威支行</t>
  </si>
  <si>
    <t>转张全民2025.7月工资</t>
  </si>
  <si>
    <t>综合部蒋霞用款朱洪兵行政诉讼 案律师代理费付湖北华隽律师事务所--公司</t>
  </si>
  <si>
    <t>综合部蒋霞用款代办电力工程施工总承包二级资质、石油化工工程施工总承包二级资质、钢结构工程专业承包二级资质付武汉纵航企业管理咨询有限公司--公司</t>
  </si>
  <si>
    <t>综合部蒋霞用款诉讼费（张红玉一审），审限不足转普通程序补交5元诉讼费付武汉市洪山区人民法院--公司</t>
  </si>
  <si>
    <t>综合部蒋霞报销湖北开明、武汉开明2025年9月办公用品833.05元；华新考察及退休仪式采购的物资295.33元--个人</t>
  </si>
  <si>
    <t>综合部蒋霞报销武汉开明公章刻章费--个人</t>
  </si>
  <si>
    <t>财务部潘佳敏用款林全意报销--个人</t>
  </si>
  <si>
    <t>财务部汪余欢报销出差青海发投交通费--个人</t>
  </si>
  <si>
    <t>财务部汪余欢报销青海发投6.15-6.18招待费--个人</t>
  </si>
  <si>
    <t>财务部王金平报销9.12凭证打包纸箱--个人</t>
  </si>
  <si>
    <t>生产部马全花报销青海发投闪发器项目8.25-8.27整改购买材料费用--个人</t>
  </si>
  <si>
    <t>生产部马全花报销青海发投9月购买施工日志20本--个人</t>
  </si>
  <si>
    <t>生产部张泽松报销日照钢铁9.7-9.8交通费--个人</t>
  </si>
  <si>
    <t>生产部宋超报销伊犁钢铁7.18缴纳出租房电费--个人</t>
  </si>
  <si>
    <t>生产部李晶用款戴路生4人（孙培培、于龙、焦春生）9月9日-9月18日青海工资及生活费，戴路生代收。--个人</t>
  </si>
  <si>
    <t>生产部李晶用款戴路生、孙培培、焦春生、于龙4人内蒙9月3日到9月8日工资及生活费，由戴路生代收。--个人</t>
  </si>
  <si>
    <t>生产部李晶用款代付高国俊重碱车间碳化塔更新项目农民工生活费--个人</t>
  </si>
  <si>
    <t>财务部潘佳敏用款姚煜均9月收款提成--个人</t>
  </si>
  <si>
    <t>财务部潘佳敏用款姚煜均9月差旅补贴--个人</t>
  </si>
  <si>
    <t>生产部李晶用款代付湖北双环项目8月-9月30日外包农民工生活费--个人</t>
  </si>
  <si>
    <t>生产部马全花用款青海发投热电锅炉保温预付工程款付宋永洪--个人</t>
  </si>
  <si>
    <t>批量代发2025年7月武汉人员生活费</t>
  </si>
  <si>
    <t>转陈国树2025.8-9月工资</t>
  </si>
  <si>
    <t>转山玉英2025.8-9月工资</t>
  </si>
  <si>
    <t>转王国志2025.7月工资</t>
  </si>
  <si>
    <t>转牛国庆2025.7月工资（转林全意7000元，牛国庆482.22元）</t>
  </si>
  <si>
    <t>生产部张月用款新洋丰外协人员工资付堵志波</t>
  </si>
  <si>
    <r>
      <rPr>
        <sz val="10.5"/>
        <color rgb="FF222222"/>
        <rFont val="宋体"/>
        <charset val="134"/>
      </rPr>
      <t>综合部蒋霞用款</t>
    </r>
    <r>
      <rPr>
        <sz val="10.5"/>
        <color rgb="FF222222"/>
        <rFont val="Segoe UI"/>
        <charset val="134"/>
      </rPr>
      <t>GB1</t>
    </r>
    <r>
      <rPr>
        <sz val="10.5"/>
        <color rgb="FF222222"/>
        <rFont val="宋体"/>
        <charset val="134"/>
      </rPr>
      <t>、</t>
    </r>
    <r>
      <rPr>
        <sz val="10.5"/>
        <color rgb="FF222222"/>
        <rFont val="Segoe UI"/>
        <charset val="134"/>
      </rPr>
      <t>GB2</t>
    </r>
    <r>
      <rPr>
        <sz val="10.5"/>
        <color rgb="FF222222"/>
        <rFont val="宋体"/>
        <charset val="134"/>
      </rPr>
      <t>、锅炉安装资质申报事宜，厂房场地布置需租用活动板房</t>
    </r>
    <r>
      <rPr>
        <sz val="10.5"/>
        <color rgb="FF222222"/>
        <rFont val="Segoe UI"/>
        <charset val="134"/>
      </rPr>
      <t>2</t>
    </r>
    <r>
      <rPr>
        <sz val="10.5"/>
        <color rgb="FF222222"/>
        <rFont val="宋体"/>
        <charset val="134"/>
      </rPr>
      <t>间（含</t>
    </r>
    <r>
      <rPr>
        <sz val="10.5"/>
        <color rgb="FF222222"/>
        <rFont val="Segoe UI"/>
        <charset val="134"/>
      </rPr>
      <t>1</t>
    </r>
    <r>
      <rPr>
        <sz val="10.5"/>
        <color rgb="FF222222"/>
        <rFont val="宋体"/>
        <charset val="134"/>
      </rPr>
      <t>个空调），需付押金</t>
    </r>
    <r>
      <rPr>
        <sz val="10.5"/>
        <color rgb="FF222222"/>
        <rFont val="Segoe UI"/>
        <charset val="134"/>
      </rPr>
      <t>4000</t>
    </r>
    <r>
      <rPr>
        <sz val="10.5"/>
        <color rgb="FF222222"/>
        <rFont val="宋体"/>
        <charset val="134"/>
      </rPr>
      <t>元付武汉庆博集装箱有限公司</t>
    </r>
  </si>
  <si>
    <r>
      <rPr>
        <sz val="10.5"/>
        <color rgb="FF222222"/>
        <rFont val="宋体"/>
        <charset val="134"/>
      </rPr>
      <t>综合部蒋霞借支购买</t>
    </r>
    <r>
      <rPr>
        <sz val="10.5"/>
        <color rgb="FF222222"/>
        <rFont val="Segoe UI"/>
        <charset val="134"/>
      </rPr>
      <t>GB1</t>
    </r>
    <r>
      <rPr>
        <sz val="10.5"/>
        <color rgb="FF222222"/>
        <rFont val="宋体"/>
        <charset val="134"/>
      </rPr>
      <t>、</t>
    </r>
    <r>
      <rPr>
        <sz val="10.5"/>
        <color rgb="FF222222"/>
        <rFont val="Segoe UI"/>
        <charset val="134"/>
      </rPr>
      <t>GB2</t>
    </r>
    <r>
      <rPr>
        <sz val="10.5"/>
        <color rgb="FF222222"/>
        <rFont val="宋体"/>
        <charset val="134"/>
      </rPr>
      <t>、锅炉</t>
    </r>
    <r>
      <rPr>
        <sz val="10.5"/>
        <color rgb="FF222222"/>
        <rFont val="Segoe UI"/>
        <charset val="134"/>
      </rPr>
      <t>B</t>
    </r>
    <r>
      <rPr>
        <sz val="10.5"/>
        <color rgb="FF222222"/>
        <rFont val="宋体"/>
        <charset val="134"/>
      </rPr>
      <t>法律法规、技术技术规范书箱</t>
    </r>
  </si>
  <si>
    <t>收到武汉国兰商贸有限公司贴现款（原票金额139630，手续费1210，实收138420）</t>
  </si>
  <si>
    <t>生产部张月用款新洋丰外协人员工资(总金额60320.6元，10.10号支付59334元）付堵志波--个人</t>
  </si>
  <si>
    <t>综合部蒋霞用款新疆宜化项目人员17人雇主责任险付中国太平洋财产保险股份有限公司上海分公司</t>
  </si>
  <si>
    <t>综合部蒋霞用款鄂A4Z5Y0全险4772.61元(去年是人保，今年继续选择人保则为续保，保费会划算一些)，保险日期：2025.10.12-2026.10.12，另返现400元付中国人民财产保险股份有限公司武汉市新洲支公司</t>
  </si>
  <si>
    <t>销售部陈涛报销2025.8月差旅费--个人</t>
  </si>
  <si>
    <t>销售部刘江波报销新疆伊犁钢铁9月差旅费--个人</t>
  </si>
  <si>
    <t>销售部叶涛报销内蒙古君正，双环等项目8月差旅费--个人</t>
  </si>
  <si>
    <t>销售部牛国庆报销2025.8月差旅费--个人</t>
  </si>
  <si>
    <t>销售部管厚良报销2025.8月差旅费--个人</t>
  </si>
  <si>
    <t>生产部陈艳华报销9.15-9.23芜湖新兴铸管交通费--个人</t>
  </si>
  <si>
    <t>生产部余永昕报销唐山中厚板购买耐高温铝箔胶带--个人</t>
  </si>
  <si>
    <t>生产部包兴报销9.15芜湖新兴铸管交通费--个人</t>
  </si>
  <si>
    <t>生产部吴有良报销9.7-9.9阿拉伯化肥技术交流交通费--个人</t>
  </si>
  <si>
    <t>收到蒋霞转来车险返款（鄂A4Z5Y0）</t>
  </si>
  <si>
    <t>转王国志2025.8-9月工资及报销</t>
  </si>
  <si>
    <t>综合部蒋霞用款武汉开明压力管道安装资质评审前支付30%咨询费付武汉市洪山区盛利机电营业部（个体工商户）（第二阶段总金额18.6万，现付86000元）--公司</t>
  </si>
  <si>
    <t>宋超借支备用金</t>
  </si>
  <si>
    <t>生产部张月用款新疆宜化现场卷板加工费付宋增刚</t>
  </si>
  <si>
    <t>生产部李权智用款新疆宜化车辆进出押金付新疆宜化化工有限公司</t>
  </si>
  <si>
    <t>生产部熊伟用款内蒙古君正君正化工有限责任公司铁合金冶炼分公司消防系统改造项目标书打印胶装费付管厚良--个人</t>
  </si>
  <si>
    <t>财务部潘佳敏用款移动手机号25.7-8月话费付林全意145.04元，潘佳敏14.53元--个人</t>
  </si>
  <si>
    <t>财务部潘佳敏用款武汉开明发明专利年费 135 元（202511187244X-一种大型设备主轴磨损修复焊机及其加工方法）付湖北省知识产权保护中心(湖北专利代办处)--个人</t>
  </si>
  <si>
    <t>生产部陈艳华报销9.29-9.30新洋丰交通费--个人</t>
  </si>
  <si>
    <t>生产部喻志明报销10.3芜湖新兴铸管交通费--个人</t>
  </si>
  <si>
    <t>生产部黄震报销9.13日照钢铁体检费--个人</t>
  </si>
  <si>
    <t>生产部黄震报销阿拉伯化肥采购工器具及开工资料打印费--个人</t>
  </si>
  <si>
    <t>生产部宋超报销新疆伊钢项目现场吊车费用--个人</t>
  </si>
  <si>
    <t>生产部宋超报销9.27-9.28新疆伊犁钢铁交通费--个人</t>
  </si>
  <si>
    <t>生产部宋超报销9.18/9.25零星采购材料费--个人</t>
  </si>
  <si>
    <t>生产部张月用款新洋丰外协人员工资付林全意--个人</t>
  </si>
  <si>
    <t>生产部马全花报销青海发投闪发器整改项目采购油漆 美纹纸 螺丝 铁皮剪刀 保温铝皮--个人</t>
  </si>
  <si>
    <t>生产部马全花报销青海发投热电车间锅炉喷水减温器更换采购T50焊丝，焊条3.2，口罩，锁子 管子 卡子 接头 透明胶带 胶布 帆布手套--个人</t>
  </si>
  <si>
    <t>转武汉华夏京汉支行</t>
  </si>
  <si>
    <t>还武汉微众银行贷款</t>
  </si>
  <si>
    <t>收到杨万成还借支</t>
  </si>
  <si>
    <t>生产部林维用款日照钢铁外协人员尚超10月14日-10月19日工资生活费，体检，路费。付尚超--个人</t>
  </si>
  <si>
    <t>生产部马全花用款青海发投热电锅炉保温合同价9000元，9.30已付2千，现付2千朱超星</t>
  </si>
  <si>
    <t>转王金平青海发投10月外经证税费</t>
  </si>
  <si>
    <t>生产部熊伟用款青海发投上清液项目和零星检修三个项目结算广联达编制付冉启栋</t>
  </si>
  <si>
    <t>综合部蒋霞报销阜阳皖润电力有限公司项目需要安排余永昕考安全负责人证费用--个人</t>
  </si>
  <si>
    <t>综合部蒋霞用款鄂A685CW全险10222.91元，保险日期：2025.10.31-2026.10.31付中国人民财产保险股份有限公司武汉市分公司车商营业部--公司</t>
  </si>
  <si>
    <t>生产部宋超报销10.11新疆伊犁钢铁交通费--个人</t>
  </si>
  <si>
    <t>生产部马全花报销青海发投购买黑白打印机硒鼓--个人</t>
  </si>
  <si>
    <t>生产部朱太礼报销10.9日到日照钢铁窑检修及调整交通费--个人</t>
  </si>
  <si>
    <t>生产部宋超报销新疆伊犁钢铁零星采购材料费--个人</t>
  </si>
  <si>
    <t>生产部张月用款阿拉伯化肥外协人员交通费付林全意--个人</t>
  </si>
  <si>
    <t>收到蒋霞转款车险返款（鄂A685CW）</t>
  </si>
  <si>
    <t>综合部蒋霞用款新疆宜化项目新增6人雇主责任险，周期一个月（保额：100万/人）付中国太平洋财产保险股份有限公司上海分公司</t>
  </si>
  <si>
    <t>生产部林维用款日照钢铁25年7月22日-25年10月21日吊车费付日照京华货运有限公司</t>
  </si>
  <si>
    <t>综合部蒋霞用款快审通道一件发明专利代理费付南京众创睿智知识产权代理事务所(普通合伙)武汉分所--公司</t>
  </si>
  <si>
    <t>生产部李权智用款溧阳金峰轮带补焊项目外协人员工资（覃延吉5850元， 程良柱4681元， 林枫4950元， 刘志林4950元）--个人</t>
  </si>
  <si>
    <t>生产部闵洋报销报销现场缴纳的安全罚款，合计金额为4400元--个人</t>
  </si>
  <si>
    <t>生产部闵洋报销新疆宜化出差住宿费--个人</t>
  </si>
  <si>
    <t>生产部李权智用款湖北双环项目外协人员工资付堵志波--个人</t>
  </si>
  <si>
    <t>生产部马全花用款青海发投外协人员工资付朱超星（总金额7000,10.22付2000）</t>
  </si>
  <si>
    <t>收到武汉国兰商贸有限公司贴现款（原票金额672400，手续费3300，实收669100）</t>
  </si>
  <si>
    <t>生产部林维借支日照钢铁外协工资备用金--个人</t>
  </si>
  <si>
    <t>转王金平代缴青海发投外经证税费</t>
  </si>
  <si>
    <t>生产部张月用款湖北双环外协人员工资付邓俊</t>
  </si>
  <si>
    <t>批量代发2025年8月武汉人员工资</t>
  </si>
  <si>
    <t>生产部熊伟用款优质采平台年费2025.11.13-2026.11.13。付安徽省优质采科技发展有限责任公司--公司</t>
  </si>
  <si>
    <t>生产部熊伟用款广联达预算软件（青海+新疆+湖北）2025-2026年费付广联达科技股份有限公司青海分公司--公司</t>
  </si>
  <si>
    <t>综合部蒋霞用款A16-5 中央空调2025.6-9月应支付电费付融创物业服务集团有限公司武汉分公司--公司</t>
  </si>
  <si>
    <t>综合部蒋霞用款GB1、GB2、锅炉B级资质现场评审招待费付邓敏--公司</t>
  </si>
  <si>
    <t>财务部潘佳敏用款武汉办公室9月快递费付湖北顺丰速运有限公司--公司</t>
  </si>
  <si>
    <t>财务部潘佳敏用款鄂州工厂9月快递费付湖北顺丰速运有限公司--公司</t>
  </si>
  <si>
    <t>批量代发2025年8月武汉人员生活费</t>
  </si>
  <si>
    <t>收到熊伟转款板房定金除租金后退款</t>
  </si>
  <si>
    <t>综合部蒋霞用款部分咨询代理费付武汉纵航企业管理咨询有限公司(全款30万，10.31转账20万，下农民工账户付10万）--公司</t>
  </si>
  <si>
    <t>综合部蒋霞用款武汉开明专利年费 20135 元付湖北省知识产权保护中心(湖北专利代办处)--公司</t>
  </si>
  <si>
    <t>综合部蒋霞报销购买GB1、GB2、锅炉B法律法规、技术技术规范书箱3306.27元，冲借支3000元，实付6.27元--个人</t>
  </si>
  <si>
    <t>综合部蒋霞报销25.6-10月交通费及临时费用报销清单--个人</t>
  </si>
  <si>
    <t>综合部蒋霞报销2025.10.18号现场评审办公及接待费用--个人</t>
  </si>
  <si>
    <t>综合部蒋霞用款陈涛2025.8-10月工资及差旅费和经济补偿金--个人</t>
  </si>
  <si>
    <t>财务部潘佳敏用款催收人员10月差旅费付姚煜均--个人</t>
  </si>
  <si>
    <t>财务部潘佳敏用款催收人员10月提成付姚煜均--个人</t>
  </si>
  <si>
    <t>生产部马全花报销青海发投民乐村项目部电费，电费欠款30.95，充值500元--个人</t>
  </si>
  <si>
    <t>生产部朱太礼报销10.20日照钢铁交通费--个人</t>
  </si>
  <si>
    <t>生产部朱太礼报销赣锋锂业技术沟通液压挡轮破裂问题交通费--个人</t>
  </si>
  <si>
    <t>生产部朱太礼报销日照钢铁检修回转窑交通费--个人</t>
  </si>
  <si>
    <t>生产部朱太礼报销9.24日到赣锋锂业铁窑检修及调整交通费--个人</t>
  </si>
  <si>
    <t>生产部陈艳华报销10.19新洋丰交通费--个人</t>
  </si>
  <si>
    <t>生产部宋超报销乌鲁木齐送货到宜化现场卷扬机送货运费--个人</t>
  </si>
  <si>
    <t>生产部宋超报销新疆宜化7台取暖器费用--个人</t>
  </si>
  <si>
    <t>生产部宋超报销伊犁钢铁10.20材料采购费--个人</t>
  </si>
  <si>
    <t>生产部宋超报销新疆宜化招待戴工及现场带班人员6人--个人</t>
  </si>
  <si>
    <t>生产部宋超报销青海发投民乐村办公处宽带费--个人</t>
  </si>
  <si>
    <t>生产部宋超报销新疆伊犁钢铁采购零星材料--个人</t>
  </si>
  <si>
    <t>生产部马全花用款青海发投蒸吸工段漏点处理人工费付段启巍--个人</t>
  </si>
  <si>
    <t>生产部宋超用款新疆伊犁钢铁外协人员8月1日至9月11日工资--个人</t>
  </si>
  <si>
    <t>生产部黄震报销阿拉伯化肥购买电源线，碳刷，口罩，帆布手套--个人</t>
  </si>
  <si>
    <t>生产部喻志明报销阿拉伯化肥项目交通费--个人</t>
  </si>
  <si>
    <t>生产部马全花报销青海发投2025年9月份打印费用及办公用品采购费付德令哈宏冉图文广告店（个体工商户）--个人</t>
  </si>
  <si>
    <t>生产部潘涛报销公司到日照钢铁交通费及退票费--个人</t>
  </si>
  <si>
    <t>生产部李权智用款新洋丰项目外协人员工资付林全意--个人</t>
  </si>
  <si>
    <t>生产部包兴报销芜湖新兴铸管交通费--个人</t>
  </si>
  <si>
    <t>生产部张月用款由青海发投现场原因产生的退票费用付戴路生--个人</t>
  </si>
  <si>
    <t>生产部马全花用款青海发投重碱车间一座碳化塔更新项目农民工工资付高国俊团队外协人员陈建忠、祁海涛、汪成辉一人一万--个人</t>
  </si>
  <si>
    <t>生产部李晶用款戴路生借支新疆宜化工资--个人</t>
  </si>
  <si>
    <t>生产部张月用款车辆维修换电瓶付姚煜均--个人</t>
  </si>
  <si>
    <t>荆门市人民医院（荆楚理工学院附属荆门市人民医院）</t>
  </si>
  <si>
    <t>付新疆伊犁钢铁外协人员马延彰工资</t>
  </si>
  <si>
    <t>付新疆伊犁钢铁外协人员沙衣扎提·毛海工资</t>
  </si>
  <si>
    <t>生产部宋超用款新疆宜化工具及配件采购费付乌鲁木齐米东区浙南传动经销部--公司</t>
  </si>
  <si>
    <t>综合部蒋霞用款池州恒鑫材料科技有限公司项目9人雇主责任险，周期15天（保额：100万/人）付中国太平洋财产保险股份有限公司上海分公司</t>
  </si>
  <si>
    <t>收到杭州鼎安贝电子科技有限公司贴现款（原票金额563840，手续费2288，实收561552）</t>
  </si>
  <si>
    <t>转王金平代缴10月外经证税费</t>
  </si>
  <si>
    <t>收到中华联合财产保险股份有限公司退保费</t>
  </si>
  <si>
    <t>收到黄震借支退回</t>
  </si>
  <si>
    <t>转中华联合财产保险股份有限公司伊犁分公司保险费</t>
  </si>
  <si>
    <t>收到宋超退回报销款</t>
  </si>
  <si>
    <t>综合部蒋霞用款ISO换证后第一次监督审核付挪亚检测认证集团有限公司--公司</t>
  </si>
  <si>
    <t>综合部蒋霞用款武汉开明与河南阿尔法承揽合同纠纷一案律师代理费付湖北华隽律师事务所--公司</t>
  </si>
  <si>
    <t>综合部蒋霞用款探望新洋丰项目工伤人员宋华兵付蒋霞515.7元，李晶408元--个人</t>
  </si>
  <si>
    <t>生产部李晶报销招待青海发投车间主任--个人</t>
  </si>
  <si>
    <t>财务部潘佳敏报销移动手机号话费--个人</t>
  </si>
  <si>
    <t>综合部蒋霞用款武汉开明高企认定要求请对方出具2022-2024年度研发费专项审计报告和2024年度高新产品收入专项审计报告付武汉仟佰道企业管理咨询有限公司--公司</t>
  </si>
  <si>
    <t>生产部李晶用款安全风险保证金，合同金额的2%付池州恒鑫材料科技有限公司--公司</t>
  </si>
  <si>
    <t>生产部宋超用款伊犁钢铁不锈钢管道配件付新源县荣泰五金机电行--公司</t>
  </si>
  <si>
    <t>生产部宋超报销伊犁钢铁招待王娟和郭小花购物卡每人1000元。--个人</t>
  </si>
  <si>
    <t>生产部喻志明报销10.29-10.30日照钢铁交通费--个人</t>
  </si>
  <si>
    <t>生产部黄震报销阿拉伯化肥购买施工材料，工器具，手套，帽子，打印资料--个人</t>
  </si>
  <si>
    <t>生产部马全花报销民乐村办公处宽带费--个人</t>
  </si>
  <si>
    <t>生产部李晶用款青海发投减温器现场垃圾清理费付朱超星--个人</t>
  </si>
  <si>
    <t>生产部李权智用款江西亚东破碎机转子离线修复项目外协人员工资付陈志雄--个人</t>
  </si>
  <si>
    <t>综合部蒋霞用款伊犁钢铁炼钢厂烘烤器改造施工项目安责险增加2人232元（丁宝臣、党子祥）付中华联合财产保险股份有限公司伊犁分公司--公司</t>
  </si>
  <si>
    <t>综合部蒋霞用款新疆宜化12人2025.11.11-2025.12.11意外险，4人2025.11.8-2025.12.8意外险付中国太平洋财产保险股份有限公司上海分公司--公司</t>
  </si>
  <si>
    <t>生产部李晶用款新洋丰剩余6人周末离场工资（濮忠华、徐庆立、吴磊、居泽华、宋军宜、郑带刚）--个人</t>
  </si>
  <si>
    <t>生产部李权智用款堵志波 刘忠明 褚衍臣 杨胜磊 张裕江 褚亮亮 赵国峰 张振武 李学忠9人工资付堵志波--个人</t>
  </si>
  <si>
    <t>收到余永昕转款（外单位借用工具租赁费）</t>
  </si>
  <si>
    <r>
      <rPr>
        <sz val="10.5"/>
        <color rgb="FF222222"/>
        <rFont val="宋体"/>
        <charset val="134"/>
      </rPr>
      <t>综合部蒋霞用款双环项目新增</t>
    </r>
    <r>
      <rPr>
        <sz val="10.5"/>
        <color rgb="FF222222"/>
        <rFont val="Segoe UI"/>
        <charset val="134"/>
      </rPr>
      <t>4</t>
    </r>
    <r>
      <rPr>
        <sz val="10.5"/>
        <color rgb="FF222222"/>
        <rFont val="宋体"/>
        <charset val="134"/>
      </rPr>
      <t>人安责险</t>
    </r>
    <r>
      <rPr>
        <sz val="10.5"/>
        <color rgb="FF222222"/>
        <rFont val="Segoe UI"/>
        <charset val="134"/>
      </rPr>
      <t>2732.05</t>
    </r>
    <r>
      <rPr>
        <sz val="10.5"/>
        <color rgb="FF222222"/>
        <rFont val="宋体"/>
        <charset val="134"/>
      </rPr>
      <t>元，由武汉开明支付，此费用后期从外协工程款中扣除付中国平安财产保险股份有限公司孝感中心支公司</t>
    </r>
  </si>
  <si>
    <t>转彤烨建行</t>
  </si>
  <si>
    <t>生产部张月用款广安项目现场施工不规范罚款2000元，付广安昌兴水泥有限公司</t>
  </si>
  <si>
    <t>生产部包兴报销日照钢铁11.5交通费--个人</t>
  </si>
  <si>
    <t>生产部林维用款日照钢铁11.1-11.3吊车费付日照京华货运有限公司--公司</t>
  </si>
  <si>
    <t>生产部宋超借支招待伊犁钢铁张波林，岳俊峰，冯俊伟，马强，韩金亮安全主任工，每个人安排一张1000元卡。张波林2条烟，岳俊峰1条烟。--个人</t>
  </si>
  <si>
    <t>综合部蒋霞用款宋华兵护具定制费付赵帅</t>
  </si>
  <si>
    <t>武汉农商行转宁波银行</t>
  </si>
  <si>
    <t>武汉农商行转交通</t>
  </si>
  <si>
    <t>武汉农商行转华夏</t>
  </si>
  <si>
    <t>收到内蒙古天皓水泥集团有限公司银行承兑汇票提示付款</t>
  </si>
  <si>
    <t>收到江西亚东水泥有限公司维修费</t>
  </si>
  <si>
    <t>手续费</t>
  </si>
  <si>
    <t>收到宜良红狮水泥有限公司货款</t>
  </si>
  <si>
    <t>收到湖南耒阳南方水泥有限公司货款</t>
  </si>
  <si>
    <t>收到山东鲁碧集团有限公司货款</t>
  </si>
  <si>
    <t>转武汉开明农商行</t>
  </si>
  <si>
    <t>收到崇阳县昌华实业有限公司货款</t>
  </si>
  <si>
    <t>收到新疆蒙鑫水泥有限公司奇台分公司货款</t>
  </si>
  <si>
    <t>收到山东申丰水泥集团有限公司货款</t>
  </si>
  <si>
    <t>收到湖南省嘉禾县南岭水泥有限公司货款</t>
  </si>
  <si>
    <t>收到蕉岭县龙腾旋窑水泥有限公司货款</t>
  </si>
  <si>
    <t>收到湖北恒博机械科技有限公司票据提示付款</t>
  </si>
  <si>
    <t>武汉华夏转武汉浦发</t>
  </si>
  <si>
    <t>收到重庆长寿西南水泥有限公司合同履约金</t>
  </si>
  <si>
    <t>收到嘉峪关祁连山水泥有限公司货款</t>
  </si>
  <si>
    <t>收到武汉华夏票据提示付款</t>
  </si>
  <si>
    <t>收到广西北港不锈钢有限公司货款</t>
  </si>
  <si>
    <t>武汉华夏转武汉工行</t>
  </si>
  <si>
    <t>结息收入</t>
  </si>
  <si>
    <t>收到临洮三成贸易有限责任公司货款（代付三易水泥厂款项）</t>
  </si>
  <si>
    <t>收到福建青拓镍业有限公司维修费</t>
  </si>
  <si>
    <t>收到黄冈亚东水泥有限公司修理费</t>
  </si>
  <si>
    <t>收到福建青拓镍业有限公司修复费</t>
  </si>
  <si>
    <t>收到湖北双环科技股份有限公司煅烧滚圈维修费</t>
  </si>
  <si>
    <t>转武汉农商行</t>
  </si>
  <si>
    <t>转武汉工商银行</t>
  </si>
  <si>
    <t>收到广西北港新材料有限公司质保金</t>
  </si>
  <si>
    <t>收到无为华塑矿业有限公司修理费</t>
  </si>
  <si>
    <t>收到四川省星船城水泥股份有限公司维修款</t>
  </si>
  <si>
    <t>收到库尔勒天山水泥有限责任公司修理费</t>
  </si>
  <si>
    <t>收到库尔勒天山水泥有限责任公司退保证金</t>
  </si>
  <si>
    <t>收到湖北双环科技股份有限公司质保金</t>
  </si>
  <si>
    <t>生产部李权智用款莱芜钢铁托轮轴承采购费付山东万古轴承有限公司（付现金）--公司</t>
  </si>
  <si>
    <t>收到微众银行小微贷款放款户转来贷款</t>
  </si>
  <si>
    <t>银行结息</t>
  </si>
  <si>
    <t>收到富蕴天山水泥有限责任公司货款</t>
  </si>
  <si>
    <t>收到阿克苏天山多浪水泥有限责任公司货款</t>
  </si>
  <si>
    <t>生产部张月用款成渝钒钛回转窑、烘干窑检修项目安全风险保证金付四川众威利玖贸易有限公司</t>
  </si>
  <si>
    <t>收到票据提示付款</t>
  </si>
  <si>
    <t>收到湖北京兰水泥集团有限公司货款</t>
  </si>
  <si>
    <t>收到来凤县金凤建材工业有限责任公司货款</t>
  </si>
  <si>
    <t>收到湖北亚东水泥有限公司修理费</t>
  </si>
  <si>
    <t>收到永州市九嶷正阳水泥有限责任公司货款</t>
  </si>
  <si>
    <t>收到惠州市光大水泥企业有限公司质保金</t>
  </si>
  <si>
    <t>收到佛山住商肥料有限公司质保金</t>
  </si>
  <si>
    <t>收到江苏鹤林水泥有限公司质保款</t>
  </si>
  <si>
    <t>收到熊曼转款</t>
  </si>
  <si>
    <t>收到李晶转款</t>
  </si>
  <si>
    <t>收到林柱生转款</t>
  </si>
  <si>
    <t>存款结息</t>
  </si>
  <si>
    <t>收到江苏鹤林水泥有限公司款项</t>
  </si>
  <si>
    <t>收到湖南鑫钰兴科技有限公司款项（代湖南金山环保建材有限公司支付）</t>
  </si>
  <si>
    <t>收到福建金牛水泥有限公司款项</t>
  </si>
  <si>
    <t>收到徐州中联水泥有限公司退保证金</t>
  </si>
  <si>
    <t>收到叶城天山水泥有限责任公司款项</t>
  </si>
  <si>
    <t>收到葛洲坝兴山水泥有限公司款项</t>
  </si>
  <si>
    <t>收到安徽华塑股份有限公司水泥分公司款项</t>
  </si>
  <si>
    <t>转武汉建行黄陂支行</t>
  </si>
  <si>
    <t>收到武汉招商银行销户转款</t>
  </si>
  <si>
    <t>收到澜沧三环建材有限公司货款</t>
  </si>
  <si>
    <t>收到青海发投碱业有限公司票据提示付款贴现，票号：510311001106920240703000637156-000150294828000151138527</t>
  </si>
  <si>
    <t>收到新疆奥泰利工程就是有限公司浇注料退款</t>
  </si>
  <si>
    <t>收到邵玉海退回投标保证金</t>
  </si>
  <si>
    <t>收到喀什红旗水泥有限责任公司旋转窑维修货款</t>
  </si>
  <si>
    <t>商务部熊艳用款回转窑轮带车削，磨削安全保证金付湘潭瑞通球团有限公司--公司</t>
  </si>
  <si>
    <t>银行手续费</t>
  </si>
  <si>
    <t>商务部熊艳用款福建安砂建福水泥有限公司一线回转窑头部筒体更换项目投标保证金--公司</t>
  </si>
  <si>
    <t>收到武汉市医疗保险中心（武汉市医疗保险稽查办公室）生育基金支出户转款余永昕20250108生育津贴</t>
  </si>
  <si>
    <t>及时语手续费</t>
  </si>
  <si>
    <t>生产部闵洋用款伊犁钢铁2024.11.1-12.27吊车费付新疆缘和四海吊装运输有限责任公司--公司（付承兑71089元，现金261元）</t>
  </si>
  <si>
    <t>收到湘潭湘钢瑞兴有限公司退钢瓶押金</t>
  </si>
  <si>
    <t>河南晋开化工投资控股集团有限责任公司二分公司硝铵车间干燥转筒滚圈断裂维修项目开工安全保证金付房延云</t>
  </si>
  <si>
    <t>商务部熊艳用款2025 年零星设备维修、安装、更换项目安全保证金付青海发投碱业有限公司</t>
  </si>
  <si>
    <t>商务部熊艳用款2026 年零星设备维修、安装、更换项目履约保证金付青海发投碱业有限公司</t>
  </si>
  <si>
    <t>商务部熊艳用款2025 年零星设备维修、安装、更换项目农民工工资保证金付武汉开明高新科技有限公司热电车间烟道更换农民工工资保证金</t>
  </si>
  <si>
    <t>收到四川峨胜水泥集团股份有限公司质保金</t>
  </si>
  <si>
    <t>收到德州中联大坝水泥有限公司设备维修费</t>
  </si>
  <si>
    <t>商务部熊伟用款新平台2025年CA费用付山东阳光采购服务有限公司--公司</t>
  </si>
  <si>
    <t>商务部熊艳用款中盐东兴云梦制盐有限公司输卤管道工程施工（重新招标）标书费付中机国际招标有限公司--公司</t>
  </si>
  <si>
    <t>武汉1月公积金缴纳</t>
  </si>
  <si>
    <t>收到青海盐湖镁业有限公司维修费</t>
  </si>
  <si>
    <t>青海发投承兑找零</t>
  </si>
  <si>
    <t>新立选矿MQY5.5×8.5球磨机衬板更换 项目投标保证金付山东招标股份有限公司</t>
  </si>
  <si>
    <t>保证金+安徽金岩高岭土新材料股份有限公司焦宝石厂3#回转窑技术服务标书费付熊伟</t>
  </si>
  <si>
    <t>莱芜钢铁集团银山型钢炼铁厂回转窑托轮、液压挡轮修复项目标书费付山东钢铁股份有限公司莱芜分公司</t>
  </si>
  <si>
    <t>安徽金岩高岭土新材料股份有限公司焦宝石厂3#回转窑技术服务项目投标保证金付安徽省招标集团股份有限公司</t>
  </si>
  <si>
    <t>收到青海盐湖镁业有限公司退投标保证金</t>
  </si>
  <si>
    <t>付酒泉恒诚盛起重运输有限公司青海发投吊车租赁费</t>
  </si>
  <si>
    <t>收到武汉市医疗保险中心（武汉市医疗保险稽查办公室）生育基金支出户林维 20250124生育津贴划单位</t>
  </si>
  <si>
    <t>收到李权智转款（王森借支1500元，脚手架租金余款）</t>
  </si>
  <si>
    <t>商务部周奇申请用款中铸网平台会员管理费</t>
  </si>
  <si>
    <t>是的武汉华夏转款</t>
  </si>
  <si>
    <t>商务部熊艳用款（二次）青海发投碱业有限公司煅烧车间重灰4#煅烧炉大、小齿更换项目农民工工资保证金付青海发投碱业有限公司--公司</t>
  </si>
  <si>
    <t>商务部熊艳用款（二次）青海发投碱业有限公司煅烧车间重灰5#煅烧炉大、小齿更换项目安全保证金付武汉开明农民工工资保证金账户--公司</t>
  </si>
  <si>
    <t>商务部熊艳用款（二次）青海发投碱业有限公司煅烧车间重灰6#煅烧炉大、小齿更换项目履约保证金付青海发投碱业有限公司--公司</t>
  </si>
  <si>
    <t>商务部熊伟用款萍乡萍钢安源钢铁108m2烧结混合机、制粒机进出口轮带堆焊修复项目投标保证金付萍乡萍钢安源钢铁有限公司--公司</t>
  </si>
  <si>
    <t>商务部熊伟用款萍乡萍钢安源钢铁108m2烧结混合机、制粒机进出口轮带堆焊修复项目标书费--公司</t>
  </si>
  <si>
    <t>收到深圳电子商务安全证书管理有限公司款项</t>
  </si>
  <si>
    <t>收到华润水泥（罗定）有限公司货款</t>
  </si>
  <si>
    <t>收到戚亮转来购车款</t>
  </si>
  <si>
    <t>武汉浦发转湖北邮政</t>
  </si>
  <si>
    <t>收到汉中勉县尧柏水泥有限公司货款</t>
  </si>
  <si>
    <t>商务部周奇用款安徽省优质采科技发展有限责任公司优质采保证金</t>
  </si>
  <si>
    <t>收到武汉农商行转款</t>
  </si>
  <si>
    <t>商务部周奇用款亚太森博石灰窑轮带、大齿圈更换及轮带加垫板服务项目投标保证金付亚太森博（山东）浆纸有限公司--公司</t>
  </si>
  <si>
    <t>商务部周奇用款青海发投碱业有限公司重灰2#、3#、5#重灰炉炉头总成技改项目标书费付青海发投碱业有限公司--公司</t>
  </si>
  <si>
    <t>商务部周奇用款青海发投碱业有限公司5#锅炉除尘器布袋及龙骨更新项目标书费付周奇--公司</t>
  </si>
  <si>
    <t>商务部周奇用款青海发投碱业有限公司重灰2#、3#、5#重灰炉炉头总成技改项目投标保证金付青海发投碱业有限公司</t>
  </si>
  <si>
    <t>收到宁鹏转来鄂AS56W2车款</t>
  </si>
  <si>
    <t>收到宁鹏转来鄂AJ3G32车款</t>
  </si>
  <si>
    <t>商务部周奇用款烧结分厂（300烧结）混料机圈带修理委外工程保证金付江苏永钢集团有限公司</t>
  </si>
  <si>
    <t>商务部周奇用款4#石灰窑改造项目（机械部分）竞价标书费付青海发投碱业有限公司</t>
  </si>
  <si>
    <t>商务部周奇用款洛阳中联回转窑检测调整、托轮刮瓦项目投标保证金</t>
  </si>
  <si>
    <t>收到青海发投碱业有限公司项目款</t>
  </si>
  <si>
    <t>商务部周奇用款中盐青海重碱车间1#、3#吸氨塔更新（热氨盐水管线更新钛管采购、安装）竞价比选标书费付中盐青海昆仑碱业有限公司--公司</t>
  </si>
  <si>
    <t>商务部周奇用款青海发投4#石灰窑改造项目（机械部分）竞价比选投标保证金付青海发投碱业有限公司--公司</t>
  </si>
  <si>
    <t>综合部蒋霞用款武汉开明2月人员公积金--个人</t>
  </si>
  <si>
    <t>收到江苏永钢集团有限公司退款</t>
  </si>
  <si>
    <t>收到武汉浦发银行承兑汇票1张提示付款</t>
  </si>
  <si>
    <t>商务部周奇用款2025年焦化东区化产2台冷却塔检修项目投标保证金付上海宝华国际招标有限公司华中分公司--公司</t>
  </si>
  <si>
    <t>商务部周奇用款宝武集团鄂城钢铁有限公司2025年焦化东区化产2台冷却塔检修项目标书费--公司</t>
  </si>
  <si>
    <t>收到山东鲁泰环保建材有限公司提示付款</t>
  </si>
  <si>
    <t>收到安徽省招标集团股份有限公司保证金退款</t>
  </si>
  <si>
    <t>收到安徽省优质采科技发展有限责任公司保证金退款</t>
  </si>
  <si>
    <t>收到个税手续费返还</t>
  </si>
  <si>
    <t>收到闵洋转款（周英柱借支退回）</t>
  </si>
  <si>
    <t>收到萍乡萍钢安源钢铁有限公司货款</t>
  </si>
  <si>
    <t>收到（青海发投碱业有限公司）中国银行股份有限公司重庆江北支行银行承兑汇票1张提示付款</t>
  </si>
  <si>
    <t>（二次）青海发投碱业有限公司煅烧车间重灰4#煅烧炉大、小齿更换项目安全保证金付青海发投碱业有限公司</t>
  </si>
  <si>
    <t>及时语短信月费</t>
  </si>
  <si>
    <t>商务部胡敏用款青海发投石灰窑改造项目（机械部分）投标保证金付胡敏(另找两家围标，河南祥光和中烁建设，一家一万元。)--个人</t>
  </si>
  <si>
    <t>商务部胡敏用款山东纵横易购产业互联网有限公司认证款</t>
  </si>
  <si>
    <t>山东纵横易购产业互联网有限公司认证通过，款项退回</t>
  </si>
  <si>
    <t>收到应城市新都化工有限责任公司退保证金</t>
  </si>
  <si>
    <t>收到武汉开明高新科技有限公司钙液管线更换农民工工资保证金专户转入销户款</t>
  </si>
  <si>
    <t>收到山东招标股份有限公司退投标保证金</t>
  </si>
  <si>
    <t>收到武汉开明高新科技有限公司脱硫塔烟道更换农民工工资保证金转入销户款</t>
  </si>
  <si>
    <t>收到外经证退税</t>
  </si>
  <si>
    <t>收到武汉开明高新科技有限公司脱硫塔烟道更换农民工工资保证金转入销户利息结息款</t>
  </si>
  <si>
    <t>收到武汉开明高新科技有限公司钙液管线更换农民工工资保证金专户转入销户利息结息款</t>
  </si>
  <si>
    <r>
      <rPr>
        <sz val="12"/>
        <rFont val="微软雅黑"/>
        <charset val="134"/>
      </rPr>
      <t>重灰</t>
    </r>
    <r>
      <rPr>
        <sz val="10.5"/>
        <color rgb="FF222222"/>
        <rFont val="Segoe UI"/>
        <charset val="134"/>
      </rPr>
      <t>2#</t>
    </r>
    <r>
      <rPr>
        <sz val="10.5"/>
        <color rgb="FF222222"/>
        <rFont val="宋体"/>
        <charset val="134"/>
      </rPr>
      <t>、</t>
    </r>
    <r>
      <rPr>
        <sz val="10.5"/>
        <color rgb="FF222222"/>
        <rFont val="Segoe UI"/>
        <charset val="134"/>
      </rPr>
      <t>3#</t>
    </r>
    <r>
      <rPr>
        <sz val="10.5"/>
        <color rgb="FF222222"/>
        <rFont val="宋体"/>
        <charset val="134"/>
      </rPr>
      <t>、</t>
    </r>
    <r>
      <rPr>
        <sz val="10.5"/>
        <color rgb="FF222222"/>
        <rFont val="Segoe UI"/>
        <charset val="134"/>
      </rPr>
      <t>5#</t>
    </r>
    <r>
      <rPr>
        <sz val="10.5"/>
        <color rgb="FF222222"/>
        <rFont val="宋体"/>
        <charset val="134"/>
      </rPr>
      <t>重灰炉炉头总成技改项目履约保证付青海发投碱业有限公司</t>
    </r>
  </si>
  <si>
    <r>
      <rPr>
        <sz val="12"/>
        <rFont val="微软雅黑"/>
        <charset val="134"/>
      </rPr>
      <t>重灰</t>
    </r>
    <r>
      <rPr>
        <sz val="10.5"/>
        <color rgb="FF222222"/>
        <rFont val="Segoe UI"/>
        <charset val="134"/>
      </rPr>
      <t>2#</t>
    </r>
    <r>
      <rPr>
        <sz val="10.5"/>
        <color rgb="FF222222"/>
        <rFont val="宋体"/>
        <charset val="134"/>
      </rPr>
      <t>、</t>
    </r>
    <r>
      <rPr>
        <sz val="10.5"/>
        <color rgb="FF222222"/>
        <rFont val="Segoe UI"/>
        <charset val="134"/>
      </rPr>
      <t>3#</t>
    </r>
    <r>
      <rPr>
        <sz val="10.5"/>
        <color rgb="FF222222"/>
        <rFont val="宋体"/>
        <charset val="134"/>
      </rPr>
      <t>、</t>
    </r>
    <r>
      <rPr>
        <sz val="10.5"/>
        <color rgb="FF222222"/>
        <rFont val="Segoe UI"/>
        <charset val="134"/>
      </rPr>
      <t>6#</t>
    </r>
    <r>
      <rPr>
        <sz val="10.5"/>
        <color rgb="FF222222"/>
        <rFont val="宋体"/>
        <charset val="134"/>
      </rPr>
      <t>重灰炉炉头总成技改项目安全保证金付青海发投碱业有限公司</t>
    </r>
  </si>
  <si>
    <r>
      <rPr>
        <sz val="12"/>
        <rFont val="微软雅黑"/>
        <charset val="134"/>
      </rPr>
      <t>重灰</t>
    </r>
    <r>
      <rPr>
        <sz val="10.5"/>
        <color rgb="FF222222"/>
        <rFont val="Segoe UI"/>
        <charset val="134"/>
      </rPr>
      <t>2#</t>
    </r>
    <r>
      <rPr>
        <sz val="10.5"/>
        <color rgb="FF222222"/>
        <rFont val="宋体"/>
        <charset val="134"/>
      </rPr>
      <t>、</t>
    </r>
    <r>
      <rPr>
        <sz val="10.5"/>
        <color rgb="FF222222"/>
        <rFont val="Segoe UI"/>
        <charset val="134"/>
      </rPr>
      <t>3#</t>
    </r>
    <r>
      <rPr>
        <sz val="10.5"/>
        <color rgb="FF222222"/>
        <rFont val="宋体"/>
        <charset val="134"/>
      </rPr>
      <t>、</t>
    </r>
    <r>
      <rPr>
        <sz val="10.5"/>
        <color rgb="FF222222"/>
        <rFont val="Segoe UI"/>
        <charset val="134"/>
      </rPr>
      <t>7#</t>
    </r>
    <r>
      <rPr>
        <sz val="10.5"/>
        <color rgb="FF222222"/>
        <rFont val="宋体"/>
        <charset val="134"/>
      </rPr>
      <t>重灰炉炉头总成技改项目农民工工资保证金付武汉开明高新科技有限公司热电车间烟道更换农民工工资保证金</t>
    </r>
  </si>
  <si>
    <t>武汉浦发转湖北工行西山支行</t>
  </si>
  <si>
    <t>跨行转账同城</t>
  </si>
  <si>
    <t>缴纳武汉开明2025.2月个人所得税</t>
  </si>
  <si>
    <t>商务部胡敏用款锌业四厂回一大修回转炉筒体更换施工项目（项目编号：YGXY-SBB/20250310/32）投标保证金付河南豫光锌业有限公司</t>
  </si>
  <si>
    <t>商务部胡敏用款BDQY-ZB-2025-0124+和益公司破碎机转子在线维修招标保证金付保定太行和益环保科技有限公司</t>
  </si>
  <si>
    <t>商务部范英用款重碱车间一座碳化塔更新项目履约保证金付青海发投碱业有限公司--公司</t>
  </si>
  <si>
    <t>商务部范英用款重碱车间一座碳化塔更新项目安全保证金付青海发投碱业有限公司--公司</t>
  </si>
  <si>
    <t>商务部范英用款重碱车间一座碳化塔更新项目农民工工资保证金付武汉开明高新科技有限公司热电车间烟道更换农民工工资保证金--公司</t>
  </si>
  <si>
    <t>商务部范英用款一期渣场二、三、四级泵站出口平台母管更换项目农民工工资保证金付武汉开明高新科技有限公司热电车间烟道更换农民工工资保证金--公司</t>
  </si>
  <si>
    <t>商务部范英用款一期渣场二、三、四级泵站出口平台母管更换项目安全保证金付青海发投碱业有限公司--公司</t>
  </si>
  <si>
    <t>商务部范英用款一期渣场二、三、四级泵站出口平台母管更换项目履约保证金付青海发投碱业有限公司--公司</t>
  </si>
  <si>
    <t>商务部任艳娇用款回转窑检测服务投标保证金付奎山水泥有限公司</t>
  </si>
  <si>
    <t>收到结息收入</t>
  </si>
  <si>
    <t>扣浦发贷款利息</t>
  </si>
  <si>
    <t>商务部胡敏用款烧结分厂（300烧结）混料机圈带修理委外工程投标保证金付江苏永钢集团有限公司</t>
  </si>
  <si>
    <t>收到厦工（三明）重型机器有限公司货款</t>
  </si>
  <si>
    <t>收到河南阿尔法工程材料有限公司劳务施工费</t>
  </si>
  <si>
    <t>收到青海发投碱业有限公司质保金</t>
  </si>
  <si>
    <t>收到新疆八一钢铁股份有限公司退投标保证金</t>
  </si>
  <si>
    <t>综合部蒋霞用款武汉开明3月人员社保--公司</t>
  </si>
  <si>
    <t>综合部蒋霞用款武汉开明3月人员公积金--公司</t>
  </si>
  <si>
    <t>商务部胡敏用款供压缩3.82MPA蒸汽管线优化改造及新增重灰减温减压装置（安装）项目标书费付青海发投碱业有限公司--公司</t>
  </si>
  <si>
    <t>收到青海发投碱业有限公司退投标保证金</t>
  </si>
  <si>
    <t>商务部胡敏用款供压缩3.82MPA蒸汽管线优化改造及新增重灰减温减压装置（安装）项目投标保证金付青海发投碱业有限公司--公司</t>
  </si>
  <si>
    <t>收到厦工(三明)重型机器有限公司款项</t>
  </si>
  <si>
    <t>收到上海宝华国际招标有限公司华中分公司退投标保证金</t>
  </si>
  <si>
    <t>收到上海宝华国际招标有限公司华中分公司退投标保证金利息</t>
  </si>
  <si>
    <t>供压缩3.82MPA蒸汽管线优化改造及新增重灰减温减压装置（安装）（二次）竞价标书费付青海发投碱业有限公司</t>
  </si>
  <si>
    <t>商务部胡敏用款炼铁厂新1#2#高炉同停外网煤气管道检修项目投标保证金付日照钢铁有限公司--公司</t>
  </si>
  <si>
    <t>商务部胡敏用款煅烧车间轻、重灰闪发器更新项目及轻灰一闪总管、重灰煅烧炉进气总管技改项目（安装施工）（二次）竞价项目保证金付青海发投碱业有限公司--公司</t>
  </si>
  <si>
    <t>商务部胡敏用款煅烧车间轻、重灰闪发器更新项目及轻灰一闪总管、重灰煅烧炉进气总管技改项目（安装施工）（二次）标书费付青海发投碱业有限公司--公司</t>
  </si>
  <si>
    <t>武汉浦发转武汉工行</t>
  </si>
  <si>
    <t>商务部任艳娇用款回转窑托轮在线堆焊修复项目投标保证金付临沂中联水泥有限公司</t>
  </si>
  <si>
    <t>收到广西登高（集团）田东水泥有限公司货款</t>
  </si>
  <si>
    <t>收到武汉市洪山高新技术创业服务有限责任公司退企业房租押金差额</t>
  </si>
  <si>
    <t>收到票据结清</t>
  </si>
  <si>
    <t>商务部冯肖用款供压缩3.82MPA蒸汽管线优化改造及新增重灰减温减压装置（安装）（三次）标书费付青海发投碱业有限公司</t>
  </si>
  <si>
    <t>中盐内蒙古化工股份有限公司盐碱分公司1#3#煅烧炉维修项目投标保证金付中机国际招标有限公司</t>
  </si>
  <si>
    <t>账户地址变更手续费</t>
  </si>
  <si>
    <t>重灰煅烧炉BC滚圈驮轮在线修理项目投标保证金付江西省精彩纵横采购咨询有限公司</t>
  </si>
  <si>
    <t>回转窑托轮在线堆焊修复项目安全保证金付临沂中联水泥有限公司</t>
  </si>
  <si>
    <t>收到四川峨胜水泥集团股份有限公司货款</t>
  </si>
  <si>
    <t>收到亚太森博（山东）浆纸有限公司保证金退回</t>
  </si>
  <si>
    <t>商务部李晶用款内蒙古宜化化工新1号炉中修施工项目安全保证金付内蒙古宜化化工有限公司--公司</t>
  </si>
  <si>
    <t>商务部李晶用款内蒙古宜化化工新1号炉中修施工项目农民工工资保证金付内蒙古宜化化工有限公司--公司</t>
  </si>
  <si>
    <t>收到青海发投碱业有限公司票据清算提示付款</t>
  </si>
  <si>
    <t>收到湘潭瑞通球团有限公司退付2023瑞委1232024瑞通技3安全押金考核2000元</t>
  </si>
  <si>
    <t>收到张荣洁转来领航员定金（车牌号鄂A68R0K）</t>
  </si>
  <si>
    <t>收到保定太行和益环保科技有限公司退付保证金</t>
  </si>
  <si>
    <t>商务部冯肖用款中石油平台报名费付中国石油物资有限公司西安分公司--公司</t>
  </si>
  <si>
    <t>收到新余市汇益信新型材料有限公司修理费</t>
  </si>
  <si>
    <t>综合部蒋霞用款武汉开明4月公积金--公司</t>
  </si>
  <si>
    <t>收到徐旋转来鄂Az118y购车款</t>
  </si>
  <si>
    <t>商务部范雅君用款青海发投碱业有限公司供压缩 3.82MPA蒸汽管线优化改造及新增重灰减温减压装置(安装)安全保证金付青海发投碱业有限公司--公司</t>
  </si>
  <si>
    <t>商务部范雅君用款青海发投碱业有限公司供压缩 3.83MPA蒸汽管线优化改造及新增重灰减温减压装置(安装)农民工工资保证金付武汉开明高新科技有限公司热电车间烟道更换农民工工资保证金--公司</t>
  </si>
  <si>
    <t>商务部范雅君用款青海发投碱业有限公司供压缩 3.84MPA蒸汽管线优化改造及新增重灰减温减压装置(安装)履约保证金付青海发投碱业有限公司--公司</t>
  </si>
  <si>
    <t>商务部冯肖用款江西晶昊盐化有限公司石灰车间新增除尘技改项目询比采购保证金付江西省精彩纵横采购咨询有限公司--公司</t>
  </si>
  <si>
    <t>收到江西省精彩纵横采购咨询有限公司退回投标保证金</t>
  </si>
  <si>
    <t>收到中国人民财产保险股份有限公司退款员工意外险保费</t>
  </si>
  <si>
    <t>收到河南豫光锌业有限公司退投标保证金</t>
  </si>
  <si>
    <t>收到中国人民财产保险股份有限公司退款鄂A68R0K商业险保费</t>
  </si>
  <si>
    <t>商务部冯肖用款中盐内蒙古化工股份有限公司标书费--公司</t>
  </si>
  <si>
    <t>收到贷款发放</t>
  </si>
  <si>
    <t>商务部冯肖用款九江萍钢钢铁辊子堆焊修复标书费付九江萍钢钢铁有限公司--公司</t>
  </si>
  <si>
    <t>商务部冯肖用款九江萍钢钢铁辊子堆焊修复投标保证金付九江萍钢钢铁有限公司--公司</t>
  </si>
  <si>
    <t>商务部冯肖用款青海发投碱业有限公司各车间厂房彩钢屋面修缮项目外协协助(广联达制作费)付冉启栋--个人</t>
  </si>
  <si>
    <t>商务部冯肖用款中铝山东新材料有限公司熟料窑检修、轻烧炉检修项目投标保证金付中铝招标有限公司--公司</t>
  </si>
  <si>
    <t>商务部冯肖用款焦化厂 7#8#焦炉集气管及平台大修项目标书费付山东钢铁股份有限公司莱芜分公司--公司</t>
  </si>
  <si>
    <t>商务部冯肖用款新材料公司东华科技烧成设备检修服务项目保证金付山东能源招标有限公司--个人</t>
  </si>
  <si>
    <t>收到元江县永发水泥有限公司货款</t>
  </si>
  <si>
    <t>账户经营范围变更手续费</t>
  </si>
  <si>
    <t>商务部冯肖用款荆州基地嘉施利公司包膜机维修采购项目报名费付成都云图控股股份有限公司--公司</t>
  </si>
  <si>
    <t>商务部冯肖用款荆州基地复合肥公司造粒机维修项目投标保证金付成都云图控股股份有限公司--公司</t>
  </si>
  <si>
    <t>商务部冯肖用款荆州基地复合肥公司造粒机维修项目标书费付成都云图控股股份有限公司--公司</t>
  </si>
  <si>
    <t>收到中国石油物资有限公司西安分公司退标书费</t>
  </si>
  <si>
    <t>收到日照钢铁有限公司退炼铁厂新1投标保证金</t>
  </si>
  <si>
    <t>收到洛阳中联水泥有限公司退投标保证金</t>
  </si>
  <si>
    <t>收到湖北能源集团鄂州发电有限公司货款</t>
  </si>
  <si>
    <t>商务部冯肖用款内蒙古君正能源化工集团股份有限公司新建外供蒸汽管道保温项目投标保证金付内蒙古君正能源化工集团股份有限公司--公司</t>
  </si>
  <si>
    <t>商务部冯肖用款内蒙古君正能源化工集团股份有限公司新建外供蒸汽管道安装项目投标保证金付内蒙古君正能源化工集团股份有限公司--公司</t>
  </si>
  <si>
    <t>公司手机银行年费</t>
  </si>
  <si>
    <t>收到中国太平洋财产保险股份有限公司退保费</t>
  </si>
  <si>
    <t>生产部熊伟用款日照钢铁建材厂石灰工场回转窑及附属设施维修项目投标保证金付日照钢铁有限公司
--公司</t>
  </si>
  <si>
    <t>收到中铝招标有限公司退投标保证金</t>
  </si>
  <si>
    <t>收到冀东水泥重庆合川有限责任公司维修费</t>
  </si>
  <si>
    <t>武汉浦发转武汉农商行</t>
  </si>
  <si>
    <t>收到国家电投集团山西铝业有限公司大修费</t>
  </si>
  <si>
    <t>收到鞍钢集团财务有限责任公司票据结清</t>
  </si>
  <si>
    <t>收到中材亨达水泥有限公司二线窑二挡轮修复劳务费</t>
  </si>
  <si>
    <t>综合部蒋霞用款武汉开明5月公积金--公司</t>
  </si>
  <si>
    <t>综合部蒋霞用款武汉开明5月社保--公司</t>
  </si>
  <si>
    <t>商务部冯肖用款炼铁厂新区烧结一、二线制粒机圆筒更换外委项目投标保证金付九江萍钢钢铁有限公司--公司</t>
  </si>
  <si>
    <t>商务部冯肖用款炼铁厂新区烧结一、二线制粒机圆筒更换外委项目报名费付九江萍钢钢铁有限公司--公司</t>
  </si>
  <si>
    <t xml:space="preserve">收到湖南韶峰南方水泥有限公司5000T窑及2500T窑齿轮大修质保金 </t>
  </si>
  <si>
    <t>商务部冯肖用款纯碱分公司重灰水合机A更换滚圈、托轮项目投标保证金付江西省精彩纵横采购咨询有限公司--公司</t>
  </si>
  <si>
    <t>收到日照市东港区守龙活动板房销售厂退板房押金</t>
  </si>
  <si>
    <t>收到日照市岚山区守龙钢结构工程有限公司退板房押金</t>
  </si>
  <si>
    <t>收到宁波钢铁有限公司货款</t>
  </si>
  <si>
    <t>转林家祥邮政户</t>
  </si>
  <si>
    <t>收到成都云图控股股份有限公司退回投标保证金</t>
  </si>
  <si>
    <t>商务部冯肖用款原料烧结四车间8#烧结机头尾星轮齿板在线堆焊标书费付张家港玖隆电子商务有限公司--公司</t>
  </si>
  <si>
    <t>商务部冯肖用款鞍钢招标文件要求100的报名费实付30元付冯肖--个人</t>
  </si>
  <si>
    <t>商务部冯肖用款纯碱分公司重灰水合机A更换滚圈、拖轮项目（2次）投标保证金付江西省精彩纵横采购咨询有限公司--公司</t>
  </si>
  <si>
    <t>商务部冯肖用款山东钢铁股份有限公司焦化厂 7#8#焦炉高炉煤气管道大修项目标书费付山东钢铁股份有限公司莱芜分公司--公司</t>
  </si>
  <si>
    <t>及时语音手续费</t>
  </si>
  <si>
    <t>商务部范雅君用款重碱车间压缩系统节能降碳技术改造项目窑气管线移位及管线甩头项目农民工工资保证金付武汉开明农民工专户--公司</t>
  </si>
  <si>
    <t>商务部范雅君用款重碱车间压缩系统节能降碳技术改造项目窑气管线移位及管线甩头项目安全保证金付青海发投碱业有限公司--公司</t>
  </si>
  <si>
    <t>商务部范雅君用款重碱车间压缩系统节能降碳技术改造项目窑气管线移位及管线甩头项目履约保证金付青海发投碱业有限公司--公司</t>
  </si>
  <si>
    <t>商务部范雅君用款重碱车间压缩工段阀门管线更换、新增系统甩头项目农民工工资保证金付武汉开明农民工专户--公司</t>
  </si>
  <si>
    <t>商务部范雅君用款重碱车间压缩工段阀门管线更换、新增系统甩头项目履约保证金付青海发投碱业有限公司--公司</t>
  </si>
  <si>
    <t>商务部范雅君用款重碱车间压缩工段阀门管线更换、新增系统甩头项目安全保证金付青海发投碱业有限公司--公司</t>
  </si>
  <si>
    <t>商务部范雅君用款重碱车间蒸吸工段阀门及管线更换项目农民工工资保证金付武汉开明农民工专户--公司</t>
  </si>
  <si>
    <t>商务部范雅君用款重碱车间蒸吸工段阀门及管线更换项目履约保证金付青海发投碱业有限公司--公司</t>
  </si>
  <si>
    <t>商务部范雅君用款重碱车间蒸吸工段阀门及管线更换项目安全保证金付青海发投碱业有限公司--公司</t>
  </si>
  <si>
    <t>商务部范雅君用款重碱车间管线及阀门更换项目农民工工资保证金付武汉开明农民工专户--公司</t>
  </si>
  <si>
    <t>商务部范雅君用款重碱车间管线及阀门更换项目安全保证金付青海发投碱业有限公司--公司</t>
  </si>
  <si>
    <t>商务部范雅君用款重碱车间管线及阀门更换项目履约保证金付青海发投碱业有限公司--公司</t>
  </si>
  <si>
    <t>商务部冯肖 用款山西工厂氨制冷车间更换阀门项目 竞争性谈判信息二次公告标书费付内蒙古华晟工程项目管理有限公司呼和浩特一分公司--公司</t>
  </si>
  <si>
    <t>收到山东能源招标有限公司退款</t>
  </si>
  <si>
    <t>缴纳武汉开明2025.5月增值税及附加税</t>
  </si>
  <si>
    <t>缴纳武汉开明2025.5月个人所得税</t>
  </si>
  <si>
    <t>商务部冯肖 用款山西工厂氨制冷车间更换阀门项目 竞争性谈判信息项目购买Ukey电子印章付上海亘岩网络科技有限公司--公司</t>
  </si>
  <si>
    <t>商务部冯肖 用款陕西华山工程机械有限公司铝业分公司氧化铝仓库除尘器管道及溜槽大修项目投标保证金付陕西华龙工程造价咨询有限公司--公司</t>
  </si>
  <si>
    <t>付戴斌青海发投拖车费</t>
  </si>
  <si>
    <t>收到四川峨胜水泥集团股份有限公司水泥磨滑履磨削和裂纹修复款</t>
  </si>
  <si>
    <t>商务部冯肖用款山西工厂氨制冷车间更换阀门项目 投标保证金付内蒙古华晟工程项目管理有限公司呼和浩特一分公司--公司</t>
  </si>
  <si>
    <t>收到贵州资兆建材有限公司质押金</t>
  </si>
  <si>
    <t>收到湖南良田水泥有限公司转来维修及保养费</t>
  </si>
  <si>
    <t>还浦发贷款利息</t>
  </si>
  <si>
    <t>商务部冯肖用款内蒙古君正能源化工集团股份有限公司2025年8月水泥分公司设备大修项目投标保证金付内蒙古君正能源化工集团股份有限公司</t>
  </si>
  <si>
    <t>商务部范雅君用款重碱车间压缩系统节能降碳技术改造项目窑气管线移位及管线甩头项目安全保证金凑整款付青海发投碱业有限公司--公司</t>
  </si>
  <si>
    <t>商务部范雅君用款重碱车间压缩工段阀门管线更换、新增系统甩头项目安全保证金凑整款付青海发投碱业有限公司--公司</t>
  </si>
  <si>
    <t>商务部范雅君用款重碱车间蒸吸工段阀门及管线更换项目安全保证金凑整款付青海发投碱业有限公司--公司</t>
  </si>
  <si>
    <t>收到青海发投碱业有限公司退安全保证金</t>
  </si>
  <si>
    <t>收到青海发投碱业有限公司退农民工工资保证金</t>
  </si>
  <si>
    <t>收到青海发投碱业有限公司退履约保证金</t>
  </si>
  <si>
    <t>收到巴彦淖尔中联水泥有限公司材料费</t>
  </si>
  <si>
    <t>收到杭州天谷信息科技有限公司转来验证款</t>
  </si>
  <si>
    <t>收到宜城安达特种水泥有限公司货款</t>
  </si>
  <si>
    <t>收到林家祥借支退回</t>
  </si>
  <si>
    <t>收到中盐内蒙古化工股份有限公司盐碱分公司项目款</t>
  </si>
  <si>
    <t>收到中盐内蒙古化工股份有限公司盐碱分公司3#碳化塔更新拆解（安全保证金）</t>
  </si>
  <si>
    <t>商务部冯肖用款明光酒业8#9#酿造车间蒸汽管道施工项目投标保证金付安徽古井集团有限责任公司--公司</t>
  </si>
  <si>
    <t>收到中机国际招标有限公司退回保证金</t>
  </si>
  <si>
    <t>综合部蒋霞用款武汉开明6月公积金--公司</t>
  </si>
  <si>
    <t>综合部蒋霞用款武汉开明6月社保--公司</t>
  </si>
  <si>
    <t>商务部冯肖用款中盐内蒙古化工股份有限公司安徽天辰设备管道零星安装维修工程标书费付中盐内蒙古化工股份有限公司--公司</t>
  </si>
  <si>
    <t>收到日照钢铁有限公司保证金</t>
  </si>
  <si>
    <t>收到喀什红旗水泥有限责任公司旋转窑维修款</t>
  </si>
  <si>
    <t>商务部冯肖 用款中盐内蒙古化工股份有限公司安徽天辰设备管道零星安装维修工程投标保证金付中盐内蒙古化工股份有限公司--公司</t>
  </si>
  <si>
    <t>收到九江萍钢钢铁有限公司退招标保证金</t>
  </si>
  <si>
    <t>商务部冯肖 用款内蒙古宜化公司设备制作安装工程年度框架项目投标保证金付内蒙古宜化化工有限公司--公司</t>
  </si>
  <si>
    <t>收到新余市汇益信新型材料有限公司修复烘干窑轮带费用</t>
  </si>
  <si>
    <t>收到内蒙古君正能源化工集团股份有限公司款项</t>
  </si>
  <si>
    <t>生产部熊伟用款煤气管道隔热保温项目保证金付内蒙古君正能源化工集团股份有限公司--公司</t>
  </si>
  <si>
    <t>生产部熊伟用款新材料分公司蒸汽伴热管道施工项目保证金付内蒙古君正化工有限责任公司新材料分公司--公司</t>
  </si>
  <si>
    <t>收到奎山水泥有限公司回转窑检测服务费</t>
  </si>
  <si>
    <t>内蒙古华晟工程项目管理有限公司呼和浩特一分公司退保证金山西工厂氨制冷车间更换阀门项目</t>
  </si>
  <si>
    <t>商务部冯肖用款铜化集团池州恒鑫材料科技有限公司回转窑托轮、挡轮更换和维修投标保证金付安徽省优质采科技发展有限责任公司--公司</t>
  </si>
  <si>
    <r>
      <rPr>
        <sz val="12"/>
        <rFont val="微软雅黑"/>
        <charset val="134"/>
      </rPr>
      <t>生产部李晶用款日照钢铁外协人员</t>
    </r>
    <r>
      <rPr>
        <sz val="10.5"/>
        <color rgb="FF222222"/>
        <rFont val="Segoe UI"/>
        <charset val="134"/>
      </rPr>
      <t>5</t>
    </r>
    <r>
      <rPr>
        <sz val="10.5"/>
        <color rgb="FF222222"/>
        <rFont val="宋体"/>
        <charset val="134"/>
      </rPr>
      <t>月份工资，先按合同保底工资发放</t>
    </r>
    <r>
      <rPr>
        <sz val="10.5"/>
        <color rgb="FF222222"/>
        <rFont val="Segoe UI"/>
        <charset val="134"/>
      </rPr>
      <t>5</t>
    </r>
    <r>
      <rPr>
        <sz val="10.5"/>
        <color rgb="FF222222"/>
        <rFont val="宋体"/>
        <charset val="134"/>
      </rPr>
      <t>人（陈庆磊</t>
    </r>
    <r>
      <rPr>
        <sz val="10.5"/>
        <color rgb="FF222222"/>
        <rFont val="微软雅黑"/>
        <charset val="134"/>
      </rPr>
      <t>8800</t>
    </r>
    <r>
      <rPr>
        <sz val="10.5"/>
        <color rgb="FF222222"/>
        <rFont val="宋体"/>
        <charset val="134"/>
      </rPr>
      <t>、史德法</t>
    </r>
    <r>
      <rPr>
        <sz val="10.5"/>
        <color rgb="FF222222"/>
        <rFont val="微软雅黑"/>
        <charset val="134"/>
      </rPr>
      <t>1万</t>
    </r>
    <r>
      <rPr>
        <sz val="10.5"/>
        <color rgb="FF222222"/>
        <rFont val="宋体"/>
        <charset val="134"/>
      </rPr>
      <t>、印世茂</t>
    </r>
    <r>
      <rPr>
        <sz val="10.5"/>
        <color rgb="FF222222"/>
        <rFont val="微软雅黑"/>
        <charset val="134"/>
      </rPr>
      <t>12100</t>
    </r>
    <r>
      <rPr>
        <sz val="10.5"/>
        <color rgb="FF222222"/>
        <rFont val="宋体"/>
        <charset val="134"/>
      </rPr>
      <t>、赵丙松</t>
    </r>
    <r>
      <rPr>
        <sz val="10.5"/>
        <color rgb="FF222222"/>
        <rFont val="微软雅黑"/>
        <charset val="134"/>
      </rPr>
      <t>9000</t>
    </r>
    <r>
      <rPr>
        <sz val="10.5"/>
        <color rgb="FF222222"/>
        <rFont val="宋体"/>
        <charset val="134"/>
      </rPr>
      <t>、张磊</t>
    </r>
    <r>
      <rPr>
        <sz val="10.5"/>
        <color rgb="FF222222"/>
        <rFont val="微软雅黑"/>
        <charset val="134"/>
      </rPr>
      <t>7703.7</t>
    </r>
    <r>
      <rPr>
        <sz val="10.5"/>
        <color rgb="FF222222"/>
        <rFont val="宋体"/>
        <charset val="134"/>
      </rPr>
      <t>）</t>
    </r>
  </si>
  <si>
    <t>收到安徽古井集团有限责任公司款项</t>
  </si>
  <si>
    <t>缴纳武汉开明2025.6月增值税及附加税</t>
  </si>
  <si>
    <t>缴纳武汉开明2025.6月个人所得税</t>
  </si>
  <si>
    <t>收到内蒙古宜化化工有限公司退投标保证金</t>
  </si>
  <si>
    <t>收到淮北相山水泥有限责任公司质保金</t>
  </si>
  <si>
    <t>收到陕西实丰水泥股份有限公司货款</t>
  </si>
  <si>
    <t>收到中国太平洋财产保险股份有限公司退保费(青海发投李杜峰临时人员 工伤 理赔款)</t>
  </si>
  <si>
    <r>
      <rPr>
        <sz val="10.5"/>
        <color rgb="FF222222"/>
        <rFont val="宋体"/>
        <charset val="134"/>
      </rPr>
      <t>生产部李晶用款日照钢铁</t>
    </r>
    <r>
      <rPr>
        <sz val="10.5"/>
        <color rgb="FF222222"/>
        <rFont val="Segoe UI"/>
        <charset val="134"/>
      </rPr>
      <t>7</t>
    </r>
    <r>
      <rPr>
        <sz val="10.5"/>
        <color rgb="FF222222"/>
        <rFont val="宋体"/>
        <charset val="134"/>
      </rPr>
      <t>月</t>
    </r>
    <r>
      <rPr>
        <sz val="10.5"/>
        <color rgb="FF222222"/>
        <rFont val="Segoe UI"/>
        <charset val="134"/>
      </rPr>
      <t>2</t>
    </r>
    <r>
      <rPr>
        <sz val="10.5"/>
        <color rgb="FF222222"/>
        <rFont val="宋体"/>
        <charset val="134"/>
      </rPr>
      <t>日到</t>
    </r>
    <r>
      <rPr>
        <sz val="10.5"/>
        <color rgb="FF222222"/>
        <rFont val="Segoe UI"/>
        <charset val="134"/>
      </rPr>
      <t>7</t>
    </r>
    <r>
      <rPr>
        <sz val="10.5"/>
        <color rgb="FF222222"/>
        <rFont val="宋体"/>
        <charset val="134"/>
      </rPr>
      <t>月</t>
    </r>
    <r>
      <rPr>
        <sz val="10.5"/>
        <color rgb="FF222222"/>
        <rFont val="Segoe UI"/>
        <charset val="134"/>
      </rPr>
      <t>7</t>
    </r>
    <r>
      <rPr>
        <sz val="10.5"/>
        <color rgb="FF222222"/>
        <rFont val="宋体"/>
        <charset val="134"/>
      </rPr>
      <t>日吊车使用费付日照京华货运有限公司</t>
    </r>
  </si>
  <si>
    <t>转王先梅邮政户</t>
  </si>
  <si>
    <t>生产部李晶用款江西赣锋锂业朱晓举团队人员王大军预支工资1000元</t>
  </si>
  <si>
    <t>生产部李晶用款日照钢铁外协盛军、盛利、朱立全、胡国进、冯长江每个人预支工资1000元</t>
  </si>
  <si>
    <t>生产部李晶用款成渝钒钛外协人员工资</t>
  </si>
  <si>
    <t>销售部林柱生用款史德法个人借款付史遥旺</t>
  </si>
  <si>
    <t>收到奎山水泥有限公司退保证金</t>
  </si>
  <si>
    <t>生产部熊伟用款热电厂二车间至内蒙古泰兴泰丰化工有限公司蒸汽管道改造项目标书费付中盐内蒙古化工股份有限公司--公司</t>
  </si>
  <si>
    <t>收到新疆伊犁钢铁有限责任公司货款</t>
  </si>
  <si>
    <t>收到中国太平洋财产保险股份有限公司退保费（2025.7.14 祁宏栋青海大修项目后期收尾期间发生受伤）</t>
  </si>
  <si>
    <t>收到商业承兑汇票提示付款（山东鲁泰环保建材有限公司）</t>
  </si>
  <si>
    <t>商务部熊伟用款湖北双环科技股份有限公司零星维修年度服务釆购项目标书费付湖北长江运营咨询有限公司</t>
  </si>
  <si>
    <t>综合部蒋霞用款武汉开明7月公积金--公司</t>
  </si>
  <si>
    <t>综合部蒋霞用款武汉开明7月社保--公司</t>
  </si>
  <si>
    <t>生产部熊伟用款热电厂二车间至内蒙古泰兴泰丰化工有限公司蒸汽管道改造项目投标保证金付中盐内蒙古化工股份有限公司--公司</t>
  </si>
  <si>
    <t>收到武汉宁波银行转款</t>
  </si>
  <si>
    <t>商务部熊伟用款湖北双环科技股份有限公司零星维修年度服务釆购项目投标保证金付湖北长江运营咨询有限公司</t>
  </si>
  <si>
    <t>收到登电集团水泥有限公司货款</t>
  </si>
  <si>
    <t>收到内蒙古君正化工有限责任公司新材料分公司保证金</t>
  </si>
  <si>
    <t>收到敬业（营口）中板有限公司履约保证金</t>
  </si>
  <si>
    <t>收到敬业（营口）中板有限公司保证金</t>
  </si>
  <si>
    <t>收到内蒙古君正能源化工集团股份有限公司保证金</t>
  </si>
  <si>
    <t>收到四川省达州钢铁集团有限责任公司质保金</t>
  </si>
  <si>
    <t>收到三门峡腾跃同力水泥有限公司质保金</t>
  </si>
  <si>
    <t>收到武汉汉口转款</t>
  </si>
  <si>
    <t>销售部刘江波用款伊钢烘烤器施工合同农民工工资保证金付新疆伊犁钢铁有限责任公司</t>
  </si>
  <si>
    <t>财务部潘佳敏用款湖北双环科技KMX250806 -065履约保函费用付南昌华进工程担保有限公司宜春分公司</t>
  </si>
  <si>
    <t>缴纳武汉开明2025.7月增值税及附加税</t>
  </si>
  <si>
    <t>缴纳武汉开明2025.7月个人所得税</t>
  </si>
  <si>
    <r>
      <rPr>
        <sz val="12"/>
        <color rgb="FF000000"/>
        <rFont val="Microsoft YaHei"/>
        <charset val="134"/>
      </rPr>
      <t>商务部熊伟用款中信泰富特钢集团</t>
    </r>
    <r>
      <rPr>
        <sz val="10.5"/>
        <color rgb="FF096DD9"/>
        <rFont val="Segoe UI"/>
        <charset val="134"/>
      </rPr>
      <t>400m2</t>
    </r>
    <r>
      <rPr>
        <sz val="10.5"/>
        <color rgb="FF096DD9"/>
        <rFont val="宋体"/>
        <charset val="134"/>
      </rPr>
      <t>烧结一混托圈及托辊车削项目投标保证金付江阴兴澄特种钢铁有限公司</t>
    </r>
  </si>
  <si>
    <t>商务部熊伟用款日照钢铁建材厂除尘灰处理工场托轮总成外委维修项目投标保证金付日照钢铁有限公司</t>
  </si>
  <si>
    <t>收到陕西华龙工程造价咨询有限公司退HLZB-202506043保证金</t>
  </si>
  <si>
    <t>商务部熊伟用款新疆宜化化工有限公司5#电石炉大修项目投标保证金付新疆宜化化工有限公司</t>
  </si>
  <si>
    <t>综合部蒋霞用款武汉开明8月社保--公司</t>
  </si>
  <si>
    <t>收到德州中联大坝水泥有限公司水泥磨端板焊补货款</t>
  </si>
  <si>
    <t>收到江阴兴澄特种钢铁有限公司投标保证金退款</t>
  </si>
  <si>
    <t>商务部熊伟用款日照钢铁建材厂煤气管道泄漏治理项目（长约）投标保证金付日照钢铁有限公司--公司</t>
  </si>
  <si>
    <t>商务部熊伟用款江西晶昊盐化重灰水合机A更换滚圈、托轮项目合同履约保证金付江西晶吴盐化有限公司--公司</t>
  </si>
  <si>
    <t>综合部蒋霞用款2025.8月武汉开明社保医保-1人+5位二建社保费--公司</t>
  </si>
  <si>
    <t>收到江西乐平万年青水泥有限公司款项</t>
  </si>
  <si>
    <t>综合部蒋霞用款武汉开明8月公积金--公司</t>
  </si>
  <si>
    <t>生产部熊伟用款湖北双环科技股份有限公司零星维修年度服务釆购项目平台服务费付湖北长江运营咨询有限公司--公司</t>
  </si>
  <si>
    <t>收到湖南华菱湘潭钢铁有限公司中小修理费，2023年5月炼铁厂一烧混合机滚道修复外委</t>
  </si>
  <si>
    <t>收到广西都安西江鱼峰水泥有限公司2023年回转窑调整服务项目质保金</t>
  </si>
  <si>
    <t>收到贵州黔西中水发电有限公司结算款</t>
  </si>
  <si>
    <t>收到渤海水泥（葫芦岛）有限公司货款</t>
  </si>
  <si>
    <t>收到内乡县泰隆建材有限公司货款</t>
  </si>
  <si>
    <t>收到何应兵转来购买安川机器人全套款</t>
  </si>
  <si>
    <t>收到日照钢铁有限公司</t>
  </si>
  <si>
    <t>还浦发贷款本金</t>
  </si>
  <si>
    <t>缴纳税金</t>
  </si>
  <si>
    <t>收到新疆宜化化工有限公司退回投标保证金</t>
  </si>
  <si>
    <t>收到台泥(英德)水泥有限公司货款</t>
  </si>
  <si>
    <t>收到江西晶昊盐化有限公司重灰水合机A更换滚圈、托轮项目合同履约保证金退付</t>
  </si>
  <si>
    <t>收到江西晶昊盐化有限公司重灰水合机A更换滚圈、托轮项目90%合同款</t>
  </si>
  <si>
    <t>收到湖北长江运营咨询有限公司退回投标保证金</t>
  </si>
  <si>
    <t>收到新兴（天津）商业保理有限责任公司转款（新兴铸管股份有限公司）</t>
  </si>
  <si>
    <t>收到李权智转款（卖旧电脑款项）</t>
  </si>
  <si>
    <t>缴纳武汉开明2025.8月个人所得税</t>
  </si>
  <si>
    <t>缴纳武汉开明2025.8月增值税及附加税</t>
  </si>
  <si>
    <t>收到渤海水泥（葫芦岛）有限公司回转窑大齿圈修复款</t>
  </si>
  <si>
    <t>收到中盐内蒙古化工股份有限公司退保证金</t>
  </si>
  <si>
    <t>宁夏建材集团股份有限公司</t>
  </si>
  <si>
    <t>收到河南华润电力首阳山有限公司工程款</t>
  </si>
  <si>
    <t>收到海拉尔蒙西水泥有限公司项目款</t>
  </si>
  <si>
    <t>转管厚良2025年7月工资</t>
  </si>
  <si>
    <t>生产部熊伟用款日照钢铁烧结厂压力容器更换项目投标保证金付日照钢铁有限公司</t>
  </si>
  <si>
    <t>收到青海梧烔建材有限责任公司项目款</t>
  </si>
  <si>
    <t>收到银行活期存款息</t>
  </si>
  <si>
    <t>生产部马全花用款青海发投煅烧车间托轮车削工程项目费用付三门峡天昂机械设备有限公司--公司</t>
  </si>
  <si>
    <t>生产部李权智借支新洋丰外协人员生活住宿费备用金--个人</t>
  </si>
  <si>
    <t>生产部李权智报销磨石从内蒙宜化调度到芜湖物流运费--个人</t>
  </si>
  <si>
    <t>生产部景旭光用款内蒙古宜化转化器，内蒙古君正，中盐内蒙古外协戴路生人员工资（合计46086.75元，9.5付37836.75，剩8250付戴路生）--个人</t>
  </si>
  <si>
    <t>综合部蒋霞用款新洋丰项目人员17人15天意外险（保额：100万/人）付中国太平洋财产保险股份有限公司上海分公司</t>
  </si>
  <si>
    <t>生产部张月用款2025年硫酸钾厂大修非标工程项目安全保证金付新洋丰农业科技股份有限公司</t>
  </si>
  <si>
    <t>收到临沂中联水泥有限公司退保证金</t>
  </si>
  <si>
    <t>收到中国平安财产保险股份有限公司</t>
  </si>
  <si>
    <t>收到日照钢铁有限公司款项</t>
  </si>
  <si>
    <t>收到湖南华菱湘潭钢铁有限公司保证金</t>
  </si>
  <si>
    <t>转青海发投碱业有限公司承兑找零</t>
  </si>
  <si>
    <t>综合部蒋霞用款武汉开明9月社保--公司</t>
  </si>
  <si>
    <t>综合部蒋霞用款武汉开明9月公积金--公司</t>
  </si>
  <si>
    <t>生产部熊伟用款日照钢铁建材厂除尘灰处理工场回转窑筒体及支撑设施维修长约项目投标保证金付日照钢铁有限公司--个人</t>
  </si>
  <si>
    <t>生产部熊伟用款2025年9月北方水泥所属熟料线回转窑动态检测项目标书费付熊伟-个人</t>
  </si>
  <si>
    <t>收到中国平安财产保险股份有限公司退费</t>
  </si>
  <si>
    <t>收到福建安砂建福水泥有限公司退投标保证金</t>
  </si>
  <si>
    <t>收到湖北鸿茂矿渣微粉有限公司货款</t>
  </si>
  <si>
    <t>收到海汇集团有限公司等三十三家公司管理人转来和解受偿款</t>
  </si>
  <si>
    <t>收到北京众德友邦工程技术有限公司技术服务费</t>
  </si>
  <si>
    <t>收到内乡县万基水泥有限公司款项</t>
  </si>
  <si>
    <t>收到广安昌兴水泥有限公司款项</t>
  </si>
  <si>
    <t>收到福建三钢闽光股份有限公司款项</t>
  </si>
  <si>
    <t>收到巴彦淖尔中联水泥有限公司退押金</t>
  </si>
  <si>
    <t>生产部熊伟用款湖北双环科技股份有限公司停车检修外施服务釆购项目付湖北双环科技股份有限公司--公司</t>
  </si>
  <si>
    <t>生产部熊伟用款湖北双环科技股份有限公司压容压管检修外施服务采购项目付湖北双环科技股份有限公司--公司</t>
  </si>
  <si>
    <t>收到国电投（山西）铝业有限公司质保金</t>
  </si>
  <si>
    <t>收到国电投（山西）铝业有限公司安全保证金</t>
  </si>
  <si>
    <t>收到临沂中联水泥有限公司货款</t>
  </si>
  <si>
    <t>收到北京金隅琉水环保科技有限公司保证金</t>
  </si>
  <si>
    <t>缴纳武汉开明2025.9月增值税及附加税</t>
  </si>
  <si>
    <t>缴纳武汉开明2025.9月个人所得税</t>
  </si>
  <si>
    <t>综合部蒋霞用款武汉开明10月公积金--公司</t>
  </si>
  <si>
    <t>收到湘潭瑞通球团有限公司款项</t>
  </si>
  <si>
    <t>综合部蒋霞用款武汉开明10月社保--公司</t>
  </si>
  <si>
    <t>综合部蒋霞用款武汉开明11月社保--公司</t>
  </si>
  <si>
    <t>收到湖北双环科技股份有限公司投标保证金</t>
  </si>
  <si>
    <t>商务部熊伟用款新疆宜化4#5#电石炉技改项目安装工程项目投标保证金付新疆宜化化工有限公司</t>
  </si>
  <si>
    <t>商务部熊伟用款投标广联达编制费用付冉启栋</t>
  </si>
  <si>
    <t>收到胡鹏涛转来10米滚齿机订金</t>
  </si>
  <si>
    <t>收到胡鹏涛转来10米滚齿机款项</t>
  </si>
  <si>
    <t>收到张霖泽转款(冲借支)</t>
  </si>
  <si>
    <t>商务部熊伟用款蒙阴广汇建材有限公司生料磨、煤磨产线磨机堆焊项目投标保证金付日照钢铁有限公司--公司</t>
  </si>
  <si>
    <r>
      <rPr>
        <sz val="12"/>
        <rFont val="微软雅黑"/>
        <charset val="134"/>
      </rPr>
      <t>商务部熊伟用款蒙阴广汇建材有限公司回转窑窑体及附属设施维修项目投标保证金付日照钢铁有限公司</t>
    </r>
    <r>
      <rPr>
        <sz val="10.5"/>
        <color rgb="FF096DD9"/>
        <rFont val="Segoe UI"/>
        <charset val="134"/>
      </rPr>
      <t>--</t>
    </r>
    <r>
      <rPr>
        <sz val="10.5"/>
        <color rgb="FF096DD9"/>
        <rFont val="宋体"/>
        <charset val="134"/>
      </rPr>
      <t>公司</t>
    </r>
  </si>
  <si>
    <t>收到安徽省优质采科技发展有限责任公司退保证金</t>
  </si>
  <si>
    <t>收到西安蓝田尧柏水泥有限公司转来质保金</t>
  </si>
  <si>
    <t>商务部熊伟用款伊犁钢铁炼钢厂烘烤器改造施工清单编制费付上海宝华国际招标有限公司--公司</t>
  </si>
  <si>
    <t>缴纳武汉开明2025.10月个人所得税</t>
  </si>
  <si>
    <t>缴纳武汉开明2025.10月增值税及附加税</t>
  </si>
  <si>
    <t>收到湖北双环科技股份有限公司退保证金</t>
  </si>
  <si>
    <t>综合部蒋霞借支医药费（宋华兵，住院号2401855）付荆门市人民医院（荆楚理工学院附属荆门市人民医院）</t>
  </si>
  <si>
    <t>收到元江玄林商贸有限公司货款</t>
  </si>
  <si>
    <t>收到东方希望重庆水泥有限公司结算款</t>
  </si>
  <si>
    <t>收款江苏沙钢钢铁有限公司货款</t>
  </si>
  <si>
    <t>收到江西玉山万年青水泥有限公司货款</t>
  </si>
  <si>
    <t>收到武汉市洪山区人民法院转款（丁超群案）</t>
  </si>
  <si>
    <t>武汉汉口转武汉工行</t>
  </si>
  <si>
    <t>收到甘肃京兰水泥有限公司质保金</t>
  </si>
  <si>
    <t>武汉汉口转武汉光大</t>
  </si>
  <si>
    <t>收到银行结息收入</t>
  </si>
  <si>
    <t>收到武汉市洪山区人民法院转款（阿尔法一审诉讼费）</t>
  </si>
  <si>
    <t>收到武汉市洪山区人民法院转款（嘉禾一审诉讼费）</t>
  </si>
  <si>
    <t>转武汉建设银行</t>
  </si>
  <si>
    <t>收到德令哈市人民法院退费（青海海西化工建材股份有限公司货款）</t>
  </si>
  <si>
    <t>收到天瑞新登郑州水泥有限公司质保金</t>
  </si>
  <si>
    <t>收到葛洲坝石门特种水泥有限公司设备维修合同履约保证金</t>
  </si>
  <si>
    <t>收到四川省星船城水泥股份有限公司货款</t>
  </si>
  <si>
    <t>收到江苏沙钢集团有限公司退保证金</t>
  </si>
  <si>
    <t>转湖北工行西山</t>
  </si>
  <si>
    <t xml:space="preserve">收到上饶市华东工业设备安装有限公司（三清水泥公司尾款）
</t>
  </si>
  <si>
    <t>综合部蒋霞用款武汉开明2025年1月社保费--个人</t>
  </si>
  <si>
    <t>缴纳武汉开明2024.12月增值税及附加税</t>
  </si>
  <si>
    <t>缴纳武汉开明2024.12月个人所得税</t>
  </si>
  <si>
    <t>收到重庆长寿西南水泥有限公司维修质保金</t>
  </si>
  <si>
    <t>缴纳武汉开明2025.1月增值税及附加税</t>
  </si>
  <si>
    <t>缴纳武汉开明2025.1月个人所得税</t>
  </si>
  <si>
    <t>综合部蒋霞用款武汉开明2024.12医疗保险费</t>
  </si>
  <si>
    <t>综合部蒋霞用款武汉开明2025.1医疗保险费</t>
  </si>
  <si>
    <t>综合部蒋霞用款补缴牛国庆2024.7-10月社保基数差额部分--公司</t>
  </si>
  <si>
    <t>综合部蒋霞用款武汉开明2025年2月社保费--个人</t>
  </si>
  <si>
    <t>缴纳武汉开明2025.2月印花税</t>
  </si>
  <si>
    <t>银行利息结息收入</t>
  </si>
  <si>
    <t>缴纳武汉开明2025.3月增值税及附加税</t>
  </si>
  <si>
    <t>缴纳武汉开明2025.3月个人所得税</t>
  </si>
  <si>
    <t>综合部蒋霞用款武汉开明2025年4月社保费--个人</t>
  </si>
  <si>
    <t>缴纳武汉开明2025.4月增值税及附加税</t>
  </si>
  <si>
    <t>缴纳武汉开明2025.4月个人所得税</t>
  </si>
  <si>
    <t>网银证书手续费</t>
  </si>
  <si>
    <t>收到达州利森水泥有限公司回转窑轮带托轮裂纹质保</t>
  </si>
  <si>
    <t>收到青海互助金圆水泥有限公司质保金</t>
  </si>
  <si>
    <t>收到武汉市失业保险管理办公室失业保险基金转款 </t>
  </si>
  <si>
    <t>收到重庆綦江西南水泥有限公司质保金</t>
  </si>
  <si>
    <t>收到重庆綦江西南水泥有限公司维修费</t>
  </si>
  <si>
    <t>收到交通银行贷款户发放贷款</t>
  </si>
  <si>
    <t>转湖北开明中行</t>
  </si>
  <si>
    <t>2025年网银服务年费</t>
  </si>
  <si>
    <t>2025年网银证书服务费</t>
  </si>
  <si>
    <t>2026年网银证书服务费</t>
  </si>
  <si>
    <t>收到银行结息</t>
  </si>
  <si>
    <t xml:space="preserve">   </t>
  </si>
  <si>
    <t>付永赢金融租赁有限公司</t>
  </si>
  <si>
    <t>收到杨敬辉代创璟支付货款</t>
  </si>
  <si>
    <t>收到武汉瑞收农业科技有限公司贴现款（原票金额791308.37，扣手续费4000，实收787308.37）</t>
  </si>
  <si>
    <t>还工行贷款</t>
  </si>
  <si>
    <t>收到武汉工行新贷款</t>
  </si>
  <si>
    <t>还贷款</t>
  </si>
  <si>
    <t>收到武汉瑞收农业科技有限公司贴现款（原票金额667275.15，扣手续费4800，实收662475.15）</t>
  </si>
  <si>
    <t>转湖北工行虹桥支行</t>
  </si>
  <si>
    <t>转武汉彤烨建行</t>
  </si>
  <si>
    <t>收到武汉工行转账</t>
  </si>
  <si>
    <t>工行证书缴费</t>
  </si>
  <si>
    <t>收到云南昆钢嘉华水泥建材有限公司退保证金</t>
  </si>
  <si>
    <t>收款武汉邮政转款</t>
  </si>
  <si>
    <t>收款武汉农商行转款</t>
  </si>
  <si>
    <t>网银注册服务费</t>
  </si>
  <si>
    <t>回单打印手续费</t>
  </si>
  <si>
    <t>财智卡年费</t>
  </si>
  <si>
    <t>收到武汉光谷科技融资担保有限公司退保费</t>
  </si>
  <si>
    <t>·</t>
  </si>
  <si>
    <t>收到武汉开明浦发转2025 年零星设备维修、安装、更换项目农民工工资保证金</t>
  </si>
  <si>
    <t>收到武汉浦发转（二次）青海发投碱业有限公司煅烧车间重灰5#煅烧炉大、小齿更换项目安全保证金</t>
  </si>
  <si>
    <t>收到武汉浦发转入重灰2#、3#、7#重灰炉炉头总成技改项目农民工工资保证金</t>
  </si>
  <si>
    <t>收到武汉浦发转入商务部范英用款重碱车间一座碳化塔更新项目农民工工资保证金</t>
  </si>
  <si>
    <t>收到武汉浦发转入商务部范英用款一期渣场二、三、四级泵站出口平台母管更换项目农民工工资保证金</t>
  </si>
  <si>
    <t>结息收入（2024.12.20结息收入）</t>
  </si>
  <si>
    <t>商务部范雅君用款青海发投碱业有限公司供压缩 3.83MPA蒸汽管线优化改造及新增重灰减温减压装置(安装)农民工工资保证金付武汉开明高新科技有限公司农民工工资保证金专户--公司</t>
  </si>
  <si>
    <t>收到武汉开明浦发转来重碱车间压缩系统节能降碳技术改造项目窑气管线移位及管线甩头项目农民工工资保证金</t>
  </si>
  <si>
    <t>收到武汉开明浦发转来重碱车间压缩工段阀门管线更换、新增系统甩头项目农民工工资保证金</t>
  </si>
  <si>
    <t>收到武汉开明浦发转来重碱车间蒸吸工段阀门及管线更换项目农民工工资保证金</t>
  </si>
  <si>
    <t>收到武汉开明浦发转来重碱车间管线及阀门更换项目农民工工资保证金</t>
  </si>
  <si>
    <t>武汉浦发收到交城义望铁合金有限责任公司银行承兑汇票，票号； 5 313345806012 20241223 00294755 2000154516460-000160216459</t>
  </si>
  <si>
    <t>武汉华夏内蒙古天皓水泥集团有限公司银行承兑汇票提示付款，票号；531065800001820240702001094718308806386-310230266</t>
  </si>
  <si>
    <t>武汉浦发青海发投碱业有限公司提示付款贴现</t>
  </si>
  <si>
    <t>武汉浦发收到山东泰西水泥有限公司银行承兑汇票，票号；531365107023520241205001658033000797700001-000800700000</t>
  </si>
  <si>
    <t>武汉浦发付伊犁钢铁2024.11.1-12.27吊车费付新疆缘和四海吊装运输有限责任公司（付承兑4张71089元，现金261）</t>
  </si>
  <si>
    <t>通宝平台签收新疆伊犁钢铁有限责任公司</t>
  </si>
  <si>
    <t>武汉浦发转武汉瑞收农业科技有限公司6张票据贴现</t>
  </si>
  <si>
    <t>武汉华夏收到兆山集团诸暨水泥有限公司银行承兑汇票，票号：532330200001220241031000125590390150001-392150000</t>
  </si>
  <si>
    <t>武汉光大收到重庆綦江西南水泥有限公司银行承兑汇票，票号：531079100007820241213001740091876290121-877290120</t>
  </si>
  <si>
    <t>通宝贴现</t>
  </si>
  <si>
    <t>武汉华夏收到湖南耒阳南方水泥有限公司银行承兑汇票，票据：5309588000339202501130020891161-3000000</t>
  </si>
  <si>
    <t>武汉华夏收到湖南耒阳南方水泥有限公司银行承兑汇票，票据：53025530405052024122700344884345900001-52900000</t>
  </si>
  <si>
    <t>武汉华夏收到湖南耒阳南方水泥有限公司银行承兑汇票，票据：5313651084017202412060013084175950000001-602000000</t>
  </si>
  <si>
    <t>武汉浦发生产部李权智用款伊犁钢铁工程外包费付张家口宣化昌通环保设备有限公司--公司</t>
  </si>
  <si>
    <t>武汉浦发生产部李权智用款青海发投吊车租赁费付德令哈永良商贸有限公司--公司</t>
  </si>
  <si>
    <t>武汉华夏生产部李权智用款2024年1月-5月采购费付武汉市科瑞金钻磨具有限公司--公司</t>
  </si>
  <si>
    <t>武汉华夏转湖北工行西山银行承兑汇票3张</t>
  </si>
  <si>
    <t>武汉华夏收到山东申丰水泥集团有限公司银行承兑汇票2张</t>
  </si>
  <si>
    <t>武汉华夏收到登电集团水泥有限公司银行承兑汇票1张</t>
  </si>
  <si>
    <t>武汉华夏收到江西安福南方水泥有限公司银行承兑汇票2张</t>
  </si>
  <si>
    <t>武汉华夏收到新疆蒙鑫水泥有限公司奇台分公司银行承兑汇票1张</t>
  </si>
  <si>
    <t>武汉浦发收到怀宁上峰水泥有限公司银行承兑汇票1张</t>
  </si>
  <si>
    <t>武汉浦发收到青海发投碱业有限公司银行承兑汇票7张</t>
  </si>
  <si>
    <t>武汉浦发转生产部李权智用款黄冈亚东周金国承包进场预付款8万付江苏宏华建设工程有限公司--公司</t>
  </si>
  <si>
    <t>武汉浦发转武汉瑞收农业科技有限公司1张票据贴现，票号；550358400001620241119001146797000000000001-000142891000</t>
  </si>
  <si>
    <t>武汉华夏收到湖北恒博机械科技有限公司银行承兑汇票</t>
  </si>
  <si>
    <t>武汉华夏收到湖北京兰水泥集团有限公司银行承兑汇票</t>
  </si>
  <si>
    <t>生产部李权智用款青海发投吊车租赁费付诚兴吊装（酒泉恒诚盛起重运输有限公司）--公司（付承兑59528.04，现金471.96）</t>
  </si>
  <si>
    <t>武汉浦发收到安钢集团信阳钢铁有限责任公司银行承兑汇票，票号：530251506561420250121002826239002009325121-002014325120</t>
  </si>
  <si>
    <t>武汉浦发收到山东鲁泰环保建材有限公司商业承兑汇票，票号：6302461037635202501270005160390</t>
  </si>
  <si>
    <t>武汉华夏票据到期提示付款，票号:530836203004720240807000186844102694884-104516616</t>
  </si>
  <si>
    <t>武汉华夏票据到期提示付款，票号:530836203004720240807000186844104516617-104984165</t>
  </si>
  <si>
    <t>武汉浦发收到河南锦荣水泥有限公司银行承兑汇票，票号：510549100005520241025002027393000704168958-000706168957</t>
  </si>
  <si>
    <t>武汉浦发转温州凯沣机械有限公司贴现银行承兑汇票4张</t>
  </si>
  <si>
    <t>武汉华夏转温州凯沣机械有限公司贴现银行承兑汇票3张</t>
  </si>
  <si>
    <t>武汉华夏转温州凯沣机械有限公司贴现银行承兑汇票1张</t>
  </si>
  <si>
    <t>武汉华夏转湖北开明工行西山支行银行承兑汇票3张</t>
  </si>
  <si>
    <t>武汉华夏转江苏宏华建设工程有限公司货款银行承兑汇票6张（总金额110000，武汉华夏转87001.75）</t>
  </si>
  <si>
    <t>武汉光大转江苏宏华建设工程有限公司货款银行承兑汇票2张（总金额110000，武汉光大转22998.25）</t>
  </si>
  <si>
    <t>武汉浦发转生产部闵洋用款伊犁钢铁吊车费用付新疆缘和四海吊装运输有限责任公司银行承兑汇票3张</t>
  </si>
  <si>
    <t>武汉浦发收到青海发投碱业有限公司银行承兑汇票3张</t>
  </si>
  <si>
    <t>武汉浦发收到青海发投碱业有限公司银行承兑汇票2张</t>
  </si>
  <si>
    <t>武汉华夏新疆中建西部建设水泥制造有限公司银行承兑汇票1张提示付款，票号:5322290019014202408260007455481985758438-1986142479</t>
  </si>
  <si>
    <t>武汉浦发青海发投碱业有限公司银行承兑汇票1张提示付款，票号：530279102515420240826000850236000007784255-000007808000</t>
  </si>
  <si>
    <t>武汉浦发青海发投碱业有限公司银行承兑汇票1张提示付款，票号：530260204485720240826001318925000437882096-000442084095</t>
  </si>
  <si>
    <t>武汉浦发转江苏宏华建设工程有限公司货款银行承兑汇票4张</t>
  </si>
  <si>
    <t>通宝平台签收新疆伊犁钢铁有限责任公司，票号；T25022456874</t>
  </si>
  <si>
    <t>通宝平台签收新疆伊犁钢铁有限责任公司,票号：T25022456308</t>
  </si>
  <si>
    <t>武汉浦发山东鲁泰环保建材有限公司商业承兑汇票1张提示付款，票号；6302461037635202408310000035320</t>
  </si>
  <si>
    <t>武汉浦发转武汉瑞收农业科技有限公司2张票据贴现（款转武汉工行）</t>
  </si>
  <si>
    <t>武汉浦发收到银行承兑汇票</t>
  </si>
  <si>
    <t>武汉浦发青海发投碱业有限公司银行承兑汇票1张提示付款，票号：510465308389520240923000350993000530650559-000531608558</t>
  </si>
  <si>
    <t>武汉浦发收到鞍山冀东水泥有限责任公司银行承兑汇票，票号：590722300001920241127003152376000157752634-000159032833</t>
  </si>
  <si>
    <t>武汉浦发收到应城市新都化工有限责任公司银行承兑汇票，票号：531352650001720250311000808261000005757952-000012076701</t>
  </si>
  <si>
    <t>武汉浦发转银行承兑汇票付生产部李权智用款莱芜钢铁采购焊丝1吨费用付天津雷公焊接材料有限公司--公司</t>
  </si>
  <si>
    <t>武汉光大收到重庆秀山西南水泥有限公司银行承兑汇票1张</t>
  </si>
  <si>
    <t>武汉浦发收到青海发投碱业有限公司银行承兑汇票6张</t>
  </si>
  <si>
    <t>武汉华夏收到成县祁连山水泥有限公司银行承兑汇票1张，票号：5316821000026202503261012720421-7830000</t>
  </si>
  <si>
    <t>武汉浦发转武汉国兰商贸有限公司银行承兑汇票7张贴现</t>
  </si>
  <si>
    <t>武汉华夏转武汉国兰商贸有限公司银行承兑汇票1张贴现</t>
  </si>
  <si>
    <t>武汉浦发收到山西太谷恒达煤气化有限公司银行承兑汇票1张，票号:578129000002120250122001110949000630000001-000635000000</t>
  </si>
  <si>
    <t>武汉华夏收到湖南耒阳南方水泥有限公司银行承兑汇票1张，票号：53136188000172025031000099977118435551-31169622</t>
  </si>
  <si>
    <t>武汉华夏收到登电集团有限公司银行承兑汇票1张，票号：53104910001162025012700071502823203760-24203759</t>
  </si>
  <si>
    <t>武汉浦发收到日钢营口中板有限公司银行承兑汇票1张，票号；531622100002120250328000819659000000000001-000040103240</t>
  </si>
  <si>
    <t>武汉浦发转银行承兑汇票付生产部李权智用款青海发投2024.9.30-11月吊车费用付诚兴吊装（账号：酒泉恒诚盛起重运输有限公司）--公司</t>
  </si>
  <si>
    <t>武汉浦发转银行承兑汇票付生产部闵洋用款青海发投德令哈博盛五金店2024年8月24日至10月28日采购费付德令哈埃克森商贸有限公司（付承兑）--公司</t>
  </si>
  <si>
    <t>武汉浦发收到安钢集团信阳钢铁有限责任公司银行承兑汇票，票号：5102515002256202503201010464850016560000001-0016660000000</t>
  </si>
  <si>
    <t>武汉华夏收到山西吉港冠宇水泥有限公司银行承兑汇票，票号：530852301541920250317000349601231428770-235318972</t>
  </si>
  <si>
    <t>武汉华夏收到山西昌灏环保科技股份有限公司银行承兑汇票</t>
  </si>
  <si>
    <t>武汉浦发转武汉瑞收农业科技有限公司银行承兑票据2张贴现</t>
  </si>
  <si>
    <t>武汉华夏转武汉瑞收农业科技有限公司银行承兑汇票2张贴现</t>
  </si>
  <si>
    <t>武汉浦发收到安钢集团信阳钢铁有限责任公司银行承兑汇票，票号：531351500017920250410000643539000790000001-000798000000</t>
  </si>
  <si>
    <t>武汉华夏收到湖北双环科技股份有限公司银行承兑汇票，票号:531365300048220250108000915170202155191-204880640</t>
  </si>
  <si>
    <t>武汉浦发宁波钢铁有限公司银行承兑汇票结清</t>
  </si>
  <si>
    <t>武汉浦发收到四川峨胜水泥集团股份有限公司银行承兑汇票，票号：531365100304220250318000725486000040752041-000073204955</t>
  </si>
  <si>
    <t>武汉浦收到洛阳黄河同力水泥有限责任公司银行承兑汇票1张，票号：53101000002702025040210021369500000000001-0000100000000</t>
  </si>
  <si>
    <t>武汉浦发青海发投碱业有限公司银行承兑汇票结清</t>
  </si>
  <si>
    <t>武汉浦发转武汉国兰商贸有限公司银行承兑汇票4张贴现</t>
  </si>
  <si>
    <t>收到新疆伊犁钢铁有限责任公司转入通宝</t>
  </si>
  <si>
    <t>湖南有色彬州氟化学有限公司银行承兑汇票1张，票号：53134680170122025031200101478518160001-20000000</t>
  </si>
  <si>
    <t>武汉光大收到重庆綦江西南水泥有限公司银行承兑汇票，票号：5313653000819 20250424 00116983 2760404622-760864780</t>
  </si>
  <si>
    <t>武汉浦发山东鲁泰环保建材有限公司商业承兑汇票1张提示付款，票号</t>
  </si>
  <si>
    <t>新疆伊犁钢铁有限责任公司通宝平台贴现</t>
  </si>
  <si>
    <t>武汉浦发转湖北工行西山银行承兑汇票1张</t>
  </si>
  <si>
    <t>武汉浦发收到新疆宜化化工有限公司银行承兑汇票</t>
  </si>
  <si>
    <t>武汉浦发转武汉国兰商贸有限公司银行承兑汇票1张贴现</t>
  </si>
  <si>
    <t>武汉华夏收到山东申丰水泥集团有限公司银行承兑汇票</t>
  </si>
  <si>
    <t>武汉浦发银行承兑汇票结清</t>
  </si>
  <si>
    <t>武汉光大收到重庆綦江西南水泥有限公司银行承兑汇票，票号：531310001201020250508100607909387679212-387781369</t>
  </si>
  <si>
    <t>武汉华夏收到湖北双环科技股份有限公司银行承兑汇票，票号:510333204020920250326001636201405099753-406729752</t>
  </si>
  <si>
    <t>武汉华夏收到湖南耒阳南方水泥有限公司银行承兑汇票，票据：53135540060332025042210080314513435178-25435177</t>
  </si>
  <si>
    <t>武汉浦发收到安钢集团信阳钢铁有限责任公司银行承兑汇票，票号：531049100018120250527102246285000240000001-000250000000</t>
  </si>
  <si>
    <t>票据贴现</t>
  </si>
  <si>
    <t>收到武汉信茂转武汉华夏银行承兑汇票1张</t>
  </si>
  <si>
    <t>收到湖北岚丹转武汉浦发银行承兑汇票1张</t>
  </si>
  <si>
    <t>武汉华夏转生产部李权智用款莱芜钢铁托轮轴承采购费付山东万古轴承有限公司（付承兑）--公司</t>
  </si>
  <si>
    <t>武汉浦发转生产部李权智用款莱芜钢铁托轮轴承采购费付山东万古轴承有限公司（付承兑）--公司</t>
  </si>
  <si>
    <t>武汉光大转生产部李权智用款莱芜钢铁托轮轴承采购费付山东万古轴承有限公司（付承兑）--公司</t>
  </si>
  <si>
    <t>武汉华夏收到湖北京兰水泥集团有限公司银行承兑汇票1张</t>
  </si>
  <si>
    <t>武汉浦发收到武汉美腾斯科技有限公司银行承兑汇票1张</t>
  </si>
  <si>
    <t>武汉浦发收到四川峨胜水泥集团股份有限公司银行承兑汇票，票号：531365107007520250314000512555001620500001-001621500000</t>
  </si>
  <si>
    <t>武汉浦发收到四川峨胜水泥集团股份有限公司银行承兑汇票，票号：532330100001920250606000906473002126000001-002141000000</t>
  </si>
  <si>
    <t>武汉华夏收到准格尔旗铸城水泥有限责任公司银行承兑汇票1张</t>
  </si>
  <si>
    <t>武汉华夏转湖北工行西山银行承兑汇票1张</t>
  </si>
  <si>
    <t>武汉浦发收到青海发投碱业有限公司银行承兑汇票</t>
  </si>
  <si>
    <t>武汉浦发收到中盐内蒙古化工股份有限公司盐碱分公司银行承兑汇票</t>
  </si>
  <si>
    <t>武汉华夏收到吐鲁番天山水泥有限责公司银行承兑汇票</t>
  </si>
  <si>
    <t>武汉浦发转生产部闵洋用款伊犁钢铁2025年1月1日至1月21日吊车费用（全款44030，付24030）付新疆缘和四海吊装运输有限责任公司（付承兑）--公司</t>
  </si>
  <si>
    <t>武汉浦发收到湖南华菱湘潭钢铁有限公司银行承兑汇票</t>
  </si>
  <si>
    <t>武汉浦发转武汉国兰商贸有限公司银行承兑汇票6张贴现</t>
  </si>
  <si>
    <t>武汉华夏收到山西昌灏环保科技股份有限公司银行承兑汇票1张</t>
  </si>
  <si>
    <t>武汉浦发转湖北工行西山银行承兑汇票3张</t>
  </si>
  <si>
    <t>武汉华夏收到湖北宜化松滋肥业有限公司银行承兑汇票1张</t>
  </si>
  <si>
    <t>武汉华夏转生产部闵洋用款伊犁钢铁2025年1月1日至1月21日吊车费用（全款44030，已付24030，剩2万未付）付新疆缘和四海吊装运输有限责任公司（付承兑）--公司--公司</t>
  </si>
  <si>
    <t>武汉汉口收到安吉南方水泥有限公司银行承兑汇票1张</t>
  </si>
  <si>
    <t>武汉浦发收到四川峨胜水泥集团股份有限公司银行承兑汇票1张</t>
  </si>
  <si>
    <t>武汉华夏票据到期提示付款</t>
  </si>
  <si>
    <t>武汉光大收到四川筠连西南水泥有限公司银行承兑汇票</t>
  </si>
  <si>
    <t>武汉浦发收到中材安徽水泥有限公司银行承兑汇票1张</t>
  </si>
  <si>
    <t>武汉华夏转温州凯沣机械有限公司银行承兑汇票2张贴现</t>
  </si>
  <si>
    <t>武汉浦发收到怀宁上峰水泥有限公司银行承兑汇票2张</t>
  </si>
  <si>
    <t>武汉浦发山东鲁泰环保建材有限公司商业承兑汇票1张提示付款</t>
  </si>
  <si>
    <t>武汉浦发转温州凯沣机械有限公司贴现银行承兑汇票1张</t>
  </si>
  <si>
    <t>武汉华夏收到江西赣锋锂业集团股份有限公司银行承兑汇票</t>
  </si>
  <si>
    <t>通宝平台签收武钢中冶工业技术服务有限公司</t>
  </si>
  <si>
    <t>武汉浦发收到燕新控股集团有限公司银行承兑汇票1张</t>
  </si>
  <si>
    <t>武汉浦发收到武汉彤烨中信转来银行承兑汇票1张</t>
  </si>
  <si>
    <t>武汉浦发收到湖北岚丹中信转来银行承兑汇票1张</t>
  </si>
  <si>
    <t>通宝武钢中冶转宁波峥墨物资有限公司贴现</t>
  </si>
  <si>
    <r>
      <rPr>
        <sz val="12"/>
        <rFont val="微软雅黑"/>
        <charset val="134"/>
      </rPr>
      <t>武汉浦发收到绥江县永固水泥有限责任公司银行承兑汇票</t>
    </r>
    <r>
      <rPr>
        <sz val="12"/>
        <color rgb="FF333333"/>
        <rFont val="FZLTHJW--GB1-0"/>
        <charset val="134"/>
      </rPr>
      <t>1</t>
    </r>
    <r>
      <rPr>
        <sz val="12"/>
        <color rgb="FF333333"/>
        <rFont val="宋体"/>
        <charset val="134"/>
      </rPr>
      <t>张</t>
    </r>
  </si>
  <si>
    <t>武汉浦发转银行承兑汇票5张付生产部刘江波用款伊钢烘烤器项目电缆线尾款与运费付伊犁昆香电控设备有限责公司--公司</t>
  </si>
  <si>
    <t>武汉浦发转湖北工行西山银行承兑汇票2张</t>
  </si>
  <si>
    <t>武汉华夏收到成县祁连山水泥有限公司银行承兑汇票1张</t>
  </si>
  <si>
    <t>武汉华夏收到山东申丰水泥集团有限公司银行承兑汇票1张</t>
  </si>
  <si>
    <t>武汉光大收到重庆綦江西南水泥有限公司银行承兑汇票</t>
  </si>
  <si>
    <t>武汉浦发收到鞍山冀东水泥有限责任公司银行承兑汇票</t>
  </si>
  <si>
    <t>武汉浦发收到青海发投碱业有限公司银行承兑汇票1张</t>
  </si>
  <si>
    <t>武汉浦发转武汉国兰商贸有限公司银行承兑汇票2张贴现</t>
  </si>
  <si>
    <t>武汉华夏转武汉国兰商贸有限公司银行承兑汇票3张贴现</t>
  </si>
  <si>
    <t>武汉光大转武汉国兰商贸有限公司银行承兑汇票1张贴现</t>
  </si>
  <si>
    <t>武汉浦发收到安钢集团信阳钢铁有限责任公司银行承兑汇票</t>
  </si>
  <si>
    <t>武汉浦发收到山东鲁泰环保建材有限公司商业承兑汇票1张</t>
  </si>
  <si>
    <t>武汉浦发收到江苏唐电电力安装有限公司银行承兑汇票1张</t>
  </si>
  <si>
    <t>武汉浦发转厦门芝麻开花节节高贸易有限公司商业承兑汇票1张贴现</t>
  </si>
  <si>
    <t>武汉汉口转武汉国兰商贸有限公司银行承兑汇票1张贴现</t>
  </si>
  <si>
    <t>武汉浦发收到阿鲁科尔沁旗山水水泥有限公司银行承兑汇票1张</t>
  </si>
  <si>
    <t>武汉浦发收到江西晶昊盐化有限公司银行承兑汇票1张</t>
  </si>
  <si>
    <t>武汉浦发收到海拉尔蒙西水泥有限公司银行承兑汇票1张</t>
  </si>
  <si>
    <t>武汉浦发收到山东泰西水泥有限公司银行承兑汇票1张</t>
  </si>
  <si>
    <t>武汉浦发转生产部宋超用款新疆伊犁钢铁阀门配件采购付唐山加能阀门有限公司（付承兑）--公司</t>
  </si>
  <si>
    <t>武汉浦发收到河南龙宇煤化工有限公司银行承兑汇票1张</t>
  </si>
  <si>
    <t>武汉华夏收到江苏鹤林水泥有限公司银行承兑汇票1张</t>
  </si>
  <si>
    <t>武汉浦发收到敬业（营口）中板有限公司银行承兑汇票1张</t>
  </si>
  <si>
    <t>武汉华夏收到新疆米东天山水泥有限责任公司银行承兑汇票1张</t>
  </si>
  <si>
    <t>武汉浦发收到河钢股份有限公司邯郸分公司银行承兑汇票1张</t>
  </si>
  <si>
    <t>武汉华夏收到山东圣川新材料科技股份有限公司银行承兑汇票1张</t>
  </si>
  <si>
    <t>武汉华夏转湖北工行西山银行承兑汇票2张</t>
  </si>
  <si>
    <t>武汉华夏转武汉国兰商贸有限公司银行承兑汇票4张贴现</t>
  </si>
  <si>
    <t>武汉浦发收到湖北京兰环境工程有限公司银行承兑汇票1张</t>
  </si>
  <si>
    <t>武汉华夏收到山东鲁碧集团有限公司银行承兑汇票1张</t>
  </si>
  <si>
    <t>武汉浦发收到大冶市成美贸易有限公司银行承兑汇票1张</t>
  </si>
  <si>
    <t>武汉华夏收到河南晋开化工投资控股集团有限责任公司银行承兑汇票1张</t>
  </si>
  <si>
    <t>武汉华夏收到湖北双环科技股份有限公司银行承兑汇票2张</t>
  </si>
  <si>
    <t>武汉华夏转生产部宋超用款新疆宜化购买2台卷扬机款项付上海奉溪机械实业有限公司货款银行承兑汇票7张</t>
  </si>
  <si>
    <t>武汉浦发收到张家港市联泰科技有限公司银行承兑汇票1张</t>
  </si>
  <si>
    <t>通宝平台签收新疆伊犁钢铁有限责任公司通宝一张</t>
  </si>
  <si>
    <t>武汉华夏转生产部张月用款江西亚东项目外包费用付重庆东森金属加工有限公司货款银行承兑汇票3张</t>
  </si>
  <si>
    <t>武汉华夏签收兆山集团诸暨水泥有限公司银行承兑汇票1张</t>
  </si>
  <si>
    <r>
      <rPr>
        <sz val="12"/>
        <color rgb="FF333333"/>
        <rFont val="宋体"/>
        <charset val="134"/>
      </rPr>
      <t>武汉浦发收到湘潭瑞通球团有限公司银行承兑汇票</t>
    </r>
    <r>
      <rPr>
        <sz val="12"/>
        <color rgb="FF333333"/>
        <rFont val="FZLTHJW--GB1-0"/>
        <charset val="134"/>
      </rPr>
      <t>1</t>
    </r>
    <r>
      <rPr>
        <sz val="12"/>
        <color rgb="FF333333"/>
        <rFont val="宋体"/>
        <charset val="134"/>
      </rPr>
      <t>张</t>
    </r>
  </si>
  <si>
    <t>武汉浦发收到青海发投碱业有限公司银行承兑汇票4张</t>
  </si>
  <si>
    <t>武汉浦发转生产部张月用款江西亚东外协费用付重庆东森金属加工有限公司银行承兑1张</t>
  </si>
  <si>
    <r>
      <rPr>
        <sz val="9.5"/>
        <color rgb="FF333333"/>
        <rFont val="宋体"/>
        <charset val="134"/>
      </rPr>
      <t>武汉浦发转杭州鼎安贝电子科技有限公司银行承兑汇票</t>
    </r>
    <r>
      <rPr>
        <sz val="9.5"/>
        <color rgb="FF333333"/>
        <rFont val="FZLTHJW--GB1-0"/>
        <charset val="134"/>
      </rPr>
      <t>3</t>
    </r>
    <r>
      <rPr>
        <sz val="9.5"/>
        <color rgb="FF333333"/>
        <rFont val="宋体"/>
        <charset val="134"/>
      </rPr>
      <t>张贴现</t>
    </r>
  </si>
  <si>
    <t>武汉浦发收到池州恒鑫材料科技有限公司银行承兑汇票1张</t>
  </si>
  <si>
    <t>武汉华夏收到湖北六国化工股份有限公司银行承兑汇票2张</t>
  </si>
  <si>
    <t>收到周英柱退回伊犁钢铁李培林项目借支2万，剩余款项</t>
  </si>
  <si>
    <t>存入王先梅账户</t>
  </si>
  <si>
    <t>汪会计交接工作服押金</t>
  </si>
  <si>
    <t>汪会计交接饶凯充饭卡</t>
  </si>
  <si>
    <t>网银证书服务</t>
  </si>
  <si>
    <t>跨行手续费</t>
  </si>
  <si>
    <t>缴纳武汉彤烨2024.11月-印花税</t>
  </si>
  <si>
    <t>综合部蒋霞用款武汉彤烨1月人员社保--公司</t>
  </si>
  <si>
    <t>收到武汉市医疗保险中心（武汉市医疗保险稽查办公室）生育基金支出户张月 20250124生育变更划单位</t>
  </si>
  <si>
    <t>网银服务费</t>
  </si>
  <si>
    <t>综合部蒋霞用款武汉彤烨2月人员社保--公司</t>
  </si>
  <si>
    <t>缴纳武汉彤烨2025.3月-增值税及附加税</t>
  </si>
  <si>
    <t>综合部蒋霞用款武汉彤烨4月人员社保--公司</t>
  </si>
  <si>
    <t>综合部蒋霞用款武汉彤烨5月社保--公司</t>
  </si>
  <si>
    <t>综合部蒋霞用款武汉彤烨6月社保--公司</t>
  </si>
  <si>
    <t>综合部蒋霞用款武汉彤烨7月社保--公司</t>
  </si>
  <si>
    <t>缴纳武汉彤烨2025.7月-增值税及附加税</t>
  </si>
  <si>
    <t>综合部蒋霞用款武汉彤烨8月社保--公司</t>
  </si>
  <si>
    <t>缴纳武汉彤烨2025.8月-增值税及附加税</t>
  </si>
  <si>
    <t>综合部蒋霞用款武汉彤烨9月社保--公司</t>
  </si>
  <si>
    <t>缴纳武汉彤烨2025.9月-增值税及附加税</t>
  </si>
  <si>
    <t>综合部蒋霞用款武汉彤烨10月社保--公司</t>
  </si>
  <si>
    <t>缴纳武汉彤烨2025.10月-印花税</t>
  </si>
  <si>
    <t>收到武汉瑞收农业科技有限公司转来贴票款</t>
  </si>
  <si>
    <t>综合部蒋霞用款彤烨2名安全员C证延期费用付张志--个人</t>
  </si>
  <si>
    <t>收到吉林亚泰明城水泥有限公司货款</t>
  </si>
  <si>
    <t>发放张月2024.12月工资</t>
  </si>
  <si>
    <t>发放熊金旺2024.12月工资（打给林柱生）</t>
  </si>
  <si>
    <t>发放王金娥2024.12月工资（打给林柱生）</t>
  </si>
  <si>
    <t>综合部蒋霞用款武汉彤烨知识产权年费--个人</t>
  </si>
  <si>
    <t>对公短信服务费</t>
  </si>
  <si>
    <t>跨行普通转账</t>
  </si>
  <si>
    <t>跨行加急转账</t>
  </si>
  <si>
    <t>收到温州凯沣机械有限公司2张票据贴现款（原票金额5万，扣手续费420，实收49580）</t>
  </si>
  <si>
    <t>武汉彤烨中信转湖北开明邮政</t>
  </si>
  <si>
    <t>发放张月2025.1月工资</t>
  </si>
  <si>
    <t>发放熊金旺2025.1月工资（打给林柱生）</t>
  </si>
  <si>
    <t>发放王金娥2025.1月工资（打给林柱生）</t>
  </si>
  <si>
    <t>收到云南远东水泥有限责任公司托轮修复费</t>
  </si>
  <si>
    <t>发放张月2025.2月工资</t>
  </si>
  <si>
    <t>发放熊金旺2025.2月工资（打给林柱生）</t>
  </si>
  <si>
    <t>发放王金娥2025.2月工资（打给林柱生）</t>
  </si>
  <si>
    <t>发放童西婷2025.2月工资</t>
  </si>
  <si>
    <t>发放会计杨婷2025.2月工资</t>
  </si>
  <si>
    <t>综合部蒋霞用款武汉彤烨与吉林亚泰明城水泥有限公司合同纠纷一审律师费付湖北华隽律师事务所--公司</t>
  </si>
  <si>
    <t>综合部蒋霞用款武汉彤烨与重庆市富丰水泥集团合同纠纷一审律师费付湖北华隽律师事务所--公司</t>
  </si>
  <si>
    <t>收到湖北开明中行转款</t>
  </si>
  <si>
    <t>收到云南远东水泥有限责任公司2#3#窑轮带修复费用</t>
  </si>
  <si>
    <t>综合部蒋霞用款彤烨 资质延期事宜，目前建造师注册中，现需付进度款3.2万元付张志--个人</t>
  </si>
  <si>
    <t>收到云南澄江华荣水泥有限责任公司尾款</t>
  </si>
  <si>
    <t>发放张月2025.3月工资</t>
  </si>
  <si>
    <t>发放熊金旺2025.3月工资（打给林柱生）</t>
  </si>
  <si>
    <t>发放王金娥2025.3月工资（打给林柱生）</t>
  </si>
  <si>
    <t>发放范英2025.3月工资</t>
  </si>
  <si>
    <t>发放彭秀秀2025.3月工资</t>
  </si>
  <si>
    <t>发放童西婷2025.3月工资</t>
  </si>
  <si>
    <t>跨行转账</t>
  </si>
  <si>
    <t>商务部冯肖用款敬业集团江苏敬业钢铁330㎡烧结技改工程产前备件标书费付河北兴晶商贸有限公司--公司</t>
  </si>
  <si>
    <t>转湖北工行虹桥</t>
  </si>
  <si>
    <t>综合部蒋霞用款张月生育险付张月--个人</t>
  </si>
  <si>
    <t>收到武汉国兰商贸有限公司转来银行承兑汇票贴现款（原票金额5万，扣手续费300，实收49700）</t>
  </si>
  <si>
    <t>数字证书年费缴纳</t>
  </si>
  <si>
    <t>付汤卓宁2025.4月工资</t>
  </si>
  <si>
    <t>发放张月2025.4月工资</t>
  </si>
  <si>
    <t>发放熊金旺2025.4月工资（打给林柱生）</t>
  </si>
  <si>
    <t>发放王金娥2025.4月工资（打给林柱生）</t>
  </si>
  <si>
    <t>发放彭秀秀2025.4月工资</t>
  </si>
  <si>
    <t>发放范雅君2025.4月工资</t>
  </si>
  <si>
    <t>综合部蒋霞用款彤烨资质延期事宜尾款3000元付张志--个人</t>
  </si>
  <si>
    <t>发放范英2025.4月工资</t>
  </si>
  <si>
    <t>转湖北岚丹</t>
  </si>
  <si>
    <t>综合部蒋霞用款武汉彤烨专利年费1440元付国家知识产权局专利局武汉代办处--公司</t>
  </si>
  <si>
    <t>发放张月2025.5月工资</t>
  </si>
  <si>
    <t>发放熊金旺2025.5月工资（打给林柱生）</t>
  </si>
  <si>
    <t>发放王金娥2025.5月工资（打给林柱生）</t>
  </si>
  <si>
    <t>发放汤卓宁2025.5月工资</t>
  </si>
  <si>
    <t>发放范雅君2025.5月工资</t>
  </si>
  <si>
    <t>收到武汉彤烨建行转款</t>
  </si>
  <si>
    <t>收到亚泰集团哈尔滨水泥有限公司维修费</t>
  </si>
  <si>
    <t>发放汤卓宁2025.6月工资</t>
  </si>
  <si>
    <t>发放范雅君2025.6月工资</t>
  </si>
  <si>
    <t>发放张月2025.6月工资</t>
  </si>
  <si>
    <t>发放陈姣姣2025.6月工资</t>
  </si>
  <si>
    <t>发放熊金旺2025.6月工资（打给林柱生）</t>
  </si>
  <si>
    <t>发放王金娥2025.6月工资（打给林柱生）</t>
  </si>
  <si>
    <t>收到支付宝（中国）网络技术有限公司转来验证款</t>
  </si>
  <si>
    <t>转武汉华夏</t>
  </si>
  <si>
    <t>收到武汉国兰商贸有限公司转来银行承兑汇票贴现款（原票金额10835，扣手续费500，实收10335）</t>
  </si>
  <si>
    <t>收到涂志军转款</t>
  </si>
  <si>
    <t>收到云南远东水泥有限责任公司2#窑轮带修复费用</t>
  </si>
  <si>
    <t>收到福建春驰集团国产实业水泥有限公司质保金</t>
  </si>
  <si>
    <t>收到武汉华夏京汉支行转款</t>
  </si>
  <si>
    <t>付涂志军</t>
  </si>
  <si>
    <t>付黎国海借款利息</t>
  </si>
  <si>
    <t>发放张月2025.7月工资</t>
  </si>
  <si>
    <t>发放陈姣姣2025.7月工资</t>
  </si>
  <si>
    <t>发放熊金旺2025.7月工资（打给林柱生）</t>
  </si>
  <si>
    <t>发放王金娥2025.7月工资（打给林柱生）</t>
  </si>
  <si>
    <t>发放孙志南2025.7月工资</t>
  </si>
  <si>
    <t>发放汤卓宁2025.7月工资（打给林全意）</t>
  </si>
  <si>
    <t>发放范雅君2025.7月工资</t>
  </si>
  <si>
    <t>发放陈姣姣2025.8-9月工资</t>
  </si>
  <si>
    <t>发放张月2025.8月工资</t>
  </si>
  <si>
    <t>发放熊金旺2025.8月工资（打给林柱生）</t>
  </si>
  <si>
    <t>发放王金娥2025.8月工资（打给林柱生）</t>
  </si>
  <si>
    <t>发放孙志南2025.8月工资</t>
  </si>
  <si>
    <t>发放汤卓宁2025.8月工资（打给林全意）</t>
  </si>
  <si>
    <t>收到湖北京兰水泥集团有限公司退押金</t>
  </si>
  <si>
    <t>汉口银行证书更新费用无单</t>
  </si>
  <si>
    <t>证书更新手续费</t>
  </si>
  <si>
    <t>武汉彤烨中信转武汉瑞收农业科技有限公司票据1张贴现</t>
  </si>
  <si>
    <t>武汉彤烨中信转温州凯沣机械有限公司票据2张贴现</t>
  </si>
  <si>
    <t>武汉彤烨中信收到甘肃永固特种水泥有限公司银行承兑汇票1张</t>
  </si>
  <si>
    <t>武汉彤烨中信转武汉国兰商贸有限公司银行承兑汇票1张</t>
  </si>
  <si>
    <t>武汉彤烨中信转武汉浦发银行承兑汇票1张</t>
  </si>
  <si>
    <t>付黄震2024年10月生活费</t>
  </si>
  <si>
    <t>财务部王金平用款杜继红11.5-12.3湘潭钢铁交通费--个人</t>
  </si>
  <si>
    <t>生产部王为超报销12.1-12.2盐湖镁业到青海发投交通费--公司</t>
  </si>
  <si>
    <t>生产部王为超报销11.18-11.21山西铝业交通费--个人</t>
  </si>
  <si>
    <t>生产部王为超报销11.22-11.24山西铝业到伊犁钢铁交通费--个人</t>
  </si>
  <si>
    <t>生产部王为超报销11.28-11.30伊犁钢铁到青海盐湖镁业交通费--个人</t>
  </si>
  <si>
    <t>生产部王为超报销12.6-12.8青海发投到江苏永钢交通费--个人</t>
  </si>
  <si>
    <t>生产部王为超报销12.12兆山诸暨到江苏永钢交通费--个人</t>
  </si>
  <si>
    <t>生产部郭建霞用款2024.2.19-10.8厂内气体采购费付鄂州市鹏缘气体有限责任公司--公司</t>
  </si>
  <si>
    <t>生产部吴有良报销12.4-12.7北海新材料看现场交通生活费--个人</t>
  </si>
  <si>
    <t>生产部吴有良报销12.9-12.12太原考试交通住宿费--个人</t>
  </si>
  <si>
    <t>生产部吴有良报销11.26-11.30内蒙古碱业交通住宿费--个人</t>
  </si>
  <si>
    <t>生产部李权智报销日照钢铁角铁采购费--个人</t>
  </si>
  <si>
    <t>生产部龚国庆报销江苏永钢1米钢板尺采购费--个人</t>
  </si>
  <si>
    <t>生产部石小伟报销江西亚东防爆插头采购费，打印费--个人</t>
  </si>
  <si>
    <t>生产部李权智用款江西亚东脚手架全包费用付瑞昌市东山头矿山机械厂--个人</t>
  </si>
  <si>
    <t>生产部李权智报销江西亚东零星采购费用--个人</t>
  </si>
  <si>
    <t>生产部李权智报销日照钢铁采购角铁，彩瓦费用--个人</t>
  </si>
  <si>
    <t>生产部李权智用款江苏永钢外协安全员许委建12.16-12.30工资及过路费--个人</t>
  </si>
  <si>
    <t>生产部雍佳强报销福建鼎信焊丝采购费--个人</t>
  </si>
  <si>
    <t>生产部林家祥报销12月工厂预交网费及11月水费--个人</t>
  </si>
  <si>
    <t>生产部李权智用款湘潭瑞通外协人员工资付杜业虎，韩德利，徐伟双--个人</t>
  </si>
  <si>
    <t>生产部李权智用款伊犁钢铁2024.11.7-2024.12气体费用付新源县利态制气有限责任公司--公司</t>
  </si>
  <si>
    <t>生产部马全花报销青海发投办公用品采购费--个人</t>
  </si>
  <si>
    <t>生产部李权智用款日照钢铁外协人员刘正荣调窑工资--个人</t>
  </si>
  <si>
    <t>生产部李权智用款江西亚东2024.12月返修气体费付瑞昌市共创工业气体有限公司--公司</t>
  </si>
  <si>
    <t>生产部马全花报销寄格尔木盐湖镁业磨石口罩快递费--个人</t>
  </si>
  <si>
    <t>生产部李晶用款青海发投青HR2288更换锁块费用付德令哈诚信汽车修理厂--个人</t>
  </si>
  <si>
    <t>生产部马全花报销青海发投防爆接线盒，口罩，包塑管等采购费--个人</t>
  </si>
  <si>
    <t>生产部李权智用款辉县市成军机械设备有限公司湖北宜化松滋加工费</t>
  </si>
  <si>
    <t>综合部蒋霞用款湖北开明办理备案制劳务资质（总金额1.5万，已付7500元）付武汉市江岸区悦恺信息服务部（个体工商户）--公司</t>
  </si>
  <si>
    <t>财务部王金平用款姚忠平劳务公司（合肥星平易达设备安装有限公司）2024年12月给湖北开明开票税金--公司</t>
  </si>
  <si>
    <r>
      <rPr>
        <sz val="12"/>
        <rFont val="微软雅黑"/>
        <charset val="134"/>
      </rPr>
      <t>财务部杨婷用款张凯华劳务公司（武汉市欣亿设备安装有限公司）在</t>
    </r>
    <r>
      <rPr>
        <sz val="10.5"/>
        <color rgb="FF222222"/>
        <rFont val="Segoe UI"/>
        <charset val="134"/>
      </rPr>
      <t>2024</t>
    </r>
    <r>
      <rPr>
        <sz val="10.5"/>
        <color rgb="FF222222"/>
        <rFont val="宋体"/>
        <charset val="134"/>
      </rPr>
      <t>年</t>
    </r>
    <r>
      <rPr>
        <sz val="10.5"/>
        <color rgb="FF222222"/>
        <rFont val="Segoe UI"/>
        <charset val="134"/>
      </rPr>
      <t>11-12</t>
    </r>
    <r>
      <rPr>
        <sz val="10.5"/>
        <color rgb="FF222222"/>
        <rFont val="宋体"/>
        <charset val="134"/>
      </rPr>
      <t>月给湖北开明开票税金</t>
    </r>
  </si>
  <si>
    <t>付湖北开明2024.11月员工生活费</t>
  </si>
  <si>
    <t>销售部林维报销日照钢铁采购彩钢瓦，角钢货款--个人</t>
  </si>
  <si>
    <t>财务部王金平用款2025.1.10-2026.2.15金蝶软件运行维护费用付武汉丹橘科技有限公司--公司</t>
  </si>
  <si>
    <t>财务部汪余欢报销包兴家属住院慰问湖北，私车公用交通费--个人</t>
  </si>
  <si>
    <t>财务部汪余欢报销长城V酒店年会场地订金--个人</t>
  </si>
  <si>
    <t>生产部李权智报销工厂水电费--个人</t>
  </si>
  <si>
    <t>生产部李权智报销河南晋开化防护罩采购费--个人</t>
  </si>
  <si>
    <t>生产部山英玉报销中盐内蒙古招待特产采购费1000元，住宿费2340元--个人</t>
  </si>
  <si>
    <t>生产部马全花报销寄往格尔木盐湖镁业磨石快递费--个人</t>
  </si>
  <si>
    <t>生产部李权智用款青海发投吊车租赁费付鄂晶邦--个人</t>
  </si>
  <si>
    <t>生产部李权智报销河南晋开化工气体采购费--个人</t>
  </si>
  <si>
    <t>生产部郭建霞用款2024年3月-11月油米采购费付郭汉平（总金额5400,12.13付3440元）--个人</t>
  </si>
  <si>
    <t>批量代发湖北人员2024.12月人员工资</t>
  </si>
  <si>
    <t>生产部李权智用款2025.1.22晚上招待高国俊、张海龙、张小忠、张凯华、范正华餐费--个人</t>
  </si>
  <si>
    <t>综合部蒋霞用款湖北开明知识产权年费--公司</t>
  </si>
  <si>
    <t>财务部汪余欢报销腊鱼礼盒300/盒*2（高国俊、张海龙）--个人</t>
  </si>
  <si>
    <t>财务部汪余欢报销与小林总闵洋外出购烟花10个*100/个+鞭炮6卷*50/卷--个人</t>
  </si>
  <si>
    <t>财务部汪余欢报销25号中午公司在厂上班人员聚餐费用812/桌*3=2436，实付2400--个人</t>
  </si>
  <si>
    <t>生产部余永昕报销测窑设备江苏永钢发诸暨兆山费用699元--个人</t>
  </si>
  <si>
    <t>生产部余永昕报销测窑设备诸暨兆山发江苏永钢费用687元--个人</t>
  </si>
  <si>
    <t>生产部余永昕报销公司出发江苏永钢第一次静态检测来回车费生活费  第二次动态测窑来回车费生活费--个人</t>
  </si>
  <si>
    <t>生产部余永昕报销测窑设备山西铝业寄日照钢铁物流费--个人</t>
  </si>
  <si>
    <t>生产部余永昕报销唐山中厚板材1.13交通费--个人</t>
  </si>
  <si>
    <t>生产部余永昕报销1.16-1.17唐山站到中厚板100多公里只能拼车费用--个人</t>
  </si>
  <si>
    <t>生产部余永昕报销山西铝业甲方要求第二天上午要进厂办结算验收交通费--个人</t>
  </si>
  <si>
    <t>生产部祝发权报销伊犁钢铁项目坐飞机费用武汉到伊宁1059元伊宁飞机场到伊钢85元--个人</t>
  </si>
  <si>
    <t>批量代发湖北人员2024.12月人员生活费</t>
  </si>
  <si>
    <t>付湖北旭硕商贸有限公司黄冈亚东钢材采购费</t>
  </si>
  <si>
    <t>生产部余永昕报销12.17-12.20公司出发诸暨兆山静态测窑来回车费生活费住宿费--个人</t>
  </si>
  <si>
    <t>生产部夏敬文报销青海发投1.20-1.21交通费--个人</t>
  </si>
  <si>
    <t>生产部房延云报销2024.11.18公司出差去山西铝业交通费--个人</t>
  </si>
  <si>
    <t>生产部李同林报销青海发投1.20-1.21交通费--个人</t>
  </si>
  <si>
    <t>生产部黄国恩报销伊犁钢铁1.16-1.19交通费--个人</t>
  </si>
  <si>
    <t>生产部包兴报销日照钢铁12.21交通费--个人</t>
  </si>
  <si>
    <t>生产部包兴报销日照钢铁12.12-12.13交通费--个人</t>
  </si>
  <si>
    <t>生产部李权智报销伊犁钢铁四人天河机场赶回来开年会打的费用--个人</t>
  </si>
  <si>
    <t>生产部包兴报销盐湖镁业1.14-1.16退票费--个人</t>
  </si>
  <si>
    <t>生产部杜继红报销青海发投1.4-1.6交通费--个人</t>
  </si>
  <si>
    <t>生产部张全民报销年会接送人依维柯换轮胎过路费--个人</t>
  </si>
  <si>
    <t>生产部李权智用款1.22-1.25范振华参加年会交通费 540 元付范振华--个人</t>
  </si>
  <si>
    <t>生产部李晶报销1月23日中午十二点半接到付磊，经林总同意一起吃饭--个人</t>
  </si>
  <si>
    <t>生产部朱太礼报销日照钢铁1月1日至1月26日生活费1300元，朱太礼1月25日从日照钢铁回公司交通费438元--个人</t>
  </si>
  <si>
    <t>生产部石小伟报销汝州天瑞保险合同打印费--个人</t>
  </si>
  <si>
    <t>生产部王小兵报销汝州天瑞2025年2月7日从汝州天瑞回鄂州公司的交通费108元--个人</t>
  </si>
  <si>
    <t>生产部李权智报销四川峨胜滑履筒体裂纹要气刨购买碳棒200根，作色探伤剂两套采购费--个人</t>
  </si>
  <si>
    <t>生产部石小伟报销2025年2月8日汝州天瑞回鄂州公司的交通费99元--个人</t>
  </si>
  <si>
    <t>生产部李权智报销汝州天瑞现场焊接使用氧气5瓶，乙炔5瓶，二氧化碳5瓶采购费--个人</t>
  </si>
  <si>
    <t>生产部付磊报销2025年1月23日-1月25日参加年会来回车票报销--个人</t>
  </si>
  <si>
    <t>生产部李权智报销鄂州办公室预交600元网费--个人</t>
  </si>
  <si>
    <t>生产部李权智报销林总，李晶，付磊，李权智和外协2人2025年2月10日中餐--个人</t>
  </si>
  <si>
    <t>生产部李权智报销汝州天瑞气体采购费--个人</t>
  </si>
  <si>
    <t>收到温州凯沣机械有限公司贴现款（原票金额41060，扣手续费530）</t>
  </si>
  <si>
    <t>生产部李权智报销电焊手套，帆布手套等采购费--个人</t>
  </si>
  <si>
    <t>销售部管厚良报销1.2-1.22日照钢铁交通费--个人</t>
  </si>
  <si>
    <t>生产部刘桂新用款2025.1月工资3000元，2月工资1346.36元--个人</t>
  </si>
  <si>
    <t>综合部蒋霞报销汪瑞青劳动争议诉讼费付湖北省武汉市中级人民法院--个人</t>
  </si>
  <si>
    <t>综合部蒋霞报销湖北开明2024.6月研发增长项目咨询服务费付湖北精磊税务师事务所有限公司--公司</t>
  </si>
  <si>
    <t>生产部石小伟报销公司出发江西亚东，和江西亚东回公司费用，开私人车辆行程费--个人</t>
  </si>
  <si>
    <t>生产部李权智报销四川峨胜购买碳棒采购费--个人</t>
  </si>
  <si>
    <t>生产部马全花报销青海发投顶账车辆过户服务费、牌照费及快递费--个人</t>
  </si>
  <si>
    <t>生产部马全花报销民乐村办公处1月份电费--个人</t>
  </si>
  <si>
    <t>生产部王森报销日照钢铁油漆一桶，美纹纸8卷采购费--个人</t>
  </si>
  <si>
    <t>生产部李权智报销四川峨胜10卷焊丝采购费--个人</t>
  </si>
  <si>
    <t>生产部王国志报销2025年2月16日从乌兰浩特来鄂州入职交通费1065元--个人</t>
  </si>
  <si>
    <t>生产部付磊报销2025年2月12日-2月15盐湖镁业出差来回交通费2272元--个人</t>
  </si>
  <si>
    <t>生产部李权智报销2.17宁都赣峰锂业拉链机跑偏返修，工具走货拉拉--个人</t>
  </si>
  <si>
    <t>生产部李权智报销500吨顶油管接头更换--个人</t>
  </si>
  <si>
    <t>生产部李权智报销鄂A 334p8车辆保养费用--个人</t>
  </si>
  <si>
    <t>生产部李权智报销公司2025年1月份水费及污水处理费--个人</t>
  </si>
  <si>
    <t>湖北邮政转湖北工行西山</t>
  </si>
  <si>
    <t>湖北邮政转武汉农商行</t>
  </si>
  <si>
    <t>批量代发湖北人员2025.1月人员工资</t>
  </si>
  <si>
    <t>湖北邮政转武汉工行</t>
  </si>
  <si>
    <t>湖北邮政转武汉彤烨中信</t>
  </si>
  <si>
    <t>生产部李权智报销厂内备货采购费--个人</t>
  </si>
  <si>
    <t>生产部李权智报销日照钢铁购买王森项目经理证--个人</t>
  </si>
  <si>
    <t>生产部李权智报销2台平面磨的钢材材料--个人</t>
  </si>
  <si>
    <t>生产部李权智报销中材亨达230打磨片2件采购费--个人</t>
  </si>
  <si>
    <t>生产部李权智报销2套平面磨材料平键及折弯费用--个人</t>
  </si>
  <si>
    <t>生产部李权智报销湘潭瑞通现场3人喻志明、祝发权、夏敬文租电动车2.6-2.20期间费用--个人</t>
  </si>
  <si>
    <t>生产部李权智用款黄冈亚东脚手架安全罚款，钢铁采购费付史遥旺--个人</t>
  </si>
  <si>
    <t>综合部蒋霞用款油卡充值付中国石化销售股份有限公司湖北鄂州石油分公司--公司</t>
  </si>
  <si>
    <t>批量代发湖北人员2025.1月人员生活费</t>
  </si>
  <si>
    <t>生产部李权智用款山西铝业钢材采购费付原平市原平鑫泰物资经销部</t>
  </si>
  <si>
    <t>生产部李权智用款山西铝业钢材采购费付原平市原平鑫泰物资经销部（重新付款）</t>
  </si>
  <si>
    <t>生产部汪辉报销山西铝业体检费--个人</t>
  </si>
  <si>
    <t>生产部李权智报销仓库申请红砂砖300片采购费--个人</t>
  </si>
  <si>
    <t>生产部饶凯报销山西铝业体检费--个人</t>
  </si>
  <si>
    <t>生产部李权智报销汪辉峨胜转山西铝业火车票--个人</t>
  </si>
  <si>
    <t>生产部李权智报销湘潭瑞通外协人员工资--个人</t>
  </si>
  <si>
    <t>生产部李权智报销淄博工具转山西铝业物流费用--个人</t>
  </si>
  <si>
    <t>生产部饶凯报销山西铝业3.4-3.5交通费--个人</t>
  </si>
  <si>
    <t>生产部马全花报销青海发投民乐村2025.2月电费--个人</t>
  </si>
  <si>
    <t>生产部李权智报销山西铝业包兴现场协调购买一条烟190元--个人</t>
  </si>
  <si>
    <t>生产部李权智报销湘潭钢铁和山西铝业网上招聘安全员，充值会员--个人</t>
  </si>
  <si>
    <t>生产部李权智报销采购试用磨石德邦到付--个人</t>
  </si>
  <si>
    <t>生产部李权智报销宁都县赣锋锂业工期具发货回厂物流费--个人</t>
  </si>
  <si>
    <t>生产部余永昕报销2.26-2.27日照钢铁交通费--个人</t>
  </si>
  <si>
    <t>生产部山玉英报销2.21-2.24青海发投招待费--个人</t>
  </si>
  <si>
    <t>生产部汪辉报销2.21从葛店开发区坐车去峨眉山峨胜水泥厂交通费--个人</t>
  </si>
  <si>
    <t>生产部余永昕报销2.14-2.15江苏永钢交通费--个人</t>
  </si>
  <si>
    <t>生产部余永昕报销2.8-2.10山西铝业交通费--个人</t>
  </si>
  <si>
    <t>生产部林维报销日照钢铁钢板采购费（代张凯华付款）--个人</t>
  </si>
  <si>
    <t>生产部李权智报销湘潭瑞通现场等离子切割机维修费--个人</t>
  </si>
  <si>
    <t>生产部李权智报销山西铝业工具进场费--个人</t>
  </si>
  <si>
    <t>生产部杜继红报销2.11-2.19日照钢铁调窑交通费--个人</t>
  </si>
  <si>
    <t>生产部李权智报销辽宁银盛气体采购费--个人</t>
  </si>
  <si>
    <t>生产部李权智报销湖北双环设备工具进场合格证打印费--个人</t>
  </si>
  <si>
    <t>生产部杜继红报销山西铝业1.8-1.9交通费--个人</t>
  </si>
  <si>
    <t>生产部李权智用款汝州天瑞吊车租赁费付汝州市鸿途实业有限公司--公司</t>
  </si>
  <si>
    <t>生产部李权智用款汝州天瑞零星采购费付堵志波--个人</t>
  </si>
  <si>
    <t>石小伟工伤住院费借支付鄂州市中心医院</t>
  </si>
  <si>
    <t>财务部王金平用款湖北开明2024年审计报告费付四川欣亿欣企业管理咨询有限公司--公司</t>
  </si>
  <si>
    <t>生产部杜继红报销山西铝业12.26交通费--个人</t>
  </si>
  <si>
    <t>生产部李权智报销湖北双环现场零星采购1004元，招待费烟22，酒60，吃饭340--个人</t>
  </si>
  <si>
    <t>生产部马全花用款青海发投项目青HR9636更换机油、机滤费付德令哈诚信汽车修理厂--公司</t>
  </si>
  <si>
    <t>生产部马全花报销青海发投民乐村办公处2025年2月28日-3月13日电费--个人</t>
  </si>
  <si>
    <t>生产部王国志报销青海发投3.13-3.15交通费--个人</t>
  </si>
  <si>
    <t>生产部李权智报销3.16天瑞集团汝州-鄂州工厂快递费--个人</t>
  </si>
  <si>
    <t>生产部周稳报销2024年12月份食堂买菜和煤气费用--个人</t>
  </si>
  <si>
    <t>生产部马全花报销青海发投采购焊条，等离子割嘴，防尘口罩--个人</t>
  </si>
  <si>
    <t>生产部余永昕报销安徽皖维3.16快递费--个人</t>
  </si>
  <si>
    <t>生产部李权智报销湘潭瑞通人员车辆工具进出场资料打印费--个人</t>
  </si>
  <si>
    <t>生产部李权智报销湘潭瑞通现场3人（张泽松、祝发权、外协安全员） 租车上下班8天费用--个人</t>
  </si>
  <si>
    <t>生产部李权智用款青海发投烟道补偿器（伸缩节）10%质保金（全款9万8，已付88200元）付勃克瑞姆森科技河北有限公司--公司</t>
  </si>
  <si>
    <t>生产部李权智用款莱芜钢铁仓库备货实心焊丝和焊剂付湖北荣欣顺商贸有限公司--个人</t>
  </si>
  <si>
    <t>生产部李权智用款莱芜钢铁托轮轴承采购费付山东万古轴承有限公司--公司</t>
  </si>
  <si>
    <t>生产部李权智报销湖北双环五金材料采购费--个人</t>
  </si>
  <si>
    <t>生产部李永强报销青海发投应石灰车间除尘器改向焊接刷漆，采购油漆，稀释剂，刷子材料费--个人</t>
  </si>
  <si>
    <t>批量代发湖北人员2025.2月人员生活费</t>
  </si>
  <si>
    <t>生产部余永昕报销河南华润3.21交通费--个人</t>
  </si>
  <si>
    <t>生产部李永强报销青海发投采购插线板--个人</t>
  </si>
  <si>
    <t>生产部李权智报销江苏永钢现场施工，采购刀具--个人</t>
  </si>
  <si>
    <t>生产部杜继红报销山西铝业3.7-3.8交通费--个人</t>
  </si>
  <si>
    <t>生产部马全花报销青海发投2025年3月13日-3月24日电费--个人</t>
  </si>
  <si>
    <t>生产部李永强报销青海发投更换彩色打印机硒鼓--个人</t>
  </si>
  <si>
    <t>生产部李权智用款青海发投2024.9.7~2024.10.23气体费用付海西恒利气体工贸有限公司--公司</t>
  </si>
  <si>
    <t>综合部蒋霞报销年会广告制作费付鄂州市安至广告装饰工程有限公司--公司</t>
  </si>
  <si>
    <t>生产部郭建霞报销2025年1月份食堂费用付周稳--个人</t>
  </si>
  <si>
    <t>财务部汪余欢报销湖北开明人脸识别考勤机网络用路由器--个人</t>
  </si>
  <si>
    <t>财务部汪余欢报销2025.02-2025.03月私车公用补贴--个人</t>
  </si>
  <si>
    <t>收到湖北纪凯努转款</t>
  </si>
  <si>
    <t>批量代发湖北人员2025.2月人员工资</t>
  </si>
  <si>
    <t>付吴昌松工伤保险费用</t>
  </si>
  <si>
    <t>生产部王国志报销日照钢铁3.1体检费--个人</t>
  </si>
  <si>
    <t>生产部王国志报销3.17西宁到银川交通费--个人</t>
  </si>
  <si>
    <t>生产部王国志报销青海发投3.20-3.21交通费--个人</t>
  </si>
  <si>
    <t>生产部王国志报销奎山水泥3.25-3.26交通费--个人</t>
  </si>
  <si>
    <t>生产部山玉英报销3.21民乐村办公处宽带费，年租金350元--个人</t>
  </si>
  <si>
    <t>生产部黄国恩报销奎山水泥3.26-3.27交通费--个人</t>
  </si>
  <si>
    <t>生产部李权智报销河南华润电力采购J857CrNi/3.2合金焊条及快递费--个人</t>
  </si>
  <si>
    <t>生产部李权智报销鄂州公司2月份水费和污水处理费用666元，鄂州公司电信网费预存500元--个人</t>
  </si>
  <si>
    <t>生产部李权智报销2025-3-11餐补20元，零星采购281元--个人</t>
  </si>
  <si>
    <t>生产部李同林报销3.26从德令哈去往湖北鄂州参加湖北省建筑施工企业安管人员考试交通费--个人</t>
  </si>
  <si>
    <t>生产部汪辉报销山西铝业3.28-3.29交通费--个人</t>
  </si>
  <si>
    <t>生产部闵洋用款湖北双环外协人员住宿费用2025年3月10日-2025年4月3日付闵洋垫付--个人</t>
  </si>
  <si>
    <t>综合部蒋霞用款2025年4月油卡充值付中国石化销售股份有限公司湖北鄂州石油分公司--公司</t>
  </si>
  <si>
    <t>收到湖北中国银行转款</t>
  </si>
  <si>
    <t>转湖北中国银行</t>
  </si>
  <si>
    <t>付柯重胜工伤赔付费</t>
  </si>
  <si>
    <t>批量代发湖北人员2025.3月人员工资</t>
  </si>
  <si>
    <t>批量代发湖北人员2025.3月人员生活费</t>
  </si>
  <si>
    <t>收到湖北工行虹桥支行转款</t>
  </si>
  <si>
    <t>生产部郭建霞报销2025.2月工厂食堂费用付周稳--个人</t>
  </si>
  <si>
    <t>生产部李权智报销购买R30氩弧焊丝--个人</t>
  </si>
  <si>
    <t>生产部李权智报销工厂维修采购电容--个人</t>
  </si>
  <si>
    <t>生产部项小生报销公司宿舍墙面修复购买的水泥，栗子粉和石膏板--个人</t>
  </si>
  <si>
    <t>生产部李权智报销商务车鄂A 334P8保养并更换两条轮胎（前胎）--公司</t>
  </si>
  <si>
    <t>生产部程旭文报销山西铝业3.31体检费--个人</t>
  </si>
  <si>
    <t>生产部余永昕报销4.18测窑工具北京金隅发江苏永钢快递费--个人</t>
  </si>
  <si>
    <t>生产部饶凯报销山西铝业4.19-4.20交通费--个人</t>
  </si>
  <si>
    <t>生产部王国志报销青海发投4.18交通费--个人</t>
  </si>
  <si>
    <t>生产部王国志报销青海发投3.30-3.31交通费--个人</t>
  </si>
  <si>
    <t>生产部王国志报销青海发投4.10交通费--个人</t>
  </si>
  <si>
    <t>生产部张月用款厂内购买药芯焊丝备货付未来万家五金机电(鄂州) 有限公司--个人</t>
  </si>
  <si>
    <t>生产部李权智用款青海盐湖镁业采购润滑油5桶付卓力鸿运润滑油（武汉）有限公司--公司</t>
  </si>
  <si>
    <t>生产部李权智用款内蒙古宜化外协人员工资付王九波--个人</t>
  </si>
  <si>
    <t>收到张月退程时勇报销</t>
  </si>
  <si>
    <t>财务部王金平用款湖北开明2024年审计报告费（申报高企用）付四川欣亿欣企业管理咨询有限公司--公司</t>
  </si>
  <si>
    <t>日照钢铁煤气管道项目人员工资付迁安市承建建筑劳务分包有限公司</t>
  </si>
  <si>
    <t>生产部王国志报销5.11日照钢铁医院体检费--个人</t>
  </si>
  <si>
    <t>生产部李权智报销日照钢铁鄂A P86J2车辆保养费--个人</t>
  </si>
  <si>
    <t>生产部余永昕报销测窑设备柳州钢铁发山西铝业物流费--个人</t>
  </si>
  <si>
    <t>生产部余永昕报销山西铝业租车拉设备进出厂物流费--个人</t>
  </si>
  <si>
    <t>生产部闵洋报销内蒙古宜化现场购买配电箱采购费--个人</t>
  </si>
  <si>
    <t>生产部闵洋报销内蒙古宜化现场采购钢丝绳，滑车，卸扣--个人</t>
  </si>
  <si>
    <t>生产部熊伟用款内蒙古君正能源化工集团股份有限公司新建外供蒸汽管道保温项目标书打印，胶装费用付闵洋--个人</t>
  </si>
  <si>
    <t>批量代发湖北人员2025.4月人员生活费</t>
  </si>
  <si>
    <t>生产部李晶用款日照煤气管道项目第三批外协人工费付蚌埠懿达机电设备安装工程有限公司</t>
  </si>
  <si>
    <t>生产部李晶用款日照钢铁煤气管道第二批人员5人人工工资付李兴粱--个人</t>
  </si>
  <si>
    <t>生产部李晶用款日照钢铁炼铁厂新1#2#高炉同停外网煤气管道检修项目外协人员工资+生活费补贴--个人</t>
  </si>
  <si>
    <t>生产部李权智用款日照钢铁炼铁厂新 1#-2#高炉区域外网煤气管道1个点位 DN3000膨胀节更换、其余膨胀节接口防腐、打磨等工程承包费付日照杰泽设备安装有限公司--公司</t>
  </si>
  <si>
    <t>生产部李权智用款日照钢铁炼防腐工程外协人员工资--个人</t>
  </si>
  <si>
    <t>批量代发湖北人员2025.4月前线人员工资</t>
  </si>
  <si>
    <t>批量代发湖北人员2025.4月后勤人员工资</t>
  </si>
  <si>
    <t>生产部李晶用款四川峨胜风机动平衡检测预付款付四川大奥风机制造有限公司</t>
  </si>
  <si>
    <t>批量代发湖北人员2025.5月人员工资</t>
  </si>
  <si>
    <t>商务部冯肖 用款内蒙古君正能源化工集团股份有限公司2025年8月水泥分公司设备大修项目胶装费付闵洋--公司</t>
  </si>
  <si>
    <t>生产部张月用款青海发投抢修钛管项目外协8人工资--个人</t>
  </si>
  <si>
    <t>生产部张月用款青海发投现场采购食堂费用付周稳</t>
  </si>
  <si>
    <t>生产部张月用款青海发投现场买菜费用付海西聚广缘商贸有限公司</t>
  </si>
  <si>
    <t>批量代发湖北人员2025.5月人员生活费</t>
  </si>
  <si>
    <t>收到武汉华夏银行转款</t>
  </si>
  <si>
    <t>综合部蒋霞用款2025年7月车辆加油卡充值付中国石化销售股份有限公司湖北鄂州石油分公司1.6万，中国石油天然气股份有限公司湖北鄂州销售分公司4000元--公司</t>
  </si>
  <si>
    <t>生产部李权智用款莱芜钢铁3台行车报检，需要更换遥控器付武汉市武昌区大发起重设备经营部--公司</t>
  </si>
  <si>
    <t>生产部李权智用款江西赣锋锂业外协人员工资(谷有强16839.60元，梁爱军18950.10元 ，王大军8236.25 元)--个人</t>
  </si>
  <si>
    <t>生产部李权智用款江西赣锋锂业外协人员工资黄秋伟10.5个工工资及生活费--个人</t>
  </si>
  <si>
    <t>生产部李权智用款成渝钒钛外协人员7.13-7.20陈田工资--个人</t>
  </si>
  <si>
    <t>生产部郭建霞用款2025.6月物流费付湖北德邦物流有限公司</t>
  </si>
  <si>
    <t>批量代发湖北人员2025.6月人员生活费</t>
  </si>
  <si>
    <t>批量代发湖北人员2025.6月人员工资</t>
  </si>
  <si>
    <t>付张开明6月工资</t>
  </si>
  <si>
    <t>生产部宋超用款新疆伊犁钢铁外协人员6-7月份劳务工资--个人</t>
  </si>
  <si>
    <t>综合部蒋霞用款2025年8月车辆加油充值付中国石化销售股份有限公司湖北鄂州石油分公司--公司</t>
  </si>
  <si>
    <t>生产部李权智用款内蒙古君正外协人员工资--个人</t>
  </si>
  <si>
    <t>生产部景旭光用款内蒙古宜化外协人员工资--个人</t>
  </si>
  <si>
    <t>生产部景旭光用款中盐内蒙古外协人员工资--个人</t>
  </si>
  <si>
    <t>生产部郭建霞用款2025年6月份食堂费用共计1270.8元付周稳/2025年7月份食堂费用共计1535.2元付周稳转邮储银行湖北开明高新科技有限公司代发工资代付户</t>
  </si>
  <si>
    <t>收到湖北开明高新科技有限公司工会委员会转款</t>
  </si>
  <si>
    <t>收到王先梅转款</t>
  </si>
  <si>
    <t>还邮政贷款</t>
  </si>
  <si>
    <t>收到邮政贷款</t>
  </si>
  <si>
    <t>收到武汉霖磐实业有限公司转来贷款</t>
  </si>
  <si>
    <t>收到武汉彤烨工行转款</t>
  </si>
  <si>
    <t>武汉霖磐实业有限公司</t>
  </si>
  <si>
    <t>批量代发湖北人员2025.7月人员工资</t>
  </si>
  <si>
    <t>批量代发湖北人员2025.7月人员生活费</t>
  </si>
  <si>
    <t>收到武汉国兰商贸有限公司贴现款（原票金额52670，手续费0，实收52670）</t>
  </si>
  <si>
    <t>批量代发湖北人员2025.8月人员工资</t>
  </si>
  <si>
    <t>转何俊杰2025.8-9月剩余工资</t>
  </si>
  <si>
    <t>批量代发湖北人员2025.8月人员生活费</t>
  </si>
  <si>
    <t>付宋超8月生活费</t>
  </si>
  <si>
    <t>中国电网湖北省电力有限公司，缴纳电费</t>
  </si>
  <si>
    <t>瑞昌市东山头矿山机械厂退货款</t>
  </si>
  <si>
    <t>银行跨行手续费</t>
  </si>
  <si>
    <t>缴纳湖北开明2024.12月-增值税、附加税，印花税</t>
  </si>
  <si>
    <t>缴纳湖北开明2024.12月-个人所得税</t>
  </si>
  <si>
    <t>工会经费</t>
  </si>
  <si>
    <t>综合部蒋霞用款湖北开明1月人员社保--公司</t>
  </si>
  <si>
    <t>综合部蒋霞用款湖北开明1月人员公积金--公司</t>
  </si>
  <si>
    <t>生产部闵洋用款伊犁钢铁2024.12.26-2025.1.11气体费用付新源县利态制气有限责任公司--公司</t>
  </si>
  <si>
    <t>财务部杨婷用款仲利国际还第7期贷款付仲利国际融资租赁有限公司--对公</t>
  </si>
  <si>
    <t>收到卫辉市天瑞水泥有限公司维修款</t>
  </si>
  <si>
    <t>综合部蒋霞用款中国石化销售股份有限公司湖北鄂州石油分公司油卡充值</t>
  </si>
  <si>
    <t>缴纳湖北开明2025.1月-增值税、附加税，印花税</t>
  </si>
  <si>
    <t>财务部杨婷用款仲利国际还第8期贷款付仲利国际融资租赁有限公司--对公</t>
  </si>
  <si>
    <t>综合部蒋霞用款湖北开明2月人员公积金--公司</t>
  </si>
  <si>
    <t>综合部蒋霞用款湖北开明2月人员社保--公司</t>
  </si>
  <si>
    <t>收到原平市原平鑫泰物资经销部钢材款退款</t>
  </si>
  <si>
    <t>缴纳湖北开明2025.2月-增值税、附加税，印花税</t>
  </si>
  <si>
    <t>缴纳湖北开明2025.2月-个人所得税</t>
  </si>
  <si>
    <t>收到鄂州市鄂城区人民政府樊口街道办事处转入2024年湖北省支持高新技术企业发展专项资金。（研发费增长补贴）</t>
  </si>
  <si>
    <t>综合部蒋霞用款湖北开明3月人员公积金--公司</t>
  </si>
  <si>
    <t>财务部杨婷用款仲利国际还第9期贷款付仲利国际融资租赁有限公司--对公</t>
  </si>
  <si>
    <t>综合部蒋霞用款湖北开明3月人员社保--公司</t>
  </si>
  <si>
    <t>收到莱水金隅冀东环保科技有限公司银行承兑汇票提示付款</t>
  </si>
  <si>
    <t>收到湖北中行转账</t>
  </si>
  <si>
    <t>缴纳湖北开明2025.3月-增值税、附加税，印花税</t>
  </si>
  <si>
    <t>缴纳湖北开明2025.3月-个人所得税</t>
  </si>
  <si>
    <t>缴纳湖北开明2025.3月-工会经费</t>
  </si>
  <si>
    <t>收到卫辉市天瑞水泥有限公司维修款及质保金</t>
  </si>
  <si>
    <t>收到湖北工行虹桥转款</t>
  </si>
  <si>
    <t>财务部杨婷用款仲利国际还第10期贷款付仲利国际融资租赁有限公司--对公</t>
  </si>
  <si>
    <t>综合部蒋霞用款湖北开明4月人员社保--公司</t>
  </si>
  <si>
    <t>综合部蒋霞用款湖北开明4月人员公积金--公司</t>
  </si>
  <si>
    <t>收到保定太行和益环保科技有限公司保证金退款</t>
  </si>
  <si>
    <t>收到英大泰和财产保险股份有限公司转来柯重胜理赔款</t>
  </si>
  <si>
    <t>缴纳湖北开明2025.4月-增值税、附加税，印花税</t>
  </si>
  <si>
    <t>缴纳湖北开明2025.4月-个人所得税</t>
  </si>
  <si>
    <t>收到重庆市涪陵区强箭气体有限公司退货款押金</t>
  </si>
  <si>
    <t>转曲水金隅安全保证金</t>
  </si>
  <si>
    <t>财务部杨婷用款仲利国际还第11期贷款付仲利国际融资租赁有限公司--对公</t>
  </si>
  <si>
    <t>综合部蒋霞用款湖北开明5月公积金--公司</t>
  </si>
  <si>
    <t>综合部蒋霞用款湖北开明5月社保--公司</t>
  </si>
  <si>
    <t>收到英大泰和财产保险股份有限公司转来杨兴家理赔款</t>
  </si>
  <si>
    <t>缴纳湖北开明2025.5月-增值税、附加税，印花税</t>
  </si>
  <si>
    <t>缴纳湖北开明2025.5月-个人所得税</t>
  </si>
  <si>
    <t>网银注册账户服务</t>
  </si>
  <si>
    <t>财务部杨婷用款仲利国际还第12期贷款付仲利国际融资租赁有限公司--对公</t>
  </si>
  <si>
    <t>综合部蒋霞用款湖北开明6月公积金--公司</t>
  </si>
  <si>
    <t>综合部蒋霞用款湖北开明6月社保--公司</t>
  </si>
  <si>
    <t>收到鄂州市鄂城区人民政府樊口街道办事处街办20家优秀企业奖励资金</t>
  </si>
  <si>
    <t>自助打印回单手续费</t>
  </si>
  <si>
    <t>生产部张月用款青海发投，贵州黔西电厂，莱芜钢铁，赣锋锂业物流费付鄂州方刚物流有限公司（全款32400，付承兑31895.72，现金504.28）--公司</t>
  </si>
  <si>
    <t>缴纳湖北开明2025.6月-增值税、附加税，印花税</t>
  </si>
  <si>
    <t>缴纳湖北开明2025.6月-个人所得税</t>
  </si>
  <si>
    <t>缴纳湖北开明2025.6月-工会经费</t>
  </si>
  <si>
    <t>财务部杨婷用款仲利国际还第13期贷款付仲利国际融资租赁有限公司--对公</t>
  </si>
  <si>
    <t>综合部蒋霞用款湖北开明7月公积金--公司</t>
  </si>
  <si>
    <t>综合部蒋霞用款湖北开明7月社保--公司</t>
  </si>
  <si>
    <t>财智账户卡普通卡年费</t>
  </si>
  <si>
    <t>工行证书手续费</t>
  </si>
  <si>
    <t>收到微众银行贷款发放</t>
  </si>
  <si>
    <t>生产部张月用款青海发投，赣锋锂业，莱芜钢铁，内蒙古中盐等项目7月物流费付鄂州方刚物流有限公司--公司（付现金28941.02，承兑22888.98）</t>
  </si>
  <si>
    <t>缴纳湖北开明2025.7月-增值税、附加税，印花税</t>
  </si>
  <si>
    <t>缴纳湖北开明2025.7月-个人所得税</t>
  </si>
  <si>
    <t>网银证书服务费</t>
  </si>
  <si>
    <t>财务部杨婷用款仲利国际还第14期贷款付仲利国际融资租赁有限公司--对公</t>
  </si>
  <si>
    <t>综合部蒋霞用款湖北开明8月公积金--公司</t>
  </si>
  <si>
    <t>综合部蒋霞用款湖北开明8月社保--公司</t>
  </si>
  <si>
    <t>收到何应兵购yD一500GR5松下焊机款项</t>
  </si>
  <si>
    <t>收到吉林金隅冀东环保科技有限公司修理款</t>
  </si>
  <si>
    <t>缴纳湖北开明2025.8月-增值税、附加税，印花税</t>
  </si>
  <si>
    <t>缴纳湖北开明2025.8月-个人所得税</t>
  </si>
  <si>
    <t>收到林全意转款</t>
  </si>
  <si>
    <t>收到平泉冀东水泥有限责任公司修理费</t>
  </si>
  <si>
    <t>收到北京金隅琉水环保科技有限公司保证金退款</t>
  </si>
  <si>
    <t>收到曲阳金隅水泥有限公司保证金退款</t>
  </si>
  <si>
    <t>收到武汉宁波转账</t>
  </si>
  <si>
    <t>收到台泥(辽宁)水泥有限公司款项</t>
  </si>
  <si>
    <t>综合部蒋霞用款湖北开明9月社保--公司</t>
  </si>
  <si>
    <t>财务部杨婷用款仲利国际还第15期贷款付仲利国际融资租赁有限公司--对公</t>
  </si>
  <si>
    <t>收到多门朗技术（武汉）有限公司租赁费</t>
  </si>
  <si>
    <t>还湖北微众银行第二期贷款</t>
  </si>
  <si>
    <t>发放何俊杰2025.8-9月工资</t>
  </si>
  <si>
    <t>发放景旭光2025.8-9月工资</t>
  </si>
  <si>
    <t>收到包头冀东水泥有限公司保证金退款</t>
  </si>
  <si>
    <t>缴纳湖北开明2025.9月-增值税、附加税，印花税</t>
  </si>
  <si>
    <t>缴纳湖北开明2025.9月-工会经费</t>
  </si>
  <si>
    <t>财务部杨婷用款仲利国际还第16期贷款付仲利国际融资租赁有限公司--对公</t>
  </si>
  <si>
    <t>缴纳湖北开明2025.9月-个人所得税</t>
  </si>
  <si>
    <t>综合部蒋霞用款湖北开明10月社保--公司</t>
  </si>
  <si>
    <t>收到鞍山冀东水泥有限责任公司保证金</t>
  </si>
  <si>
    <t>还湖北微众银行第三期贷款</t>
  </si>
  <si>
    <t>缴纳湖北开明2025.10月-增值税、附加税，印花税</t>
  </si>
  <si>
    <t>缴纳湖北开明2025.10月-个人所得税</t>
  </si>
  <si>
    <t>还工行贷款本金</t>
  </si>
  <si>
    <t>还工行贷款利息</t>
  </si>
  <si>
    <t>收到武汉信茂转款</t>
  </si>
  <si>
    <t>付内蒙古宜化外协人员王栋林工资</t>
  </si>
  <si>
    <t>付内蒙古宜化外协人员王创业工资</t>
  </si>
  <si>
    <t>24年4季度回单服务费</t>
  </si>
  <si>
    <t>结息</t>
  </si>
  <si>
    <t>2025年1季度回单服务费</t>
  </si>
  <si>
    <t>收到银行贷款</t>
  </si>
  <si>
    <t>生产部山玉英报销青海发投煅烧车间3.17招待费--个人</t>
  </si>
  <si>
    <t>生产部闵洋用款莱芜钢铁托轮粗车承包费用（1500元一个，共两个），精车托轮承包费用（3000元一个，共一个）付陈志雄--个人</t>
  </si>
  <si>
    <t>生产部李权智报销湖北双环外协人员2025年4月4日住宿费--个人</t>
  </si>
  <si>
    <t>生产部李权智报销湖北双环气体采购费--个人</t>
  </si>
  <si>
    <t>生产部马全花报销青海发投民乐村3月24日预存电费444.56元，4月7日电费余额5.13元，为了不影响正常用电，预存1000元电费--个人</t>
  </si>
  <si>
    <t>生产部李权智报销四川峨胜采购焊丝，碳棒等材料费--个人</t>
  </si>
  <si>
    <t>生产部李权智报销货车车胎补胎40元，武汉开会停车费9元，100打磨机压板买5套修理打磨机40元 --个人</t>
  </si>
  <si>
    <t>生产部李权智报销仓库申请50kg棉布材料费--个人</t>
  </si>
  <si>
    <t>生产部李权智报销2025年4月8日生产日常采购油漆和黄油--个人</t>
  </si>
  <si>
    <t>生产部程时勇报销日照钢铁4.14-4.15交通费--个人</t>
  </si>
  <si>
    <t>生产部王国志报销奎山水泥3.28-3.30交通费--个人</t>
  </si>
  <si>
    <t>生产部马全花用款2025年4月2日李同林从鄂州到江西新余汇宜信修补轮带交通费付李同林--个人</t>
  </si>
  <si>
    <t>生产部唐欣欣用款日照钢铁4月2日因现场需要柴油清洗轴瓦购买柴油付郑然--个人</t>
  </si>
  <si>
    <t>生产部唐欣欣用款新兴铸管史德法自行驾车从日钢项目部到邯郸新兴铸管，次日从邯郸新兴铸管返回日钢项目部。过路费及油费付史遥旺--个人</t>
  </si>
  <si>
    <t>生产部李权智用款邯郸钢厂工程外包费41200元（已付1万，剩31200未付）付邯郸市第一建筑安装有限公司--公司</t>
  </si>
  <si>
    <t>生产部李权智报销食堂待客厅空调及小林总办公室空调换机费油--个人</t>
  </si>
  <si>
    <t>生产部李权智用款莱芜钢铁挡轮和轴外加工工程外包费付鄂州市晨晟机械有限公司--个人</t>
  </si>
  <si>
    <t>生产部山玉英报销青海发投招待招标办招待费--个人</t>
  </si>
  <si>
    <t>财务部汪余欢用款2025年樊口商会会费付鄂城区樊口商会--公司</t>
  </si>
  <si>
    <t>商务部彭秀秀用款商务部6人名牌制作费付鄂州市安至广告装饰工程有限公司--公司</t>
  </si>
  <si>
    <t>综合部蒋霞用款林总购买茶叶5盒付武汉市硚口区登成百货超市--公司</t>
  </si>
  <si>
    <t>生产部李同林报销青海发投4.6-4.7交通费--个人</t>
  </si>
  <si>
    <t>生产部余永昕报销测窑设备奎山水泥发北京金隅顺丰快递费--个人</t>
  </si>
  <si>
    <t>生产部王国志报销青海盐湖镁业4.15交通费--个人</t>
  </si>
  <si>
    <t>生产部李权智报销内蒙古宜化购买尾气罩一个--个人</t>
  </si>
  <si>
    <t>综合部蒋霞报销鄂州会议室投影仪--个人</t>
  </si>
  <si>
    <t>生产部马全花报销德令哈到格尔木盐湖镁业平面磨及磨砖来回顺丰快递费--个人</t>
  </si>
  <si>
    <t>生产部唐欣欣用款4.7-4.8史德法自驾从日照钢铁至河北邯郸新兴铸管技术交流。来回加油及过路费付史遥旺--个人</t>
  </si>
  <si>
    <t>生产部王国志报销盐湖镁业4.9-4.10交通费--个人</t>
  </si>
  <si>
    <t>生产部李权智用款东方希望气体采购押金付重庆市涪陵区强箭气体有限公司--公司</t>
  </si>
  <si>
    <t>综合部蒋霞用款杨兴家案（上诉）诉讼费付湖北省鄂州市中级人民法院--公司</t>
  </si>
  <si>
    <t>生产部张月用款2-4月日照钢铁，青海发投，山西铝业，莱芜钢铁物流费付鄂州方刚物流有限公司--公司</t>
  </si>
  <si>
    <t>生产部李权智报销中材亨达购买两卷药芯焊丝--个人</t>
  </si>
  <si>
    <t>生产部李权智报销莱芜钢铁液压挡轮维修定做高温防护罩加工费--个人</t>
  </si>
  <si>
    <t>生产部李权智报销山西铝业等离子切割机维修费--个人</t>
  </si>
  <si>
    <t>生产部王国志报销4.23-4.24贵港贵钢售前交通费--个人</t>
  </si>
  <si>
    <t>生产部李权智报销工厂3月份和四月份的水费+预交600元网费--个人</t>
  </si>
  <si>
    <t>生产部李权智用款邯郸钢厂利旧邯宝转炉耳轴和轴承座采购零件费用付河北快步节能科技有限公司--公司</t>
  </si>
  <si>
    <t>生产部程时勇报销临沂中联4.24交通费--个人</t>
  </si>
  <si>
    <t>生产部余永昕报销柳钢拉测窑设备物流费--个人</t>
  </si>
  <si>
    <t>付王为超3月工资</t>
  </si>
  <si>
    <t>综合部蒋霞用款5月油卡充值付中国石化销售股份有限公司湖北鄂州石油分公司--公司</t>
  </si>
  <si>
    <t>综合部蒋霞报销汪会计住院客情费--个人</t>
  </si>
  <si>
    <t>生产部王国志报销4.26从贵港到柳钢售前交通费--个人</t>
  </si>
  <si>
    <t>生产部王国志报销4.28从柳州到鄂州公司交通费--个人</t>
  </si>
  <si>
    <t>生产部李权智报销临沂中联现场采购焊丝9卷、反光背心4个，插座1个--个人</t>
  </si>
  <si>
    <t>生产部李权智报销兆山诸暨车削工具、焊接工具物流费--个人</t>
  </si>
  <si>
    <t>生产部王国志报销内蒙古宜化5.6-5.7交通费--个人</t>
  </si>
  <si>
    <t>生产部李权智报销厂内备货采购栗子粉，瓷砖切割片等--个人</t>
  </si>
  <si>
    <t>生产部王国志报销日照钢铁5.8-5.9交通费--个人</t>
  </si>
  <si>
    <t>生产部李权智报销内蒙古宜化购买10吨电动葫芦2个--个人</t>
  </si>
  <si>
    <t>生产部李权智报销山西铝业购买2把刀柄和10个刀片--个人</t>
  </si>
  <si>
    <t>生产部李权智报销东方希望采购二氧化碳表--个人</t>
  </si>
  <si>
    <t>生产部李权智报销烧结分厂（300 烧结）项目2套平面磨制作材料费--个人</t>
  </si>
  <si>
    <t>生产部李权智用款厂内101焊剂还剩2包，急需采购1吨付未来万家五金机电(鄂州) 有限公司--公司</t>
  </si>
  <si>
    <t>综合部蒋霞用款按调解协议，支付杨兴家166000元。--个人</t>
  </si>
  <si>
    <t>生产部李权智用款鄂州办公室顶楼防水底漆6桶，卷材1米*20米的30张付潍坊市霞源防水材料有限公司--公司</t>
  </si>
  <si>
    <t>生产部李权智报销烧结分厂（300 烧结）项目采购平面磨石并发物流到江苏永钢1620元/生产部李权智报销安徽科达新材料两人过来参观招待费410元--个人</t>
  </si>
  <si>
    <t>财务部郭建霞用款山西铝业项目 4月寄工器具德邦物流费付湖北德邦物流有限公司--公司</t>
  </si>
  <si>
    <t>生产部李权智用款内蒙古宜化项目外协人员陈旺元、徐新才工资--个人</t>
  </si>
  <si>
    <t>生产部李权智用款日照钢铁炼铁厂新1#2#高炉同停外网煤气管道检修项目外协人员王春红工资及安全罚款（7166+20571=27737，付2万，余7737未付）--个人</t>
  </si>
  <si>
    <t>生产部李权智用款日照钢铁炼铁厂新1#2#高炉同停外网煤气管道检修项目工程外包费付迁安市承建建筑劳务分包有限公司--公司</t>
  </si>
  <si>
    <t>生产部李权智用款日照钢铁炼铁厂新1#2#高炉同停外网煤气管道检修项目人员交通费付迁安市承建建筑劳务分包有限公司--公司</t>
  </si>
  <si>
    <t>生产部余永昕报销测窑设备日照钢铁发柳州钢铁物流费--个人</t>
  </si>
  <si>
    <t>生产部马全花报销江苏唐电人员来德令哈办理农民工账户开户手续期间住宿费（4月26日及4月27日）--个人</t>
  </si>
  <si>
    <t>生产部余永昕报销测窑工具山西铝业发玉山万年青物流费--个人</t>
  </si>
  <si>
    <t>生产部余永昕报销测窑工具江苏永钢发日照钢铁检测二期2#窑物流费--个人</t>
  </si>
  <si>
    <t>生产部程时勇报销日照钢铁5.17-5.18交通费--个人</t>
  </si>
  <si>
    <t>生产部程时勇报销东方希望5.16交通费--个人</t>
  </si>
  <si>
    <t>生产部饶凯报销曲阳金隅5.22交通费--个人</t>
  </si>
  <si>
    <t>生产部程时勇报销日照钢铁5.25-5.26交通费--个人</t>
  </si>
  <si>
    <t>生产部李晶报销日照钢铁车辆加防冻液和换电瓶维修费--个人</t>
  </si>
  <si>
    <t>财务部郭建霞用款工厂厨房更换吊灯费用付周稳--个人</t>
  </si>
  <si>
    <t>财务部郭建霞用款工厂2025.3月食堂采购费付周稳--个人</t>
  </si>
  <si>
    <t>财务部郭建霞用款工厂2025.4月食堂采购费付周稳--个人</t>
  </si>
  <si>
    <t>生产部李权智报销厂内备货瘪铁10根，水泥3包--个人</t>
  </si>
  <si>
    <t>生产部李权智报销青海发投托轮组装，购买M20*50螺栓10个和油漆稀释剂4桶--个人</t>
  </si>
  <si>
    <t>生产部李权智用款内蒙古宜化外协郭保锋 李占东 宋鑫 吕建伟 吕海涛 刘志华 辛锋 乔高军 赵红普 薛红军 10人满1个月工资--个人</t>
  </si>
  <si>
    <t>手续费退回</t>
  </si>
  <si>
    <t>生产部李权智用款江西亚东外协工资付朱晓举</t>
  </si>
  <si>
    <t>收到湖北中行贷款</t>
  </si>
  <si>
    <t>生产部王国志报销赣锋锂业毛昌兵 房廷云 王国志三人从新余站打车到新余学院交通费--个人</t>
  </si>
  <si>
    <t>生产部王国志报销山东圣川5.28交通费--个人</t>
  </si>
  <si>
    <t>销售部林柱生报销日照钢铁临时租用的货车加油鲁L6K868--个人</t>
  </si>
  <si>
    <t>生产部饶凯报销曲阳金隅5.26-5.27交通费--个人</t>
  </si>
  <si>
    <t>生产部李晶报销鲁L6K868临时加油费，5.26-6.1临时租用带证货车进出日照钢铁--个人</t>
  </si>
  <si>
    <t>生产部马全花报销青海发投石灰车间除尘器更换项目2025年5月6日二次浇筑购买浇注料10袋--个人</t>
  </si>
  <si>
    <t>生产部闵洋用款内蒙古宜化外协人员工资付辛锋、丁浩强、乔高军--个人</t>
  </si>
  <si>
    <t>生产部张月用款莱芜钢铁5月19日物流费用付鄂州方刚物流有限公司--公司</t>
  </si>
  <si>
    <t>生产部李晶报销日照项目购买跳板共40根--个人</t>
  </si>
  <si>
    <t>生产部李权智用款青海发投离心机签证项目姚中平核算115892元，我们核算70350元，最终双方协商按8万结算；第一次支付7万--个人</t>
  </si>
  <si>
    <t>生产部王国志报销6.4-6.5日照钢铁交通费--个人</t>
  </si>
  <si>
    <t>生产部项小生报销内蒙古宜化体检费--个人</t>
  </si>
  <si>
    <t>生产部项小生报销内蒙古宜化6.3-6.4交通费--个人</t>
  </si>
  <si>
    <t>生产部程旭文报销山东圣川6.3-6.4交通费--个人</t>
  </si>
  <si>
    <t>生产部饶凯报销福建鼎信6.3交通费--个人</t>
  </si>
  <si>
    <t>生产部李权智报销青海盐湖镁业采购2套作色探伤剂--个人</t>
  </si>
  <si>
    <t>生产部李权智报销山东圣川租用电瓶车上下班5月8日到6月2日费用，采购千叶轮费用--个人</t>
  </si>
  <si>
    <t>生产部黄国恩报销日照钢铁二期清洗轴瓦购买柴油--个人</t>
  </si>
  <si>
    <t>生产部闵洋报销内蒙古宜化外协工人薛红军医疗费垫付--个人</t>
  </si>
  <si>
    <t>生产部闵洋报销内蒙古宜化发放外协生活费5月26日-6月2日--个人</t>
  </si>
  <si>
    <t>生产部李晶用款江西亚东5号窑外协人员工资付朱晓举--个人</t>
  </si>
  <si>
    <t>生产部项小生报销6.10内蒙古宜化到江苏永钢交通费--个人</t>
  </si>
  <si>
    <t>生产部李权智报销青海发投6.8-6.9交通费--个人</t>
  </si>
  <si>
    <t>生产部李晶用款日照钢铁外协人员工资付程惠芬--个人</t>
  </si>
  <si>
    <t>生产部毛昌兵报销黔西中水发电6.16-6.17交通费--个人</t>
  </si>
  <si>
    <t>生产部饶凯报销黔西中水发电6.16-6.17交通费--个人</t>
  </si>
  <si>
    <t>生产部程时勇报销兆山诸暨6.12-6.13上下班交通费41.52元/黔西中水发电6.14-6.15交通费438.32元/兆山诸暨6.12交通费231.66元--个人</t>
  </si>
  <si>
    <t>生产部毛昌兵报销黔西中水发电6.14-6.15交通费--个人</t>
  </si>
  <si>
    <t>生产部饶凯报销黔西中水发电6.14-6.15交通费--个人</t>
  </si>
  <si>
    <t>生产部毛昌兵报销兆山诸暨6.12交通费--个人</t>
  </si>
  <si>
    <t>生产部余永昕报销6.12测窑工具江苏永钢发日照钢铁349元/5.31曲阳金隅工具出厂费用80元/6.7测窑工具安徽皖维发江苏永钢快递费180元/6.4测窑工曲阳金隅发安徽皖维快递费338元--个人</t>
  </si>
  <si>
    <t>生产部闵洋报销6.8内蒙古宜化现场施工购买钢丝绳--个人</t>
  </si>
  <si>
    <t>生产部祝发权报销四川峨胜4.15-4.16交通费602元/日照钢铁5.16交通费149元/山东圣川4.30-5.7交通费575.5元/湘潭瑞通4.26交通费420元--个人</t>
  </si>
  <si>
    <t>生产部饶凯报销曲阳金隅5.31退票手续费--个人</t>
  </si>
  <si>
    <t>生产部李晶用款厂内焊机维修配件，林总金鱼缸换增养泵付袁漠广--个人</t>
  </si>
  <si>
    <t>生产部郭建霞用款重庆东方希望 5月寄工器具德邦物流费付湖北德邦物流有限公司--公司</t>
  </si>
  <si>
    <t>生产部闵洋用款内蒙古宜化外协王春红，刘志华，李占东，宋鑫，赵红普，曹富贵工资--个人</t>
  </si>
  <si>
    <t>生产部王国志报销江西赣锋6月12日交通费--个人</t>
  </si>
  <si>
    <t>生产部李权智用款日照钢铁炼铁厂新1#2#高炉同停外网煤气管道检修项目外协人员王春红工资及安全罚款（总金额27737,6.3付2万，剩余1000付闵洋，6737付王春红）--个人</t>
  </si>
  <si>
    <t>生产部李晶用款江西赣锋锂业外协人员预支工资每人一千（谷有强、梁爱军、李柏松）--个人</t>
  </si>
  <si>
    <t>财务部汪余欢用款青海大修项目零星材料采购付德令哈中达五金机电铺（个体工商户）--公司</t>
  </si>
  <si>
    <t>生产部唐欣欣用款日照钢铁垫板采购材料及加工付日照市正联金属材料有限公司--公司</t>
  </si>
  <si>
    <t>生产部李权智用款青海发投200T吊车一天租赁费付肃州区润贸机械租赁部（个体工商户）--公司</t>
  </si>
  <si>
    <t>综合部蒋霞用款2025.6月车辆加油费付中国石化销售股份有限公司湖北鄂州石油分公司--公司</t>
  </si>
  <si>
    <t>综合部蒋霞用款湖北开明专利年费6300元付国家知识产权局专利局武汉代办处--公司</t>
  </si>
  <si>
    <t>财务部杨万成报销青海发投食材和调料，煤气采购费及煤气押金--个人</t>
  </si>
  <si>
    <t>生产部李晶用款江西晶昊盐业采购密封圈2个付洛阳仟业密封件有限公司--公司</t>
  </si>
  <si>
    <t>生产部程时勇报销四川峨胜6.21交通费--个人</t>
  </si>
  <si>
    <t>生产部汪余欢报销青海发投厨房做饭用水箱--个人</t>
  </si>
  <si>
    <t>生产部饶凯报销江西晶昊盐化6.21交通费--个人</t>
  </si>
  <si>
    <t>生产部汪余欢报销青海发投大修项目购买办公用品--个人</t>
  </si>
  <si>
    <t>生产部李晶用款四川峨胜动平衡尾款付四川大奥风机制造有限公司（全款5000，6.19付3000）--公司</t>
  </si>
  <si>
    <t>生产部郭建霞报销兆山诸暨工器具回厂，畅顺通达物流费用 580元--个人</t>
  </si>
  <si>
    <t>生产部李权智报销福建鼎信6.4-6.12租电动车上下班--个人</t>
  </si>
  <si>
    <t>生产部李权智报销兆山诸暨工具转运货拉拉费用--个人</t>
  </si>
  <si>
    <t>生产部唐欣欣报销日照钢铁6.7王国志、胡彦振、张伟三人餐费--个人</t>
  </si>
  <si>
    <t>生产部马全花报销石灰车间除尘器更换项目混凝土浇筑4.28购买水泥1吨和沙子3方--个人</t>
  </si>
  <si>
    <t>生产部周稳报销青海发投6.19-6.24买菜--个人</t>
  </si>
  <si>
    <t>生产部李晶用款张炳文等三人工资+补贴合计10430元（预支500生活费给张炳文，500元直接支付给李晶；剩余9930支付给张炳如）--个人</t>
  </si>
  <si>
    <t>生产部饶凯报销江西赣锋锂业6.26交通费--个人</t>
  </si>
  <si>
    <t>生产部闵洋用款内蒙古宜化5.23-6.22外协吕海涛，郭保锋，吕建伟工资，5.13-6.13苗文温，王红卫工资--个人</t>
  </si>
  <si>
    <t>财务部汪余欢用款6.18-6.23大修项目零星采购 (总金额25458折后25300，原价格为1%普票，结算开13%专票补10%税金2810，请款总额为28100) 付德令哈埃克森商贸有限公司--公司</t>
  </si>
  <si>
    <t>生产部张月用款青海发投6.19-6.27倪双喜1852.5元、王永义1852.5元外协工资--个人</t>
  </si>
  <si>
    <t>生产部李晶用款日照钢铁气体押金付日照市岚山华泰氧气有限公司--公司</t>
  </si>
  <si>
    <t>生产部李晶报销江西晶昊6.21外协王大军去樟树晶昊项目车费386.5/江西晶昊盐6.21外协3人交通费136.5/四川峨胜外协三人和程时勇6.15-6.19住宿费470/四川峨胜采购耐磨焊丝482/日照钢铁零星采购材料576/江西赣锋锂业6.12李松柏，谷有强，梁爱军差旅费789/日照钢铁购买仓库货架924</t>
  </si>
  <si>
    <t>生产部王国志报销江西晶昊6月22日交通费32.5/江西赣锋锂业6月20日交通费377.5/江西赣锋锂业外协三个人6.13-20日住宿费，6.14-6.21电动车租赁费570/江西晶昊500元住房押金，1800租用三台电动车押金。购买口罩，霍香正气水费用。合计2349元/江西晶昊6月18日 交通费619/江西晶昊新增人员购买安全帽30/江西晶昊盐业入场题目打印费30/江西赣锋锂业6.13采购安全帽及劳保手套54/6.18去西安考流动式吊车证交通费75/江西赣锋锂业6月12日交通费696/江西晶昊新余赣锋锂业发往樟树晶昊盐业等离子一套、割枪带一套114</t>
  </si>
  <si>
    <t>生产部李晶用款日照钢铁购买二保焊机2套付日照维刚商贸有限公司--公司</t>
  </si>
  <si>
    <r>
      <rPr>
        <sz val="10.5"/>
        <rFont val="宋体"/>
        <charset val="134"/>
      </rPr>
      <t>生产部张月用款青海发投现场使用</t>
    </r>
    <r>
      <rPr>
        <sz val="10.5"/>
        <rFont val="Segoe UI"/>
        <charset val="134"/>
      </rPr>
      <t>200T</t>
    </r>
    <r>
      <rPr>
        <sz val="10.5"/>
        <rFont val="宋体"/>
        <charset val="134"/>
      </rPr>
      <t>吊车租赁费付肃州区润贸机械租赁部（个体工商户）</t>
    </r>
  </si>
  <si>
    <t>生产部王国志报销江西晶昊盐六人6月27-7月1王国志 梁爱军 谷友强 王大军 陈宝柱 殷小光外协住宿费--个人</t>
  </si>
  <si>
    <t>生产部李晶报销鱼泡网充值99元一个月--个人</t>
  </si>
  <si>
    <t>生产部程时勇报销6.25鄂州出差江西赣锋锂业交通费--个人</t>
  </si>
  <si>
    <t>生产部马全花报销6月28日青海发投大修人员培训餐费--个人</t>
  </si>
  <si>
    <t>生产部李晶报销江西赣锋锂业临时采购10卷药性焊丝，1个二氧化碳表--个人</t>
  </si>
  <si>
    <t>生产部李晶报销日钢铁网购物资帐篷，藿香正气水等--个人</t>
  </si>
  <si>
    <t>生产部李晶报销赣锋锂业临时采购气体及配件--个人</t>
  </si>
  <si>
    <t>生产部袁漠广报销青海发投6.14-6.15交通费--个人</t>
  </si>
  <si>
    <t>生产部王国志报销江西晶昊购买耗材及外协住宿--个人</t>
  </si>
  <si>
    <t>生产部齐晓宇用款陈宝柱殷小光晶昊盐业零星派工工资结算，陈宝柱代收殷小光工资。--个人</t>
  </si>
  <si>
    <t>生产部张月用款东方希望现场施工气体押金付重庆市涪陵区强箭气体有限公司--公司</t>
  </si>
  <si>
    <t>生产部李晶报销江西赣锋锂业现场购买LED灯--个人</t>
  </si>
  <si>
    <t>生产部张月用款青海发投大修项目宋刚团队外协人员工资110587.5元，交通费23409元（全款133996.5-5000暂扣=128996.5）--个人</t>
  </si>
  <si>
    <t>生产部李晶用款青海发投张少伟团队外协12人工资（全款69966-5000暂扣=64966）--个人</t>
  </si>
  <si>
    <t>生产部李晶用款青海发投外协葛红垒团队工资155925元及交通费39078元（全款195003-5000暂扣=190003）--个人</t>
  </si>
  <si>
    <t>手续费4.5*15=67.5</t>
  </si>
  <si>
    <t>生产部李晶报销四川峨胜临时工交通费，住宿费，差旅费付李晶1468.5，张炳如付603--个人</t>
  </si>
  <si>
    <t>生产部李晶用款日照钢铁外协8人人员加班工资3200元付林柱生，12个人餐费180元付李晶--个人</t>
  </si>
  <si>
    <t>生产部李晶报销日照钢铁现场临时采购需钢丝软管32的100m，125管径10m。--个人</t>
  </si>
  <si>
    <t>生产部李权智用款青海发投小工工资刘海明1950元、宋国强1820元、张文山1820元--个人</t>
  </si>
  <si>
    <t>生产部李权智用款青海发投热电车间锅炉喷水减温器更换项目外协人员预支工资付戴路生--个人</t>
  </si>
  <si>
    <r>
      <rPr>
        <sz val="10.5"/>
        <rFont val="宋体"/>
        <charset val="134"/>
      </rPr>
      <t>生产部李权智用款青海发投项目外协人员工资高建伟</t>
    </r>
    <r>
      <rPr>
        <sz val="10.5"/>
        <rFont val="Segoe UI"/>
        <charset val="134"/>
      </rPr>
      <t>14959.5</t>
    </r>
    <r>
      <rPr>
        <sz val="10.5"/>
        <rFont val="宋体"/>
        <charset val="134"/>
      </rPr>
      <t>元，郭彦波14973.50元，</t>
    </r>
    <r>
      <rPr>
        <sz val="10.5"/>
        <rFont val="Segoe UI"/>
        <charset val="134"/>
      </rPr>
      <t xml:space="preserve"> </t>
    </r>
    <r>
      <rPr>
        <sz val="10.5"/>
        <rFont val="宋体"/>
        <charset val="134"/>
      </rPr>
      <t>陈永强13744.75元</t>
    </r>
  </si>
  <si>
    <t>生产部李权智用款日照钢铁外协人员工资、车票、生活费、体检费付杨建军--个人</t>
  </si>
  <si>
    <t>生产部李权智报销莱芜钢铁厂内安装轴承座，购买盘根--个人</t>
  </si>
  <si>
    <t>生产部李晶报销日照钢铁依维柯维修保养费--个人</t>
  </si>
  <si>
    <t>生产部林柱生报销莱芜钢铁2个正修拖轮装配，2个返修托运的拆卸人工费--个人</t>
  </si>
  <si>
    <t>生产部雍佳强报销东方希望7.4去途交通费--个人</t>
  </si>
  <si>
    <t>生产部李权智用款邯郸钢厂采购零件（已预付 30%，全款提货，余款69125元）付河北快步节能科技有限公司--公司</t>
  </si>
  <si>
    <t>生产部李权智用款邯郸钢厂未采购的零件（30%已付，提货前付到合同获的70%，余款34160元）付河北宏远液压机械有限公司--公司</t>
  </si>
  <si>
    <t>生产部饶凯报销东方希望7.4-7.5交通费--个人</t>
  </si>
  <si>
    <t>生产部余永昕报销加班人员冰水矿泉水 现场工程师吊车人员中餐费用--个人</t>
  </si>
  <si>
    <t>生产部李晶报销赣锋锂业二氧化碳气体送10瓶--个人</t>
  </si>
  <si>
    <t>生产部周稳报销出差青海发投车费--个人</t>
  </si>
  <si>
    <t>生产部张月报销预缴纳鄂州工厂网费500元--个人</t>
  </si>
  <si>
    <t>生产部张月报销鄂州公司水费--个人</t>
  </si>
  <si>
    <t>生产部张月报销莱芜钢铁安装轴承购买螺丝，厂内行车遥控器没电，购买电池--个人</t>
  </si>
  <si>
    <t>生产部李权智用款青海发投大修项目25.7月使用的100吨吊车及登高车租赁费付诚兴吊装 {肃州区鼎辉机械租赁部(个体工商户)）--公司</t>
  </si>
  <si>
    <t>生产部山玉英报销青海发投6.17购买中华烟4条--个人</t>
  </si>
  <si>
    <t>生产部山玉英报销青海发投装载机司机夯实除尘器回填土工费--个人</t>
  </si>
  <si>
    <t>生产部山玉英报销青海发投6.16餐费--个人</t>
  </si>
  <si>
    <t>生产部李晶报销陈宝柱、殷小光两个人从日照到晶昊盐业、晶昊盐业到遵化交通费；--个人</t>
  </si>
  <si>
    <t>销售部山玉英报销青海发投6.20招待晚餐400元，烟酒1820元。--个人</t>
  </si>
  <si>
    <t>销售部山玉英报销青海发投6.15午餐--个人</t>
  </si>
  <si>
    <t>销售部管厚良报销7.8中盐宴请山东淮坊孙和--个人</t>
  </si>
  <si>
    <t>生产部李权智用款东方希望80吨吊车不同日期共使用两次费用付重庆凡高建筑机械设备租赁有限公司--公司</t>
  </si>
  <si>
    <t>生产部李权智用款青海发投外协人员工资(刘仁雪16668元，苏鹏辉22891.75元，王立飞16702元，戴路生12847.5元，陶翼10767.5元，杨建军10619.5元)--个人</t>
  </si>
  <si>
    <t>生产部丁春法报销门房值班室换锁费用--个人</t>
  </si>
  <si>
    <t>财务部汪余欢报销商务车清洗+雾化消毒--个人</t>
  </si>
  <si>
    <t>财务部汪余欢报销6.14青海发投工具装车林总安排晚餐--个人</t>
  </si>
  <si>
    <t>生产部王国志报销中盐内蒙古7月8日交通费--个人</t>
  </si>
  <si>
    <t>生产部李权智报销莱芜钢铁采购2个托轮，轴承润滑脂采购2桶，4支密封胶材料费--个人</t>
  </si>
  <si>
    <t>生产部李权智报销江西赣锋锂业500吨顶液压管及接头更换--个人</t>
  </si>
  <si>
    <t>生产部李权智报销东方希望7.12采购5卷焊丝--个人</t>
  </si>
  <si>
    <t>生产部李权智报销临时在德令哈调动杨建军7.13-7.14交通费--个人</t>
  </si>
  <si>
    <t>销售部叶涛报销江西赣锋锂业采购手套10套和割嘴5个--个人</t>
  </si>
  <si>
    <t>生产部李晶报销日照钢铁采购8#窑尾用梯子--个人</t>
  </si>
  <si>
    <t>生产部李晶报销日照钢铁7.13采购割嘴、通针、调速风机--个人</t>
  </si>
  <si>
    <t>生产部李晶报销日照钢铁7.11采购垫板，垫板加工费，7月9号晚班安全绳--个人</t>
  </si>
  <si>
    <t>生产部项小生报销日照钢铁7.7采购大锤手把--个人</t>
  </si>
  <si>
    <t>生产部唐欣欣用款日照钢铁依维柯加油付史遥旺--个人</t>
  </si>
  <si>
    <t>生产部王国志报销成渝钒钛采购丙烷表和气带--个人</t>
  </si>
  <si>
    <t>生产部程时勇报销广安公司7.14交通费--个人</t>
  </si>
  <si>
    <t>生产部喻志明报销成渝钒钛采购手套，横幅制作费用--个人</t>
  </si>
  <si>
    <t>生产部饶凯报销广安公司7.14交通费--个人</t>
  </si>
  <si>
    <t>生产部余永昕报销测窑工具日照钢铁发广安台泥物流费--个人</t>
  </si>
  <si>
    <t>生产部郭建霞用款7.6袁漠广青海发投回鄂州交通费--个人</t>
  </si>
  <si>
    <t>生产部叶涛报销江西赣锋锂业采购挂瓦工具--个人</t>
  </si>
  <si>
    <t>生产部马全花报销青海发投7.8废液分配站工人加班晚餐费--个人</t>
  </si>
  <si>
    <t>生产部程旭文报销6.5江苏永钢来回交通费--个人</t>
  </si>
  <si>
    <t>生产部房延云报销6.2从永钢到福建鼎信实业交通费--个人</t>
  </si>
  <si>
    <t>生产部李权智用款厂内购买刀具和刀片付武汉新上量科技有限公司--公司</t>
  </si>
  <si>
    <t>生产部闵洋报销7.13内蒙古君正能源化工集团股份有限公司煤气管道隔热保温项目标书打印费--个人</t>
  </si>
  <si>
    <t>生产部闵洋报销内蒙古宜化现场购买电动三轮费用1500元--个人</t>
  </si>
  <si>
    <t>财务部汪余欢用款青海发投大修采购工器具、焊材、焊机等6.24-7.3付德令哈埃克森商贸有限公司--公司</t>
  </si>
  <si>
    <t>生产部李权智用款江西赣锋锂业外协1人7天工资付涂满根--个人</t>
  </si>
  <si>
    <t>生产部李权智用款江西赣锋锂业外协人员工资（廖庆民1440元，彭根珠1440元）--个人</t>
  </si>
  <si>
    <t>生产部李权智用款成渝钒钛外协工资（卫明明6114.38元，董二刚4984.38元，董兵5004.25元 ）--个人</t>
  </si>
  <si>
    <t>生产部张月用款青海发投大修项目宋刚团队外协人员工资110587.5元，交通费23409元（全款133996.5,已付128996.5，余5000）--个人</t>
  </si>
  <si>
    <t>生产部李晶用款青海发投张少伟团队外协12人工资（全款69966，已付64966，余5000）--个人</t>
  </si>
  <si>
    <t>生产部李晶用款青海发投外协葛红垒团队工资155925元及交通费39078元（全款195003，已付190003，余5000）--个人</t>
  </si>
  <si>
    <t>收到温州凯沣机械有限公司贴现（原票金额45000，手续费390，实收44610）</t>
  </si>
  <si>
    <t>生产部李晶报销日照钢铁临时采购12mm气管材料费--个人</t>
  </si>
  <si>
    <t>生产部项小生报销日照钢铁提锌窑加班换托轮 购买加班餐矿泉水--个人</t>
  </si>
  <si>
    <t>生产部余永昕报销测窑工具中盐内蒙古发江苏永钢物流费--个人</t>
  </si>
  <si>
    <t>生产部李权智报销7.22江西赣锋锂业租用顶500吨两天800元（400元一天），运费300元，共1100元--个人</t>
  </si>
  <si>
    <t>生产部李晶报销日照钢铁7月2朱立全中暑防暑降温药品采购--个人</t>
  </si>
  <si>
    <t>生产部王国志报销江西赣锋锂业7月21日交通费934.78元--个人</t>
  </si>
  <si>
    <t>生产部李莉莉用款日照钢铁零星耗材、防暑降温物资等付日照维刚商贸有限公司--公司</t>
  </si>
  <si>
    <t>生产部唐欣欣报销日照钢铁二期石灰窑维修急需配件，五金店采购付--个人</t>
  </si>
  <si>
    <t>生产部毛昌兵报销7.20江西赣锋锂业交通费--个人</t>
  </si>
  <si>
    <t>生产部刘江波报销项目部办公车辆使用加油费--个人</t>
  </si>
  <si>
    <t>生产部饶凯报销7.18江西赣锋锂业交通费--个人</t>
  </si>
  <si>
    <t>生产部程时勇报销7.6赣锋锂业到福建鼎信交通费用--个人</t>
  </si>
  <si>
    <t>生产部余永昕报销7.9测窑工具广安台泥发内蒙古中盐物流费--个人</t>
  </si>
  <si>
    <t>生产部饶凯报销广安公司回转窑动静态检测项目7.15-7.16交通费--个人</t>
  </si>
  <si>
    <t>生产部李晶报销日照钢铁临时采购费及50活接采购费--个人</t>
  </si>
  <si>
    <t>生产部饶凯报销东方希望外协住宿费7.4-7.13 --个人</t>
  </si>
  <si>
    <t>生产部王国志报销成渝钒钛7月10日交通费264元--个人</t>
  </si>
  <si>
    <t>生产部李晶报销日照钢铁王宗民办公室购买冰柜；抵扣现场罚款--个人</t>
  </si>
  <si>
    <t>生产部程旭文报销山西铝业采购链条和链轮--个人</t>
  </si>
  <si>
    <t>财务部汪余欢用款青海发投大修期间川佳住宿费，付川佳2700，付何俊杰500--个人</t>
  </si>
  <si>
    <t>生产部李权智报销安全检查整改项：氧气库房，气体浓度检测仪失效需采购更换--个人</t>
  </si>
  <si>
    <t>生产部李权智报销7.19号赣锋锂业500吨液压顶9天租金2700元（300元/天），运费300元（来回运费）--个人</t>
  </si>
  <si>
    <t>生产部李权智报销内蒙古宜化15台手推车，共19件货，大林总采购，物流费到付285元。--个人</t>
  </si>
  <si>
    <t>生产部李权智报销200双手套采购费--个人</t>
  </si>
  <si>
    <t>财务部汪余欢报销6.26卷扬机供应商叫货拉拉从西宁送货至青海发投物流费--个人</t>
  </si>
  <si>
    <t>生产部房延云报销7.7-7.21宾馆到福建鼎信实业租电动车交通费--个人</t>
  </si>
  <si>
    <t>生产部李权智用款成渝钒钛工具回厂物流付鄂州方刚物流有限公司--公司</t>
  </si>
  <si>
    <t>生产部闵洋报销内蒙古宜化5.8-7.26现场租赁车辆费用（总金额6500，冲借支5000，实付1500）--个人</t>
  </si>
  <si>
    <t>生产部张月用款中盐内蒙古外协架子工付朱红宁--个人</t>
  </si>
  <si>
    <t>生产部李权智用款江西玉山万年青外协工人工资及交通费付陈保胜--个人</t>
  </si>
  <si>
    <t>生产部林柱生报销江西玉山万年青外协人员工资赵洪工资--个人</t>
  </si>
  <si>
    <t>生产部李权智用款东方希望外协工资及生活费付雍佳强--个人</t>
  </si>
  <si>
    <t>生产部何俊杰报销中盐建材工装钢材采费3300元，物流费500元付何俊杰</t>
  </si>
  <si>
    <t>生产部林家祥报销7.19玉山万年青交通费--个人</t>
  </si>
  <si>
    <t>生产部吴有良报销成渝钒钛采购铅丝压齿顶间隙--个人</t>
  </si>
  <si>
    <t>生产部项小生报销7.29曲阳金隅水泥厂回公司交通费--个人</t>
  </si>
  <si>
    <t>生产部闵洋报销内蒙古宜化租车蒙KQ685Q加油费用--个人</t>
  </si>
  <si>
    <t>生产部吴有良报销成渝钒钛7.18-7.20交通费--个人</t>
  </si>
  <si>
    <t>生产部饶凯报销日照调外协钳工师傅，3人一起打滴滴去水泥厂交通费--个人</t>
  </si>
  <si>
    <t>生产部饶凯报销江西晶昊7.23交通费--个人</t>
  </si>
  <si>
    <t>生产部程时勇报销7.11福建鼎信回鄂州交通费--个人</t>
  </si>
  <si>
    <t>生产部郭建霞用款工厂2025.5月食堂采购费付周稳--个人</t>
  </si>
  <si>
    <t>生产部李权智报销中盐内蒙古挂瓦，轴修复购买砂带和油石--个人</t>
  </si>
  <si>
    <t>生产部李权智报销莱芜钢铁2件托轮安装，密封盘根购买--个人</t>
  </si>
  <si>
    <t>生产部李权智报销购买盘根，私车使用里程费--个人</t>
  </si>
  <si>
    <t>生产部李权智用款青海发投马占全工资--个人</t>
  </si>
  <si>
    <t>生产部李权智用款青海发投6月17日到7月22日租车费用付德令哈诚联汽贸有限公司--个人</t>
  </si>
  <si>
    <t>生产部李权智用款青海发投外协人员祁宏栋工资--个人</t>
  </si>
  <si>
    <t>生产部闵洋用款内蒙古宜化外协（吕海涛14900，郭保锋12285，吕建伟11000，尚小军预支5000元+14845元，6.14-7.13苗文温14000，王红卫工资暂时不付）--个人</t>
  </si>
  <si>
    <t>综合部蒋霞用款张月住院探望福利费--个人</t>
  </si>
  <si>
    <t>财务部王金平用款湖北开明2023年和2024年审计报告，400元/年，合计800元，高企复审需要付四川欣亿欣企业管理咨询有限公司--个人</t>
  </si>
  <si>
    <t>生产部陈国树报销湖北特种设备检验检测研究院（鄂州分院）提交公司3台行车检验申请书及报检手续-私车公用--个人</t>
  </si>
  <si>
    <t>生产部黄震报销青海发投7.15-7.16交通费--个人</t>
  </si>
  <si>
    <t>生产部黄震报销7.30公司到青海发投交通费--个人</t>
  </si>
  <si>
    <t>生产部黄震报销中盐内蒙古7.23采购安全帽3顶--个人</t>
  </si>
  <si>
    <t>生产部黄震报销7.25-7.27乌海中盐回公司交通费--个人</t>
  </si>
  <si>
    <t>生产部黄震报销公司到乌海西中盐建材公司车费--个人</t>
  </si>
  <si>
    <t>生产部李权智报销7.22福建鼎信工具回厂物流费--个人</t>
  </si>
  <si>
    <t>生产部毛昌兵报销玉山万年青7.24交通费--个人</t>
  </si>
  <si>
    <t>生产部李权智报销内蒙古宜化张全民回程票--个人</t>
  </si>
  <si>
    <t>生产部李晶用款日照钢铁华泰6.27-7.26气体采购费付日照市岚山华泰氧气有限公司--公司</t>
  </si>
  <si>
    <t>生产部程时勇报销7.25-7.27赣峰锂业转曲阳金隅交通费--个人</t>
  </si>
  <si>
    <t>生产部林维报销日照钢铁采购的物资 柴油清洗油污用--个人</t>
  </si>
  <si>
    <t>生产部李权智用款青海发投气体采购费（总金额23825，冲押金15000，实付8825）付海西恒利气体工贸有限公司--个人</t>
  </si>
  <si>
    <t>生产部饶凯报销江西玉山万年青7.26交通费--个人</t>
  </si>
  <si>
    <t>生产部程时勇报销曲阳金隅水泥7.29交通费--个人</t>
  </si>
  <si>
    <t>生产部余永昕报销测窑工具江苏永钢发日照钢铁物流费--个人</t>
  </si>
  <si>
    <t>生产部余永昕报销测厚仪山东日照发曲阳 完工测厚仪探伤仪发回山东日照快递费--个人</t>
  </si>
  <si>
    <t>生产部李权智用款莱芜钢铁托轮车磨削外协人员8月2日20:00到8月3日8:00共12小时收费1000元付陈志雄--个人</t>
  </si>
  <si>
    <t>生产部李权智报销莱芜钢铁托轮组装采购2桶润滑脂（黄油）--个人</t>
  </si>
  <si>
    <t>生产部李权智用款8月4日发货的2件莱芜钢铁托轮安装费用外协人员工资付林柱生--个人</t>
  </si>
  <si>
    <t>生产部项小生报销8.5-8.6从湖北双环到日照钢铁交通费--个人</t>
  </si>
  <si>
    <t>生产部林维报销日照钢铁鲁L A017U保养更换机油：200元。更换离合器拉线：80元--个人</t>
  </si>
  <si>
    <t>生产部闵洋报销8.4内蒙古宜化租车蒙KQ685Q加油费用200元--个人</t>
  </si>
  <si>
    <t>生产部饶凯报销天瑞集团汝州8.4-8.5交通费--个人</t>
  </si>
  <si>
    <t>综合部蒋霞报销王国志7月24日江西赣锋锂业交通费--个人</t>
  </si>
  <si>
    <t>生产部蒋霞报销王国志7月23日交通费--个人</t>
  </si>
  <si>
    <t>生产部李权智报销公司网络缴费500元--个人</t>
  </si>
  <si>
    <t>生产部李权智用款2023年前遗留账目吊车费付诚兴吊装 {肃州区鼎辉机械租赁部(个体工商户)}--公司</t>
  </si>
  <si>
    <t>生产部程时勇报销7.18赣锋锂业交通费--个人</t>
  </si>
  <si>
    <t>生产部李权智用款中盐内蒙古外协人员工资（陈达良17425元，曹帮亮10450元）</t>
  </si>
  <si>
    <t>收到重庆市涪陵区强箭气体有限公司退气体押金</t>
  </si>
  <si>
    <t>财务部汪余欢报销出差青海路途及公司未开餐前餐补6.14-6.19--个人</t>
  </si>
  <si>
    <t>财务部汪余欢用款商务宋泽阳7/29-8/5川佳住宿费用70元/天*8天付王明生--个人</t>
  </si>
  <si>
    <t>生产部王奇报销内蒙古宜化7.30-8.1交通费--个人</t>
  </si>
  <si>
    <t>生产部王国志报销山西铝业项目7月31日交通费--个人</t>
  </si>
  <si>
    <t>生产部饶凯报销天瑞汝州8.7交通费--个人</t>
  </si>
  <si>
    <t>生产部林维报销日照钢铁8.5/8.7材料采购费--个人</t>
  </si>
  <si>
    <t>生产部李晶用款中盐内蒙古外协人员（陈达良，曹帮亮）生活住宿费--个人</t>
  </si>
  <si>
    <t>生产部李权智用款行车报检整改，维修费用付武汉市武昌区大发起重设备经营部--公司</t>
  </si>
  <si>
    <t>生产部李权智用款东方希望外协人员工资（钟万山2240， 上下班交通费王丽梅380元，黄国恩280元）--个人</t>
  </si>
  <si>
    <t>生产部李权智用款实心焊丝50件，药芯焊丝70件，焊工手套120双采购费付湖北荣欣顺商贸有限公司--公司</t>
  </si>
  <si>
    <t>生产部程时勇报销天瑞汝州8.7-8.8交通费--个人</t>
  </si>
  <si>
    <t>生产部程时勇报销天瑞汝州8.4交通费--个人</t>
  </si>
  <si>
    <t>生产部闵洋用款内蒙宜化电石炉外协王红卫工资14500元。(总金额86530元，8.2付72030元，余14500未付)--个人</t>
  </si>
  <si>
    <t>生产部何俊杰报销中盐内蒙古8.14板房运费--个人</t>
  </si>
  <si>
    <t>转岚丹中信</t>
  </si>
  <si>
    <t>收到武汉国兰商贸有限公司贴现款（原票金额50000，手续费310，实收49690）</t>
  </si>
  <si>
    <t>生产部景旭光用款内蒙古君正外协人员30人工资付于龙</t>
  </si>
  <si>
    <t>生产部熊伟报销福建三钢项目刻公章--个人</t>
  </si>
  <si>
    <t>生产部李晶报销日照钢铁7.12小货车换胎维修费--个人</t>
  </si>
  <si>
    <t>生产部祝发权报销内蒙古君正8.24交通费--个人</t>
  </si>
  <si>
    <t>生产部黄国恩报销内蒙古君正8.24交通费--个人</t>
  </si>
  <si>
    <t>生产部饶凯报销内蒙古君正8.24交通费--个人</t>
  </si>
  <si>
    <t>生产部林家祥报销购买油漆，密封圈（报销82元，冲账21元，打款61元)--个人</t>
  </si>
  <si>
    <t>生产部袁漠广报销厂内大风扇维修购买6个扇叶共50.79元--个人</t>
  </si>
  <si>
    <t>生产部郭建霞用款江苏永钢项目7月寄工器具回司共3托物流费付湖北德邦物流有限公司--公司</t>
  </si>
  <si>
    <t>生产部余永昕报销8.8测窑工具淄博圣川发赣锋锂业物流费--个人</t>
  </si>
  <si>
    <t>生产部余永昕报销8.18测窑工具赣锋锂业发日照钢铁物流费--个人</t>
  </si>
  <si>
    <t>生产部李晶用款日照钢铁5.1-6.15货款付日照维刚商贸有限公司--公司</t>
  </si>
  <si>
    <t>生产部黄国恩报销东方希望8.17回公司交通费--个人</t>
  </si>
  <si>
    <t>生产部马全花报销青海发投黑白打印机购买黑色墨粉6盒--个人</t>
  </si>
  <si>
    <t>生产部房延云报销7.26-8.17宾馆到赣锋锂业上下班租用电动车--个人</t>
  </si>
  <si>
    <t>生产部房延云报销8.18江西赣锋锂业回公司交通费--个人</t>
  </si>
  <si>
    <t>生产部林维报销租用两台等离子维修费用及采购油漆等材料费用--个人</t>
  </si>
  <si>
    <t>生产部陈姣姣报销青海发投库房更换门锁--个人</t>
  </si>
  <si>
    <t>生产部黄震报销中盐内蒙古7.21-7.22交通费45元，车辆加油200元，打印费72元--个人</t>
  </si>
  <si>
    <t>生产部房延云报销7.25从公司到江西赣锋锂业交通费--个人</t>
  </si>
  <si>
    <t>生产部何俊杰报销内蒙古君正8.27工器具购买及打印费--个人</t>
  </si>
  <si>
    <t>生产部李权智报销丁春法住院由李工代表公司去探望，购买水果牛奶的费用--个人</t>
  </si>
  <si>
    <t>生产部李权智报销厂内购买油漆涂刷安全通道--个人</t>
  </si>
  <si>
    <t>生产部李权智报销8.21晚上和小林总招待客户交通费--个人</t>
  </si>
  <si>
    <t>生产部李权智报销货车鄂A 4Z5Y0 维修--个人</t>
  </si>
  <si>
    <t>生产部李权智报销8月15日到武汉公司参与管道资质评审停车费--个人</t>
  </si>
  <si>
    <t>生产部李权智报销赣锋锂业租电动车，帆布手套10双30元--个人</t>
  </si>
  <si>
    <t>生产部李权智报销樟树晶昊盐业租电动车上下班6个人，每台每月100元--个人</t>
  </si>
  <si>
    <t>生产部吴有良报销青海发投6.6-6.8/7.5交通费--个人</t>
  </si>
  <si>
    <t>生产部吴有良报销伊犁钢铁6.4-6.5现场勘查技术交流交通费--个人</t>
  </si>
  <si>
    <t>生产部吴有良报销车辆加油费--个人</t>
  </si>
  <si>
    <t>生产部吴有良报销8.10-8.12勘查现场交通费--个人</t>
  </si>
  <si>
    <t>生产部马全花用款青海发投外协人员工资付陈田--个人</t>
  </si>
  <si>
    <t>生产部李权智用款内蒙古项目外协人员工资（朱含民、李爱荣、宫晓、代先波、武仁峰、范迎方、宋刚、宋华伟、樊会民、杨建军、牛银记、刘仁雪、王立飞）</t>
  </si>
  <si>
    <t>生产部景旭光报销内蒙古君正工人上下班用面包车加油100元--个人</t>
  </si>
  <si>
    <t>生产部李权智用款四川峨胜风机返修，动平衡预付款付四川大奥风机制造有限公司--公司</t>
  </si>
  <si>
    <t>生产部李晶用款7月工资（何俊杰27971元）--个人</t>
  </si>
  <si>
    <t>收到四川大奥风机制造有限公司货款退回</t>
  </si>
  <si>
    <t>生产部宋超用款新疆伊犁钢铁外协人员7-8月份预支劳务工资（全款76730,付38365）--个人</t>
  </si>
  <si>
    <t>收到武汉国兰商贸有限公司贴现款（原票金额14900，手续费500，实收14400）</t>
  </si>
  <si>
    <t>还湖北微众银行贷款</t>
  </si>
  <si>
    <t>生产部马全花用款青海发投气体押金付海西恒利气体工贸有限公司</t>
  </si>
  <si>
    <t>生产部李权智用款青海发投重碱车间废淡液钛板更换项目(保温)协议价13000元，本次支付3000元付邵玉海--个人</t>
  </si>
  <si>
    <t>生产部陈国树用款鄂州厂区更换灭火器粉付湖北楠瑞消防设备有限公司--公司</t>
  </si>
  <si>
    <t>生产部李晶用款内蒙古宜化外协人员王红卫，郭庆滨合成转换器工资 （总金额19485，付9742.5）--个人</t>
  </si>
  <si>
    <t>生产部李晶用款内蒙古宜化电石炉外协人员王红卫工资（总金额22312.5，付11156.25）--个人</t>
  </si>
  <si>
    <t>生产部李晶用款内蒙古君正项目外协人员陈达良、曹帮亮等15人工资及生活费付陈达良--个人</t>
  </si>
  <si>
    <t>生产部李晶用款中盐内蒙古项目外协人员补曹帮亮工资付陈达良--个人</t>
  </si>
  <si>
    <t>生产部李晶用款内蒙古宜化外协人员王红卫，郭庆滨合成转换器工资 （总金额19485，9.12付9742.5，剩9742.5未付）--个人</t>
  </si>
  <si>
    <t>生产部李晶用款内蒙古宜化电石炉外协人员王红卫工资（总金额22312.5，9.12付11156.25，剩11156.25未付）--个人</t>
  </si>
  <si>
    <t>生产部李权智用款内蒙古项目外协人员工资（朱含民、李爱荣、宫晓、代先波、武仁峰、范迎方、宋刚、宋华伟、樊会民、杨建军、牛银记、刘仁雪、王立飞）（总金额227080.63元，9.4付113540.31，剩113540.31未付）--个人</t>
  </si>
  <si>
    <t>收到武汉开明转款</t>
  </si>
  <si>
    <t>生产部李权智报销南方水泥现场招标，停车费17元--公司</t>
  </si>
  <si>
    <t>生产部李权智报销山西铝业项小生和余永昕，现场租用电动车上下班，一个星期50元--个人</t>
  </si>
  <si>
    <t>生产部李权智报销新兴铸管采购平面磨锁紧磨石用螺母M22 9个共8元--个人</t>
  </si>
  <si>
    <t>生产部李权智报销青海租的皮卡车，戴路生加油，李权智支付100元（2025.9.17）--个人</t>
  </si>
  <si>
    <t>生产部李权智报销公司平面磨维修配件50元，公司货车装货过磅费用10元--个人</t>
  </si>
  <si>
    <t>生产部李权智报销9.17帮周稳买车票，去新疆宜化--个人</t>
  </si>
  <si>
    <t>生产部李权智报销够买三根角铁，做车间后面两个大门地上导轨--个人</t>
  </si>
  <si>
    <t>生产部李权智报销公司网络800元实付798.4元，水费717.8元，办公室玻璃更换700元（办公室玻璃600元，车间消防圈玻璃100元）--个人</t>
  </si>
  <si>
    <t>生产部李权智报销鄂A 334P8和鄂A S7007，两台车保养费用。平面磨维修购买丝杆和螺丝--个人</t>
  </si>
  <si>
    <t>生产部李权智报销厂内备货管中直接100个、平面磨弹簧30根、等离子割嘴100套、管箍100个--个人</t>
  </si>
  <si>
    <t>生产部李权智报销新洋丰房租1700元/月，押金500元--个人</t>
  </si>
  <si>
    <t>生产部李权智报销新洋丰采购垫絮+盖絮+三件套--个人</t>
  </si>
  <si>
    <t>生产部林维用款日照钢铁10#窑垫板加垫垫片购买，含切割压弧付日照运晖钢铁有限公司--公司</t>
  </si>
  <si>
    <t>生产部宋超用款伊犁钢铁代刘祖才付现场施工人员工资付（余守磊5700元，褚晓飞5700元）--个人</t>
  </si>
  <si>
    <t>生产部宋超用款新疆伊犁钢铁外协人员7-8月份预支劳务工资（全款76730,9.8付人员一半工资38365，9.25付余守磊6500元，褚晓飞6500元）--个人--个人</t>
  </si>
  <si>
    <t>收到温州凯沣机械有限公司贴现（原票金额54479.6，手续费420，实收54059.6）</t>
  </si>
  <si>
    <t>生产部周稳借支新疆宜化现场购买生活食材，借支备用金2000--个人</t>
  </si>
  <si>
    <t>生产部房延云报销7.26-8.17从大同到内蒙宜化交通费--个人</t>
  </si>
  <si>
    <t>生产部饶凯报销日照钢铁9.16-9.17交通费--个人</t>
  </si>
  <si>
    <t>生产部宋超报销伊犁钢铁9.11出租房用水电费--个人</t>
  </si>
  <si>
    <t>生产部李权智用款青海发投减温器探伤人员工资3300元付林全意--个人</t>
  </si>
  <si>
    <t>生产部项小生报销9.13-9.15山东日照到江苏永钢交通费--个人</t>
  </si>
  <si>
    <t>生产部袁漠广报销采购倒顺开关 2个共5.99元--个人</t>
  </si>
  <si>
    <t>生产部黄国恩报销9.9-9.10内蒙兴发冷渣机交通费--个人</t>
  </si>
  <si>
    <t>生产部黄震报销9.12-9.13唐山中厚板转日照钢铁车费--个人</t>
  </si>
  <si>
    <t>生产部黄震报销9.8-9.9唐山中厚板材交通费--个人</t>
  </si>
  <si>
    <t>生产部黄震报销9.4-9.5青海发投交通费--个人</t>
  </si>
  <si>
    <t>生产部宋超用款7月26-8月23日管道焊接氩气付新源县利态制气有限责任公司--公司</t>
  </si>
  <si>
    <t>生产部余永昕报销测窑工具内蒙古乌海发日照钢铁物流费--个人</t>
  </si>
  <si>
    <t>生产部余永昕报销内蒙古兴发到日照钢铁物流费--个人</t>
  </si>
  <si>
    <t>生产部饶凯报销内蒙古君正上下班租的面包车加油费--个人</t>
  </si>
  <si>
    <t>生产部闵洋报销苗文温7.14-7.31内蒙古宜化电石炉工资及返程路费付苗文温--个人</t>
  </si>
  <si>
    <t>生产部王国志报销江西赣锋锂业购买水果看往李柏松56元，外协转工地交通费70--个人</t>
  </si>
  <si>
    <t>生产部王国志报销江西赣锋锂业7月2日交通费90元--个人</t>
  </si>
  <si>
    <t>生产部张月用款戴路生 孙培培 焦春生 于龙四人本安排8月31日到青海发投施工减温器，后退票改为9月7日过去。退票费471.1元，车费966元付戴路生--个人</t>
  </si>
  <si>
    <t>生产部张月用款戴路生4人组焦春生从内蒙古宜化去往青海发投交通费付戴路生--个人</t>
  </si>
  <si>
    <t>生产部宋超用款新疆伊犁钢铁外协人员7-8月份预支劳务工资（全款76730,9.8付人员一半工资38365，9.25付13000,9.26付人员一半工资14365，剩刘祖才/徐星河未付）--个人--个人</t>
  </si>
  <si>
    <t>回单服务费</t>
  </si>
  <si>
    <t>生产部周稳报销6.14-7.6青海出差期间伙食补贴（补报）--个人</t>
  </si>
  <si>
    <t>财务部王金平用款处理姚忠平账务个税更正申报费用付合肥峻岭财务管理有限公司--公司</t>
  </si>
  <si>
    <t>生产部余永昕报销8.28-8.29日照钢铁出发内蒙古乌海交通费--个人</t>
  </si>
  <si>
    <t>生产部余永昕报销测窑工具日照钢铁发内蒙古乌海物流费--个人</t>
  </si>
  <si>
    <t>生产部李权智用款辽宁银盛9.9交通费付（毛昌兵635元，程时勇635元）--个人</t>
  </si>
  <si>
    <t>生产部饶凯报销内蒙古君正三人加班，打车回宿舍。--个人</t>
  </si>
  <si>
    <t>生产部黄震报销8.22青海发投碱业去盐湖钾肥厂看施工现场交通费--个人</t>
  </si>
  <si>
    <t>生产部黄震报销唐山中厚板材9.10-9.11上下班车费--个人</t>
  </si>
  <si>
    <t>生产部黄震报销唐山中厚板材打印费49元，物流快递费50元--个人</t>
  </si>
  <si>
    <t>生产部林维报销日照钢铁鲁L A017U维修费及年审费用--个人</t>
  </si>
  <si>
    <t>生产部林维报销日照钢铁材料采购费--个人</t>
  </si>
  <si>
    <t>生产部林维报销日照钢铁8月26晚宴请设备处郭宇--个人</t>
  </si>
  <si>
    <t>生产部袁漠广报销焊机维修用自攻钉1斤5.65元--个人</t>
  </si>
  <si>
    <t>生产部郭建霞用款2025.8月工厂食堂餐费2513.7元付周稳--个人</t>
  </si>
  <si>
    <t>生产部李权智用款内蒙古宜化外协人员工资（总金额13429.75元，10.10付郭庆滨6908.75元）--个人</t>
  </si>
  <si>
    <t>生产部闵洋报销新疆宜化房租3200元，生活费1000元，押金2000元--个人</t>
  </si>
  <si>
    <t>生产部闵洋报销9.20内蒙古宜化出差交通费--个人</t>
  </si>
  <si>
    <t>生产部闵洋报销10月5日出差新疆宜化交通费--个人</t>
  </si>
  <si>
    <t>生产部闵洋报销新疆宜化租车4000元押金，5800元一个月租金--个人</t>
  </si>
  <si>
    <t>生产部周稳报销10月5日从鄂州出差至新疆宜化交通费--个人</t>
  </si>
  <si>
    <t>生产部周稳报销9.19-9.25新疆宜化交通费--个人</t>
  </si>
  <si>
    <t>生产部周稳报销新疆宜化9.19-9.23出差期间住宿费--个人</t>
  </si>
  <si>
    <t>综合部蒋霞用款湖北开明专利年费705元付湖北省知识产权保护中心(湖北专利代办处)--公司</t>
  </si>
  <si>
    <t>综合部蒋霞用款湖北开明1个商标委托代理费付武汉红宝石知识产权服务集团有限公司--公司</t>
  </si>
  <si>
    <t>生产部石小伟报销9.15-9.30芜湖新兴铸管往返交通费--个人</t>
  </si>
  <si>
    <t>生产部毛昌兵报销9.24-9.25唐山中厚板材交通费--个人</t>
  </si>
  <si>
    <t>生产部毛昌兵报销9.19-9.20内蒙古宜化交通费--个人</t>
  </si>
  <si>
    <t>生产部程时勇报销9.24-9.25新洋丰交通费--个人</t>
  </si>
  <si>
    <t>生产部程时勇报销9.19-9.20内蒙古宜化交通费--个人</t>
  </si>
  <si>
    <t>生产部程时勇报销9.11-9.12大同云中水泥交通费--个人</t>
  </si>
  <si>
    <t>生产部程时勇报销9.8-9.10辽宁银盛交通费--个人</t>
  </si>
  <si>
    <t>生产部房延云报销9.24-9.25唐山中厚板材交通费--个人</t>
  </si>
  <si>
    <t>生产部李权智报销9.27新洋丰采购碳棒3盒--个人</t>
  </si>
  <si>
    <t>生产部李权智报销新洋丰9.26采购插座--个人</t>
  </si>
  <si>
    <t>生产部李权智报销唐山中厚板材购买2卷不锈钢钢丝--个人</t>
  </si>
  <si>
    <t>生产部李权智报销9.25日照钢铁购买磨石90片--个人</t>
  </si>
  <si>
    <t>生产部李权智报销9.25芜湖新兴铸管采购磨石90片--个人</t>
  </si>
  <si>
    <t>生产部李权智报销新洋丰工具零星采购--个人</t>
  </si>
  <si>
    <t>生产部李权智报销新洋丰9.24采购10T电动葫芦的开关和电缆线--个人</t>
  </si>
  <si>
    <t>生产部李权智报销新洋丰住房租及押金1500元，工具耗材采购438元，招待费160元--个人</t>
  </si>
  <si>
    <t>生产部余永昕报销9.18-9.20日照钢铁交通费--个人</t>
  </si>
  <si>
    <t>生产部余永昕报销9.16日照钢铁出发江苏永钢交通费--个人</t>
  </si>
  <si>
    <t>生产部李同林报销9.15芜湖新兴铸管交通费--个人</t>
  </si>
  <si>
    <t>生产部项小生报销9.18日照钢铁交通费--个人</t>
  </si>
  <si>
    <t>周稳借支</t>
  </si>
  <si>
    <t>生产部房延云报销9.27-9.28新洋丰交通费--个人</t>
  </si>
  <si>
    <t>生产部李同林报销9.29新洋丰交通费--个人</t>
  </si>
  <si>
    <t>生产部李同林报销9.28芜湖新兴铸管交通费--个人</t>
  </si>
  <si>
    <t>生产部毛昌兵报销8.29-8.30四川峨胜交通费--个人</t>
  </si>
  <si>
    <t>生产部毛昌兵报销辽宁银盛9.9-9.10交通费--个人</t>
  </si>
  <si>
    <t>生产部毛昌兵报销9.11-9.12大同云中水泥交通费--个人</t>
  </si>
  <si>
    <t>生产部祝发权报销内蒙古宜化9.24-9.25交通费--个人</t>
  </si>
  <si>
    <t>生产部祝发权报销7.27-7.28/8.18江西赣锋锂业交通费--个人</t>
  </si>
  <si>
    <t>生产部袁漠广报销厂内维修检测万用表一个68元--个人</t>
  </si>
  <si>
    <t>生产部程时勇报销四川峨胜8.29-8.30交通费--个人</t>
  </si>
  <si>
    <t>生产部黄国恩报销9.19-9.20大同云中水泥交通费--个人</t>
  </si>
  <si>
    <t>生产部余永昕报销9.16江苏永钢交通费--个人</t>
  </si>
  <si>
    <t>生产部饶凯报销9.18日照钢铁体检费--个人</t>
  </si>
  <si>
    <t>生产部项小生报销10.10阿拉伯化肥到日照钢铁交通费--个人</t>
  </si>
  <si>
    <t>生产部李权智报销9.30-10.3新洋丰零星采购费--个人</t>
  </si>
  <si>
    <t>生产部李权智报销新洋丰采购两个电动十吨葫芦，被子等--个人</t>
  </si>
  <si>
    <t>生产部黄震报销唐山中厚板打印费43元，办理上岗证费30元，购买材料费27.8元--个人</t>
  </si>
  <si>
    <t>生产部叶涛报销青海盐湖镁业购买浸入式油管状电加热器SR--个人</t>
  </si>
  <si>
    <t>生产部林维用款日照钢铁11#窑垫板加垫垫片购买，含切割压弧。付日照运晖钢铁有限公司--公司</t>
  </si>
  <si>
    <t>收到余永昕退回报销款</t>
  </si>
  <si>
    <t>收到张月退回项小生报销款</t>
  </si>
  <si>
    <t>生产部张月用款新疆宜化项目支付房屋押金3500元，活动板房10块/天，3个月起租。付闵洋--个人</t>
  </si>
  <si>
    <t>生产部李同林报销9.30新洋丰转湖北双环交通费--个人</t>
  </si>
  <si>
    <t>生产部李同林报销9.30湖北双环转湖北新洋丰交通费--个人</t>
  </si>
  <si>
    <t>生产部李权智报销武汉锅炉资质审核，停车费27元。车床调速电机故障，购买配件维修--个人</t>
  </si>
  <si>
    <t>生产部李权智报销祝发权，程良柱交通费。轮带修复打防雨棚采购雨布和面罩85元--个人</t>
  </si>
  <si>
    <t>生产部祝发权报销9.29-9.30四川峨胜转湖北新洋丰交通费--个人</t>
  </si>
  <si>
    <t>生产部石小伟报销10.4湖北新洋丰交通费--个人</t>
  </si>
  <si>
    <t>生产部余永昕报销10.10-10.12日照钢铁出发新疆宜化交通费--个人</t>
  </si>
  <si>
    <t>生产部余永昕报销10.9-10.10日照钢铁交通费--个人</t>
  </si>
  <si>
    <t>生产部黄震报销9.24-9.28日照钢铁转唐山中厚板及唐山中厚板回公司交通费--个人</t>
  </si>
  <si>
    <t>生产部林维报销10月10日武汉-日照钢铁交通费--个人</t>
  </si>
  <si>
    <t>生产部林维报销日照钢铁9.13交通费及招待费--个人</t>
  </si>
  <si>
    <t>生产部李权智用款江西亚东项目外协人员工资（牛得元1900元，谢登伟240元，周永松240元）--个人</t>
  </si>
  <si>
    <t>生产部闵洋报销新疆宜化现场购买脚手架--个人</t>
  </si>
  <si>
    <t>生产部闵洋报销新疆宜化报销办理进场证费用125元--个人</t>
  </si>
  <si>
    <t>生产部闵洋报销新疆宜化10月7日采购现场采购电动扳手，手套以及水平仪--个人</t>
  </si>
  <si>
    <t>生产部闵洋报销内蒙古宜化现场租赁车辆加油费--个人</t>
  </si>
  <si>
    <t>生产部闵洋报销新疆宜化现场租赁车辆加油费--个人</t>
  </si>
  <si>
    <t>生产部闵洋报销内蒙古回公司途中车辆维修--个人</t>
  </si>
  <si>
    <t>生产部闵洋报销内蒙古宜化报销程时勇，毛昌兵，房延云三人体检费用--个人</t>
  </si>
  <si>
    <t>生产部闵洋报销新疆宜化现场采购焊材--个人</t>
  </si>
  <si>
    <t>生产部闵洋用款现场购买液压弯轨机一台付济宁万利机械制造有限公司--公司</t>
  </si>
  <si>
    <t>生产部李权智报销新洋丰采购葫芦和钢丝绳材料费--个人</t>
  </si>
  <si>
    <t>生产部李权智报销溧阳金峰轮带采购电镐费用--个人</t>
  </si>
  <si>
    <t>生产部李权智报销新洋丰项目房租续租1个月费用--个人</t>
  </si>
  <si>
    <t>生产部李权智报销溧阳金峰项目李权智、祝发权、覃延吉、程良柱、林枫、刘志林（时间10.19~10.26住宿费）--个人</t>
  </si>
  <si>
    <t>生产部李权智报销溧阳金峰回程交通费--个人</t>
  </si>
  <si>
    <t>生产部李权智报销新洋丰零星采购--个人</t>
  </si>
  <si>
    <t>生产部李权智报销管道资质审核，贴标牌购买双面胶4卷--个人</t>
  </si>
  <si>
    <t>生产部毛昌兵报销新洋丰9.25-9.27交通费--个人</t>
  </si>
  <si>
    <t>生产部李权智用款江西亚东破碎机离线维修项目配件及工装制作、机加工费用付鄂州市联丰机械厂--公司</t>
  </si>
  <si>
    <t>生产部闵洋报销新疆宜化现场采购氧气乙炔带，气表，割枪--个人</t>
  </si>
  <si>
    <t>生产部余永昕报销新疆宜化到日照钢铁交通费--个人</t>
  </si>
  <si>
    <t>生产部余永昕报销日照钢铁出发阜阳先去培训机构拿证交通费--个人</t>
  </si>
  <si>
    <t>生产部余永昕报销戴路生开车去看卷板未带车钥匙 打车送钥匙费用--个人</t>
  </si>
  <si>
    <t>生产部张全民报销日照钢铁坐火车到阿拉伯化肥交通费--个人</t>
  </si>
  <si>
    <t>生产部林维报销日照钢铁9月零星采购--个人</t>
  </si>
  <si>
    <t>生产部项小生报销阿拉伯化肥釆购--个人</t>
  </si>
  <si>
    <t>生产部黄国恩报销报销出差湖北新洋丰交通费--个人</t>
  </si>
  <si>
    <t>生产部李权智用款内蒙古宜化外协人员工资（总金额13429.75元，10.10付郭庆滨6908.75元，剩王红卫6521未付）--个人</t>
  </si>
  <si>
    <t>综合部蒋霞用款2025.10-11车辆油卡充值付中国石化销售股份有限公司湖北鄂州石油分公司--公司</t>
  </si>
  <si>
    <t>综合部蒋霞用款湖北开明ISO9001质量体系认定，按合同付款方式，先支付50%计2500元，出证后再付尾款付挪亚检测认证集团有限公司--公司</t>
  </si>
  <si>
    <t>生产部李权智报销池州恒鑫旧钢丝绳加工成新钢丝绳费用--个人</t>
  </si>
  <si>
    <t>生产部李权智报销池州恒鑫11.2住宿费及零星采购--个人</t>
  </si>
  <si>
    <t>生产部李权智报销仓库备货200双手套，10卷电工胶布，200片切割片--个人</t>
  </si>
  <si>
    <t>生产部宋超报销徐云云去新源去伊宁办理焦化厂审核单签字交通费--个人</t>
  </si>
  <si>
    <t>生产部李同林报销10.8出差湖北双环交通费--个人</t>
  </si>
  <si>
    <t>生产部李同林报销10.19从湖北双环出差湖北新洋丰交通费--个人</t>
  </si>
  <si>
    <t>生产部李权智报销催收款项，甲方拿产品设备抵货款，物流费用1000元--个人</t>
  </si>
  <si>
    <t>生产部李权智用款内蒙古宜化外协人员工资(范迎方、宋华伟、樊会民、牛银记费用打给宋刚，杨建军的费用打给何俊杰)--个人</t>
  </si>
  <si>
    <t>生产部闵洋报销新疆宜化10.10现场租赁2间活动板房居住，10元/天.支付房租费用--个人</t>
  </si>
  <si>
    <t>生产部李权智报销新洋丰购买口罩50只，刀片1盒，手套1包，焊把钳2个，胶布和地线夹--个人</t>
  </si>
  <si>
    <t>生产部张月用款新洋丰外协戴路生 孙培培 焦春生 于龙四人从新疆宜化出差湖北新洋丰交通费及住宿费付戴路生--个人</t>
  </si>
  <si>
    <t>生产部张月用款戴路生 孙培培 焦春生 于龙四人从青海发投出差新疆宜化交通费以及在乌鲁木齐中转产生一晚上住宿费付戴路生--个人</t>
  </si>
  <si>
    <t>生产部李权智报销鄂州厂区10月份水费--个人</t>
  </si>
  <si>
    <t>生产部周稳报销2025年9月份食堂费用共计1809.4元。--个人</t>
  </si>
  <si>
    <t>生产部李晶用款新洋丰谭吉森、雷军两人外协工资--个人</t>
  </si>
  <si>
    <t>生产部李晶用款吴磊擦伤后自行挂号，简单处理无问题后打车回新洋丰交通费付吴磊--个人</t>
  </si>
  <si>
    <t>生产部李晶用款新洋丰宋华兵、朱国宾、陈发军三人从双环项目区新洋丰临时施工工资（10.23-11.3））--个人</t>
  </si>
  <si>
    <t>综合部蒋霞用款余宇宏2025.11.3-11.10工资及交通费2469.5元--个人</t>
  </si>
  <si>
    <t>综合部蒋霞用款高企认定出具2022-2024年度研发费专项审计报告和2024年度高新产品收入专项审计报告费用付武汉仟佰道企业管理咨询有限公司--公司</t>
  </si>
  <si>
    <t>生产部李晶用款湖北双环外协人员工资及交通费付封冬平--个人</t>
  </si>
  <si>
    <t>生产部张月用款池州恒鑫气体采购费付池州市福星气体有限公司--公司</t>
  </si>
  <si>
    <t>生产部李权智报销采购清洗剂3瓶，小锉刀一把，锥形尖头单槽一只--个人</t>
  </si>
  <si>
    <t>总经办林柱生报销购买金刚磨片24片50元，电动磨头机160元，合计210元--个人</t>
  </si>
  <si>
    <t>总经办林全意报销报销林总给外协堵志波购买出差湖北双环交通费--个人</t>
  </si>
  <si>
    <t>生产部李权智用款鄂州市联丰机械厂外协   金属加工费--公司</t>
  </si>
  <si>
    <t>生产部李权智报销2个手拉葫芦，10件雨衣，2个1吨葫芦320元，雨衣10件50元
磨头10个20元--个人</t>
  </si>
  <si>
    <t>生产部黄国恩报销报销出差青海发投来回交通费--个人</t>
  </si>
  <si>
    <t>生产部黄震报销阿拉伯化肥完工转日照钢铁车费--个人</t>
  </si>
  <si>
    <t>生产部林维报销日照钢铁8#回转窑窑尾垫板返工材料费付日照运晖钢铁有限公司--公司</t>
  </si>
  <si>
    <t>湖北工行西山收到武汉华夏转来银行承兑汇票据3张</t>
  </si>
  <si>
    <t>湖北工行西山付生产部周英柱用款青海发投气体采购费付海西恒利气体工贸有限公司--公司</t>
  </si>
  <si>
    <t>湖北工行西山付生产部郭建霞用款青海发投5.10-5.21材料采购费付德令哈埃克森商贸有限公司--公司</t>
  </si>
  <si>
    <t>湖北工行西山付生产部李权智用款厂内材料采购费付鄂州市苏宏物资有限公司--公司</t>
  </si>
  <si>
    <t>湖北工行西山付生产部李权智用款厂内气体采购费用付鄂州市鹏缘气体有限责任公司--公司</t>
  </si>
  <si>
    <t>湖北工行西山付生产部李权智用款厂内工作服采购费付武汉鑫山和工贸有限责任公司--公司</t>
  </si>
  <si>
    <t>湖北工行西山付生产部周英柱用款厂内材料采购费付武汉天浩机电设备有限公司--公司</t>
  </si>
  <si>
    <t>收到武汉华夏转来银行承兑汇票票据3张</t>
  </si>
  <si>
    <t>湖北工行西山付生产部李权智用款湖北宜化2件托轮面新建制作更换，轴承座及轴承拆装更换外发加工费尾款付辉县市成军机械设备有限公司--公司（银行承兑汇票3张）</t>
  </si>
  <si>
    <t>湖北工行西山转温州凯沣机械有限公司贴现银行承兑汇票1张</t>
  </si>
  <si>
    <t>湖北工行西山收到北京金隅琉水环保科技有限公司银行承兑汇票，票号：5907100000450202503140009179191-20230000</t>
  </si>
  <si>
    <t>湖北工行西山转武汉国兰商贸有限公司贴现</t>
  </si>
  <si>
    <t>湖北工行西山支行涞水金隅冀东环保科技有限公司银行承兑汇票提示付款</t>
  </si>
  <si>
    <t>湖北工行西山收到北京金隅琉水环保科技有限公司银行承兑汇票，票号：5907100000450202504171012310291-100000000</t>
  </si>
  <si>
    <t>生产部李权智用款青海发投石灰车间2024.9.30-11月吊车费用付诚兴吊装（账号：酒泉恒诚盛起重运输有限公司）付承兑2万--公司</t>
  </si>
  <si>
    <t>生产部李权智用款青海发投永良吊装总金额232471.25，已支付160000，还剩72471.25未支付（先付承兑3万）--个人</t>
  </si>
  <si>
    <t>生产部郭建霞用款青海发投5月10日-5月21日采购材料费付德令哈埃克森商贸有限公司（付承兑5万）--公司</t>
  </si>
  <si>
    <t>湖北工行西山收到武汉浦发转来银行承兑汇票1张</t>
  </si>
  <si>
    <t>湖北工行西山付生产部李权智用款邯郸钢厂利旧邯宝转炉耳轴和轴承座采购零件费用付河北宏远液压机械有限公司--公司</t>
  </si>
  <si>
    <t>生产部郭建霞用款青海发投德令哈博盛五金店2024年11月7日至2025年1月5日采购费付德令哈埃克森商贸有限公司（付承兑）--公司</t>
  </si>
  <si>
    <t>湖北工行西山收到武汉华夏转来银行承兑汇票1张</t>
  </si>
  <si>
    <r>
      <rPr>
        <sz val="10.5"/>
        <color rgb="FF222222"/>
        <rFont val="宋体"/>
        <charset val="134"/>
      </rPr>
      <t>生产部张月用款青海发投恒利气体</t>
    </r>
    <r>
      <rPr>
        <sz val="10.5"/>
        <color rgb="FF222222"/>
        <rFont val="Segoe UI"/>
        <charset val="134"/>
      </rPr>
      <t>2023.12.2~2024.10.23</t>
    </r>
    <r>
      <rPr>
        <sz val="10.5"/>
        <color rgb="FF222222"/>
        <rFont val="宋体"/>
        <charset val="134"/>
      </rPr>
      <t>费用付海西恒利气体工贸有限公司（原单金额35390，后对账27490，实付27490银行承兑汇4张）</t>
    </r>
  </si>
  <si>
    <t>生产部张月用款青海发投大修项目气体押金付海西恒利气体工贸有限公司--公司（银行承兑汇1张）</t>
  </si>
  <si>
    <t>收到武汉浦发转来银行承兑汇票3张</t>
  </si>
  <si>
    <t>收到武汉浦发转来银行承兑汇票据1张</t>
  </si>
  <si>
    <t>湖北工行西山转生产部李权智用款莱芜钢铁2件埋弧焊费用31545元（先付2万承兑）付湖北运鑫焊接科技有限公司--公司</t>
  </si>
  <si>
    <t>收到武汉浦发转来银行承兑汇票据2张</t>
  </si>
  <si>
    <t>湖北工行西山收到包头冀东水泥有限公司银行承兑汇票1张</t>
  </si>
  <si>
    <t>湖北工行西山收到鞍山冀东水泥有限责任公司银行承兑汇票1张</t>
  </si>
  <si>
    <t>湖北工行西山转武汉国兰商贸有限公司银行承兑汇票1张贴现</t>
  </si>
  <si>
    <t>湖北工行西山收到唐山冀东启新水泥有限责任公司银行承兑汇票1张</t>
  </si>
  <si>
    <t>湖北工行西山收到武汉浦发转来银行承兑汇票据1张</t>
  </si>
  <si>
    <t>湖北工行西山付财务部郭建霞用款四川峨胜，河南汝州天瑞，湖北双环，青海发投，内蒙君正，江西赣锋锂业，东方希望8月物流费付鄂州方刚物流有限公司（付银行承兑）--公司</t>
  </si>
  <si>
    <t>湖北工行西山付财务部郭建霞用款四川峨胜，河南汝州天瑞，湖北双环，青海发投，内蒙君正，江西赣锋锂业，东方希望9月物流费付鄂州方刚物流有限公司（付银行承兑）--公司</t>
  </si>
  <si>
    <t>湖北工行西山收到内蒙古冀东水泥有限责任公司银行承兑汇票1张</t>
  </si>
  <si>
    <t>生产部郭建霞用款青海发投6月大修期间，从武汉天浩采购货款（合计54663元，9.30申请付1万承兑）付武汉欣玥顺商贸有限公司--公司</t>
  </si>
  <si>
    <t>生产部郭建霞用款2024年4月1日至5月9日采购费266805元，9.30申请支付1万承兑付德令哈埃克森商贸有限公司--公司</t>
  </si>
  <si>
    <t>生产部李权智用款永良吊装总金额232471.25，已支付190000，还剩42471.25未支付,9.30申请支付1万承兑付德令哈永良商贸有限公司--公司</t>
  </si>
  <si>
    <t>湖北工行西山付财务部郭建霞用款青海盐湖镁业物流费付鄂州方刚物流有限公司（付银行承兑）--公司</t>
  </si>
  <si>
    <t>湖北工行西山付生产部李权智用款新洋丰气体费用付荆门市鸿杰气体销售有限公司--公司（付银行承兑4张）</t>
  </si>
  <si>
    <t>湖北工行西山付生产部张月用款青海发投，四川峨胜物流费付鄂州方刚物流有限公司--个人（付承兑1张）</t>
  </si>
  <si>
    <t>湖北工行西山收到邯郸涉县金隅水泥有限公司银行承兑汇票1张</t>
  </si>
  <si>
    <t>湖北工行西山收到武汉浦发转来银行承兑汇票据2张</t>
  </si>
  <si>
    <t>湖北工行西山付生产部郭建霞用款2024年4月1日至5月9日采购费266805元，9.30付1万承兑，10.31申请付承兑5万付德令哈埃克森商贸有限公司--公司--公司</t>
  </si>
  <si>
    <t>湖北工行西山付生产部郭建霞用款青海发投6月大修期间，从武汉天浩采购货款（合计54663元，9.30付1万承兑，10.31申请支付2万）付武汉欣玥顺商贸有限公司--公司（付承兑）--公司</t>
  </si>
  <si>
    <t>湖北工行西山付生产部李权智用款莱芜钢铁2件埋弧焊费用32468元，10.31申请付银行承兑2468元付湖北运鑫焊接科技有限公司--公司</t>
  </si>
  <si>
    <t>湖北工行西山付生产部李权智用款莱芜钢铁2件埋弧焊费用31545元（7.24付2万承兑，10.31申请付承兑11545元）付湖北运鑫焊接科技有限公司--公司--公司</t>
  </si>
  <si>
    <t>湖北工行西山付生产部李晶用款日照钢铁材料采购5.1-6.15货款（总金额83377元，8.29付5万，10.31申请付1万元承兑）付日照维刚商贸有限公司（付承兑）--公司</t>
  </si>
  <si>
    <t>湖北工行西山付生产部郭建霞用款9月山西大同，青海发投，新洋丰，日照钢铁，唐山中厚物流费付鄂州方刚物流有限公司（付承兑2张）--个人</t>
  </si>
  <si>
    <t>湖北工行西山付生产部张月用款池州恒鑫气体押金付池州市福星气体有限公司货款（付银行承兑汇1张）</t>
  </si>
  <si>
    <t>湖北工行西山收到池州市福星气体有限公司退气体押金银行承兑汇票1张</t>
  </si>
  <si>
    <t>湖北工行西山付鄂州方刚物流有限公司银行承兑汇票1张</t>
  </si>
  <si>
    <t>缴纳税费</t>
  </si>
  <si>
    <t>及时语短信服务手续费</t>
  </si>
  <si>
    <t>收到武汉阳训票据结清提示付款</t>
  </si>
  <si>
    <t>网银服务年费</t>
  </si>
  <si>
    <t>信茂缴纳2025.6月印花税</t>
  </si>
  <si>
    <t>收到大同市兴云建材有限责任公司裂纹补焊工程款</t>
  </si>
  <si>
    <t>收到武汉吉如环保工程有限公司维修款</t>
  </si>
  <si>
    <t>收到大同市云中水泥有限责任公司裂纹修复工程款</t>
  </si>
  <si>
    <t>信茂缴纳2025.9月印花税</t>
  </si>
  <si>
    <t>收到武汉阳训科技有限公司货款</t>
  </si>
  <si>
    <t>武汉阳训票据到期结清</t>
  </si>
  <si>
    <t>转林维日照钢铁信息费</t>
  </si>
  <si>
    <t>销售部伍平申请江西亚东信息费付林柱生</t>
  </si>
  <si>
    <t>退林维转款</t>
  </si>
  <si>
    <t>转林维山西铝业信息费</t>
  </si>
  <si>
    <t>转林柱生湖北宜化信息费</t>
  </si>
  <si>
    <t>转林柱生江西亚东信息费</t>
  </si>
  <si>
    <t>青海发投信息费取现金给林全意</t>
  </si>
  <si>
    <t>取现金给蒋霞准备年会红包</t>
  </si>
  <si>
    <t>付石靖工资3661.76-体检220-酒200-社保1518.63=1723.13</t>
  </si>
  <si>
    <t>转林全意汉口银行</t>
  </si>
  <si>
    <t>转林柱生崇阳昌华信息费</t>
  </si>
  <si>
    <t>收到郑然转款（淄博飞源化工安全保证金）</t>
  </si>
  <si>
    <t>付牛国庆湘潭钢铁信息费</t>
  </si>
  <si>
    <t>转林柱生青海发投信息费</t>
  </si>
  <si>
    <t>存入现金</t>
  </si>
  <si>
    <t>付闵洋新疆宜化信息费</t>
  </si>
  <si>
    <t>付陈涛浏阳南方信息费</t>
  </si>
  <si>
    <t>收到银行利息结息</t>
  </si>
  <si>
    <t>销售部罗小涛用款阿拉伯化肥信息费--个人</t>
  </si>
  <si>
    <t>商务部胡敏用款中盐东兴云梦制盐有限公司2025年设备大修项目投标保证金付江苏唐电电力安装有限公司</t>
  </si>
  <si>
    <t>商务部范英用款青海发投碱业有限公司煅烧车间轻、重灰闪发器更新项目及轻灰一闪总管、重灰煅烧炉进气总管技改项目（安装施工）标书费付江苏唐电电力安装有限公司</t>
  </si>
  <si>
    <t>商务部胡敏用款青海发投煅烧车间轻、重灰闪发器更新项目及轻灰一闪总管、重灰煅烧炉进气总管技改项目投标保证金付（江苏唐电电力安装有限公司代付保证金）--公司</t>
  </si>
  <si>
    <t>收到武汉开明青海农民工账户转入</t>
  </si>
  <si>
    <t>青海发投碱业有限公司煅烧车间轻、重灰闪发器更新项目及轻灰一闪总管、重灰煅烧炉进气总管技改项目（安装施工）（二次）竞价标书费付江苏唐电电力安装有限公司</t>
  </si>
  <si>
    <t>付余永昕唐山中厚板材信息费</t>
  </si>
  <si>
    <t>付牛国庆四川峨胜信息费</t>
  </si>
  <si>
    <t>青海发投煅烧车间轻、重灰闪发器更新项目及轻灰一闪总管、重灰煅烧炉进气总管技改项目（安装施工）（二次）竞价比选公告标书费及保证金付徐燕</t>
  </si>
  <si>
    <r>
      <rPr>
        <sz val="10.5"/>
        <color rgb="FF40A9FF"/>
        <rFont val="宋体"/>
        <charset val="134"/>
      </rPr>
      <t>供压缩</t>
    </r>
    <r>
      <rPr>
        <sz val="10.5"/>
        <color rgb="FF40A9FF"/>
        <rFont val="Segoe UI"/>
        <charset val="134"/>
      </rPr>
      <t>3.82MPA</t>
    </r>
    <r>
      <rPr>
        <sz val="10.5"/>
        <color rgb="FF40A9FF"/>
        <rFont val="宋体"/>
        <charset val="134"/>
      </rPr>
      <t>蒸汽管线优化改造及新增重灰减温减压装置（安装）（二次）竞价标书费及保证金付徐燕</t>
    </r>
  </si>
  <si>
    <t>收到牛国庆退回四川峨胜信息费</t>
  </si>
  <si>
    <t>商务部胡敏用款青海发投碱业有限公司供压缩3.82MPA蒸汽管线优化改造及新增重灰减温减压装置（安装）投标保证金付江苏唐电电力安装有限公司--公司</t>
  </si>
  <si>
    <t>商务部胡敏用款供压缩3.82MPA蒸汽管线优化改造及新增重灰减温减压装置（安装）项目标书费付江苏唐电电力安装有限公司--公司</t>
  </si>
  <si>
    <t>付林柱生湘潭瑞通球团信息费</t>
  </si>
  <si>
    <t>收到鄂州工厂卖废品收入</t>
  </si>
  <si>
    <t>收到汪余欢转来收废品人员客餐费</t>
  </si>
  <si>
    <t>转杨经理付丁春法鄂州工厂买化肥，种子</t>
  </si>
  <si>
    <t>收到汪余欢转款卖旧空调2台费用</t>
  </si>
  <si>
    <t>青海发投碱业有限公司煅烧车间轻、重灰闪发器更新项目及轻灰一闪总管、重灰煅烧炉进气总管技改项目履约保证金付江苏唐电电力安装有限公司</t>
  </si>
  <si>
    <t>青海发投碱业有限公司煅烧车间轻、重灰闪发器更新项目及轻灰一闪总管、重灰煅烧炉进气总管技改项目农民工工资保证金付江苏唐电电力安装有限公司</t>
  </si>
  <si>
    <t>收到赵许武转来碱厂水合机维修费</t>
  </si>
  <si>
    <t>收到江苏唐电电力安装有限公司退投标保证金</t>
  </si>
  <si>
    <t>销售部林维用款日照钢铁信息费1万付林柱生--个人</t>
  </si>
  <si>
    <t>销售部林柱生用款日照钢铁信息费--个人</t>
  </si>
  <si>
    <t>付林全意中材亨达信息费</t>
  </si>
  <si>
    <t>销售部牛国庆用款联峰钢铁（张家港）有限公司江苏永钢信息费--个人</t>
  </si>
  <si>
    <t>生产部李晶用款青海发投周金国挂唐电两个月社保费用--个人</t>
  </si>
  <si>
    <t>销售部林维用款日照钢铁信息费付林柱生--个人</t>
  </si>
  <si>
    <t>收到湖北岚丹农民工专户转款</t>
  </si>
  <si>
    <r>
      <rPr>
        <sz val="10.5"/>
        <color rgb="FF096DD9"/>
        <rFont val="宋体"/>
        <charset val="134"/>
      </rPr>
      <t>商务部冯肖用款青海发投碱业有限公司</t>
    </r>
    <r>
      <rPr>
        <sz val="10.5"/>
        <color rgb="FF096DD9"/>
        <rFont val="Segoe UI"/>
        <charset val="134"/>
      </rPr>
      <t>5</t>
    </r>
    <r>
      <rPr>
        <sz val="10.5"/>
        <color rgb="FF096DD9"/>
        <rFont val="宋体"/>
        <charset val="134"/>
      </rPr>
      <t>台锅炉喷水减温器更换项目</t>
    </r>
    <r>
      <rPr>
        <sz val="10.5"/>
        <color rgb="FF096DD9"/>
        <rFont val="Segoe UI"/>
        <charset val="134"/>
      </rPr>
      <t>(</t>
    </r>
    <r>
      <rPr>
        <sz val="10.5"/>
        <color rgb="FF096DD9"/>
        <rFont val="宋体"/>
        <charset val="134"/>
      </rPr>
      <t>二次</t>
    </r>
    <r>
      <rPr>
        <sz val="10.5"/>
        <color rgb="FF096DD9"/>
        <rFont val="Segoe UI"/>
        <charset val="134"/>
      </rPr>
      <t>)</t>
    </r>
    <r>
      <rPr>
        <sz val="10.5"/>
        <color rgb="FF096DD9"/>
        <rFont val="宋体"/>
        <charset val="134"/>
      </rPr>
      <t>标书费付江苏唐电电力安装有限公司</t>
    </r>
  </si>
  <si>
    <t>销售部刘江波伊犁钢铁信息费</t>
  </si>
  <si>
    <r>
      <rPr>
        <sz val="10.5"/>
        <color rgb="FF096DD9"/>
        <rFont val="宋体"/>
        <charset val="134"/>
      </rPr>
      <t>商务部冯肖用款青海发投碱业有限公司</t>
    </r>
    <r>
      <rPr>
        <sz val="10.5"/>
        <color rgb="FF096DD9"/>
        <rFont val="Segoe UI"/>
        <charset val="134"/>
      </rPr>
      <t>5</t>
    </r>
    <r>
      <rPr>
        <sz val="10.5"/>
        <color rgb="FF096DD9"/>
        <rFont val="宋体"/>
        <charset val="134"/>
      </rPr>
      <t>台锅炉喷水减温器更换项目</t>
    </r>
    <r>
      <rPr>
        <sz val="10.5"/>
        <color rgb="FF096DD9"/>
        <rFont val="Segoe UI"/>
        <charset val="134"/>
      </rPr>
      <t>(</t>
    </r>
    <r>
      <rPr>
        <sz val="10.5"/>
        <color rgb="FF096DD9"/>
        <rFont val="宋体"/>
        <charset val="134"/>
      </rPr>
      <t>二次</t>
    </r>
    <r>
      <rPr>
        <sz val="10.5"/>
        <color rgb="FF096DD9"/>
        <rFont val="Segoe UI"/>
        <charset val="134"/>
      </rPr>
      <t>)</t>
    </r>
    <r>
      <rPr>
        <sz val="10.5"/>
        <color rgb="FF096DD9"/>
        <rFont val="宋体"/>
        <charset val="134"/>
      </rPr>
      <t>投标保证金付江苏唐电电力安装有限公司</t>
    </r>
  </si>
  <si>
    <t>销售部牛国庆用款四川峨胜信息费--个人</t>
  </si>
  <si>
    <t>收到林家祥邮政个体户转款</t>
  </si>
  <si>
    <t>生产部唐欣欣用款日照钢铁信息费付林柱生--个人</t>
  </si>
  <si>
    <t>生产部山玉英用款青海发投信息费--个人</t>
  </si>
  <si>
    <t>生产部闵洋用款内蒙古宜化化工信息费--个人</t>
  </si>
  <si>
    <t>销售部范雅君用款青海发投碱业有限公司5台锅炉喷水减温器更换项目(二次)安全保证金付江苏唐电电力安装有限公司--公司</t>
  </si>
  <si>
    <t>销售部范雅君用款青海发投碱业有限公司5台锅炉喷水减温器更换项目(二次)农民工工资保证金付江苏唐电电力安装有限公司--公司</t>
  </si>
  <si>
    <t>收到李晶转款日照钢铁煤气项目杨志海团队安全罚款</t>
  </si>
  <si>
    <t>销售部牛国庆用款东方希望信息费--个人</t>
  </si>
  <si>
    <t>商务部冯肖用款中盐吉兰泰氯碱化工有限公司2025年度停车大修外委检修项目标书费付江苏唐电电力安装有限公司--公司</t>
  </si>
  <si>
    <t>商务部冯肖用款中盐吉兰泰氯碱化工有限公司2025年度停车大修外委检修项目投标保证金付江苏唐电电力安装有限公司--公司</t>
  </si>
  <si>
    <t>财务部汪余欢用款青海发投信息费付山玉英--个人</t>
  </si>
  <si>
    <t>转李权智付徐中科司机工资</t>
  </si>
  <si>
    <t>商务部范雅君用款热电车间锅炉喷水减温器更换项目安全保证金5%补凑整款付江苏唐电电力安装有限公司--公司</t>
  </si>
  <si>
    <t>收到李建保转款5000元（山西强伟纸业有限公司安全保证金）</t>
  </si>
  <si>
    <t>销售部林柱生用款中材亨达水泥有限公司信息费--个人</t>
  </si>
  <si>
    <t>转销售部陈涛新兴铸管信息费</t>
  </si>
  <si>
    <t>转李晶备用金</t>
  </si>
  <si>
    <t>收到李晶退回7.19备用金</t>
  </si>
  <si>
    <t>转陈涛湘钢瑞通球团信息费</t>
  </si>
  <si>
    <t>收到杨万成转来何俊杰差旅费退回（红圈单号：20250713-1184）</t>
  </si>
  <si>
    <t>商务部郭秀利用款青海发投项目开票40万，需付10.4%税费42400元给江苏唐电电力安装有限公司--公司</t>
  </si>
  <si>
    <t>付陈涛邯郸钢铁信息费</t>
  </si>
  <si>
    <t>付牛国庆江苏永钢信息费</t>
  </si>
  <si>
    <t>商务部熊伟用款（三次）中盐内蒙古化工股份有限公司热电厂一车间锅炉检修项目标书费付江苏唐电电力安装有限公司</t>
  </si>
  <si>
    <r>
      <rPr>
        <sz val="10.5"/>
        <color rgb="FF096DD9"/>
        <rFont val="宋体"/>
        <charset val="134"/>
      </rPr>
      <t>商务部熊伟用款福建三钢</t>
    </r>
    <r>
      <rPr>
        <sz val="10.5"/>
        <color rgb="FF096DD9"/>
        <rFont val="Segoe UI"/>
        <charset val="134"/>
      </rPr>
      <t>(</t>
    </r>
    <r>
      <rPr>
        <sz val="10.5"/>
        <color rgb="FF096DD9"/>
        <rFont val="宋体"/>
        <charset val="134"/>
      </rPr>
      <t>集团</t>
    </r>
    <r>
      <rPr>
        <sz val="10.5"/>
        <color rgb="FF096DD9"/>
        <rFont val="Segoe UI"/>
        <charset val="134"/>
      </rPr>
      <t>)</t>
    </r>
    <r>
      <rPr>
        <sz val="10.5"/>
        <color rgb="FF096DD9"/>
        <rFont val="宋体"/>
        <charset val="134"/>
      </rPr>
      <t>三明化工有限责任公司三化</t>
    </r>
    <r>
      <rPr>
        <sz val="10.5"/>
        <color rgb="FF096DD9"/>
        <rFont val="Segoe UI"/>
        <charset val="134"/>
      </rPr>
      <t>1#2#</t>
    </r>
    <r>
      <rPr>
        <sz val="10.5"/>
        <color rgb="FF096DD9"/>
        <rFont val="宋体"/>
        <charset val="134"/>
      </rPr>
      <t>余热锅炉三级四级省煤器更换检修投标保证金付江苏唐电电力安装有限公司</t>
    </r>
  </si>
  <si>
    <t>商务部熊伟用款（三次）中盐内蒙古化工股份有限公司热电厂一车间锅炉检修项目投标保证金付江苏唐电电力安装有限公司</t>
  </si>
  <si>
    <t>付牛国庆东方希望信息费</t>
  </si>
  <si>
    <t>收到周稳退回青海煤气罐押金</t>
  </si>
  <si>
    <t>财务部汪余欢用款鞍山冀东水泥信息费付姚煜均--个人</t>
  </si>
  <si>
    <t>财务部汪余欢用款辽宁银盛水泥信息费付姚煜均--个人</t>
  </si>
  <si>
    <t>湖北岚丹贷款中介费转肖克雄</t>
  </si>
  <si>
    <t>收到程金发转来鄂州工厂废品收入</t>
  </si>
  <si>
    <t>财务部汪余欢用款催收姚煜均渤海水泥信息费--个人</t>
  </si>
  <si>
    <t>收到湖北楠瑞消防设备有限公司转来报废灭火器货款</t>
  </si>
  <si>
    <t>转林柱生湖南耒阳南方水泥信息费</t>
  </si>
  <si>
    <t>生产部李权智用款青海发投闪发器，唐电给周金国缴纳7月份社保费用付江苏唐电电力安装有限公司--公司</t>
  </si>
  <si>
    <t>收到林柱生退回湖南耒阳信息费</t>
  </si>
  <si>
    <t>转徐中科湖南耒阳信息费</t>
  </si>
  <si>
    <t>收到武汉农民工账户转款</t>
  </si>
  <si>
    <t>转林维日照京华信息费</t>
  </si>
  <si>
    <t>转姚煜均渤海水泥信息费</t>
  </si>
  <si>
    <t>取现金存入门淑萍账户（北京金隅琉水信息费）</t>
  </si>
  <si>
    <t>付肖进贷款过桥费</t>
  </si>
  <si>
    <t>付王伯明贷款过桥费</t>
  </si>
  <si>
    <t>转陈涛差旅借支</t>
  </si>
  <si>
    <t>转陈涛申请河钢邯郸公司信息费付姚煜均</t>
  </si>
  <si>
    <t>转黎国海过桥费</t>
  </si>
  <si>
    <t>转汪聪过桥费</t>
  </si>
  <si>
    <t>阿鲁科尔沁旗山水水泥有限公司信息费付邓鑫</t>
  </si>
  <si>
    <t>转闵洋新疆宜化备用金</t>
  </si>
  <si>
    <t>生产部熊伟用款精矿浓密机与外管设备更新及配套设施升级改造项目资质使用，标书软件编制（含预算编制）及上传等费用付唐娜--个人</t>
  </si>
  <si>
    <t>转林全意代付银行中间费</t>
  </si>
  <si>
    <t>转陈涛江苏永钢信息费</t>
  </si>
  <si>
    <t>转闵洋新疆宜化信息费</t>
  </si>
  <si>
    <t>生产部熊维用款湖北双环科技股份有限公司6#锅炉检修釆购项目投标保证金付江苏唐电电力安装有限公司--公司</t>
  </si>
  <si>
    <t>生产部李晶用款青海发投结算金额673256，前期开40万发票，本次开273256元，需付10.6%的税费，28965.13元付江苏唐电电力安装有限公司--公司</t>
  </si>
  <si>
    <t>生产部李晶用款青海发投按结算金额支付2%管理费，结算金额673256*2%=13465.12元付江苏唐电电力安装有限公司--公司</t>
  </si>
  <si>
    <t>生产部李晶用款唐电管理费2%付江苏唐电电力安装有限公司--公司</t>
  </si>
  <si>
    <t>收到江苏唐电电力安装有限公司退保证金</t>
  </si>
  <si>
    <t>收到江苏唐电电力安装有限公司退中盐内蒙古化工股份有限公司热电厂一车间锅炉检修项目保证金</t>
  </si>
  <si>
    <t>收到江苏唐电电力安装有限公司货款</t>
  </si>
  <si>
    <t>转姚煜均湖北京兰信息费</t>
  </si>
  <si>
    <r>
      <rPr>
        <sz val="10.5"/>
        <color rgb="FF40A9FF"/>
        <rFont val="宋体"/>
        <charset val="134"/>
      </rPr>
      <t>商务部熊伟用款湖北双环科技股份有限公司</t>
    </r>
    <r>
      <rPr>
        <sz val="10.5"/>
        <color rgb="FF40A9FF"/>
        <rFont val="Segoe UI"/>
        <charset val="134"/>
      </rPr>
      <t>9.8Mpa</t>
    </r>
    <r>
      <rPr>
        <sz val="10.5"/>
        <color rgb="FF40A9FF"/>
        <rFont val="宋体"/>
        <charset val="134"/>
      </rPr>
      <t>余热余压综合利用管道安装项目投标保证金付江苏唐电电力安装有限公司</t>
    </r>
  </si>
  <si>
    <t>银行结息（2024.12.21）</t>
  </si>
  <si>
    <t>收到武汉开明青海农民工账户转款</t>
  </si>
  <si>
    <t>转王先梅邮政个体账户</t>
  </si>
  <si>
    <t>收到武汉开明农民工专户转款</t>
  </si>
  <si>
    <t>销售部范雅君用款青海发投碱业有限公司5台锅炉喷水减温器更换项目(二次)履约保证金付江苏唐电电力安装有限公司--公司</t>
  </si>
  <si>
    <t>收到林维退信息费现金</t>
  </si>
  <si>
    <t>2025年开工红包现金</t>
  </si>
  <si>
    <t>收到鄂州市总工会转入</t>
  </si>
  <si>
    <t>证书缴费</t>
  </si>
  <si>
    <t>普通跨行手续费</t>
  </si>
  <si>
    <t>上清液节水减排改造（安装施工）项目 农民工工资保证金付湖北岚丹建设工程有限公司离心机节能增效农民工工资保证金专户</t>
  </si>
  <si>
    <t>转黄华容代缴岚丹外经证税费</t>
  </si>
  <si>
    <t>缴纳湖北开明2024.12月-印花税</t>
  </si>
  <si>
    <t>综合部蒋霞用款湖北岚丹1月人员社保--公司</t>
  </si>
  <si>
    <t>付郑然12月工资</t>
  </si>
  <si>
    <t>付马全花12月工资</t>
  </si>
  <si>
    <t>付唐欣欣12月工资</t>
  </si>
  <si>
    <t>收到温州凯沣机械有限公司贴现款（原票金额6万，扣手续费240，实收59760）</t>
  </si>
  <si>
    <t>收到黄华容转款外经证多余税款</t>
  </si>
  <si>
    <t>缴纳湖北岚丹2025.1月增值税及附加税</t>
  </si>
  <si>
    <t>缴纳湖北岚丹2025.1月个人所得税</t>
  </si>
  <si>
    <t>综合部蒋霞报销湖北岚丹资质延期费用付武汉市江岸区悦恺信息服务部（个体工商户）--公司</t>
  </si>
  <si>
    <t>生产部马全花用款12月份吊车租赁费付马有勺--个人</t>
  </si>
  <si>
    <t>综合部蒋霞报销湖北岚丹资质延期费用付武汉市江岸区悦恺信息服务部（个体工商户）（账号错误退回）</t>
  </si>
  <si>
    <t>综合部蒋霞报销湖北岚丹资质延期费用付武汉市江岸区悦恺信息服务部（个体工商户）（重新付款）</t>
  </si>
  <si>
    <t>综合部蒋霞用款湖北岚丹2月人员社保--公司</t>
  </si>
  <si>
    <t>商务部周奇用款重碱车间加氯化镁系统自动化升级改造项目（土建施工）竞价比选标书费付青海发投碱业有限公司--公司</t>
  </si>
  <si>
    <t>付郑然2025.1月工资</t>
  </si>
  <si>
    <t>付马全花2025.1月工资</t>
  </si>
  <si>
    <t>付唐欣欣2025.1月工资</t>
  </si>
  <si>
    <t>收到武汉瑞收农业科技有限公司贴现款（原票金额11万，扣手续费450，实收109550）</t>
  </si>
  <si>
    <t>数字证书年费</t>
  </si>
  <si>
    <t>商务部胡敏用款青海发投重碱车间一座碳化塔更新项目标书费付青海发投碱业有限公司</t>
  </si>
  <si>
    <t>综合部蒋霞用款岚丹资质延期包干费付武汉市江岸区悦恺信息服务部（个体工商户）--公司</t>
  </si>
  <si>
    <t>商务部胡敏用款重碱车间一座碳化塔更新项目投标保证金付青海发投碱业有限公司</t>
  </si>
  <si>
    <t>缴纳湖北岚丹2025.2月个人所得税</t>
  </si>
  <si>
    <t>综合部蒋霞用款湖北岚丹3月人员社保--公司</t>
  </si>
  <si>
    <t>商务部熊艳用款重碱车间一座碳化塔更新项目农民工工资保证金付湖北岚丹建设工程有限公司离心机节能增效农民工工资保证金专户
--公司</t>
  </si>
  <si>
    <t>收到青海发投碱业有限公司投标保证金</t>
  </si>
  <si>
    <t>付郑然2025.2月工资</t>
  </si>
  <si>
    <t>付马全花2025.2月工资</t>
  </si>
  <si>
    <t>付唐欣欣2025.2月工资</t>
  </si>
  <si>
    <t>综合部蒋霞用款湖北岚丹（建筑+市政）双证费用2025.3.-2026.2付张志--个人</t>
  </si>
  <si>
    <t>综合部蒋霞报销湖北岚丹资质延期办理尾款付武汉市江岸区悦恺信息服务部（个体工商户）--公司</t>
  </si>
  <si>
    <t>商务部任艳娇报销购买选矿二系列一次球磨机大齿轮更换项目招标文件费用--个人</t>
  </si>
  <si>
    <t>收到青海发投碱业有限公司工程款</t>
  </si>
  <si>
    <t>生产部马全花用款青海发投重碱车间一座碳化塔更新项目喷砂除锈预付工程款付邵玉海--个人</t>
  </si>
  <si>
    <t>收到武汉国兰商贸有限公司贴现款（贴现金额40127.87，手续费240，实收39887.87）</t>
  </si>
  <si>
    <t>岚丹的三年审计报告（2022-2024），需要支付1200元（400元/年/份）付四川欣亿欣企业管理咨询有限公司</t>
  </si>
  <si>
    <t xml:space="preserve">转武汉农商行 </t>
  </si>
  <si>
    <t>付郑然2025.3月工资</t>
  </si>
  <si>
    <t>付马全花2025.3月工资</t>
  </si>
  <si>
    <t>付唐欣欣2025.3月工资</t>
  </si>
  <si>
    <t>山西焦化平台使用费付冯肖代付</t>
  </si>
  <si>
    <t>付中国电能成套设备有限公司标书费</t>
  </si>
  <si>
    <t>商务部冯肖用款青海发投碱业有限公司各车间厂房彩钢屋面修缮项目报名费付青海发投碱业有限公司--公司</t>
  </si>
  <si>
    <t>各车间厂房彩钢屋面修缮项目投标保证金付青海发投碱业有限公司</t>
  </si>
  <si>
    <t>商务部冯肖用款青海发投碱业有限公司各车间厂房彩钢屋面修缮项目（二次）竞价比选报名费付青海发投碱业有限公司--公司</t>
  </si>
  <si>
    <t>商务部冯肖用款内蒙古君正能源化工集团股份有限公司新建外供蒸汽管道土建项目投标保证金付内蒙古君正能源化工集团股份有限公司--公司</t>
  </si>
  <si>
    <t>生产部马全花用款青海发投上清液节水减排改造项目外协人员工资付高国俊（合同价77000元，农民工工资支付66855元，剩余工程款支付给高国俊个人10145元。）--个人</t>
  </si>
  <si>
    <t>综合部蒋霞用款湖北岚丹5月社保--公司</t>
  </si>
  <si>
    <t>综合部蒋霞用款湖北岚丹购买房产一套付武汉同信益置业有限公司--公司</t>
  </si>
  <si>
    <t>付唐欣欣2025.4月工资</t>
  </si>
  <si>
    <t>付钱婉妮2025.4月工资</t>
  </si>
  <si>
    <t>付郑然2025.4月工资</t>
  </si>
  <si>
    <t>付马全花2025.4月工资</t>
  </si>
  <si>
    <t>缴纳湖北岚丹2025.2月增值税及附加税</t>
  </si>
  <si>
    <t>转岚丹购买房子缴纳房产税蒋霞代付</t>
  </si>
  <si>
    <t>综合部蒋霞用款湖北岚丹6月社保--公司</t>
  </si>
  <si>
    <t>综合部蒋霞用款2025.6.13-2026.6.12期间曲水2513号房物业费付武汉彩千里物业管理有限公司--公司</t>
  </si>
  <si>
    <t>付郑然2025.5月工资</t>
  </si>
  <si>
    <t>付马全花2025.5月工资</t>
  </si>
  <si>
    <t>加急转账手续费</t>
  </si>
  <si>
    <t>生产部熊伟用款建材专用设备项目标书费付中盐内蒙古化工股份有限公司</t>
  </si>
  <si>
    <t>生产部熊伟用款中盐建材公司专用设备维修项目投标保证金付中盐内蒙古化工股份有限公司--公司</t>
  </si>
  <si>
    <t>缴纳湖北岚丹2025.6月增值税及附加税</t>
  </si>
  <si>
    <t>缴纳湖北岚丹2025.6月个人所得税</t>
  </si>
  <si>
    <t>商务部郭秀利用款内蒙古宜化转化器总管更换项目安全风险保证金付内蒙古宜化化工有限公司</t>
  </si>
  <si>
    <t>生产部张月用款中盐内蒙古回转窑检测维修项目安全保证金付中盐内蒙古建材有限公司--公司</t>
  </si>
  <si>
    <t>综合部蒋霞报销中盐内蒙 项目工程责任险3000元--个人</t>
  </si>
  <si>
    <t>综合部蒋霞用款湖北岚丹7月社保--公司</t>
  </si>
  <si>
    <t>收到武汉国兰商贸有限公司贴现款（贴现金额70940，实收70940）</t>
  </si>
  <si>
    <t>商务部熊伟报销西昌钒制品1#回转窑托轮-齿圈系统调校项目标书费付熊伟--个人</t>
  </si>
  <si>
    <t>付马全花2025.6月工资</t>
  </si>
  <si>
    <t>商务部熊伟用款中盐内蒙古化工股份有限公司安徽天辰设备管道零星安装维修工程标书费付中盐内蒙古化工股份有限公司--公司</t>
  </si>
  <si>
    <t>商务部熊伟用款中盐内蒙古化工股份有限公司安徽天辰设备管道零星安装维修工程投标保证金付中盐内蒙古化工股份有限公司--公司</t>
  </si>
  <si>
    <t>生产部何俊杰报销内蒙古宜化转化器管道和中盐建材大修租车--个人</t>
  </si>
  <si>
    <t>综合部蒋霞报销内蒙古宜化项目责任险--个人</t>
  </si>
  <si>
    <t>缴纳湖北岚丹2025.7月增值税及附加税</t>
  </si>
  <si>
    <t>缴纳湖北岚丹2025.7月个人所得税</t>
  </si>
  <si>
    <t>商务部熊伟用款-青海盐湖工业股份有限公司钾肥分公司生产一车间新粗精调浆罐拆除更换工程标书费付青海金世纪工程项目管理有限公司</t>
  </si>
  <si>
    <t>收到武汉三邦利企业管理咨询合伙企业（有限合伙）转来贷款</t>
  </si>
  <si>
    <t>收到幸熊转来贷款</t>
  </si>
  <si>
    <t>综合部蒋霞用款湖北岚丹24.1-12月企业所得税--公司</t>
  </si>
  <si>
    <t>综合部蒋霞用款湖北岚丹8月社保--公司</t>
  </si>
  <si>
    <t>生产部熊伟用款内蒙古君正消防系统改造项目投标保证金付内蒙古君正化工有限责任公司铁合金冶炼分公司--公司</t>
  </si>
  <si>
    <t>收到武汉国兰商贸有限公司贴现款（贴现金额110000，手续费500，实收109500）</t>
  </si>
  <si>
    <t>转账手续费</t>
  </si>
  <si>
    <t>转武汉三邦利企业管理咨询合伙企业（有限合伙）还贷款</t>
  </si>
  <si>
    <t>收到其他对公代理业务手续费支出-供货贷二期微众银行</t>
  </si>
  <si>
    <t>收到深圳前海微众银行转来贷款</t>
  </si>
  <si>
    <t>缴纳湖北岚丹2025.8月增值税及附加税</t>
  </si>
  <si>
    <t>缴纳湖北岚丹2025.8月个人所得税</t>
  </si>
  <si>
    <t>王金平代缴青海发投外经证税费</t>
  </si>
  <si>
    <t>收到温州凯沣机械有限公司贴现款（原票金额10万，扣手续费720，实收99280）</t>
  </si>
  <si>
    <t>综合部蒋霞用款湖北岚丹9月社保--公司</t>
  </si>
  <si>
    <t>付马全花2025.7月工资</t>
  </si>
  <si>
    <t>付王奇2025.7月工资</t>
  </si>
  <si>
    <t>生产部马全花报销青海发投刻竣工图章办公费--个人</t>
  </si>
  <si>
    <t>综合部蒋霞用款湖北岚丹二级机电建造师及项目经理B证人员挂靠/任君（续约：25.9.14-26.9.13）付张志--个人</t>
  </si>
  <si>
    <t>还微众银行第一期贷款</t>
  </si>
  <si>
    <t>收到内蒙古君正化工有限责任公司铁合金冶炼分公司款项</t>
  </si>
  <si>
    <t>缴纳湖北岚丹2025.9月增值税及附加税</t>
  </si>
  <si>
    <t>缴纳湖北岚丹2025.9月个人所得税</t>
  </si>
  <si>
    <t>综合部蒋霞用款湖北岚丹10月社保--公司</t>
  </si>
  <si>
    <t>收到温州凯沣机械有限公司贴现（原票金额100000，手续费，实收100000）</t>
  </si>
  <si>
    <t>付马全花2025.8月工资</t>
  </si>
  <si>
    <t>付王奇2025.8月工资</t>
  </si>
  <si>
    <t>还微众银行第二期贷款</t>
  </si>
  <si>
    <t>缴纳湖北岚丹2025.10月增值税及附加税</t>
  </si>
  <si>
    <t>缴纳湖北岚丹2025.10月个人所得税</t>
  </si>
  <si>
    <t>武汉开明招商银行</t>
  </si>
  <si>
    <t>生产部马全花用款青海发投煅烧车间重灰4#煅烧炉大、小齿轮更换项目外协人员工资合同价37000元，农民工工资支付35160元--个人</t>
  </si>
  <si>
    <t>生产部马全花用款青海发投上清液节水减排改造（安装施工）项目外协人员工资合同价77000元，农民工工资支付66855元。--个人</t>
  </si>
  <si>
    <t>生产部马全花用款青海发投2#、5#蒸氨塔检修项目外协人员工资合同价72000元，农民工工资支付52985元--个人</t>
  </si>
  <si>
    <t>生产部李权智用款内蒙古宜化新1号炉中修施工项目王春红团队外协人员工资（农民工专户付款）--个人</t>
  </si>
  <si>
    <t>生产部李权智用款青海发投供压缩 3.82MPA蒸汽项目工程预付款付周金国（付10万，武汉付4.5万，岚丹付5.5万农民工专户付款）--个人</t>
  </si>
  <si>
    <t>结息收入（没单）</t>
  </si>
  <si>
    <t>收到青海发投碱业有限公司款项</t>
  </si>
  <si>
    <t>综合部蒋霞用款部分咨询代理费付武汉纵航企业管理咨询有限公司(全款30万，10.31转账20万，11.4号岚丹农民工账户付10万）--公司</t>
  </si>
  <si>
    <t>生产部闵洋用款新疆宜化现场在职外协预支工资每人两千元，共22人，（人员名单：戴路生，于龙，孙培培，焦春生，刘文亮，李东阳，孙宗辉，席闪辉，刘世杰，段冬乐，张荣亮，李晓峰，王建刚，杜培林，张保房，何书敏，李成现，孙文浩，李洪发，谢颂景，张敏，张海洋)付闵洋--个人</t>
  </si>
  <si>
    <t>生产部马全花用款青海发投重灰2#、3#、5#重灰炉炉头总成技改项目外协人员工资（总金额7万，高国俊付1万，其它人全部支付）--个人</t>
  </si>
  <si>
    <t>收到青海发投碱业有限公司银行承兑汇票1张</t>
  </si>
  <si>
    <t>湖北岚丹中信转温州凯沣机械有限公司银行承兑汇票1张贴现，票号:53131210050492024092500094769574890501-80890500</t>
  </si>
  <si>
    <t>收到青海发投碱业有限公司银行承兑汇票2张</t>
  </si>
  <si>
    <t>湖北岚丹中信转武汉瑞收科技有限公司银行承兑汇票2张贴现</t>
  </si>
  <si>
    <t>湖北岚丹中信收到青海发投碱业有限公司银行承兑汇票，票号：5104208003084202411140010305771-9500000</t>
  </si>
  <si>
    <t>湖北岚丹中信转武汉国兰商贸有限公司银行承兑汇票1张贴现</t>
  </si>
  <si>
    <t>湖北岚丹中信收到青海发投碱业有限公司银行承兑汇票2张</t>
  </si>
  <si>
    <t>湖北岚丹中信转武汉浦发银行承兑汇票1张</t>
  </si>
  <si>
    <t>湖北岚丹中信收到青海发投碱业有限公司银行承兑汇票1张</t>
  </si>
  <si>
    <t>湖北岚丹中信转武汉国兰商贸有限公司银行承兑汇票2张贴现</t>
  </si>
  <si>
    <t>湖北岚丹中信转温州凯沣机械有限公司银行承兑汇票贴现1张</t>
  </si>
  <si>
    <t>收到湖北岚丹转入销售部曾江利用款青海发投农民工工资保证金（2024.3.5存入）</t>
  </si>
  <si>
    <t>收到结息款（2024.3.20结息收入）</t>
  </si>
  <si>
    <t>收到结息款（2024.6.20结息收入）</t>
  </si>
  <si>
    <t>收到结息款（2024.9.20结息收入）</t>
  </si>
  <si>
    <t>收到湖北岚丹转入生产部周英柱用款青海发投石灰车间项目农民工工资保证金（2024.10.8存入）</t>
  </si>
  <si>
    <t>收到结息款（2024.12.20结息收入）</t>
  </si>
  <si>
    <t>收到湖北岚丹转入上清液节水减排改造（安装施工）项目 农民工工资保证金（2025.1.3存入）</t>
  </si>
  <si>
    <t>收到湖北岚丹中信转入商务部熊艳用款重碱车间一座碳化塔更新项目农民工工资保证金</t>
  </si>
  <si>
    <t>收到结息款（没单）</t>
  </si>
  <si>
    <t>收到贷款</t>
  </si>
  <si>
    <t>生产部马全花用款青海发投1#、3#蒸氨塔维修项目高国俊团队农民工工资6万（武汉农民工资金账户发放）--个人</t>
  </si>
  <si>
    <t>收到结息款（结息收入）</t>
  </si>
  <si>
    <t>生产部李权智用款青海发投供压缩 3.82MPA蒸汽项目工程(预付款10万，武汉付4.5万，岚丹付5.5万农民工专户付款）--个人</t>
  </si>
  <si>
    <t>收到结息款</t>
  </si>
  <si>
    <t>收到青海发投碱业有限公司货款</t>
  </si>
  <si>
    <t>转林柱生</t>
  </si>
  <si>
    <t>转李晶</t>
  </si>
  <si>
    <t>转熊曼</t>
  </si>
  <si>
    <t>中国银行武汉珞狮路支行617990</t>
  </si>
  <si>
    <t>中信银行武汉东湖支行874836</t>
  </si>
  <si>
    <t>中信银行鄂州分行080996</t>
  </si>
  <si>
    <t>招商银行循礼门支行10001</t>
  </si>
  <si>
    <t>中国农业银行武汉临江支行18282</t>
  </si>
  <si>
    <t>青海农村商业银行农民工工资专户</t>
  </si>
  <si>
    <t>中信银行鄂州支行859466</t>
  </si>
  <si>
    <t>湖北岚丹农民工账户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</si>
</sst>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F800]dddd\,\ mmmm\ dd\,\ yyyy"/>
    <numFmt numFmtId="178" formatCode="_ * #,##0_ ;_ * \-#,##0_ ;_ * &quot;-&quot;??_ ;_ @_ "/>
    <numFmt numFmtId="179" formatCode="_ * #,##0_ ;_ * \-#,##0_ ;_ * &quot;&quot;_ ;_ @_ "/>
    <numFmt numFmtId="180" formatCode="yyyy&quot;年&quot;mm&quot;月&quot;dd&quot;日&quot;;@"/>
    <numFmt numFmtId="181" formatCode="mm&quot;月&quot;dd&quot;日&quot;;@"/>
    <numFmt numFmtId="182" formatCode="#,##0.00_ "/>
    <numFmt numFmtId="183" formatCode="&quot;￥&quot;#,##0.00_);[Red]\(&quot;￥&quot;#,##0.00\)"/>
    <numFmt numFmtId="184" formatCode="_ * #,##0.00_ ;_ * \-#,##0.00_ ;_ * &quot;&quot;??_ ;_ @_ "/>
    <numFmt numFmtId="185" formatCode="&quot;从&quot;yy&quot;年&quot;m&quot;月&quot;d&quot;日&quot;"/>
    <numFmt numFmtId="186" formatCode="&quot;至&quot;yy&quot;年&quot;m&quot;月&quot;d&quot;日合计&quot;"/>
    <numFmt numFmtId="187" formatCode="yyyy&quot;年&quot;mm&quot;月&quot;dd&quot;日&quot;"/>
  </numFmts>
  <fonts count="88">
    <font>
      <sz val="12"/>
      <name val="宋体"/>
      <charset val="134"/>
    </font>
    <font>
      <sz val="10"/>
      <name val="微软雅黑"/>
      <charset val="134"/>
    </font>
    <font>
      <b/>
      <sz val="10"/>
      <color theme="1"/>
      <name val="微软雅黑"/>
      <charset val="134"/>
    </font>
    <font>
      <b/>
      <sz val="12"/>
      <color theme="1"/>
      <name val="微软雅黑"/>
      <charset val="134"/>
    </font>
    <font>
      <u/>
      <sz val="10"/>
      <color rgb="FFFF0000"/>
      <name val="微软雅黑"/>
      <charset val="134"/>
    </font>
    <font>
      <sz val="10"/>
      <color theme="1"/>
      <name val="微软雅黑"/>
      <charset val="134"/>
    </font>
    <font>
      <u/>
      <sz val="12"/>
      <color rgb="FF800080"/>
      <name val="宋体"/>
      <charset val="134"/>
    </font>
    <font>
      <u/>
      <sz val="12"/>
      <color theme="10"/>
      <name val="宋体"/>
      <charset val="134"/>
    </font>
    <font>
      <b/>
      <sz val="10"/>
      <name val="微软雅黑"/>
      <charset val="134"/>
    </font>
    <font>
      <sz val="12"/>
      <name val="微软雅黑"/>
      <charset val="134"/>
    </font>
    <font>
      <u/>
      <sz val="12"/>
      <color theme="10"/>
      <name val="微软雅黑"/>
      <charset val="134"/>
    </font>
    <font>
      <sz val="18"/>
      <name val="微软雅黑"/>
      <charset val="134"/>
    </font>
    <font>
      <sz val="11"/>
      <color theme="1"/>
      <name val="微软雅黑"/>
      <charset val="134"/>
    </font>
    <font>
      <sz val="12"/>
      <color rgb="FF333333"/>
      <name val="Microsoft YaHei"/>
      <charset val="134"/>
    </font>
    <font>
      <sz val="10.5"/>
      <color rgb="FF222222"/>
      <name val="宋体"/>
      <charset val="134"/>
    </font>
    <font>
      <sz val="11"/>
      <name val="微软雅黑"/>
      <charset val="134"/>
    </font>
    <font>
      <sz val="10.5"/>
      <color rgb="FF096DD9"/>
      <name val="宋体"/>
      <charset val="134"/>
    </font>
    <font>
      <sz val="10.5"/>
      <color rgb="FF40A9FF"/>
      <name val="宋体"/>
      <charset val="134"/>
    </font>
    <font>
      <sz val="10.5"/>
      <color rgb="FF181C1F"/>
      <name val="微软雅黑"/>
      <charset val="134"/>
    </font>
    <font>
      <sz val="9.75"/>
      <color rgb="FF000000"/>
      <name val="Microsoft YaHei"/>
      <charset val="134"/>
    </font>
    <font>
      <sz val="12"/>
      <color rgb="FF000000"/>
      <name val="Microsoft YaHei"/>
      <charset val="134"/>
    </font>
    <font>
      <sz val="10.5"/>
      <color rgb="FF333333"/>
      <name val="Microsoft YaHei"/>
      <charset val="134"/>
    </font>
    <font>
      <sz val="10.5"/>
      <color rgb="FF333333"/>
      <name val="微软雅黑"/>
      <charset val="134"/>
    </font>
    <font>
      <sz val="10.5"/>
      <color rgb="FF000000"/>
      <name val="微软雅黑"/>
      <charset val="134"/>
    </font>
    <font>
      <sz val="9"/>
      <color rgb="FF000000"/>
      <name val="宋体"/>
      <charset val="134"/>
    </font>
    <font>
      <sz val="10.5"/>
      <color rgb="FF424242"/>
      <name val="Helvetica"/>
      <charset val="134"/>
    </font>
    <font>
      <sz val="10.5"/>
      <name val="宋体"/>
      <charset val="134"/>
    </font>
    <font>
      <sz val="10.5"/>
      <color rgb="FF424242"/>
      <name val="宋体"/>
      <charset val="134"/>
    </font>
    <font>
      <u/>
      <sz val="11"/>
      <color theme="10"/>
      <name val="微软雅黑"/>
      <charset val="134"/>
    </font>
    <font>
      <sz val="11"/>
      <name val="宋体"/>
      <charset val="134"/>
    </font>
    <font>
      <sz val="11"/>
      <color theme="1"/>
      <name val="宋体"/>
      <charset val="134"/>
      <scheme val="minor"/>
    </font>
    <font>
      <sz val="10.5"/>
      <color rgb="FF171A1D"/>
      <name val="微软雅黑"/>
      <charset val="134"/>
    </font>
    <font>
      <sz val="9"/>
      <color rgb="FF000000"/>
      <name val="Microsoft YaHei"/>
      <charset val="134"/>
    </font>
    <font>
      <sz val="12"/>
      <color rgb="FF000000"/>
      <name val="宋体"/>
      <charset val="134"/>
    </font>
    <font>
      <sz val="12"/>
      <color theme="1"/>
      <name val="微软雅黑"/>
      <charset val="134"/>
    </font>
    <font>
      <sz val="12"/>
      <color rgb="FF333333"/>
      <name val="微软雅黑"/>
      <charset val="134"/>
    </font>
    <font>
      <sz val="9.75"/>
      <color theme="1"/>
      <name val="Microsoft YaHei"/>
      <charset val="134"/>
    </font>
    <font>
      <sz val="10"/>
      <name val="宋体"/>
      <charset val="134"/>
      <scheme val="minor"/>
    </font>
    <font>
      <sz val="9.5"/>
      <color rgb="FF333333"/>
      <name val="宋体"/>
      <charset val="134"/>
    </font>
    <font>
      <sz val="9.75"/>
      <name val="Microsoft YaHei"/>
      <charset val="134"/>
    </font>
    <font>
      <sz val="9.7"/>
      <color rgb="FF333333"/>
      <name val="FZLTHJW--GB1-0"/>
      <charset val="134"/>
    </font>
    <font>
      <sz val="12"/>
      <color rgb="FF333333"/>
      <name val="宋体"/>
      <charset val="134"/>
    </font>
    <font>
      <sz val="11"/>
      <name val="宋体"/>
      <charset val="134"/>
      <scheme val="minor"/>
    </font>
    <font>
      <sz val="16"/>
      <name val="微软雅黑"/>
      <charset val="134"/>
    </font>
    <font>
      <sz val="10"/>
      <color theme="1"/>
      <name val="宋体"/>
      <charset val="134"/>
      <scheme val="minor"/>
    </font>
    <font>
      <sz val="9"/>
      <color rgb="FF666666"/>
      <name val="宋体"/>
      <charset val="134"/>
    </font>
    <font>
      <sz val="10.5"/>
      <color rgb="FF223450"/>
      <name val="Microsoft YaHei"/>
      <charset val="134"/>
    </font>
    <font>
      <sz val="10.5"/>
      <color rgb="FF73A5FF"/>
      <name val="Microsoft YaHei"/>
      <charset val="134"/>
    </font>
    <font>
      <sz val="10.5"/>
      <name val="微软雅黑"/>
      <charset val="134"/>
    </font>
    <font>
      <sz val="10.55"/>
      <color rgb="FF333333"/>
      <name val="Microsoft YaHei"/>
      <charset val="134"/>
    </font>
    <font>
      <sz val="10.5"/>
      <color rgb="FF1890FF"/>
      <name val="宋体"/>
      <charset val="134"/>
    </font>
    <font>
      <sz val="10.5"/>
      <color rgb="FF333333"/>
      <name val="宋体"/>
      <charset val="134"/>
    </font>
    <font>
      <sz val="10.5"/>
      <color rgb="FF282830"/>
      <name val="宋体"/>
      <charset val="134"/>
    </font>
    <font>
      <sz val="10.5"/>
      <color rgb="FF282830"/>
      <name val="PingFangSC-Regular"/>
      <charset val="134"/>
    </font>
    <font>
      <sz val="9"/>
      <name val="宋体"/>
      <charset val="134"/>
    </font>
    <font>
      <b/>
      <sz val="12"/>
      <name val="宋体"/>
      <charset val="134"/>
    </font>
    <font>
      <b/>
      <sz val="9"/>
      <color theme="1"/>
      <name val="微软雅黑"/>
      <charset val="134"/>
    </font>
    <font>
      <sz val="9"/>
      <name val="微软雅黑"/>
      <charset val="134"/>
    </font>
    <font>
      <sz val="10"/>
      <name val="宋体"/>
      <charset val="134"/>
    </font>
    <font>
      <sz val="10"/>
      <color theme="1"/>
      <name val="Arial Narrow"/>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222222"/>
      <name val="Segoe UI"/>
      <charset val="134"/>
    </font>
    <font>
      <sz val="10.5"/>
      <color rgb="FF096DD9"/>
      <name val="Segoe UI"/>
      <charset val="134"/>
    </font>
    <font>
      <sz val="10.5"/>
      <name val="Segoe UI"/>
      <charset val="134"/>
    </font>
    <font>
      <sz val="10.5"/>
      <color rgb="FF222222"/>
      <name val="微软雅黑"/>
      <charset val="134"/>
    </font>
    <font>
      <sz val="10.5"/>
      <color rgb="FF40A9FF"/>
      <name val="Segoe UI"/>
      <charset val="134"/>
    </font>
    <font>
      <sz val="9.5"/>
      <color rgb="FF333333"/>
      <name val="FZLTHJW--GB1-0"/>
      <charset val="134"/>
    </font>
    <font>
      <sz val="10.5"/>
      <color rgb="FF222222"/>
      <name val="PingFangSC-Regular"/>
      <charset val="134"/>
    </font>
    <font>
      <sz val="12"/>
      <color rgb="FF333333"/>
      <name val="FZLTHJW--GB1-0"/>
      <charset val="134"/>
    </font>
    <font>
      <b/>
      <sz val="9"/>
      <name val="宋体"/>
      <charset val="134"/>
    </font>
    <font>
      <sz val="9"/>
      <name val="宋体"/>
      <charset val="134"/>
    </font>
  </fonts>
  <fills count="53">
    <fill>
      <patternFill patternType="none"/>
    </fill>
    <fill>
      <patternFill patternType="gray125"/>
    </fill>
    <fill>
      <patternFill patternType="solid">
        <fgColor theme="4" tint="0.799951170384838"/>
        <bgColor indexed="64"/>
      </patternFill>
    </fill>
    <fill>
      <patternFill patternType="solid">
        <fgColor theme="4" tint="0.8"/>
        <bgColor indexed="64"/>
      </patternFill>
    </fill>
    <fill>
      <patternFill patternType="solid">
        <fgColor theme="7" tint="0.799951170384838"/>
        <bgColor indexed="64"/>
      </patternFill>
    </fill>
    <fill>
      <patternFill patternType="solid">
        <fgColor theme="6" tint="0.599993896298105"/>
        <bgColor indexed="64"/>
      </patternFill>
    </fill>
    <fill>
      <gradientFill type="path" left="0.5" right="0.5" top="0.5" bottom="0.5">
        <stop position="0">
          <color theme="0"/>
        </stop>
        <stop position="1">
          <color theme="4"/>
        </stop>
      </gradientFill>
    </fill>
    <fill>
      <patternFill patternType="solid">
        <fgColor rgb="FFFFFF00"/>
        <bgColor indexed="64"/>
      </patternFill>
    </fill>
    <fill>
      <patternFill patternType="solid">
        <fgColor theme="9" tint="0.8"/>
        <bgColor indexed="64"/>
      </patternFill>
    </fill>
    <fill>
      <patternFill patternType="solid">
        <fgColor theme="9" tint="0.4"/>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4" tint="0.599993896298105"/>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rgb="FFFFFFFF"/>
        <bgColor indexed="64"/>
      </patternFill>
    </fill>
    <fill>
      <patternFill patternType="solid">
        <fgColor rgb="FFFAFAFA"/>
        <bgColor indexed="64"/>
      </patternFill>
    </fill>
    <fill>
      <patternFill patternType="solid">
        <fgColor rgb="FFEEEEEE"/>
        <bgColor indexed="64"/>
      </patternFill>
    </fill>
    <fill>
      <patternFill patternType="solid">
        <fgColor theme="5" tint="0.8"/>
        <bgColor indexed="64"/>
      </patternFill>
    </fill>
    <fill>
      <patternFill patternType="solid">
        <fgColor rgb="FFFFFF00"/>
        <bgColor indexed="64"/>
      </patternFill>
    </fill>
    <fill>
      <patternFill patternType="solid">
        <fgColor rgb="FFFDF7F7"/>
        <bgColor indexed="64"/>
      </patternFill>
    </fill>
    <fill>
      <patternFill patternType="solid">
        <fgColor theme="0" tint="-0.35"/>
        <bgColor indexed="64"/>
      </patternFill>
    </fill>
    <fill>
      <patternFill patternType="solid">
        <fgColor theme="7" tint="0.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diagonal/>
    </border>
    <border diagonalDown="1">
      <left style="thin">
        <color auto="1"/>
      </left>
      <right/>
      <top style="thin">
        <color auto="1"/>
      </top>
      <bottom style="thin">
        <color auto="1"/>
      </bottom>
      <diagonal style="thin">
        <color auto="1"/>
      </diagonal>
    </border>
    <border diagonalDown="1">
      <left/>
      <right/>
      <top style="thin">
        <color auto="1"/>
      </top>
      <bottom/>
      <diagonal style="thin">
        <color auto="1"/>
      </diagonal>
    </border>
    <border diagonalDown="1">
      <left/>
      <right/>
      <top style="thin">
        <color auto="1"/>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7"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30" fillId="25" borderId="10" applyNumberFormat="0" applyFont="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11" applyNumberFormat="0" applyFill="0" applyAlignment="0" applyProtection="0">
      <alignment vertical="center"/>
    </xf>
    <xf numFmtId="0" fontId="65" fillId="0" borderId="11" applyNumberFormat="0" applyFill="0" applyAlignment="0" applyProtection="0">
      <alignment vertical="center"/>
    </xf>
    <xf numFmtId="0" fontId="66" fillId="0" borderId="12" applyNumberFormat="0" applyFill="0" applyAlignment="0" applyProtection="0">
      <alignment vertical="center"/>
    </xf>
    <xf numFmtId="0" fontId="66" fillId="0" borderId="0" applyNumberFormat="0" applyFill="0" applyBorder="0" applyAlignment="0" applyProtection="0">
      <alignment vertical="center"/>
    </xf>
    <xf numFmtId="0" fontId="67" fillId="26" borderId="13" applyNumberFormat="0" applyAlignment="0" applyProtection="0">
      <alignment vertical="center"/>
    </xf>
    <xf numFmtId="0" fontId="68" fillId="27" borderId="14" applyNumberFormat="0" applyAlignment="0" applyProtection="0">
      <alignment vertical="center"/>
    </xf>
    <xf numFmtId="0" fontId="69" fillId="27" borderId="13" applyNumberFormat="0" applyAlignment="0" applyProtection="0">
      <alignment vertical="center"/>
    </xf>
    <xf numFmtId="0" fontId="70" fillId="28" borderId="15" applyNumberFormat="0" applyAlignment="0" applyProtection="0">
      <alignment vertical="center"/>
    </xf>
    <xf numFmtId="0" fontId="71" fillId="0" borderId="16" applyNumberFormat="0" applyFill="0" applyAlignment="0" applyProtection="0">
      <alignment vertical="center"/>
    </xf>
    <xf numFmtId="0" fontId="72" fillId="0" borderId="17" applyNumberFormat="0" applyFill="0" applyAlignment="0" applyProtection="0">
      <alignment vertical="center"/>
    </xf>
    <xf numFmtId="0" fontId="73" fillId="29" borderId="0" applyNumberFormat="0" applyBorder="0" applyAlignment="0" applyProtection="0">
      <alignment vertical="center"/>
    </xf>
    <xf numFmtId="0" fontId="74" fillId="30" borderId="0" applyNumberFormat="0" applyBorder="0" applyAlignment="0" applyProtection="0">
      <alignment vertical="center"/>
    </xf>
    <xf numFmtId="0" fontId="75" fillId="31" borderId="0" applyNumberFormat="0" applyBorder="0" applyAlignment="0" applyProtection="0">
      <alignment vertical="center"/>
    </xf>
    <xf numFmtId="0" fontId="76" fillId="32" borderId="0" applyNumberFormat="0" applyBorder="0" applyAlignment="0" applyProtection="0">
      <alignment vertical="center"/>
    </xf>
    <xf numFmtId="0" fontId="77" fillId="24" borderId="0" applyNumberFormat="0" applyBorder="0" applyAlignment="0" applyProtection="0">
      <alignment vertical="center"/>
    </xf>
    <xf numFmtId="0" fontId="77" fillId="12" borderId="0" applyNumberFormat="0" applyBorder="0" applyAlignment="0" applyProtection="0">
      <alignment vertical="center"/>
    </xf>
    <xf numFmtId="0" fontId="76" fillId="33" borderId="0" applyNumberFormat="0" applyBorder="0" applyAlignment="0" applyProtection="0">
      <alignment vertical="center"/>
    </xf>
    <xf numFmtId="0" fontId="76" fillId="34" borderId="0" applyNumberFormat="0" applyBorder="0" applyAlignment="0" applyProtection="0">
      <alignment vertical="center"/>
    </xf>
    <xf numFmtId="0" fontId="77" fillId="35" borderId="0" applyNumberFormat="0" applyBorder="0" applyAlignment="0" applyProtection="0">
      <alignment vertical="center"/>
    </xf>
    <xf numFmtId="0" fontId="77" fillId="36" borderId="0" applyNumberFormat="0" applyBorder="0" applyAlignment="0" applyProtection="0">
      <alignment vertical="center"/>
    </xf>
    <xf numFmtId="0" fontId="76" fillId="37" borderId="0" applyNumberFormat="0" applyBorder="0" applyAlignment="0" applyProtection="0">
      <alignment vertical="center"/>
    </xf>
    <xf numFmtId="0" fontId="76" fillId="38" borderId="0" applyNumberFormat="0" applyBorder="0" applyAlignment="0" applyProtection="0">
      <alignment vertical="center"/>
    </xf>
    <xf numFmtId="0" fontId="77" fillId="39" borderId="0" applyNumberFormat="0" applyBorder="0" applyAlignment="0" applyProtection="0">
      <alignment vertical="center"/>
    </xf>
    <xf numFmtId="0" fontId="77" fillId="5" borderId="0" applyNumberFormat="0" applyBorder="0" applyAlignment="0" applyProtection="0">
      <alignment vertical="center"/>
    </xf>
    <xf numFmtId="0" fontId="76" fillId="40" borderId="0" applyNumberFormat="0" applyBorder="0" applyAlignment="0" applyProtection="0">
      <alignment vertical="center"/>
    </xf>
    <xf numFmtId="0" fontId="76" fillId="41" borderId="0" applyNumberFormat="0" applyBorder="0" applyAlignment="0" applyProtection="0">
      <alignment vertical="center"/>
    </xf>
    <xf numFmtId="0" fontId="77" fillId="42" borderId="0" applyNumberFormat="0" applyBorder="0" applyAlignment="0" applyProtection="0">
      <alignment vertical="center"/>
    </xf>
    <xf numFmtId="0" fontId="77"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77" fillId="46" borderId="0" applyNumberFormat="0" applyBorder="0" applyAlignment="0" applyProtection="0">
      <alignment vertical="center"/>
    </xf>
    <xf numFmtId="0" fontId="77" fillId="47" borderId="0" applyNumberFormat="0" applyBorder="0" applyAlignment="0" applyProtection="0">
      <alignment vertical="center"/>
    </xf>
    <xf numFmtId="0" fontId="76" fillId="48" borderId="0" applyNumberFormat="0" applyBorder="0" applyAlignment="0" applyProtection="0">
      <alignment vertical="center"/>
    </xf>
    <xf numFmtId="0" fontId="76" fillId="49" borderId="0" applyNumberFormat="0" applyBorder="0" applyAlignment="0" applyProtection="0">
      <alignment vertical="center"/>
    </xf>
    <xf numFmtId="0" fontId="77" fillId="50" borderId="0" applyNumberFormat="0" applyBorder="0" applyAlignment="0" applyProtection="0">
      <alignment vertical="center"/>
    </xf>
    <xf numFmtId="0" fontId="77" fillId="51" borderId="0" applyNumberFormat="0" applyBorder="0" applyAlignment="0" applyProtection="0">
      <alignment vertical="center"/>
    </xf>
    <xf numFmtId="0" fontId="76" fillId="52" borderId="0" applyNumberFormat="0" applyBorder="0" applyAlignment="0" applyProtection="0">
      <alignment vertical="center"/>
    </xf>
  </cellStyleXfs>
  <cellXfs count="377">
    <xf numFmtId="0" fontId="0" fillId="0" borderId="0" xfId="0">
      <alignment vertical="center"/>
    </xf>
    <xf numFmtId="176" fontId="1" fillId="0" borderId="0" xfId="0" applyNumberFormat="1" applyFont="1" applyAlignment="1" applyProtection="1">
      <alignment vertical="center"/>
      <protection hidden="1"/>
    </xf>
    <xf numFmtId="176" fontId="1" fillId="0" borderId="0" xfId="0" applyNumberFormat="1" applyFont="1" applyAlignment="1" applyProtection="1">
      <alignment horizontal="center" vertical="center" shrinkToFit="1"/>
      <protection hidden="1"/>
    </xf>
    <xf numFmtId="0" fontId="1" fillId="0" borderId="0" xfId="0" applyNumberFormat="1" applyFont="1" applyAlignment="1" applyProtection="1">
      <alignment horizontal="center" vertical="center"/>
      <protection hidden="1"/>
    </xf>
    <xf numFmtId="176" fontId="1" fillId="0" borderId="0" xfId="0" applyNumberFormat="1" applyFont="1" applyAlignment="1" applyProtection="1">
      <alignment vertical="center" textRotation="255" shrinkToFit="1"/>
      <protection hidden="1"/>
    </xf>
    <xf numFmtId="176" fontId="1" fillId="0" borderId="0" xfId="0" applyNumberFormat="1" applyFont="1" applyAlignment="1" applyProtection="1">
      <alignment vertical="center" shrinkToFit="1"/>
      <protection hidden="1"/>
    </xf>
    <xf numFmtId="43" fontId="1" fillId="0" borderId="0" xfId="1" applyFont="1" applyAlignment="1" applyProtection="1">
      <alignment vertical="center"/>
      <protection hidden="1"/>
    </xf>
    <xf numFmtId="43" fontId="1" fillId="0" borderId="0" xfId="1" applyFont="1" applyProtection="1">
      <alignment vertical="center"/>
      <protection hidden="1"/>
    </xf>
    <xf numFmtId="176" fontId="2" fillId="0" borderId="0" xfId="0" applyNumberFormat="1" applyFont="1" applyFill="1" applyBorder="1" applyAlignment="1" applyProtection="1">
      <alignment horizontal="center" vertical="center"/>
      <protection hidden="1"/>
    </xf>
    <xf numFmtId="176" fontId="2" fillId="0" borderId="0" xfId="0" applyNumberFormat="1" applyFont="1" applyFill="1" applyBorder="1" applyAlignment="1" applyProtection="1">
      <alignment vertical="center"/>
      <protection hidden="1"/>
    </xf>
    <xf numFmtId="176" fontId="3" fillId="0" borderId="0" xfId="0" applyNumberFormat="1" applyFont="1" applyFill="1" applyAlignment="1" applyProtection="1">
      <alignment horizontal="center" vertical="center"/>
      <protection hidden="1"/>
    </xf>
    <xf numFmtId="177" fontId="2" fillId="2" borderId="0" xfId="0" applyNumberFormat="1" applyFont="1" applyFill="1" applyAlignment="1" applyProtection="1">
      <alignment vertical="center"/>
      <protection hidden="1"/>
    </xf>
    <xf numFmtId="176" fontId="2" fillId="0" borderId="1" xfId="0" applyNumberFormat="1" applyFont="1" applyFill="1" applyBorder="1" applyAlignment="1" applyProtection="1">
      <alignment horizontal="right" vertical="center"/>
      <protection hidden="1"/>
    </xf>
    <xf numFmtId="177" fontId="2" fillId="3" borderId="1" xfId="0" applyNumberFormat="1" applyFont="1" applyFill="1" applyBorder="1" applyAlignment="1" applyProtection="1">
      <alignment horizontal="left" vertical="center" shrinkToFit="1"/>
      <protection locked="0" hidden="1"/>
    </xf>
    <xf numFmtId="43" fontId="2" fillId="0" borderId="0" xfId="1" applyFont="1" applyFill="1" applyAlignment="1" applyProtection="1">
      <alignment vertical="center"/>
      <protection hidden="1"/>
    </xf>
    <xf numFmtId="176" fontId="2" fillId="4" borderId="2" xfId="0" applyNumberFormat="1" applyFont="1" applyFill="1" applyBorder="1" applyAlignment="1" applyProtection="1">
      <alignment horizontal="center" vertical="center" shrinkToFit="1"/>
      <protection hidden="1"/>
    </xf>
    <xf numFmtId="176" fontId="1" fillId="4" borderId="0" xfId="0" applyNumberFormat="1" applyFont="1" applyFill="1" applyAlignment="1" applyProtection="1">
      <alignment horizontal="center" vertical="center" shrinkToFit="1"/>
      <protection hidden="1"/>
    </xf>
    <xf numFmtId="176" fontId="2" fillId="5" borderId="2" xfId="0" applyNumberFormat="1" applyFont="1" applyFill="1" applyBorder="1" applyAlignment="1" applyProtection="1">
      <alignment horizontal="center" vertical="center" shrinkToFit="1"/>
      <protection hidden="1"/>
    </xf>
    <xf numFmtId="43" fontId="2" fillId="5" borderId="2" xfId="1" applyFont="1" applyFill="1" applyBorder="1" applyAlignment="1" applyProtection="1">
      <alignment horizontal="center" vertical="center" shrinkToFit="1"/>
      <protection hidden="1"/>
    </xf>
    <xf numFmtId="43" fontId="2" fillId="4" borderId="2" xfId="1" applyFont="1" applyFill="1" applyBorder="1" applyAlignment="1" applyProtection="1">
      <alignment horizontal="center" vertical="center" shrinkToFit="1"/>
      <protection hidden="1"/>
    </xf>
    <xf numFmtId="178" fontId="2" fillId="4" borderId="0" xfId="1" applyNumberFormat="1" applyFont="1" applyFill="1" applyAlignment="1" applyProtection="1">
      <alignment vertical="center"/>
      <protection hidden="1"/>
    </xf>
    <xf numFmtId="0" fontId="4" fillId="6" borderId="2" xfId="6" applyNumberFormat="1" applyFont="1" applyFill="1" applyBorder="1" applyAlignment="1" applyProtection="1">
      <alignment horizontal="center" vertical="center"/>
      <protection hidden="1"/>
    </xf>
    <xf numFmtId="176" fontId="2" fillId="0" borderId="2" xfId="0" applyNumberFormat="1" applyFont="1" applyFill="1" applyBorder="1" applyAlignment="1" applyProtection="1">
      <alignment horizontal="center" vertical="center" textRotation="255" shrinkToFit="1"/>
      <protection hidden="1"/>
    </xf>
    <xf numFmtId="179" fontId="5" fillId="4" borderId="2" xfId="0" applyNumberFormat="1" applyFont="1" applyFill="1" applyBorder="1" applyAlignment="1" applyProtection="1">
      <alignment vertical="center" shrinkToFit="1"/>
      <protection hidden="1"/>
    </xf>
    <xf numFmtId="43" fontId="5" fillId="7" borderId="2" xfId="1" applyFont="1" applyFill="1" applyBorder="1" applyAlignment="1" applyProtection="1">
      <alignment vertical="center"/>
      <protection hidden="1"/>
    </xf>
    <xf numFmtId="0" fontId="1" fillId="0" borderId="2" xfId="0" applyNumberFormat="1" applyFont="1" applyFill="1" applyBorder="1" applyAlignment="1" applyProtection="1">
      <alignment horizontal="center" vertical="center"/>
      <protection hidden="1"/>
    </xf>
    <xf numFmtId="176" fontId="2" fillId="8" borderId="2" xfId="0" applyNumberFormat="1" applyFont="1" applyFill="1" applyBorder="1" applyAlignment="1" applyProtection="1">
      <alignment vertical="center" shrinkToFit="1"/>
      <protection hidden="1"/>
    </xf>
    <xf numFmtId="43" fontId="2" fillId="8" borderId="2" xfId="1" applyFont="1" applyFill="1" applyBorder="1" applyAlignment="1" applyProtection="1">
      <alignment vertical="center"/>
      <protection hidden="1"/>
    </xf>
    <xf numFmtId="179" fontId="5" fillId="4" borderId="2" xfId="0" applyNumberFormat="1" applyFont="1" applyFill="1" applyBorder="1" applyAlignment="1" applyProtection="1">
      <alignment horizontal="left" vertical="center" shrinkToFit="1"/>
      <protection hidden="1"/>
    </xf>
    <xf numFmtId="176" fontId="2" fillId="0" borderId="2" xfId="0" applyNumberFormat="1" applyFont="1" applyFill="1" applyBorder="1" applyAlignment="1" applyProtection="1">
      <alignment horizontal="center" vertical="center" shrinkToFit="1"/>
      <protection hidden="1"/>
    </xf>
    <xf numFmtId="176" fontId="2" fillId="9" borderId="2" xfId="0" applyNumberFormat="1" applyFont="1" applyFill="1" applyBorder="1" applyAlignment="1" applyProtection="1">
      <alignment horizontal="center" vertical="center" shrinkToFit="1"/>
      <protection hidden="1"/>
    </xf>
    <xf numFmtId="43" fontId="5" fillId="9" borderId="2" xfId="1" applyFont="1" applyFill="1" applyBorder="1" applyAlignment="1" applyProtection="1">
      <alignment vertical="center"/>
      <protection hidden="1"/>
    </xf>
    <xf numFmtId="0" fontId="6" fillId="6" borderId="2" xfId="6" applyNumberFormat="1" applyFont="1" applyFill="1" applyBorder="1" applyAlignment="1" applyProtection="1">
      <alignment horizontal="center" vertical="center"/>
      <protection hidden="1"/>
    </xf>
    <xf numFmtId="0" fontId="7" fillId="6" borderId="2" xfId="6" applyNumberFormat="1" applyFill="1" applyBorder="1" applyAlignment="1" applyProtection="1">
      <alignment horizontal="center" vertical="center"/>
      <protection hidden="1"/>
    </xf>
    <xf numFmtId="0" fontId="4" fillId="0" borderId="2" xfId="6" applyNumberFormat="1" applyFont="1" applyFill="1" applyBorder="1" applyAlignment="1" applyProtection="1">
      <alignment horizontal="center" vertical="center"/>
      <protection hidden="1"/>
    </xf>
    <xf numFmtId="176" fontId="1" fillId="0" borderId="2" xfId="0" applyNumberFormat="1" applyFont="1" applyBorder="1" applyAlignment="1" applyProtection="1">
      <alignment horizontal="center" vertical="center" textRotation="255" shrinkToFit="1"/>
      <protection hidden="1"/>
    </xf>
    <xf numFmtId="43" fontId="5" fillId="8" borderId="2" xfId="1" applyFont="1" applyFill="1" applyBorder="1" applyAlignment="1" applyProtection="1">
      <alignment vertical="center"/>
      <protection hidden="1"/>
    </xf>
    <xf numFmtId="176" fontId="1" fillId="0" borderId="2" xfId="0" applyNumberFormat="1" applyFont="1" applyBorder="1" applyAlignment="1" applyProtection="1">
      <alignment horizontal="center" vertical="center" shrinkToFit="1"/>
      <protection hidden="1"/>
    </xf>
    <xf numFmtId="176" fontId="1" fillId="7" borderId="2" xfId="0" applyNumberFormat="1" applyFont="1" applyFill="1" applyBorder="1" applyAlignment="1" applyProtection="1">
      <alignment horizontal="center" vertical="center" shrinkToFit="1"/>
      <protection hidden="1"/>
    </xf>
    <xf numFmtId="176" fontId="2" fillId="7" borderId="2" xfId="0" applyNumberFormat="1" applyFont="1" applyFill="1" applyBorder="1" applyAlignment="1" applyProtection="1">
      <alignment vertical="center" shrinkToFit="1"/>
      <protection hidden="1"/>
    </xf>
    <xf numFmtId="43" fontId="8" fillId="7" borderId="2" xfId="1" applyNumberFormat="1" applyFont="1" applyFill="1" applyBorder="1" applyAlignment="1" applyProtection="1">
      <alignment vertical="center"/>
      <protection hidden="1"/>
    </xf>
    <xf numFmtId="176" fontId="3" fillId="0" borderId="0" xfId="0" applyNumberFormat="1" applyFont="1" applyFill="1" applyAlignment="1" applyProtection="1">
      <alignment vertical="center"/>
      <protection hidden="1"/>
    </xf>
    <xf numFmtId="43" fontId="5" fillId="10" borderId="2" xfId="1" applyFont="1" applyFill="1" applyBorder="1" applyAlignment="1" applyProtection="1">
      <alignment horizontal="center" vertical="center" shrinkToFit="1"/>
      <protection hidden="1"/>
    </xf>
    <xf numFmtId="43" fontId="5" fillId="11" borderId="2" xfId="1" applyFont="1" applyFill="1" applyBorder="1" applyAlignment="1" applyProtection="1">
      <alignment horizontal="center" vertical="center" shrinkToFit="1"/>
      <protection hidden="1"/>
    </xf>
    <xf numFmtId="43" fontId="5" fillId="10" borderId="2" xfId="1" applyFont="1" applyFill="1" applyBorder="1" applyAlignment="1" applyProtection="1">
      <alignment vertical="center"/>
      <protection hidden="1"/>
    </xf>
    <xf numFmtId="43" fontId="5" fillId="11" borderId="2" xfId="1" applyFont="1" applyFill="1" applyBorder="1" applyAlignment="1" applyProtection="1">
      <alignment vertical="center"/>
      <protection hidden="1"/>
    </xf>
    <xf numFmtId="43" fontId="2" fillId="7" borderId="2" xfId="0" applyNumberFormat="1" applyFont="1" applyFill="1" applyBorder="1" applyAlignment="1" applyProtection="1">
      <alignment vertical="center" shrinkToFit="1"/>
      <protection hidden="1"/>
    </xf>
    <xf numFmtId="0" fontId="1" fillId="0" borderId="2" xfId="0" applyFont="1" applyFill="1" applyBorder="1" applyAlignment="1" applyProtection="1">
      <alignment horizontal="center" vertical="center"/>
      <protection hidden="1"/>
    </xf>
    <xf numFmtId="0" fontId="5" fillId="0" borderId="2" xfId="0" applyFont="1" applyFill="1" applyBorder="1" applyAlignment="1" applyProtection="1">
      <alignment vertical="center"/>
      <protection hidden="1"/>
    </xf>
    <xf numFmtId="0" fontId="1" fillId="0" borderId="2" xfId="0" applyFont="1" applyFill="1" applyBorder="1" applyAlignment="1" applyProtection="1">
      <alignment vertical="center"/>
      <protection hidden="1"/>
    </xf>
    <xf numFmtId="0" fontId="1" fillId="0" borderId="3" xfId="0" applyFont="1" applyFill="1" applyBorder="1" applyAlignment="1" applyProtection="1">
      <alignment horizontal="center" vertical="center"/>
      <protection hidden="1"/>
    </xf>
    <xf numFmtId="0" fontId="1" fillId="0" borderId="4" xfId="0" applyFont="1" applyFill="1" applyBorder="1" applyAlignment="1" applyProtection="1">
      <alignment horizontal="center" vertical="center"/>
      <protection hidden="1"/>
    </xf>
    <xf numFmtId="0" fontId="9" fillId="0" borderId="0" xfId="0" applyFont="1" applyFill="1" applyBorder="1" applyAlignment="1">
      <alignment horizontal="center" vertical="center"/>
    </xf>
    <xf numFmtId="180" fontId="9" fillId="0" borderId="0" xfId="0" applyNumberFormat="1" applyFont="1" applyFill="1" applyBorder="1" applyAlignment="1">
      <alignment horizontal="center" vertical="center"/>
    </xf>
    <xf numFmtId="0" fontId="9" fillId="0" borderId="0" xfId="0" applyFont="1" applyFill="1" applyBorder="1" applyAlignment="1">
      <alignment vertical="center" wrapText="1"/>
    </xf>
    <xf numFmtId="0" fontId="9" fillId="0" borderId="0" xfId="0" applyFont="1" applyFill="1" applyBorder="1" applyAlignment="1">
      <alignment vertical="center"/>
    </xf>
    <xf numFmtId="43" fontId="9" fillId="0" borderId="0" xfId="1" applyFont="1" applyFill="1" applyBorder="1" applyAlignment="1">
      <alignment horizontal="right" vertical="center"/>
    </xf>
    <xf numFmtId="0" fontId="9" fillId="0" borderId="0" xfId="0" applyFont="1" applyFill="1" applyBorder="1" applyAlignment="1"/>
    <xf numFmtId="0" fontId="10" fillId="0" borderId="0" xfId="6" applyFont="1" applyFill="1" applyBorder="1" applyAlignment="1">
      <alignment horizontal="center" vertical="center"/>
    </xf>
    <xf numFmtId="0" fontId="11" fillId="2" borderId="0" xfId="0" applyFont="1" applyFill="1" applyBorder="1" applyAlignment="1">
      <alignment horizontal="centerContinuous" wrapText="1"/>
    </xf>
    <xf numFmtId="0" fontId="11" fillId="2" borderId="0" xfId="0" applyFont="1" applyFill="1" applyBorder="1" applyAlignment="1">
      <alignment horizontal="centerContinuous"/>
    </xf>
    <xf numFmtId="43" fontId="11" fillId="2" borderId="0" xfId="1" applyFont="1" applyFill="1" applyBorder="1" applyAlignment="1">
      <alignment horizontal="centerContinuous"/>
    </xf>
    <xf numFmtId="180" fontId="9" fillId="0" borderId="2" xfId="0" applyNumberFormat="1"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2" xfId="0" applyFont="1" applyFill="1" applyBorder="1" applyAlignment="1">
      <alignment horizontal="center" vertical="center"/>
    </xf>
    <xf numFmtId="43" fontId="9" fillId="0" borderId="2" xfId="1" applyFont="1" applyFill="1" applyBorder="1" applyAlignment="1">
      <alignment horizontal="center" vertical="center"/>
    </xf>
    <xf numFmtId="181" fontId="9" fillId="0" borderId="2" xfId="0" applyNumberFormat="1" applyFont="1" applyFill="1" applyBorder="1" applyAlignment="1">
      <alignment horizontal="center" vertical="center"/>
    </xf>
    <xf numFmtId="0" fontId="9" fillId="0" borderId="2" xfId="0" applyFont="1" applyFill="1" applyBorder="1" applyAlignment="1">
      <alignment vertical="center" wrapText="1"/>
    </xf>
    <xf numFmtId="0" fontId="9" fillId="2" borderId="2" xfId="0" applyFont="1" applyFill="1" applyBorder="1" applyAlignment="1"/>
    <xf numFmtId="43" fontId="9" fillId="0" borderId="2" xfId="1" applyFont="1" applyFill="1" applyBorder="1" applyAlignment="1">
      <alignment horizontal="right" vertical="center"/>
    </xf>
    <xf numFmtId="43" fontId="9" fillId="12" borderId="2" xfId="1" applyFont="1" applyFill="1" applyBorder="1" applyAlignment="1">
      <alignment horizontal="right" vertical="center"/>
    </xf>
    <xf numFmtId="0" fontId="9" fillId="0" borderId="2" xfId="0" applyFont="1" applyFill="1" applyBorder="1" applyAlignment="1"/>
    <xf numFmtId="0" fontId="12" fillId="0" borderId="2" xfId="0" applyFont="1" applyFill="1" applyBorder="1" applyAlignment="1">
      <alignment vertical="center" wrapText="1"/>
    </xf>
    <xf numFmtId="43" fontId="12" fillId="0" borderId="2" xfId="1" applyFont="1" applyFill="1" applyBorder="1" applyAlignment="1">
      <alignment vertical="center"/>
    </xf>
    <xf numFmtId="43" fontId="9" fillId="10" borderId="2" xfId="1" applyFont="1" applyFill="1" applyBorder="1" applyAlignment="1">
      <alignment horizontal="right" vertical="center"/>
    </xf>
    <xf numFmtId="0" fontId="9" fillId="0" borderId="2" xfId="0" applyFont="1" applyFill="1" applyBorder="1" applyAlignment="1">
      <alignment horizontal="left" vertical="center" wrapText="1"/>
    </xf>
    <xf numFmtId="0" fontId="12" fillId="7" borderId="2" xfId="0" applyFont="1" applyFill="1" applyBorder="1" applyAlignment="1">
      <alignment vertical="center" wrapText="1"/>
    </xf>
    <xf numFmtId="0" fontId="9" fillId="7" borderId="2" xfId="0" applyFont="1" applyFill="1" applyBorder="1" applyAlignment="1"/>
    <xf numFmtId="0" fontId="12" fillId="13" borderId="2" xfId="0" applyFont="1" applyFill="1" applyBorder="1" applyAlignment="1">
      <alignment vertical="center" wrapText="1"/>
    </xf>
    <xf numFmtId="0" fontId="9" fillId="13" borderId="2" xfId="0" applyFont="1" applyFill="1" applyBorder="1" applyAlignment="1"/>
    <xf numFmtId="43" fontId="12" fillId="13" borderId="2" xfId="1" applyFont="1" applyFill="1" applyBorder="1" applyAlignment="1">
      <alignment vertical="center"/>
    </xf>
    <xf numFmtId="43" fontId="9" fillId="13" borderId="2" xfId="1" applyFont="1" applyFill="1" applyBorder="1" applyAlignment="1">
      <alignment horizontal="right" vertical="center"/>
    </xf>
    <xf numFmtId="0" fontId="9" fillId="0" borderId="0" xfId="0" applyFont="1" applyFill="1" applyAlignment="1">
      <alignment horizontal="center" vertical="center"/>
    </xf>
    <xf numFmtId="0" fontId="9" fillId="2" borderId="2" xfId="0" applyFont="1" applyFill="1" applyBorder="1" applyAlignment="1">
      <alignment horizontal="center" vertical="center"/>
    </xf>
    <xf numFmtId="0" fontId="9" fillId="7" borderId="2" xfId="0" applyFont="1" applyFill="1" applyBorder="1" applyAlignment="1">
      <alignment horizontal="center" vertical="center" wrapText="1"/>
    </xf>
    <xf numFmtId="0" fontId="13" fillId="0" borderId="2" xfId="0" applyFont="1" applyBorder="1">
      <alignment vertical="center"/>
    </xf>
    <xf numFmtId="43" fontId="9" fillId="0" borderId="2" xfId="1" applyNumberFormat="1" applyFont="1" applyFill="1" applyBorder="1" applyAlignment="1">
      <alignment horizontal="right" vertical="center"/>
    </xf>
    <xf numFmtId="0" fontId="13" fillId="0" borderId="0" xfId="0" applyFont="1" applyAlignment="1">
      <alignment vertical="center" wrapText="1"/>
    </xf>
    <xf numFmtId="0" fontId="5" fillId="0" borderId="2" xfId="0" applyFont="1" applyFill="1" applyBorder="1" applyAlignment="1">
      <alignment vertical="center"/>
    </xf>
    <xf numFmtId="0" fontId="13" fillId="0" borderId="0" xfId="0" applyFont="1">
      <alignment vertical="center"/>
    </xf>
    <xf numFmtId="0" fontId="14" fillId="0" borderId="0" xfId="0" applyFont="1">
      <alignment vertical="center"/>
    </xf>
    <xf numFmtId="0" fontId="9" fillId="0" borderId="2" xfId="0" applyFont="1" applyFill="1" applyBorder="1" applyAlignment="1">
      <alignment vertical="center"/>
    </xf>
    <xf numFmtId="0" fontId="9" fillId="0" borderId="2" xfId="0" applyFont="1" applyFill="1" applyBorder="1" applyAlignment="1">
      <alignment horizontal="left" vertical="center"/>
    </xf>
    <xf numFmtId="0" fontId="9" fillId="7" borderId="2" xfId="0" applyFont="1" applyFill="1" applyBorder="1" applyAlignment="1">
      <alignment vertical="center" wrapText="1"/>
    </xf>
    <xf numFmtId="0" fontId="15" fillId="0" borderId="2" xfId="0" applyFont="1" applyFill="1" applyBorder="1" applyAlignment="1">
      <alignment vertical="center" wrapText="1"/>
    </xf>
    <xf numFmtId="0" fontId="15" fillId="2" borderId="2" xfId="0" applyFont="1" applyFill="1" applyBorder="1" applyAlignment="1"/>
    <xf numFmtId="0" fontId="5" fillId="0" borderId="0" xfId="0" applyFont="1" applyFill="1" applyBorder="1" applyAlignment="1">
      <alignment vertical="center"/>
    </xf>
    <xf numFmtId="0" fontId="16" fillId="0" borderId="2" xfId="0" applyFont="1" applyBorder="1">
      <alignment vertical="center"/>
    </xf>
    <xf numFmtId="0" fontId="17" fillId="0" borderId="2" xfId="0" applyFont="1" applyBorder="1">
      <alignment vertical="center"/>
    </xf>
    <xf numFmtId="0" fontId="5" fillId="0" borderId="0" xfId="0" applyFont="1" applyFill="1" applyBorder="1" applyAlignment="1">
      <alignment horizontal="left" vertical="center" wrapText="1"/>
    </xf>
    <xf numFmtId="0" fontId="14" fillId="0" borderId="2" xfId="0" applyFont="1" applyBorder="1">
      <alignment vertical="center"/>
    </xf>
    <xf numFmtId="0" fontId="9" fillId="14" borderId="2" xfId="0" applyFont="1" applyFill="1" applyBorder="1" applyAlignment="1">
      <alignment vertical="center" wrapText="1"/>
    </xf>
    <xf numFmtId="0" fontId="18" fillId="7" borderId="0" xfId="0" applyFont="1" applyFill="1">
      <alignment vertical="center"/>
    </xf>
    <xf numFmtId="0" fontId="19" fillId="0" borderId="2" xfId="0" applyFont="1" applyBorder="1">
      <alignment vertical="center"/>
    </xf>
    <xf numFmtId="43" fontId="9" fillId="7" borderId="2" xfId="1" applyFont="1" applyFill="1" applyBorder="1" applyAlignment="1">
      <alignment horizontal="right" vertical="center"/>
    </xf>
    <xf numFmtId="0" fontId="0" fillId="0" borderId="0" xfId="0" applyFill="1">
      <alignment vertical="center"/>
    </xf>
    <xf numFmtId="0" fontId="20" fillId="0" borderId="0" xfId="0" applyFont="1" applyFill="1">
      <alignment vertical="center"/>
    </xf>
    <xf numFmtId="0" fontId="20" fillId="0" borderId="2" xfId="0" applyFont="1" applyFill="1" applyBorder="1">
      <alignment vertical="center"/>
    </xf>
    <xf numFmtId="0" fontId="21" fillId="7" borderId="0" xfId="0" applyFont="1" applyFill="1">
      <alignment vertical="center"/>
    </xf>
    <xf numFmtId="0" fontId="5" fillId="0" borderId="0" xfId="0" applyFont="1" applyFill="1" applyBorder="1" applyAlignment="1">
      <alignment vertical="center" wrapText="1"/>
    </xf>
    <xf numFmtId="0" fontId="14" fillId="0" borderId="0" xfId="0" applyFont="1" applyFill="1">
      <alignment vertical="center"/>
    </xf>
    <xf numFmtId="0" fontId="22" fillId="0" borderId="2" xfId="0" applyFont="1" applyFill="1" applyBorder="1">
      <alignment vertical="center"/>
    </xf>
    <xf numFmtId="0" fontId="23" fillId="0" borderId="2" xfId="0" applyFont="1" applyBorder="1">
      <alignment vertical="center"/>
    </xf>
    <xf numFmtId="0" fontId="24" fillId="0" borderId="0" xfId="0" applyFont="1" applyFill="1">
      <alignment vertical="center"/>
    </xf>
    <xf numFmtId="0" fontId="5" fillId="0" borderId="2" xfId="0" applyFont="1" applyFill="1" applyBorder="1" applyAlignment="1">
      <alignment vertical="center" wrapText="1"/>
    </xf>
    <xf numFmtId="0" fontId="25" fillId="0" borderId="0" xfId="0" applyFont="1">
      <alignment vertical="center"/>
    </xf>
    <xf numFmtId="0" fontId="9" fillId="15" borderId="2" xfId="0" applyFont="1" applyFill="1" applyBorder="1" applyAlignment="1">
      <alignment vertical="center" wrapText="1"/>
    </xf>
    <xf numFmtId="43" fontId="9" fillId="15" borderId="2" xfId="1" applyFont="1" applyFill="1" applyBorder="1" applyAlignment="1">
      <alignment horizontal="right" vertical="center"/>
    </xf>
    <xf numFmtId="0" fontId="9" fillId="2" borderId="2" xfId="0" applyFont="1" applyFill="1" applyBorder="1" applyAlignment="1">
      <alignment horizontal="center"/>
    </xf>
    <xf numFmtId="0" fontId="26" fillId="7" borderId="0" xfId="0" applyFont="1" applyFill="1">
      <alignment vertical="center"/>
    </xf>
    <xf numFmtId="0" fontId="9" fillId="2" borderId="2" xfId="0" applyFont="1" applyFill="1" applyBorder="1" applyAlignment="1">
      <alignment horizontal="left" vertical="center"/>
    </xf>
    <xf numFmtId="0" fontId="26" fillId="0" borderId="0" xfId="0" applyFont="1">
      <alignment vertical="center"/>
    </xf>
    <xf numFmtId="0" fontId="27" fillId="0" borderId="0" xfId="0" applyFont="1">
      <alignment vertical="center"/>
    </xf>
    <xf numFmtId="0" fontId="26" fillId="0" borderId="0" xfId="0" applyFont="1" applyFill="1">
      <alignment vertical="center"/>
    </xf>
    <xf numFmtId="0" fontId="27" fillId="0" borderId="0" xfId="0" applyFont="1" applyFill="1">
      <alignment vertical="center"/>
    </xf>
    <xf numFmtId="180" fontId="15" fillId="0" borderId="0" xfId="0" applyNumberFormat="1" applyFont="1" applyFill="1" applyBorder="1" applyAlignment="1">
      <alignment horizontal="center" vertical="center"/>
    </xf>
    <xf numFmtId="0" fontId="15" fillId="0" borderId="0" xfId="0" applyFont="1" applyFill="1" applyBorder="1" applyAlignment="1">
      <alignment vertical="center" wrapText="1"/>
    </xf>
    <xf numFmtId="0" fontId="15" fillId="0" borderId="0" xfId="0" applyFont="1" applyFill="1" applyBorder="1" applyAlignment="1">
      <alignment vertical="center"/>
    </xf>
    <xf numFmtId="43" fontId="15" fillId="0" borderId="0" xfId="1" applyFont="1" applyFill="1" applyBorder="1" applyAlignment="1">
      <alignment horizontal="right" vertical="center"/>
    </xf>
    <xf numFmtId="0" fontId="28" fillId="0" borderId="0" xfId="6" applyFont="1" applyFill="1" applyBorder="1" applyAlignment="1">
      <alignment horizontal="center" vertical="center"/>
    </xf>
    <xf numFmtId="0" fontId="15" fillId="2" borderId="0" xfId="0" applyFont="1" applyFill="1" applyBorder="1" applyAlignment="1">
      <alignment horizontal="centerContinuous" wrapText="1"/>
    </xf>
    <xf numFmtId="0" fontId="15" fillId="2" borderId="0" xfId="0" applyFont="1" applyFill="1" applyBorder="1" applyAlignment="1">
      <alignment horizontal="centerContinuous"/>
    </xf>
    <xf numFmtId="43" fontId="15" fillId="2" borderId="0" xfId="1" applyFont="1" applyFill="1" applyBorder="1" applyAlignment="1">
      <alignment horizontal="centerContinuous"/>
    </xf>
    <xf numFmtId="180" fontId="15" fillId="0" borderId="2" xfId="0" applyNumberFormat="1" applyFont="1" applyFill="1" applyBorder="1" applyAlignment="1">
      <alignment horizontal="center" vertical="center"/>
    </xf>
    <xf numFmtId="0" fontId="15" fillId="0" borderId="2" xfId="0" applyFont="1" applyFill="1" applyBorder="1" applyAlignment="1">
      <alignment horizontal="center" vertical="center" wrapText="1"/>
    </xf>
    <xf numFmtId="0" fontId="15" fillId="0" borderId="2" xfId="0" applyFont="1" applyFill="1" applyBorder="1" applyAlignment="1">
      <alignment horizontal="center" vertical="center"/>
    </xf>
    <xf numFmtId="43" fontId="15" fillId="0" borderId="2" xfId="1" applyFont="1" applyFill="1" applyBorder="1" applyAlignment="1">
      <alignment horizontal="center" vertical="center"/>
    </xf>
    <xf numFmtId="181" fontId="15" fillId="0" borderId="2" xfId="0" applyNumberFormat="1" applyFont="1" applyFill="1" applyBorder="1" applyAlignment="1">
      <alignment horizontal="center" vertical="center"/>
    </xf>
    <xf numFmtId="43" fontId="15" fillId="0" borderId="2" xfId="1" applyFont="1" applyFill="1" applyBorder="1" applyAlignment="1">
      <alignment horizontal="right" vertical="center"/>
    </xf>
    <xf numFmtId="43" fontId="15" fillId="12" borderId="2" xfId="1" applyFont="1" applyFill="1" applyBorder="1" applyAlignment="1">
      <alignment horizontal="right" vertical="center"/>
    </xf>
    <xf numFmtId="0" fontId="1" fillId="0" borderId="2" xfId="0" applyFont="1" applyFill="1" applyBorder="1" applyAlignment="1"/>
    <xf numFmtId="43" fontId="12" fillId="0" borderId="2" xfId="1" applyNumberFormat="1" applyFont="1" applyFill="1" applyBorder="1" applyAlignment="1">
      <alignment vertical="center"/>
    </xf>
    <xf numFmtId="43" fontId="15" fillId="0" borderId="2" xfId="1" applyNumberFormat="1" applyFont="1" applyFill="1" applyBorder="1" applyAlignment="1">
      <alignment horizontal="right" vertical="center"/>
    </xf>
    <xf numFmtId="43" fontId="15" fillId="10" borderId="2" xfId="1" applyFont="1" applyFill="1" applyBorder="1" applyAlignment="1">
      <alignment horizontal="right" vertical="center"/>
    </xf>
    <xf numFmtId="43" fontId="15" fillId="15" borderId="2" xfId="1" applyFont="1" applyFill="1" applyBorder="1" applyAlignment="1">
      <alignment horizontal="right" vertical="center"/>
    </xf>
    <xf numFmtId="0" fontId="29" fillId="0" borderId="2" xfId="0" applyFont="1" applyBorder="1">
      <alignment vertical="center"/>
    </xf>
    <xf numFmtId="0" fontId="15" fillId="0" borderId="2" xfId="0" applyFont="1" applyFill="1" applyBorder="1" applyAlignment="1">
      <alignment horizontal="left" vertical="center" wrapText="1"/>
    </xf>
    <xf numFmtId="182" fontId="30" fillId="0" borderId="0" xfId="0" applyNumberFormat="1" applyFont="1" applyFill="1" applyAlignment="1">
      <alignment vertical="center"/>
    </xf>
    <xf numFmtId="0" fontId="30" fillId="0" borderId="0" xfId="0" applyFont="1" applyFill="1" applyAlignment="1">
      <alignment vertical="center"/>
    </xf>
    <xf numFmtId="43" fontId="15" fillId="7" borderId="2" xfId="1" applyFont="1" applyFill="1" applyBorder="1" applyAlignment="1">
      <alignment horizontal="right" vertical="center"/>
    </xf>
    <xf numFmtId="0" fontId="1" fillId="0" borderId="0" xfId="0" applyFont="1" applyFill="1" applyBorder="1" applyAlignment="1"/>
    <xf numFmtId="0" fontId="30" fillId="0" borderId="2" xfId="0" applyFont="1" applyFill="1" applyBorder="1" applyAlignment="1">
      <alignment vertical="center"/>
    </xf>
    <xf numFmtId="0" fontId="30" fillId="0" borderId="0" xfId="0" applyFont="1" applyFill="1" applyAlignment="1">
      <alignment horizontal="left" vertical="center"/>
    </xf>
    <xf numFmtId="0" fontId="15" fillId="0" borderId="2" xfId="0" applyFont="1" applyFill="1" applyBorder="1" applyAlignment="1">
      <alignment vertical="center"/>
    </xf>
    <xf numFmtId="43" fontId="11" fillId="3" borderId="0" xfId="1" applyFont="1" applyFill="1" applyBorder="1" applyAlignment="1">
      <alignment horizontal="centerContinuous"/>
    </xf>
    <xf numFmtId="0" fontId="31" fillId="0" borderId="0" xfId="0" applyFont="1">
      <alignment vertical="center"/>
    </xf>
    <xf numFmtId="0" fontId="23" fillId="0" borderId="0" xfId="0" applyFont="1">
      <alignment vertical="center"/>
    </xf>
    <xf numFmtId="0" fontId="32" fillId="0" borderId="0" xfId="0" applyFont="1">
      <alignment vertical="center"/>
    </xf>
    <xf numFmtId="0" fontId="32" fillId="0" borderId="0" xfId="0" applyFont="1" applyFill="1">
      <alignment vertical="center"/>
    </xf>
    <xf numFmtId="0" fontId="0" fillId="0" borderId="2" xfId="0" applyFill="1" applyBorder="1">
      <alignment vertical="center"/>
    </xf>
    <xf numFmtId="0" fontId="23" fillId="0" borderId="2" xfId="0" applyFont="1" applyFill="1" applyBorder="1">
      <alignment vertical="center"/>
    </xf>
    <xf numFmtId="0" fontId="23" fillId="0" borderId="0" xfId="0" applyFont="1" applyFill="1">
      <alignment vertical="center"/>
    </xf>
    <xf numFmtId="0" fontId="24" fillId="0" borderId="2" xfId="0" applyFont="1" applyFill="1" applyBorder="1">
      <alignment vertical="center"/>
    </xf>
    <xf numFmtId="0" fontId="32" fillId="0" borderId="2" xfId="0" applyFont="1" applyFill="1" applyBorder="1">
      <alignment vertical="center"/>
    </xf>
    <xf numFmtId="0" fontId="33" fillId="0" borderId="0" xfId="0" applyFont="1" applyAlignment="1">
      <alignment horizontal="left" vertical="center" wrapText="1"/>
    </xf>
    <xf numFmtId="43" fontId="34" fillId="0" borderId="2" xfId="1" applyFont="1" applyFill="1" applyBorder="1" applyAlignment="1">
      <alignment horizontal="right" vertical="center"/>
    </xf>
    <xf numFmtId="43" fontId="9" fillId="0" borderId="2" xfId="1" applyFont="1" applyFill="1" applyBorder="1" applyAlignment="1">
      <alignment horizontal="left" vertical="center"/>
    </xf>
    <xf numFmtId="43" fontId="9" fillId="0" borderId="2" xfId="1" applyNumberFormat="1" applyFont="1" applyFill="1" applyBorder="1" applyAlignment="1">
      <alignment horizontal="right" vertical="center" wrapText="1"/>
    </xf>
    <xf numFmtId="0" fontId="9" fillId="13" borderId="2" xfId="0" applyFont="1" applyFill="1" applyBorder="1" applyAlignment="1">
      <alignment vertical="center" wrapText="1"/>
    </xf>
    <xf numFmtId="43" fontId="9" fillId="0" borderId="2" xfId="1" applyFont="1" applyFill="1" applyBorder="1" applyAlignment="1">
      <alignment horizontal="right" vertical="center" wrapText="1"/>
    </xf>
    <xf numFmtId="0" fontId="9" fillId="0" borderId="2" xfId="0" applyNumberFormat="1" applyFont="1" applyFill="1" applyBorder="1" applyAlignment="1">
      <alignment vertical="center" wrapText="1"/>
    </xf>
    <xf numFmtId="0" fontId="21" fillId="0" borderId="0" xfId="0" applyFont="1" applyAlignment="1">
      <alignment vertical="center" wrapText="1"/>
    </xf>
    <xf numFmtId="0" fontId="9" fillId="0" borderId="4" xfId="0" applyFont="1" applyFill="1" applyBorder="1" applyAlignment="1"/>
    <xf numFmtId="4" fontId="35" fillId="0" borderId="2" xfId="0" applyNumberFormat="1" applyFont="1" applyBorder="1">
      <alignment vertical="center"/>
    </xf>
    <xf numFmtId="0" fontId="35" fillId="0" borderId="0" xfId="0" applyFont="1">
      <alignment vertical="center"/>
    </xf>
    <xf numFmtId="0" fontId="21" fillId="0" borderId="2" xfId="0" applyFont="1" applyFill="1" applyBorder="1">
      <alignment vertical="center"/>
    </xf>
    <xf numFmtId="0" fontId="13" fillId="0" borderId="2" xfId="0" applyFont="1" applyFill="1" applyBorder="1" applyAlignment="1">
      <alignment vertical="center" wrapText="1"/>
    </xf>
    <xf numFmtId="0" fontId="0" fillId="0" borderId="2" xfId="0" applyBorder="1">
      <alignment vertical="center"/>
    </xf>
    <xf numFmtId="181" fontId="9" fillId="7" borderId="2" xfId="0" applyNumberFormat="1" applyFont="1" applyFill="1" applyBorder="1" applyAlignment="1">
      <alignment horizontal="center" vertical="center"/>
    </xf>
    <xf numFmtId="0" fontId="5" fillId="0" borderId="0" xfId="0" applyFont="1" applyFill="1" applyAlignment="1">
      <alignment vertical="center"/>
    </xf>
    <xf numFmtId="0" fontId="36" fillId="0" borderId="2" xfId="0" applyFont="1" applyFill="1" applyBorder="1" applyAlignment="1">
      <alignment horizontal="left" vertical="center" wrapText="1"/>
    </xf>
    <xf numFmtId="0" fontId="19" fillId="0" borderId="0" xfId="0" applyFont="1" applyFill="1" applyAlignment="1">
      <alignment vertical="center"/>
    </xf>
    <xf numFmtId="0" fontId="13" fillId="16" borderId="2" xfId="0" applyFont="1" applyFill="1" applyBorder="1" applyAlignment="1">
      <alignment vertical="center" wrapText="1"/>
    </xf>
    <xf numFmtId="0" fontId="13" fillId="16" borderId="0" xfId="0" applyFont="1" applyFill="1" applyAlignment="1">
      <alignment vertical="center" wrapText="1"/>
    </xf>
    <xf numFmtId="0" fontId="0" fillId="0" borderId="5" xfId="0" applyBorder="1" applyAlignment="1">
      <alignment horizontal="left" vertical="center" wrapText="1"/>
    </xf>
    <xf numFmtId="0" fontId="26" fillId="0" borderId="2" xfId="0" applyFont="1" applyBorder="1">
      <alignment vertical="center"/>
    </xf>
    <xf numFmtId="0" fontId="19" fillId="0" borderId="2" xfId="0" applyFont="1" applyFill="1" applyBorder="1" applyAlignment="1">
      <alignment vertical="center"/>
    </xf>
    <xf numFmtId="0" fontId="37" fillId="0" borderId="3" xfId="0" applyFont="1" applyFill="1" applyBorder="1" applyAlignment="1">
      <alignment horizontal="left" vertical="center" wrapText="1"/>
    </xf>
    <xf numFmtId="0" fontId="38" fillId="0" borderId="2" xfId="0" applyFont="1" applyFill="1" applyBorder="1">
      <alignment vertical="center"/>
    </xf>
    <xf numFmtId="0" fontId="19" fillId="0" borderId="2" xfId="0" applyFont="1" applyFill="1" applyBorder="1">
      <alignment vertical="center"/>
    </xf>
    <xf numFmtId="0" fontId="19" fillId="0" borderId="0" xfId="0" applyFont="1" applyFill="1" applyAlignment="1">
      <alignment vertical="center" wrapText="1"/>
    </xf>
    <xf numFmtId="0" fontId="39" fillId="0" borderId="2" xfId="0" applyFont="1" applyFill="1" applyBorder="1" applyAlignment="1">
      <alignment horizontal="left" vertical="center" wrapText="1"/>
    </xf>
    <xf numFmtId="0" fontId="19" fillId="0" borderId="0" xfId="0" applyFont="1" applyFill="1">
      <alignment vertical="center"/>
    </xf>
    <xf numFmtId="0" fontId="13" fillId="0" borderId="0" xfId="0" applyFont="1" applyFill="1" applyAlignment="1">
      <alignment vertical="center" wrapText="1"/>
    </xf>
    <xf numFmtId="0" fontId="0" fillId="0" borderId="2" xfId="0" applyFill="1" applyBorder="1" applyAlignment="1">
      <alignment horizontal="left" vertical="center" wrapText="1"/>
    </xf>
    <xf numFmtId="0" fontId="40" fillId="0" borderId="2" xfId="0" applyFont="1" applyFill="1" applyBorder="1">
      <alignment vertical="center"/>
    </xf>
    <xf numFmtId="183" fontId="30" fillId="0" borderId="2" xfId="0" applyNumberFormat="1" applyFont="1" applyFill="1" applyBorder="1" applyAlignment="1">
      <alignment horizontal="right" vertical="center"/>
    </xf>
    <xf numFmtId="43" fontId="9" fillId="0" borderId="2" xfId="1" applyFont="1" applyFill="1" applyBorder="1" applyAlignment="1">
      <alignment horizontal="left" vertical="center" wrapText="1"/>
    </xf>
    <xf numFmtId="0" fontId="41" fillId="0" borderId="0" xfId="0" applyFont="1" applyFill="1" applyAlignment="1">
      <alignment vertical="center" wrapText="1"/>
    </xf>
    <xf numFmtId="0" fontId="0" fillId="0" borderId="5" xfId="0" applyFill="1" applyBorder="1" applyAlignment="1">
      <alignment horizontal="left" vertical="center" wrapText="1"/>
    </xf>
    <xf numFmtId="0" fontId="41" fillId="0" borderId="2" xfId="0" applyFont="1" applyFill="1" applyBorder="1" applyAlignment="1">
      <alignment vertical="center" wrapText="1"/>
    </xf>
    <xf numFmtId="0" fontId="42" fillId="0" borderId="2" xfId="0" applyFont="1" applyFill="1" applyBorder="1" applyAlignment="1">
      <alignment vertical="center" wrapText="1"/>
    </xf>
    <xf numFmtId="0" fontId="42" fillId="2" borderId="2" xfId="0" applyFont="1" applyFill="1" applyBorder="1" applyAlignment="1"/>
    <xf numFmtId="43" fontId="42" fillId="0" borderId="2" xfId="1" applyFont="1" applyFill="1" applyBorder="1" applyAlignment="1">
      <alignment horizontal="right" vertical="center"/>
    </xf>
    <xf numFmtId="43" fontId="12" fillId="7" borderId="2" xfId="1" applyFont="1" applyFill="1" applyBorder="1" applyAlignment="1">
      <alignment vertical="center"/>
    </xf>
    <xf numFmtId="43" fontId="9" fillId="10" borderId="4" xfId="1" applyFont="1" applyFill="1" applyBorder="1" applyAlignment="1">
      <alignment horizontal="right" vertical="center"/>
    </xf>
    <xf numFmtId="43" fontId="9" fillId="7" borderId="4" xfId="1" applyFont="1" applyFill="1" applyBorder="1" applyAlignment="1">
      <alignment horizontal="right" vertical="center"/>
    </xf>
    <xf numFmtId="43" fontId="43" fillId="0" borderId="2" xfId="1" applyFont="1" applyFill="1" applyBorder="1" applyAlignment="1">
      <alignment horizontal="right" vertical="center"/>
    </xf>
    <xf numFmtId="181" fontId="9" fillId="0" borderId="3" xfId="0" applyNumberFormat="1" applyFont="1" applyFill="1" applyBorder="1" applyAlignment="1">
      <alignment horizontal="center" vertical="center"/>
    </xf>
    <xf numFmtId="0" fontId="44" fillId="0" borderId="2" xfId="0" applyFont="1" applyFill="1" applyBorder="1" applyAlignment="1">
      <alignment vertical="center"/>
    </xf>
    <xf numFmtId="4" fontId="35" fillId="17" borderId="0" xfId="0" applyNumberFormat="1" applyFont="1" applyFill="1" applyAlignment="1">
      <alignment horizontal="right" vertical="center" wrapText="1"/>
    </xf>
    <xf numFmtId="0" fontId="35" fillId="0" borderId="0" xfId="0" applyFont="1" applyFill="1">
      <alignment vertical="center"/>
    </xf>
    <xf numFmtId="181" fontId="9" fillId="0" borderId="0" xfId="0" applyNumberFormat="1" applyFont="1" applyFill="1" applyBorder="1" applyAlignment="1"/>
    <xf numFmtId="4" fontId="45" fillId="18" borderId="0" xfId="0" applyNumberFormat="1" applyFont="1" applyFill="1" applyAlignment="1">
      <alignment horizontal="right" vertical="center" wrapText="1"/>
    </xf>
    <xf numFmtId="0" fontId="9" fillId="0" borderId="2" xfId="0" applyFont="1" applyFill="1" applyBorder="1" applyAlignment="1">
      <alignment horizontal="left" wrapText="1"/>
    </xf>
    <xf numFmtId="43" fontId="9" fillId="0" borderId="2" xfId="1" applyFont="1" applyFill="1" applyBorder="1" applyAlignment="1">
      <alignment horizontal="right"/>
    </xf>
    <xf numFmtId="43" fontId="9" fillId="0" borderId="2" xfId="1" applyFont="1" applyBorder="1" applyAlignment="1">
      <alignment horizontal="right"/>
    </xf>
    <xf numFmtId="0" fontId="0" fillId="7" borderId="0" xfId="0" applyFill="1" applyAlignment="1">
      <alignment vertical="center" wrapText="1"/>
    </xf>
    <xf numFmtId="4" fontId="30" fillId="0" borderId="2" xfId="0" applyNumberFormat="1" applyFont="1" applyFill="1" applyBorder="1" applyAlignment="1">
      <alignment vertical="center"/>
    </xf>
    <xf numFmtId="180" fontId="9" fillId="0" borderId="0" xfId="1" applyNumberFormat="1" applyFont="1" applyBorder="1" applyAlignment="1"/>
    <xf numFmtId="0" fontId="9" fillId="0" borderId="0" xfId="0" applyFont="1" applyFill="1" applyBorder="1" applyAlignment="1">
      <alignment horizontal="left" wrapText="1"/>
    </xf>
    <xf numFmtId="0" fontId="9" fillId="0" borderId="0" xfId="0" applyFont="1" applyFill="1" applyBorder="1" applyAlignment="1">
      <alignment horizontal="left"/>
    </xf>
    <xf numFmtId="43" fontId="9" fillId="0" borderId="0" xfId="1" applyFont="1" applyFill="1" applyBorder="1" applyAlignment="1">
      <alignment horizontal="right"/>
    </xf>
    <xf numFmtId="43" fontId="9" fillId="0" borderId="0" xfId="1" applyFont="1" applyBorder="1" applyAlignment="1">
      <alignment horizontal="right"/>
    </xf>
    <xf numFmtId="0" fontId="46" fillId="0" borderId="2" xfId="0" applyFont="1" applyBorder="1">
      <alignment vertical="center"/>
    </xf>
    <xf numFmtId="0" fontId="21" fillId="0" borderId="2" xfId="0" applyFont="1" applyBorder="1">
      <alignment vertical="center"/>
    </xf>
    <xf numFmtId="0" fontId="47" fillId="0" borderId="0" xfId="0" applyFont="1">
      <alignment vertical="center"/>
    </xf>
    <xf numFmtId="4" fontId="21" fillId="0" borderId="0" xfId="0" applyNumberFormat="1" applyFont="1" applyAlignment="1">
      <alignment vertical="center" wrapText="1"/>
    </xf>
    <xf numFmtId="0" fontId="46" fillId="0" borderId="0" xfId="0" applyFont="1">
      <alignment vertical="center"/>
    </xf>
    <xf numFmtId="0" fontId="48" fillId="0" borderId="0" xfId="0" applyFont="1">
      <alignment vertical="center"/>
    </xf>
    <xf numFmtId="0" fontId="48" fillId="0" borderId="2" xfId="0" applyFont="1" applyBorder="1">
      <alignment vertical="center"/>
    </xf>
    <xf numFmtId="0" fontId="48" fillId="0" borderId="2" xfId="0" applyFont="1" applyFill="1" applyBorder="1">
      <alignment vertical="center"/>
    </xf>
    <xf numFmtId="0" fontId="47" fillId="0" borderId="2" xfId="0" applyFont="1" applyFill="1" applyBorder="1">
      <alignment vertical="center"/>
    </xf>
    <xf numFmtId="0" fontId="46" fillId="0" borderId="0" xfId="0" applyFont="1" applyFill="1">
      <alignment vertical="center"/>
    </xf>
    <xf numFmtId="0" fontId="20" fillId="0" borderId="0" xfId="0" applyFont="1">
      <alignment vertical="center"/>
    </xf>
    <xf numFmtId="0" fontId="19" fillId="0" borderId="0" xfId="0" applyFont="1" applyAlignment="1">
      <alignment vertical="center" wrapText="1"/>
    </xf>
    <xf numFmtId="0" fontId="20" fillId="0" borderId="2" xfId="0" applyFont="1" applyBorder="1" applyAlignment="1">
      <alignment vertical="center" wrapText="1"/>
    </xf>
    <xf numFmtId="0" fontId="20" fillId="0" borderId="2" xfId="0" applyFont="1" applyFill="1" applyBorder="1" applyAlignment="1">
      <alignment vertical="center" wrapText="1"/>
    </xf>
    <xf numFmtId="43" fontId="9" fillId="7" borderId="2" xfId="1" applyFont="1" applyFill="1" applyBorder="1" applyAlignment="1">
      <alignment horizontal="right"/>
    </xf>
    <xf numFmtId="43" fontId="9" fillId="10" borderId="6" xfId="1" applyFont="1" applyFill="1" applyBorder="1" applyAlignment="1">
      <alignment horizontal="right" vertical="center"/>
    </xf>
    <xf numFmtId="0" fontId="49" fillId="0" borderId="2" xfId="0" applyFont="1" applyFill="1" applyBorder="1">
      <alignment vertical="center"/>
    </xf>
    <xf numFmtId="0" fontId="49" fillId="0" borderId="0" xfId="0" applyFont="1" applyFill="1">
      <alignment vertical="center"/>
    </xf>
    <xf numFmtId="0" fontId="9" fillId="7" borderId="2" xfId="0" applyFont="1" applyFill="1" applyBorder="1" applyAlignment="1">
      <alignment horizontal="left" wrapText="1"/>
    </xf>
    <xf numFmtId="0" fontId="9" fillId="7" borderId="2" xfId="0" applyFont="1" applyFill="1" applyBorder="1" applyAlignment="1">
      <alignment horizontal="left" vertical="center" wrapText="1"/>
    </xf>
    <xf numFmtId="180" fontId="9" fillId="0" borderId="2" xfId="1" applyNumberFormat="1" applyFont="1" applyBorder="1" applyAlignment="1"/>
    <xf numFmtId="0" fontId="9" fillId="0" borderId="2" xfId="0" applyFont="1" applyFill="1" applyBorder="1" applyAlignment="1">
      <alignment horizontal="left"/>
    </xf>
    <xf numFmtId="0" fontId="9" fillId="0" borderId="0" xfId="0" applyFont="1" applyFill="1" applyBorder="1" applyAlignment="1" applyProtection="1">
      <alignment horizontal="center" vertical="center"/>
      <protection hidden="1"/>
    </xf>
    <xf numFmtId="180" fontId="9" fillId="0" borderId="0" xfId="0" applyNumberFormat="1" applyFont="1" applyFill="1" applyBorder="1" applyAlignment="1" applyProtection="1">
      <protection hidden="1"/>
    </xf>
    <xf numFmtId="0" fontId="9" fillId="0" borderId="0" xfId="0" applyFont="1" applyFill="1" applyBorder="1" applyAlignment="1" applyProtection="1">
      <alignment wrapText="1"/>
      <protection hidden="1"/>
    </xf>
    <xf numFmtId="0" fontId="9" fillId="0" borderId="0" xfId="0" applyFont="1" applyFill="1" applyBorder="1" applyAlignment="1" applyProtection="1">
      <protection hidden="1"/>
    </xf>
    <xf numFmtId="43" fontId="9" fillId="0" borderId="0" xfId="1" applyFont="1" applyBorder="1" applyAlignment="1" applyProtection="1">
      <alignment horizontal="right"/>
      <protection hidden="1"/>
    </xf>
    <xf numFmtId="0" fontId="10" fillId="0" borderId="0" xfId="6" applyFont="1" applyFill="1" applyBorder="1" applyAlignment="1" applyProtection="1">
      <alignment horizontal="center" vertical="center"/>
      <protection hidden="1"/>
    </xf>
    <xf numFmtId="0" fontId="11" fillId="2" borderId="0" xfId="0" applyFont="1" applyFill="1" applyBorder="1" applyAlignment="1" applyProtection="1">
      <alignment horizontal="centerContinuous" wrapText="1"/>
      <protection hidden="1"/>
    </xf>
    <xf numFmtId="0" fontId="11" fillId="2" borderId="0" xfId="0" applyFont="1" applyFill="1" applyBorder="1" applyAlignment="1" applyProtection="1">
      <alignment horizontal="centerContinuous"/>
      <protection hidden="1"/>
    </xf>
    <xf numFmtId="43" fontId="11" fillId="2" borderId="0" xfId="1" applyFont="1" applyFill="1" applyBorder="1" applyAlignment="1" applyProtection="1">
      <alignment horizontal="centerContinuous"/>
      <protection hidden="1"/>
    </xf>
    <xf numFmtId="180" fontId="9" fillId="0" borderId="2" xfId="0" applyNumberFormat="1" applyFont="1" applyFill="1" applyBorder="1" applyAlignment="1" applyProtection="1">
      <alignment horizontal="center" vertical="center"/>
      <protection hidden="1"/>
    </xf>
    <xf numFmtId="0" fontId="9" fillId="0" borderId="2" xfId="0" applyFont="1" applyFill="1" applyBorder="1" applyAlignment="1" applyProtection="1">
      <alignment horizontal="center" vertical="center" wrapText="1"/>
      <protection hidden="1"/>
    </xf>
    <xf numFmtId="0" fontId="9" fillId="0" borderId="2" xfId="0" applyFont="1" applyFill="1" applyBorder="1" applyAlignment="1" applyProtection="1">
      <alignment horizontal="center" vertical="center"/>
      <protection hidden="1"/>
    </xf>
    <xf numFmtId="43" fontId="9" fillId="0" borderId="2" xfId="1" applyFont="1" applyFill="1" applyBorder="1" applyAlignment="1" applyProtection="1">
      <alignment horizontal="center" vertical="center"/>
      <protection hidden="1"/>
    </xf>
    <xf numFmtId="181" fontId="9" fillId="0" borderId="2" xfId="0" applyNumberFormat="1" applyFont="1" applyFill="1" applyBorder="1" applyAlignment="1" applyProtection="1">
      <alignment horizontal="center" vertical="center"/>
      <protection hidden="1"/>
    </xf>
    <xf numFmtId="0" fontId="9" fillId="0" borderId="2" xfId="0" applyFont="1" applyFill="1" applyBorder="1" applyAlignment="1" applyProtection="1">
      <alignment vertical="center" wrapText="1"/>
      <protection hidden="1"/>
    </xf>
    <xf numFmtId="0" fontId="9" fillId="2" borderId="2" xfId="0" applyFont="1" applyFill="1" applyBorder="1" applyAlignment="1" applyProtection="1">
      <protection hidden="1"/>
    </xf>
    <xf numFmtId="43" fontId="9" fillId="0" borderId="2" xfId="1" applyFont="1" applyFill="1" applyBorder="1" applyAlignment="1" applyProtection="1">
      <alignment horizontal="right" vertical="center"/>
      <protection hidden="1"/>
    </xf>
    <xf numFmtId="43" fontId="9" fillId="12" borderId="2" xfId="1" applyFont="1" applyFill="1" applyBorder="1" applyAlignment="1" applyProtection="1">
      <alignment horizontal="right" vertical="center"/>
      <protection hidden="1"/>
    </xf>
    <xf numFmtId="0" fontId="9" fillId="0" borderId="2" xfId="0" applyFont="1" applyFill="1" applyBorder="1" applyAlignment="1" applyProtection="1">
      <protection hidden="1"/>
    </xf>
    <xf numFmtId="0" fontId="37" fillId="0" borderId="2" xfId="0" applyFont="1" applyFill="1" applyBorder="1" applyAlignment="1">
      <alignment horizontal="left" vertical="center" wrapText="1"/>
    </xf>
    <xf numFmtId="43" fontId="12" fillId="0" borderId="2" xfId="1" applyNumberFormat="1" applyFont="1" applyFill="1" applyBorder="1" applyAlignment="1" applyProtection="1">
      <alignment vertical="center"/>
      <protection hidden="1"/>
    </xf>
    <xf numFmtId="43" fontId="9" fillId="10" borderId="2" xfId="1" applyFont="1" applyFill="1" applyBorder="1" applyAlignment="1" applyProtection="1">
      <alignment horizontal="right" vertical="center"/>
      <protection hidden="1"/>
    </xf>
    <xf numFmtId="0" fontId="12" fillId="0" borderId="2" xfId="0" applyFont="1" applyFill="1" applyBorder="1" applyAlignment="1" applyProtection="1">
      <alignment vertical="center" wrapText="1"/>
      <protection hidden="1"/>
    </xf>
    <xf numFmtId="43" fontId="9" fillId="0" borderId="2" xfId="1" applyNumberFormat="1" applyFont="1" applyFill="1" applyBorder="1" applyAlignment="1" applyProtection="1">
      <alignment horizontal="right" vertical="center"/>
      <protection hidden="1"/>
    </xf>
    <xf numFmtId="0" fontId="0" fillId="0" borderId="2" xfId="0" applyBorder="1" applyAlignment="1">
      <alignment horizontal="left" vertical="center" wrapText="1"/>
    </xf>
    <xf numFmtId="43" fontId="12" fillId="0" borderId="2" xfId="1" applyFont="1" applyFill="1" applyBorder="1" applyAlignment="1" applyProtection="1">
      <alignment vertical="center"/>
      <protection hidden="1"/>
    </xf>
    <xf numFmtId="0" fontId="9" fillId="0" borderId="2" xfId="0" applyFont="1" applyFill="1" applyBorder="1" applyAlignment="1" applyProtection="1">
      <alignment horizontal="left" vertical="center" wrapText="1"/>
      <protection hidden="1"/>
    </xf>
    <xf numFmtId="0" fontId="30" fillId="0" borderId="0" xfId="0" applyFont="1" applyFill="1" applyAlignment="1">
      <alignment horizontal="left" vertical="center" wrapText="1"/>
    </xf>
    <xf numFmtId="0" fontId="0" fillId="0" borderId="0" xfId="0" applyFill="1" applyAlignment="1">
      <alignment horizontal="left" vertical="center" wrapText="1"/>
    </xf>
    <xf numFmtId="0" fontId="50" fillId="0" borderId="0" xfId="0" applyFont="1" applyFill="1">
      <alignment vertical="center"/>
    </xf>
    <xf numFmtId="43" fontId="9" fillId="19" borderId="2" xfId="1" applyFont="1" applyFill="1" applyBorder="1" applyAlignment="1" applyProtection="1">
      <alignment horizontal="right" vertical="center"/>
      <protection hidden="1"/>
    </xf>
    <xf numFmtId="0" fontId="9" fillId="0" borderId="2" xfId="0" applyFont="1" applyFill="1" applyBorder="1" applyAlignment="1" applyProtection="1">
      <alignment wrapText="1"/>
      <protection hidden="1"/>
    </xf>
    <xf numFmtId="43" fontId="9" fillId="0" borderId="2" xfId="1" applyFont="1" applyBorder="1" applyAlignment="1" applyProtection="1">
      <alignment horizontal="right"/>
      <protection hidden="1"/>
    </xf>
    <xf numFmtId="0" fontId="9" fillId="0" borderId="4" xfId="0" applyFont="1" applyFill="1" applyBorder="1" applyAlignment="1" applyProtection="1">
      <protection hidden="1"/>
    </xf>
    <xf numFmtId="0" fontId="0" fillId="0" borderId="2" xfId="0" applyFill="1" applyBorder="1" applyAlignment="1">
      <alignment vertical="center" wrapText="1"/>
    </xf>
    <xf numFmtId="0" fontId="20" fillId="0" borderId="2" xfId="0" applyFont="1" applyFill="1" applyBorder="1" applyAlignment="1">
      <alignment horizontal="left" vertical="center"/>
    </xf>
    <xf numFmtId="0" fontId="9" fillId="7" borderId="2" xfId="0" applyFont="1" applyFill="1" applyBorder="1" applyAlignment="1" applyProtection="1">
      <alignment wrapText="1"/>
      <protection hidden="1"/>
    </xf>
    <xf numFmtId="0" fontId="9" fillId="20" borderId="2" xfId="0" applyFont="1" applyFill="1" applyBorder="1" applyAlignment="1" applyProtection="1">
      <alignment wrapText="1"/>
      <protection hidden="1"/>
    </xf>
    <xf numFmtId="0" fontId="0" fillId="0" borderId="0" xfId="0" applyAlignment="1">
      <alignment horizontal="left" vertical="center" wrapText="1"/>
    </xf>
    <xf numFmtId="0" fontId="9" fillId="0" borderId="2" xfId="0" applyFont="1" applyFill="1" applyBorder="1" applyAlignment="1" applyProtection="1">
      <alignment horizontal="left" wrapText="1"/>
      <protection hidden="1"/>
    </xf>
    <xf numFmtId="180" fontId="9" fillId="0" borderId="2" xfId="0" applyNumberFormat="1" applyFont="1" applyFill="1" applyBorder="1" applyAlignment="1" applyProtection="1">
      <protection hidden="1"/>
    </xf>
    <xf numFmtId="0" fontId="15" fillId="0" borderId="0" xfId="0" applyFont="1" applyFill="1" applyBorder="1" applyAlignment="1"/>
    <xf numFmtId="43" fontId="15" fillId="0" borderId="0" xfId="1" applyFont="1" applyFill="1" applyBorder="1" applyAlignment="1">
      <alignment horizontal="centerContinuous"/>
    </xf>
    <xf numFmtId="0" fontId="15" fillId="0" borderId="2" xfId="0" applyFont="1" applyFill="1" applyBorder="1" applyAlignment="1"/>
    <xf numFmtId="0" fontId="51" fillId="0" borderId="2" xfId="0" applyFont="1" applyBorder="1">
      <alignment vertical="center"/>
    </xf>
    <xf numFmtId="0" fontId="51" fillId="0" borderId="0" xfId="0" applyFont="1">
      <alignment vertical="center"/>
    </xf>
    <xf numFmtId="0" fontId="5" fillId="0" borderId="2" xfId="0" applyFont="1" applyFill="1" applyBorder="1" applyAlignment="1">
      <alignment horizontal="right" vertical="center"/>
    </xf>
    <xf numFmtId="0" fontId="15" fillId="0" borderId="2" xfId="0" applyNumberFormat="1" applyFont="1" applyFill="1" applyBorder="1" applyAlignment="1">
      <alignment vertical="center" wrapText="1"/>
    </xf>
    <xf numFmtId="0" fontId="12" fillId="0" borderId="2" xfId="0" applyFont="1" applyFill="1" applyBorder="1" applyAlignment="1">
      <alignment vertical="center"/>
    </xf>
    <xf numFmtId="176" fontId="12" fillId="0" borderId="2" xfId="0" applyNumberFormat="1" applyFont="1" applyFill="1" applyBorder="1" applyAlignment="1">
      <alignment vertical="center"/>
    </xf>
    <xf numFmtId="0" fontId="52" fillId="0" borderId="2" xfId="0" applyFont="1" applyBorder="1">
      <alignment vertical="center"/>
    </xf>
    <xf numFmtId="0" fontId="16" fillId="0" borderId="0" xfId="0" applyFont="1">
      <alignment vertical="center"/>
    </xf>
    <xf numFmtId="0" fontId="51" fillId="0" borderId="0" xfId="0" applyFont="1" applyFill="1">
      <alignment vertical="center"/>
    </xf>
    <xf numFmtId="0" fontId="51" fillId="0" borderId="2" xfId="0" applyFont="1" applyFill="1" applyBorder="1">
      <alignment vertical="center"/>
    </xf>
    <xf numFmtId="0" fontId="26" fillId="0" borderId="2" xfId="0" applyFont="1" applyFill="1" applyBorder="1">
      <alignment vertical="center"/>
    </xf>
    <xf numFmtId="0" fontId="17" fillId="0" borderId="0" xfId="0" applyFont="1">
      <alignment vertical="center"/>
    </xf>
    <xf numFmtId="0" fontId="52" fillId="0" borderId="2" xfId="0" applyFont="1" applyBorder="1" applyAlignment="1">
      <alignment horizontal="left" vertical="center"/>
    </xf>
    <xf numFmtId="0" fontId="51" fillId="0" borderId="2" xfId="0" applyFont="1" applyBorder="1" applyAlignment="1">
      <alignment horizontal="left" vertical="center"/>
    </xf>
    <xf numFmtId="0" fontId="51" fillId="21" borderId="2" xfId="0" applyFont="1" applyFill="1" applyBorder="1" applyAlignment="1">
      <alignment horizontal="left" vertical="center" wrapText="1"/>
    </xf>
    <xf numFmtId="0" fontId="52" fillId="0" borderId="0" xfId="0" applyFont="1" applyFill="1">
      <alignment vertical="center"/>
    </xf>
    <xf numFmtId="0" fontId="26" fillId="0" borderId="0" xfId="0" applyFont="1" applyFill="1" applyAlignment="1">
      <alignment horizontal="left" vertical="center"/>
    </xf>
    <xf numFmtId="0" fontId="15" fillId="2" borderId="2" xfId="0" applyFont="1" applyFill="1" applyBorder="1" applyAlignment="1">
      <alignment horizontal="left"/>
    </xf>
    <xf numFmtId="0" fontId="14" fillId="0" borderId="2" xfId="0" applyFont="1" applyFill="1" applyBorder="1">
      <alignment vertical="center"/>
    </xf>
    <xf numFmtId="0" fontId="14" fillId="0" borderId="2" xfId="0" applyFont="1" applyFill="1" applyBorder="1" applyAlignment="1">
      <alignment vertical="center" wrapText="1"/>
    </xf>
    <xf numFmtId="0" fontId="52" fillId="0" borderId="2" xfId="0" applyFont="1" applyFill="1" applyBorder="1">
      <alignment vertical="center"/>
    </xf>
    <xf numFmtId="0" fontId="53" fillId="0" borderId="2" xfId="0" applyFont="1" applyFill="1" applyBorder="1">
      <alignment vertical="center"/>
    </xf>
    <xf numFmtId="0" fontId="15" fillId="7" borderId="2" xfId="0" applyFont="1" applyFill="1" applyBorder="1" applyAlignment="1">
      <alignment vertical="center" wrapText="1"/>
    </xf>
    <xf numFmtId="0" fontId="14" fillId="7" borderId="0" xfId="0" applyFont="1" applyFill="1">
      <alignment vertical="center"/>
    </xf>
    <xf numFmtId="0" fontId="26" fillId="7" borderId="2" xfId="0" applyFont="1" applyFill="1" applyBorder="1">
      <alignment vertical="center"/>
    </xf>
    <xf numFmtId="0" fontId="0" fillId="7" borderId="2" xfId="0" applyFill="1" applyBorder="1">
      <alignment vertical="center"/>
    </xf>
    <xf numFmtId="0" fontId="15" fillId="0" borderId="0" xfId="0" applyFont="1" applyFill="1" applyBorder="1" applyAlignment="1">
      <alignment horizontal="center" vertical="center" wrapText="1"/>
    </xf>
    <xf numFmtId="0" fontId="15" fillId="0" borderId="0" xfId="0" applyFont="1" applyFill="1" applyBorder="1" applyAlignment="1">
      <alignment horizontal="center" vertical="center"/>
    </xf>
    <xf numFmtId="43" fontId="15" fillId="0" borderId="0" xfId="1" applyFont="1" applyFill="1" applyBorder="1" applyAlignment="1">
      <alignment horizontal="center" vertical="center"/>
    </xf>
    <xf numFmtId="0" fontId="15" fillId="0" borderId="0" xfId="0" applyFont="1" applyFill="1" applyBorder="1" applyAlignment="1">
      <alignment horizontal="center"/>
    </xf>
    <xf numFmtId="0" fontId="54" fillId="0" borderId="0" xfId="0" applyFont="1" applyAlignment="1" applyProtection="1">
      <alignment horizontal="center" vertical="center"/>
      <protection hidden="1"/>
    </xf>
    <xf numFmtId="0" fontId="54" fillId="0" borderId="0" xfId="0" applyFont="1" applyProtection="1">
      <alignment vertical="center"/>
      <protection hidden="1"/>
    </xf>
    <xf numFmtId="0" fontId="54" fillId="0" borderId="0" xfId="0" applyNumberFormat="1" applyFont="1" applyProtection="1">
      <alignment vertical="center"/>
      <protection hidden="1"/>
    </xf>
    <xf numFmtId="0" fontId="54" fillId="0" borderId="0" xfId="0" applyFont="1" applyAlignment="1" applyProtection="1">
      <alignment horizontal="left" vertical="center"/>
      <protection hidden="1"/>
    </xf>
    <xf numFmtId="0" fontId="55" fillId="0" borderId="0" xfId="0" applyNumberFormat="1" applyFont="1" applyAlignment="1" applyProtection="1">
      <alignment horizontal="center" vertical="center"/>
      <protection hidden="1"/>
    </xf>
    <xf numFmtId="177" fontId="56" fillId="3" borderId="1" xfId="0" applyNumberFormat="1" applyFont="1" applyFill="1" applyBorder="1" applyAlignment="1" applyProtection="1">
      <alignment horizontal="left" vertical="center" shrinkToFit="1"/>
      <protection locked="0"/>
    </xf>
    <xf numFmtId="0" fontId="54" fillId="4" borderId="0" xfId="0" applyFont="1" applyFill="1" applyAlignment="1" applyProtection="1">
      <alignment horizontal="center" vertical="center"/>
      <protection hidden="1"/>
    </xf>
    <xf numFmtId="0" fontId="57" fillId="4" borderId="2" xfId="0" applyNumberFormat="1" applyFont="1" applyFill="1" applyBorder="1" applyAlignment="1" applyProtection="1">
      <alignment horizontal="center" vertical="center"/>
      <protection hidden="1"/>
    </xf>
    <xf numFmtId="180" fontId="57" fillId="4" borderId="2" xfId="0" applyNumberFormat="1" applyFont="1" applyFill="1" applyBorder="1" applyAlignment="1" applyProtection="1">
      <alignment horizontal="center" vertical="center"/>
      <protection hidden="1"/>
    </xf>
    <xf numFmtId="0" fontId="54" fillId="22" borderId="7" xfId="0" applyFont="1" applyFill="1" applyBorder="1" applyAlignment="1" applyProtection="1">
      <alignment horizontal="center" vertical="center"/>
      <protection hidden="1"/>
    </xf>
    <xf numFmtId="0" fontId="54" fillId="22" borderId="8" xfId="0" applyFont="1" applyFill="1" applyBorder="1" applyAlignment="1" applyProtection="1">
      <alignment horizontal="center" vertical="center"/>
      <protection hidden="1"/>
    </xf>
    <xf numFmtId="0" fontId="54" fillId="22" borderId="9" xfId="0" applyFont="1" applyFill="1" applyBorder="1" applyAlignment="1" applyProtection="1">
      <alignment horizontal="center" vertical="center"/>
      <protection hidden="1"/>
    </xf>
    <xf numFmtId="0" fontId="57" fillId="8" borderId="2" xfId="0" applyNumberFormat="1" applyFont="1" applyFill="1" applyBorder="1" applyAlignment="1" applyProtection="1">
      <alignment horizontal="center" vertical="center"/>
      <protection hidden="1"/>
    </xf>
    <xf numFmtId="180" fontId="57" fillId="8" borderId="2" xfId="0" applyNumberFormat="1" applyFont="1" applyFill="1" applyBorder="1" applyAlignment="1" applyProtection="1">
      <alignment horizontal="center" vertical="center"/>
      <protection hidden="1"/>
    </xf>
    <xf numFmtId="0" fontId="54" fillId="4" borderId="0" xfId="0" applyFont="1" applyFill="1" applyProtection="1">
      <alignment vertical="center"/>
      <protection hidden="1"/>
    </xf>
    <xf numFmtId="0" fontId="54" fillId="19" borderId="0" xfId="0" applyFont="1" applyFill="1" applyBorder="1" applyProtection="1">
      <alignment vertical="center"/>
      <protection hidden="1"/>
    </xf>
    <xf numFmtId="178" fontId="5" fillId="19" borderId="0" xfId="1" applyNumberFormat="1" applyFont="1" applyFill="1" applyBorder="1" applyAlignment="1" applyProtection="1">
      <alignment vertical="center"/>
      <protection hidden="1"/>
    </xf>
    <xf numFmtId="0" fontId="54" fillId="7" borderId="0" xfId="0" applyFont="1" applyFill="1" applyProtection="1">
      <alignment vertical="center"/>
      <protection hidden="1"/>
    </xf>
    <xf numFmtId="0" fontId="57" fillId="4" borderId="2" xfId="0" applyNumberFormat="1" applyFont="1" applyFill="1" applyBorder="1" applyAlignment="1" applyProtection="1">
      <alignment horizontal="left" vertical="center"/>
      <protection hidden="1"/>
    </xf>
    <xf numFmtId="0" fontId="57" fillId="4" borderId="2" xfId="0" applyFont="1" applyFill="1" applyBorder="1" applyAlignment="1" applyProtection="1">
      <alignment horizontal="center" vertical="center"/>
      <protection hidden="1"/>
    </xf>
    <xf numFmtId="182" fontId="57" fillId="4" borderId="2" xfId="1" applyNumberFormat="1" applyFont="1" applyFill="1" applyBorder="1" applyAlignment="1" applyProtection="1">
      <alignment horizontal="center" vertical="center"/>
      <protection hidden="1"/>
    </xf>
    <xf numFmtId="0" fontId="57" fillId="8" borderId="2" xfId="0" applyFont="1" applyFill="1" applyBorder="1" applyAlignment="1" applyProtection="1">
      <alignment horizontal="center" vertical="center"/>
      <protection hidden="1"/>
    </xf>
    <xf numFmtId="182" fontId="57" fillId="8" borderId="2" xfId="1" applyNumberFormat="1" applyFont="1" applyFill="1" applyBorder="1" applyAlignment="1" applyProtection="1">
      <alignment horizontal="center" vertical="center"/>
      <protection hidden="1"/>
    </xf>
    <xf numFmtId="180" fontId="57" fillId="0" borderId="0" xfId="0" applyNumberFormat="1" applyFont="1" applyFill="1" applyBorder="1" applyAlignment="1" applyProtection="1">
      <alignment horizontal="center" vertical="center"/>
      <protection hidden="1"/>
    </xf>
    <xf numFmtId="184" fontId="57" fillId="4" borderId="2" xfId="1" applyNumberFormat="1" applyFont="1" applyFill="1" applyBorder="1" applyAlignment="1" applyProtection="1">
      <alignment horizontal="left" vertical="center"/>
      <protection hidden="1"/>
    </xf>
    <xf numFmtId="184" fontId="57" fillId="4" borderId="2" xfId="1" applyNumberFormat="1" applyFont="1" applyFill="1" applyBorder="1" applyAlignment="1" applyProtection="1">
      <alignment horizontal="center" vertical="center"/>
      <protection hidden="1"/>
    </xf>
    <xf numFmtId="184" fontId="57" fillId="19" borderId="2" xfId="1" applyNumberFormat="1" applyFont="1" applyFill="1" applyBorder="1" applyAlignment="1" applyProtection="1">
      <alignment horizontal="center" vertical="center"/>
      <protection hidden="1"/>
    </xf>
    <xf numFmtId="0" fontId="57" fillId="7" borderId="2" xfId="0" applyNumberFormat="1" applyFont="1" applyFill="1" applyBorder="1" applyAlignment="1" applyProtection="1">
      <alignment horizontal="center" vertical="center"/>
      <protection hidden="1"/>
    </xf>
    <xf numFmtId="184" fontId="57" fillId="23" borderId="2" xfId="1" applyNumberFormat="1" applyFont="1" applyFill="1" applyBorder="1" applyAlignment="1" applyProtection="1">
      <alignment horizontal="center" vertical="center"/>
      <protection hidden="1"/>
    </xf>
    <xf numFmtId="184" fontId="57" fillId="0" borderId="2" xfId="1" applyNumberFormat="1" applyFont="1" applyFill="1" applyBorder="1" applyAlignment="1" applyProtection="1">
      <alignment horizontal="left" vertical="center"/>
      <protection hidden="1"/>
    </xf>
    <xf numFmtId="184" fontId="57" fillId="7" borderId="2" xfId="1" applyNumberFormat="1" applyFont="1" applyFill="1" applyBorder="1" applyAlignment="1" applyProtection="1">
      <alignment horizontal="left" vertical="center"/>
      <protection hidden="1"/>
    </xf>
    <xf numFmtId="184" fontId="57" fillId="7" borderId="2" xfId="1" applyNumberFormat="1" applyFont="1" applyFill="1" applyBorder="1" applyAlignment="1" applyProtection="1">
      <alignment horizontal="center" vertical="center"/>
      <protection hidden="1"/>
    </xf>
    <xf numFmtId="0" fontId="54" fillId="0" borderId="0" xfId="0" applyFont="1" applyFill="1" applyProtection="1">
      <alignment vertical="center"/>
      <protection hidden="1"/>
    </xf>
    <xf numFmtId="0" fontId="58" fillId="0" borderId="0" xfId="0" applyFont="1" applyAlignment="1" applyProtection="1">
      <alignment horizontal="center" vertical="center"/>
      <protection hidden="1"/>
    </xf>
    <xf numFmtId="0" fontId="58" fillId="0" borderId="0" xfId="0" applyFont="1" applyProtection="1">
      <alignment vertical="center"/>
      <protection hidden="1"/>
    </xf>
    <xf numFmtId="0" fontId="0" fillId="0" borderId="0" xfId="0" applyFont="1" applyAlignment="1" applyProtection="1">
      <alignment horizontal="center" vertical="center"/>
      <protection hidden="1"/>
    </xf>
    <xf numFmtId="185" fontId="58" fillId="24" borderId="2" xfId="0" applyNumberFormat="1" applyFont="1" applyFill="1" applyBorder="1" applyProtection="1">
      <alignment vertical="center"/>
      <protection locked="0" hidden="1"/>
    </xf>
    <xf numFmtId="186" fontId="58" fillId="24" borderId="2" xfId="0" applyNumberFormat="1" applyFont="1" applyFill="1" applyBorder="1" applyProtection="1">
      <alignment vertical="center"/>
      <protection locked="0" hidden="1"/>
    </xf>
    <xf numFmtId="43" fontId="59" fillId="7" borderId="4" xfId="1" applyFont="1" applyFill="1" applyBorder="1" applyAlignment="1" applyProtection="1">
      <alignment vertical="center"/>
      <protection hidden="1"/>
    </xf>
    <xf numFmtId="43" fontId="59" fillId="7" borderId="2" xfId="1" applyFont="1" applyFill="1" applyBorder="1" applyAlignment="1" applyProtection="1">
      <alignment vertical="center"/>
      <protection hidden="1"/>
    </xf>
    <xf numFmtId="0" fontId="58" fillId="0" borderId="2" xfId="0" applyFont="1" applyBorder="1" applyAlignment="1" applyProtection="1">
      <alignment horizontal="center" vertical="center"/>
      <protection hidden="1"/>
    </xf>
    <xf numFmtId="43" fontId="59" fillId="10" borderId="2" xfId="1" applyFont="1" applyFill="1" applyBorder="1" applyAlignment="1" applyProtection="1">
      <alignment horizontal="center" vertical="center" shrinkToFit="1"/>
      <protection hidden="1"/>
    </xf>
    <xf numFmtId="43" fontId="59" fillId="11" borderId="2" xfId="1" applyFont="1" applyFill="1" applyBorder="1" applyAlignment="1" applyProtection="1">
      <alignment horizontal="center" vertical="center" shrinkToFit="1"/>
      <protection hidden="1"/>
    </xf>
    <xf numFmtId="187" fontId="58" fillId="3" borderId="2" xfId="0" applyNumberFormat="1" applyFont="1" applyFill="1" applyBorder="1" applyProtection="1">
      <alignment vertical="center"/>
      <protection locked="0" hidden="1"/>
    </xf>
    <xf numFmtId="187" fontId="58" fillId="19" borderId="2" xfId="0" applyNumberFormat="1" applyFont="1" applyFill="1" applyBorder="1" applyProtection="1">
      <alignment vertical="center"/>
      <protection hidden="1"/>
    </xf>
    <xf numFmtId="43" fontId="59" fillId="7" borderId="2" xfId="1" applyFont="1" applyFill="1" applyBorder="1" applyAlignment="1" applyProtection="1">
      <alignment horizontal="center" vertical="center"/>
      <protection hidden="1"/>
    </xf>
    <xf numFmtId="0" fontId="58" fillId="0" borderId="0" xfId="0" applyFont="1" applyFill="1" applyAlignment="1" applyProtection="1">
      <alignment horizontal="center" vertical="center"/>
      <protection hidden="1"/>
    </xf>
    <xf numFmtId="0" fontId="58" fillId="0" borderId="0" xfId="0" applyFont="1" applyFill="1" applyProtection="1">
      <alignment vertical="center"/>
      <protection locked="0"/>
    </xf>
    <xf numFmtId="0" fontId="58" fillId="0" borderId="0" xfId="0" applyFont="1" applyFill="1" applyProtection="1">
      <alignment vertical="center"/>
      <protection hidden="1"/>
    </xf>
    <xf numFmtId="0" fontId="58" fillId="0" borderId="2" xfId="0" applyFont="1" applyFill="1" applyBorder="1" applyAlignment="1" applyProtection="1">
      <alignment horizontal="center" vertical="center"/>
      <protection locked="0"/>
    </xf>
    <xf numFmtId="0" fontId="58" fillId="19" borderId="2" xfId="0" applyFont="1" applyFill="1" applyBorder="1" applyAlignment="1" applyProtection="1">
      <alignment horizontal="center" vertical="center"/>
      <protection hidden="1"/>
    </xf>
    <xf numFmtId="0" fontId="58" fillId="0" borderId="2" xfId="0" applyFont="1" applyFill="1" applyBorder="1" applyProtection="1">
      <alignment vertical="center"/>
      <protection locked="0"/>
    </xf>
    <xf numFmtId="178" fontId="5" fillId="19" borderId="2" xfId="1" applyNumberFormat="1" applyFont="1" applyFill="1" applyBorder="1" applyAlignment="1" applyProtection="1">
      <alignment vertical="center"/>
      <protection hidden="1"/>
    </xf>
    <xf numFmtId="182" fontId="58" fillId="19" borderId="2" xfId="0" applyNumberFormat="1" applyFont="1" applyFill="1" applyBorder="1" applyProtection="1">
      <alignment vertical="center"/>
      <protection hidden="1"/>
    </xf>
    <xf numFmtId="0" fontId="58" fillId="8" borderId="2" xfId="0" applyFont="1" applyFill="1" applyBorder="1" applyProtection="1">
      <alignment vertical="center"/>
      <protection locked="0"/>
    </xf>
    <xf numFmtId="0" fontId="1" fillId="0" borderId="3" xfId="0" applyFont="1" applyFill="1" applyBorder="1" applyAlignment="1" applyProtection="1">
      <alignment horizontal="center" vertical="center"/>
      <protection locked="0" hidden="1"/>
    </xf>
    <xf numFmtId="0" fontId="1" fillId="0" borderId="4" xfId="0" applyFont="1" applyFill="1" applyBorder="1" applyAlignment="1" applyProtection="1">
      <alignment horizontal="center" vertical="center"/>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4" Type="http://schemas.openxmlformats.org/officeDocument/2006/relationships/styles" Target="styles.xml"/><Relationship Id="rId63" Type="http://schemas.openxmlformats.org/officeDocument/2006/relationships/sharedStrings" Target="sharedStrings.xml"/><Relationship Id="rId62" Type="http://schemas.openxmlformats.org/officeDocument/2006/relationships/theme" Target="theme/theme1.xml"/><Relationship Id="rId61" Type="http://schemas.openxmlformats.org/officeDocument/2006/relationships/customXml" Target="../customXml/item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_rels/activeX201.xml.rels><?xml version="1.0" encoding="UTF-8" standalone="yes"?>
<Relationships xmlns="http://schemas.openxmlformats.org/package/2006/relationships"><Relationship Id="rId1" Type="http://schemas.microsoft.com/office/2006/relationships/activeXControlBinary" Target="activeX201.bin"/></Relationships>
</file>

<file path=xl/activeX/_rels/activeX202.xml.rels><?xml version="1.0" encoding="UTF-8" standalone="yes"?>
<Relationships xmlns="http://schemas.openxmlformats.org/package/2006/relationships"><Relationship Id="rId1" Type="http://schemas.microsoft.com/office/2006/relationships/activeXControlBinary" Target="activeX202.bin"/></Relationships>
</file>

<file path=xl/activeX/_rels/activeX203.xml.rels><?xml version="1.0" encoding="UTF-8" standalone="yes"?>
<Relationships xmlns="http://schemas.openxmlformats.org/package/2006/relationships"><Relationship Id="rId1" Type="http://schemas.microsoft.com/office/2006/relationships/activeXControlBinary" Target="activeX203.bin"/></Relationships>
</file>

<file path=xl/activeX/_rels/activeX204.xml.rels><?xml version="1.0" encoding="UTF-8" standalone="yes"?>
<Relationships xmlns="http://schemas.openxmlformats.org/package/2006/relationships"><Relationship Id="rId1" Type="http://schemas.microsoft.com/office/2006/relationships/activeXControlBinary" Target="activeX204.bin"/></Relationships>
</file>

<file path=xl/activeX/_rels/activeX205.xml.rels><?xml version="1.0" encoding="UTF-8" standalone="yes"?>
<Relationships xmlns="http://schemas.openxmlformats.org/package/2006/relationships"><Relationship Id="rId1" Type="http://schemas.microsoft.com/office/2006/relationships/activeXControlBinary" Target="activeX205.bin"/></Relationships>
</file>

<file path=xl/activeX/_rels/activeX206.xml.rels><?xml version="1.0" encoding="UTF-8" standalone="yes"?>
<Relationships xmlns="http://schemas.openxmlformats.org/package/2006/relationships"><Relationship Id="rId1" Type="http://schemas.microsoft.com/office/2006/relationships/activeXControlBinary" Target="activeX206.bin"/></Relationships>
</file>

<file path=xl/activeX/_rels/activeX207.xml.rels><?xml version="1.0" encoding="UTF-8" standalone="yes"?>
<Relationships xmlns="http://schemas.openxmlformats.org/package/2006/relationships"><Relationship Id="rId1" Type="http://schemas.microsoft.com/office/2006/relationships/activeXControlBinary" Target="activeX207.bin"/></Relationships>
</file>

<file path=xl/activeX/_rels/activeX208.xml.rels><?xml version="1.0" encoding="UTF-8" standalone="yes"?>
<Relationships xmlns="http://schemas.openxmlformats.org/package/2006/relationships"><Relationship Id="rId1" Type="http://schemas.microsoft.com/office/2006/relationships/activeXControlBinary" Target="activeX208.bin"/></Relationships>
</file>

<file path=xl/activeX/_rels/activeX209.xml.rels><?xml version="1.0" encoding="UTF-8" standalone="yes"?>
<Relationships xmlns="http://schemas.openxmlformats.org/package/2006/relationships"><Relationship Id="rId1" Type="http://schemas.microsoft.com/office/2006/relationships/activeXControlBinary" Target="activeX209.bin"/></Relationships>
</file>

<file path=xl/activeX/_rels/activeX210.xml.rels><?xml version="1.0" encoding="UTF-8" standalone="yes"?>
<Relationships xmlns="http://schemas.openxmlformats.org/package/2006/relationships"><Relationship Id="rId1" Type="http://schemas.microsoft.com/office/2006/relationships/activeXControlBinary" Target="activeX210.bin"/></Relationships>
</file>

<file path=xl/activeX/_rels/activeX211.xml.rels><?xml version="1.0" encoding="UTF-8" standalone="yes"?>
<Relationships xmlns="http://schemas.openxmlformats.org/package/2006/relationships"><Relationship Id="rId1" Type="http://schemas.microsoft.com/office/2006/relationships/activeXControlBinary" Target="activeX211.bin"/></Relationships>
</file>

<file path=xl/activeX/_rels/activeX212.xml.rels><?xml version="1.0" encoding="UTF-8" standalone="yes"?>
<Relationships xmlns="http://schemas.openxmlformats.org/package/2006/relationships"><Relationship Id="rId1" Type="http://schemas.microsoft.com/office/2006/relationships/activeXControlBinary" Target="activeX212.bin"/></Relationships>
</file>

<file path=xl/activeX/_rels/activeX213.xml.rels><?xml version="1.0" encoding="UTF-8" standalone="yes"?>
<Relationships xmlns="http://schemas.openxmlformats.org/package/2006/relationships"><Relationship Id="rId1" Type="http://schemas.microsoft.com/office/2006/relationships/activeXControlBinary" Target="activeX213.bin"/></Relationships>
</file>

<file path=xl/activeX/_rels/activeX214.xml.rels><?xml version="1.0" encoding="UTF-8" standalone="yes"?>
<Relationships xmlns="http://schemas.openxmlformats.org/package/2006/relationships"><Relationship Id="rId1" Type="http://schemas.microsoft.com/office/2006/relationships/activeXControlBinary" Target="activeX214.bin"/></Relationships>
</file>

<file path=xl/activeX/_rels/activeX215.xml.rels><?xml version="1.0" encoding="UTF-8" standalone="yes"?>
<Relationships xmlns="http://schemas.openxmlformats.org/package/2006/relationships"><Relationship Id="rId1" Type="http://schemas.microsoft.com/office/2006/relationships/activeXControlBinary" Target="activeX215.bin"/></Relationships>
</file>

<file path=xl/activeX/_rels/activeX216.xml.rels><?xml version="1.0" encoding="UTF-8" standalone="yes"?>
<Relationships xmlns="http://schemas.openxmlformats.org/package/2006/relationships"><Relationship Id="rId1" Type="http://schemas.microsoft.com/office/2006/relationships/activeXControlBinary" Target="activeX216.bin"/></Relationships>
</file>

<file path=xl/activeX/_rels/activeX217.xml.rels><?xml version="1.0" encoding="UTF-8" standalone="yes"?>
<Relationships xmlns="http://schemas.openxmlformats.org/package/2006/relationships"><Relationship Id="rId1" Type="http://schemas.microsoft.com/office/2006/relationships/activeXControlBinary" Target="activeX217.bin"/></Relationships>
</file>

<file path=xl/activeX/_rels/activeX218.xml.rels><?xml version="1.0" encoding="UTF-8" standalone="yes"?>
<Relationships xmlns="http://schemas.openxmlformats.org/package/2006/relationships"><Relationship Id="rId1" Type="http://schemas.microsoft.com/office/2006/relationships/activeXControlBinary" Target="activeX218.bin"/></Relationships>
</file>

<file path=xl/activeX/_rels/activeX219.xml.rels><?xml version="1.0" encoding="UTF-8" standalone="yes"?>
<Relationships xmlns="http://schemas.openxmlformats.org/package/2006/relationships"><Relationship Id="rId1" Type="http://schemas.microsoft.com/office/2006/relationships/activeXControlBinary" Target="activeX219.bin"/></Relationships>
</file>

<file path=xl/activeX/_rels/activeX220.xml.rels><?xml version="1.0" encoding="UTF-8" standalone="yes"?>
<Relationships xmlns="http://schemas.openxmlformats.org/package/2006/relationships"><Relationship Id="rId1" Type="http://schemas.microsoft.com/office/2006/relationships/activeXControlBinary" Target="activeX220.bin"/></Relationships>
</file>

<file path=xl/activeX/_rels/activeX221.xml.rels><?xml version="1.0" encoding="UTF-8" standalone="yes"?>
<Relationships xmlns="http://schemas.openxmlformats.org/package/2006/relationships"><Relationship Id="rId1" Type="http://schemas.microsoft.com/office/2006/relationships/activeXControlBinary" Target="activeX221.bin"/></Relationships>
</file>

<file path=xl/activeX/_rels/activeX222.xml.rels><?xml version="1.0" encoding="UTF-8" standalone="yes"?>
<Relationships xmlns="http://schemas.openxmlformats.org/package/2006/relationships"><Relationship Id="rId1" Type="http://schemas.microsoft.com/office/2006/relationships/activeXControlBinary" Target="activeX222.bin"/></Relationships>
</file>

<file path=xl/activeX/_rels/activeX223.xml.rels><?xml version="1.0" encoding="UTF-8" standalone="yes"?>
<Relationships xmlns="http://schemas.openxmlformats.org/package/2006/relationships"><Relationship Id="rId1" Type="http://schemas.microsoft.com/office/2006/relationships/activeXControlBinary" Target="activeX223.bin"/></Relationships>
</file>

<file path=xl/activeX/_rels/activeX224.xml.rels><?xml version="1.0" encoding="UTF-8" standalone="yes"?>
<Relationships xmlns="http://schemas.openxmlformats.org/package/2006/relationships"><Relationship Id="rId1" Type="http://schemas.microsoft.com/office/2006/relationships/activeXControlBinary" Target="activeX224.bin"/></Relationships>
</file>

<file path=xl/activeX/_rels/activeX225.xml.rels><?xml version="1.0" encoding="UTF-8" standalone="yes"?>
<Relationships xmlns="http://schemas.openxmlformats.org/package/2006/relationships"><Relationship Id="rId1" Type="http://schemas.microsoft.com/office/2006/relationships/activeXControlBinary" Target="activeX225.bin"/></Relationships>
</file>

<file path=xl/activeX/_rels/activeX226.xml.rels><?xml version="1.0" encoding="UTF-8" standalone="yes"?>
<Relationships xmlns="http://schemas.openxmlformats.org/package/2006/relationships"><Relationship Id="rId1" Type="http://schemas.microsoft.com/office/2006/relationships/activeXControlBinary" Target="activeX226.bin"/></Relationships>
</file>

<file path=xl/activeX/_rels/activeX227.xml.rels><?xml version="1.0" encoding="UTF-8" standalone="yes"?>
<Relationships xmlns="http://schemas.openxmlformats.org/package/2006/relationships"><Relationship Id="rId1" Type="http://schemas.microsoft.com/office/2006/relationships/activeXControlBinary" Target="activeX227.bin"/></Relationships>
</file>

<file path=xl/activeX/_rels/activeX228.xml.rels><?xml version="1.0" encoding="UTF-8" standalone="yes"?>
<Relationships xmlns="http://schemas.openxmlformats.org/package/2006/relationships"><Relationship Id="rId1" Type="http://schemas.microsoft.com/office/2006/relationships/activeXControlBinary" Target="activeX228.bin"/></Relationships>
</file>

<file path=xl/activeX/_rels/activeX229.xml.rels><?xml version="1.0" encoding="UTF-8" standalone="yes"?>
<Relationships xmlns="http://schemas.openxmlformats.org/package/2006/relationships"><Relationship Id="rId1" Type="http://schemas.microsoft.com/office/2006/relationships/activeXControlBinary" Target="activeX229.bin"/></Relationships>
</file>

<file path=xl/activeX/_rels/activeX230.xml.rels><?xml version="1.0" encoding="UTF-8" standalone="yes"?>
<Relationships xmlns="http://schemas.openxmlformats.org/package/2006/relationships"><Relationship Id="rId1" Type="http://schemas.microsoft.com/office/2006/relationships/activeXControlBinary" Target="activeX230.bin"/></Relationships>
</file>

<file path=xl/activeX/_rels/activeX231.xml.rels><?xml version="1.0" encoding="UTF-8" standalone="yes"?>
<Relationships xmlns="http://schemas.openxmlformats.org/package/2006/relationships"><Relationship Id="rId1" Type="http://schemas.microsoft.com/office/2006/relationships/activeXControlBinary" Target="activeX231.bin"/></Relationships>
</file>

<file path=xl/activeX/activeX1.xml><?xml version="1.0" encoding="utf-8"?>
<ax:ocx xmlns:ax="http://schemas.microsoft.com/office/2006/activeX" xmlns:r="http://schemas.openxmlformats.org/officeDocument/2006/relationships" ax:classid="{5512D11C-5CC6-11CF-8D67-00AA00BDCE1D}" r:id="rId1" ax:persistence="persistStreamInit"/>
</file>

<file path=xl/activeX/activeX2.xml><?xml version="1.0" encoding="utf-8"?>
<ax:ocx xmlns:ax="http://schemas.microsoft.com/office/2006/activeX" xmlns:r="http://schemas.openxmlformats.org/officeDocument/2006/relationships" ax:classid="{5512D11C-5CC6-11CF-8D67-00AA00BDCE1D}" r:id="rId1" ax:persistence="persistStreamInit"/>
</file>

<file path=xl/activeX/activeX3.xml><?xml version="1.0" encoding="utf-8"?>
<ax:ocx xmlns:ax="http://schemas.microsoft.com/office/2006/activeX" xmlns:r="http://schemas.openxmlformats.org/officeDocument/2006/relationships" ax:classid="{5512D11C-5CC6-11CF-8D67-00AA00BDCE1D}" r:id="rId1" ax:persistence="persistStreamInit"/>
</file>

<file path=xl/activeX/activeX4.xml><?xml version="1.0" encoding="utf-8"?>
<ax:ocx xmlns:ax="http://schemas.microsoft.com/office/2006/activeX" xmlns:r="http://schemas.openxmlformats.org/officeDocument/2006/relationships" ax:classid="{5512D11C-5CC6-11CF-8D67-00AA00BDCE1D}" r:id="rId1" ax:persistence="persistStreamInit"/>
</file>

<file path=xl/activeX/activeX5.xml><?xml version="1.0" encoding="utf-8"?>
<ax:ocx xmlns:ax="http://schemas.microsoft.com/office/2006/activeX" xmlns:r="http://schemas.openxmlformats.org/officeDocument/2006/relationships" ax:classid="{5512D11C-5CC6-11CF-8D67-00AA00BDCE1D}" r:id="rId1" ax:persistence="persistStreamInit"/>
</file>

<file path=xl/activeX/activeX6.xml><?xml version="1.0" encoding="utf-8"?>
<ax:ocx xmlns:ax="http://schemas.microsoft.com/office/2006/activeX" xmlns:r="http://schemas.openxmlformats.org/officeDocument/2006/relationships" ax:classid="{5512D11C-5CC6-11CF-8D67-00AA00BDCE1D}" r:id="rId1" ax:persistence="persistStreamInit"/>
</file>

<file path=xl/activeX/activeX7.xml><?xml version="1.0" encoding="utf-8"?>
<ax:ocx xmlns:ax="http://schemas.microsoft.com/office/2006/activeX" xmlns:r="http://schemas.openxmlformats.org/officeDocument/2006/relationships" ax:classid="{5512D11C-5CC6-11CF-8D67-00AA00BDCE1D}" r:id="rId1" ax:persistence="persistStreamInit"/>
</file>

<file path=xl/activeX/activeX8.xml><?xml version="1.0" encoding="utf-8"?>
<ax:ocx xmlns:ax="http://schemas.microsoft.com/office/2006/activeX" xmlns:r="http://schemas.openxmlformats.org/officeDocument/2006/relationships" ax:classid="{5512D11C-5CC6-11CF-8D67-00AA00BDCE1D}" r:id="rId1" ax:persistence="persistStreamInit"/>
</file>

<file path=xl/activeX/activeX9.xml><?xml version="1.0" encoding="utf-8"?>
<ax:ocx xmlns:ax="http://schemas.microsoft.com/office/2006/activeX" xmlns:r="http://schemas.openxmlformats.org/officeDocument/2006/relationships" ax:classid="{5512D11C-5CC6-11CF-8D67-00AA00BDCE1D}" r:id="rId1" ax:persistence="persistStreamInit"/>
</file>

<file path=xl/activeX/activeX10.xml><?xml version="1.0" encoding="utf-8"?>
<ax:ocx xmlns:ax="http://schemas.microsoft.com/office/2006/activeX" xmlns:r="http://schemas.openxmlformats.org/officeDocument/2006/relationships" ax:classid="{5512D11C-5CC6-11CF-8D67-00AA00BDCE1D}" r:id="rId1" ax:persistence="persistStreamInit"/>
</file>

<file path=xl/activeX/activeX11.xml><?xml version="1.0" encoding="utf-8"?>
<ax:ocx xmlns:ax="http://schemas.microsoft.com/office/2006/activeX" xmlns:r="http://schemas.openxmlformats.org/officeDocument/2006/relationships" ax:classid="{5512D11C-5CC6-11CF-8D67-00AA00BDCE1D}" r:id="rId1" ax:persistence="persistStreamInit"/>
</file>

<file path=xl/activeX/activeX12.xml><?xml version="1.0" encoding="utf-8"?>
<ax:ocx xmlns:ax="http://schemas.microsoft.com/office/2006/activeX" xmlns:r="http://schemas.openxmlformats.org/officeDocument/2006/relationships" ax:classid="{5512D11C-5CC6-11CF-8D67-00AA00BDCE1D}" r:id="rId1" ax:persistence="persistStreamInit"/>
</file>

<file path=xl/activeX/activeX13.xml><?xml version="1.0" encoding="utf-8"?>
<ax:ocx xmlns:ax="http://schemas.microsoft.com/office/2006/activeX" xmlns:r="http://schemas.openxmlformats.org/officeDocument/2006/relationships" ax:classid="{5512D11C-5CC6-11CF-8D67-00AA00BDCE1D}" r:id="rId1" ax:persistence="persistStreamInit"/>
</file>

<file path=xl/activeX/activeX14.xml><?xml version="1.0" encoding="utf-8"?>
<ax:ocx xmlns:ax="http://schemas.microsoft.com/office/2006/activeX" xmlns:r="http://schemas.openxmlformats.org/officeDocument/2006/relationships" ax:classid="{5512D11C-5CC6-11CF-8D67-00AA00BDCE1D}" r:id="rId1" ax:persistence="persistStreamInit"/>
</file>

<file path=xl/activeX/activeX15.xml><?xml version="1.0" encoding="utf-8"?>
<ax:ocx xmlns:ax="http://schemas.microsoft.com/office/2006/activeX" xmlns:r="http://schemas.openxmlformats.org/officeDocument/2006/relationships" ax:classid="{5512D11C-5CC6-11CF-8D67-00AA00BDCE1D}" r:id="rId1" ax:persistence="persistStreamInit"/>
</file>

<file path=xl/activeX/activeX16.xml><?xml version="1.0" encoding="utf-8"?>
<ax:ocx xmlns:ax="http://schemas.microsoft.com/office/2006/activeX" xmlns:r="http://schemas.openxmlformats.org/officeDocument/2006/relationships" ax:classid="{5512D11C-5CC6-11CF-8D67-00AA00BDCE1D}" r:id="rId1" ax:persistence="persistStreamInit"/>
</file>

<file path=xl/activeX/activeX17.xml><?xml version="1.0" encoding="utf-8"?>
<ax:ocx xmlns:ax="http://schemas.microsoft.com/office/2006/activeX" xmlns:r="http://schemas.openxmlformats.org/officeDocument/2006/relationships" ax:classid="{5512D11C-5CC6-11CF-8D67-00AA00BDCE1D}" r:id="rId1" ax:persistence="persistStreamInit"/>
</file>

<file path=xl/activeX/activeX18.xml><?xml version="1.0" encoding="utf-8"?>
<ax:ocx xmlns:ax="http://schemas.microsoft.com/office/2006/activeX" xmlns:r="http://schemas.openxmlformats.org/officeDocument/2006/relationships" ax:classid="{5512D11C-5CC6-11CF-8D67-00AA00BDCE1D}" r:id="rId1" ax:persistence="persistStreamInit"/>
</file>

<file path=xl/activeX/activeX19.xml><?xml version="1.0" encoding="utf-8"?>
<ax:ocx xmlns:ax="http://schemas.microsoft.com/office/2006/activeX" xmlns:r="http://schemas.openxmlformats.org/officeDocument/2006/relationships" ax:classid="{5512D11C-5CC6-11CF-8D67-00AA00BDCE1D}" r:id="rId1" ax:persistence="persistStreamInit"/>
</file>

<file path=xl/activeX/activeX20.xml><?xml version="1.0" encoding="utf-8"?>
<ax:ocx xmlns:ax="http://schemas.microsoft.com/office/2006/activeX" xmlns:r="http://schemas.openxmlformats.org/officeDocument/2006/relationships" ax:classid="{5512D11C-5CC6-11CF-8D67-00AA00BDCE1D}" r:id="rId1" ax:persistence="persistStreamInit"/>
</file>

<file path=xl/activeX/activeX21.xml><?xml version="1.0" encoding="utf-8"?>
<ax:ocx xmlns:ax="http://schemas.microsoft.com/office/2006/activeX" xmlns:r="http://schemas.openxmlformats.org/officeDocument/2006/relationships" ax:classid="{5512D11C-5CC6-11CF-8D67-00AA00BDCE1D}" r:id="rId1" ax:persistence="persistStreamInit"/>
</file>

<file path=xl/activeX/activeX22.xml><?xml version="1.0" encoding="utf-8"?>
<ax:ocx xmlns:ax="http://schemas.microsoft.com/office/2006/activeX" xmlns:r="http://schemas.openxmlformats.org/officeDocument/2006/relationships" ax:classid="{5512D11C-5CC6-11CF-8D67-00AA00BDCE1D}" r:id="rId1" ax:persistence="persistStreamInit"/>
</file>

<file path=xl/activeX/activeX23.xml><?xml version="1.0" encoding="utf-8"?>
<ax:ocx xmlns:ax="http://schemas.microsoft.com/office/2006/activeX" xmlns:r="http://schemas.openxmlformats.org/officeDocument/2006/relationships" ax:classid="{5512D11C-5CC6-11CF-8D67-00AA00BDCE1D}" r:id="rId1" ax:persistence="persistStreamInit"/>
</file>

<file path=xl/activeX/activeX24.xml><?xml version="1.0" encoding="utf-8"?>
<ax:ocx xmlns:ax="http://schemas.microsoft.com/office/2006/activeX" xmlns:r="http://schemas.openxmlformats.org/officeDocument/2006/relationships" ax:classid="{5512D11C-5CC6-11CF-8D67-00AA00BDCE1D}" r:id="rId1" ax:persistence="persistStreamInit"/>
</file>

<file path=xl/activeX/activeX25.xml><?xml version="1.0" encoding="utf-8"?>
<ax:ocx xmlns:ax="http://schemas.microsoft.com/office/2006/activeX" xmlns:r="http://schemas.openxmlformats.org/officeDocument/2006/relationships" ax:classid="{5512D11C-5CC6-11CF-8D67-00AA00BDCE1D}" r:id="rId1" ax:persistence="persistStreamInit"/>
</file>

<file path=xl/activeX/activeX26.xml><?xml version="1.0" encoding="utf-8"?>
<ax:ocx xmlns:ax="http://schemas.microsoft.com/office/2006/activeX" xmlns:r="http://schemas.openxmlformats.org/officeDocument/2006/relationships" ax:classid="{5512D11C-5CC6-11CF-8D67-00AA00BDCE1D}" r:id="rId1" ax:persistence="persistStreamInit"/>
</file>

<file path=xl/activeX/activeX27.xml><?xml version="1.0" encoding="utf-8"?>
<ax:ocx xmlns:ax="http://schemas.microsoft.com/office/2006/activeX" xmlns:r="http://schemas.openxmlformats.org/officeDocument/2006/relationships" ax:classid="{5512D11C-5CC6-11CF-8D67-00AA00BDCE1D}" r:id="rId1" ax:persistence="persistStreamInit"/>
</file>

<file path=xl/activeX/activeX28.xml><?xml version="1.0" encoding="utf-8"?>
<ax:ocx xmlns:ax="http://schemas.microsoft.com/office/2006/activeX" xmlns:r="http://schemas.openxmlformats.org/officeDocument/2006/relationships" ax:classid="{5512D11C-5CC6-11CF-8D67-00AA00BDCE1D}" r:id="rId1" ax:persistence="persistStreamInit"/>
</file>

<file path=xl/activeX/activeX29.xml><?xml version="1.0" encoding="utf-8"?>
<ax:ocx xmlns:ax="http://schemas.microsoft.com/office/2006/activeX" xmlns:r="http://schemas.openxmlformats.org/officeDocument/2006/relationships" ax:classid="{5512D11C-5CC6-11CF-8D67-00AA00BDCE1D}" r:id="rId1" ax:persistence="persistStreamInit"/>
</file>

<file path=xl/activeX/activeX30.xml><?xml version="1.0" encoding="utf-8"?>
<ax:ocx xmlns:ax="http://schemas.microsoft.com/office/2006/activeX" xmlns:r="http://schemas.openxmlformats.org/officeDocument/2006/relationships" ax:classid="{5512D11C-5CC6-11CF-8D67-00AA00BDCE1D}" r:id="rId1" ax:persistence="persistStreamInit"/>
</file>

<file path=xl/activeX/activeX31.xml><?xml version="1.0" encoding="utf-8"?>
<ax:ocx xmlns:ax="http://schemas.microsoft.com/office/2006/activeX" xmlns:r="http://schemas.openxmlformats.org/officeDocument/2006/relationships" ax:classid="{5512D11C-5CC6-11CF-8D67-00AA00BDCE1D}" r:id="rId1" ax:persistence="persistStreamInit"/>
</file>

<file path=xl/activeX/activeX32.xml><?xml version="1.0" encoding="utf-8"?>
<ax:ocx xmlns:ax="http://schemas.microsoft.com/office/2006/activeX" xmlns:r="http://schemas.openxmlformats.org/officeDocument/2006/relationships" ax:classid="{5512D11C-5CC6-11CF-8D67-00AA00BDCE1D}" r:id="rId1" ax:persistence="persistStreamInit"/>
</file>

<file path=xl/activeX/activeX33.xml><?xml version="1.0" encoding="utf-8"?>
<ax:ocx xmlns:ax="http://schemas.microsoft.com/office/2006/activeX" xmlns:r="http://schemas.openxmlformats.org/officeDocument/2006/relationships" ax:classid="{5512D11C-5CC6-11CF-8D67-00AA00BDCE1D}" r:id="rId1" ax:persistence="persistStreamInit"/>
</file>

<file path=xl/activeX/activeX34.xml><?xml version="1.0" encoding="utf-8"?>
<ax:ocx xmlns:ax="http://schemas.microsoft.com/office/2006/activeX" xmlns:r="http://schemas.openxmlformats.org/officeDocument/2006/relationships" ax:classid="{5512D11C-5CC6-11CF-8D67-00AA00BDCE1D}" r:id="rId1" ax:persistence="persistStreamInit"/>
</file>

<file path=xl/activeX/activeX35.xml><?xml version="1.0" encoding="utf-8"?>
<ax:ocx xmlns:ax="http://schemas.microsoft.com/office/2006/activeX" xmlns:r="http://schemas.openxmlformats.org/officeDocument/2006/relationships" ax:classid="{5512D11C-5CC6-11CF-8D67-00AA00BDCE1D}" r:id="rId1" ax:persistence="persistStreamInit"/>
</file>

<file path=xl/activeX/activeX36.xml><?xml version="1.0" encoding="utf-8"?>
<ax:ocx xmlns:ax="http://schemas.microsoft.com/office/2006/activeX" xmlns:r="http://schemas.openxmlformats.org/officeDocument/2006/relationships" ax:classid="{5512D11C-5CC6-11CF-8D67-00AA00BDCE1D}" r:id="rId1" ax:persistence="persistStreamInit"/>
</file>

<file path=xl/activeX/activeX37.xml><?xml version="1.0" encoding="utf-8"?>
<ax:ocx xmlns:ax="http://schemas.microsoft.com/office/2006/activeX" xmlns:r="http://schemas.openxmlformats.org/officeDocument/2006/relationships" ax:classid="{5512D11C-5CC6-11CF-8D67-00AA00BDCE1D}" r:id="rId1" ax:persistence="persistStreamInit"/>
</file>

<file path=xl/activeX/activeX38.xml><?xml version="1.0" encoding="utf-8"?>
<ax:ocx xmlns:ax="http://schemas.microsoft.com/office/2006/activeX" xmlns:r="http://schemas.openxmlformats.org/officeDocument/2006/relationships" ax:classid="{5512D11C-5CC6-11CF-8D67-00AA00BDCE1D}" r:id="rId1" ax:persistence="persistStreamInit"/>
</file>

<file path=xl/activeX/activeX39.xml><?xml version="1.0" encoding="utf-8"?>
<ax:ocx xmlns:ax="http://schemas.microsoft.com/office/2006/activeX" xmlns:r="http://schemas.openxmlformats.org/officeDocument/2006/relationships" ax:classid="{5512D11C-5CC6-11CF-8D67-00AA00BDCE1D}" r:id="rId1" ax:persistence="persistStreamInit"/>
</file>

<file path=xl/activeX/activeX40.xml><?xml version="1.0" encoding="utf-8"?>
<ax:ocx xmlns:ax="http://schemas.microsoft.com/office/2006/activeX" xmlns:r="http://schemas.openxmlformats.org/officeDocument/2006/relationships" ax:classid="{5512D11C-5CC6-11CF-8D67-00AA00BDCE1D}" r:id="rId1" ax:persistence="persistStreamInit"/>
</file>

<file path=xl/activeX/activeX41.xml><?xml version="1.0" encoding="utf-8"?>
<ax:ocx xmlns:ax="http://schemas.microsoft.com/office/2006/activeX" xmlns:r="http://schemas.openxmlformats.org/officeDocument/2006/relationships" ax:classid="{5512D11C-5CC6-11CF-8D67-00AA00BDCE1D}" r:id="rId1" ax:persistence="persistStreamInit"/>
</file>

<file path=xl/activeX/activeX42.xml><?xml version="1.0" encoding="utf-8"?>
<ax:ocx xmlns:ax="http://schemas.microsoft.com/office/2006/activeX" xmlns:r="http://schemas.openxmlformats.org/officeDocument/2006/relationships" ax:classid="{5512D11C-5CC6-11CF-8D67-00AA00BDCE1D}" r:id="rId1" ax:persistence="persistStreamInit"/>
</file>

<file path=xl/activeX/activeX43.xml><?xml version="1.0" encoding="utf-8"?>
<ax:ocx xmlns:ax="http://schemas.microsoft.com/office/2006/activeX" xmlns:r="http://schemas.openxmlformats.org/officeDocument/2006/relationships" ax:classid="{5512D11C-5CC6-11CF-8D67-00AA00BDCE1D}" r:id="rId1" ax:persistence="persistStreamInit"/>
</file>

<file path=xl/activeX/activeX44.xml><?xml version="1.0" encoding="utf-8"?>
<ax:ocx xmlns:ax="http://schemas.microsoft.com/office/2006/activeX" xmlns:r="http://schemas.openxmlformats.org/officeDocument/2006/relationships" ax:classid="{5512D11C-5CC6-11CF-8D67-00AA00BDCE1D}" r:id="rId1" ax:persistence="persistStreamInit"/>
</file>

<file path=xl/activeX/activeX45.xml><?xml version="1.0" encoding="utf-8"?>
<ax:ocx xmlns:ax="http://schemas.microsoft.com/office/2006/activeX" xmlns:r="http://schemas.openxmlformats.org/officeDocument/2006/relationships" ax:classid="{5512D11C-5CC6-11CF-8D67-00AA00BDCE1D}" r:id="rId1" ax:persistence="persistStreamInit"/>
</file>

<file path=xl/activeX/activeX46.xml><?xml version="1.0" encoding="utf-8"?>
<ax:ocx xmlns:ax="http://schemas.microsoft.com/office/2006/activeX" xmlns:r="http://schemas.openxmlformats.org/officeDocument/2006/relationships" ax:classid="{5512D11C-5CC6-11CF-8D67-00AA00BDCE1D}" r:id="rId1" ax:persistence="persistStreamInit"/>
</file>

<file path=xl/activeX/activeX47.xml><?xml version="1.0" encoding="utf-8"?>
<ax:ocx xmlns:ax="http://schemas.microsoft.com/office/2006/activeX" xmlns:r="http://schemas.openxmlformats.org/officeDocument/2006/relationships" ax:classid="{5512D11C-5CC6-11CF-8D67-00AA00BDCE1D}" r:id="rId1" ax:persistence="persistStreamInit"/>
</file>

<file path=xl/activeX/activeX48.xml><?xml version="1.0" encoding="utf-8"?>
<ax:ocx xmlns:ax="http://schemas.microsoft.com/office/2006/activeX" xmlns:r="http://schemas.openxmlformats.org/officeDocument/2006/relationships" ax:classid="{5512D11C-5CC6-11CF-8D67-00AA00BDCE1D}" r:id="rId1" ax:persistence="persistStreamInit"/>
</file>

<file path=xl/activeX/activeX49.xml><?xml version="1.0" encoding="utf-8"?>
<ax:ocx xmlns:ax="http://schemas.microsoft.com/office/2006/activeX" xmlns:r="http://schemas.openxmlformats.org/officeDocument/2006/relationships" ax:classid="{5512D11C-5CC6-11CF-8D67-00AA00BDCE1D}" r:id="rId1" ax:persistence="persistStreamInit"/>
</file>

<file path=xl/activeX/activeX50.xml><?xml version="1.0" encoding="utf-8"?>
<ax:ocx xmlns:ax="http://schemas.microsoft.com/office/2006/activeX" xmlns:r="http://schemas.openxmlformats.org/officeDocument/2006/relationships" ax:classid="{5512D11C-5CC6-11CF-8D67-00AA00BDCE1D}" r:id="rId1" ax:persistence="persistStreamInit"/>
</file>

<file path=xl/activeX/activeX51.xml><?xml version="1.0" encoding="utf-8"?>
<ax:ocx xmlns:ax="http://schemas.microsoft.com/office/2006/activeX" xmlns:r="http://schemas.openxmlformats.org/officeDocument/2006/relationships" ax:classid="{5512D11C-5CC6-11CF-8D67-00AA00BDCE1D}" r:id="rId1" ax:persistence="persistStreamInit"/>
</file>

<file path=xl/activeX/activeX52.xml><?xml version="1.0" encoding="utf-8"?>
<ax:ocx xmlns:ax="http://schemas.microsoft.com/office/2006/activeX" xmlns:r="http://schemas.openxmlformats.org/officeDocument/2006/relationships" ax:classid="{5512D11C-5CC6-11CF-8D67-00AA00BDCE1D}" r:id="rId1" ax:persistence="persistStreamInit"/>
</file>

<file path=xl/activeX/activeX53.xml><?xml version="1.0" encoding="utf-8"?>
<ax:ocx xmlns:ax="http://schemas.microsoft.com/office/2006/activeX" xmlns:r="http://schemas.openxmlformats.org/officeDocument/2006/relationships" ax:classid="{5512D11C-5CC6-11CF-8D67-00AA00BDCE1D}" r:id="rId1" ax:persistence="persistStreamInit"/>
</file>

<file path=xl/activeX/activeX54.xml><?xml version="1.0" encoding="utf-8"?>
<ax:ocx xmlns:ax="http://schemas.microsoft.com/office/2006/activeX" xmlns:r="http://schemas.openxmlformats.org/officeDocument/2006/relationships" ax:classid="{5512D11C-5CC6-11CF-8D67-00AA00BDCE1D}" r:id="rId1" ax:persistence="persistStreamInit"/>
</file>

<file path=xl/activeX/activeX55.xml><?xml version="1.0" encoding="utf-8"?>
<ax:ocx xmlns:ax="http://schemas.microsoft.com/office/2006/activeX" xmlns:r="http://schemas.openxmlformats.org/officeDocument/2006/relationships" ax:classid="{5512D11C-5CC6-11CF-8D67-00AA00BDCE1D}" r:id="rId1" ax:persistence="persistStreamInit"/>
</file>

<file path=xl/activeX/activeX56.xml><?xml version="1.0" encoding="utf-8"?>
<ax:ocx xmlns:ax="http://schemas.microsoft.com/office/2006/activeX" xmlns:r="http://schemas.openxmlformats.org/officeDocument/2006/relationships" ax:classid="{5512D11C-5CC6-11CF-8D67-00AA00BDCE1D}" r:id="rId1" ax:persistence="persistStreamInit"/>
</file>

<file path=xl/activeX/activeX57.xml><?xml version="1.0" encoding="utf-8"?>
<ax:ocx xmlns:ax="http://schemas.microsoft.com/office/2006/activeX" xmlns:r="http://schemas.openxmlformats.org/officeDocument/2006/relationships" ax:classid="{5512D11C-5CC6-11CF-8D67-00AA00BDCE1D}" r:id="rId1" ax:persistence="persistStreamInit"/>
</file>

<file path=xl/activeX/activeX58.xml><?xml version="1.0" encoding="utf-8"?>
<ax:ocx xmlns:ax="http://schemas.microsoft.com/office/2006/activeX" xmlns:r="http://schemas.openxmlformats.org/officeDocument/2006/relationships" ax:classid="{5512D11C-5CC6-11CF-8D67-00AA00BDCE1D}" r:id="rId1" ax:persistence="persistStreamInit"/>
</file>

<file path=xl/activeX/activeX59.xml><?xml version="1.0" encoding="utf-8"?>
<ax:ocx xmlns:ax="http://schemas.microsoft.com/office/2006/activeX" xmlns:r="http://schemas.openxmlformats.org/officeDocument/2006/relationships" ax:classid="{5512D11C-5CC6-11CF-8D67-00AA00BDCE1D}" r:id="rId1" ax:persistence="persistStreamInit"/>
</file>

<file path=xl/activeX/activeX60.xml><?xml version="1.0" encoding="utf-8"?>
<ax:ocx xmlns:ax="http://schemas.microsoft.com/office/2006/activeX" xmlns:r="http://schemas.openxmlformats.org/officeDocument/2006/relationships" ax:classid="{5512D11C-5CC6-11CF-8D67-00AA00BDCE1D}" r:id="rId1" ax:persistence="persistStreamInit"/>
</file>

<file path=xl/activeX/activeX61.xml><?xml version="1.0" encoding="utf-8"?>
<ax:ocx xmlns:ax="http://schemas.microsoft.com/office/2006/activeX" xmlns:r="http://schemas.openxmlformats.org/officeDocument/2006/relationships" ax:classid="{5512D11C-5CC6-11CF-8D67-00AA00BDCE1D}" r:id="rId1" ax:persistence="persistStreamInit"/>
</file>

<file path=xl/activeX/activeX62.xml><?xml version="1.0" encoding="utf-8"?>
<ax:ocx xmlns:ax="http://schemas.microsoft.com/office/2006/activeX" xmlns:r="http://schemas.openxmlformats.org/officeDocument/2006/relationships" ax:classid="{5512D11C-5CC6-11CF-8D67-00AA00BDCE1D}" r:id="rId1" ax:persistence="persistStreamInit"/>
</file>

<file path=xl/activeX/activeX63.xml><?xml version="1.0" encoding="utf-8"?>
<ax:ocx xmlns:ax="http://schemas.microsoft.com/office/2006/activeX" xmlns:r="http://schemas.openxmlformats.org/officeDocument/2006/relationships" ax:classid="{5512D11C-5CC6-11CF-8D67-00AA00BDCE1D}" r:id="rId1" ax:persistence="persistStreamInit"/>
</file>

<file path=xl/activeX/activeX64.xml><?xml version="1.0" encoding="utf-8"?>
<ax:ocx xmlns:ax="http://schemas.microsoft.com/office/2006/activeX" xmlns:r="http://schemas.openxmlformats.org/officeDocument/2006/relationships" ax:classid="{5512D11C-5CC6-11CF-8D67-00AA00BDCE1D}" r:id="rId1" ax:persistence="persistStreamInit"/>
</file>

<file path=xl/activeX/activeX65.xml><?xml version="1.0" encoding="utf-8"?>
<ax:ocx xmlns:ax="http://schemas.microsoft.com/office/2006/activeX" xmlns:r="http://schemas.openxmlformats.org/officeDocument/2006/relationships" ax:classid="{5512D11C-5CC6-11CF-8D67-00AA00BDCE1D}" r:id="rId1" ax:persistence="persistStreamInit"/>
</file>

<file path=xl/activeX/activeX66.xml><?xml version="1.0" encoding="utf-8"?>
<ax:ocx xmlns:ax="http://schemas.microsoft.com/office/2006/activeX" xmlns:r="http://schemas.openxmlformats.org/officeDocument/2006/relationships" ax:classid="{5512D11C-5CC6-11CF-8D67-00AA00BDCE1D}" r:id="rId1" ax:persistence="persistStreamInit"/>
</file>

<file path=xl/activeX/activeX67.xml><?xml version="1.0" encoding="utf-8"?>
<ax:ocx xmlns:ax="http://schemas.microsoft.com/office/2006/activeX" xmlns:r="http://schemas.openxmlformats.org/officeDocument/2006/relationships" ax:classid="{5512D11C-5CC6-11CF-8D67-00AA00BDCE1D}" r:id="rId1" ax:persistence="persistStreamInit"/>
</file>

<file path=xl/activeX/activeX68.xml><?xml version="1.0" encoding="utf-8"?>
<ax:ocx xmlns:ax="http://schemas.microsoft.com/office/2006/activeX" xmlns:r="http://schemas.openxmlformats.org/officeDocument/2006/relationships" ax:classid="{5512D11C-5CC6-11CF-8D67-00AA00BDCE1D}" r:id="rId1" ax:persistence="persistStreamInit"/>
</file>

<file path=xl/activeX/activeX69.xml><?xml version="1.0" encoding="utf-8"?>
<ax:ocx xmlns:ax="http://schemas.microsoft.com/office/2006/activeX" xmlns:r="http://schemas.openxmlformats.org/officeDocument/2006/relationships" ax:classid="{5512D11C-5CC6-11CF-8D67-00AA00BDCE1D}" r:id="rId1" ax:persistence="persistStreamInit"/>
</file>

<file path=xl/activeX/activeX70.xml><?xml version="1.0" encoding="utf-8"?>
<ax:ocx xmlns:ax="http://schemas.microsoft.com/office/2006/activeX" xmlns:r="http://schemas.openxmlformats.org/officeDocument/2006/relationships" ax:classid="{5512D11C-5CC6-11CF-8D67-00AA00BDCE1D}" r:id="rId1" ax:persistence="persistStreamInit"/>
</file>

<file path=xl/activeX/activeX71.xml><?xml version="1.0" encoding="utf-8"?>
<ax:ocx xmlns:ax="http://schemas.microsoft.com/office/2006/activeX" xmlns:r="http://schemas.openxmlformats.org/officeDocument/2006/relationships" ax:classid="{5512D11C-5CC6-11CF-8D67-00AA00BDCE1D}" r:id="rId1" ax:persistence="persistStreamInit"/>
</file>

<file path=xl/activeX/activeX72.xml><?xml version="1.0" encoding="utf-8"?>
<ax:ocx xmlns:ax="http://schemas.microsoft.com/office/2006/activeX" xmlns:r="http://schemas.openxmlformats.org/officeDocument/2006/relationships" ax:classid="{5512D11C-5CC6-11CF-8D67-00AA00BDCE1D}" r:id="rId1" ax:persistence="persistStreamInit"/>
</file>

<file path=xl/activeX/activeX73.xml><?xml version="1.0" encoding="utf-8"?>
<ax:ocx xmlns:ax="http://schemas.microsoft.com/office/2006/activeX" xmlns:r="http://schemas.openxmlformats.org/officeDocument/2006/relationships" ax:classid="{5512D11C-5CC6-11CF-8D67-00AA00BDCE1D}" r:id="rId1" ax:persistence="persistStreamInit"/>
</file>

<file path=xl/activeX/activeX74.xml><?xml version="1.0" encoding="utf-8"?>
<ax:ocx xmlns:ax="http://schemas.microsoft.com/office/2006/activeX" xmlns:r="http://schemas.openxmlformats.org/officeDocument/2006/relationships" ax:classid="{5512D11C-5CC6-11CF-8D67-00AA00BDCE1D}" r:id="rId1" ax:persistence="persistStreamInit"/>
</file>

<file path=xl/activeX/activeX75.xml><?xml version="1.0" encoding="utf-8"?>
<ax:ocx xmlns:ax="http://schemas.microsoft.com/office/2006/activeX" xmlns:r="http://schemas.openxmlformats.org/officeDocument/2006/relationships" ax:classid="{5512D11C-5CC6-11CF-8D67-00AA00BDCE1D}" r:id="rId1" ax:persistence="persistStreamInit"/>
</file>

<file path=xl/activeX/activeX76.xml><?xml version="1.0" encoding="utf-8"?>
<ax:ocx xmlns:ax="http://schemas.microsoft.com/office/2006/activeX" xmlns:r="http://schemas.openxmlformats.org/officeDocument/2006/relationships" ax:classid="{5512D11C-5CC6-11CF-8D67-00AA00BDCE1D}" r:id="rId1" ax:persistence="persistStreamInit"/>
</file>

<file path=xl/activeX/activeX77.xml><?xml version="1.0" encoding="utf-8"?>
<ax:ocx xmlns:ax="http://schemas.microsoft.com/office/2006/activeX" xmlns:r="http://schemas.openxmlformats.org/officeDocument/2006/relationships" ax:classid="{5512D11C-5CC6-11CF-8D67-00AA00BDCE1D}" r:id="rId1" ax:persistence="persistStreamInit"/>
</file>

<file path=xl/activeX/activeX78.xml><?xml version="1.0" encoding="utf-8"?>
<ax:ocx xmlns:ax="http://schemas.microsoft.com/office/2006/activeX" xmlns:r="http://schemas.openxmlformats.org/officeDocument/2006/relationships" ax:classid="{5512D11C-5CC6-11CF-8D67-00AA00BDCE1D}" r:id="rId1" ax:persistence="persistStreamInit"/>
</file>

<file path=xl/activeX/activeX79.xml><?xml version="1.0" encoding="utf-8"?>
<ax:ocx xmlns:ax="http://schemas.microsoft.com/office/2006/activeX" xmlns:r="http://schemas.openxmlformats.org/officeDocument/2006/relationships" ax:classid="{5512D11C-5CC6-11CF-8D67-00AA00BDCE1D}" r:id="rId1" ax:persistence="persistStreamInit"/>
</file>

<file path=xl/activeX/activeX80.xml><?xml version="1.0" encoding="utf-8"?>
<ax:ocx xmlns:ax="http://schemas.microsoft.com/office/2006/activeX" xmlns:r="http://schemas.openxmlformats.org/officeDocument/2006/relationships" ax:classid="{5512D11C-5CC6-11CF-8D67-00AA00BDCE1D}" r:id="rId1" ax:persistence="persistStreamInit"/>
</file>

<file path=xl/activeX/activeX81.xml><?xml version="1.0" encoding="utf-8"?>
<ax:ocx xmlns:ax="http://schemas.microsoft.com/office/2006/activeX" xmlns:r="http://schemas.openxmlformats.org/officeDocument/2006/relationships" ax:classid="{5512D11C-5CC6-11CF-8D67-00AA00BDCE1D}" r:id="rId1" ax:persistence="persistStreamInit"/>
</file>

<file path=xl/activeX/activeX82.xml><?xml version="1.0" encoding="utf-8"?>
<ax:ocx xmlns:ax="http://schemas.microsoft.com/office/2006/activeX" xmlns:r="http://schemas.openxmlformats.org/officeDocument/2006/relationships" ax:classid="{5512D11C-5CC6-11CF-8D67-00AA00BDCE1D}" r:id="rId1" ax:persistence="persistStreamInit"/>
</file>

<file path=xl/activeX/activeX83.xml><?xml version="1.0" encoding="utf-8"?>
<ax:ocx xmlns:ax="http://schemas.microsoft.com/office/2006/activeX" xmlns:r="http://schemas.openxmlformats.org/officeDocument/2006/relationships" ax:classid="{5512D11C-5CC6-11CF-8D67-00AA00BDCE1D}" r:id="rId1" ax:persistence="persistStreamInit"/>
</file>

<file path=xl/activeX/activeX84.xml><?xml version="1.0" encoding="utf-8"?>
<ax:ocx xmlns:ax="http://schemas.microsoft.com/office/2006/activeX" xmlns:r="http://schemas.openxmlformats.org/officeDocument/2006/relationships" ax:classid="{5512D11C-5CC6-11CF-8D67-00AA00BDCE1D}" r:id="rId1" ax:persistence="persistStreamInit"/>
</file>

<file path=xl/activeX/activeX85.xml><?xml version="1.0" encoding="utf-8"?>
<ax:ocx xmlns:ax="http://schemas.microsoft.com/office/2006/activeX" xmlns:r="http://schemas.openxmlformats.org/officeDocument/2006/relationships" ax:classid="{5512D11C-5CC6-11CF-8D67-00AA00BDCE1D}" r:id="rId1" ax:persistence="persistStreamInit"/>
</file>

<file path=xl/activeX/activeX86.xml><?xml version="1.0" encoding="utf-8"?>
<ax:ocx xmlns:ax="http://schemas.microsoft.com/office/2006/activeX" xmlns:r="http://schemas.openxmlformats.org/officeDocument/2006/relationships" ax:classid="{5512D11C-5CC6-11CF-8D67-00AA00BDCE1D}" r:id="rId1" ax:persistence="persistStreamInit"/>
</file>

<file path=xl/activeX/activeX87.xml><?xml version="1.0" encoding="utf-8"?>
<ax:ocx xmlns:ax="http://schemas.microsoft.com/office/2006/activeX" xmlns:r="http://schemas.openxmlformats.org/officeDocument/2006/relationships" ax:classid="{5512D11C-5CC6-11CF-8D67-00AA00BDCE1D}" r:id="rId1" ax:persistence="persistStreamInit"/>
</file>

<file path=xl/activeX/activeX88.xml><?xml version="1.0" encoding="utf-8"?>
<ax:ocx xmlns:ax="http://schemas.microsoft.com/office/2006/activeX" xmlns:r="http://schemas.openxmlformats.org/officeDocument/2006/relationships" ax:classid="{5512D11C-5CC6-11CF-8D67-00AA00BDCE1D}" r:id="rId1" ax:persistence="persistStreamInit"/>
</file>

<file path=xl/activeX/activeX89.xml><?xml version="1.0" encoding="utf-8"?>
<ax:ocx xmlns:ax="http://schemas.microsoft.com/office/2006/activeX" xmlns:r="http://schemas.openxmlformats.org/officeDocument/2006/relationships" ax:classid="{5512D11C-5CC6-11CF-8D67-00AA00BDCE1D}" r:id="rId1" ax:persistence="persistStreamInit"/>
</file>

<file path=xl/activeX/activeX90.xml><?xml version="1.0" encoding="utf-8"?>
<ax:ocx xmlns:ax="http://schemas.microsoft.com/office/2006/activeX" xmlns:r="http://schemas.openxmlformats.org/officeDocument/2006/relationships" ax:classid="{5512D11C-5CC6-11CF-8D67-00AA00BDCE1D}" r:id="rId1" ax:persistence="persistStreamInit"/>
</file>

<file path=xl/activeX/activeX91.xml><?xml version="1.0" encoding="utf-8"?>
<ax:ocx xmlns:ax="http://schemas.microsoft.com/office/2006/activeX" xmlns:r="http://schemas.openxmlformats.org/officeDocument/2006/relationships" ax:classid="{5512D11C-5CC6-11CF-8D67-00AA00BDCE1D}" r:id="rId1" ax:persistence="persistStreamInit"/>
</file>

<file path=xl/activeX/activeX92.xml><?xml version="1.0" encoding="utf-8"?>
<ax:ocx xmlns:ax="http://schemas.microsoft.com/office/2006/activeX" xmlns:r="http://schemas.openxmlformats.org/officeDocument/2006/relationships" ax:classid="{5512D11C-5CC6-11CF-8D67-00AA00BDCE1D}" r:id="rId1" ax:persistence="persistStreamInit"/>
</file>

<file path=xl/activeX/activeX93.xml><?xml version="1.0" encoding="utf-8"?>
<ax:ocx xmlns:ax="http://schemas.microsoft.com/office/2006/activeX" xmlns:r="http://schemas.openxmlformats.org/officeDocument/2006/relationships" ax:classid="{5512D11C-5CC6-11CF-8D67-00AA00BDCE1D}" r:id="rId1" ax:persistence="persistStreamInit"/>
</file>

<file path=xl/activeX/activeX94.xml><?xml version="1.0" encoding="utf-8"?>
<ax:ocx xmlns:ax="http://schemas.microsoft.com/office/2006/activeX" xmlns:r="http://schemas.openxmlformats.org/officeDocument/2006/relationships" ax:classid="{5512D11C-5CC6-11CF-8D67-00AA00BDCE1D}" r:id="rId1" ax:persistence="persistStreamInit"/>
</file>

<file path=xl/activeX/activeX95.xml><?xml version="1.0" encoding="utf-8"?>
<ax:ocx xmlns:ax="http://schemas.microsoft.com/office/2006/activeX" xmlns:r="http://schemas.openxmlformats.org/officeDocument/2006/relationships" ax:classid="{5512D11C-5CC6-11CF-8D67-00AA00BDCE1D}" r:id="rId1" ax:persistence="persistStreamInit"/>
</file>

<file path=xl/activeX/activeX96.xml><?xml version="1.0" encoding="utf-8"?>
<ax:ocx xmlns:ax="http://schemas.microsoft.com/office/2006/activeX" xmlns:r="http://schemas.openxmlformats.org/officeDocument/2006/relationships" ax:classid="{5512D11C-5CC6-11CF-8D67-00AA00BDCE1D}" r:id="rId1" ax:persistence="persistStreamInit"/>
</file>

<file path=xl/activeX/activeX97.xml><?xml version="1.0" encoding="utf-8"?>
<ax:ocx xmlns:ax="http://schemas.microsoft.com/office/2006/activeX" xmlns:r="http://schemas.openxmlformats.org/officeDocument/2006/relationships" ax:classid="{5512D11C-5CC6-11CF-8D67-00AA00BDCE1D}" r:id="rId1" ax:persistence="persistStreamInit"/>
</file>

<file path=xl/activeX/activeX98.xml><?xml version="1.0" encoding="utf-8"?>
<ax:ocx xmlns:ax="http://schemas.microsoft.com/office/2006/activeX" xmlns:r="http://schemas.openxmlformats.org/officeDocument/2006/relationships" ax:classid="{5512D11C-5CC6-11CF-8D67-00AA00BDCE1D}" r:id="rId1" ax:persistence="persistStreamInit"/>
</file>

<file path=xl/activeX/activeX99.xml><?xml version="1.0" encoding="utf-8"?>
<ax:ocx xmlns:ax="http://schemas.microsoft.com/office/2006/activeX" xmlns:r="http://schemas.openxmlformats.org/officeDocument/2006/relationships" ax:classid="{5512D11C-5CC6-11CF-8D67-00AA00BDCE1D}" r:id="rId1" ax:persistence="persistStreamInit"/>
</file>

<file path=xl/activeX/activeX100.xml><?xml version="1.0" encoding="utf-8"?>
<ax:ocx xmlns:ax="http://schemas.microsoft.com/office/2006/activeX" xmlns:r="http://schemas.openxmlformats.org/officeDocument/2006/relationships" ax:classid="{5512D11C-5CC6-11CF-8D67-00AA00BDCE1D}" r:id="rId1" ax:persistence="persistStreamInit"/>
</file>

<file path=xl/activeX/activeX101.xml><?xml version="1.0" encoding="utf-8"?>
<ax:ocx xmlns:ax="http://schemas.microsoft.com/office/2006/activeX" xmlns:r="http://schemas.openxmlformats.org/officeDocument/2006/relationships" ax:classid="{5512D11C-5CC6-11CF-8D67-00AA00BDCE1D}" r:id="rId1" ax:persistence="persistStreamInit"/>
</file>

<file path=xl/activeX/activeX102.xml><?xml version="1.0" encoding="utf-8"?>
<ax:ocx xmlns:ax="http://schemas.microsoft.com/office/2006/activeX" xmlns:r="http://schemas.openxmlformats.org/officeDocument/2006/relationships" ax:classid="{5512D11C-5CC6-11CF-8D67-00AA00BDCE1D}" r:id="rId1" ax:persistence="persistStreamInit"/>
</file>

<file path=xl/activeX/activeX103.xml><?xml version="1.0" encoding="utf-8"?>
<ax:ocx xmlns:ax="http://schemas.microsoft.com/office/2006/activeX" xmlns:r="http://schemas.openxmlformats.org/officeDocument/2006/relationships" ax:classid="{5512D11C-5CC6-11CF-8D67-00AA00BDCE1D}" r:id="rId1" ax:persistence="persistStreamInit"/>
</file>

<file path=xl/activeX/activeX104.xml><?xml version="1.0" encoding="utf-8"?>
<ax:ocx xmlns:ax="http://schemas.microsoft.com/office/2006/activeX" xmlns:r="http://schemas.openxmlformats.org/officeDocument/2006/relationships" ax:classid="{5512D11C-5CC6-11CF-8D67-00AA00BDCE1D}" r:id="rId1" ax:persistence="persistStreamInit"/>
</file>

<file path=xl/activeX/activeX105.xml><?xml version="1.0" encoding="utf-8"?>
<ax:ocx xmlns:ax="http://schemas.microsoft.com/office/2006/activeX" xmlns:r="http://schemas.openxmlformats.org/officeDocument/2006/relationships" ax:classid="{5512D11C-5CC6-11CF-8D67-00AA00BDCE1D}" r:id="rId1" ax:persistence="persistStreamInit"/>
</file>

<file path=xl/activeX/activeX106.xml><?xml version="1.0" encoding="utf-8"?>
<ax:ocx xmlns:ax="http://schemas.microsoft.com/office/2006/activeX" xmlns:r="http://schemas.openxmlformats.org/officeDocument/2006/relationships" ax:classid="{5512D11C-5CC6-11CF-8D67-00AA00BDCE1D}" r:id="rId1" ax:persistence="persistStreamInit"/>
</file>

<file path=xl/activeX/activeX107.xml><?xml version="1.0" encoding="utf-8"?>
<ax:ocx xmlns:ax="http://schemas.microsoft.com/office/2006/activeX" xmlns:r="http://schemas.openxmlformats.org/officeDocument/2006/relationships" ax:classid="{5512D11C-5CC6-11CF-8D67-00AA00BDCE1D}" r:id="rId1" ax:persistence="persistStreamInit"/>
</file>

<file path=xl/activeX/activeX108.xml><?xml version="1.0" encoding="utf-8"?>
<ax:ocx xmlns:ax="http://schemas.microsoft.com/office/2006/activeX" xmlns:r="http://schemas.openxmlformats.org/officeDocument/2006/relationships" ax:classid="{5512D11C-5CC6-11CF-8D67-00AA00BDCE1D}" r:id="rId1" ax:persistence="persistStreamInit"/>
</file>

<file path=xl/activeX/activeX109.xml><?xml version="1.0" encoding="utf-8"?>
<ax:ocx xmlns:ax="http://schemas.microsoft.com/office/2006/activeX" xmlns:r="http://schemas.openxmlformats.org/officeDocument/2006/relationships" ax:classid="{5512D11C-5CC6-11CF-8D67-00AA00BDCE1D}" r:id="rId1" ax:persistence="persistStreamInit"/>
</file>

<file path=xl/activeX/activeX110.xml><?xml version="1.0" encoding="utf-8"?>
<ax:ocx xmlns:ax="http://schemas.microsoft.com/office/2006/activeX" xmlns:r="http://schemas.openxmlformats.org/officeDocument/2006/relationships" ax:classid="{5512D11C-5CC6-11CF-8D67-00AA00BDCE1D}" r:id="rId1" ax:persistence="persistStreamInit"/>
</file>

<file path=xl/activeX/activeX111.xml><?xml version="1.0" encoding="utf-8"?>
<ax:ocx xmlns:ax="http://schemas.microsoft.com/office/2006/activeX" xmlns:r="http://schemas.openxmlformats.org/officeDocument/2006/relationships" ax:classid="{5512D11C-5CC6-11CF-8D67-00AA00BDCE1D}" r:id="rId1" ax:persistence="persistStreamInit"/>
</file>

<file path=xl/activeX/activeX112.xml><?xml version="1.0" encoding="utf-8"?>
<ax:ocx xmlns:ax="http://schemas.microsoft.com/office/2006/activeX" xmlns:r="http://schemas.openxmlformats.org/officeDocument/2006/relationships" ax:classid="{5512D11C-5CC6-11CF-8D67-00AA00BDCE1D}" r:id="rId1" ax:persistence="persistStreamInit"/>
</file>

<file path=xl/activeX/activeX113.xml><?xml version="1.0" encoding="utf-8"?>
<ax:ocx xmlns:ax="http://schemas.microsoft.com/office/2006/activeX" xmlns:r="http://schemas.openxmlformats.org/officeDocument/2006/relationships" ax:classid="{5512D11C-5CC6-11CF-8D67-00AA00BDCE1D}" r:id="rId1" ax:persistence="persistStreamInit"/>
</file>

<file path=xl/activeX/activeX114.xml><?xml version="1.0" encoding="utf-8"?>
<ax:ocx xmlns:ax="http://schemas.microsoft.com/office/2006/activeX" xmlns:r="http://schemas.openxmlformats.org/officeDocument/2006/relationships" ax:classid="{5512D11C-5CC6-11CF-8D67-00AA00BDCE1D}" r:id="rId1" ax:persistence="persistStreamInit"/>
</file>

<file path=xl/activeX/activeX115.xml><?xml version="1.0" encoding="utf-8"?>
<ax:ocx xmlns:ax="http://schemas.microsoft.com/office/2006/activeX" xmlns:r="http://schemas.openxmlformats.org/officeDocument/2006/relationships" ax:classid="{5512D11C-5CC6-11CF-8D67-00AA00BDCE1D}" r:id="rId1" ax:persistence="persistStreamInit"/>
</file>

<file path=xl/activeX/activeX116.xml><?xml version="1.0" encoding="utf-8"?>
<ax:ocx xmlns:ax="http://schemas.microsoft.com/office/2006/activeX" xmlns:r="http://schemas.openxmlformats.org/officeDocument/2006/relationships" ax:classid="{5512D11C-5CC6-11CF-8D67-00AA00BDCE1D}" r:id="rId1" ax:persistence="persistStreamInit"/>
</file>

<file path=xl/activeX/activeX117.xml><?xml version="1.0" encoding="utf-8"?>
<ax:ocx xmlns:ax="http://schemas.microsoft.com/office/2006/activeX" xmlns:r="http://schemas.openxmlformats.org/officeDocument/2006/relationships" ax:classid="{5512D11C-5CC6-11CF-8D67-00AA00BDCE1D}" r:id="rId1" ax:persistence="persistStreamInit"/>
</file>

<file path=xl/activeX/activeX118.xml><?xml version="1.0" encoding="utf-8"?>
<ax:ocx xmlns:ax="http://schemas.microsoft.com/office/2006/activeX" xmlns:r="http://schemas.openxmlformats.org/officeDocument/2006/relationships" ax:classid="{5512D11C-5CC6-11CF-8D67-00AA00BDCE1D}" r:id="rId1" ax:persistence="persistStreamInit"/>
</file>

<file path=xl/activeX/activeX119.xml><?xml version="1.0" encoding="utf-8"?>
<ax:ocx xmlns:ax="http://schemas.microsoft.com/office/2006/activeX" xmlns:r="http://schemas.openxmlformats.org/officeDocument/2006/relationships" ax:classid="{5512D11C-5CC6-11CF-8D67-00AA00BDCE1D}" r:id="rId1" ax:persistence="persistStreamInit"/>
</file>

<file path=xl/activeX/activeX120.xml><?xml version="1.0" encoding="utf-8"?>
<ax:ocx xmlns:ax="http://schemas.microsoft.com/office/2006/activeX" xmlns:r="http://schemas.openxmlformats.org/officeDocument/2006/relationships" ax:classid="{5512D11C-5CC6-11CF-8D67-00AA00BDCE1D}" r:id="rId1" ax:persistence="persistStreamInit"/>
</file>

<file path=xl/activeX/activeX121.xml><?xml version="1.0" encoding="utf-8"?>
<ax:ocx xmlns:ax="http://schemas.microsoft.com/office/2006/activeX" xmlns:r="http://schemas.openxmlformats.org/officeDocument/2006/relationships" ax:classid="{5512D11C-5CC6-11CF-8D67-00AA00BDCE1D}" r:id="rId1" ax:persistence="persistStreamInit"/>
</file>

<file path=xl/activeX/activeX122.xml><?xml version="1.0" encoding="utf-8"?>
<ax:ocx xmlns:ax="http://schemas.microsoft.com/office/2006/activeX" xmlns:r="http://schemas.openxmlformats.org/officeDocument/2006/relationships" ax:classid="{5512D11C-5CC6-11CF-8D67-00AA00BDCE1D}" r:id="rId1" ax:persistence="persistStreamInit"/>
</file>

<file path=xl/activeX/activeX123.xml><?xml version="1.0" encoding="utf-8"?>
<ax:ocx xmlns:ax="http://schemas.microsoft.com/office/2006/activeX" xmlns:r="http://schemas.openxmlformats.org/officeDocument/2006/relationships" ax:classid="{5512D11C-5CC6-11CF-8D67-00AA00BDCE1D}" r:id="rId1" ax:persistence="persistStreamInit"/>
</file>

<file path=xl/activeX/activeX124.xml><?xml version="1.0" encoding="utf-8"?>
<ax:ocx xmlns:ax="http://schemas.microsoft.com/office/2006/activeX" xmlns:r="http://schemas.openxmlformats.org/officeDocument/2006/relationships" ax:classid="{5512D11C-5CC6-11CF-8D67-00AA00BDCE1D}" r:id="rId1" ax:persistence="persistStreamInit"/>
</file>

<file path=xl/activeX/activeX125.xml><?xml version="1.0" encoding="utf-8"?>
<ax:ocx xmlns:ax="http://schemas.microsoft.com/office/2006/activeX" xmlns:r="http://schemas.openxmlformats.org/officeDocument/2006/relationships" ax:classid="{5512D11C-5CC6-11CF-8D67-00AA00BDCE1D}" r:id="rId1" ax:persistence="persistStreamInit"/>
</file>

<file path=xl/activeX/activeX126.xml><?xml version="1.0" encoding="utf-8"?>
<ax:ocx xmlns:ax="http://schemas.microsoft.com/office/2006/activeX" xmlns:r="http://schemas.openxmlformats.org/officeDocument/2006/relationships" ax:classid="{5512D11C-5CC6-11CF-8D67-00AA00BDCE1D}" r:id="rId1" ax:persistence="persistStreamInit"/>
</file>

<file path=xl/activeX/activeX127.xml><?xml version="1.0" encoding="utf-8"?>
<ax:ocx xmlns:ax="http://schemas.microsoft.com/office/2006/activeX" xmlns:r="http://schemas.openxmlformats.org/officeDocument/2006/relationships" ax:classid="{5512D11C-5CC6-11CF-8D67-00AA00BDCE1D}" r:id="rId1" ax:persistence="persistStreamInit"/>
</file>

<file path=xl/activeX/activeX128.xml><?xml version="1.0" encoding="utf-8"?>
<ax:ocx xmlns:ax="http://schemas.microsoft.com/office/2006/activeX" xmlns:r="http://schemas.openxmlformats.org/officeDocument/2006/relationships" ax:classid="{5512D11C-5CC6-11CF-8D67-00AA00BDCE1D}" r:id="rId1" ax:persistence="persistStreamInit"/>
</file>

<file path=xl/activeX/activeX129.xml><?xml version="1.0" encoding="utf-8"?>
<ax:ocx xmlns:ax="http://schemas.microsoft.com/office/2006/activeX" xmlns:r="http://schemas.openxmlformats.org/officeDocument/2006/relationships" ax:classid="{5512D11C-5CC6-11CF-8D67-00AA00BDCE1D}" r:id="rId1" ax:persistence="persistStreamInit"/>
</file>

<file path=xl/activeX/activeX130.xml><?xml version="1.0" encoding="utf-8"?>
<ax:ocx xmlns:ax="http://schemas.microsoft.com/office/2006/activeX" xmlns:r="http://schemas.openxmlformats.org/officeDocument/2006/relationships" ax:classid="{5512D11C-5CC6-11CF-8D67-00AA00BDCE1D}" r:id="rId1" ax:persistence="persistStreamInit"/>
</file>

<file path=xl/activeX/activeX131.xml><?xml version="1.0" encoding="utf-8"?>
<ax:ocx xmlns:ax="http://schemas.microsoft.com/office/2006/activeX" xmlns:r="http://schemas.openxmlformats.org/officeDocument/2006/relationships" ax:classid="{5512D11C-5CC6-11CF-8D67-00AA00BDCE1D}" r:id="rId1" ax:persistence="persistStreamInit"/>
</file>

<file path=xl/activeX/activeX132.xml><?xml version="1.0" encoding="utf-8"?>
<ax:ocx xmlns:ax="http://schemas.microsoft.com/office/2006/activeX" xmlns:r="http://schemas.openxmlformats.org/officeDocument/2006/relationships" ax:classid="{5512D11C-5CC6-11CF-8D67-00AA00BDCE1D}" r:id="rId1" ax:persistence="persistStreamInit"/>
</file>

<file path=xl/activeX/activeX133.xml><?xml version="1.0" encoding="utf-8"?>
<ax:ocx xmlns:ax="http://schemas.microsoft.com/office/2006/activeX" xmlns:r="http://schemas.openxmlformats.org/officeDocument/2006/relationships" ax:classid="{5512D11C-5CC6-11CF-8D67-00AA00BDCE1D}" r:id="rId1" ax:persistence="persistStreamInit"/>
</file>

<file path=xl/activeX/activeX134.xml><?xml version="1.0" encoding="utf-8"?>
<ax:ocx xmlns:ax="http://schemas.microsoft.com/office/2006/activeX" xmlns:r="http://schemas.openxmlformats.org/officeDocument/2006/relationships" ax:classid="{5512D11C-5CC6-11CF-8D67-00AA00BDCE1D}" r:id="rId1" ax:persistence="persistStreamInit"/>
</file>

<file path=xl/activeX/activeX135.xml><?xml version="1.0" encoding="utf-8"?>
<ax:ocx xmlns:ax="http://schemas.microsoft.com/office/2006/activeX" xmlns:r="http://schemas.openxmlformats.org/officeDocument/2006/relationships" ax:classid="{5512D11C-5CC6-11CF-8D67-00AA00BDCE1D}" r:id="rId1" ax:persistence="persistStreamInit"/>
</file>

<file path=xl/activeX/activeX136.xml><?xml version="1.0" encoding="utf-8"?>
<ax:ocx xmlns:ax="http://schemas.microsoft.com/office/2006/activeX" xmlns:r="http://schemas.openxmlformats.org/officeDocument/2006/relationships" ax:classid="{5512D11C-5CC6-11CF-8D67-00AA00BDCE1D}" r:id="rId1" ax:persistence="persistStreamInit"/>
</file>

<file path=xl/activeX/activeX137.xml><?xml version="1.0" encoding="utf-8"?>
<ax:ocx xmlns:ax="http://schemas.microsoft.com/office/2006/activeX" xmlns:r="http://schemas.openxmlformats.org/officeDocument/2006/relationships" ax:classid="{5512D11C-5CC6-11CF-8D67-00AA00BDCE1D}" r:id="rId1" ax:persistence="persistStreamInit"/>
</file>

<file path=xl/activeX/activeX138.xml><?xml version="1.0" encoding="utf-8"?>
<ax:ocx xmlns:ax="http://schemas.microsoft.com/office/2006/activeX" xmlns:r="http://schemas.openxmlformats.org/officeDocument/2006/relationships" ax:classid="{5512D11C-5CC6-11CF-8D67-00AA00BDCE1D}" r:id="rId1" ax:persistence="persistStreamInit"/>
</file>

<file path=xl/activeX/activeX139.xml><?xml version="1.0" encoding="utf-8"?>
<ax:ocx xmlns:ax="http://schemas.microsoft.com/office/2006/activeX" xmlns:r="http://schemas.openxmlformats.org/officeDocument/2006/relationships" ax:classid="{5512D11C-5CC6-11CF-8D67-00AA00BDCE1D}" r:id="rId1" ax:persistence="persistStreamInit"/>
</file>

<file path=xl/activeX/activeX140.xml><?xml version="1.0" encoding="utf-8"?>
<ax:ocx xmlns:ax="http://schemas.microsoft.com/office/2006/activeX" xmlns:r="http://schemas.openxmlformats.org/officeDocument/2006/relationships" ax:classid="{5512D11C-5CC6-11CF-8D67-00AA00BDCE1D}" r:id="rId1" ax:persistence="persistStreamInit"/>
</file>

<file path=xl/activeX/activeX141.xml><?xml version="1.0" encoding="utf-8"?>
<ax:ocx xmlns:ax="http://schemas.microsoft.com/office/2006/activeX" xmlns:r="http://schemas.openxmlformats.org/officeDocument/2006/relationships" ax:classid="{5512D11C-5CC6-11CF-8D67-00AA00BDCE1D}" r:id="rId1" ax:persistence="persistStreamInit"/>
</file>

<file path=xl/activeX/activeX142.xml><?xml version="1.0" encoding="utf-8"?>
<ax:ocx xmlns:ax="http://schemas.microsoft.com/office/2006/activeX" xmlns:r="http://schemas.openxmlformats.org/officeDocument/2006/relationships" ax:classid="{5512D11C-5CC6-11CF-8D67-00AA00BDCE1D}" r:id="rId1" ax:persistence="persistStreamInit"/>
</file>

<file path=xl/activeX/activeX143.xml><?xml version="1.0" encoding="utf-8"?>
<ax:ocx xmlns:ax="http://schemas.microsoft.com/office/2006/activeX" xmlns:r="http://schemas.openxmlformats.org/officeDocument/2006/relationships" ax:classid="{5512D11C-5CC6-11CF-8D67-00AA00BDCE1D}" r:id="rId1" ax:persistence="persistStreamInit"/>
</file>

<file path=xl/activeX/activeX144.xml><?xml version="1.0" encoding="utf-8"?>
<ax:ocx xmlns:ax="http://schemas.microsoft.com/office/2006/activeX" xmlns:r="http://schemas.openxmlformats.org/officeDocument/2006/relationships" ax:classid="{5512D11C-5CC6-11CF-8D67-00AA00BDCE1D}" r:id="rId1" ax:persistence="persistStreamInit"/>
</file>

<file path=xl/activeX/activeX145.xml><?xml version="1.0" encoding="utf-8"?>
<ax:ocx xmlns:ax="http://schemas.microsoft.com/office/2006/activeX" xmlns:r="http://schemas.openxmlformats.org/officeDocument/2006/relationships" ax:classid="{5512D11C-5CC6-11CF-8D67-00AA00BDCE1D}" r:id="rId1" ax:persistence="persistStreamInit"/>
</file>

<file path=xl/activeX/activeX146.xml><?xml version="1.0" encoding="utf-8"?>
<ax:ocx xmlns:ax="http://schemas.microsoft.com/office/2006/activeX" xmlns:r="http://schemas.openxmlformats.org/officeDocument/2006/relationships" ax:classid="{5512D11C-5CC6-11CF-8D67-00AA00BDCE1D}" r:id="rId1" ax:persistence="persistStreamInit"/>
</file>

<file path=xl/activeX/activeX147.xml><?xml version="1.0" encoding="utf-8"?>
<ax:ocx xmlns:ax="http://schemas.microsoft.com/office/2006/activeX" xmlns:r="http://schemas.openxmlformats.org/officeDocument/2006/relationships" ax:classid="{5512D11C-5CC6-11CF-8D67-00AA00BDCE1D}" r:id="rId1" ax:persistence="persistStreamInit"/>
</file>

<file path=xl/activeX/activeX148.xml><?xml version="1.0" encoding="utf-8"?>
<ax:ocx xmlns:ax="http://schemas.microsoft.com/office/2006/activeX" xmlns:r="http://schemas.openxmlformats.org/officeDocument/2006/relationships" ax:classid="{5512D11C-5CC6-11CF-8D67-00AA00BDCE1D}" r:id="rId1" ax:persistence="persistStreamInit"/>
</file>

<file path=xl/activeX/activeX149.xml><?xml version="1.0" encoding="utf-8"?>
<ax:ocx xmlns:ax="http://schemas.microsoft.com/office/2006/activeX" xmlns:r="http://schemas.openxmlformats.org/officeDocument/2006/relationships" ax:classid="{5512D11C-5CC6-11CF-8D67-00AA00BDCE1D}" r:id="rId1" ax:persistence="persistStreamInit"/>
</file>

<file path=xl/activeX/activeX150.xml><?xml version="1.0" encoding="utf-8"?>
<ax:ocx xmlns:ax="http://schemas.microsoft.com/office/2006/activeX" xmlns:r="http://schemas.openxmlformats.org/officeDocument/2006/relationships" ax:classid="{5512D11C-5CC6-11CF-8D67-00AA00BDCE1D}" r:id="rId1" ax:persistence="persistStreamInit"/>
</file>

<file path=xl/activeX/activeX151.xml><?xml version="1.0" encoding="utf-8"?>
<ax:ocx xmlns:ax="http://schemas.microsoft.com/office/2006/activeX" xmlns:r="http://schemas.openxmlformats.org/officeDocument/2006/relationships" ax:classid="{5512D11C-5CC6-11CF-8D67-00AA00BDCE1D}" r:id="rId1" ax:persistence="persistStreamInit"/>
</file>

<file path=xl/activeX/activeX152.xml><?xml version="1.0" encoding="utf-8"?>
<ax:ocx xmlns:ax="http://schemas.microsoft.com/office/2006/activeX" xmlns:r="http://schemas.openxmlformats.org/officeDocument/2006/relationships" ax:classid="{5512D11C-5CC6-11CF-8D67-00AA00BDCE1D}" r:id="rId1" ax:persistence="persistStreamInit"/>
</file>

<file path=xl/activeX/activeX153.xml><?xml version="1.0" encoding="utf-8"?>
<ax:ocx xmlns:ax="http://schemas.microsoft.com/office/2006/activeX" xmlns:r="http://schemas.openxmlformats.org/officeDocument/2006/relationships" ax:classid="{5512D11C-5CC6-11CF-8D67-00AA00BDCE1D}" r:id="rId1" ax:persistence="persistStreamInit"/>
</file>

<file path=xl/activeX/activeX154.xml><?xml version="1.0" encoding="utf-8"?>
<ax:ocx xmlns:ax="http://schemas.microsoft.com/office/2006/activeX" xmlns:r="http://schemas.openxmlformats.org/officeDocument/2006/relationships" ax:classid="{5512D11C-5CC6-11CF-8D67-00AA00BDCE1D}" r:id="rId1" ax:persistence="persistStreamInit"/>
</file>

<file path=xl/activeX/activeX155.xml><?xml version="1.0" encoding="utf-8"?>
<ax:ocx xmlns:ax="http://schemas.microsoft.com/office/2006/activeX" xmlns:r="http://schemas.openxmlformats.org/officeDocument/2006/relationships" ax:classid="{5512D11C-5CC6-11CF-8D67-00AA00BDCE1D}" r:id="rId1" ax:persistence="persistStreamInit"/>
</file>

<file path=xl/activeX/activeX156.xml><?xml version="1.0" encoding="utf-8"?>
<ax:ocx xmlns:ax="http://schemas.microsoft.com/office/2006/activeX" xmlns:r="http://schemas.openxmlformats.org/officeDocument/2006/relationships" ax:classid="{5512D11C-5CC6-11CF-8D67-00AA00BDCE1D}" r:id="rId1" ax:persistence="persistStreamInit"/>
</file>

<file path=xl/activeX/activeX157.xml><?xml version="1.0" encoding="utf-8"?>
<ax:ocx xmlns:ax="http://schemas.microsoft.com/office/2006/activeX" xmlns:r="http://schemas.openxmlformats.org/officeDocument/2006/relationships" ax:classid="{5512D11C-5CC6-11CF-8D67-00AA00BDCE1D}" r:id="rId1" ax:persistence="persistStreamInit"/>
</file>

<file path=xl/activeX/activeX158.xml><?xml version="1.0" encoding="utf-8"?>
<ax:ocx xmlns:ax="http://schemas.microsoft.com/office/2006/activeX" xmlns:r="http://schemas.openxmlformats.org/officeDocument/2006/relationships" ax:classid="{5512D11C-5CC6-11CF-8D67-00AA00BDCE1D}" r:id="rId1" ax:persistence="persistStreamInit"/>
</file>

<file path=xl/activeX/activeX159.xml><?xml version="1.0" encoding="utf-8"?>
<ax:ocx xmlns:ax="http://schemas.microsoft.com/office/2006/activeX" xmlns:r="http://schemas.openxmlformats.org/officeDocument/2006/relationships" ax:classid="{5512D11C-5CC6-11CF-8D67-00AA00BDCE1D}" r:id="rId1" ax:persistence="persistStreamInit"/>
</file>

<file path=xl/activeX/activeX160.xml><?xml version="1.0" encoding="utf-8"?>
<ax:ocx xmlns:ax="http://schemas.microsoft.com/office/2006/activeX" xmlns:r="http://schemas.openxmlformats.org/officeDocument/2006/relationships" ax:classid="{5512D11C-5CC6-11CF-8D67-00AA00BDCE1D}" r:id="rId1" ax:persistence="persistStreamInit"/>
</file>

<file path=xl/activeX/activeX161.xml><?xml version="1.0" encoding="utf-8"?>
<ax:ocx xmlns:ax="http://schemas.microsoft.com/office/2006/activeX" xmlns:r="http://schemas.openxmlformats.org/officeDocument/2006/relationships" ax:classid="{5512D11C-5CC6-11CF-8D67-00AA00BDCE1D}" r:id="rId1" ax:persistence="persistStreamInit"/>
</file>

<file path=xl/activeX/activeX162.xml><?xml version="1.0" encoding="utf-8"?>
<ax:ocx xmlns:ax="http://schemas.microsoft.com/office/2006/activeX" xmlns:r="http://schemas.openxmlformats.org/officeDocument/2006/relationships" ax:classid="{5512D11C-5CC6-11CF-8D67-00AA00BDCE1D}" r:id="rId1" ax:persistence="persistStreamInit"/>
</file>

<file path=xl/activeX/activeX163.xml><?xml version="1.0" encoding="utf-8"?>
<ax:ocx xmlns:ax="http://schemas.microsoft.com/office/2006/activeX" xmlns:r="http://schemas.openxmlformats.org/officeDocument/2006/relationships" ax:classid="{5512D11C-5CC6-11CF-8D67-00AA00BDCE1D}" r:id="rId1" ax:persistence="persistStreamInit"/>
</file>

<file path=xl/activeX/activeX164.xml><?xml version="1.0" encoding="utf-8"?>
<ax:ocx xmlns:ax="http://schemas.microsoft.com/office/2006/activeX" xmlns:r="http://schemas.openxmlformats.org/officeDocument/2006/relationships" ax:classid="{5512D11C-5CC6-11CF-8D67-00AA00BDCE1D}" r:id="rId1" ax:persistence="persistStreamInit"/>
</file>

<file path=xl/activeX/activeX165.xml><?xml version="1.0" encoding="utf-8"?>
<ax:ocx xmlns:ax="http://schemas.microsoft.com/office/2006/activeX" xmlns:r="http://schemas.openxmlformats.org/officeDocument/2006/relationships" ax:classid="{5512D11C-5CC6-11CF-8D67-00AA00BDCE1D}" r:id="rId1" ax:persistence="persistStreamInit"/>
</file>

<file path=xl/activeX/activeX166.xml><?xml version="1.0" encoding="utf-8"?>
<ax:ocx xmlns:ax="http://schemas.microsoft.com/office/2006/activeX" xmlns:r="http://schemas.openxmlformats.org/officeDocument/2006/relationships" ax:classid="{5512D11C-5CC6-11CF-8D67-00AA00BDCE1D}" r:id="rId1" ax:persistence="persistStreamInit"/>
</file>

<file path=xl/activeX/activeX167.xml><?xml version="1.0" encoding="utf-8"?>
<ax:ocx xmlns:ax="http://schemas.microsoft.com/office/2006/activeX" xmlns:r="http://schemas.openxmlformats.org/officeDocument/2006/relationships" ax:classid="{5512D11C-5CC6-11CF-8D67-00AA00BDCE1D}" r:id="rId1" ax:persistence="persistStreamInit"/>
</file>

<file path=xl/activeX/activeX168.xml><?xml version="1.0" encoding="utf-8"?>
<ax:ocx xmlns:ax="http://schemas.microsoft.com/office/2006/activeX" xmlns:r="http://schemas.openxmlformats.org/officeDocument/2006/relationships" ax:classid="{5512D11C-5CC6-11CF-8D67-00AA00BDCE1D}" r:id="rId1" ax:persistence="persistStreamInit"/>
</file>

<file path=xl/activeX/activeX169.xml><?xml version="1.0" encoding="utf-8"?>
<ax:ocx xmlns:ax="http://schemas.microsoft.com/office/2006/activeX" xmlns:r="http://schemas.openxmlformats.org/officeDocument/2006/relationships" ax:classid="{5512D11C-5CC6-11CF-8D67-00AA00BDCE1D}" r:id="rId1" ax:persistence="persistStreamInit"/>
</file>

<file path=xl/activeX/activeX170.xml><?xml version="1.0" encoding="utf-8"?>
<ax:ocx xmlns:ax="http://schemas.microsoft.com/office/2006/activeX" xmlns:r="http://schemas.openxmlformats.org/officeDocument/2006/relationships" ax:classid="{5512D11C-5CC6-11CF-8D67-00AA00BDCE1D}" r:id="rId1" ax:persistence="persistStreamInit"/>
</file>

<file path=xl/activeX/activeX171.xml><?xml version="1.0" encoding="utf-8"?>
<ax:ocx xmlns:ax="http://schemas.microsoft.com/office/2006/activeX" xmlns:r="http://schemas.openxmlformats.org/officeDocument/2006/relationships" ax:classid="{5512D11C-5CC6-11CF-8D67-00AA00BDCE1D}" r:id="rId1" ax:persistence="persistStreamInit"/>
</file>

<file path=xl/activeX/activeX172.xml><?xml version="1.0" encoding="utf-8"?>
<ax:ocx xmlns:ax="http://schemas.microsoft.com/office/2006/activeX" xmlns:r="http://schemas.openxmlformats.org/officeDocument/2006/relationships" ax:classid="{5512D11C-5CC6-11CF-8D67-00AA00BDCE1D}" r:id="rId1" ax:persistence="persistStreamInit"/>
</file>

<file path=xl/activeX/activeX173.xml><?xml version="1.0" encoding="utf-8"?>
<ax:ocx xmlns:ax="http://schemas.microsoft.com/office/2006/activeX" xmlns:r="http://schemas.openxmlformats.org/officeDocument/2006/relationships" ax:classid="{5512D11C-5CC6-11CF-8D67-00AA00BDCE1D}" r:id="rId1" ax:persistence="persistStreamInit"/>
</file>

<file path=xl/activeX/activeX174.xml><?xml version="1.0" encoding="utf-8"?>
<ax:ocx xmlns:ax="http://schemas.microsoft.com/office/2006/activeX" xmlns:r="http://schemas.openxmlformats.org/officeDocument/2006/relationships" ax:classid="{5512D11C-5CC6-11CF-8D67-00AA00BDCE1D}" r:id="rId1" ax:persistence="persistStreamInit"/>
</file>

<file path=xl/activeX/activeX175.xml><?xml version="1.0" encoding="utf-8"?>
<ax:ocx xmlns:ax="http://schemas.microsoft.com/office/2006/activeX" xmlns:r="http://schemas.openxmlformats.org/officeDocument/2006/relationships" ax:classid="{5512D11C-5CC6-11CF-8D67-00AA00BDCE1D}" r:id="rId1" ax:persistence="persistStreamInit"/>
</file>

<file path=xl/activeX/activeX176.xml><?xml version="1.0" encoding="utf-8"?>
<ax:ocx xmlns:ax="http://schemas.microsoft.com/office/2006/activeX" xmlns:r="http://schemas.openxmlformats.org/officeDocument/2006/relationships" ax:classid="{5512D11C-5CC6-11CF-8D67-00AA00BDCE1D}" r:id="rId1" ax:persistence="persistStreamInit"/>
</file>

<file path=xl/activeX/activeX177.xml><?xml version="1.0" encoding="utf-8"?>
<ax:ocx xmlns:ax="http://schemas.microsoft.com/office/2006/activeX" xmlns:r="http://schemas.openxmlformats.org/officeDocument/2006/relationships" ax:classid="{5512D11C-5CC6-11CF-8D67-00AA00BDCE1D}" r:id="rId1" ax:persistence="persistStreamInit"/>
</file>

<file path=xl/activeX/activeX178.xml><?xml version="1.0" encoding="utf-8"?>
<ax:ocx xmlns:ax="http://schemas.microsoft.com/office/2006/activeX" xmlns:r="http://schemas.openxmlformats.org/officeDocument/2006/relationships" ax:classid="{5512D11C-5CC6-11CF-8D67-00AA00BDCE1D}" r:id="rId1" ax:persistence="persistStreamInit"/>
</file>

<file path=xl/activeX/activeX179.xml><?xml version="1.0" encoding="utf-8"?>
<ax:ocx xmlns:ax="http://schemas.microsoft.com/office/2006/activeX" xmlns:r="http://schemas.openxmlformats.org/officeDocument/2006/relationships" ax:classid="{5512D11C-5CC6-11CF-8D67-00AA00BDCE1D}" r:id="rId1" ax:persistence="persistStreamInit"/>
</file>

<file path=xl/activeX/activeX180.xml><?xml version="1.0" encoding="utf-8"?>
<ax:ocx xmlns:ax="http://schemas.microsoft.com/office/2006/activeX" xmlns:r="http://schemas.openxmlformats.org/officeDocument/2006/relationships" ax:classid="{5512D11C-5CC6-11CF-8D67-00AA00BDCE1D}" r:id="rId1" ax:persistence="persistStreamInit"/>
</file>

<file path=xl/activeX/activeX181.xml><?xml version="1.0" encoding="utf-8"?>
<ax:ocx xmlns:ax="http://schemas.microsoft.com/office/2006/activeX" xmlns:r="http://schemas.openxmlformats.org/officeDocument/2006/relationships" ax:classid="{5512D11C-5CC6-11CF-8D67-00AA00BDCE1D}" r:id="rId1" ax:persistence="persistStreamInit"/>
</file>

<file path=xl/activeX/activeX182.xml><?xml version="1.0" encoding="utf-8"?>
<ax:ocx xmlns:ax="http://schemas.microsoft.com/office/2006/activeX" xmlns:r="http://schemas.openxmlformats.org/officeDocument/2006/relationships" ax:classid="{5512D11C-5CC6-11CF-8D67-00AA00BDCE1D}" r:id="rId1" ax:persistence="persistStreamInit"/>
</file>

<file path=xl/activeX/activeX183.xml><?xml version="1.0" encoding="utf-8"?>
<ax:ocx xmlns:ax="http://schemas.microsoft.com/office/2006/activeX" xmlns:r="http://schemas.openxmlformats.org/officeDocument/2006/relationships" ax:classid="{5512D11C-5CC6-11CF-8D67-00AA00BDCE1D}" r:id="rId1" ax:persistence="persistStreamInit"/>
</file>

<file path=xl/activeX/activeX184.xml><?xml version="1.0" encoding="utf-8"?>
<ax:ocx xmlns:ax="http://schemas.microsoft.com/office/2006/activeX" xmlns:r="http://schemas.openxmlformats.org/officeDocument/2006/relationships" ax:classid="{5512D11C-5CC6-11CF-8D67-00AA00BDCE1D}" r:id="rId1" ax:persistence="persistStreamInit"/>
</file>

<file path=xl/activeX/activeX185.xml><?xml version="1.0" encoding="utf-8"?>
<ax:ocx xmlns:ax="http://schemas.microsoft.com/office/2006/activeX" xmlns:r="http://schemas.openxmlformats.org/officeDocument/2006/relationships" ax:classid="{5512D11C-5CC6-11CF-8D67-00AA00BDCE1D}" r:id="rId1" ax:persistence="persistStreamInit"/>
</file>

<file path=xl/activeX/activeX186.xml><?xml version="1.0" encoding="utf-8"?>
<ax:ocx xmlns:ax="http://schemas.microsoft.com/office/2006/activeX" xmlns:r="http://schemas.openxmlformats.org/officeDocument/2006/relationships" ax:classid="{5512D11C-5CC6-11CF-8D67-00AA00BDCE1D}" r:id="rId1" ax:persistence="persistStreamInit"/>
</file>

<file path=xl/activeX/activeX187.xml><?xml version="1.0" encoding="utf-8"?>
<ax:ocx xmlns:ax="http://schemas.microsoft.com/office/2006/activeX" xmlns:r="http://schemas.openxmlformats.org/officeDocument/2006/relationships" ax:classid="{5512D11C-5CC6-11CF-8D67-00AA00BDCE1D}" r:id="rId1" ax:persistence="persistStreamInit"/>
</file>

<file path=xl/activeX/activeX188.xml><?xml version="1.0" encoding="utf-8"?>
<ax:ocx xmlns:ax="http://schemas.microsoft.com/office/2006/activeX" xmlns:r="http://schemas.openxmlformats.org/officeDocument/2006/relationships" ax:classid="{5512D11C-5CC6-11CF-8D67-00AA00BDCE1D}" r:id="rId1" ax:persistence="persistStreamInit"/>
</file>

<file path=xl/activeX/activeX189.xml><?xml version="1.0" encoding="utf-8"?>
<ax:ocx xmlns:ax="http://schemas.microsoft.com/office/2006/activeX" xmlns:r="http://schemas.openxmlformats.org/officeDocument/2006/relationships" ax:classid="{5512D11C-5CC6-11CF-8D67-00AA00BDCE1D}" r:id="rId1" ax:persistence="persistStreamInit"/>
</file>

<file path=xl/activeX/activeX190.xml><?xml version="1.0" encoding="utf-8"?>
<ax:ocx xmlns:ax="http://schemas.microsoft.com/office/2006/activeX" xmlns:r="http://schemas.openxmlformats.org/officeDocument/2006/relationships" ax:classid="{5512D11C-5CC6-11CF-8D67-00AA00BDCE1D}" r:id="rId1" ax:persistence="persistStreamInit"/>
</file>

<file path=xl/activeX/activeX191.xml><?xml version="1.0" encoding="utf-8"?>
<ax:ocx xmlns:ax="http://schemas.microsoft.com/office/2006/activeX" xmlns:r="http://schemas.openxmlformats.org/officeDocument/2006/relationships" ax:classid="{5512D11C-5CC6-11CF-8D67-00AA00BDCE1D}" r:id="rId1" ax:persistence="persistStreamInit"/>
</file>

<file path=xl/activeX/activeX192.xml><?xml version="1.0" encoding="utf-8"?>
<ax:ocx xmlns:ax="http://schemas.microsoft.com/office/2006/activeX" xmlns:r="http://schemas.openxmlformats.org/officeDocument/2006/relationships" ax:classid="{5512D11C-5CC6-11CF-8D67-00AA00BDCE1D}" r:id="rId1" ax:persistence="persistStreamInit"/>
</file>

<file path=xl/activeX/activeX193.xml><?xml version="1.0" encoding="utf-8"?>
<ax:ocx xmlns:ax="http://schemas.microsoft.com/office/2006/activeX" xmlns:r="http://schemas.openxmlformats.org/officeDocument/2006/relationships" ax:classid="{5512D11C-5CC6-11CF-8D67-00AA00BDCE1D}" r:id="rId1" ax:persistence="persistStreamInit"/>
</file>

<file path=xl/activeX/activeX194.xml><?xml version="1.0" encoding="utf-8"?>
<ax:ocx xmlns:ax="http://schemas.microsoft.com/office/2006/activeX" xmlns:r="http://schemas.openxmlformats.org/officeDocument/2006/relationships" ax:classid="{5512D11C-5CC6-11CF-8D67-00AA00BDCE1D}" r:id="rId1" ax:persistence="persistStreamInit"/>
</file>

<file path=xl/activeX/activeX195.xml><?xml version="1.0" encoding="utf-8"?>
<ax:ocx xmlns:ax="http://schemas.microsoft.com/office/2006/activeX" xmlns:r="http://schemas.openxmlformats.org/officeDocument/2006/relationships" ax:classid="{5512D11C-5CC6-11CF-8D67-00AA00BDCE1D}" r:id="rId1" ax:persistence="persistStreamInit"/>
</file>

<file path=xl/activeX/activeX196.xml><?xml version="1.0" encoding="utf-8"?>
<ax:ocx xmlns:ax="http://schemas.microsoft.com/office/2006/activeX" xmlns:r="http://schemas.openxmlformats.org/officeDocument/2006/relationships" ax:classid="{5512D11C-5CC6-11CF-8D67-00AA00BDCE1D}" r:id="rId1" ax:persistence="persistStreamInit"/>
</file>

<file path=xl/activeX/activeX197.xml><?xml version="1.0" encoding="utf-8"?>
<ax:ocx xmlns:ax="http://schemas.microsoft.com/office/2006/activeX" xmlns:r="http://schemas.openxmlformats.org/officeDocument/2006/relationships" ax:classid="{5512D11C-5CC6-11CF-8D67-00AA00BDCE1D}" r:id="rId1" ax:persistence="persistStreamInit"/>
</file>

<file path=xl/activeX/activeX198.xml><?xml version="1.0" encoding="utf-8"?>
<ax:ocx xmlns:ax="http://schemas.microsoft.com/office/2006/activeX" xmlns:r="http://schemas.openxmlformats.org/officeDocument/2006/relationships" ax:classid="{5512D11C-5CC6-11CF-8D67-00AA00BDCE1D}" r:id="rId1" ax:persistence="persistStreamInit"/>
</file>

<file path=xl/activeX/activeX199.xml><?xml version="1.0" encoding="utf-8"?>
<ax:ocx xmlns:ax="http://schemas.microsoft.com/office/2006/activeX" xmlns:r="http://schemas.openxmlformats.org/officeDocument/2006/relationships" ax:classid="{5512D11C-5CC6-11CF-8D67-00AA00BDCE1D}" r:id="rId1" ax:persistence="persistStreamInit"/>
</file>

<file path=xl/activeX/activeX200.xml><?xml version="1.0" encoding="utf-8"?>
<ax:ocx xmlns:ax="http://schemas.microsoft.com/office/2006/activeX" xmlns:r="http://schemas.openxmlformats.org/officeDocument/2006/relationships" ax:classid="{5512D11C-5CC6-11CF-8D67-00AA00BDCE1D}" r:id="rId1" ax:persistence="persistStreamInit"/>
</file>

<file path=xl/activeX/activeX201.xml><?xml version="1.0" encoding="utf-8"?>
<ax:ocx xmlns:ax="http://schemas.microsoft.com/office/2006/activeX" xmlns:r="http://schemas.openxmlformats.org/officeDocument/2006/relationships" ax:classid="{5512D11C-5CC6-11CF-8D67-00AA00BDCE1D}" r:id="rId1" ax:persistence="persistStreamInit"/>
</file>

<file path=xl/activeX/activeX202.xml><?xml version="1.0" encoding="utf-8"?>
<ax:ocx xmlns:ax="http://schemas.microsoft.com/office/2006/activeX" xmlns:r="http://schemas.openxmlformats.org/officeDocument/2006/relationships" ax:classid="{5512D11C-5CC6-11CF-8D67-00AA00BDCE1D}" r:id="rId1" ax:persistence="persistStreamInit"/>
</file>

<file path=xl/activeX/activeX203.xml><?xml version="1.0" encoding="utf-8"?>
<ax:ocx xmlns:ax="http://schemas.microsoft.com/office/2006/activeX" xmlns:r="http://schemas.openxmlformats.org/officeDocument/2006/relationships" ax:classid="{5512D11C-5CC6-11CF-8D67-00AA00BDCE1D}" r:id="rId1" ax:persistence="persistStreamInit"/>
</file>

<file path=xl/activeX/activeX204.xml><?xml version="1.0" encoding="utf-8"?>
<ax:ocx xmlns:ax="http://schemas.microsoft.com/office/2006/activeX" xmlns:r="http://schemas.openxmlformats.org/officeDocument/2006/relationships" ax:classid="{5512D11C-5CC6-11CF-8D67-00AA00BDCE1D}" r:id="rId1" ax:persistence="persistStreamInit"/>
</file>

<file path=xl/activeX/activeX205.xml><?xml version="1.0" encoding="utf-8"?>
<ax:ocx xmlns:ax="http://schemas.microsoft.com/office/2006/activeX" xmlns:r="http://schemas.openxmlformats.org/officeDocument/2006/relationships" ax:classid="{5512D11C-5CC6-11CF-8D67-00AA00BDCE1D}" r:id="rId1" ax:persistence="persistStreamInit"/>
</file>

<file path=xl/activeX/activeX206.xml><?xml version="1.0" encoding="utf-8"?>
<ax:ocx xmlns:ax="http://schemas.microsoft.com/office/2006/activeX" xmlns:r="http://schemas.openxmlformats.org/officeDocument/2006/relationships" ax:classid="{5512D11C-5CC6-11CF-8D67-00AA00BDCE1D}" r:id="rId1" ax:persistence="persistStreamInit"/>
</file>

<file path=xl/activeX/activeX207.xml><?xml version="1.0" encoding="utf-8"?>
<ax:ocx xmlns:ax="http://schemas.microsoft.com/office/2006/activeX" xmlns:r="http://schemas.openxmlformats.org/officeDocument/2006/relationships" ax:classid="{5512D11C-5CC6-11CF-8D67-00AA00BDCE1D}" r:id="rId1" ax:persistence="persistStreamInit"/>
</file>

<file path=xl/activeX/activeX208.xml><?xml version="1.0" encoding="utf-8"?>
<ax:ocx xmlns:ax="http://schemas.microsoft.com/office/2006/activeX" xmlns:r="http://schemas.openxmlformats.org/officeDocument/2006/relationships" ax:classid="{5512D11C-5CC6-11CF-8D67-00AA00BDCE1D}" r:id="rId1" ax:persistence="persistStreamInit"/>
</file>

<file path=xl/activeX/activeX209.xml><?xml version="1.0" encoding="utf-8"?>
<ax:ocx xmlns:ax="http://schemas.microsoft.com/office/2006/activeX" xmlns:r="http://schemas.openxmlformats.org/officeDocument/2006/relationships" ax:classid="{5512D11C-5CC6-11CF-8D67-00AA00BDCE1D}" r:id="rId1" ax:persistence="persistStreamInit"/>
</file>

<file path=xl/activeX/activeX210.xml><?xml version="1.0" encoding="utf-8"?>
<ax:ocx xmlns:ax="http://schemas.microsoft.com/office/2006/activeX" xmlns:r="http://schemas.openxmlformats.org/officeDocument/2006/relationships" ax:classid="{5512D11C-5CC6-11CF-8D67-00AA00BDCE1D}" r:id="rId1" ax:persistence="persistStreamInit"/>
</file>

<file path=xl/activeX/activeX211.xml><?xml version="1.0" encoding="utf-8"?>
<ax:ocx xmlns:ax="http://schemas.microsoft.com/office/2006/activeX" xmlns:r="http://schemas.openxmlformats.org/officeDocument/2006/relationships" ax:classid="{5512D11C-5CC6-11CF-8D67-00AA00BDCE1D}" r:id="rId1" ax:persistence="persistStreamInit"/>
</file>

<file path=xl/activeX/activeX212.xml><?xml version="1.0" encoding="utf-8"?>
<ax:ocx xmlns:ax="http://schemas.microsoft.com/office/2006/activeX" xmlns:r="http://schemas.openxmlformats.org/officeDocument/2006/relationships" ax:classid="{5512D11C-5CC6-11CF-8D67-00AA00BDCE1D}" r:id="rId1" ax:persistence="persistStreamInit"/>
</file>

<file path=xl/activeX/activeX213.xml><?xml version="1.0" encoding="utf-8"?>
<ax:ocx xmlns:ax="http://schemas.microsoft.com/office/2006/activeX" xmlns:r="http://schemas.openxmlformats.org/officeDocument/2006/relationships" ax:classid="{5512D11C-5CC6-11CF-8D67-00AA00BDCE1D}" r:id="rId1" ax:persistence="persistStreamInit"/>
</file>

<file path=xl/activeX/activeX214.xml><?xml version="1.0" encoding="utf-8"?>
<ax:ocx xmlns:ax="http://schemas.microsoft.com/office/2006/activeX" xmlns:r="http://schemas.openxmlformats.org/officeDocument/2006/relationships" ax:classid="{5512D11C-5CC6-11CF-8D67-00AA00BDCE1D}" r:id="rId1" ax:persistence="persistStreamInit"/>
</file>

<file path=xl/activeX/activeX215.xml><?xml version="1.0" encoding="utf-8"?>
<ax:ocx xmlns:ax="http://schemas.microsoft.com/office/2006/activeX" xmlns:r="http://schemas.openxmlformats.org/officeDocument/2006/relationships" ax:classid="{5512D11C-5CC6-11CF-8D67-00AA00BDCE1D}" r:id="rId1" ax:persistence="persistStreamInit"/>
</file>

<file path=xl/activeX/activeX216.xml><?xml version="1.0" encoding="utf-8"?>
<ax:ocx xmlns:ax="http://schemas.microsoft.com/office/2006/activeX" xmlns:r="http://schemas.openxmlformats.org/officeDocument/2006/relationships" ax:classid="{5512D11C-5CC6-11CF-8D67-00AA00BDCE1D}" r:id="rId1" ax:persistence="persistStreamInit"/>
</file>

<file path=xl/activeX/activeX217.xml><?xml version="1.0" encoding="utf-8"?>
<ax:ocx xmlns:ax="http://schemas.microsoft.com/office/2006/activeX" xmlns:r="http://schemas.openxmlformats.org/officeDocument/2006/relationships" ax:classid="{5512D11C-5CC6-11CF-8D67-00AA00BDCE1D}" r:id="rId1" ax:persistence="persistStreamInit"/>
</file>

<file path=xl/activeX/activeX218.xml><?xml version="1.0" encoding="utf-8"?>
<ax:ocx xmlns:ax="http://schemas.microsoft.com/office/2006/activeX" xmlns:r="http://schemas.openxmlformats.org/officeDocument/2006/relationships" ax:classid="{5512D11C-5CC6-11CF-8D67-00AA00BDCE1D}" r:id="rId1" ax:persistence="persistStreamInit"/>
</file>

<file path=xl/activeX/activeX219.xml><?xml version="1.0" encoding="utf-8"?>
<ax:ocx xmlns:ax="http://schemas.microsoft.com/office/2006/activeX" xmlns:r="http://schemas.openxmlformats.org/officeDocument/2006/relationships" ax:classid="{5512D11C-5CC6-11CF-8D67-00AA00BDCE1D}" r:id="rId1" ax:persistence="persistStreamInit"/>
</file>

<file path=xl/activeX/activeX220.xml><?xml version="1.0" encoding="utf-8"?>
<ax:ocx xmlns:ax="http://schemas.microsoft.com/office/2006/activeX" xmlns:r="http://schemas.openxmlformats.org/officeDocument/2006/relationships" ax:classid="{5512D11C-5CC6-11CF-8D67-00AA00BDCE1D}" r:id="rId1" ax:persistence="persistStreamInit"/>
</file>

<file path=xl/activeX/activeX221.xml><?xml version="1.0" encoding="utf-8"?>
<ax:ocx xmlns:ax="http://schemas.microsoft.com/office/2006/activeX" xmlns:r="http://schemas.openxmlformats.org/officeDocument/2006/relationships" ax:classid="{5512D11C-5CC6-11CF-8D67-00AA00BDCE1D}" r:id="rId1" ax:persistence="persistStreamInit"/>
</file>

<file path=xl/activeX/activeX222.xml><?xml version="1.0" encoding="utf-8"?>
<ax:ocx xmlns:ax="http://schemas.microsoft.com/office/2006/activeX" xmlns:r="http://schemas.openxmlformats.org/officeDocument/2006/relationships" ax:classid="{5512D11C-5CC6-11CF-8D67-00AA00BDCE1D}" r:id="rId1" ax:persistence="persistStreamInit"/>
</file>

<file path=xl/activeX/activeX223.xml><?xml version="1.0" encoding="utf-8"?>
<ax:ocx xmlns:ax="http://schemas.microsoft.com/office/2006/activeX" xmlns:r="http://schemas.openxmlformats.org/officeDocument/2006/relationships" ax:classid="{5512D11C-5CC6-11CF-8D67-00AA00BDCE1D}" r:id="rId1" ax:persistence="persistStreamInit"/>
</file>

<file path=xl/activeX/activeX224.xml><?xml version="1.0" encoding="utf-8"?>
<ax:ocx xmlns:ax="http://schemas.microsoft.com/office/2006/activeX" xmlns:r="http://schemas.openxmlformats.org/officeDocument/2006/relationships" ax:classid="{5512D11C-5CC6-11CF-8D67-00AA00BDCE1D}" r:id="rId1" ax:persistence="persistStreamInit"/>
</file>

<file path=xl/activeX/activeX225.xml><?xml version="1.0" encoding="utf-8"?>
<ax:ocx xmlns:ax="http://schemas.microsoft.com/office/2006/activeX" xmlns:r="http://schemas.openxmlformats.org/officeDocument/2006/relationships" ax:classid="{5512D11C-5CC6-11CF-8D67-00AA00BDCE1D}" r:id="rId1" ax:persistence="persistStreamInit"/>
</file>

<file path=xl/activeX/activeX226.xml><?xml version="1.0" encoding="utf-8"?>
<ax:ocx xmlns:ax="http://schemas.microsoft.com/office/2006/activeX" xmlns:r="http://schemas.openxmlformats.org/officeDocument/2006/relationships" ax:classid="{5512D11C-5CC6-11CF-8D67-00AA00BDCE1D}" r:id="rId1" ax:persistence="persistStreamInit"/>
</file>

<file path=xl/activeX/activeX227.xml><?xml version="1.0" encoding="utf-8"?>
<ax:ocx xmlns:ax="http://schemas.microsoft.com/office/2006/activeX" xmlns:r="http://schemas.openxmlformats.org/officeDocument/2006/relationships" ax:classid="{5512D11C-5CC6-11CF-8D67-00AA00BDCE1D}" r:id="rId1" ax:persistence="persistStreamInit"/>
</file>

<file path=xl/activeX/activeX228.xml><?xml version="1.0" encoding="utf-8"?>
<ax:ocx xmlns:ax="http://schemas.microsoft.com/office/2006/activeX" xmlns:r="http://schemas.openxmlformats.org/officeDocument/2006/relationships" ax:classid="{5512D11C-5CC6-11CF-8D67-00AA00BDCE1D}" r:id="rId1" ax:persistence="persistStreamInit"/>
</file>

<file path=xl/activeX/activeX229.xml><?xml version="1.0" encoding="utf-8"?>
<ax:ocx xmlns:ax="http://schemas.microsoft.com/office/2006/activeX" xmlns:r="http://schemas.openxmlformats.org/officeDocument/2006/relationships" ax:classid="{5512D11C-5CC6-11CF-8D67-00AA00BDCE1D}" r:id="rId1" ax:persistence="persistStreamInit"/>
</file>

<file path=xl/activeX/activeX230.xml><?xml version="1.0" encoding="utf-8"?>
<ax:ocx xmlns:ax="http://schemas.microsoft.com/office/2006/activeX" xmlns:r="http://schemas.openxmlformats.org/officeDocument/2006/relationships" ax:classid="{5512D11C-5CC6-11CF-8D67-00AA00BDCE1D}" r:id="rId1" ax:persistence="persistStreamInit"/>
</file>

<file path=xl/activeX/activeX231.xml><?xml version="1.0" encoding="utf-8"?>
<ax:ocx xmlns:ax="http://schemas.microsoft.com/office/2006/activeX" xmlns:r="http://schemas.openxmlformats.org/officeDocument/2006/relationships" ax:classid="{5512D11C-5CC6-11CF-8D67-00AA00BDCE1D}" r:id="rId1" ax:persistence="persistStreamInit"/>
</file>

<file path=xl/drawings/_rels/drawing1.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5.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6.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7.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8.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9.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0.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1.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2.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3.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4.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5.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6.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7.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8.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19.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0.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1.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2.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3.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4.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5.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6.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7.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8.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29.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0.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1.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2.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3.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4.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5.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6.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7.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8.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39.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0.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1.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2.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3.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4.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5.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6.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7.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8.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49.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50.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51.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52.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drawing53.xml.rels><?xml version="1.0" encoding="UTF-8" standalone="yes"?>
<Relationships xmlns="http://schemas.openxmlformats.org/package/2006/relationships"><Relationship Id="rId1" Type="http://schemas.openxmlformats.org/officeDocument/2006/relationships/hyperlink" Target="#&#36164;&#37329;&#36134;&#25143;!A1"/></Relationships>
</file>

<file path=xl/drawings/_rels/vmlDrawing5.vml.rels><?xml version="1.0" encoding="UTF-8" standalone="yes"?>
<Relationships xmlns="http://schemas.openxmlformats.org/package/2006/relationships"><Relationship Id="rId99" Type="http://schemas.openxmlformats.org/officeDocument/2006/relationships/image" Target="../media/image99.wmf"/><Relationship Id="rId98" Type="http://schemas.openxmlformats.org/officeDocument/2006/relationships/image" Target="../media/image98.wmf"/><Relationship Id="rId97" Type="http://schemas.openxmlformats.org/officeDocument/2006/relationships/image" Target="../media/image97.wmf"/><Relationship Id="rId96" Type="http://schemas.openxmlformats.org/officeDocument/2006/relationships/image" Target="../media/image96.wmf"/><Relationship Id="rId95" Type="http://schemas.openxmlformats.org/officeDocument/2006/relationships/image" Target="../media/image95.wmf"/><Relationship Id="rId94" Type="http://schemas.openxmlformats.org/officeDocument/2006/relationships/image" Target="../media/image94.wmf"/><Relationship Id="rId93" Type="http://schemas.openxmlformats.org/officeDocument/2006/relationships/image" Target="../media/image93.wmf"/><Relationship Id="rId92" Type="http://schemas.openxmlformats.org/officeDocument/2006/relationships/image" Target="../media/image92.wmf"/><Relationship Id="rId91" Type="http://schemas.openxmlformats.org/officeDocument/2006/relationships/image" Target="../media/image91.wmf"/><Relationship Id="rId90" Type="http://schemas.openxmlformats.org/officeDocument/2006/relationships/image" Target="../media/image90.wmf"/><Relationship Id="rId9" Type="http://schemas.openxmlformats.org/officeDocument/2006/relationships/image" Target="../media/image9.wmf"/><Relationship Id="rId89" Type="http://schemas.openxmlformats.org/officeDocument/2006/relationships/image" Target="../media/image89.wmf"/><Relationship Id="rId88" Type="http://schemas.openxmlformats.org/officeDocument/2006/relationships/image" Target="../media/image88.wmf"/><Relationship Id="rId87" Type="http://schemas.openxmlformats.org/officeDocument/2006/relationships/image" Target="../media/image87.wmf"/><Relationship Id="rId86" Type="http://schemas.openxmlformats.org/officeDocument/2006/relationships/image" Target="../media/image86.wmf"/><Relationship Id="rId85" Type="http://schemas.openxmlformats.org/officeDocument/2006/relationships/image" Target="../media/image85.wmf"/><Relationship Id="rId84" Type="http://schemas.openxmlformats.org/officeDocument/2006/relationships/image" Target="../media/image84.wmf"/><Relationship Id="rId83" Type="http://schemas.openxmlformats.org/officeDocument/2006/relationships/image" Target="../media/image83.wmf"/><Relationship Id="rId82" Type="http://schemas.openxmlformats.org/officeDocument/2006/relationships/image" Target="../media/image82.wmf"/><Relationship Id="rId81" Type="http://schemas.openxmlformats.org/officeDocument/2006/relationships/image" Target="../media/image81.wmf"/><Relationship Id="rId80" Type="http://schemas.openxmlformats.org/officeDocument/2006/relationships/image" Target="../media/image80.wmf"/><Relationship Id="rId8" Type="http://schemas.openxmlformats.org/officeDocument/2006/relationships/image" Target="../media/image8.wmf"/><Relationship Id="rId79" Type="http://schemas.openxmlformats.org/officeDocument/2006/relationships/image" Target="../media/image79.wmf"/><Relationship Id="rId78" Type="http://schemas.openxmlformats.org/officeDocument/2006/relationships/image" Target="../media/image78.wmf"/><Relationship Id="rId77" Type="http://schemas.openxmlformats.org/officeDocument/2006/relationships/image" Target="../media/image77.wmf"/><Relationship Id="rId76" Type="http://schemas.openxmlformats.org/officeDocument/2006/relationships/image" Target="../media/image76.wmf"/><Relationship Id="rId75" Type="http://schemas.openxmlformats.org/officeDocument/2006/relationships/image" Target="../media/image75.wmf"/><Relationship Id="rId74" Type="http://schemas.openxmlformats.org/officeDocument/2006/relationships/image" Target="../media/image74.wmf"/><Relationship Id="rId73" Type="http://schemas.openxmlformats.org/officeDocument/2006/relationships/image" Target="../media/image73.wmf"/><Relationship Id="rId72" Type="http://schemas.openxmlformats.org/officeDocument/2006/relationships/image" Target="../media/image72.wmf"/><Relationship Id="rId71" Type="http://schemas.openxmlformats.org/officeDocument/2006/relationships/image" Target="../media/image71.wmf"/><Relationship Id="rId70" Type="http://schemas.openxmlformats.org/officeDocument/2006/relationships/image" Target="../media/image70.wmf"/><Relationship Id="rId7" Type="http://schemas.openxmlformats.org/officeDocument/2006/relationships/image" Target="../media/image7.wmf"/><Relationship Id="rId69" Type="http://schemas.openxmlformats.org/officeDocument/2006/relationships/image" Target="../media/image69.wmf"/><Relationship Id="rId68" Type="http://schemas.openxmlformats.org/officeDocument/2006/relationships/image" Target="../media/image68.wmf"/><Relationship Id="rId67" Type="http://schemas.openxmlformats.org/officeDocument/2006/relationships/image" Target="../media/image67.wmf"/><Relationship Id="rId66" Type="http://schemas.openxmlformats.org/officeDocument/2006/relationships/image" Target="../media/image66.wmf"/><Relationship Id="rId65" Type="http://schemas.openxmlformats.org/officeDocument/2006/relationships/image" Target="../media/image65.wmf"/><Relationship Id="rId64" Type="http://schemas.openxmlformats.org/officeDocument/2006/relationships/image" Target="../media/image64.wmf"/><Relationship Id="rId63" Type="http://schemas.openxmlformats.org/officeDocument/2006/relationships/image" Target="../media/image63.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0" Type="http://schemas.openxmlformats.org/officeDocument/2006/relationships/image" Target="../media/image180.wmf"/><Relationship Id="rId18" Type="http://schemas.openxmlformats.org/officeDocument/2006/relationships/image" Target="../media/image18.wmf"/><Relationship Id="rId179" Type="http://schemas.openxmlformats.org/officeDocument/2006/relationships/image" Target="../media/image179.wmf"/><Relationship Id="rId178" Type="http://schemas.openxmlformats.org/officeDocument/2006/relationships/image" Target="../media/image178.wmf"/><Relationship Id="rId177" Type="http://schemas.openxmlformats.org/officeDocument/2006/relationships/image" Target="../media/image177.wmf"/><Relationship Id="rId176" Type="http://schemas.openxmlformats.org/officeDocument/2006/relationships/image" Target="../media/image176.wmf"/><Relationship Id="rId175" Type="http://schemas.openxmlformats.org/officeDocument/2006/relationships/image" Target="../media/image175.wmf"/><Relationship Id="rId174" Type="http://schemas.openxmlformats.org/officeDocument/2006/relationships/image" Target="../media/image174.wmf"/><Relationship Id="rId173" Type="http://schemas.openxmlformats.org/officeDocument/2006/relationships/image" Target="../media/image173.wmf"/><Relationship Id="rId172" Type="http://schemas.openxmlformats.org/officeDocument/2006/relationships/image" Target="../media/image172.wmf"/><Relationship Id="rId171" Type="http://schemas.openxmlformats.org/officeDocument/2006/relationships/image" Target="../media/image171.wmf"/><Relationship Id="rId170" Type="http://schemas.openxmlformats.org/officeDocument/2006/relationships/image" Target="../media/image170.wmf"/><Relationship Id="rId17" Type="http://schemas.openxmlformats.org/officeDocument/2006/relationships/image" Target="../media/image17.wmf"/><Relationship Id="rId169" Type="http://schemas.openxmlformats.org/officeDocument/2006/relationships/image" Target="../media/image169.wmf"/><Relationship Id="rId168" Type="http://schemas.openxmlformats.org/officeDocument/2006/relationships/image" Target="../media/image168.wmf"/><Relationship Id="rId167" Type="http://schemas.openxmlformats.org/officeDocument/2006/relationships/image" Target="../media/image167.wmf"/><Relationship Id="rId166" Type="http://schemas.openxmlformats.org/officeDocument/2006/relationships/image" Target="../media/image166.wmf"/><Relationship Id="rId165" Type="http://schemas.openxmlformats.org/officeDocument/2006/relationships/image" Target="../media/image165.wmf"/><Relationship Id="rId164" Type="http://schemas.openxmlformats.org/officeDocument/2006/relationships/image" Target="../media/image164.wmf"/><Relationship Id="rId163" Type="http://schemas.openxmlformats.org/officeDocument/2006/relationships/image" Target="../media/image163.wmf"/><Relationship Id="rId162" Type="http://schemas.openxmlformats.org/officeDocument/2006/relationships/image" Target="../media/image162.wmf"/><Relationship Id="rId161" Type="http://schemas.openxmlformats.org/officeDocument/2006/relationships/image" Target="../media/image161.wmf"/><Relationship Id="rId160" Type="http://schemas.openxmlformats.org/officeDocument/2006/relationships/image" Target="../media/image160.wmf"/><Relationship Id="rId16" Type="http://schemas.openxmlformats.org/officeDocument/2006/relationships/image" Target="../media/image16.wmf"/><Relationship Id="rId159" Type="http://schemas.openxmlformats.org/officeDocument/2006/relationships/image" Target="../media/image159.wmf"/><Relationship Id="rId158" Type="http://schemas.openxmlformats.org/officeDocument/2006/relationships/image" Target="../media/image158.wmf"/><Relationship Id="rId157" Type="http://schemas.openxmlformats.org/officeDocument/2006/relationships/image" Target="../media/image157.wmf"/><Relationship Id="rId156" Type="http://schemas.openxmlformats.org/officeDocument/2006/relationships/image" Target="../media/image156.wmf"/><Relationship Id="rId155" Type="http://schemas.openxmlformats.org/officeDocument/2006/relationships/image" Target="../media/image155.wmf"/><Relationship Id="rId154" Type="http://schemas.openxmlformats.org/officeDocument/2006/relationships/image" Target="../media/image154.wmf"/><Relationship Id="rId153" Type="http://schemas.openxmlformats.org/officeDocument/2006/relationships/image" Target="../media/image153.wmf"/><Relationship Id="rId152" Type="http://schemas.openxmlformats.org/officeDocument/2006/relationships/image" Target="../media/image152.wmf"/><Relationship Id="rId151" Type="http://schemas.openxmlformats.org/officeDocument/2006/relationships/image" Target="../media/image151.wmf"/><Relationship Id="rId150" Type="http://schemas.openxmlformats.org/officeDocument/2006/relationships/image" Target="../media/image150.wmf"/><Relationship Id="rId15" Type="http://schemas.openxmlformats.org/officeDocument/2006/relationships/image" Target="../media/image15.wmf"/><Relationship Id="rId149" Type="http://schemas.openxmlformats.org/officeDocument/2006/relationships/image" Target="../media/image149.wmf"/><Relationship Id="rId148" Type="http://schemas.openxmlformats.org/officeDocument/2006/relationships/image" Target="../media/image148.wmf"/><Relationship Id="rId147" Type="http://schemas.openxmlformats.org/officeDocument/2006/relationships/image" Target="../media/image147.wmf"/><Relationship Id="rId146" Type="http://schemas.openxmlformats.org/officeDocument/2006/relationships/image" Target="../media/image146.wmf"/><Relationship Id="rId145" Type="http://schemas.openxmlformats.org/officeDocument/2006/relationships/image" Target="../media/image145.wmf"/><Relationship Id="rId144" Type="http://schemas.openxmlformats.org/officeDocument/2006/relationships/image" Target="../media/image144.wmf"/><Relationship Id="rId143" Type="http://schemas.openxmlformats.org/officeDocument/2006/relationships/image" Target="../media/image143.wmf"/><Relationship Id="rId142" Type="http://schemas.openxmlformats.org/officeDocument/2006/relationships/image" Target="../media/image142.wmf"/><Relationship Id="rId141" Type="http://schemas.openxmlformats.org/officeDocument/2006/relationships/image" Target="../media/image141.wmf"/><Relationship Id="rId140" Type="http://schemas.openxmlformats.org/officeDocument/2006/relationships/image" Target="../media/image140.wmf"/><Relationship Id="rId14" Type="http://schemas.openxmlformats.org/officeDocument/2006/relationships/image" Target="../media/image14.wmf"/><Relationship Id="rId139" Type="http://schemas.openxmlformats.org/officeDocument/2006/relationships/image" Target="../media/image139.wmf"/><Relationship Id="rId138" Type="http://schemas.openxmlformats.org/officeDocument/2006/relationships/image" Target="../media/image138.wmf"/><Relationship Id="rId137" Type="http://schemas.openxmlformats.org/officeDocument/2006/relationships/image" Target="../media/image137.wmf"/><Relationship Id="rId136" Type="http://schemas.openxmlformats.org/officeDocument/2006/relationships/image" Target="../media/image136.wmf"/><Relationship Id="rId135" Type="http://schemas.openxmlformats.org/officeDocument/2006/relationships/image" Target="../media/image135.wmf"/><Relationship Id="rId134" Type="http://schemas.openxmlformats.org/officeDocument/2006/relationships/image" Target="../media/image134.wmf"/><Relationship Id="rId133" Type="http://schemas.openxmlformats.org/officeDocument/2006/relationships/image" Target="../media/image133.wmf"/><Relationship Id="rId132" Type="http://schemas.openxmlformats.org/officeDocument/2006/relationships/image" Target="../media/image132.wmf"/><Relationship Id="rId131" Type="http://schemas.openxmlformats.org/officeDocument/2006/relationships/image" Target="../media/image131.wmf"/><Relationship Id="rId130" Type="http://schemas.openxmlformats.org/officeDocument/2006/relationships/image" Target="../media/image130.wmf"/><Relationship Id="rId13" Type="http://schemas.openxmlformats.org/officeDocument/2006/relationships/image" Target="../media/image13.wmf"/><Relationship Id="rId129" Type="http://schemas.openxmlformats.org/officeDocument/2006/relationships/image" Target="../media/image129.wmf"/><Relationship Id="rId128" Type="http://schemas.openxmlformats.org/officeDocument/2006/relationships/image" Target="../media/image128.wmf"/><Relationship Id="rId127" Type="http://schemas.openxmlformats.org/officeDocument/2006/relationships/image" Target="../media/image127.wmf"/><Relationship Id="rId126" Type="http://schemas.openxmlformats.org/officeDocument/2006/relationships/image" Target="../media/image126.wmf"/><Relationship Id="rId125" Type="http://schemas.openxmlformats.org/officeDocument/2006/relationships/image" Target="../media/image125.wmf"/><Relationship Id="rId124" Type="http://schemas.openxmlformats.org/officeDocument/2006/relationships/image" Target="../media/image124.wmf"/><Relationship Id="rId123" Type="http://schemas.openxmlformats.org/officeDocument/2006/relationships/image" Target="../media/image123.wmf"/><Relationship Id="rId122" Type="http://schemas.openxmlformats.org/officeDocument/2006/relationships/image" Target="../media/image122.wmf"/><Relationship Id="rId121" Type="http://schemas.openxmlformats.org/officeDocument/2006/relationships/image" Target="../media/image121.wmf"/><Relationship Id="rId120" Type="http://schemas.openxmlformats.org/officeDocument/2006/relationships/image" Target="../media/image120.wmf"/><Relationship Id="rId12" Type="http://schemas.openxmlformats.org/officeDocument/2006/relationships/image" Target="../media/image12.wmf"/><Relationship Id="rId119" Type="http://schemas.openxmlformats.org/officeDocument/2006/relationships/image" Target="../media/image119.wmf"/><Relationship Id="rId118" Type="http://schemas.openxmlformats.org/officeDocument/2006/relationships/image" Target="../media/image118.wmf"/><Relationship Id="rId117" Type="http://schemas.openxmlformats.org/officeDocument/2006/relationships/image" Target="../media/image117.wmf"/><Relationship Id="rId116" Type="http://schemas.openxmlformats.org/officeDocument/2006/relationships/image" Target="../media/image116.wmf"/><Relationship Id="rId115" Type="http://schemas.openxmlformats.org/officeDocument/2006/relationships/image" Target="../media/image115.wmf"/><Relationship Id="rId114" Type="http://schemas.openxmlformats.org/officeDocument/2006/relationships/image" Target="../media/image114.wmf"/><Relationship Id="rId113" Type="http://schemas.openxmlformats.org/officeDocument/2006/relationships/image" Target="../media/image113.wmf"/><Relationship Id="rId112" Type="http://schemas.openxmlformats.org/officeDocument/2006/relationships/image" Target="../media/image112.wmf"/><Relationship Id="rId111" Type="http://schemas.openxmlformats.org/officeDocument/2006/relationships/image" Target="../media/image111.wmf"/><Relationship Id="rId110" Type="http://schemas.openxmlformats.org/officeDocument/2006/relationships/image" Target="../media/image110.wmf"/><Relationship Id="rId11" Type="http://schemas.openxmlformats.org/officeDocument/2006/relationships/image" Target="../media/image11.wmf"/><Relationship Id="rId109" Type="http://schemas.openxmlformats.org/officeDocument/2006/relationships/image" Target="../media/image109.wmf"/><Relationship Id="rId108" Type="http://schemas.openxmlformats.org/officeDocument/2006/relationships/image" Target="../media/image108.wmf"/><Relationship Id="rId107" Type="http://schemas.openxmlformats.org/officeDocument/2006/relationships/image" Target="../media/image107.wmf"/><Relationship Id="rId106" Type="http://schemas.openxmlformats.org/officeDocument/2006/relationships/image" Target="../media/image106.wmf"/><Relationship Id="rId105" Type="http://schemas.openxmlformats.org/officeDocument/2006/relationships/image" Target="../media/image105.wmf"/><Relationship Id="rId104" Type="http://schemas.openxmlformats.org/officeDocument/2006/relationships/image" Target="../media/image104.wmf"/><Relationship Id="rId103" Type="http://schemas.openxmlformats.org/officeDocument/2006/relationships/image" Target="../media/image103.wmf"/><Relationship Id="rId102" Type="http://schemas.openxmlformats.org/officeDocument/2006/relationships/image" Target="../media/image102.wmf"/><Relationship Id="rId101" Type="http://schemas.openxmlformats.org/officeDocument/2006/relationships/image" Target="../media/image101.wmf"/><Relationship Id="rId100" Type="http://schemas.openxmlformats.org/officeDocument/2006/relationships/image" Target="../media/image100.wmf"/><Relationship Id="rId10" Type="http://schemas.openxmlformats.org/officeDocument/2006/relationships/image" Target="../media/image10.wmf"/><Relationship Id="rId1" Type="http://schemas.openxmlformats.org/officeDocument/2006/relationships/image" Target="../media/image1.wmf"/></Relationships>
</file>

<file path=xl/drawings/_rels/vmlDrawing6.vml.rels><?xml version="1.0" encoding="UTF-8" standalone="yes"?>
<Relationships xmlns="http://schemas.openxmlformats.org/package/2006/relationships"><Relationship Id="rId9" Type="http://schemas.openxmlformats.org/officeDocument/2006/relationships/image" Target="../media/image188.wmf"/><Relationship Id="rId8" Type="http://schemas.openxmlformats.org/officeDocument/2006/relationships/image" Target="../media/image187.wmf"/><Relationship Id="rId7" Type="http://schemas.openxmlformats.org/officeDocument/2006/relationships/image" Target="../media/image7.wmf"/><Relationship Id="rId6" Type="http://schemas.openxmlformats.org/officeDocument/2006/relationships/image" Target="../media/image186.wmf"/><Relationship Id="rId5" Type="http://schemas.openxmlformats.org/officeDocument/2006/relationships/image" Target="../media/image185.wmf"/><Relationship Id="rId4" Type="http://schemas.openxmlformats.org/officeDocument/2006/relationships/image" Target="../media/image184.wmf"/><Relationship Id="rId3" Type="http://schemas.openxmlformats.org/officeDocument/2006/relationships/image" Target="../media/image183.wmf"/><Relationship Id="rId29" Type="http://schemas.openxmlformats.org/officeDocument/2006/relationships/image" Target="../media/image208.wmf"/><Relationship Id="rId28" Type="http://schemas.openxmlformats.org/officeDocument/2006/relationships/image" Target="../media/image207.wmf"/><Relationship Id="rId27" Type="http://schemas.openxmlformats.org/officeDocument/2006/relationships/image" Target="../media/image206.wmf"/><Relationship Id="rId26" Type="http://schemas.openxmlformats.org/officeDocument/2006/relationships/image" Target="../media/image205.wmf"/><Relationship Id="rId25" Type="http://schemas.openxmlformats.org/officeDocument/2006/relationships/image" Target="../media/image204.wmf"/><Relationship Id="rId24" Type="http://schemas.openxmlformats.org/officeDocument/2006/relationships/image" Target="../media/image203.wmf"/><Relationship Id="rId23" Type="http://schemas.openxmlformats.org/officeDocument/2006/relationships/image" Target="../media/image202.wmf"/><Relationship Id="rId22" Type="http://schemas.openxmlformats.org/officeDocument/2006/relationships/image" Target="../media/image201.wmf"/><Relationship Id="rId21" Type="http://schemas.openxmlformats.org/officeDocument/2006/relationships/image" Target="../media/image200.wmf"/><Relationship Id="rId20" Type="http://schemas.openxmlformats.org/officeDocument/2006/relationships/image" Target="../media/image199.wmf"/><Relationship Id="rId2" Type="http://schemas.openxmlformats.org/officeDocument/2006/relationships/image" Target="../media/image182.wmf"/><Relationship Id="rId19" Type="http://schemas.openxmlformats.org/officeDocument/2006/relationships/image" Target="../media/image198.wmf"/><Relationship Id="rId18" Type="http://schemas.openxmlformats.org/officeDocument/2006/relationships/image" Target="../media/image197.wmf"/><Relationship Id="rId17" Type="http://schemas.openxmlformats.org/officeDocument/2006/relationships/image" Target="../media/image196.wmf"/><Relationship Id="rId16" Type="http://schemas.openxmlformats.org/officeDocument/2006/relationships/image" Target="../media/image195.wmf"/><Relationship Id="rId15" Type="http://schemas.openxmlformats.org/officeDocument/2006/relationships/image" Target="../media/image194.wmf"/><Relationship Id="rId14" Type="http://schemas.openxmlformats.org/officeDocument/2006/relationships/image" Target="../media/image193.wmf"/><Relationship Id="rId13" Type="http://schemas.openxmlformats.org/officeDocument/2006/relationships/image" Target="../media/image192.wmf"/><Relationship Id="rId12" Type="http://schemas.openxmlformats.org/officeDocument/2006/relationships/image" Target="../media/image191.wmf"/><Relationship Id="rId11" Type="http://schemas.openxmlformats.org/officeDocument/2006/relationships/image" Target="../media/image190.wmf"/><Relationship Id="rId10" Type="http://schemas.openxmlformats.org/officeDocument/2006/relationships/image" Target="../media/image189.wmf"/><Relationship Id="rId1" Type="http://schemas.openxmlformats.org/officeDocument/2006/relationships/image" Target="../media/image181.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22301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16965"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twoCellAnchor editAs="oneCell">
    <xdr:from>
      <xdr:col>8</xdr:col>
      <xdr:colOff>0</xdr:colOff>
      <xdr:row>7</xdr:row>
      <xdr:rowOff>0</xdr:rowOff>
    </xdr:from>
    <xdr:to>
      <xdr:col>8</xdr:col>
      <xdr:colOff>304800</xdr:colOff>
      <xdr:row>8</xdr:row>
      <xdr:rowOff>86360</xdr:rowOff>
    </xdr:to>
    <xdr:pic>
      <xdr:nvPicPr>
        <xdr:cNvPr id="3" name="图片 2"/>
        <xdr:cNvPicPr>
          <a:picLocks noChangeAspect="1"/>
        </xdr:cNvPicPr>
      </xdr:nvPicPr>
      <xdr:blipFill>
        <a:stretch>
          <a:fillRect/>
        </a:stretch>
      </xdr:blipFill>
      <xdr:spPr>
        <a:xfrm>
          <a:off x="14067155" y="1628775"/>
          <a:ext cx="304800" cy="305435"/>
        </a:xfrm>
        <a:prstGeom prst="rect">
          <a:avLst/>
        </a:prstGeom>
        <a:noFill/>
        <a:ln>
          <a:noFill/>
        </a:ln>
      </xdr:spPr>
    </xdr:pic>
    <xdr:clientData/>
  </xdr:twoCellAnchor>
  <xdr:twoCellAnchor editAs="oneCell">
    <xdr:from>
      <xdr:col>7</xdr:col>
      <xdr:colOff>0</xdr:colOff>
      <xdr:row>5</xdr:row>
      <xdr:rowOff>0</xdr:rowOff>
    </xdr:from>
    <xdr:to>
      <xdr:col>7</xdr:col>
      <xdr:colOff>304800</xdr:colOff>
      <xdr:row>6</xdr:row>
      <xdr:rowOff>86360</xdr:rowOff>
    </xdr:to>
    <xdr:pic>
      <xdr:nvPicPr>
        <xdr:cNvPr id="4" name="图片 3"/>
        <xdr:cNvPicPr>
          <a:picLocks noChangeAspect="1"/>
        </xdr:cNvPicPr>
      </xdr:nvPicPr>
      <xdr:blipFill>
        <a:stretch>
          <a:fillRect/>
        </a:stretch>
      </xdr:blipFill>
      <xdr:spPr>
        <a:xfrm>
          <a:off x="13381355" y="1190625"/>
          <a:ext cx="304800" cy="305435"/>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5" name="圆角矩形 4">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02870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4" name="圆角矩形 3">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620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0490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914400</xdr:colOff>
          <xdr:row>3</xdr:row>
          <xdr:rowOff>9525</xdr:rowOff>
        </xdr:to>
        <xdr:sp>
          <xdr:nvSpPr>
            <xdr:cNvPr id="2016257" name="Host Control  1" hidden="1">
              <a:extLst>
                <a:ext uri="{63B3BB69-23CF-44E3-9099-C40C66FF867C}">
                  <a14:compatExt spid="_x0000_s2016257"/>
                </a:ext>
              </a:extLst>
            </xdr:cNvPr>
            <xdr:cNvSpPr/>
          </xdr:nvSpPr>
          <xdr:spPr>
            <a:xfrm>
              <a:off x="895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2</xdr:row>
          <xdr:rowOff>0</xdr:rowOff>
        </xdr:from>
        <xdr:to>
          <xdr:col>1</xdr:col>
          <xdr:colOff>1600200</xdr:colOff>
          <xdr:row>3</xdr:row>
          <xdr:rowOff>9525</xdr:rowOff>
        </xdr:to>
        <xdr:sp>
          <xdr:nvSpPr>
            <xdr:cNvPr id="2016258" name="Host Control  2" hidden="1">
              <a:extLst>
                <a:ext uri="{63B3BB69-23CF-44E3-9099-C40C66FF867C}">
                  <a14:compatExt spid="_x0000_s2016258"/>
                </a:ext>
              </a:extLst>
            </xdr:cNvPr>
            <xdr:cNvSpPr/>
          </xdr:nvSpPr>
          <xdr:spPr>
            <a:xfrm>
              <a:off x="1581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2</xdr:row>
          <xdr:rowOff>0</xdr:rowOff>
        </xdr:from>
        <xdr:to>
          <xdr:col>1</xdr:col>
          <xdr:colOff>2286000</xdr:colOff>
          <xdr:row>3</xdr:row>
          <xdr:rowOff>9525</xdr:rowOff>
        </xdr:to>
        <xdr:sp>
          <xdr:nvSpPr>
            <xdr:cNvPr id="2016259" name="Host Control  3" hidden="1">
              <a:extLst>
                <a:ext uri="{63B3BB69-23CF-44E3-9099-C40C66FF867C}">
                  <a14:compatExt spid="_x0000_s2016259"/>
                </a:ext>
              </a:extLst>
            </xdr:cNvPr>
            <xdr:cNvSpPr/>
          </xdr:nvSpPr>
          <xdr:spPr>
            <a:xfrm>
              <a:off x="2266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2</xdr:row>
          <xdr:rowOff>0</xdr:rowOff>
        </xdr:from>
        <xdr:to>
          <xdr:col>1</xdr:col>
          <xdr:colOff>2971800</xdr:colOff>
          <xdr:row>3</xdr:row>
          <xdr:rowOff>9525</xdr:rowOff>
        </xdr:to>
        <xdr:sp>
          <xdr:nvSpPr>
            <xdr:cNvPr id="2016260" name="Host Control  4" hidden="1">
              <a:extLst>
                <a:ext uri="{63B3BB69-23CF-44E3-9099-C40C66FF867C}">
                  <a14:compatExt spid="_x0000_s2016260"/>
                </a:ext>
              </a:extLst>
            </xdr:cNvPr>
            <xdr:cNvSpPr/>
          </xdr:nvSpPr>
          <xdr:spPr>
            <a:xfrm>
              <a:off x="29527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2</xdr:row>
          <xdr:rowOff>0</xdr:rowOff>
        </xdr:from>
        <xdr:to>
          <xdr:col>1</xdr:col>
          <xdr:colOff>3657600</xdr:colOff>
          <xdr:row>3</xdr:row>
          <xdr:rowOff>9525</xdr:rowOff>
        </xdr:to>
        <xdr:sp>
          <xdr:nvSpPr>
            <xdr:cNvPr id="2016261" name="Host Control  5" hidden="1">
              <a:extLst>
                <a:ext uri="{63B3BB69-23CF-44E3-9099-C40C66FF867C}">
                  <a14:compatExt spid="_x0000_s2016261"/>
                </a:ext>
              </a:extLst>
            </xdr:cNvPr>
            <xdr:cNvSpPr/>
          </xdr:nvSpPr>
          <xdr:spPr>
            <a:xfrm>
              <a:off x="36385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2</xdr:row>
          <xdr:rowOff>0</xdr:rowOff>
        </xdr:from>
        <xdr:to>
          <xdr:col>1</xdr:col>
          <xdr:colOff>4343400</xdr:colOff>
          <xdr:row>3</xdr:row>
          <xdr:rowOff>9525</xdr:rowOff>
        </xdr:to>
        <xdr:sp>
          <xdr:nvSpPr>
            <xdr:cNvPr id="2016262" name="Host Control  6" hidden="1">
              <a:extLst>
                <a:ext uri="{63B3BB69-23CF-44E3-9099-C40C66FF867C}">
                  <a14:compatExt spid="_x0000_s2016262"/>
                </a:ext>
              </a:extLst>
            </xdr:cNvPr>
            <xdr:cNvSpPr/>
          </xdr:nvSpPr>
          <xdr:spPr>
            <a:xfrm>
              <a:off x="4324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4114800</xdr:colOff>
          <xdr:row>2</xdr:row>
          <xdr:rowOff>0</xdr:rowOff>
        </xdr:from>
        <xdr:to>
          <xdr:col>1</xdr:col>
          <xdr:colOff>5029200</xdr:colOff>
          <xdr:row>3</xdr:row>
          <xdr:rowOff>9525</xdr:rowOff>
        </xdr:to>
        <xdr:sp>
          <xdr:nvSpPr>
            <xdr:cNvPr id="2016263" name="Host Control  7" hidden="1">
              <a:extLst>
                <a:ext uri="{63B3BB69-23CF-44E3-9099-C40C66FF867C}">
                  <a14:compatExt spid="_x0000_s2016263"/>
                </a:ext>
              </a:extLst>
            </xdr:cNvPr>
            <xdr:cNvSpPr/>
          </xdr:nvSpPr>
          <xdr:spPr>
            <a:xfrm>
              <a:off x="5010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4800600</xdr:colOff>
          <xdr:row>2</xdr:row>
          <xdr:rowOff>0</xdr:rowOff>
        </xdr:from>
        <xdr:to>
          <xdr:col>2</xdr:col>
          <xdr:colOff>523875</xdr:colOff>
          <xdr:row>3</xdr:row>
          <xdr:rowOff>9525</xdr:rowOff>
        </xdr:to>
        <xdr:sp>
          <xdr:nvSpPr>
            <xdr:cNvPr id="2016264" name="Host Control  8" hidden="1">
              <a:extLst>
                <a:ext uri="{63B3BB69-23CF-44E3-9099-C40C66FF867C}">
                  <a14:compatExt spid="_x0000_s2016264"/>
                </a:ext>
              </a:extLst>
            </xdr:cNvPr>
            <xdr:cNvSpPr/>
          </xdr:nvSpPr>
          <xdr:spPr>
            <a:xfrm>
              <a:off x="5695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65" name="Host Control  9" hidden="1">
              <a:extLst>
                <a:ext uri="{63B3BB69-23CF-44E3-9099-C40C66FF867C}">
                  <a14:compatExt spid="_x0000_s201626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66" name="Host Control  10" hidden="1">
              <a:extLst>
                <a:ext uri="{63B3BB69-23CF-44E3-9099-C40C66FF867C}">
                  <a14:compatExt spid="_x0000_s201626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67" name="Host Control  11" hidden="1">
              <a:extLst>
                <a:ext uri="{63B3BB69-23CF-44E3-9099-C40C66FF867C}">
                  <a14:compatExt spid="_x0000_s201626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68" name="Host Control  12" hidden="1">
              <a:extLst>
                <a:ext uri="{63B3BB69-23CF-44E3-9099-C40C66FF867C}">
                  <a14:compatExt spid="_x0000_s201626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69" name="Host Control  13" hidden="1">
              <a:extLst>
                <a:ext uri="{63B3BB69-23CF-44E3-9099-C40C66FF867C}">
                  <a14:compatExt spid="_x0000_s201626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0" name="Host Control  14" hidden="1">
              <a:extLst>
                <a:ext uri="{63B3BB69-23CF-44E3-9099-C40C66FF867C}">
                  <a14:compatExt spid="_x0000_s201627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1" name="Host Control  15" hidden="1">
              <a:extLst>
                <a:ext uri="{63B3BB69-23CF-44E3-9099-C40C66FF867C}">
                  <a14:compatExt spid="_x0000_s201627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2" name="Host Control  16" hidden="1">
              <a:extLst>
                <a:ext uri="{63B3BB69-23CF-44E3-9099-C40C66FF867C}">
                  <a14:compatExt spid="_x0000_s201627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3" name="Host Control  17" hidden="1">
              <a:extLst>
                <a:ext uri="{63B3BB69-23CF-44E3-9099-C40C66FF867C}">
                  <a14:compatExt spid="_x0000_s201627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4" name="Host Control  18" hidden="1">
              <a:extLst>
                <a:ext uri="{63B3BB69-23CF-44E3-9099-C40C66FF867C}">
                  <a14:compatExt spid="_x0000_s201627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5" name="Host Control  19" hidden="1">
              <a:extLst>
                <a:ext uri="{63B3BB69-23CF-44E3-9099-C40C66FF867C}">
                  <a14:compatExt spid="_x0000_s201627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6" name="Host Control  20" hidden="1">
              <a:extLst>
                <a:ext uri="{63B3BB69-23CF-44E3-9099-C40C66FF867C}">
                  <a14:compatExt spid="_x0000_s201627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7" name="Host Control  21" hidden="1">
              <a:extLst>
                <a:ext uri="{63B3BB69-23CF-44E3-9099-C40C66FF867C}">
                  <a14:compatExt spid="_x0000_s201627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8" name="Host Control  22" hidden="1">
              <a:extLst>
                <a:ext uri="{63B3BB69-23CF-44E3-9099-C40C66FF867C}">
                  <a14:compatExt spid="_x0000_s201627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79" name="Host Control  23" hidden="1">
              <a:extLst>
                <a:ext uri="{63B3BB69-23CF-44E3-9099-C40C66FF867C}">
                  <a14:compatExt spid="_x0000_s201627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0" name="Host Control  24" hidden="1">
              <a:extLst>
                <a:ext uri="{63B3BB69-23CF-44E3-9099-C40C66FF867C}">
                  <a14:compatExt spid="_x0000_s201628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1" name="Host Control  25" hidden="1">
              <a:extLst>
                <a:ext uri="{63B3BB69-23CF-44E3-9099-C40C66FF867C}">
                  <a14:compatExt spid="_x0000_s201628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2" name="Host Control  26" hidden="1">
              <a:extLst>
                <a:ext uri="{63B3BB69-23CF-44E3-9099-C40C66FF867C}">
                  <a14:compatExt spid="_x0000_s201628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3" name="Host Control  27" hidden="1">
              <a:extLst>
                <a:ext uri="{63B3BB69-23CF-44E3-9099-C40C66FF867C}">
                  <a14:compatExt spid="_x0000_s201628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4" name="Host Control  28" hidden="1">
              <a:extLst>
                <a:ext uri="{63B3BB69-23CF-44E3-9099-C40C66FF867C}">
                  <a14:compatExt spid="_x0000_s201628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5" name="Host Control  29" hidden="1">
              <a:extLst>
                <a:ext uri="{63B3BB69-23CF-44E3-9099-C40C66FF867C}">
                  <a14:compatExt spid="_x0000_s201628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6" name="Host Control  30" hidden="1">
              <a:extLst>
                <a:ext uri="{63B3BB69-23CF-44E3-9099-C40C66FF867C}">
                  <a14:compatExt spid="_x0000_s201628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7" name="Host Control  31" hidden="1">
              <a:extLst>
                <a:ext uri="{63B3BB69-23CF-44E3-9099-C40C66FF867C}">
                  <a14:compatExt spid="_x0000_s201628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8" name="Host Control  32" hidden="1">
              <a:extLst>
                <a:ext uri="{63B3BB69-23CF-44E3-9099-C40C66FF867C}">
                  <a14:compatExt spid="_x0000_s201628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89" name="Host Control  33" hidden="1">
              <a:extLst>
                <a:ext uri="{63B3BB69-23CF-44E3-9099-C40C66FF867C}">
                  <a14:compatExt spid="_x0000_s201628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914400</xdr:colOff>
          <xdr:row>3</xdr:row>
          <xdr:rowOff>9525</xdr:rowOff>
        </xdr:to>
        <xdr:sp>
          <xdr:nvSpPr>
            <xdr:cNvPr id="2016290" name="Host Control  34" hidden="1">
              <a:extLst>
                <a:ext uri="{63B3BB69-23CF-44E3-9099-C40C66FF867C}">
                  <a14:compatExt spid="_x0000_s2016290"/>
                </a:ext>
              </a:extLst>
            </xdr:cNvPr>
            <xdr:cNvSpPr/>
          </xdr:nvSpPr>
          <xdr:spPr>
            <a:xfrm>
              <a:off x="895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2</xdr:row>
          <xdr:rowOff>0</xdr:rowOff>
        </xdr:from>
        <xdr:to>
          <xdr:col>1</xdr:col>
          <xdr:colOff>1600200</xdr:colOff>
          <xdr:row>3</xdr:row>
          <xdr:rowOff>9525</xdr:rowOff>
        </xdr:to>
        <xdr:sp>
          <xdr:nvSpPr>
            <xdr:cNvPr id="2016291" name="Host Control  35" hidden="1">
              <a:extLst>
                <a:ext uri="{63B3BB69-23CF-44E3-9099-C40C66FF867C}">
                  <a14:compatExt spid="_x0000_s2016291"/>
                </a:ext>
              </a:extLst>
            </xdr:cNvPr>
            <xdr:cNvSpPr/>
          </xdr:nvSpPr>
          <xdr:spPr>
            <a:xfrm>
              <a:off x="1581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2</xdr:row>
          <xdr:rowOff>0</xdr:rowOff>
        </xdr:from>
        <xdr:to>
          <xdr:col>1</xdr:col>
          <xdr:colOff>2286000</xdr:colOff>
          <xdr:row>3</xdr:row>
          <xdr:rowOff>9525</xdr:rowOff>
        </xdr:to>
        <xdr:sp>
          <xdr:nvSpPr>
            <xdr:cNvPr id="2016292" name="Host Control  36" hidden="1">
              <a:extLst>
                <a:ext uri="{63B3BB69-23CF-44E3-9099-C40C66FF867C}">
                  <a14:compatExt spid="_x0000_s2016292"/>
                </a:ext>
              </a:extLst>
            </xdr:cNvPr>
            <xdr:cNvSpPr/>
          </xdr:nvSpPr>
          <xdr:spPr>
            <a:xfrm>
              <a:off x="2266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2</xdr:row>
          <xdr:rowOff>0</xdr:rowOff>
        </xdr:from>
        <xdr:to>
          <xdr:col>1</xdr:col>
          <xdr:colOff>2971800</xdr:colOff>
          <xdr:row>3</xdr:row>
          <xdr:rowOff>9525</xdr:rowOff>
        </xdr:to>
        <xdr:sp>
          <xdr:nvSpPr>
            <xdr:cNvPr id="2016293" name="Host Control  37" hidden="1">
              <a:extLst>
                <a:ext uri="{63B3BB69-23CF-44E3-9099-C40C66FF867C}">
                  <a14:compatExt spid="_x0000_s2016293"/>
                </a:ext>
              </a:extLst>
            </xdr:cNvPr>
            <xdr:cNvSpPr/>
          </xdr:nvSpPr>
          <xdr:spPr>
            <a:xfrm>
              <a:off x="29527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2</xdr:row>
          <xdr:rowOff>0</xdr:rowOff>
        </xdr:from>
        <xdr:to>
          <xdr:col>1</xdr:col>
          <xdr:colOff>3657600</xdr:colOff>
          <xdr:row>3</xdr:row>
          <xdr:rowOff>9525</xdr:rowOff>
        </xdr:to>
        <xdr:sp>
          <xdr:nvSpPr>
            <xdr:cNvPr id="2016294" name="Host Control  38" hidden="1">
              <a:extLst>
                <a:ext uri="{63B3BB69-23CF-44E3-9099-C40C66FF867C}">
                  <a14:compatExt spid="_x0000_s2016294"/>
                </a:ext>
              </a:extLst>
            </xdr:cNvPr>
            <xdr:cNvSpPr/>
          </xdr:nvSpPr>
          <xdr:spPr>
            <a:xfrm>
              <a:off x="36385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2</xdr:row>
          <xdr:rowOff>0</xdr:rowOff>
        </xdr:from>
        <xdr:to>
          <xdr:col>1</xdr:col>
          <xdr:colOff>4343400</xdr:colOff>
          <xdr:row>3</xdr:row>
          <xdr:rowOff>9525</xdr:rowOff>
        </xdr:to>
        <xdr:sp>
          <xdr:nvSpPr>
            <xdr:cNvPr id="2016295" name="Host Control  39" hidden="1">
              <a:extLst>
                <a:ext uri="{63B3BB69-23CF-44E3-9099-C40C66FF867C}">
                  <a14:compatExt spid="_x0000_s2016295"/>
                </a:ext>
              </a:extLst>
            </xdr:cNvPr>
            <xdr:cNvSpPr/>
          </xdr:nvSpPr>
          <xdr:spPr>
            <a:xfrm>
              <a:off x="4324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4114800</xdr:colOff>
          <xdr:row>2</xdr:row>
          <xdr:rowOff>0</xdr:rowOff>
        </xdr:from>
        <xdr:to>
          <xdr:col>1</xdr:col>
          <xdr:colOff>5029200</xdr:colOff>
          <xdr:row>3</xdr:row>
          <xdr:rowOff>9525</xdr:rowOff>
        </xdr:to>
        <xdr:sp>
          <xdr:nvSpPr>
            <xdr:cNvPr id="2016296" name="Host Control  40" hidden="1">
              <a:extLst>
                <a:ext uri="{63B3BB69-23CF-44E3-9099-C40C66FF867C}">
                  <a14:compatExt spid="_x0000_s2016296"/>
                </a:ext>
              </a:extLst>
            </xdr:cNvPr>
            <xdr:cNvSpPr/>
          </xdr:nvSpPr>
          <xdr:spPr>
            <a:xfrm>
              <a:off x="5010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4800600</xdr:colOff>
          <xdr:row>2</xdr:row>
          <xdr:rowOff>0</xdr:rowOff>
        </xdr:from>
        <xdr:to>
          <xdr:col>2</xdr:col>
          <xdr:colOff>523875</xdr:colOff>
          <xdr:row>3</xdr:row>
          <xdr:rowOff>9525</xdr:rowOff>
        </xdr:to>
        <xdr:sp>
          <xdr:nvSpPr>
            <xdr:cNvPr id="2016297" name="Host Control  41" hidden="1">
              <a:extLst>
                <a:ext uri="{63B3BB69-23CF-44E3-9099-C40C66FF867C}">
                  <a14:compatExt spid="_x0000_s2016297"/>
                </a:ext>
              </a:extLst>
            </xdr:cNvPr>
            <xdr:cNvSpPr/>
          </xdr:nvSpPr>
          <xdr:spPr>
            <a:xfrm>
              <a:off x="5695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98" name="Host Control  42" hidden="1">
              <a:extLst>
                <a:ext uri="{63B3BB69-23CF-44E3-9099-C40C66FF867C}">
                  <a14:compatExt spid="_x0000_s201629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299" name="Host Control  43" hidden="1">
              <a:extLst>
                <a:ext uri="{63B3BB69-23CF-44E3-9099-C40C66FF867C}">
                  <a14:compatExt spid="_x0000_s201629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0" name="Host Control  44" hidden="1">
              <a:extLst>
                <a:ext uri="{63B3BB69-23CF-44E3-9099-C40C66FF867C}">
                  <a14:compatExt spid="_x0000_s201630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1" name="Host Control  45" hidden="1">
              <a:extLst>
                <a:ext uri="{63B3BB69-23CF-44E3-9099-C40C66FF867C}">
                  <a14:compatExt spid="_x0000_s201630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2" name="Host Control  46" hidden="1">
              <a:extLst>
                <a:ext uri="{63B3BB69-23CF-44E3-9099-C40C66FF867C}">
                  <a14:compatExt spid="_x0000_s201630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3" name="Host Control  47" hidden="1">
              <a:extLst>
                <a:ext uri="{63B3BB69-23CF-44E3-9099-C40C66FF867C}">
                  <a14:compatExt spid="_x0000_s201630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4" name="Host Control  48" hidden="1">
              <a:extLst>
                <a:ext uri="{63B3BB69-23CF-44E3-9099-C40C66FF867C}">
                  <a14:compatExt spid="_x0000_s201630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5" name="Host Control  49" hidden="1">
              <a:extLst>
                <a:ext uri="{63B3BB69-23CF-44E3-9099-C40C66FF867C}">
                  <a14:compatExt spid="_x0000_s201630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6" name="Host Control  50" hidden="1">
              <a:extLst>
                <a:ext uri="{63B3BB69-23CF-44E3-9099-C40C66FF867C}">
                  <a14:compatExt spid="_x0000_s201630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7" name="Host Control  51" hidden="1">
              <a:extLst>
                <a:ext uri="{63B3BB69-23CF-44E3-9099-C40C66FF867C}">
                  <a14:compatExt spid="_x0000_s201630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8" name="Host Control  52" hidden="1">
              <a:extLst>
                <a:ext uri="{63B3BB69-23CF-44E3-9099-C40C66FF867C}">
                  <a14:compatExt spid="_x0000_s201630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09" name="Host Control  53" hidden="1">
              <a:extLst>
                <a:ext uri="{63B3BB69-23CF-44E3-9099-C40C66FF867C}">
                  <a14:compatExt spid="_x0000_s201630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0" name="Host Control  54" hidden="1">
              <a:extLst>
                <a:ext uri="{63B3BB69-23CF-44E3-9099-C40C66FF867C}">
                  <a14:compatExt spid="_x0000_s201631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1" name="Host Control  55" hidden="1">
              <a:extLst>
                <a:ext uri="{63B3BB69-23CF-44E3-9099-C40C66FF867C}">
                  <a14:compatExt spid="_x0000_s201631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2" name="Host Control  56" hidden="1">
              <a:extLst>
                <a:ext uri="{63B3BB69-23CF-44E3-9099-C40C66FF867C}">
                  <a14:compatExt spid="_x0000_s201631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3" name="Host Control  57" hidden="1">
              <a:extLst>
                <a:ext uri="{63B3BB69-23CF-44E3-9099-C40C66FF867C}">
                  <a14:compatExt spid="_x0000_s201631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4" name="Host Control  58" hidden="1">
              <a:extLst>
                <a:ext uri="{63B3BB69-23CF-44E3-9099-C40C66FF867C}">
                  <a14:compatExt spid="_x0000_s201631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5" name="Host Control  59" hidden="1">
              <a:extLst>
                <a:ext uri="{63B3BB69-23CF-44E3-9099-C40C66FF867C}">
                  <a14:compatExt spid="_x0000_s201631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6" name="Host Control  60" hidden="1">
              <a:extLst>
                <a:ext uri="{63B3BB69-23CF-44E3-9099-C40C66FF867C}">
                  <a14:compatExt spid="_x0000_s201631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7" name="Host Control  61" hidden="1">
              <a:extLst>
                <a:ext uri="{63B3BB69-23CF-44E3-9099-C40C66FF867C}">
                  <a14:compatExt spid="_x0000_s201631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8" name="Host Control  62" hidden="1">
              <a:extLst>
                <a:ext uri="{63B3BB69-23CF-44E3-9099-C40C66FF867C}">
                  <a14:compatExt spid="_x0000_s201631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19" name="Host Control  63" hidden="1">
              <a:extLst>
                <a:ext uri="{63B3BB69-23CF-44E3-9099-C40C66FF867C}">
                  <a14:compatExt spid="_x0000_s201631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20" name="Host Control  64" hidden="1">
              <a:extLst>
                <a:ext uri="{63B3BB69-23CF-44E3-9099-C40C66FF867C}">
                  <a14:compatExt spid="_x0000_s201632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21" name="Host Control  65" hidden="1">
              <a:extLst>
                <a:ext uri="{63B3BB69-23CF-44E3-9099-C40C66FF867C}">
                  <a14:compatExt spid="_x0000_s201632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22" name="Host Control  66" hidden="1">
              <a:extLst>
                <a:ext uri="{63B3BB69-23CF-44E3-9099-C40C66FF867C}">
                  <a14:compatExt spid="_x0000_s201632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914400</xdr:colOff>
          <xdr:row>3</xdr:row>
          <xdr:rowOff>9525</xdr:rowOff>
        </xdr:to>
        <xdr:sp>
          <xdr:nvSpPr>
            <xdr:cNvPr id="2016323" name="Host Control  67" hidden="1">
              <a:extLst>
                <a:ext uri="{63B3BB69-23CF-44E3-9099-C40C66FF867C}">
                  <a14:compatExt spid="_x0000_s2016323"/>
                </a:ext>
              </a:extLst>
            </xdr:cNvPr>
            <xdr:cNvSpPr/>
          </xdr:nvSpPr>
          <xdr:spPr>
            <a:xfrm>
              <a:off x="895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2</xdr:row>
          <xdr:rowOff>0</xdr:rowOff>
        </xdr:from>
        <xdr:to>
          <xdr:col>1</xdr:col>
          <xdr:colOff>1600200</xdr:colOff>
          <xdr:row>3</xdr:row>
          <xdr:rowOff>9525</xdr:rowOff>
        </xdr:to>
        <xdr:sp>
          <xdr:nvSpPr>
            <xdr:cNvPr id="2016324" name="Host Control  68" hidden="1">
              <a:extLst>
                <a:ext uri="{63B3BB69-23CF-44E3-9099-C40C66FF867C}">
                  <a14:compatExt spid="_x0000_s2016324"/>
                </a:ext>
              </a:extLst>
            </xdr:cNvPr>
            <xdr:cNvSpPr/>
          </xdr:nvSpPr>
          <xdr:spPr>
            <a:xfrm>
              <a:off x="1581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2</xdr:row>
          <xdr:rowOff>0</xdr:rowOff>
        </xdr:from>
        <xdr:to>
          <xdr:col>1</xdr:col>
          <xdr:colOff>2286000</xdr:colOff>
          <xdr:row>3</xdr:row>
          <xdr:rowOff>9525</xdr:rowOff>
        </xdr:to>
        <xdr:sp>
          <xdr:nvSpPr>
            <xdr:cNvPr id="2016325" name="Host Control  69" hidden="1">
              <a:extLst>
                <a:ext uri="{63B3BB69-23CF-44E3-9099-C40C66FF867C}">
                  <a14:compatExt spid="_x0000_s2016325"/>
                </a:ext>
              </a:extLst>
            </xdr:cNvPr>
            <xdr:cNvSpPr/>
          </xdr:nvSpPr>
          <xdr:spPr>
            <a:xfrm>
              <a:off x="2266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2</xdr:row>
          <xdr:rowOff>0</xdr:rowOff>
        </xdr:from>
        <xdr:to>
          <xdr:col>1</xdr:col>
          <xdr:colOff>2971800</xdr:colOff>
          <xdr:row>3</xdr:row>
          <xdr:rowOff>9525</xdr:rowOff>
        </xdr:to>
        <xdr:sp>
          <xdr:nvSpPr>
            <xdr:cNvPr id="2016326" name="Host Control  70" hidden="1">
              <a:extLst>
                <a:ext uri="{63B3BB69-23CF-44E3-9099-C40C66FF867C}">
                  <a14:compatExt spid="_x0000_s2016326"/>
                </a:ext>
              </a:extLst>
            </xdr:cNvPr>
            <xdr:cNvSpPr/>
          </xdr:nvSpPr>
          <xdr:spPr>
            <a:xfrm>
              <a:off x="29527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2</xdr:row>
          <xdr:rowOff>0</xdr:rowOff>
        </xdr:from>
        <xdr:to>
          <xdr:col>1</xdr:col>
          <xdr:colOff>3657600</xdr:colOff>
          <xdr:row>3</xdr:row>
          <xdr:rowOff>9525</xdr:rowOff>
        </xdr:to>
        <xdr:sp>
          <xdr:nvSpPr>
            <xdr:cNvPr id="2016327" name="Host Control  71" hidden="1">
              <a:extLst>
                <a:ext uri="{63B3BB69-23CF-44E3-9099-C40C66FF867C}">
                  <a14:compatExt spid="_x0000_s2016327"/>
                </a:ext>
              </a:extLst>
            </xdr:cNvPr>
            <xdr:cNvSpPr/>
          </xdr:nvSpPr>
          <xdr:spPr>
            <a:xfrm>
              <a:off x="36385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2</xdr:row>
          <xdr:rowOff>0</xdr:rowOff>
        </xdr:from>
        <xdr:to>
          <xdr:col>1</xdr:col>
          <xdr:colOff>4343400</xdr:colOff>
          <xdr:row>3</xdr:row>
          <xdr:rowOff>9525</xdr:rowOff>
        </xdr:to>
        <xdr:sp>
          <xdr:nvSpPr>
            <xdr:cNvPr id="2016328" name="Host Control  72" hidden="1">
              <a:extLst>
                <a:ext uri="{63B3BB69-23CF-44E3-9099-C40C66FF867C}">
                  <a14:compatExt spid="_x0000_s2016328"/>
                </a:ext>
              </a:extLst>
            </xdr:cNvPr>
            <xdr:cNvSpPr/>
          </xdr:nvSpPr>
          <xdr:spPr>
            <a:xfrm>
              <a:off x="4324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4114800</xdr:colOff>
          <xdr:row>2</xdr:row>
          <xdr:rowOff>0</xdr:rowOff>
        </xdr:from>
        <xdr:to>
          <xdr:col>1</xdr:col>
          <xdr:colOff>5029200</xdr:colOff>
          <xdr:row>3</xdr:row>
          <xdr:rowOff>9525</xdr:rowOff>
        </xdr:to>
        <xdr:sp>
          <xdr:nvSpPr>
            <xdr:cNvPr id="2016329" name="Host Control  73" hidden="1">
              <a:extLst>
                <a:ext uri="{63B3BB69-23CF-44E3-9099-C40C66FF867C}">
                  <a14:compatExt spid="_x0000_s2016329"/>
                </a:ext>
              </a:extLst>
            </xdr:cNvPr>
            <xdr:cNvSpPr/>
          </xdr:nvSpPr>
          <xdr:spPr>
            <a:xfrm>
              <a:off x="5010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4800600</xdr:colOff>
          <xdr:row>2</xdr:row>
          <xdr:rowOff>0</xdr:rowOff>
        </xdr:from>
        <xdr:to>
          <xdr:col>2</xdr:col>
          <xdr:colOff>523875</xdr:colOff>
          <xdr:row>3</xdr:row>
          <xdr:rowOff>9525</xdr:rowOff>
        </xdr:to>
        <xdr:sp>
          <xdr:nvSpPr>
            <xdr:cNvPr id="2016330" name="Host Control  74" hidden="1">
              <a:extLst>
                <a:ext uri="{63B3BB69-23CF-44E3-9099-C40C66FF867C}">
                  <a14:compatExt spid="_x0000_s2016330"/>
                </a:ext>
              </a:extLst>
            </xdr:cNvPr>
            <xdr:cNvSpPr/>
          </xdr:nvSpPr>
          <xdr:spPr>
            <a:xfrm>
              <a:off x="5695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1" name="Host Control  75" hidden="1">
              <a:extLst>
                <a:ext uri="{63B3BB69-23CF-44E3-9099-C40C66FF867C}">
                  <a14:compatExt spid="_x0000_s201633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2" name="Host Control  76" hidden="1">
              <a:extLst>
                <a:ext uri="{63B3BB69-23CF-44E3-9099-C40C66FF867C}">
                  <a14:compatExt spid="_x0000_s201633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3" name="Host Control  77" hidden="1">
              <a:extLst>
                <a:ext uri="{63B3BB69-23CF-44E3-9099-C40C66FF867C}">
                  <a14:compatExt spid="_x0000_s201633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4" name="Host Control  78" hidden="1">
              <a:extLst>
                <a:ext uri="{63B3BB69-23CF-44E3-9099-C40C66FF867C}">
                  <a14:compatExt spid="_x0000_s201633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5" name="Host Control  79" hidden="1">
              <a:extLst>
                <a:ext uri="{63B3BB69-23CF-44E3-9099-C40C66FF867C}">
                  <a14:compatExt spid="_x0000_s201633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6" name="Host Control  80" hidden="1">
              <a:extLst>
                <a:ext uri="{63B3BB69-23CF-44E3-9099-C40C66FF867C}">
                  <a14:compatExt spid="_x0000_s201633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7" name="Host Control  81" hidden="1">
              <a:extLst>
                <a:ext uri="{63B3BB69-23CF-44E3-9099-C40C66FF867C}">
                  <a14:compatExt spid="_x0000_s201633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8" name="Host Control  82" hidden="1">
              <a:extLst>
                <a:ext uri="{63B3BB69-23CF-44E3-9099-C40C66FF867C}">
                  <a14:compatExt spid="_x0000_s201633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39" name="Host Control  83" hidden="1">
              <a:extLst>
                <a:ext uri="{63B3BB69-23CF-44E3-9099-C40C66FF867C}">
                  <a14:compatExt spid="_x0000_s201633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0" name="Host Control  84" hidden="1">
              <a:extLst>
                <a:ext uri="{63B3BB69-23CF-44E3-9099-C40C66FF867C}">
                  <a14:compatExt spid="_x0000_s201634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1" name="Host Control  85" hidden="1">
              <a:extLst>
                <a:ext uri="{63B3BB69-23CF-44E3-9099-C40C66FF867C}">
                  <a14:compatExt spid="_x0000_s201634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2" name="Host Control  86" hidden="1">
              <a:extLst>
                <a:ext uri="{63B3BB69-23CF-44E3-9099-C40C66FF867C}">
                  <a14:compatExt spid="_x0000_s201634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3" name="Host Control  87" hidden="1">
              <a:extLst>
                <a:ext uri="{63B3BB69-23CF-44E3-9099-C40C66FF867C}">
                  <a14:compatExt spid="_x0000_s201634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4" name="Host Control  88" hidden="1">
              <a:extLst>
                <a:ext uri="{63B3BB69-23CF-44E3-9099-C40C66FF867C}">
                  <a14:compatExt spid="_x0000_s201634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5" name="Host Control  89" hidden="1">
              <a:extLst>
                <a:ext uri="{63B3BB69-23CF-44E3-9099-C40C66FF867C}">
                  <a14:compatExt spid="_x0000_s201634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6" name="Host Control  90" hidden="1">
              <a:extLst>
                <a:ext uri="{63B3BB69-23CF-44E3-9099-C40C66FF867C}">
                  <a14:compatExt spid="_x0000_s201634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7" name="Host Control  91" hidden="1">
              <a:extLst>
                <a:ext uri="{63B3BB69-23CF-44E3-9099-C40C66FF867C}">
                  <a14:compatExt spid="_x0000_s201634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8" name="Host Control  92" hidden="1">
              <a:extLst>
                <a:ext uri="{63B3BB69-23CF-44E3-9099-C40C66FF867C}">
                  <a14:compatExt spid="_x0000_s201634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49" name="Host Control  93" hidden="1">
              <a:extLst>
                <a:ext uri="{63B3BB69-23CF-44E3-9099-C40C66FF867C}">
                  <a14:compatExt spid="_x0000_s201634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50" name="Host Control  94" hidden="1">
              <a:extLst>
                <a:ext uri="{63B3BB69-23CF-44E3-9099-C40C66FF867C}">
                  <a14:compatExt spid="_x0000_s201635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51" name="Host Control  95" hidden="1">
              <a:extLst>
                <a:ext uri="{63B3BB69-23CF-44E3-9099-C40C66FF867C}">
                  <a14:compatExt spid="_x0000_s201635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52" name="Host Control  96" hidden="1">
              <a:extLst>
                <a:ext uri="{63B3BB69-23CF-44E3-9099-C40C66FF867C}">
                  <a14:compatExt spid="_x0000_s201635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53" name="Host Control  97" hidden="1">
              <a:extLst>
                <a:ext uri="{63B3BB69-23CF-44E3-9099-C40C66FF867C}">
                  <a14:compatExt spid="_x0000_s201635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54" name="Host Control  98" hidden="1">
              <a:extLst>
                <a:ext uri="{63B3BB69-23CF-44E3-9099-C40C66FF867C}">
                  <a14:compatExt spid="_x0000_s201635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55" name="Host Control  99" hidden="1">
              <a:extLst>
                <a:ext uri="{63B3BB69-23CF-44E3-9099-C40C66FF867C}">
                  <a14:compatExt spid="_x0000_s201635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914400</xdr:colOff>
          <xdr:row>3</xdr:row>
          <xdr:rowOff>9525</xdr:rowOff>
        </xdr:to>
        <xdr:sp>
          <xdr:nvSpPr>
            <xdr:cNvPr id="2016356" name="Host Control  100" hidden="1">
              <a:extLst>
                <a:ext uri="{63B3BB69-23CF-44E3-9099-C40C66FF867C}">
                  <a14:compatExt spid="_x0000_s2016356"/>
                </a:ext>
              </a:extLst>
            </xdr:cNvPr>
            <xdr:cNvSpPr/>
          </xdr:nvSpPr>
          <xdr:spPr>
            <a:xfrm>
              <a:off x="895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2</xdr:row>
          <xdr:rowOff>0</xdr:rowOff>
        </xdr:from>
        <xdr:to>
          <xdr:col>1</xdr:col>
          <xdr:colOff>1600200</xdr:colOff>
          <xdr:row>3</xdr:row>
          <xdr:rowOff>9525</xdr:rowOff>
        </xdr:to>
        <xdr:sp>
          <xdr:nvSpPr>
            <xdr:cNvPr id="2016357" name="Host Control  101" hidden="1">
              <a:extLst>
                <a:ext uri="{63B3BB69-23CF-44E3-9099-C40C66FF867C}">
                  <a14:compatExt spid="_x0000_s2016357"/>
                </a:ext>
              </a:extLst>
            </xdr:cNvPr>
            <xdr:cNvSpPr/>
          </xdr:nvSpPr>
          <xdr:spPr>
            <a:xfrm>
              <a:off x="1581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2</xdr:row>
          <xdr:rowOff>0</xdr:rowOff>
        </xdr:from>
        <xdr:to>
          <xdr:col>1</xdr:col>
          <xdr:colOff>2286000</xdr:colOff>
          <xdr:row>3</xdr:row>
          <xdr:rowOff>9525</xdr:rowOff>
        </xdr:to>
        <xdr:sp>
          <xdr:nvSpPr>
            <xdr:cNvPr id="2016358" name="Host Control  102" hidden="1">
              <a:extLst>
                <a:ext uri="{63B3BB69-23CF-44E3-9099-C40C66FF867C}">
                  <a14:compatExt spid="_x0000_s2016358"/>
                </a:ext>
              </a:extLst>
            </xdr:cNvPr>
            <xdr:cNvSpPr/>
          </xdr:nvSpPr>
          <xdr:spPr>
            <a:xfrm>
              <a:off x="2266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2</xdr:row>
          <xdr:rowOff>0</xdr:rowOff>
        </xdr:from>
        <xdr:to>
          <xdr:col>1</xdr:col>
          <xdr:colOff>2971800</xdr:colOff>
          <xdr:row>3</xdr:row>
          <xdr:rowOff>9525</xdr:rowOff>
        </xdr:to>
        <xdr:sp>
          <xdr:nvSpPr>
            <xdr:cNvPr id="2016359" name="Host Control  103" hidden="1">
              <a:extLst>
                <a:ext uri="{63B3BB69-23CF-44E3-9099-C40C66FF867C}">
                  <a14:compatExt spid="_x0000_s2016359"/>
                </a:ext>
              </a:extLst>
            </xdr:cNvPr>
            <xdr:cNvSpPr/>
          </xdr:nvSpPr>
          <xdr:spPr>
            <a:xfrm>
              <a:off x="29527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2</xdr:row>
          <xdr:rowOff>0</xdr:rowOff>
        </xdr:from>
        <xdr:to>
          <xdr:col>1</xdr:col>
          <xdr:colOff>3657600</xdr:colOff>
          <xdr:row>3</xdr:row>
          <xdr:rowOff>9525</xdr:rowOff>
        </xdr:to>
        <xdr:sp>
          <xdr:nvSpPr>
            <xdr:cNvPr id="2016360" name="Host Control  104" hidden="1">
              <a:extLst>
                <a:ext uri="{63B3BB69-23CF-44E3-9099-C40C66FF867C}">
                  <a14:compatExt spid="_x0000_s2016360"/>
                </a:ext>
              </a:extLst>
            </xdr:cNvPr>
            <xdr:cNvSpPr/>
          </xdr:nvSpPr>
          <xdr:spPr>
            <a:xfrm>
              <a:off x="36385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2</xdr:row>
          <xdr:rowOff>0</xdr:rowOff>
        </xdr:from>
        <xdr:to>
          <xdr:col>1</xdr:col>
          <xdr:colOff>4343400</xdr:colOff>
          <xdr:row>3</xdr:row>
          <xdr:rowOff>9525</xdr:rowOff>
        </xdr:to>
        <xdr:sp>
          <xdr:nvSpPr>
            <xdr:cNvPr id="2016361" name="Host Control  105" hidden="1">
              <a:extLst>
                <a:ext uri="{63B3BB69-23CF-44E3-9099-C40C66FF867C}">
                  <a14:compatExt spid="_x0000_s2016361"/>
                </a:ext>
              </a:extLst>
            </xdr:cNvPr>
            <xdr:cNvSpPr/>
          </xdr:nvSpPr>
          <xdr:spPr>
            <a:xfrm>
              <a:off x="43243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4114800</xdr:colOff>
          <xdr:row>2</xdr:row>
          <xdr:rowOff>0</xdr:rowOff>
        </xdr:from>
        <xdr:to>
          <xdr:col>1</xdr:col>
          <xdr:colOff>5029200</xdr:colOff>
          <xdr:row>3</xdr:row>
          <xdr:rowOff>9525</xdr:rowOff>
        </xdr:to>
        <xdr:sp>
          <xdr:nvSpPr>
            <xdr:cNvPr id="2016362" name="Host Control  106" hidden="1">
              <a:extLst>
                <a:ext uri="{63B3BB69-23CF-44E3-9099-C40C66FF867C}">
                  <a14:compatExt spid="_x0000_s2016362"/>
                </a:ext>
              </a:extLst>
            </xdr:cNvPr>
            <xdr:cNvSpPr/>
          </xdr:nvSpPr>
          <xdr:spPr>
            <a:xfrm>
              <a:off x="50101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4800600</xdr:colOff>
          <xdr:row>2</xdr:row>
          <xdr:rowOff>0</xdr:rowOff>
        </xdr:from>
        <xdr:to>
          <xdr:col>2</xdr:col>
          <xdr:colOff>523875</xdr:colOff>
          <xdr:row>3</xdr:row>
          <xdr:rowOff>9525</xdr:rowOff>
        </xdr:to>
        <xdr:sp>
          <xdr:nvSpPr>
            <xdr:cNvPr id="2016363" name="Host Control  107" hidden="1">
              <a:extLst>
                <a:ext uri="{63B3BB69-23CF-44E3-9099-C40C66FF867C}">
                  <a14:compatExt spid="_x0000_s2016363"/>
                </a:ext>
              </a:extLst>
            </xdr:cNvPr>
            <xdr:cNvSpPr/>
          </xdr:nvSpPr>
          <xdr:spPr>
            <a:xfrm>
              <a:off x="5695950"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64" name="Host Control  108" hidden="1">
              <a:extLst>
                <a:ext uri="{63B3BB69-23CF-44E3-9099-C40C66FF867C}">
                  <a14:compatExt spid="_x0000_s201636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65" name="Host Control  109" hidden="1">
              <a:extLst>
                <a:ext uri="{63B3BB69-23CF-44E3-9099-C40C66FF867C}">
                  <a14:compatExt spid="_x0000_s201636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66" name="Host Control  110" hidden="1">
              <a:extLst>
                <a:ext uri="{63B3BB69-23CF-44E3-9099-C40C66FF867C}">
                  <a14:compatExt spid="_x0000_s201636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67" name="Host Control  111" hidden="1">
              <a:extLst>
                <a:ext uri="{63B3BB69-23CF-44E3-9099-C40C66FF867C}">
                  <a14:compatExt spid="_x0000_s201636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68" name="Host Control  112" hidden="1">
              <a:extLst>
                <a:ext uri="{63B3BB69-23CF-44E3-9099-C40C66FF867C}">
                  <a14:compatExt spid="_x0000_s201636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69" name="Host Control  113" hidden="1">
              <a:extLst>
                <a:ext uri="{63B3BB69-23CF-44E3-9099-C40C66FF867C}">
                  <a14:compatExt spid="_x0000_s201636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0" name="Host Control  114" hidden="1">
              <a:extLst>
                <a:ext uri="{63B3BB69-23CF-44E3-9099-C40C66FF867C}">
                  <a14:compatExt spid="_x0000_s201637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1" name="Host Control  115" hidden="1">
              <a:extLst>
                <a:ext uri="{63B3BB69-23CF-44E3-9099-C40C66FF867C}">
                  <a14:compatExt spid="_x0000_s201637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2" name="Host Control  116" hidden="1">
              <a:extLst>
                <a:ext uri="{63B3BB69-23CF-44E3-9099-C40C66FF867C}">
                  <a14:compatExt spid="_x0000_s201637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3" name="Host Control  117" hidden="1">
              <a:extLst>
                <a:ext uri="{63B3BB69-23CF-44E3-9099-C40C66FF867C}">
                  <a14:compatExt spid="_x0000_s201637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4" name="Host Control  118" hidden="1">
              <a:extLst>
                <a:ext uri="{63B3BB69-23CF-44E3-9099-C40C66FF867C}">
                  <a14:compatExt spid="_x0000_s201637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5" name="Host Control  119" hidden="1">
              <a:extLst>
                <a:ext uri="{63B3BB69-23CF-44E3-9099-C40C66FF867C}">
                  <a14:compatExt spid="_x0000_s201637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6" name="Host Control  120" hidden="1">
              <a:extLst>
                <a:ext uri="{63B3BB69-23CF-44E3-9099-C40C66FF867C}">
                  <a14:compatExt spid="_x0000_s201637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7" name="Host Control  121" hidden="1">
              <a:extLst>
                <a:ext uri="{63B3BB69-23CF-44E3-9099-C40C66FF867C}">
                  <a14:compatExt spid="_x0000_s201637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8" name="Host Control  122" hidden="1">
              <a:extLst>
                <a:ext uri="{63B3BB69-23CF-44E3-9099-C40C66FF867C}">
                  <a14:compatExt spid="_x0000_s201637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79" name="Host Control  123" hidden="1">
              <a:extLst>
                <a:ext uri="{63B3BB69-23CF-44E3-9099-C40C66FF867C}">
                  <a14:compatExt spid="_x0000_s2016379"/>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0" name="Host Control  124" hidden="1">
              <a:extLst>
                <a:ext uri="{63B3BB69-23CF-44E3-9099-C40C66FF867C}">
                  <a14:compatExt spid="_x0000_s2016380"/>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1" name="Host Control  125" hidden="1">
              <a:extLst>
                <a:ext uri="{63B3BB69-23CF-44E3-9099-C40C66FF867C}">
                  <a14:compatExt spid="_x0000_s2016381"/>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2" name="Host Control  126" hidden="1">
              <a:extLst>
                <a:ext uri="{63B3BB69-23CF-44E3-9099-C40C66FF867C}">
                  <a14:compatExt spid="_x0000_s2016382"/>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3" name="Host Control  127" hidden="1">
              <a:extLst>
                <a:ext uri="{63B3BB69-23CF-44E3-9099-C40C66FF867C}">
                  <a14:compatExt spid="_x0000_s2016383"/>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4" name="Host Control  128" hidden="1">
              <a:extLst>
                <a:ext uri="{63B3BB69-23CF-44E3-9099-C40C66FF867C}">
                  <a14:compatExt spid="_x0000_s2016384"/>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5" name="Host Control  129" hidden="1">
              <a:extLst>
                <a:ext uri="{63B3BB69-23CF-44E3-9099-C40C66FF867C}">
                  <a14:compatExt spid="_x0000_s2016385"/>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6" name="Host Control  130" hidden="1">
              <a:extLst>
                <a:ext uri="{63B3BB69-23CF-44E3-9099-C40C66FF867C}">
                  <a14:compatExt spid="_x0000_s2016386"/>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7" name="Host Control  131" hidden="1">
              <a:extLst>
                <a:ext uri="{63B3BB69-23CF-44E3-9099-C40C66FF867C}">
                  <a14:compatExt spid="_x0000_s2016387"/>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2</xdr:col>
          <xdr:colOff>914400</xdr:colOff>
          <xdr:row>3</xdr:row>
          <xdr:rowOff>9525</xdr:rowOff>
        </xdr:to>
        <xdr:sp>
          <xdr:nvSpPr>
            <xdr:cNvPr id="2016388" name="Host Control  132" hidden="1">
              <a:extLst>
                <a:ext uri="{63B3BB69-23CF-44E3-9099-C40C66FF867C}">
                  <a14:compatExt spid="_x0000_s2016388"/>
                </a:ext>
              </a:extLst>
            </xdr:cNvPr>
            <xdr:cNvSpPr/>
          </xdr:nvSpPr>
          <xdr:spPr>
            <a:xfrm>
              <a:off x="6086475" y="53340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914400</xdr:colOff>
          <xdr:row>105</xdr:row>
          <xdr:rowOff>9525</xdr:rowOff>
        </xdr:to>
        <xdr:sp>
          <xdr:nvSpPr>
            <xdr:cNvPr id="2016389" name="Host Control  133" hidden="1">
              <a:extLst>
                <a:ext uri="{63B3BB69-23CF-44E3-9099-C40C66FF867C}">
                  <a14:compatExt spid="_x0000_s2016389"/>
                </a:ext>
              </a:extLst>
            </xdr:cNvPr>
            <xdr:cNvSpPr/>
          </xdr:nvSpPr>
          <xdr:spPr>
            <a:xfrm>
              <a:off x="8953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104</xdr:row>
          <xdr:rowOff>0</xdr:rowOff>
        </xdr:from>
        <xdr:to>
          <xdr:col>1</xdr:col>
          <xdr:colOff>1600200</xdr:colOff>
          <xdr:row>105</xdr:row>
          <xdr:rowOff>9525</xdr:rowOff>
        </xdr:to>
        <xdr:sp>
          <xdr:nvSpPr>
            <xdr:cNvPr id="2016390" name="Host Control  134" hidden="1">
              <a:extLst>
                <a:ext uri="{63B3BB69-23CF-44E3-9099-C40C66FF867C}">
                  <a14:compatExt spid="_x0000_s2016390"/>
                </a:ext>
              </a:extLst>
            </xdr:cNvPr>
            <xdr:cNvSpPr/>
          </xdr:nvSpPr>
          <xdr:spPr>
            <a:xfrm>
              <a:off x="15811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104</xdr:row>
          <xdr:rowOff>0</xdr:rowOff>
        </xdr:from>
        <xdr:to>
          <xdr:col>1</xdr:col>
          <xdr:colOff>2286000</xdr:colOff>
          <xdr:row>105</xdr:row>
          <xdr:rowOff>9525</xdr:rowOff>
        </xdr:to>
        <xdr:sp>
          <xdr:nvSpPr>
            <xdr:cNvPr id="2016391" name="Host Control  135" hidden="1">
              <a:extLst>
                <a:ext uri="{63B3BB69-23CF-44E3-9099-C40C66FF867C}">
                  <a14:compatExt spid="_x0000_s2016391"/>
                </a:ext>
              </a:extLst>
            </xdr:cNvPr>
            <xdr:cNvSpPr/>
          </xdr:nvSpPr>
          <xdr:spPr>
            <a:xfrm>
              <a:off x="22669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104</xdr:row>
          <xdr:rowOff>0</xdr:rowOff>
        </xdr:from>
        <xdr:to>
          <xdr:col>1</xdr:col>
          <xdr:colOff>2971800</xdr:colOff>
          <xdr:row>105</xdr:row>
          <xdr:rowOff>9525</xdr:rowOff>
        </xdr:to>
        <xdr:sp>
          <xdr:nvSpPr>
            <xdr:cNvPr id="2016392" name="Host Control  136" hidden="1">
              <a:extLst>
                <a:ext uri="{63B3BB69-23CF-44E3-9099-C40C66FF867C}">
                  <a14:compatExt spid="_x0000_s2016392"/>
                </a:ext>
              </a:extLst>
            </xdr:cNvPr>
            <xdr:cNvSpPr/>
          </xdr:nvSpPr>
          <xdr:spPr>
            <a:xfrm>
              <a:off x="29527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104</xdr:row>
          <xdr:rowOff>0</xdr:rowOff>
        </xdr:from>
        <xdr:to>
          <xdr:col>1</xdr:col>
          <xdr:colOff>3657600</xdr:colOff>
          <xdr:row>105</xdr:row>
          <xdr:rowOff>9525</xdr:rowOff>
        </xdr:to>
        <xdr:sp>
          <xdr:nvSpPr>
            <xdr:cNvPr id="2016393" name="Host Control  137" hidden="1">
              <a:extLst>
                <a:ext uri="{63B3BB69-23CF-44E3-9099-C40C66FF867C}">
                  <a14:compatExt spid="_x0000_s2016393"/>
                </a:ext>
              </a:extLst>
            </xdr:cNvPr>
            <xdr:cNvSpPr/>
          </xdr:nvSpPr>
          <xdr:spPr>
            <a:xfrm>
              <a:off x="36385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104</xdr:row>
          <xdr:rowOff>0</xdr:rowOff>
        </xdr:from>
        <xdr:to>
          <xdr:col>1</xdr:col>
          <xdr:colOff>4343400</xdr:colOff>
          <xdr:row>105</xdr:row>
          <xdr:rowOff>9525</xdr:rowOff>
        </xdr:to>
        <xdr:sp>
          <xdr:nvSpPr>
            <xdr:cNvPr id="2016394" name="Host Control  138" hidden="1">
              <a:extLst>
                <a:ext uri="{63B3BB69-23CF-44E3-9099-C40C66FF867C}">
                  <a14:compatExt spid="_x0000_s2016394"/>
                </a:ext>
              </a:extLst>
            </xdr:cNvPr>
            <xdr:cNvSpPr/>
          </xdr:nvSpPr>
          <xdr:spPr>
            <a:xfrm>
              <a:off x="43243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4114800</xdr:colOff>
          <xdr:row>104</xdr:row>
          <xdr:rowOff>0</xdr:rowOff>
        </xdr:from>
        <xdr:to>
          <xdr:col>1</xdr:col>
          <xdr:colOff>5029200</xdr:colOff>
          <xdr:row>105</xdr:row>
          <xdr:rowOff>9525</xdr:rowOff>
        </xdr:to>
        <xdr:sp>
          <xdr:nvSpPr>
            <xdr:cNvPr id="2016395" name="Host Control  139" hidden="1">
              <a:extLst>
                <a:ext uri="{63B3BB69-23CF-44E3-9099-C40C66FF867C}">
                  <a14:compatExt spid="_x0000_s2016395"/>
                </a:ext>
              </a:extLst>
            </xdr:cNvPr>
            <xdr:cNvSpPr/>
          </xdr:nvSpPr>
          <xdr:spPr>
            <a:xfrm>
              <a:off x="50101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4800600</xdr:colOff>
          <xdr:row>104</xdr:row>
          <xdr:rowOff>0</xdr:rowOff>
        </xdr:from>
        <xdr:to>
          <xdr:col>2</xdr:col>
          <xdr:colOff>523875</xdr:colOff>
          <xdr:row>105</xdr:row>
          <xdr:rowOff>9525</xdr:rowOff>
        </xdr:to>
        <xdr:sp>
          <xdr:nvSpPr>
            <xdr:cNvPr id="2016396" name="Host Control  140" hidden="1">
              <a:extLst>
                <a:ext uri="{63B3BB69-23CF-44E3-9099-C40C66FF867C}">
                  <a14:compatExt spid="_x0000_s2016396"/>
                </a:ext>
              </a:extLst>
            </xdr:cNvPr>
            <xdr:cNvSpPr/>
          </xdr:nvSpPr>
          <xdr:spPr>
            <a:xfrm>
              <a:off x="56959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397" name="Host Control  141" hidden="1">
              <a:extLst>
                <a:ext uri="{63B3BB69-23CF-44E3-9099-C40C66FF867C}">
                  <a14:compatExt spid="_x0000_s2016397"/>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398" name="Host Control  142" hidden="1">
              <a:extLst>
                <a:ext uri="{63B3BB69-23CF-44E3-9099-C40C66FF867C}">
                  <a14:compatExt spid="_x0000_s2016398"/>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399" name="Host Control  143" hidden="1">
              <a:extLst>
                <a:ext uri="{63B3BB69-23CF-44E3-9099-C40C66FF867C}">
                  <a14:compatExt spid="_x0000_s2016399"/>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0" name="Host Control  144" hidden="1">
              <a:extLst>
                <a:ext uri="{63B3BB69-23CF-44E3-9099-C40C66FF867C}">
                  <a14:compatExt spid="_x0000_s2016400"/>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1" name="Host Control  145" hidden="1">
              <a:extLst>
                <a:ext uri="{63B3BB69-23CF-44E3-9099-C40C66FF867C}">
                  <a14:compatExt spid="_x0000_s2016401"/>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2" name="Host Control  146" hidden="1">
              <a:extLst>
                <a:ext uri="{63B3BB69-23CF-44E3-9099-C40C66FF867C}">
                  <a14:compatExt spid="_x0000_s2016402"/>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3" name="Host Control  147" hidden="1">
              <a:extLst>
                <a:ext uri="{63B3BB69-23CF-44E3-9099-C40C66FF867C}">
                  <a14:compatExt spid="_x0000_s2016403"/>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4" name="Host Control  148" hidden="1">
              <a:extLst>
                <a:ext uri="{63B3BB69-23CF-44E3-9099-C40C66FF867C}">
                  <a14:compatExt spid="_x0000_s2016404"/>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5" name="Host Control  149" hidden="1">
              <a:extLst>
                <a:ext uri="{63B3BB69-23CF-44E3-9099-C40C66FF867C}">
                  <a14:compatExt spid="_x0000_s2016405"/>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6" name="Host Control  150" hidden="1">
              <a:extLst>
                <a:ext uri="{63B3BB69-23CF-44E3-9099-C40C66FF867C}">
                  <a14:compatExt spid="_x0000_s2016406"/>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7" name="Host Control  151" hidden="1">
              <a:extLst>
                <a:ext uri="{63B3BB69-23CF-44E3-9099-C40C66FF867C}">
                  <a14:compatExt spid="_x0000_s2016407"/>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8" name="Host Control  152" hidden="1">
              <a:extLst>
                <a:ext uri="{63B3BB69-23CF-44E3-9099-C40C66FF867C}">
                  <a14:compatExt spid="_x0000_s2016408"/>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09" name="Host Control  153" hidden="1">
              <a:extLst>
                <a:ext uri="{63B3BB69-23CF-44E3-9099-C40C66FF867C}">
                  <a14:compatExt spid="_x0000_s2016409"/>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0" name="Host Control  154" hidden="1">
              <a:extLst>
                <a:ext uri="{63B3BB69-23CF-44E3-9099-C40C66FF867C}">
                  <a14:compatExt spid="_x0000_s2016410"/>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1" name="Host Control  155" hidden="1">
              <a:extLst>
                <a:ext uri="{63B3BB69-23CF-44E3-9099-C40C66FF867C}">
                  <a14:compatExt spid="_x0000_s2016411"/>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2" name="Host Control  156" hidden="1">
              <a:extLst>
                <a:ext uri="{63B3BB69-23CF-44E3-9099-C40C66FF867C}">
                  <a14:compatExt spid="_x0000_s2016412"/>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3" name="Host Control  157" hidden="1">
              <a:extLst>
                <a:ext uri="{63B3BB69-23CF-44E3-9099-C40C66FF867C}">
                  <a14:compatExt spid="_x0000_s2016413"/>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4" name="Host Control  158" hidden="1">
              <a:extLst>
                <a:ext uri="{63B3BB69-23CF-44E3-9099-C40C66FF867C}">
                  <a14:compatExt spid="_x0000_s2016414"/>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5" name="Host Control  159" hidden="1">
              <a:extLst>
                <a:ext uri="{63B3BB69-23CF-44E3-9099-C40C66FF867C}">
                  <a14:compatExt spid="_x0000_s2016415"/>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6" name="Host Control  160" hidden="1">
              <a:extLst>
                <a:ext uri="{63B3BB69-23CF-44E3-9099-C40C66FF867C}">
                  <a14:compatExt spid="_x0000_s2016416"/>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7" name="Host Control  161" hidden="1">
              <a:extLst>
                <a:ext uri="{63B3BB69-23CF-44E3-9099-C40C66FF867C}">
                  <a14:compatExt spid="_x0000_s2016417"/>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8" name="Host Control  162" hidden="1">
              <a:extLst>
                <a:ext uri="{63B3BB69-23CF-44E3-9099-C40C66FF867C}">
                  <a14:compatExt spid="_x0000_s2016418"/>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19" name="Host Control  163" hidden="1">
              <a:extLst>
                <a:ext uri="{63B3BB69-23CF-44E3-9099-C40C66FF867C}">
                  <a14:compatExt spid="_x0000_s2016419"/>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20" name="Host Control  164" hidden="1">
              <a:extLst>
                <a:ext uri="{63B3BB69-23CF-44E3-9099-C40C66FF867C}">
                  <a14:compatExt spid="_x0000_s2016420"/>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21" name="Host Control  165" hidden="1">
              <a:extLst>
                <a:ext uri="{63B3BB69-23CF-44E3-9099-C40C66FF867C}">
                  <a14:compatExt spid="_x0000_s2016421"/>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914400</xdr:colOff>
          <xdr:row>105</xdr:row>
          <xdr:rowOff>9525</xdr:rowOff>
        </xdr:to>
        <xdr:sp>
          <xdr:nvSpPr>
            <xdr:cNvPr id="2016422" name="Host Control  166" hidden="1">
              <a:extLst>
                <a:ext uri="{63B3BB69-23CF-44E3-9099-C40C66FF867C}">
                  <a14:compatExt spid="_x0000_s2016422"/>
                </a:ext>
              </a:extLst>
            </xdr:cNvPr>
            <xdr:cNvSpPr/>
          </xdr:nvSpPr>
          <xdr:spPr>
            <a:xfrm>
              <a:off x="8953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104</xdr:row>
          <xdr:rowOff>0</xdr:rowOff>
        </xdr:from>
        <xdr:to>
          <xdr:col>1</xdr:col>
          <xdr:colOff>1600200</xdr:colOff>
          <xdr:row>105</xdr:row>
          <xdr:rowOff>9525</xdr:rowOff>
        </xdr:to>
        <xdr:sp>
          <xdr:nvSpPr>
            <xdr:cNvPr id="2016423" name="Host Control  167" hidden="1">
              <a:extLst>
                <a:ext uri="{63B3BB69-23CF-44E3-9099-C40C66FF867C}">
                  <a14:compatExt spid="_x0000_s2016423"/>
                </a:ext>
              </a:extLst>
            </xdr:cNvPr>
            <xdr:cNvSpPr/>
          </xdr:nvSpPr>
          <xdr:spPr>
            <a:xfrm>
              <a:off x="15811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104</xdr:row>
          <xdr:rowOff>0</xdr:rowOff>
        </xdr:from>
        <xdr:to>
          <xdr:col>1</xdr:col>
          <xdr:colOff>2286000</xdr:colOff>
          <xdr:row>105</xdr:row>
          <xdr:rowOff>9525</xdr:rowOff>
        </xdr:to>
        <xdr:sp>
          <xdr:nvSpPr>
            <xdr:cNvPr id="2016424" name="Host Control  168" hidden="1">
              <a:extLst>
                <a:ext uri="{63B3BB69-23CF-44E3-9099-C40C66FF867C}">
                  <a14:compatExt spid="_x0000_s2016424"/>
                </a:ext>
              </a:extLst>
            </xdr:cNvPr>
            <xdr:cNvSpPr/>
          </xdr:nvSpPr>
          <xdr:spPr>
            <a:xfrm>
              <a:off x="22669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104</xdr:row>
          <xdr:rowOff>0</xdr:rowOff>
        </xdr:from>
        <xdr:to>
          <xdr:col>1</xdr:col>
          <xdr:colOff>2971800</xdr:colOff>
          <xdr:row>105</xdr:row>
          <xdr:rowOff>9525</xdr:rowOff>
        </xdr:to>
        <xdr:sp>
          <xdr:nvSpPr>
            <xdr:cNvPr id="2016425" name="Host Control  169" hidden="1">
              <a:extLst>
                <a:ext uri="{63B3BB69-23CF-44E3-9099-C40C66FF867C}">
                  <a14:compatExt spid="_x0000_s2016425"/>
                </a:ext>
              </a:extLst>
            </xdr:cNvPr>
            <xdr:cNvSpPr/>
          </xdr:nvSpPr>
          <xdr:spPr>
            <a:xfrm>
              <a:off x="29527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104</xdr:row>
          <xdr:rowOff>0</xdr:rowOff>
        </xdr:from>
        <xdr:to>
          <xdr:col>1</xdr:col>
          <xdr:colOff>3657600</xdr:colOff>
          <xdr:row>105</xdr:row>
          <xdr:rowOff>9525</xdr:rowOff>
        </xdr:to>
        <xdr:sp>
          <xdr:nvSpPr>
            <xdr:cNvPr id="2016426" name="Host Control  170" hidden="1">
              <a:extLst>
                <a:ext uri="{63B3BB69-23CF-44E3-9099-C40C66FF867C}">
                  <a14:compatExt spid="_x0000_s2016426"/>
                </a:ext>
              </a:extLst>
            </xdr:cNvPr>
            <xdr:cNvSpPr/>
          </xdr:nvSpPr>
          <xdr:spPr>
            <a:xfrm>
              <a:off x="36385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104</xdr:row>
          <xdr:rowOff>0</xdr:rowOff>
        </xdr:from>
        <xdr:to>
          <xdr:col>1</xdr:col>
          <xdr:colOff>4343400</xdr:colOff>
          <xdr:row>105</xdr:row>
          <xdr:rowOff>9525</xdr:rowOff>
        </xdr:to>
        <xdr:sp>
          <xdr:nvSpPr>
            <xdr:cNvPr id="2016427" name="Host Control  171" hidden="1">
              <a:extLst>
                <a:ext uri="{63B3BB69-23CF-44E3-9099-C40C66FF867C}">
                  <a14:compatExt spid="_x0000_s2016427"/>
                </a:ext>
              </a:extLst>
            </xdr:cNvPr>
            <xdr:cNvSpPr/>
          </xdr:nvSpPr>
          <xdr:spPr>
            <a:xfrm>
              <a:off x="43243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4114800</xdr:colOff>
          <xdr:row>104</xdr:row>
          <xdr:rowOff>0</xdr:rowOff>
        </xdr:from>
        <xdr:to>
          <xdr:col>1</xdr:col>
          <xdr:colOff>5029200</xdr:colOff>
          <xdr:row>105</xdr:row>
          <xdr:rowOff>9525</xdr:rowOff>
        </xdr:to>
        <xdr:sp>
          <xdr:nvSpPr>
            <xdr:cNvPr id="2016428" name="Host Control  172" hidden="1">
              <a:extLst>
                <a:ext uri="{63B3BB69-23CF-44E3-9099-C40C66FF867C}">
                  <a14:compatExt spid="_x0000_s2016428"/>
                </a:ext>
              </a:extLst>
            </xdr:cNvPr>
            <xdr:cNvSpPr/>
          </xdr:nvSpPr>
          <xdr:spPr>
            <a:xfrm>
              <a:off x="50101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4800600</xdr:colOff>
          <xdr:row>104</xdr:row>
          <xdr:rowOff>0</xdr:rowOff>
        </xdr:from>
        <xdr:to>
          <xdr:col>2</xdr:col>
          <xdr:colOff>523875</xdr:colOff>
          <xdr:row>105</xdr:row>
          <xdr:rowOff>9525</xdr:rowOff>
        </xdr:to>
        <xdr:sp>
          <xdr:nvSpPr>
            <xdr:cNvPr id="2016429" name="Host Control  173" hidden="1">
              <a:extLst>
                <a:ext uri="{63B3BB69-23CF-44E3-9099-C40C66FF867C}">
                  <a14:compatExt spid="_x0000_s2016429"/>
                </a:ext>
              </a:extLst>
            </xdr:cNvPr>
            <xdr:cNvSpPr/>
          </xdr:nvSpPr>
          <xdr:spPr>
            <a:xfrm>
              <a:off x="5695950"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0" name="Host Control  174" hidden="1">
              <a:extLst>
                <a:ext uri="{63B3BB69-23CF-44E3-9099-C40C66FF867C}">
                  <a14:compatExt spid="_x0000_s2016430"/>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1" name="Host Control  175" hidden="1">
              <a:extLst>
                <a:ext uri="{63B3BB69-23CF-44E3-9099-C40C66FF867C}">
                  <a14:compatExt spid="_x0000_s2016431"/>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2" name="Host Control  176" hidden="1">
              <a:extLst>
                <a:ext uri="{63B3BB69-23CF-44E3-9099-C40C66FF867C}">
                  <a14:compatExt spid="_x0000_s2016432"/>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3" name="Host Control  177" hidden="1">
              <a:extLst>
                <a:ext uri="{63B3BB69-23CF-44E3-9099-C40C66FF867C}">
                  <a14:compatExt spid="_x0000_s2016433"/>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4" name="Host Control  178" hidden="1">
              <a:extLst>
                <a:ext uri="{63B3BB69-23CF-44E3-9099-C40C66FF867C}">
                  <a14:compatExt spid="_x0000_s2016434"/>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5" name="Host Control  179" hidden="1">
              <a:extLst>
                <a:ext uri="{63B3BB69-23CF-44E3-9099-C40C66FF867C}">
                  <a14:compatExt spid="_x0000_s2016435"/>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6" name="Host Control  180" hidden="1">
              <a:extLst>
                <a:ext uri="{63B3BB69-23CF-44E3-9099-C40C66FF867C}">
                  <a14:compatExt spid="_x0000_s2016436"/>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7" name="Host Control  181" hidden="1">
              <a:extLst>
                <a:ext uri="{63B3BB69-23CF-44E3-9099-C40C66FF867C}">
                  <a14:compatExt spid="_x0000_s2016437"/>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8" name="Host Control  182" hidden="1">
              <a:extLst>
                <a:ext uri="{63B3BB69-23CF-44E3-9099-C40C66FF867C}">
                  <a14:compatExt spid="_x0000_s2016438"/>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39" name="Host Control  183" hidden="1">
              <a:extLst>
                <a:ext uri="{63B3BB69-23CF-44E3-9099-C40C66FF867C}">
                  <a14:compatExt spid="_x0000_s2016439"/>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0" name="Host Control  184" hidden="1">
              <a:extLst>
                <a:ext uri="{63B3BB69-23CF-44E3-9099-C40C66FF867C}">
                  <a14:compatExt spid="_x0000_s2016440"/>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1" name="Host Control  185" hidden="1">
              <a:extLst>
                <a:ext uri="{63B3BB69-23CF-44E3-9099-C40C66FF867C}">
                  <a14:compatExt spid="_x0000_s2016441"/>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2" name="Host Control  186" hidden="1">
              <a:extLst>
                <a:ext uri="{63B3BB69-23CF-44E3-9099-C40C66FF867C}">
                  <a14:compatExt spid="_x0000_s2016442"/>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3" name="Host Control  187" hidden="1">
              <a:extLst>
                <a:ext uri="{63B3BB69-23CF-44E3-9099-C40C66FF867C}">
                  <a14:compatExt spid="_x0000_s2016443"/>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4" name="Host Control  188" hidden="1">
              <a:extLst>
                <a:ext uri="{63B3BB69-23CF-44E3-9099-C40C66FF867C}">
                  <a14:compatExt spid="_x0000_s2016444"/>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5" name="Host Control  189" hidden="1">
              <a:extLst>
                <a:ext uri="{63B3BB69-23CF-44E3-9099-C40C66FF867C}">
                  <a14:compatExt spid="_x0000_s2016445"/>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6" name="Host Control  190" hidden="1">
              <a:extLst>
                <a:ext uri="{63B3BB69-23CF-44E3-9099-C40C66FF867C}">
                  <a14:compatExt spid="_x0000_s2016446"/>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7" name="Host Control  191" hidden="1">
              <a:extLst>
                <a:ext uri="{63B3BB69-23CF-44E3-9099-C40C66FF867C}">
                  <a14:compatExt spid="_x0000_s2016447"/>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8" name="Host Control  192" hidden="1">
              <a:extLst>
                <a:ext uri="{63B3BB69-23CF-44E3-9099-C40C66FF867C}">
                  <a14:compatExt spid="_x0000_s2016448"/>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49" name="Host Control  193" hidden="1">
              <a:extLst>
                <a:ext uri="{63B3BB69-23CF-44E3-9099-C40C66FF867C}">
                  <a14:compatExt spid="_x0000_s2016449"/>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50" name="Host Control  194" hidden="1">
              <a:extLst>
                <a:ext uri="{63B3BB69-23CF-44E3-9099-C40C66FF867C}">
                  <a14:compatExt spid="_x0000_s2016450"/>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51" name="Host Control  195" hidden="1">
              <a:extLst>
                <a:ext uri="{63B3BB69-23CF-44E3-9099-C40C66FF867C}">
                  <a14:compatExt spid="_x0000_s2016451"/>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52" name="Host Control  196" hidden="1">
              <a:extLst>
                <a:ext uri="{63B3BB69-23CF-44E3-9099-C40C66FF867C}">
                  <a14:compatExt spid="_x0000_s2016452"/>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53" name="Host Control  197" hidden="1">
              <a:extLst>
                <a:ext uri="{63B3BB69-23CF-44E3-9099-C40C66FF867C}">
                  <a14:compatExt spid="_x0000_s2016453"/>
                </a:ext>
              </a:extLst>
            </xdr:cNvPr>
            <xdr:cNvSpPr/>
          </xdr:nvSpPr>
          <xdr:spPr>
            <a:xfrm>
              <a:off x="6086475" y="23298150"/>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104</xdr:row>
          <xdr:rowOff>0</xdr:rowOff>
        </xdr:from>
        <xdr:to>
          <xdr:col>2</xdr:col>
          <xdr:colOff>914400</xdr:colOff>
          <xdr:row>105</xdr:row>
          <xdr:rowOff>9525</xdr:rowOff>
        </xdr:to>
        <xdr:sp>
          <xdr:nvSpPr>
            <xdr:cNvPr id="2016454" name="Host Control  198" hidden="1">
              <a:extLst>
                <a:ext uri="{63B3BB69-23CF-44E3-9099-C40C66FF867C}">
                  <a14:compatExt spid="_x0000_s2016454"/>
                </a:ext>
              </a:extLst>
            </xdr:cNvPr>
            <xdr:cNvSpPr/>
          </xdr:nvSpPr>
          <xdr:spPr>
            <a:xfrm>
              <a:off x="6086475" y="23298150"/>
              <a:ext cx="914400" cy="228600"/>
            </a:xfrm>
            <a:prstGeom prst="rect">
              <a:avLst/>
            </a:prstGeom>
          </xdr:spPr>
        </xdr:sp>
        <xdr:clientData/>
      </xdr:twoCellAnchor>
    </mc:Choice>
    <mc:Fallback/>
  </mc:AlternateContent>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914400</xdr:colOff>
          <xdr:row>25</xdr:row>
          <xdr:rowOff>9525</xdr:rowOff>
        </xdr:to>
        <xdr:sp>
          <xdr:nvSpPr>
            <xdr:cNvPr id="2017281" name="Host Control  1" hidden="1">
              <a:extLst>
                <a:ext uri="{63B3BB69-23CF-44E3-9099-C40C66FF867C}">
                  <a14:compatExt spid="_x0000_s2017281"/>
                </a:ext>
              </a:extLst>
            </xdr:cNvPr>
            <xdr:cNvSpPr/>
          </xdr:nvSpPr>
          <xdr:spPr>
            <a:xfrm>
              <a:off x="89535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24</xdr:row>
          <xdr:rowOff>0</xdr:rowOff>
        </xdr:from>
        <xdr:to>
          <xdr:col>1</xdr:col>
          <xdr:colOff>1600200</xdr:colOff>
          <xdr:row>25</xdr:row>
          <xdr:rowOff>9525</xdr:rowOff>
        </xdr:to>
        <xdr:sp>
          <xdr:nvSpPr>
            <xdr:cNvPr id="2017282" name="Host Control  2" hidden="1">
              <a:extLst>
                <a:ext uri="{63B3BB69-23CF-44E3-9099-C40C66FF867C}">
                  <a14:compatExt spid="_x0000_s2017282"/>
                </a:ext>
              </a:extLst>
            </xdr:cNvPr>
            <xdr:cNvSpPr/>
          </xdr:nvSpPr>
          <xdr:spPr>
            <a:xfrm>
              <a:off x="158115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1371600</xdr:colOff>
          <xdr:row>24</xdr:row>
          <xdr:rowOff>0</xdr:rowOff>
        </xdr:from>
        <xdr:to>
          <xdr:col>1</xdr:col>
          <xdr:colOff>2286000</xdr:colOff>
          <xdr:row>25</xdr:row>
          <xdr:rowOff>9525</xdr:rowOff>
        </xdr:to>
        <xdr:sp>
          <xdr:nvSpPr>
            <xdr:cNvPr id="2017283" name="Host Control  3" hidden="1">
              <a:extLst>
                <a:ext uri="{63B3BB69-23CF-44E3-9099-C40C66FF867C}">
                  <a14:compatExt spid="_x0000_s2017283"/>
                </a:ext>
              </a:extLst>
            </xdr:cNvPr>
            <xdr:cNvSpPr/>
          </xdr:nvSpPr>
          <xdr:spPr>
            <a:xfrm>
              <a:off x="226695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24</xdr:row>
          <xdr:rowOff>0</xdr:rowOff>
        </xdr:from>
        <xdr:to>
          <xdr:col>1</xdr:col>
          <xdr:colOff>2971800</xdr:colOff>
          <xdr:row>25</xdr:row>
          <xdr:rowOff>9525</xdr:rowOff>
        </xdr:to>
        <xdr:sp>
          <xdr:nvSpPr>
            <xdr:cNvPr id="2017284" name="Host Control  4" hidden="1">
              <a:extLst>
                <a:ext uri="{63B3BB69-23CF-44E3-9099-C40C66FF867C}">
                  <a14:compatExt spid="_x0000_s2017284"/>
                </a:ext>
              </a:extLst>
            </xdr:cNvPr>
            <xdr:cNvSpPr/>
          </xdr:nvSpPr>
          <xdr:spPr>
            <a:xfrm>
              <a:off x="295275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24</xdr:row>
          <xdr:rowOff>0</xdr:rowOff>
        </xdr:from>
        <xdr:to>
          <xdr:col>1</xdr:col>
          <xdr:colOff>3657600</xdr:colOff>
          <xdr:row>25</xdr:row>
          <xdr:rowOff>9525</xdr:rowOff>
        </xdr:to>
        <xdr:sp>
          <xdr:nvSpPr>
            <xdr:cNvPr id="2017285" name="Host Control  5" hidden="1">
              <a:extLst>
                <a:ext uri="{63B3BB69-23CF-44E3-9099-C40C66FF867C}">
                  <a14:compatExt spid="_x0000_s2017285"/>
                </a:ext>
              </a:extLst>
            </xdr:cNvPr>
            <xdr:cNvSpPr/>
          </xdr:nvSpPr>
          <xdr:spPr>
            <a:xfrm>
              <a:off x="363855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3429000</xdr:colOff>
          <xdr:row>24</xdr:row>
          <xdr:rowOff>0</xdr:rowOff>
        </xdr:from>
        <xdr:to>
          <xdr:col>2</xdr:col>
          <xdr:colOff>476250</xdr:colOff>
          <xdr:row>25</xdr:row>
          <xdr:rowOff>9525</xdr:rowOff>
        </xdr:to>
        <xdr:sp>
          <xdr:nvSpPr>
            <xdr:cNvPr id="2017286" name="Host Control  6" hidden="1">
              <a:extLst>
                <a:ext uri="{63B3BB69-23CF-44E3-9099-C40C66FF867C}">
                  <a14:compatExt spid="_x0000_s2017286"/>
                </a:ext>
              </a:extLst>
            </xdr:cNvPr>
            <xdr:cNvSpPr/>
          </xdr:nvSpPr>
          <xdr:spPr>
            <a:xfrm>
              <a:off x="432435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87" name="Host Control  7" hidden="1">
              <a:extLst>
                <a:ext uri="{63B3BB69-23CF-44E3-9099-C40C66FF867C}">
                  <a14:compatExt spid="_x0000_s2017287"/>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88" name="Host Control  8" hidden="1">
              <a:extLst>
                <a:ext uri="{63B3BB69-23CF-44E3-9099-C40C66FF867C}">
                  <a14:compatExt spid="_x0000_s2017288"/>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89" name="Host Control  9" hidden="1">
              <a:extLst>
                <a:ext uri="{63B3BB69-23CF-44E3-9099-C40C66FF867C}">
                  <a14:compatExt spid="_x0000_s2017289"/>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0" name="Host Control  10" hidden="1">
              <a:extLst>
                <a:ext uri="{63B3BB69-23CF-44E3-9099-C40C66FF867C}">
                  <a14:compatExt spid="_x0000_s2017290"/>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1" name="Host Control  11" hidden="1">
              <a:extLst>
                <a:ext uri="{63B3BB69-23CF-44E3-9099-C40C66FF867C}">
                  <a14:compatExt spid="_x0000_s2017291"/>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2" name="Host Control  12" hidden="1">
              <a:extLst>
                <a:ext uri="{63B3BB69-23CF-44E3-9099-C40C66FF867C}">
                  <a14:compatExt spid="_x0000_s2017292"/>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3" name="Host Control  13" hidden="1">
              <a:extLst>
                <a:ext uri="{63B3BB69-23CF-44E3-9099-C40C66FF867C}">
                  <a14:compatExt spid="_x0000_s2017293"/>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4" name="Host Control  14" hidden="1">
              <a:extLst>
                <a:ext uri="{63B3BB69-23CF-44E3-9099-C40C66FF867C}">
                  <a14:compatExt spid="_x0000_s2017294"/>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5" name="Host Control  15" hidden="1">
              <a:extLst>
                <a:ext uri="{63B3BB69-23CF-44E3-9099-C40C66FF867C}">
                  <a14:compatExt spid="_x0000_s2017295"/>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6" name="Host Control  16" hidden="1">
              <a:extLst>
                <a:ext uri="{63B3BB69-23CF-44E3-9099-C40C66FF867C}">
                  <a14:compatExt spid="_x0000_s2017296"/>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7" name="Host Control  17" hidden="1">
              <a:extLst>
                <a:ext uri="{63B3BB69-23CF-44E3-9099-C40C66FF867C}">
                  <a14:compatExt spid="_x0000_s2017297"/>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8" name="Host Control  18" hidden="1">
              <a:extLst>
                <a:ext uri="{63B3BB69-23CF-44E3-9099-C40C66FF867C}">
                  <a14:compatExt spid="_x0000_s2017298"/>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299" name="Host Control  19" hidden="1">
              <a:extLst>
                <a:ext uri="{63B3BB69-23CF-44E3-9099-C40C66FF867C}">
                  <a14:compatExt spid="_x0000_s2017299"/>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0" name="Host Control  20" hidden="1">
              <a:extLst>
                <a:ext uri="{63B3BB69-23CF-44E3-9099-C40C66FF867C}">
                  <a14:compatExt spid="_x0000_s2017300"/>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1" name="Host Control  21" hidden="1">
              <a:extLst>
                <a:ext uri="{63B3BB69-23CF-44E3-9099-C40C66FF867C}">
                  <a14:compatExt spid="_x0000_s2017301"/>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2" name="Host Control  22" hidden="1">
              <a:extLst>
                <a:ext uri="{63B3BB69-23CF-44E3-9099-C40C66FF867C}">
                  <a14:compatExt spid="_x0000_s2017302"/>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3" name="Host Control  23" hidden="1">
              <a:extLst>
                <a:ext uri="{63B3BB69-23CF-44E3-9099-C40C66FF867C}">
                  <a14:compatExt spid="_x0000_s2017303"/>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4" name="Host Control  24" hidden="1">
              <a:extLst>
                <a:ext uri="{63B3BB69-23CF-44E3-9099-C40C66FF867C}">
                  <a14:compatExt spid="_x0000_s2017304"/>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5" name="Host Control  25" hidden="1">
              <a:extLst>
                <a:ext uri="{63B3BB69-23CF-44E3-9099-C40C66FF867C}">
                  <a14:compatExt spid="_x0000_s2017305"/>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6" name="Host Control  26" hidden="1">
              <a:extLst>
                <a:ext uri="{63B3BB69-23CF-44E3-9099-C40C66FF867C}">
                  <a14:compatExt spid="_x0000_s2017306"/>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7" name="Host Control  27" hidden="1">
              <a:extLst>
                <a:ext uri="{63B3BB69-23CF-44E3-9099-C40C66FF867C}">
                  <a14:compatExt spid="_x0000_s2017307"/>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8" name="Host Control  28" hidden="1">
              <a:extLst>
                <a:ext uri="{63B3BB69-23CF-44E3-9099-C40C66FF867C}">
                  <a14:compatExt spid="_x0000_s2017308"/>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09" name="Host Control  29" hidden="1">
              <a:extLst>
                <a:ext uri="{63B3BB69-23CF-44E3-9099-C40C66FF867C}">
                  <a14:compatExt spid="_x0000_s2017309"/>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10" name="Host Control  30" hidden="1">
              <a:extLst>
                <a:ext uri="{63B3BB69-23CF-44E3-9099-C40C66FF867C}">
                  <a14:compatExt spid="_x0000_s2017310"/>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11" name="Host Control  31" hidden="1">
              <a:extLst>
                <a:ext uri="{63B3BB69-23CF-44E3-9099-C40C66FF867C}">
                  <a14:compatExt spid="_x0000_s2017311"/>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12" name="Host Control  32" hidden="1">
              <a:extLst>
                <a:ext uri="{63B3BB69-23CF-44E3-9099-C40C66FF867C}">
                  <a14:compatExt spid="_x0000_s2017312"/>
                </a:ext>
              </a:extLst>
            </xdr:cNvPr>
            <xdr:cNvSpPr/>
          </xdr:nvSpPr>
          <xdr:spPr>
            <a:xfrm>
              <a:off x="4762500" y="5324475"/>
              <a:ext cx="914400" cy="228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914400</xdr:colOff>
          <xdr:row>25</xdr:row>
          <xdr:rowOff>9525</xdr:rowOff>
        </xdr:to>
        <xdr:sp>
          <xdr:nvSpPr>
            <xdr:cNvPr id="2017313" name="Host Control  33" hidden="1">
              <a:extLst>
                <a:ext uri="{63B3BB69-23CF-44E3-9099-C40C66FF867C}">
                  <a14:compatExt spid="_x0000_s2017313"/>
                </a:ext>
              </a:extLst>
            </xdr:cNvPr>
            <xdr:cNvSpPr/>
          </xdr:nvSpPr>
          <xdr:spPr>
            <a:xfrm>
              <a:off x="4762500" y="5324475"/>
              <a:ext cx="914400" cy="228600"/>
            </a:xfrm>
            <a:prstGeom prst="rect">
              <a:avLst/>
            </a:prstGeom>
          </xdr:spPr>
        </xdr:sp>
        <xdr:clientData/>
      </xdr:twoCellAnchor>
    </mc:Choice>
    <mc:Fallback/>
  </mc:AlternateContent>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635</xdr:rowOff>
    </xdr:from>
    <xdr:to>
      <xdr:col>1</xdr:col>
      <xdr:colOff>229235</xdr:colOff>
      <xdr:row>0</xdr:row>
      <xdr:rowOff>276860</xdr:rowOff>
    </xdr:to>
    <xdr:sp>
      <xdr:nvSpPr>
        <xdr:cNvPr id="2" name="圆角矩形 1">
          <a:hlinkClick xmlns:r="http://schemas.openxmlformats.org/officeDocument/2006/relationships" r:id="rId1"/>
        </xdr:cNvPr>
        <xdr:cNvSpPr/>
      </xdr:nvSpPr>
      <xdr:spPr>
        <a:xfrm>
          <a:off x="635" y="635"/>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635</xdr:rowOff>
    </xdr:from>
    <xdr:to>
      <xdr:col>1</xdr:col>
      <xdr:colOff>229235</xdr:colOff>
      <xdr:row>0</xdr:row>
      <xdr:rowOff>276860</xdr:rowOff>
    </xdr:to>
    <xdr:sp>
      <xdr:nvSpPr>
        <xdr:cNvPr id="2" name="圆角矩形 1">
          <a:hlinkClick xmlns:r="http://schemas.openxmlformats.org/officeDocument/2006/relationships" r:id="rId1"/>
        </xdr:cNvPr>
        <xdr:cNvSpPr/>
      </xdr:nvSpPr>
      <xdr:spPr>
        <a:xfrm>
          <a:off x="635" y="635"/>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635</xdr:rowOff>
    </xdr:from>
    <xdr:to>
      <xdr:col>1</xdr:col>
      <xdr:colOff>229235</xdr:colOff>
      <xdr:row>0</xdr:row>
      <xdr:rowOff>276860</xdr:rowOff>
    </xdr:to>
    <xdr:sp>
      <xdr:nvSpPr>
        <xdr:cNvPr id="2" name="圆角矩形 1">
          <a:hlinkClick xmlns:r="http://schemas.openxmlformats.org/officeDocument/2006/relationships" r:id="rId1"/>
        </xdr:cNvPr>
        <xdr:cNvSpPr/>
      </xdr:nvSpPr>
      <xdr:spPr>
        <a:xfrm>
          <a:off x="635" y="635"/>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3" name="圆角矩形 2">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返回资金账户</a:t>
          </a:r>
          <a:endParaRPr lang="zh-CN" altLang="en-US" sz="1100"/>
        </a:p>
      </xdr:txBody>
    </xdr:sp>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228600</xdr:colOff>
      <xdr:row>0</xdr:row>
      <xdr:rowOff>276225</xdr:rowOff>
    </xdr:to>
    <xdr:sp>
      <xdr:nvSpPr>
        <xdr:cNvPr id="2" name="圆角矩形 1">
          <a:hlinkClick xmlns:r="http://schemas.openxmlformats.org/officeDocument/2006/relationships" r:id="rId1"/>
        </xdr:cNvPr>
        <xdr:cNvSpPr/>
      </xdr:nvSpPr>
      <xdr:spPr>
        <a:xfrm>
          <a:off x="0" y="0"/>
          <a:ext cx="1123950" cy="276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返回资金账户</a:t>
          </a:r>
          <a:endParaRPr lang="zh-CN" altLang="en-US" sz="110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99" Type="http://schemas.openxmlformats.org/officeDocument/2006/relationships/control" Target="../activeX/activeX51.xml"/><Relationship Id="rId98" Type="http://schemas.openxmlformats.org/officeDocument/2006/relationships/image" Target="../media/image46.wmf"/><Relationship Id="rId97" Type="http://schemas.openxmlformats.org/officeDocument/2006/relationships/control" Target="../activeX/activeX50.xml"/><Relationship Id="rId96" Type="http://schemas.openxmlformats.org/officeDocument/2006/relationships/image" Target="../media/image45.wmf"/><Relationship Id="rId95" Type="http://schemas.openxmlformats.org/officeDocument/2006/relationships/control" Target="../activeX/activeX49.xml"/><Relationship Id="rId94" Type="http://schemas.openxmlformats.org/officeDocument/2006/relationships/image" Target="../media/image44.wmf"/><Relationship Id="rId93" Type="http://schemas.openxmlformats.org/officeDocument/2006/relationships/control" Target="../activeX/activeX48.xml"/><Relationship Id="rId92" Type="http://schemas.openxmlformats.org/officeDocument/2006/relationships/image" Target="../media/image43.wmf"/><Relationship Id="rId91" Type="http://schemas.openxmlformats.org/officeDocument/2006/relationships/control" Target="../activeX/activeX47.xml"/><Relationship Id="rId90" Type="http://schemas.openxmlformats.org/officeDocument/2006/relationships/image" Target="../media/image42.wmf"/><Relationship Id="rId9" Type="http://schemas.openxmlformats.org/officeDocument/2006/relationships/control" Target="../activeX/activeX4.xml"/><Relationship Id="rId89" Type="http://schemas.openxmlformats.org/officeDocument/2006/relationships/control" Target="../activeX/activeX46.xml"/><Relationship Id="rId88" Type="http://schemas.openxmlformats.org/officeDocument/2006/relationships/image" Target="../media/image41.wmf"/><Relationship Id="rId87" Type="http://schemas.openxmlformats.org/officeDocument/2006/relationships/control" Target="../activeX/activeX45.xml"/><Relationship Id="rId86" Type="http://schemas.openxmlformats.org/officeDocument/2006/relationships/image" Target="../media/image40.wmf"/><Relationship Id="rId85" Type="http://schemas.openxmlformats.org/officeDocument/2006/relationships/control" Target="../activeX/activeX44.xml"/><Relationship Id="rId84" Type="http://schemas.openxmlformats.org/officeDocument/2006/relationships/image" Target="../media/image39.wmf"/><Relationship Id="rId83" Type="http://schemas.openxmlformats.org/officeDocument/2006/relationships/control" Target="../activeX/activeX43.xml"/><Relationship Id="rId82" Type="http://schemas.openxmlformats.org/officeDocument/2006/relationships/image" Target="../media/image38.wmf"/><Relationship Id="rId81" Type="http://schemas.openxmlformats.org/officeDocument/2006/relationships/control" Target="../activeX/activeX42.xml"/><Relationship Id="rId80" Type="http://schemas.openxmlformats.org/officeDocument/2006/relationships/control" Target="../activeX/activeX41.xml"/><Relationship Id="rId8" Type="http://schemas.openxmlformats.org/officeDocument/2006/relationships/image" Target="../media/image3.wmf"/><Relationship Id="rId79" Type="http://schemas.openxmlformats.org/officeDocument/2006/relationships/control" Target="../activeX/activeX40.xml"/><Relationship Id="rId78" Type="http://schemas.openxmlformats.org/officeDocument/2006/relationships/image" Target="../media/image37.wmf"/><Relationship Id="rId77" Type="http://schemas.openxmlformats.org/officeDocument/2006/relationships/control" Target="../activeX/activeX39.xml"/><Relationship Id="rId76" Type="http://schemas.openxmlformats.org/officeDocument/2006/relationships/image" Target="../media/image36.wmf"/><Relationship Id="rId75" Type="http://schemas.openxmlformats.org/officeDocument/2006/relationships/control" Target="../activeX/activeX38.xml"/><Relationship Id="rId74" Type="http://schemas.openxmlformats.org/officeDocument/2006/relationships/image" Target="../media/image35.wmf"/><Relationship Id="rId73" Type="http://schemas.openxmlformats.org/officeDocument/2006/relationships/control" Target="../activeX/activeX37.xml"/><Relationship Id="rId72" Type="http://schemas.openxmlformats.org/officeDocument/2006/relationships/image" Target="../media/image34.wmf"/><Relationship Id="rId71" Type="http://schemas.openxmlformats.org/officeDocument/2006/relationships/control" Target="../activeX/activeX36.xml"/><Relationship Id="rId70" Type="http://schemas.openxmlformats.org/officeDocument/2006/relationships/image" Target="../media/image33.wmf"/><Relationship Id="rId7" Type="http://schemas.openxmlformats.org/officeDocument/2006/relationships/control" Target="../activeX/activeX3.xml"/><Relationship Id="rId69" Type="http://schemas.openxmlformats.org/officeDocument/2006/relationships/control" Target="../activeX/activeX35.xml"/><Relationship Id="rId68" Type="http://schemas.openxmlformats.org/officeDocument/2006/relationships/image" Target="../media/image32.wmf"/><Relationship Id="rId67" Type="http://schemas.openxmlformats.org/officeDocument/2006/relationships/control" Target="../activeX/activeX34.xml"/><Relationship Id="rId66" Type="http://schemas.openxmlformats.org/officeDocument/2006/relationships/control" Target="../activeX/activeX33.xml"/><Relationship Id="rId65" Type="http://schemas.openxmlformats.org/officeDocument/2006/relationships/image" Target="../media/image31.wmf"/><Relationship Id="rId64" Type="http://schemas.openxmlformats.org/officeDocument/2006/relationships/control" Target="../activeX/activeX32.xml"/><Relationship Id="rId63" Type="http://schemas.openxmlformats.org/officeDocument/2006/relationships/image" Target="../media/image30.wmf"/><Relationship Id="rId62" Type="http://schemas.openxmlformats.org/officeDocument/2006/relationships/control" Target="../activeX/activeX31.xml"/><Relationship Id="rId61" Type="http://schemas.openxmlformats.org/officeDocument/2006/relationships/image" Target="../media/image29.wmf"/><Relationship Id="rId60" Type="http://schemas.openxmlformats.org/officeDocument/2006/relationships/control" Target="../activeX/activeX30.xml"/><Relationship Id="rId6" Type="http://schemas.openxmlformats.org/officeDocument/2006/relationships/image" Target="../media/image2.wmf"/><Relationship Id="rId59" Type="http://schemas.openxmlformats.org/officeDocument/2006/relationships/image" Target="../media/image28.wmf"/><Relationship Id="rId58" Type="http://schemas.openxmlformats.org/officeDocument/2006/relationships/control" Target="../activeX/activeX29.xml"/><Relationship Id="rId57" Type="http://schemas.openxmlformats.org/officeDocument/2006/relationships/image" Target="../media/image27.wmf"/><Relationship Id="rId56" Type="http://schemas.openxmlformats.org/officeDocument/2006/relationships/control" Target="../activeX/activeX28.xml"/><Relationship Id="rId55" Type="http://schemas.openxmlformats.org/officeDocument/2006/relationships/image" Target="../media/image26.wmf"/><Relationship Id="rId54" Type="http://schemas.openxmlformats.org/officeDocument/2006/relationships/control" Target="../activeX/activeX27.xml"/><Relationship Id="rId53" Type="http://schemas.openxmlformats.org/officeDocument/2006/relationships/image" Target="../media/image25.wmf"/><Relationship Id="rId52" Type="http://schemas.openxmlformats.org/officeDocument/2006/relationships/control" Target="../activeX/activeX26.xml"/><Relationship Id="rId51" Type="http://schemas.openxmlformats.org/officeDocument/2006/relationships/image" Target="../media/image24.wmf"/><Relationship Id="rId50" Type="http://schemas.openxmlformats.org/officeDocument/2006/relationships/control" Target="../activeX/activeX25.xml"/><Relationship Id="rId5" Type="http://schemas.openxmlformats.org/officeDocument/2006/relationships/control" Target="../activeX/activeX2.xml"/><Relationship Id="rId49" Type="http://schemas.openxmlformats.org/officeDocument/2006/relationships/image" Target="../media/image23.wmf"/><Relationship Id="rId48" Type="http://schemas.openxmlformats.org/officeDocument/2006/relationships/control" Target="../activeX/activeX24.xml"/><Relationship Id="rId47" Type="http://schemas.openxmlformats.org/officeDocument/2006/relationships/image" Target="../media/image22.wmf"/><Relationship Id="rId46" Type="http://schemas.openxmlformats.org/officeDocument/2006/relationships/control" Target="../activeX/activeX23.xml"/><Relationship Id="rId45" Type="http://schemas.openxmlformats.org/officeDocument/2006/relationships/image" Target="../media/image21.wmf"/><Relationship Id="rId44" Type="http://schemas.openxmlformats.org/officeDocument/2006/relationships/control" Target="../activeX/activeX22.xml"/><Relationship Id="rId43" Type="http://schemas.openxmlformats.org/officeDocument/2006/relationships/image" Target="../media/image20.wmf"/><Relationship Id="rId42" Type="http://schemas.openxmlformats.org/officeDocument/2006/relationships/control" Target="../activeX/activeX21.xml"/><Relationship Id="rId41" Type="http://schemas.openxmlformats.org/officeDocument/2006/relationships/image" Target="../media/image19.wmf"/><Relationship Id="rId40" Type="http://schemas.openxmlformats.org/officeDocument/2006/relationships/control" Target="../activeX/activeX20.xml"/><Relationship Id="rId4" Type="http://schemas.openxmlformats.org/officeDocument/2006/relationships/image" Target="../media/image1.wmf"/><Relationship Id="rId39" Type="http://schemas.openxmlformats.org/officeDocument/2006/relationships/image" Target="../media/image18.wmf"/><Relationship Id="rId380" Type="http://schemas.openxmlformats.org/officeDocument/2006/relationships/control" Target="../activeX/activeX198.xml"/><Relationship Id="rId38" Type="http://schemas.openxmlformats.org/officeDocument/2006/relationships/control" Target="../activeX/activeX19.xml"/><Relationship Id="rId379" Type="http://schemas.openxmlformats.org/officeDocument/2006/relationships/image" Target="../media/image180.wmf"/><Relationship Id="rId378" Type="http://schemas.openxmlformats.org/officeDocument/2006/relationships/control" Target="../activeX/activeX197.xml"/><Relationship Id="rId377" Type="http://schemas.openxmlformats.org/officeDocument/2006/relationships/image" Target="../media/image179.wmf"/><Relationship Id="rId376" Type="http://schemas.openxmlformats.org/officeDocument/2006/relationships/control" Target="../activeX/activeX196.xml"/><Relationship Id="rId375" Type="http://schemas.openxmlformats.org/officeDocument/2006/relationships/image" Target="../media/image178.wmf"/><Relationship Id="rId374" Type="http://schemas.openxmlformats.org/officeDocument/2006/relationships/control" Target="../activeX/activeX195.xml"/><Relationship Id="rId373" Type="http://schemas.openxmlformats.org/officeDocument/2006/relationships/image" Target="../media/image177.wmf"/><Relationship Id="rId372" Type="http://schemas.openxmlformats.org/officeDocument/2006/relationships/control" Target="../activeX/activeX194.xml"/><Relationship Id="rId371" Type="http://schemas.openxmlformats.org/officeDocument/2006/relationships/image" Target="../media/image176.wmf"/><Relationship Id="rId370" Type="http://schemas.openxmlformats.org/officeDocument/2006/relationships/control" Target="../activeX/activeX193.xml"/><Relationship Id="rId37" Type="http://schemas.openxmlformats.org/officeDocument/2006/relationships/image" Target="../media/image17.wmf"/><Relationship Id="rId369" Type="http://schemas.openxmlformats.org/officeDocument/2006/relationships/image" Target="../media/image175.wmf"/><Relationship Id="rId368" Type="http://schemas.openxmlformats.org/officeDocument/2006/relationships/control" Target="../activeX/activeX192.xml"/><Relationship Id="rId367" Type="http://schemas.openxmlformats.org/officeDocument/2006/relationships/image" Target="../media/image174.wmf"/><Relationship Id="rId366" Type="http://schemas.openxmlformats.org/officeDocument/2006/relationships/control" Target="../activeX/activeX191.xml"/><Relationship Id="rId365" Type="http://schemas.openxmlformats.org/officeDocument/2006/relationships/image" Target="../media/image173.wmf"/><Relationship Id="rId364" Type="http://schemas.openxmlformats.org/officeDocument/2006/relationships/control" Target="../activeX/activeX190.xml"/><Relationship Id="rId363" Type="http://schemas.openxmlformats.org/officeDocument/2006/relationships/control" Target="../activeX/activeX189.xml"/><Relationship Id="rId362" Type="http://schemas.openxmlformats.org/officeDocument/2006/relationships/image" Target="../media/image172.wmf"/><Relationship Id="rId361" Type="http://schemas.openxmlformats.org/officeDocument/2006/relationships/control" Target="../activeX/activeX188.xml"/><Relationship Id="rId360" Type="http://schemas.openxmlformats.org/officeDocument/2006/relationships/image" Target="../media/image171.wmf"/><Relationship Id="rId36" Type="http://schemas.openxmlformats.org/officeDocument/2006/relationships/control" Target="../activeX/activeX18.xml"/><Relationship Id="rId359" Type="http://schemas.openxmlformats.org/officeDocument/2006/relationships/control" Target="../activeX/activeX187.xml"/><Relationship Id="rId358" Type="http://schemas.openxmlformats.org/officeDocument/2006/relationships/image" Target="../media/image170.wmf"/><Relationship Id="rId357" Type="http://schemas.openxmlformats.org/officeDocument/2006/relationships/control" Target="../activeX/activeX186.xml"/><Relationship Id="rId356" Type="http://schemas.openxmlformats.org/officeDocument/2006/relationships/image" Target="../media/image169.wmf"/><Relationship Id="rId355" Type="http://schemas.openxmlformats.org/officeDocument/2006/relationships/control" Target="../activeX/activeX185.xml"/><Relationship Id="rId354" Type="http://schemas.openxmlformats.org/officeDocument/2006/relationships/image" Target="../media/image168.wmf"/><Relationship Id="rId353" Type="http://schemas.openxmlformats.org/officeDocument/2006/relationships/control" Target="../activeX/activeX184.xml"/><Relationship Id="rId352" Type="http://schemas.openxmlformats.org/officeDocument/2006/relationships/image" Target="../media/image167.wmf"/><Relationship Id="rId351" Type="http://schemas.openxmlformats.org/officeDocument/2006/relationships/control" Target="../activeX/activeX183.xml"/><Relationship Id="rId350" Type="http://schemas.openxmlformats.org/officeDocument/2006/relationships/image" Target="../media/image166.wmf"/><Relationship Id="rId35" Type="http://schemas.openxmlformats.org/officeDocument/2006/relationships/image" Target="../media/image16.wmf"/><Relationship Id="rId349" Type="http://schemas.openxmlformats.org/officeDocument/2006/relationships/control" Target="../activeX/activeX182.xml"/><Relationship Id="rId348" Type="http://schemas.openxmlformats.org/officeDocument/2006/relationships/image" Target="../media/image165.wmf"/><Relationship Id="rId347" Type="http://schemas.openxmlformats.org/officeDocument/2006/relationships/control" Target="../activeX/activeX181.xml"/><Relationship Id="rId346" Type="http://schemas.openxmlformats.org/officeDocument/2006/relationships/image" Target="../media/image164.wmf"/><Relationship Id="rId345" Type="http://schemas.openxmlformats.org/officeDocument/2006/relationships/control" Target="../activeX/activeX180.xml"/><Relationship Id="rId344" Type="http://schemas.openxmlformats.org/officeDocument/2006/relationships/image" Target="../media/image163.wmf"/><Relationship Id="rId343" Type="http://schemas.openxmlformats.org/officeDocument/2006/relationships/control" Target="../activeX/activeX179.xml"/><Relationship Id="rId342" Type="http://schemas.openxmlformats.org/officeDocument/2006/relationships/image" Target="../media/image162.wmf"/><Relationship Id="rId341" Type="http://schemas.openxmlformats.org/officeDocument/2006/relationships/control" Target="../activeX/activeX178.xml"/><Relationship Id="rId340" Type="http://schemas.openxmlformats.org/officeDocument/2006/relationships/image" Target="../media/image161.wmf"/><Relationship Id="rId34" Type="http://schemas.openxmlformats.org/officeDocument/2006/relationships/control" Target="../activeX/activeX17.xml"/><Relationship Id="rId339" Type="http://schemas.openxmlformats.org/officeDocument/2006/relationships/control" Target="../activeX/activeX177.xml"/><Relationship Id="rId338" Type="http://schemas.openxmlformats.org/officeDocument/2006/relationships/image" Target="../media/image160.wmf"/><Relationship Id="rId337" Type="http://schemas.openxmlformats.org/officeDocument/2006/relationships/control" Target="../activeX/activeX176.xml"/><Relationship Id="rId336" Type="http://schemas.openxmlformats.org/officeDocument/2006/relationships/image" Target="../media/image159.wmf"/><Relationship Id="rId335" Type="http://schemas.openxmlformats.org/officeDocument/2006/relationships/control" Target="../activeX/activeX175.xml"/><Relationship Id="rId334" Type="http://schemas.openxmlformats.org/officeDocument/2006/relationships/image" Target="../media/image158.wmf"/><Relationship Id="rId333" Type="http://schemas.openxmlformats.org/officeDocument/2006/relationships/control" Target="../activeX/activeX174.xml"/><Relationship Id="rId332" Type="http://schemas.openxmlformats.org/officeDocument/2006/relationships/control" Target="../activeX/activeX173.xml"/><Relationship Id="rId331" Type="http://schemas.openxmlformats.org/officeDocument/2006/relationships/control" Target="../activeX/activeX172.xml"/><Relationship Id="rId330" Type="http://schemas.openxmlformats.org/officeDocument/2006/relationships/image" Target="../media/image157.wmf"/><Relationship Id="rId33" Type="http://schemas.openxmlformats.org/officeDocument/2006/relationships/image" Target="../media/image15.wmf"/><Relationship Id="rId329" Type="http://schemas.openxmlformats.org/officeDocument/2006/relationships/control" Target="../activeX/activeX171.xml"/><Relationship Id="rId328" Type="http://schemas.openxmlformats.org/officeDocument/2006/relationships/image" Target="../media/image156.wmf"/><Relationship Id="rId327" Type="http://schemas.openxmlformats.org/officeDocument/2006/relationships/control" Target="../activeX/activeX170.xml"/><Relationship Id="rId326" Type="http://schemas.openxmlformats.org/officeDocument/2006/relationships/image" Target="../media/image155.wmf"/><Relationship Id="rId325" Type="http://schemas.openxmlformats.org/officeDocument/2006/relationships/control" Target="../activeX/activeX169.xml"/><Relationship Id="rId324" Type="http://schemas.openxmlformats.org/officeDocument/2006/relationships/image" Target="../media/image154.wmf"/><Relationship Id="rId323" Type="http://schemas.openxmlformats.org/officeDocument/2006/relationships/control" Target="../activeX/activeX168.xml"/><Relationship Id="rId322" Type="http://schemas.openxmlformats.org/officeDocument/2006/relationships/image" Target="../media/image153.wmf"/><Relationship Id="rId321" Type="http://schemas.openxmlformats.org/officeDocument/2006/relationships/control" Target="../activeX/activeX167.xml"/><Relationship Id="rId320" Type="http://schemas.openxmlformats.org/officeDocument/2006/relationships/image" Target="../media/image152.wmf"/><Relationship Id="rId32" Type="http://schemas.openxmlformats.org/officeDocument/2006/relationships/control" Target="../activeX/activeX16.xml"/><Relationship Id="rId319" Type="http://schemas.openxmlformats.org/officeDocument/2006/relationships/control" Target="../activeX/activeX166.xml"/><Relationship Id="rId318" Type="http://schemas.openxmlformats.org/officeDocument/2006/relationships/control" Target="../activeX/activeX165.xml"/><Relationship Id="rId317" Type="http://schemas.openxmlformats.org/officeDocument/2006/relationships/image" Target="../media/image151.wmf"/><Relationship Id="rId316" Type="http://schemas.openxmlformats.org/officeDocument/2006/relationships/control" Target="../activeX/activeX164.xml"/><Relationship Id="rId315" Type="http://schemas.openxmlformats.org/officeDocument/2006/relationships/image" Target="../media/image150.wmf"/><Relationship Id="rId314" Type="http://schemas.openxmlformats.org/officeDocument/2006/relationships/control" Target="../activeX/activeX163.xml"/><Relationship Id="rId313" Type="http://schemas.openxmlformats.org/officeDocument/2006/relationships/image" Target="../media/image149.wmf"/><Relationship Id="rId312" Type="http://schemas.openxmlformats.org/officeDocument/2006/relationships/control" Target="../activeX/activeX162.xml"/><Relationship Id="rId311" Type="http://schemas.openxmlformats.org/officeDocument/2006/relationships/image" Target="../media/image148.wmf"/><Relationship Id="rId310" Type="http://schemas.openxmlformats.org/officeDocument/2006/relationships/control" Target="../activeX/activeX161.xml"/><Relationship Id="rId31" Type="http://schemas.openxmlformats.org/officeDocument/2006/relationships/image" Target="../media/image14.wmf"/><Relationship Id="rId309" Type="http://schemas.openxmlformats.org/officeDocument/2006/relationships/image" Target="../media/image147.wmf"/><Relationship Id="rId308" Type="http://schemas.openxmlformats.org/officeDocument/2006/relationships/control" Target="../activeX/activeX160.xml"/><Relationship Id="rId307" Type="http://schemas.openxmlformats.org/officeDocument/2006/relationships/image" Target="../media/image146.wmf"/><Relationship Id="rId306" Type="http://schemas.openxmlformats.org/officeDocument/2006/relationships/control" Target="../activeX/activeX159.xml"/><Relationship Id="rId305" Type="http://schemas.openxmlformats.org/officeDocument/2006/relationships/image" Target="../media/image145.wmf"/><Relationship Id="rId304" Type="http://schemas.openxmlformats.org/officeDocument/2006/relationships/control" Target="../activeX/activeX158.xml"/><Relationship Id="rId303" Type="http://schemas.openxmlformats.org/officeDocument/2006/relationships/image" Target="../media/image144.wmf"/><Relationship Id="rId302" Type="http://schemas.openxmlformats.org/officeDocument/2006/relationships/control" Target="../activeX/activeX157.xml"/><Relationship Id="rId301" Type="http://schemas.openxmlformats.org/officeDocument/2006/relationships/image" Target="../media/image143.wmf"/><Relationship Id="rId300" Type="http://schemas.openxmlformats.org/officeDocument/2006/relationships/control" Target="../activeX/activeX156.xml"/><Relationship Id="rId30" Type="http://schemas.openxmlformats.org/officeDocument/2006/relationships/control" Target="../activeX/activeX15.xml"/><Relationship Id="rId3" Type="http://schemas.openxmlformats.org/officeDocument/2006/relationships/control" Target="../activeX/activeX1.xml"/><Relationship Id="rId299" Type="http://schemas.openxmlformats.org/officeDocument/2006/relationships/image" Target="../media/image142.wmf"/><Relationship Id="rId298" Type="http://schemas.openxmlformats.org/officeDocument/2006/relationships/control" Target="../activeX/activeX155.xml"/><Relationship Id="rId297" Type="http://schemas.openxmlformats.org/officeDocument/2006/relationships/image" Target="../media/image141.wmf"/><Relationship Id="rId296" Type="http://schemas.openxmlformats.org/officeDocument/2006/relationships/control" Target="../activeX/activeX154.xml"/><Relationship Id="rId295" Type="http://schemas.openxmlformats.org/officeDocument/2006/relationships/image" Target="../media/image140.wmf"/><Relationship Id="rId294" Type="http://schemas.openxmlformats.org/officeDocument/2006/relationships/control" Target="../activeX/activeX153.xml"/><Relationship Id="rId293" Type="http://schemas.openxmlformats.org/officeDocument/2006/relationships/image" Target="../media/image139.wmf"/><Relationship Id="rId292" Type="http://schemas.openxmlformats.org/officeDocument/2006/relationships/control" Target="../activeX/activeX152.xml"/><Relationship Id="rId291" Type="http://schemas.openxmlformats.org/officeDocument/2006/relationships/image" Target="../media/image138.wmf"/><Relationship Id="rId290" Type="http://schemas.openxmlformats.org/officeDocument/2006/relationships/control" Target="../activeX/activeX151.xml"/><Relationship Id="rId29" Type="http://schemas.openxmlformats.org/officeDocument/2006/relationships/image" Target="../media/image13.wmf"/><Relationship Id="rId289" Type="http://schemas.openxmlformats.org/officeDocument/2006/relationships/image" Target="../media/image137.wmf"/><Relationship Id="rId288" Type="http://schemas.openxmlformats.org/officeDocument/2006/relationships/control" Target="../activeX/activeX150.xml"/><Relationship Id="rId287" Type="http://schemas.openxmlformats.org/officeDocument/2006/relationships/image" Target="../media/image136.wmf"/><Relationship Id="rId286" Type="http://schemas.openxmlformats.org/officeDocument/2006/relationships/control" Target="../activeX/activeX149.xml"/><Relationship Id="rId285" Type="http://schemas.openxmlformats.org/officeDocument/2006/relationships/image" Target="../media/image135.wmf"/><Relationship Id="rId284" Type="http://schemas.openxmlformats.org/officeDocument/2006/relationships/control" Target="../activeX/activeX148.xml"/><Relationship Id="rId283" Type="http://schemas.openxmlformats.org/officeDocument/2006/relationships/image" Target="../media/image134.wmf"/><Relationship Id="rId282" Type="http://schemas.openxmlformats.org/officeDocument/2006/relationships/control" Target="../activeX/activeX147.xml"/><Relationship Id="rId281" Type="http://schemas.openxmlformats.org/officeDocument/2006/relationships/image" Target="../media/image133.wmf"/><Relationship Id="rId280" Type="http://schemas.openxmlformats.org/officeDocument/2006/relationships/control" Target="../activeX/activeX146.xml"/><Relationship Id="rId28" Type="http://schemas.openxmlformats.org/officeDocument/2006/relationships/control" Target="../activeX/activeX14.xml"/><Relationship Id="rId279" Type="http://schemas.openxmlformats.org/officeDocument/2006/relationships/image" Target="../media/image132.wmf"/><Relationship Id="rId278" Type="http://schemas.openxmlformats.org/officeDocument/2006/relationships/control" Target="../activeX/activeX145.xml"/><Relationship Id="rId277" Type="http://schemas.openxmlformats.org/officeDocument/2006/relationships/image" Target="../media/image131.wmf"/><Relationship Id="rId276" Type="http://schemas.openxmlformats.org/officeDocument/2006/relationships/control" Target="../activeX/activeX144.xml"/><Relationship Id="rId275" Type="http://schemas.openxmlformats.org/officeDocument/2006/relationships/image" Target="../media/image130.wmf"/><Relationship Id="rId274" Type="http://schemas.openxmlformats.org/officeDocument/2006/relationships/control" Target="../activeX/activeX143.xml"/><Relationship Id="rId273" Type="http://schemas.openxmlformats.org/officeDocument/2006/relationships/image" Target="../media/image129.wmf"/><Relationship Id="rId272" Type="http://schemas.openxmlformats.org/officeDocument/2006/relationships/control" Target="../activeX/activeX142.xml"/><Relationship Id="rId271" Type="http://schemas.openxmlformats.org/officeDocument/2006/relationships/image" Target="../media/image128.wmf"/><Relationship Id="rId270" Type="http://schemas.openxmlformats.org/officeDocument/2006/relationships/control" Target="../activeX/activeX141.xml"/><Relationship Id="rId27" Type="http://schemas.openxmlformats.org/officeDocument/2006/relationships/image" Target="../media/image12.wmf"/><Relationship Id="rId269" Type="http://schemas.openxmlformats.org/officeDocument/2006/relationships/control" Target="../activeX/activeX140.xml"/><Relationship Id="rId268" Type="http://schemas.openxmlformats.org/officeDocument/2006/relationships/control" Target="../activeX/activeX139.xml"/><Relationship Id="rId267" Type="http://schemas.openxmlformats.org/officeDocument/2006/relationships/image" Target="../media/image127.wmf"/><Relationship Id="rId266" Type="http://schemas.openxmlformats.org/officeDocument/2006/relationships/control" Target="../activeX/activeX138.xml"/><Relationship Id="rId265" Type="http://schemas.openxmlformats.org/officeDocument/2006/relationships/image" Target="../media/image126.wmf"/><Relationship Id="rId264" Type="http://schemas.openxmlformats.org/officeDocument/2006/relationships/control" Target="../activeX/activeX137.xml"/><Relationship Id="rId263" Type="http://schemas.openxmlformats.org/officeDocument/2006/relationships/image" Target="../media/image125.wmf"/><Relationship Id="rId262" Type="http://schemas.openxmlformats.org/officeDocument/2006/relationships/control" Target="../activeX/activeX136.xml"/><Relationship Id="rId261" Type="http://schemas.openxmlformats.org/officeDocument/2006/relationships/image" Target="../media/image124.wmf"/><Relationship Id="rId260" Type="http://schemas.openxmlformats.org/officeDocument/2006/relationships/control" Target="../activeX/activeX135.xml"/><Relationship Id="rId26" Type="http://schemas.openxmlformats.org/officeDocument/2006/relationships/control" Target="../activeX/activeX13.xml"/><Relationship Id="rId259" Type="http://schemas.openxmlformats.org/officeDocument/2006/relationships/image" Target="../media/image123.wmf"/><Relationship Id="rId258" Type="http://schemas.openxmlformats.org/officeDocument/2006/relationships/control" Target="../activeX/activeX134.xml"/><Relationship Id="rId257" Type="http://schemas.openxmlformats.org/officeDocument/2006/relationships/image" Target="../media/image122.wmf"/><Relationship Id="rId256" Type="http://schemas.openxmlformats.org/officeDocument/2006/relationships/control" Target="../activeX/activeX133.xml"/><Relationship Id="rId255" Type="http://schemas.openxmlformats.org/officeDocument/2006/relationships/control" Target="../activeX/activeX132.xml"/><Relationship Id="rId254" Type="http://schemas.openxmlformats.org/officeDocument/2006/relationships/image" Target="../media/image121.wmf"/><Relationship Id="rId253" Type="http://schemas.openxmlformats.org/officeDocument/2006/relationships/control" Target="../activeX/activeX131.xml"/><Relationship Id="rId252" Type="http://schemas.openxmlformats.org/officeDocument/2006/relationships/image" Target="../media/image120.wmf"/><Relationship Id="rId251" Type="http://schemas.openxmlformats.org/officeDocument/2006/relationships/control" Target="../activeX/activeX130.xml"/><Relationship Id="rId250" Type="http://schemas.openxmlformats.org/officeDocument/2006/relationships/image" Target="../media/image119.wmf"/><Relationship Id="rId25" Type="http://schemas.openxmlformats.org/officeDocument/2006/relationships/image" Target="../media/image11.wmf"/><Relationship Id="rId249" Type="http://schemas.openxmlformats.org/officeDocument/2006/relationships/control" Target="../activeX/activeX129.xml"/><Relationship Id="rId248" Type="http://schemas.openxmlformats.org/officeDocument/2006/relationships/image" Target="../media/image118.wmf"/><Relationship Id="rId247" Type="http://schemas.openxmlformats.org/officeDocument/2006/relationships/control" Target="../activeX/activeX128.xml"/><Relationship Id="rId246" Type="http://schemas.openxmlformats.org/officeDocument/2006/relationships/image" Target="../media/image117.wmf"/><Relationship Id="rId245" Type="http://schemas.openxmlformats.org/officeDocument/2006/relationships/control" Target="../activeX/activeX127.xml"/><Relationship Id="rId244" Type="http://schemas.openxmlformats.org/officeDocument/2006/relationships/image" Target="../media/image116.wmf"/><Relationship Id="rId243" Type="http://schemas.openxmlformats.org/officeDocument/2006/relationships/control" Target="../activeX/activeX126.xml"/><Relationship Id="rId242" Type="http://schemas.openxmlformats.org/officeDocument/2006/relationships/image" Target="../media/image115.wmf"/><Relationship Id="rId241" Type="http://schemas.openxmlformats.org/officeDocument/2006/relationships/control" Target="../activeX/activeX125.xml"/><Relationship Id="rId240" Type="http://schemas.openxmlformats.org/officeDocument/2006/relationships/image" Target="../media/image114.wmf"/><Relationship Id="rId24" Type="http://schemas.openxmlformats.org/officeDocument/2006/relationships/control" Target="../activeX/activeX12.xml"/><Relationship Id="rId239" Type="http://schemas.openxmlformats.org/officeDocument/2006/relationships/control" Target="../activeX/activeX124.xml"/><Relationship Id="rId238" Type="http://schemas.openxmlformats.org/officeDocument/2006/relationships/image" Target="../media/image113.wmf"/><Relationship Id="rId237" Type="http://schemas.openxmlformats.org/officeDocument/2006/relationships/control" Target="../activeX/activeX123.xml"/><Relationship Id="rId236" Type="http://schemas.openxmlformats.org/officeDocument/2006/relationships/image" Target="../media/image112.wmf"/><Relationship Id="rId235" Type="http://schemas.openxmlformats.org/officeDocument/2006/relationships/control" Target="../activeX/activeX122.xml"/><Relationship Id="rId234" Type="http://schemas.openxmlformats.org/officeDocument/2006/relationships/image" Target="../media/image111.wmf"/><Relationship Id="rId233" Type="http://schemas.openxmlformats.org/officeDocument/2006/relationships/control" Target="../activeX/activeX121.xml"/><Relationship Id="rId232" Type="http://schemas.openxmlformats.org/officeDocument/2006/relationships/image" Target="../media/image110.wmf"/><Relationship Id="rId231" Type="http://schemas.openxmlformats.org/officeDocument/2006/relationships/control" Target="../activeX/activeX120.xml"/><Relationship Id="rId230" Type="http://schemas.openxmlformats.org/officeDocument/2006/relationships/image" Target="../media/image109.wmf"/><Relationship Id="rId23" Type="http://schemas.openxmlformats.org/officeDocument/2006/relationships/image" Target="../media/image10.wmf"/><Relationship Id="rId229" Type="http://schemas.openxmlformats.org/officeDocument/2006/relationships/control" Target="../activeX/activeX119.xml"/><Relationship Id="rId228" Type="http://schemas.openxmlformats.org/officeDocument/2006/relationships/image" Target="../media/image108.wmf"/><Relationship Id="rId227" Type="http://schemas.openxmlformats.org/officeDocument/2006/relationships/control" Target="../activeX/activeX118.xml"/><Relationship Id="rId226" Type="http://schemas.openxmlformats.org/officeDocument/2006/relationships/image" Target="../media/image107.wmf"/><Relationship Id="rId225" Type="http://schemas.openxmlformats.org/officeDocument/2006/relationships/control" Target="../activeX/activeX117.xml"/><Relationship Id="rId224" Type="http://schemas.openxmlformats.org/officeDocument/2006/relationships/image" Target="../media/image106.wmf"/><Relationship Id="rId223" Type="http://schemas.openxmlformats.org/officeDocument/2006/relationships/control" Target="../activeX/activeX116.xml"/><Relationship Id="rId222" Type="http://schemas.openxmlformats.org/officeDocument/2006/relationships/image" Target="../media/image105.wmf"/><Relationship Id="rId221" Type="http://schemas.openxmlformats.org/officeDocument/2006/relationships/control" Target="../activeX/activeX115.xml"/><Relationship Id="rId220" Type="http://schemas.openxmlformats.org/officeDocument/2006/relationships/image" Target="../media/image104.wmf"/><Relationship Id="rId22" Type="http://schemas.openxmlformats.org/officeDocument/2006/relationships/control" Target="../activeX/activeX11.xml"/><Relationship Id="rId219" Type="http://schemas.openxmlformats.org/officeDocument/2006/relationships/control" Target="../activeX/activeX114.xml"/><Relationship Id="rId218" Type="http://schemas.openxmlformats.org/officeDocument/2006/relationships/image" Target="../media/image103.wmf"/><Relationship Id="rId217" Type="http://schemas.openxmlformats.org/officeDocument/2006/relationships/control" Target="../activeX/activeX113.xml"/><Relationship Id="rId216" Type="http://schemas.openxmlformats.org/officeDocument/2006/relationships/image" Target="../media/image102.wmf"/><Relationship Id="rId215" Type="http://schemas.openxmlformats.org/officeDocument/2006/relationships/control" Target="../activeX/activeX112.xml"/><Relationship Id="rId214" Type="http://schemas.openxmlformats.org/officeDocument/2006/relationships/image" Target="../media/image101.wmf"/><Relationship Id="rId213" Type="http://schemas.openxmlformats.org/officeDocument/2006/relationships/control" Target="../activeX/activeX111.xml"/><Relationship Id="rId212" Type="http://schemas.openxmlformats.org/officeDocument/2006/relationships/image" Target="../media/image100.wmf"/><Relationship Id="rId211" Type="http://schemas.openxmlformats.org/officeDocument/2006/relationships/control" Target="../activeX/activeX110.xml"/><Relationship Id="rId210" Type="http://schemas.openxmlformats.org/officeDocument/2006/relationships/image" Target="../media/image99.wmf"/><Relationship Id="rId21" Type="http://schemas.openxmlformats.org/officeDocument/2006/relationships/image" Target="../media/image9.wmf"/><Relationship Id="rId209" Type="http://schemas.openxmlformats.org/officeDocument/2006/relationships/control" Target="../activeX/activeX109.xml"/><Relationship Id="rId208" Type="http://schemas.openxmlformats.org/officeDocument/2006/relationships/image" Target="../media/image98.wmf"/><Relationship Id="rId207" Type="http://schemas.openxmlformats.org/officeDocument/2006/relationships/control" Target="../activeX/activeX108.xml"/><Relationship Id="rId206" Type="http://schemas.openxmlformats.org/officeDocument/2006/relationships/control" Target="../activeX/activeX107.xml"/><Relationship Id="rId205" Type="http://schemas.openxmlformats.org/officeDocument/2006/relationships/control" Target="../activeX/activeX106.xml"/><Relationship Id="rId204" Type="http://schemas.openxmlformats.org/officeDocument/2006/relationships/image" Target="../media/image97.wmf"/><Relationship Id="rId203" Type="http://schemas.openxmlformats.org/officeDocument/2006/relationships/control" Target="../activeX/activeX105.xml"/><Relationship Id="rId202" Type="http://schemas.openxmlformats.org/officeDocument/2006/relationships/image" Target="../media/image96.wmf"/><Relationship Id="rId201" Type="http://schemas.openxmlformats.org/officeDocument/2006/relationships/control" Target="../activeX/activeX104.xml"/><Relationship Id="rId200" Type="http://schemas.openxmlformats.org/officeDocument/2006/relationships/image" Target="../media/image95.wmf"/><Relationship Id="rId20" Type="http://schemas.openxmlformats.org/officeDocument/2006/relationships/control" Target="../activeX/activeX10.xml"/><Relationship Id="rId2" Type="http://schemas.openxmlformats.org/officeDocument/2006/relationships/vmlDrawing" Target="../drawings/vmlDrawing5.vml"/><Relationship Id="rId199" Type="http://schemas.openxmlformats.org/officeDocument/2006/relationships/control" Target="../activeX/activeX103.xml"/><Relationship Id="rId198" Type="http://schemas.openxmlformats.org/officeDocument/2006/relationships/image" Target="../media/image94.wmf"/><Relationship Id="rId197" Type="http://schemas.openxmlformats.org/officeDocument/2006/relationships/control" Target="../activeX/activeX102.xml"/><Relationship Id="rId196" Type="http://schemas.openxmlformats.org/officeDocument/2006/relationships/image" Target="../media/image93.wmf"/><Relationship Id="rId195" Type="http://schemas.openxmlformats.org/officeDocument/2006/relationships/control" Target="../activeX/activeX101.xml"/><Relationship Id="rId194" Type="http://schemas.openxmlformats.org/officeDocument/2006/relationships/image" Target="../media/image92.wmf"/><Relationship Id="rId193" Type="http://schemas.openxmlformats.org/officeDocument/2006/relationships/control" Target="../activeX/activeX100.xml"/><Relationship Id="rId192" Type="http://schemas.openxmlformats.org/officeDocument/2006/relationships/control" Target="../activeX/activeX99.xml"/><Relationship Id="rId191" Type="http://schemas.openxmlformats.org/officeDocument/2006/relationships/image" Target="../media/image91.wmf"/><Relationship Id="rId190" Type="http://schemas.openxmlformats.org/officeDocument/2006/relationships/control" Target="../activeX/activeX98.xml"/><Relationship Id="rId19" Type="http://schemas.openxmlformats.org/officeDocument/2006/relationships/image" Target="../media/image8.wmf"/><Relationship Id="rId189" Type="http://schemas.openxmlformats.org/officeDocument/2006/relationships/image" Target="../media/image90.wmf"/><Relationship Id="rId188" Type="http://schemas.openxmlformats.org/officeDocument/2006/relationships/control" Target="../activeX/activeX97.xml"/><Relationship Id="rId187" Type="http://schemas.openxmlformats.org/officeDocument/2006/relationships/image" Target="../media/image89.wmf"/><Relationship Id="rId186" Type="http://schemas.openxmlformats.org/officeDocument/2006/relationships/control" Target="../activeX/activeX96.xml"/><Relationship Id="rId185" Type="http://schemas.openxmlformats.org/officeDocument/2006/relationships/image" Target="../media/image88.wmf"/><Relationship Id="rId184" Type="http://schemas.openxmlformats.org/officeDocument/2006/relationships/control" Target="../activeX/activeX95.xml"/><Relationship Id="rId183" Type="http://schemas.openxmlformats.org/officeDocument/2006/relationships/image" Target="../media/image87.wmf"/><Relationship Id="rId182" Type="http://schemas.openxmlformats.org/officeDocument/2006/relationships/control" Target="../activeX/activeX94.xml"/><Relationship Id="rId181" Type="http://schemas.openxmlformats.org/officeDocument/2006/relationships/image" Target="../media/image86.wmf"/><Relationship Id="rId180" Type="http://schemas.openxmlformats.org/officeDocument/2006/relationships/control" Target="../activeX/activeX93.xml"/><Relationship Id="rId18" Type="http://schemas.openxmlformats.org/officeDocument/2006/relationships/control" Target="../activeX/activeX9.xml"/><Relationship Id="rId179" Type="http://schemas.openxmlformats.org/officeDocument/2006/relationships/image" Target="../media/image85.wmf"/><Relationship Id="rId178" Type="http://schemas.openxmlformats.org/officeDocument/2006/relationships/control" Target="../activeX/activeX92.xml"/><Relationship Id="rId177" Type="http://schemas.openxmlformats.org/officeDocument/2006/relationships/image" Target="../media/image84.wmf"/><Relationship Id="rId176" Type="http://schemas.openxmlformats.org/officeDocument/2006/relationships/control" Target="../activeX/activeX91.xml"/><Relationship Id="rId175" Type="http://schemas.openxmlformats.org/officeDocument/2006/relationships/image" Target="../media/image83.wmf"/><Relationship Id="rId174" Type="http://schemas.openxmlformats.org/officeDocument/2006/relationships/control" Target="../activeX/activeX90.xml"/><Relationship Id="rId173" Type="http://schemas.openxmlformats.org/officeDocument/2006/relationships/image" Target="../media/image82.wmf"/><Relationship Id="rId172" Type="http://schemas.openxmlformats.org/officeDocument/2006/relationships/control" Target="../activeX/activeX89.xml"/><Relationship Id="rId171" Type="http://schemas.openxmlformats.org/officeDocument/2006/relationships/image" Target="../media/image81.wmf"/><Relationship Id="rId170" Type="http://schemas.openxmlformats.org/officeDocument/2006/relationships/control" Target="../activeX/activeX88.xml"/><Relationship Id="rId17" Type="http://schemas.openxmlformats.org/officeDocument/2006/relationships/control" Target="../activeX/activeX8.xml"/><Relationship Id="rId169" Type="http://schemas.openxmlformats.org/officeDocument/2006/relationships/image" Target="../media/image80.wmf"/><Relationship Id="rId168" Type="http://schemas.openxmlformats.org/officeDocument/2006/relationships/control" Target="../activeX/activeX87.xml"/><Relationship Id="rId167" Type="http://schemas.openxmlformats.org/officeDocument/2006/relationships/image" Target="../media/image79.wmf"/><Relationship Id="rId166" Type="http://schemas.openxmlformats.org/officeDocument/2006/relationships/control" Target="../activeX/activeX86.xml"/><Relationship Id="rId165" Type="http://schemas.openxmlformats.org/officeDocument/2006/relationships/image" Target="../media/image78.wmf"/><Relationship Id="rId164" Type="http://schemas.openxmlformats.org/officeDocument/2006/relationships/control" Target="../activeX/activeX85.xml"/><Relationship Id="rId163" Type="http://schemas.openxmlformats.org/officeDocument/2006/relationships/image" Target="../media/image77.wmf"/><Relationship Id="rId162" Type="http://schemas.openxmlformats.org/officeDocument/2006/relationships/control" Target="../activeX/activeX84.xml"/><Relationship Id="rId161" Type="http://schemas.openxmlformats.org/officeDocument/2006/relationships/image" Target="../media/image76.wmf"/><Relationship Id="rId160" Type="http://schemas.openxmlformats.org/officeDocument/2006/relationships/control" Target="../activeX/activeX83.xml"/><Relationship Id="rId16" Type="http://schemas.openxmlformats.org/officeDocument/2006/relationships/image" Target="../media/image7.wmf"/><Relationship Id="rId159" Type="http://schemas.openxmlformats.org/officeDocument/2006/relationships/image" Target="../media/image75.wmf"/><Relationship Id="rId158" Type="http://schemas.openxmlformats.org/officeDocument/2006/relationships/control" Target="../activeX/activeX82.xml"/><Relationship Id="rId157" Type="http://schemas.openxmlformats.org/officeDocument/2006/relationships/image" Target="../media/image74.wmf"/><Relationship Id="rId156" Type="http://schemas.openxmlformats.org/officeDocument/2006/relationships/control" Target="../activeX/activeX81.xml"/><Relationship Id="rId155" Type="http://schemas.openxmlformats.org/officeDocument/2006/relationships/image" Target="../media/image73.wmf"/><Relationship Id="rId154" Type="http://schemas.openxmlformats.org/officeDocument/2006/relationships/control" Target="../activeX/activeX80.xml"/><Relationship Id="rId153" Type="http://schemas.openxmlformats.org/officeDocument/2006/relationships/image" Target="../media/image72.wmf"/><Relationship Id="rId152" Type="http://schemas.openxmlformats.org/officeDocument/2006/relationships/control" Target="../activeX/activeX79.xml"/><Relationship Id="rId151" Type="http://schemas.openxmlformats.org/officeDocument/2006/relationships/image" Target="../media/image71.wmf"/><Relationship Id="rId150" Type="http://schemas.openxmlformats.org/officeDocument/2006/relationships/control" Target="../activeX/activeX78.xml"/><Relationship Id="rId15" Type="http://schemas.openxmlformats.org/officeDocument/2006/relationships/control" Target="../activeX/activeX7.xml"/><Relationship Id="rId149" Type="http://schemas.openxmlformats.org/officeDocument/2006/relationships/image" Target="../media/image70.wmf"/><Relationship Id="rId148" Type="http://schemas.openxmlformats.org/officeDocument/2006/relationships/control" Target="../activeX/activeX77.xml"/><Relationship Id="rId147" Type="http://schemas.openxmlformats.org/officeDocument/2006/relationships/image" Target="../media/image69.wmf"/><Relationship Id="rId146" Type="http://schemas.openxmlformats.org/officeDocument/2006/relationships/control" Target="../activeX/activeX76.xml"/><Relationship Id="rId145" Type="http://schemas.openxmlformats.org/officeDocument/2006/relationships/image" Target="../media/image68.wmf"/><Relationship Id="rId144" Type="http://schemas.openxmlformats.org/officeDocument/2006/relationships/control" Target="../activeX/activeX75.xml"/><Relationship Id="rId143" Type="http://schemas.openxmlformats.org/officeDocument/2006/relationships/control" Target="../activeX/activeX74.xml"/><Relationship Id="rId142" Type="http://schemas.openxmlformats.org/officeDocument/2006/relationships/control" Target="../activeX/activeX73.xml"/><Relationship Id="rId141" Type="http://schemas.openxmlformats.org/officeDocument/2006/relationships/image" Target="../media/image67.wmf"/><Relationship Id="rId140" Type="http://schemas.openxmlformats.org/officeDocument/2006/relationships/control" Target="../activeX/activeX72.xml"/><Relationship Id="rId14" Type="http://schemas.openxmlformats.org/officeDocument/2006/relationships/image" Target="../media/image6.wmf"/><Relationship Id="rId139" Type="http://schemas.openxmlformats.org/officeDocument/2006/relationships/image" Target="../media/image66.wmf"/><Relationship Id="rId138" Type="http://schemas.openxmlformats.org/officeDocument/2006/relationships/control" Target="../activeX/activeX71.xml"/><Relationship Id="rId137" Type="http://schemas.openxmlformats.org/officeDocument/2006/relationships/image" Target="../media/image65.wmf"/><Relationship Id="rId136" Type="http://schemas.openxmlformats.org/officeDocument/2006/relationships/control" Target="../activeX/activeX70.xml"/><Relationship Id="rId135" Type="http://schemas.openxmlformats.org/officeDocument/2006/relationships/image" Target="../media/image64.wmf"/><Relationship Id="rId134" Type="http://schemas.openxmlformats.org/officeDocument/2006/relationships/control" Target="../activeX/activeX69.xml"/><Relationship Id="rId133" Type="http://schemas.openxmlformats.org/officeDocument/2006/relationships/image" Target="../media/image63.wmf"/><Relationship Id="rId132" Type="http://schemas.openxmlformats.org/officeDocument/2006/relationships/control" Target="../activeX/activeX68.xml"/><Relationship Id="rId131" Type="http://schemas.openxmlformats.org/officeDocument/2006/relationships/image" Target="../media/image62.wmf"/><Relationship Id="rId130" Type="http://schemas.openxmlformats.org/officeDocument/2006/relationships/control" Target="../activeX/activeX67.xml"/><Relationship Id="rId13" Type="http://schemas.openxmlformats.org/officeDocument/2006/relationships/control" Target="../activeX/activeX6.xml"/><Relationship Id="rId129" Type="http://schemas.openxmlformats.org/officeDocument/2006/relationships/control" Target="../activeX/activeX66.xml"/><Relationship Id="rId128" Type="http://schemas.openxmlformats.org/officeDocument/2006/relationships/image" Target="../media/image61.wmf"/><Relationship Id="rId127" Type="http://schemas.openxmlformats.org/officeDocument/2006/relationships/control" Target="../activeX/activeX65.xml"/><Relationship Id="rId126" Type="http://schemas.openxmlformats.org/officeDocument/2006/relationships/image" Target="../media/image60.wmf"/><Relationship Id="rId125" Type="http://schemas.openxmlformats.org/officeDocument/2006/relationships/control" Target="../activeX/activeX64.xml"/><Relationship Id="rId124" Type="http://schemas.openxmlformats.org/officeDocument/2006/relationships/image" Target="../media/image59.wmf"/><Relationship Id="rId123" Type="http://schemas.openxmlformats.org/officeDocument/2006/relationships/control" Target="../activeX/activeX63.xml"/><Relationship Id="rId122" Type="http://schemas.openxmlformats.org/officeDocument/2006/relationships/image" Target="../media/image58.wmf"/><Relationship Id="rId121" Type="http://schemas.openxmlformats.org/officeDocument/2006/relationships/control" Target="../activeX/activeX62.xml"/><Relationship Id="rId120" Type="http://schemas.openxmlformats.org/officeDocument/2006/relationships/image" Target="../media/image57.wmf"/><Relationship Id="rId12" Type="http://schemas.openxmlformats.org/officeDocument/2006/relationships/image" Target="../media/image5.wmf"/><Relationship Id="rId119" Type="http://schemas.openxmlformats.org/officeDocument/2006/relationships/control" Target="../activeX/activeX61.xml"/><Relationship Id="rId118" Type="http://schemas.openxmlformats.org/officeDocument/2006/relationships/image" Target="../media/image56.wmf"/><Relationship Id="rId117" Type="http://schemas.openxmlformats.org/officeDocument/2006/relationships/control" Target="../activeX/activeX60.xml"/><Relationship Id="rId116" Type="http://schemas.openxmlformats.org/officeDocument/2006/relationships/image" Target="../media/image55.wmf"/><Relationship Id="rId115" Type="http://schemas.openxmlformats.org/officeDocument/2006/relationships/control" Target="../activeX/activeX59.xml"/><Relationship Id="rId114" Type="http://schemas.openxmlformats.org/officeDocument/2006/relationships/image" Target="../media/image54.wmf"/><Relationship Id="rId113" Type="http://schemas.openxmlformats.org/officeDocument/2006/relationships/control" Target="../activeX/activeX58.xml"/><Relationship Id="rId112" Type="http://schemas.openxmlformats.org/officeDocument/2006/relationships/image" Target="../media/image53.wmf"/><Relationship Id="rId111" Type="http://schemas.openxmlformats.org/officeDocument/2006/relationships/control" Target="../activeX/activeX57.xml"/><Relationship Id="rId110" Type="http://schemas.openxmlformats.org/officeDocument/2006/relationships/image" Target="../media/image52.wmf"/><Relationship Id="rId11" Type="http://schemas.openxmlformats.org/officeDocument/2006/relationships/control" Target="../activeX/activeX5.xml"/><Relationship Id="rId109" Type="http://schemas.openxmlformats.org/officeDocument/2006/relationships/control" Target="../activeX/activeX56.xml"/><Relationship Id="rId108" Type="http://schemas.openxmlformats.org/officeDocument/2006/relationships/image" Target="../media/image51.wmf"/><Relationship Id="rId107" Type="http://schemas.openxmlformats.org/officeDocument/2006/relationships/control" Target="../activeX/activeX55.xml"/><Relationship Id="rId106" Type="http://schemas.openxmlformats.org/officeDocument/2006/relationships/image" Target="../media/image50.wmf"/><Relationship Id="rId105" Type="http://schemas.openxmlformats.org/officeDocument/2006/relationships/control" Target="../activeX/activeX54.xml"/><Relationship Id="rId104" Type="http://schemas.openxmlformats.org/officeDocument/2006/relationships/image" Target="../media/image49.wmf"/><Relationship Id="rId103" Type="http://schemas.openxmlformats.org/officeDocument/2006/relationships/control" Target="../activeX/activeX53.xml"/><Relationship Id="rId102" Type="http://schemas.openxmlformats.org/officeDocument/2006/relationships/image" Target="../media/image48.wmf"/><Relationship Id="rId101" Type="http://schemas.openxmlformats.org/officeDocument/2006/relationships/control" Target="../activeX/activeX52.xml"/><Relationship Id="rId100" Type="http://schemas.openxmlformats.org/officeDocument/2006/relationships/image" Target="../media/image47.wmf"/><Relationship Id="rId10" Type="http://schemas.openxmlformats.org/officeDocument/2006/relationships/image" Target="../media/image4.wmf"/><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9" Type="http://schemas.openxmlformats.org/officeDocument/2006/relationships/control" Target="../activeX/activeX202.xml"/><Relationship Id="rId8" Type="http://schemas.openxmlformats.org/officeDocument/2006/relationships/image" Target="../media/image183.wmf"/><Relationship Id="rId7" Type="http://schemas.openxmlformats.org/officeDocument/2006/relationships/control" Target="../activeX/activeX201.xml"/><Relationship Id="rId64" Type="http://schemas.openxmlformats.org/officeDocument/2006/relationships/control" Target="../activeX/activeX231.xml"/><Relationship Id="rId63" Type="http://schemas.openxmlformats.org/officeDocument/2006/relationships/image" Target="../media/image208.wmf"/><Relationship Id="rId62" Type="http://schemas.openxmlformats.org/officeDocument/2006/relationships/control" Target="../activeX/activeX230.xml"/><Relationship Id="rId61" Type="http://schemas.openxmlformats.org/officeDocument/2006/relationships/image" Target="../media/image207.wmf"/><Relationship Id="rId60" Type="http://schemas.openxmlformats.org/officeDocument/2006/relationships/control" Target="../activeX/activeX229.xml"/><Relationship Id="rId6" Type="http://schemas.openxmlformats.org/officeDocument/2006/relationships/image" Target="../media/image182.wmf"/><Relationship Id="rId59" Type="http://schemas.openxmlformats.org/officeDocument/2006/relationships/image" Target="../media/image206.wmf"/><Relationship Id="rId58" Type="http://schemas.openxmlformats.org/officeDocument/2006/relationships/control" Target="../activeX/activeX228.xml"/><Relationship Id="rId57" Type="http://schemas.openxmlformats.org/officeDocument/2006/relationships/image" Target="../media/image205.wmf"/><Relationship Id="rId56" Type="http://schemas.openxmlformats.org/officeDocument/2006/relationships/control" Target="../activeX/activeX227.xml"/><Relationship Id="rId55" Type="http://schemas.openxmlformats.org/officeDocument/2006/relationships/image" Target="../media/image204.wmf"/><Relationship Id="rId54" Type="http://schemas.openxmlformats.org/officeDocument/2006/relationships/control" Target="../activeX/activeX226.xml"/><Relationship Id="rId53" Type="http://schemas.openxmlformats.org/officeDocument/2006/relationships/image" Target="../media/image203.wmf"/><Relationship Id="rId52" Type="http://schemas.openxmlformats.org/officeDocument/2006/relationships/control" Target="../activeX/activeX225.xml"/><Relationship Id="rId51" Type="http://schemas.openxmlformats.org/officeDocument/2006/relationships/image" Target="../media/image202.wmf"/><Relationship Id="rId50" Type="http://schemas.openxmlformats.org/officeDocument/2006/relationships/control" Target="../activeX/activeX224.xml"/><Relationship Id="rId5" Type="http://schemas.openxmlformats.org/officeDocument/2006/relationships/control" Target="../activeX/activeX200.xml"/><Relationship Id="rId49" Type="http://schemas.openxmlformats.org/officeDocument/2006/relationships/image" Target="../media/image201.wmf"/><Relationship Id="rId48" Type="http://schemas.openxmlformats.org/officeDocument/2006/relationships/control" Target="../activeX/activeX223.xml"/><Relationship Id="rId47" Type="http://schemas.openxmlformats.org/officeDocument/2006/relationships/image" Target="../media/image200.wmf"/><Relationship Id="rId46" Type="http://schemas.openxmlformats.org/officeDocument/2006/relationships/control" Target="../activeX/activeX222.xml"/><Relationship Id="rId45" Type="http://schemas.openxmlformats.org/officeDocument/2006/relationships/image" Target="../media/image199.wmf"/><Relationship Id="rId44" Type="http://schemas.openxmlformats.org/officeDocument/2006/relationships/control" Target="../activeX/activeX221.xml"/><Relationship Id="rId43" Type="http://schemas.openxmlformats.org/officeDocument/2006/relationships/image" Target="../media/image198.wmf"/><Relationship Id="rId42" Type="http://schemas.openxmlformats.org/officeDocument/2006/relationships/control" Target="../activeX/activeX220.xml"/><Relationship Id="rId41" Type="http://schemas.openxmlformats.org/officeDocument/2006/relationships/image" Target="../media/image197.wmf"/><Relationship Id="rId40" Type="http://schemas.openxmlformats.org/officeDocument/2006/relationships/control" Target="../activeX/activeX219.xml"/><Relationship Id="rId4" Type="http://schemas.openxmlformats.org/officeDocument/2006/relationships/image" Target="../media/image181.wmf"/><Relationship Id="rId39" Type="http://schemas.openxmlformats.org/officeDocument/2006/relationships/image" Target="../media/image196.wmf"/><Relationship Id="rId38" Type="http://schemas.openxmlformats.org/officeDocument/2006/relationships/control" Target="../activeX/activeX218.xml"/><Relationship Id="rId37" Type="http://schemas.openxmlformats.org/officeDocument/2006/relationships/image" Target="../media/image195.wmf"/><Relationship Id="rId36" Type="http://schemas.openxmlformats.org/officeDocument/2006/relationships/control" Target="../activeX/activeX217.xml"/><Relationship Id="rId35" Type="http://schemas.openxmlformats.org/officeDocument/2006/relationships/control" Target="../activeX/activeX216.xml"/><Relationship Id="rId34" Type="http://schemas.openxmlformats.org/officeDocument/2006/relationships/image" Target="../media/image194.wmf"/><Relationship Id="rId33" Type="http://schemas.openxmlformats.org/officeDocument/2006/relationships/control" Target="../activeX/activeX215.xml"/><Relationship Id="rId32" Type="http://schemas.openxmlformats.org/officeDocument/2006/relationships/image" Target="../media/image193.wmf"/><Relationship Id="rId31" Type="http://schemas.openxmlformats.org/officeDocument/2006/relationships/control" Target="../activeX/activeX214.xml"/><Relationship Id="rId30" Type="http://schemas.openxmlformats.org/officeDocument/2006/relationships/image" Target="../media/image192.wmf"/><Relationship Id="rId3" Type="http://schemas.openxmlformats.org/officeDocument/2006/relationships/control" Target="../activeX/activeX199.xml"/><Relationship Id="rId29" Type="http://schemas.openxmlformats.org/officeDocument/2006/relationships/control" Target="../activeX/activeX213.xml"/><Relationship Id="rId28" Type="http://schemas.openxmlformats.org/officeDocument/2006/relationships/image" Target="../media/image191.wmf"/><Relationship Id="rId27" Type="http://schemas.openxmlformats.org/officeDocument/2006/relationships/control" Target="../activeX/activeX212.xml"/><Relationship Id="rId26" Type="http://schemas.openxmlformats.org/officeDocument/2006/relationships/image" Target="../media/image190.wmf"/><Relationship Id="rId25" Type="http://schemas.openxmlformats.org/officeDocument/2006/relationships/control" Target="../activeX/activeX211.xml"/><Relationship Id="rId24" Type="http://schemas.openxmlformats.org/officeDocument/2006/relationships/image" Target="../media/image189.wmf"/><Relationship Id="rId23" Type="http://schemas.openxmlformats.org/officeDocument/2006/relationships/control" Target="../activeX/activeX210.xml"/><Relationship Id="rId22" Type="http://schemas.openxmlformats.org/officeDocument/2006/relationships/control" Target="../activeX/activeX209.xml"/><Relationship Id="rId21" Type="http://schemas.openxmlformats.org/officeDocument/2006/relationships/image" Target="../media/image188.wmf"/><Relationship Id="rId20" Type="http://schemas.openxmlformats.org/officeDocument/2006/relationships/control" Target="../activeX/activeX208.xml"/><Relationship Id="rId2" Type="http://schemas.openxmlformats.org/officeDocument/2006/relationships/vmlDrawing" Target="../drawings/vmlDrawing6.vml"/><Relationship Id="rId19" Type="http://schemas.openxmlformats.org/officeDocument/2006/relationships/image" Target="../media/image187.wmf"/><Relationship Id="rId18" Type="http://schemas.openxmlformats.org/officeDocument/2006/relationships/control" Target="../activeX/activeX207.xml"/><Relationship Id="rId17" Type="http://schemas.openxmlformats.org/officeDocument/2006/relationships/control" Target="../activeX/activeX206.xml"/><Relationship Id="rId16" Type="http://schemas.openxmlformats.org/officeDocument/2006/relationships/image" Target="../media/image7.wmf"/><Relationship Id="rId15" Type="http://schemas.openxmlformats.org/officeDocument/2006/relationships/control" Target="../activeX/activeX205.xml"/><Relationship Id="rId14" Type="http://schemas.openxmlformats.org/officeDocument/2006/relationships/image" Target="../media/image186.wmf"/><Relationship Id="rId13" Type="http://schemas.openxmlformats.org/officeDocument/2006/relationships/control" Target="../activeX/activeX204.xml"/><Relationship Id="rId12" Type="http://schemas.openxmlformats.org/officeDocument/2006/relationships/image" Target="../media/image185.wmf"/><Relationship Id="rId11" Type="http://schemas.openxmlformats.org/officeDocument/2006/relationships/control" Target="../activeX/activeX203.xml"/><Relationship Id="rId10" Type="http://schemas.openxmlformats.org/officeDocument/2006/relationships/image" Target="../media/image184.wmf"/><Relationship Id="rId1" Type="http://schemas.openxmlformats.org/officeDocument/2006/relationships/drawing" Target="../drawings/drawing2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6"/>
  <sheetViews>
    <sheetView workbookViewId="0">
      <selection activeCell="B238" sqref="B238"/>
    </sheetView>
  </sheetViews>
  <sheetFormatPr defaultColWidth="9" defaultRowHeight="12" outlineLevelCol="6"/>
  <cols>
    <col min="1" max="1" width="5.75" style="367" customWidth="1"/>
    <col min="2" max="2" width="26.25" style="367" customWidth="1"/>
    <col min="3" max="3" width="9" style="367"/>
    <col min="4" max="4" width="9" style="368"/>
    <col min="5" max="6" width="9" style="368" hidden="1" customWidth="1"/>
    <col min="7" max="7" width="12.375" style="368" hidden="1" customWidth="1"/>
    <col min="8" max="8" width="9" style="368" hidden="1" customWidth="1"/>
    <col min="9" max="16384" width="9" style="368"/>
  </cols>
  <sheetData>
    <row r="1" s="366" customFormat="1" spans="1:7">
      <c r="A1" s="369" t="s">
        <v>0</v>
      </c>
      <c r="B1" s="369" t="s">
        <v>1</v>
      </c>
      <c r="C1" s="369" t="s">
        <v>2</v>
      </c>
      <c r="E1" s="370" t="s">
        <v>3</v>
      </c>
      <c r="F1" s="370" t="s">
        <v>4</v>
      </c>
      <c r="G1" s="370" t="s">
        <v>5</v>
      </c>
    </row>
    <row r="2" ht="16.5" spans="1:7">
      <c r="A2" s="371">
        <v>1</v>
      </c>
      <c r="B2" s="371" t="s">
        <v>6</v>
      </c>
      <c r="C2" s="371" t="s">
        <v>7</v>
      </c>
      <c r="E2" s="372">
        <f ca="1">IF(F2=0,MATCH(单日流水!$G$2,INDIRECT("'"&amp;A2&amp;"'!A:A"),1),MATCH(单日流水!$G$2,INDIRECT("'"&amp;A2&amp;"'!A:A"),0)-1)</f>
        <v>1</v>
      </c>
      <c r="F2" s="372">
        <f ca="1">COUNTIF(INDIRECT("'"&amp;A2&amp;"'!A:A"),单日流水!$G$2)</f>
        <v>0</v>
      </c>
      <c r="G2" s="373">
        <f ca="1" t="array" ref="G2">INDEX(INDIRECT("'"&amp;A2&amp;"'!f:f"),E2,1)</f>
        <v>0</v>
      </c>
    </row>
    <row r="3" ht="16.5" spans="1:7">
      <c r="A3" s="371">
        <v>2</v>
      </c>
      <c r="B3" s="371" t="s">
        <v>8</v>
      </c>
      <c r="C3" s="371" t="s">
        <v>7</v>
      </c>
      <c r="E3" s="372" t="e">
        <f ca="1">IF(F3=0,MATCH(单日流水!$G$2,INDIRECT("'"&amp;A3&amp;"'!A:A"),1),MATCH(单日流水!$G$2,INDIRECT("'"&amp;A3&amp;"'!A:A"),0)-1)</f>
        <v>#N/A</v>
      </c>
      <c r="F3" s="372">
        <f ca="1">COUNTIF(INDIRECT("'"&amp;A3&amp;"'!A:A"),单日流水!$G$2)</f>
        <v>0</v>
      </c>
      <c r="G3" s="373" t="e">
        <f ca="1" t="array" ref="G3">INDEX(INDIRECT("'"&amp;A3&amp;"'!f:f"),E3,1)</f>
        <v>#N/A</v>
      </c>
    </row>
    <row r="4" ht="16.5" spans="1:7">
      <c r="A4" s="371">
        <v>3</v>
      </c>
      <c r="B4" s="371" t="s">
        <v>9</v>
      </c>
      <c r="C4" s="371" t="s">
        <v>7</v>
      </c>
      <c r="E4" s="372">
        <f ca="1">IF(F4=0,MATCH(单日流水!$G$2,INDIRECT("'"&amp;A4&amp;"'!A:A"),1),MATCH(单日流水!$G$2,INDIRECT("'"&amp;A4&amp;"'!A:A"),0)-1)</f>
        <v>1</v>
      </c>
      <c r="F4" s="372">
        <f ca="1">COUNTIF(INDIRECT("'"&amp;A4&amp;"'!A:A"),单日流水!$G$2)</f>
        <v>0</v>
      </c>
      <c r="G4" s="373">
        <f ca="1" t="array" ref="G4">INDEX(INDIRECT("'"&amp;A4&amp;"'!f:f"),E4,1)</f>
        <v>0</v>
      </c>
    </row>
    <row r="5" ht="16.5" spans="1:7">
      <c r="A5" s="371">
        <v>4</v>
      </c>
      <c r="B5" s="371" t="s">
        <v>10</v>
      </c>
      <c r="C5" s="371" t="s">
        <v>7</v>
      </c>
      <c r="E5" s="372">
        <f ca="1">IF(F5=0,MATCH(单日流水!$G$2,INDIRECT("'"&amp;A5&amp;"'!A:A"),1),MATCH(单日流水!$G$2,INDIRECT("'"&amp;A5&amp;"'!A:A"),0)-1)</f>
        <v>1</v>
      </c>
      <c r="F5" s="372">
        <f ca="1">COUNTIF(INDIRECT("'"&amp;A5&amp;"'!A:A"),单日流水!$G$2)</f>
        <v>0</v>
      </c>
      <c r="G5" s="373">
        <f ca="1" t="array" ref="G5">INDEX(INDIRECT("'"&amp;A5&amp;"'!f:f"),E5,1)</f>
        <v>0</v>
      </c>
    </row>
    <row r="6" ht="16.5" spans="1:7">
      <c r="A6" s="371">
        <v>5</v>
      </c>
      <c r="B6" s="371" t="s">
        <v>11</v>
      </c>
      <c r="C6" s="371" t="s">
        <v>7</v>
      </c>
      <c r="E6" s="372">
        <f ca="1">IF(F6=0,MATCH(单日流水!$G$2,INDIRECT("'"&amp;A6&amp;"'!A:A"),1),MATCH(单日流水!$G$2,INDIRECT("'"&amp;A6&amp;"'!A:A"),0)-1)</f>
        <v>1</v>
      </c>
      <c r="F6" s="372">
        <f ca="1">COUNTIF(INDIRECT("'"&amp;A6&amp;"'!A:A"),单日流水!$G$2)</f>
        <v>0</v>
      </c>
      <c r="G6" s="373">
        <f ca="1" t="array" ref="G6">INDEX(INDIRECT("'"&amp;A6&amp;"'!f:f"),E6,1)</f>
        <v>0</v>
      </c>
    </row>
    <row r="7" ht="16.5" spans="1:7">
      <c r="A7" s="371">
        <v>6</v>
      </c>
      <c r="B7" s="371" t="s">
        <v>12</v>
      </c>
      <c r="C7" s="371" t="s">
        <v>7</v>
      </c>
      <c r="E7" s="372">
        <f ca="1">IF(F7=0,MATCH(单日流水!$G$2,INDIRECT("'"&amp;A7&amp;"'!A:A"),1),MATCH(单日流水!$G$2,INDIRECT("'"&amp;A7&amp;"'!A:A"),0)-1)</f>
        <v>1</v>
      </c>
      <c r="F7" s="372">
        <f ca="1">COUNTIF(INDIRECT("'"&amp;A7&amp;"'!A:A"),单日流水!$G$2)</f>
        <v>0</v>
      </c>
      <c r="G7" s="373">
        <f ca="1" t="array" ref="G7">INDEX(INDIRECT("'"&amp;A7&amp;"'!f:f"),E7,1)</f>
        <v>0</v>
      </c>
    </row>
    <row r="8" ht="16.5" spans="1:7">
      <c r="A8" s="371">
        <v>7</v>
      </c>
      <c r="B8" s="371" t="s">
        <v>13</v>
      </c>
      <c r="C8" s="371" t="s">
        <v>7</v>
      </c>
      <c r="E8" s="372">
        <f ca="1">IF(F8=0,MATCH(单日流水!$G$2,INDIRECT("'"&amp;A8&amp;"'!A:A"),1),MATCH(单日流水!$G$2,INDIRECT("'"&amp;A8&amp;"'!A:A"),0)-1)</f>
        <v>1</v>
      </c>
      <c r="F8" s="372">
        <f ca="1">COUNTIF(INDIRECT("'"&amp;A8&amp;"'!A:A"),单日流水!$G$2)</f>
        <v>0</v>
      </c>
      <c r="G8" s="373">
        <f ca="1" t="array" ref="G8">INDEX(INDIRECT("'"&amp;A8&amp;"'!f:f"),E8,1)</f>
        <v>0</v>
      </c>
    </row>
    <row r="9" ht="16.5" spans="1:7">
      <c r="A9" s="371">
        <v>8</v>
      </c>
      <c r="B9" s="371" t="s">
        <v>14</v>
      </c>
      <c r="C9" s="371" t="s">
        <v>7</v>
      </c>
      <c r="E9" s="372" t="e">
        <f ca="1">IF(F9=0,MATCH(单日流水!$G$2,INDIRECT("'"&amp;A9&amp;"'!A:A"),1),MATCH(单日流水!$G$2,INDIRECT("'"&amp;A9&amp;"'!A:A"),0)-1)</f>
        <v>#N/A</v>
      </c>
      <c r="F9" s="372">
        <f ca="1">COUNTIF(INDIRECT("'"&amp;A9&amp;"'!A:A"),单日流水!$G$2)</f>
        <v>0</v>
      </c>
      <c r="G9" s="373" t="e">
        <f ca="1" t="array" ref="G9">INDEX(INDIRECT("'"&amp;A9&amp;"'!f:f"),E9,1)</f>
        <v>#N/A</v>
      </c>
    </row>
    <row r="10" ht="16.5" spans="1:7">
      <c r="A10" s="371">
        <v>9</v>
      </c>
      <c r="B10" s="371" t="s">
        <v>15</v>
      </c>
      <c r="C10" s="371" t="s">
        <v>7</v>
      </c>
      <c r="E10" s="372">
        <f ca="1">IF(F10=0,MATCH(单日流水!$G$2,INDIRECT("'"&amp;A10&amp;"'!A:A"),1),MATCH(单日流水!$G$2,INDIRECT("'"&amp;A10&amp;"'!A:A"),0)-1)</f>
        <v>1</v>
      </c>
      <c r="F10" s="372">
        <f ca="1">COUNTIF(INDIRECT("'"&amp;A10&amp;"'!A:A"),单日流水!$G$2)</f>
        <v>0</v>
      </c>
      <c r="G10" s="373">
        <f ca="1" t="array" ref="G10">INDEX(INDIRECT("'"&amp;A10&amp;"'!f:f"),E10,1)</f>
        <v>0</v>
      </c>
    </row>
    <row r="11" ht="16.5" spans="1:7">
      <c r="A11" s="371">
        <v>10</v>
      </c>
      <c r="B11" s="371" t="s">
        <v>16</v>
      </c>
      <c r="C11" s="371" t="s">
        <v>7</v>
      </c>
      <c r="E11" s="372">
        <f ca="1">IF(F11=0,MATCH(单日流水!$G$2,INDIRECT("'"&amp;A11&amp;"'!A:A"),1),MATCH(单日流水!$G$2,INDIRECT("'"&amp;A11&amp;"'!A:A"),0)-1)</f>
        <v>1</v>
      </c>
      <c r="F11" s="372">
        <f ca="1">COUNTIF(INDIRECT("'"&amp;A11&amp;"'!A:A"),单日流水!$G$2)</f>
        <v>0</v>
      </c>
      <c r="G11" s="373">
        <f ca="1" t="array" ref="G11">INDEX(INDIRECT("'"&amp;A11&amp;"'!f:f"),E11,1)</f>
        <v>0</v>
      </c>
    </row>
    <row r="12" ht="16.5" spans="1:7">
      <c r="A12" s="371">
        <v>11</v>
      </c>
      <c r="B12" s="371" t="s">
        <v>17</v>
      </c>
      <c r="C12" s="371" t="s">
        <v>7</v>
      </c>
      <c r="E12" s="372" t="e">
        <f ca="1">IF(F12=0,MATCH(单日流水!$G$2,INDIRECT("'"&amp;A12&amp;"'!A:A"),1),MATCH(单日流水!$G$2,INDIRECT("'"&amp;A12&amp;"'!A:A"),0)-1)</f>
        <v>#N/A</v>
      </c>
      <c r="F12" s="372">
        <f ca="1">COUNTIF(INDIRECT("'"&amp;A12&amp;"'!A:A"),单日流水!$G$2)</f>
        <v>0</v>
      </c>
      <c r="G12" s="373" t="e">
        <f ca="1" t="array" ref="G12">INDEX(INDIRECT("'"&amp;A12&amp;"'!f:f"),E12,1)</f>
        <v>#N/A</v>
      </c>
    </row>
    <row r="13" ht="16.5" spans="1:7">
      <c r="A13" s="371">
        <v>12</v>
      </c>
      <c r="B13" s="371" t="s">
        <v>18</v>
      </c>
      <c r="C13" s="371" t="s">
        <v>7</v>
      </c>
      <c r="E13" s="372" t="e">
        <f ca="1">IF(F13=0,MATCH(单日流水!$G$2,INDIRECT("'"&amp;A13&amp;"'!A:A"),1),MATCH(单日流水!$G$2,INDIRECT("'"&amp;A13&amp;"'!A:A"),0)-1)</f>
        <v>#N/A</v>
      </c>
      <c r="F13" s="372">
        <f ca="1">COUNTIF(INDIRECT("'"&amp;A13&amp;"'!A:A"),单日流水!$G$2)</f>
        <v>0</v>
      </c>
      <c r="G13" s="373" t="e">
        <f ca="1" t="array" ref="G13">INDEX(INDIRECT("'"&amp;A13&amp;"'!f:f"),E13,1)</f>
        <v>#N/A</v>
      </c>
    </row>
    <row r="14" ht="16.5" spans="1:7">
      <c r="A14" s="371">
        <v>13</v>
      </c>
      <c r="B14" s="371" t="s">
        <v>19</v>
      </c>
      <c r="C14" s="371" t="s">
        <v>7</v>
      </c>
      <c r="E14" s="372">
        <f ca="1">IF(F14=0,MATCH(单日流水!$G$2,INDIRECT("'"&amp;A14&amp;"'!A:A"),1),MATCH(单日流水!$G$2,INDIRECT("'"&amp;A14&amp;"'!A:A"),0)-1)</f>
        <v>1</v>
      </c>
      <c r="F14" s="372">
        <f ca="1">COUNTIF(INDIRECT("'"&amp;A14&amp;"'!A:A"),单日流水!$G$2)</f>
        <v>0</v>
      </c>
      <c r="G14" s="373">
        <f ca="1" t="array" ref="G14">INDEX(INDIRECT("'"&amp;A14&amp;"'!f:f"),E14,1)</f>
        <v>0</v>
      </c>
    </row>
    <row r="15" ht="16.5" spans="1:7">
      <c r="A15" s="371">
        <v>14</v>
      </c>
      <c r="B15" s="371" t="s">
        <v>20</v>
      </c>
      <c r="C15" s="371" t="s">
        <v>7</v>
      </c>
      <c r="E15" s="372">
        <f ca="1">IF(F15=0,MATCH(单日流水!$G$2,INDIRECT("'"&amp;A15&amp;"'!A:A"),1),MATCH(单日流水!$G$2,INDIRECT("'"&amp;A15&amp;"'!A:A"),0)-1)</f>
        <v>1</v>
      </c>
      <c r="F15" s="372">
        <f ca="1">COUNTIF(INDIRECT("'"&amp;A15&amp;"'!A:A"),单日流水!$G$2)</f>
        <v>0</v>
      </c>
      <c r="G15" s="373">
        <f ca="1" t="array" ref="G15">INDEX(INDIRECT("'"&amp;A15&amp;"'!f:f"),E15,1)</f>
        <v>0</v>
      </c>
    </row>
    <row r="16" ht="16.5" spans="1:7">
      <c r="A16" s="371">
        <v>15</v>
      </c>
      <c r="B16" s="371" t="s">
        <v>21</v>
      </c>
      <c r="C16" s="371" t="s">
        <v>7</v>
      </c>
      <c r="E16" s="372">
        <f ca="1">IF(F16=0,MATCH(单日流水!$G$2,INDIRECT("'"&amp;A16&amp;"'!A:A"),1),MATCH(单日流水!$G$2,INDIRECT("'"&amp;A16&amp;"'!A:A"),0)-1)</f>
        <v>1</v>
      </c>
      <c r="F16" s="372">
        <f ca="1">COUNTIF(INDIRECT("'"&amp;A16&amp;"'!A:A"),单日流水!$G$2)</f>
        <v>0</v>
      </c>
      <c r="G16" s="373">
        <f ca="1" t="array" ref="G16">INDEX(INDIRECT("'"&amp;A16&amp;"'!f:f"),E16,1)</f>
        <v>0</v>
      </c>
    </row>
    <row r="17" ht="16.5" spans="1:7">
      <c r="A17" s="371">
        <v>16</v>
      </c>
      <c r="B17" s="371" t="s">
        <v>22</v>
      </c>
      <c r="C17" s="371" t="s">
        <v>7</v>
      </c>
      <c r="E17" s="372">
        <f ca="1">IF(F17=0,MATCH(单日流水!$G$2,INDIRECT("'"&amp;A17&amp;"'!A:A"),1),MATCH(单日流水!$G$2,INDIRECT("'"&amp;A17&amp;"'!A:A"),0)-1)</f>
        <v>1</v>
      </c>
      <c r="F17" s="372">
        <f ca="1">COUNTIF(INDIRECT("'"&amp;A17&amp;"'!A:A"),单日流水!$G$2)</f>
        <v>0</v>
      </c>
      <c r="G17" s="373">
        <f ca="1" t="array" ref="G17">INDEX(INDIRECT("'"&amp;A17&amp;"'!f:f"),E17,1)</f>
        <v>0</v>
      </c>
    </row>
    <row r="18" ht="16.5" spans="1:7">
      <c r="A18" s="371">
        <v>17</v>
      </c>
      <c r="B18" s="371" t="s">
        <v>23</v>
      </c>
      <c r="C18" s="371" t="s">
        <v>7</v>
      </c>
      <c r="E18" s="372">
        <f ca="1">IF(F18=0,MATCH(单日流水!$G$2,INDIRECT("'"&amp;A18&amp;"'!A:A"),1),MATCH(单日流水!$G$2,INDIRECT("'"&amp;A18&amp;"'!A:A"),0)-1)</f>
        <v>1</v>
      </c>
      <c r="F18" s="372">
        <f ca="1">COUNTIF(INDIRECT("'"&amp;A18&amp;"'!A:A"),单日流水!$G$2)</f>
        <v>0</v>
      </c>
      <c r="G18" s="373">
        <f ca="1" t="array" ref="G18">INDEX(INDIRECT("'"&amp;A18&amp;"'!f:f"),E18,1)</f>
        <v>0</v>
      </c>
    </row>
    <row r="19" ht="16.5" spans="1:7">
      <c r="A19" s="374">
        <v>18</v>
      </c>
      <c r="B19" s="374" t="s">
        <v>24</v>
      </c>
      <c r="C19" s="374" t="s">
        <v>25</v>
      </c>
      <c r="E19" s="372">
        <f ca="1">IF(F19=0,MATCH(单日流水!$G$2,INDIRECT("'"&amp;A19&amp;"'!A:A"),1),MATCH(单日流水!$G$2,INDIRECT("'"&amp;A19&amp;"'!A:A"),0)-1)</f>
        <v>1</v>
      </c>
      <c r="F19" s="372">
        <f ca="1">COUNTIF(INDIRECT("'"&amp;A19&amp;"'!A:A"),单日流水!$G$2)</f>
        <v>0</v>
      </c>
      <c r="G19" s="373">
        <f ca="1" t="array" ref="G19">INDEX(INDIRECT("'"&amp;A19&amp;"'!f:f"),E19,1)</f>
        <v>0</v>
      </c>
    </row>
    <row r="20" ht="16.5" spans="1:7">
      <c r="A20" s="374">
        <v>19</v>
      </c>
      <c r="B20" s="374" t="s">
        <v>26</v>
      </c>
      <c r="C20" s="374" t="s">
        <v>25</v>
      </c>
      <c r="E20" s="372">
        <f ca="1">IF(F20=0,MATCH(单日流水!$G$2,INDIRECT("'"&amp;A20&amp;"'!A:A"),1),MATCH(单日流水!$G$2,INDIRECT("'"&amp;A20&amp;"'!A:A"),0)-1)</f>
        <v>1</v>
      </c>
      <c r="F20" s="372">
        <f ca="1">COUNTIF(INDIRECT("'"&amp;A20&amp;"'!A:A"),单日流水!$G$2)</f>
        <v>0</v>
      </c>
      <c r="G20" s="373">
        <f ca="1" t="array" ref="G20">INDEX(INDIRECT("'"&amp;A20&amp;"'!f:f"),E20,1)</f>
        <v>0</v>
      </c>
    </row>
    <row r="21" ht="16.5" spans="1:7">
      <c r="A21" s="374">
        <v>20</v>
      </c>
      <c r="B21" s="374" t="s">
        <v>27</v>
      </c>
      <c r="C21" s="374" t="s">
        <v>25</v>
      </c>
      <c r="E21" s="372">
        <f ca="1">IF(F21=0,MATCH(单日流水!$G$2,INDIRECT("'"&amp;A21&amp;"'!A:A"),1),MATCH(单日流水!$G$2,INDIRECT("'"&amp;A21&amp;"'!A:A"),0)-1)</f>
        <v>1</v>
      </c>
      <c r="F21" s="372">
        <f ca="1">COUNTIF(INDIRECT("'"&amp;A21&amp;"'!A:A"),单日流水!$G$2)</f>
        <v>0</v>
      </c>
      <c r="G21" s="373">
        <f ca="1" t="array" ref="G21">INDEX(INDIRECT("'"&amp;A21&amp;"'!f:f"),E21,1)</f>
        <v>0</v>
      </c>
    </row>
    <row r="22" ht="16.5" spans="1:7">
      <c r="A22" s="374">
        <v>21</v>
      </c>
      <c r="B22" s="374" t="s">
        <v>28</v>
      </c>
      <c r="C22" s="374" t="s">
        <v>25</v>
      </c>
      <c r="E22" s="372">
        <f ca="1">IF(F22=0,MATCH(单日流水!$G$2,INDIRECT("'"&amp;A22&amp;"'!A:A"),1),MATCH(单日流水!$G$2,INDIRECT("'"&amp;A22&amp;"'!A:A"),0)-1)</f>
        <v>1</v>
      </c>
      <c r="F22" s="372">
        <f ca="1">COUNTIF(INDIRECT("'"&amp;A22&amp;"'!A:A"),单日流水!$G$2)</f>
        <v>0</v>
      </c>
      <c r="G22" s="373">
        <f ca="1" t="array" ref="G22">INDEX(INDIRECT("'"&amp;A22&amp;"'!f:f"),E22,1)</f>
        <v>0</v>
      </c>
    </row>
    <row r="23" ht="16.5" spans="1:7">
      <c r="A23" s="374">
        <v>22</v>
      </c>
      <c r="B23" s="374"/>
      <c r="C23" s="374" t="s">
        <v>25</v>
      </c>
      <c r="E23" s="372">
        <f ca="1">IF(F23=0,MATCH(单日流水!$G$2,INDIRECT("'"&amp;A23&amp;"'!A:A"),1),MATCH(单日流水!$G$2,INDIRECT("'"&amp;A23&amp;"'!A:A"),0)-1)</f>
        <v>3</v>
      </c>
      <c r="F23" s="372">
        <f ca="1">COUNTIF(INDIRECT("'"&amp;A23&amp;"'!A:A"),单日流水!$G$2)</f>
        <v>0</v>
      </c>
      <c r="G23" s="373">
        <f ca="1" t="array" ref="G23">INDEX(INDIRECT("'"&amp;A23&amp;"'!f:f"),E23,1)</f>
        <v>0</v>
      </c>
    </row>
    <row r="24" ht="16.5" spans="1:7">
      <c r="A24" s="374">
        <v>23</v>
      </c>
      <c r="B24" s="374"/>
      <c r="C24" s="374" t="s">
        <v>25</v>
      </c>
      <c r="E24" s="372">
        <f ca="1">IF(F24=0,MATCH(单日流水!$G$2,INDIRECT("'"&amp;A24&amp;"'!A:A"),1),MATCH(单日流水!$G$2,INDIRECT("'"&amp;A24&amp;"'!A:A"),0)-1)</f>
        <v>3</v>
      </c>
      <c r="F24" s="372">
        <f ca="1">COUNTIF(INDIRECT("'"&amp;A24&amp;"'!A:A"),单日流水!$G$2)</f>
        <v>0</v>
      </c>
      <c r="G24" s="373">
        <f ca="1" t="array" ref="G24">INDEX(INDIRECT("'"&amp;A24&amp;"'!f:f"),E24,1)</f>
        <v>0</v>
      </c>
    </row>
    <row r="25" ht="16.5" spans="1:7">
      <c r="A25" s="374">
        <v>24</v>
      </c>
      <c r="B25" s="374"/>
      <c r="C25" s="374" t="s">
        <v>25</v>
      </c>
      <c r="E25" s="372">
        <f ca="1">IF(F25=0,MATCH(单日流水!$G$2,INDIRECT("'"&amp;A25&amp;"'!A:A"),1),MATCH(单日流水!$G$2,INDIRECT("'"&amp;A25&amp;"'!A:A"),0)-1)</f>
        <v>3</v>
      </c>
      <c r="F25" s="372">
        <f ca="1">COUNTIF(INDIRECT("'"&amp;A25&amp;"'!A:A"),单日流水!$G$2)</f>
        <v>0</v>
      </c>
      <c r="G25" s="373">
        <f ca="1" t="array" ref="G25">INDEX(INDIRECT("'"&amp;A25&amp;"'!f:f"),E25,1)</f>
        <v>0</v>
      </c>
    </row>
    <row r="26" ht="16.5" spans="1:7">
      <c r="A26" s="374">
        <v>25</v>
      </c>
      <c r="B26" s="374" t="s">
        <v>22</v>
      </c>
      <c r="C26" s="374" t="s">
        <v>25</v>
      </c>
      <c r="E26" s="372">
        <f ca="1">IF(F26=0,MATCH(单日流水!$G$2,INDIRECT("'"&amp;A26&amp;"'!A:A"),1),MATCH(单日流水!$G$2,INDIRECT("'"&amp;A26&amp;"'!A:A"),0)-1)</f>
        <v>1</v>
      </c>
      <c r="F26" s="372">
        <f ca="1">COUNTIF(INDIRECT("'"&amp;A26&amp;"'!A:A"),单日流水!$G$2)</f>
        <v>0</v>
      </c>
      <c r="G26" s="373">
        <f ca="1" t="array" ref="G26">INDEX(INDIRECT("'"&amp;A26&amp;"'!f:f"),E26,1)</f>
        <v>0</v>
      </c>
    </row>
    <row r="27" ht="16.5" spans="1:7">
      <c r="A27" s="374">
        <v>26</v>
      </c>
      <c r="B27" s="374" t="s">
        <v>23</v>
      </c>
      <c r="C27" s="374" t="s">
        <v>25</v>
      </c>
      <c r="E27" s="372">
        <f ca="1">IF(F27=0,MATCH(单日流水!$G$2,INDIRECT("'"&amp;A27&amp;"'!A:A"),1),MATCH(单日流水!$G$2,INDIRECT("'"&amp;A27&amp;"'!A:A"),0)-1)</f>
        <v>3</v>
      </c>
      <c r="F27" s="372">
        <f ca="1">COUNTIF(INDIRECT("'"&amp;A27&amp;"'!A:A"),单日流水!$G$2)</f>
        <v>0</v>
      </c>
      <c r="G27" s="373">
        <f ca="1" t="array" ref="G27">INDEX(INDIRECT("'"&amp;A27&amp;"'!f:f"),E27,1)</f>
        <v>0</v>
      </c>
    </row>
    <row r="28" ht="16.5" spans="1:7">
      <c r="A28" s="371">
        <v>27</v>
      </c>
      <c r="B28" s="371" t="s">
        <v>29</v>
      </c>
      <c r="C28" s="371" t="s">
        <v>30</v>
      </c>
      <c r="E28" s="372">
        <f ca="1">IF(F28=0,MATCH(单日流水!$G$2,INDIRECT("'"&amp;A28&amp;"'!A:A"),1),MATCH(单日流水!$G$2,INDIRECT("'"&amp;A28&amp;"'!A:A"),0)-1)</f>
        <v>1</v>
      </c>
      <c r="F28" s="372">
        <f ca="1">COUNTIF(INDIRECT("'"&amp;A28&amp;"'!A:A"),单日流水!$G$2)</f>
        <v>0</v>
      </c>
      <c r="G28" s="373">
        <f ca="1" t="array" ref="G28">INDEX(INDIRECT("'"&amp;A28&amp;"'!f:f"),E28,1)</f>
        <v>0</v>
      </c>
    </row>
    <row r="29" ht="16.5" spans="1:7">
      <c r="A29" s="371">
        <v>28</v>
      </c>
      <c r="B29" s="371" t="s">
        <v>31</v>
      </c>
      <c r="C29" s="371" t="s">
        <v>30</v>
      </c>
      <c r="E29" s="372">
        <f ca="1">IF(F29=0,MATCH(单日流水!$G$2,INDIRECT("'"&amp;A29&amp;"'!A:A"),1),MATCH(单日流水!$G$2,INDIRECT("'"&amp;A29&amp;"'!A:A"),0)-1)</f>
        <v>1</v>
      </c>
      <c r="F29" s="372">
        <f ca="1">COUNTIF(INDIRECT("'"&amp;A29&amp;"'!A:A"),单日流水!$G$2)</f>
        <v>0</v>
      </c>
      <c r="G29" s="373">
        <f ca="1" t="array" ref="G29">INDEX(INDIRECT("'"&amp;A29&amp;"'!f:f"),E29,1)</f>
        <v>0</v>
      </c>
    </row>
    <row r="30" ht="16.5" spans="1:7">
      <c r="A30" s="371">
        <v>29</v>
      </c>
      <c r="B30" s="371" t="s">
        <v>32</v>
      </c>
      <c r="C30" s="371" t="s">
        <v>30</v>
      </c>
      <c r="E30" s="372">
        <f ca="1">IF(F30=0,MATCH(单日流水!$G$2,INDIRECT("'"&amp;A30&amp;"'!A:A"),1),MATCH(单日流水!$G$2,INDIRECT("'"&amp;A30&amp;"'!A:A"),0)-1)</f>
        <v>1</v>
      </c>
      <c r="F30" s="372">
        <f ca="1">COUNTIF(INDIRECT("'"&amp;A30&amp;"'!A:A"),单日流水!$G$2)</f>
        <v>0</v>
      </c>
      <c r="G30" s="373">
        <f ca="1" t="array" ref="G30">INDEX(INDIRECT("'"&amp;A30&amp;"'!f:f"),E30,1)</f>
        <v>0</v>
      </c>
    </row>
    <row r="31" ht="16.5" spans="1:7">
      <c r="A31" s="371">
        <v>30</v>
      </c>
      <c r="B31" s="371" t="s">
        <v>33</v>
      </c>
      <c r="C31" s="371" t="s">
        <v>30</v>
      </c>
      <c r="E31" s="372">
        <f ca="1">IF(F31=0,MATCH(单日流水!$G$2,INDIRECT("'"&amp;A31&amp;"'!A:A"),1),MATCH(单日流水!$G$2,INDIRECT("'"&amp;A31&amp;"'!A:A"),0)-1)</f>
        <v>1</v>
      </c>
      <c r="F31" s="372">
        <f ca="1">COUNTIF(INDIRECT("'"&amp;A31&amp;"'!A:A"),单日流水!$G$2)</f>
        <v>0</v>
      </c>
      <c r="G31" s="373">
        <f ca="1" t="array" ref="G31">INDEX(INDIRECT("'"&amp;A31&amp;"'!f:f"),E31,1)</f>
        <v>0</v>
      </c>
    </row>
    <row r="32" ht="16.5" spans="1:7">
      <c r="A32" s="371">
        <v>31</v>
      </c>
      <c r="B32" s="371" t="s">
        <v>34</v>
      </c>
      <c r="C32" s="371" t="s">
        <v>30</v>
      </c>
      <c r="E32" s="372">
        <f ca="1">IF(F32=0,MATCH(单日流水!$G$2,INDIRECT("'"&amp;A32&amp;"'!A:A"),1),MATCH(单日流水!$G$2,INDIRECT("'"&amp;A32&amp;"'!A:A"),0)-1)</f>
        <v>1</v>
      </c>
      <c r="F32" s="372">
        <f ca="1">COUNTIF(INDIRECT("'"&amp;A32&amp;"'!A:A"),单日流水!$G$2)</f>
        <v>0</v>
      </c>
      <c r="G32" s="373">
        <f ca="1" t="array" ref="G32">INDEX(INDIRECT("'"&amp;A32&amp;"'!f:f"),E32,1)</f>
        <v>0</v>
      </c>
    </row>
    <row r="33" ht="16.5" spans="1:7">
      <c r="A33" s="371">
        <v>32</v>
      </c>
      <c r="B33" s="371"/>
      <c r="C33" s="371" t="s">
        <v>30</v>
      </c>
      <c r="E33" s="372">
        <f ca="1">IF(F33=0,MATCH(单日流水!$G$2,INDIRECT("'"&amp;A33&amp;"'!A:A"),1),MATCH(单日流水!$G$2,INDIRECT("'"&amp;A33&amp;"'!A:A"),0)-1)</f>
        <v>3</v>
      </c>
      <c r="F33" s="372">
        <f ca="1">COUNTIF(INDIRECT("'"&amp;A33&amp;"'!A:A"),单日流水!$G$2)</f>
        <v>0</v>
      </c>
      <c r="G33" s="373">
        <f ca="1" t="array" ref="G33">INDEX(INDIRECT("'"&amp;A33&amp;"'!f:f"),E33,1)</f>
        <v>0</v>
      </c>
    </row>
    <row r="34" ht="16.5" spans="1:7">
      <c r="A34" s="371">
        <v>33</v>
      </c>
      <c r="B34" s="371"/>
      <c r="C34" s="371" t="s">
        <v>30</v>
      </c>
      <c r="E34" s="372">
        <f ca="1">IF(F34=0,MATCH(单日流水!$G$2,INDIRECT("'"&amp;A34&amp;"'!A:A"),1),MATCH(单日流水!$G$2,INDIRECT("'"&amp;A34&amp;"'!A:A"),0)-1)</f>
        <v>3</v>
      </c>
      <c r="F34" s="372">
        <f ca="1">COUNTIF(INDIRECT("'"&amp;A34&amp;"'!A:A"),单日流水!$G$2)</f>
        <v>0</v>
      </c>
      <c r="G34" s="373">
        <f ca="1" t="array" ref="G34">INDEX(INDIRECT("'"&amp;A34&amp;"'!f:f"),E34,1)</f>
        <v>0</v>
      </c>
    </row>
    <row r="35" ht="16.5" spans="1:7">
      <c r="A35" s="371">
        <v>34</v>
      </c>
      <c r="B35" s="371"/>
      <c r="C35" s="371" t="s">
        <v>30</v>
      </c>
      <c r="E35" s="372">
        <f ca="1">IF(F35=0,MATCH(单日流水!$G$2,INDIRECT("'"&amp;A35&amp;"'!A:A"),1),MATCH(单日流水!$G$2,INDIRECT("'"&amp;A35&amp;"'!A:A"),0)-1)</f>
        <v>3</v>
      </c>
      <c r="F35" s="372">
        <f ca="1">COUNTIF(INDIRECT("'"&amp;A35&amp;"'!A:A"),单日流水!$G$2)</f>
        <v>0</v>
      </c>
      <c r="G35" s="373">
        <f ca="1" t="array" ref="G35">INDEX(INDIRECT("'"&amp;A35&amp;"'!f:f"),E35,1)</f>
        <v>0</v>
      </c>
    </row>
    <row r="36" ht="16.5" spans="1:7">
      <c r="A36" s="371">
        <v>35</v>
      </c>
      <c r="B36" s="371"/>
      <c r="C36" s="371" t="s">
        <v>30</v>
      </c>
      <c r="E36" s="372">
        <f ca="1">IF(F36=0,MATCH(单日流水!$G$2,INDIRECT("'"&amp;A36&amp;"'!A:A"),1),MATCH(单日流水!$G$2,INDIRECT("'"&amp;A36&amp;"'!A:A"),0)-1)</f>
        <v>3</v>
      </c>
      <c r="F36" s="372">
        <f ca="1">COUNTIF(INDIRECT("'"&amp;A36&amp;"'!A:A"),单日流水!$G$2)</f>
        <v>0</v>
      </c>
      <c r="G36" s="373">
        <f ca="1" t="array" ref="G36">INDEX(INDIRECT("'"&amp;A36&amp;"'!f:f"),E36,1)</f>
        <v>0</v>
      </c>
    </row>
    <row r="37" ht="16.5" spans="1:7">
      <c r="A37" s="371">
        <v>36</v>
      </c>
      <c r="B37" s="371" t="s">
        <v>22</v>
      </c>
      <c r="C37" s="371" t="s">
        <v>30</v>
      </c>
      <c r="E37" s="372">
        <f ca="1">IF(F37=0,MATCH(单日流水!$G$2,INDIRECT("'"&amp;A37&amp;"'!A:A"),1),MATCH(单日流水!$G$2,INDIRECT("'"&amp;A37&amp;"'!A:A"),0)-1)</f>
        <v>1</v>
      </c>
      <c r="F37" s="372">
        <f ca="1">COUNTIF(INDIRECT("'"&amp;A37&amp;"'!A:A"),单日流水!$G$2)</f>
        <v>0</v>
      </c>
      <c r="G37" s="373">
        <f ca="1" t="array" ref="G37">INDEX(INDIRECT("'"&amp;A37&amp;"'!f:f"),E37,1)</f>
        <v>0</v>
      </c>
    </row>
    <row r="38" ht="16.5" spans="1:7">
      <c r="A38" s="371">
        <v>37</v>
      </c>
      <c r="B38" s="371" t="s">
        <v>23</v>
      </c>
      <c r="C38" s="371" t="s">
        <v>30</v>
      </c>
      <c r="E38" s="372">
        <f ca="1">IF(F38=0,MATCH(单日流水!$G$2,INDIRECT("'"&amp;A38&amp;"'!A:A"),1),MATCH(单日流水!$G$2,INDIRECT("'"&amp;A38&amp;"'!A:A"),0)-1)</f>
        <v>3</v>
      </c>
      <c r="F38" s="372">
        <f ca="1">COUNTIF(INDIRECT("'"&amp;A38&amp;"'!A:A"),单日流水!$G$2)</f>
        <v>0</v>
      </c>
      <c r="G38" s="373">
        <f ca="1" t="array" ref="G38">INDEX(INDIRECT("'"&amp;A38&amp;"'!f:f"),E38,1)</f>
        <v>0</v>
      </c>
    </row>
    <row r="39" ht="16.5" spans="1:7">
      <c r="A39" s="374">
        <v>38</v>
      </c>
      <c r="B39" s="374" t="s">
        <v>35</v>
      </c>
      <c r="C39" s="374" t="s">
        <v>36</v>
      </c>
      <c r="E39" s="372">
        <f ca="1">IF(F39=0,MATCH(单日流水!$G$2,INDIRECT("'"&amp;A39&amp;"'!A:A"),1),MATCH(单日流水!$G$2,INDIRECT("'"&amp;A39&amp;"'!A:A"),0)-1)</f>
        <v>1</v>
      </c>
      <c r="F39" s="372">
        <f ca="1">COUNTIF(INDIRECT("'"&amp;A39&amp;"'!A:A"),单日流水!$G$2)</f>
        <v>0</v>
      </c>
      <c r="G39" s="373">
        <f ca="1" t="array" ref="G39">INDEX(INDIRECT("'"&amp;A39&amp;"'!f:f"),E39,1)</f>
        <v>0</v>
      </c>
    </row>
    <row r="40" ht="16.5" spans="1:7">
      <c r="A40" s="374">
        <v>39</v>
      </c>
      <c r="B40" s="374"/>
      <c r="C40" s="374" t="s">
        <v>36</v>
      </c>
      <c r="E40" s="372">
        <f ca="1">IF(F40=0,MATCH(单日流水!$G$2,INDIRECT("'"&amp;A40&amp;"'!A:A"),1),MATCH(单日流水!$G$2,INDIRECT("'"&amp;A40&amp;"'!A:A"),0)-1)</f>
        <v>3</v>
      </c>
      <c r="F40" s="372">
        <f ca="1">COUNTIF(INDIRECT("'"&amp;A40&amp;"'!A:A"),单日流水!$G$2)</f>
        <v>0</v>
      </c>
      <c r="G40" s="373">
        <f ca="1" t="array" ref="G40">INDEX(INDIRECT("'"&amp;A40&amp;"'!f:f"),E40,1)</f>
        <v>0</v>
      </c>
    </row>
    <row r="41" ht="16.5" spans="1:7">
      <c r="A41" s="374">
        <v>40</v>
      </c>
      <c r="B41" s="374"/>
      <c r="C41" s="374" t="s">
        <v>36</v>
      </c>
      <c r="E41" s="372">
        <f ca="1">IF(F41=0,MATCH(单日流水!$G$2,INDIRECT("'"&amp;A41&amp;"'!A:A"),1),MATCH(单日流水!$G$2,INDIRECT("'"&amp;A41&amp;"'!A:A"),0)-1)</f>
        <v>3</v>
      </c>
      <c r="F41" s="372">
        <f ca="1">COUNTIF(INDIRECT("'"&amp;A41&amp;"'!A:A"),单日流水!$G$2)</f>
        <v>0</v>
      </c>
      <c r="G41" s="373">
        <f ca="1" t="array" ref="G41">INDEX(INDIRECT("'"&amp;A41&amp;"'!f:f"),E41,1)</f>
        <v>0</v>
      </c>
    </row>
    <row r="42" ht="16.5" spans="1:7">
      <c r="A42" s="374">
        <v>41</v>
      </c>
      <c r="B42" s="374"/>
      <c r="C42" s="374" t="s">
        <v>36</v>
      </c>
      <c r="E42" s="372">
        <f ca="1">IF(F42=0,MATCH(单日流水!$G$2,INDIRECT("'"&amp;A42&amp;"'!A:A"),1),MATCH(单日流水!$G$2,INDIRECT("'"&amp;A42&amp;"'!A:A"),0)-1)</f>
        <v>3</v>
      </c>
      <c r="F42" s="372">
        <f ca="1">COUNTIF(INDIRECT("'"&amp;A42&amp;"'!A:A"),单日流水!$G$2)</f>
        <v>0</v>
      </c>
      <c r="G42" s="373">
        <f ca="1" t="array" ref="G42">INDEX(INDIRECT("'"&amp;A42&amp;"'!f:f"),E42,1)</f>
        <v>0</v>
      </c>
    </row>
    <row r="43" ht="16.5" spans="1:7">
      <c r="A43" s="374">
        <v>42</v>
      </c>
      <c r="B43" s="374" t="s">
        <v>22</v>
      </c>
      <c r="C43" s="374" t="s">
        <v>36</v>
      </c>
      <c r="E43" s="372">
        <f ca="1">IF(F43=0,MATCH(单日流水!$G$2,INDIRECT("'"&amp;A43&amp;"'!A:A"),1),MATCH(单日流水!$G$2,INDIRECT("'"&amp;A43&amp;"'!A:A"),0)-1)</f>
        <v>1</v>
      </c>
      <c r="F43" s="372">
        <f ca="1">COUNTIF(INDIRECT("'"&amp;A43&amp;"'!A:A"),单日流水!$G$2)</f>
        <v>0</v>
      </c>
      <c r="G43" s="373">
        <f ca="1" t="array" ref="G43">INDEX(INDIRECT("'"&amp;A43&amp;"'!f:f"),E43,1)</f>
        <v>0</v>
      </c>
    </row>
    <row r="44" ht="16.5" spans="1:7">
      <c r="A44" s="374">
        <v>43</v>
      </c>
      <c r="B44" s="374" t="s">
        <v>23</v>
      </c>
      <c r="C44" s="374" t="s">
        <v>36</v>
      </c>
      <c r="E44" s="372">
        <f ca="1">IF(F44=0,MATCH(单日流水!$G$2,INDIRECT("'"&amp;A44&amp;"'!A:A"),1),MATCH(单日流水!$G$2,INDIRECT("'"&amp;A44&amp;"'!A:A"),0)-1)</f>
        <v>3</v>
      </c>
      <c r="F44" s="372">
        <f ca="1">COUNTIF(INDIRECT("'"&amp;A44&amp;"'!A:A"),单日流水!$G$2)</f>
        <v>0</v>
      </c>
      <c r="G44" s="373">
        <f ca="1" t="array" ref="G44">INDEX(INDIRECT("'"&amp;A44&amp;"'!f:f"),E44,1)</f>
        <v>0</v>
      </c>
    </row>
    <row r="45" ht="16.5" spans="1:7">
      <c r="A45" s="371">
        <v>44</v>
      </c>
      <c r="B45" s="371" t="s">
        <v>37</v>
      </c>
      <c r="C45" s="371" t="s">
        <v>38</v>
      </c>
      <c r="E45" s="372">
        <f ca="1">IF(F45=0,MATCH(单日流水!$G$2,INDIRECT("'"&amp;A45&amp;"'!A:A"),1),MATCH(单日流水!$G$2,INDIRECT("'"&amp;A45&amp;"'!A:A"),0)-1)</f>
        <v>1</v>
      </c>
      <c r="F45" s="372">
        <f ca="1">COUNTIF(INDIRECT("'"&amp;A45&amp;"'!A:A"),单日流水!$G$2)</f>
        <v>0</v>
      </c>
      <c r="G45" s="373">
        <f ca="1" t="array" ref="G45">INDEX(INDIRECT("'"&amp;A45&amp;"'!f:f"),E45,1)</f>
        <v>0</v>
      </c>
    </row>
    <row r="46" ht="16.5" spans="1:7">
      <c r="A46" s="371">
        <v>45</v>
      </c>
      <c r="B46" s="371" t="s">
        <v>39</v>
      </c>
      <c r="C46" s="371" t="s">
        <v>38</v>
      </c>
      <c r="E46" s="372">
        <f ca="1">IF(F46=0,MATCH(单日流水!$G$2,INDIRECT("'"&amp;A46&amp;"'!A:A"),1),MATCH(单日流水!$G$2,INDIRECT("'"&amp;A46&amp;"'!A:A"),0)-1)</f>
        <v>1</v>
      </c>
      <c r="F46" s="372">
        <f ca="1">COUNTIF(INDIRECT("'"&amp;A46&amp;"'!A:A"),单日流水!$G$2)</f>
        <v>0</v>
      </c>
      <c r="G46" s="373">
        <f ca="1" t="array" ref="G46">INDEX(INDIRECT("'"&amp;A46&amp;"'!f:f"),E46,1)</f>
        <v>0</v>
      </c>
    </row>
    <row r="47" ht="16.5" spans="1:7">
      <c r="A47" s="371">
        <v>46</v>
      </c>
      <c r="B47" s="371" t="s">
        <v>40</v>
      </c>
      <c r="C47" s="371" t="s">
        <v>41</v>
      </c>
      <c r="E47" s="372">
        <f ca="1">IF(F47=0,MATCH(单日流水!$G$2,INDIRECT("'"&amp;A47&amp;"'!A:A"),1),MATCH(单日流水!$G$2,INDIRECT("'"&amp;A47&amp;"'!A:A"),0)-1)</f>
        <v>1</v>
      </c>
      <c r="F47" s="372">
        <f ca="1">COUNTIF(INDIRECT("'"&amp;A47&amp;"'!A:A"),单日流水!$G$2)</f>
        <v>0</v>
      </c>
      <c r="G47" s="373">
        <f ca="1" t="array" ref="G47">INDEX(INDIRECT("'"&amp;A47&amp;"'!f:f"),E47,1)</f>
        <v>0</v>
      </c>
    </row>
    <row r="48" ht="16.5" spans="1:7">
      <c r="A48" s="371">
        <v>47</v>
      </c>
      <c r="B48" s="371" t="s">
        <v>42</v>
      </c>
      <c r="C48" s="371" t="s">
        <v>41</v>
      </c>
      <c r="E48" s="372">
        <f ca="1">IF(F48=0,MATCH(单日流水!$G$2,INDIRECT("'"&amp;A48&amp;"'!A:A"),1),MATCH(单日流水!$G$2,INDIRECT("'"&amp;A48&amp;"'!A:A"),0)-1)</f>
        <v>1</v>
      </c>
      <c r="F48" s="372">
        <f ca="1">COUNTIF(INDIRECT("'"&amp;A48&amp;"'!A:A"),单日流水!$G$2)</f>
        <v>0</v>
      </c>
      <c r="G48" s="373">
        <f ca="1" t="array" ref="G48">INDEX(INDIRECT("'"&amp;A48&amp;"'!f:f"),E48,1)</f>
        <v>0</v>
      </c>
    </row>
    <row r="49" ht="16.5" spans="1:7">
      <c r="A49" s="371">
        <v>48</v>
      </c>
      <c r="B49" s="371" t="s">
        <v>43</v>
      </c>
      <c r="C49" s="371" t="s">
        <v>41</v>
      </c>
      <c r="E49" s="372">
        <f ca="1">IF(F49=0,MATCH(单日流水!$G$2,INDIRECT("'"&amp;A49&amp;"'!A:A"),1),MATCH(单日流水!$G$2,INDIRECT("'"&amp;A49&amp;"'!A:A"),0)-1)</f>
        <v>1</v>
      </c>
      <c r="F49" s="372">
        <f ca="1">COUNTIF(INDIRECT("'"&amp;A49&amp;"'!A:A"),单日流水!$G$2)</f>
        <v>0</v>
      </c>
      <c r="G49" s="373">
        <f ca="1" t="array" ref="G49">INDEX(INDIRECT("'"&amp;A49&amp;"'!f:f"),E49,1)</f>
        <v>0</v>
      </c>
    </row>
    <row r="50" ht="16.5" spans="1:7">
      <c r="A50" s="371">
        <v>50</v>
      </c>
      <c r="B50" s="371" t="s">
        <v>23</v>
      </c>
      <c r="C50" s="371" t="s">
        <v>38</v>
      </c>
      <c r="E50" s="372">
        <f ca="1">IF(F50=0,MATCH(单日流水!$G$2,INDIRECT("'"&amp;A50&amp;"'!A:A"),1),MATCH(单日流水!$G$2,INDIRECT("'"&amp;A50&amp;"'!A:A"),0)-1)</f>
        <v>1</v>
      </c>
      <c r="F50" s="372">
        <f ca="1">COUNTIF(INDIRECT("'"&amp;A50&amp;"'!A:A"),单日流水!$G$2)</f>
        <v>0</v>
      </c>
      <c r="G50" s="373">
        <f ca="1" t="array" ref="G50">INDEX(INDIRECT("'"&amp;A50&amp;"'!f:f"),E50,1)</f>
        <v>0</v>
      </c>
    </row>
    <row r="51" ht="16.5" spans="1:7">
      <c r="A51" s="371">
        <v>51</v>
      </c>
      <c r="B51" s="371" t="s">
        <v>44</v>
      </c>
      <c r="C51" s="371"/>
      <c r="E51" s="372">
        <f ca="1">IF(F51=0,MATCH(单日流水!$G$2,INDIRECT("'"&amp;A51&amp;"'!A:A"),1),MATCH(单日流水!$G$2,INDIRECT("'"&amp;A51&amp;"'!A:A"),0)-1)</f>
        <v>1</v>
      </c>
      <c r="F51" s="372">
        <f ca="1">COUNTIF(INDIRECT("'"&amp;A51&amp;"'!A:A"),单日流水!$G$2)</f>
        <v>0</v>
      </c>
      <c r="G51" s="373">
        <f ca="1" t="array" ref="G51">INDEX(INDIRECT("'"&amp;A51&amp;"'!f:f"),E51,1)</f>
        <v>0</v>
      </c>
    </row>
    <row r="52" ht="16.5" spans="1:7">
      <c r="A52" s="371">
        <v>52</v>
      </c>
      <c r="B52" s="371"/>
      <c r="C52" s="371"/>
      <c r="E52" s="372">
        <f ca="1">IF(F52=0,MATCH(单日流水!$G$2,INDIRECT("'"&amp;A52&amp;"'!A:A"),1),MATCH(单日流水!$G$2,INDIRECT("'"&amp;A52&amp;"'!A:A"),0)-1)</f>
        <v>3</v>
      </c>
      <c r="F52" s="372">
        <f ca="1">COUNTIF(INDIRECT("'"&amp;A52&amp;"'!A:A"),单日流水!$G$2)</f>
        <v>0</v>
      </c>
      <c r="G52" s="373">
        <f ca="1" t="array" ref="G52">INDEX(INDIRECT("'"&amp;A52&amp;"'!f:f"),E52,1)</f>
        <v>0</v>
      </c>
    </row>
    <row r="53" ht="16.5" spans="1:7">
      <c r="A53" s="371">
        <v>53</v>
      </c>
      <c r="B53" s="371" t="s">
        <v>45</v>
      </c>
      <c r="C53" s="371"/>
      <c r="E53" s="372">
        <f ca="1">IF(F53=0,MATCH(单日流水!$G$2,INDIRECT("'"&amp;A53&amp;"'!A:A"),1),MATCH(单日流水!$G$2,INDIRECT("'"&amp;A53&amp;"'!A:A"),0)-1)</f>
        <v>1</v>
      </c>
      <c r="F53" s="372">
        <f ca="1">COUNTIF(INDIRECT("'"&amp;A53&amp;"'!A:A"),单日流水!$G$2)</f>
        <v>0</v>
      </c>
      <c r="G53" s="373">
        <f ca="1" t="array" ref="G53">INDEX(INDIRECT("'"&amp;A53&amp;"'!f:f"),E53,1)</f>
        <v>0</v>
      </c>
    </row>
    <row r="54" spans="1:3">
      <c r="A54" s="371"/>
      <c r="B54" s="371"/>
      <c r="C54" s="371"/>
    </row>
    <row r="66" ht="16.5" spans="2:3">
      <c r="B66" s="375"/>
      <c r="C66" s="376"/>
    </row>
  </sheetData>
  <sheetProtection password="FCF3" sheet="1" formatCells="0" formatColumns="0" formatRows="0" sort="0" autoFilter="0" pivotTables="0"/>
  <autoFilter xmlns:etc="http://www.wps.cn/officeDocument/2017/etCustomData" ref="A1:C53" etc:filterBottomFollowUsedRange="0">
    <extLst/>
  </autoFilter>
  <mergeCells count="1">
    <mergeCell ref="B66:C6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9"/>
  <sheetViews>
    <sheetView topLeftCell="A46" workbookViewId="0">
      <pane xSplit="6" topLeftCell="G1" activePane="topRight" state="frozen"/>
      <selection/>
      <selection pane="topRight" activeCell="C69" sqref="C69"/>
    </sheetView>
  </sheetViews>
  <sheetFormatPr defaultColWidth="9" defaultRowHeight="15" customHeight="1"/>
  <cols>
    <col min="1" max="1" width="6" style="1" hidden="1" customWidth="1"/>
    <col min="2" max="2" width="4.75" style="1" hidden="1" customWidth="1"/>
    <col min="3" max="3" width="4.625" style="3" customWidth="1"/>
    <col min="4" max="5" width="3.875" style="4" customWidth="1"/>
    <col min="6" max="6" width="24.625" style="5" customWidth="1"/>
    <col min="7" max="7" width="13.375" style="6" customWidth="1"/>
    <col min="8" max="13" width="13.125" style="6" customWidth="1"/>
    <col min="14" max="14" width="11.625" style="6" customWidth="1"/>
    <col min="15" max="17" width="13.125" style="6" customWidth="1"/>
    <col min="18" max="18" width="13.125" style="7" customWidth="1"/>
    <col min="19" max="19" width="13.125" style="6" customWidth="1"/>
    <col min="20" max="20" width="11.625" style="6" customWidth="1"/>
    <col min="21" max="21" width="13.125" style="6" customWidth="1"/>
    <col min="22" max="23" width="11.625" style="6" customWidth="1"/>
    <col min="24" max="16384" width="9" style="1" customWidth="1"/>
  </cols>
  <sheetData>
    <row r="1" ht="18" spans="3:23">
      <c r="C1" s="8"/>
      <c r="E1" s="9"/>
      <c r="F1" s="10" t="s">
        <v>46</v>
      </c>
      <c r="G1" s="10"/>
      <c r="H1" s="10"/>
      <c r="I1" s="10"/>
      <c r="J1" s="10"/>
      <c r="K1" s="41"/>
      <c r="L1" s="41"/>
      <c r="M1" s="41"/>
      <c r="N1" s="41"/>
      <c r="O1" s="41"/>
      <c r="P1" s="41"/>
      <c r="Q1" s="41"/>
      <c r="R1" s="41"/>
      <c r="S1" s="41"/>
      <c r="T1" s="41"/>
      <c r="U1" s="41"/>
      <c r="V1" s="41"/>
      <c r="W1" s="41"/>
    </row>
    <row r="2" customHeight="1" spans="1:23">
      <c r="A2" s="11"/>
      <c r="E2" s="12" t="s">
        <v>47</v>
      </c>
      <c r="F2" s="13">
        <v>45980</v>
      </c>
      <c r="H2" s="14"/>
      <c r="J2" s="14" t="s">
        <v>48</v>
      </c>
      <c r="K2" s="14"/>
      <c r="L2" s="14"/>
      <c r="M2" s="14"/>
      <c r="N2" s="14"/>
      <c r="O2" s="14"/>
      <c r="P2" s="14"/>
      <c r="Q2" s="14"/>
      <c r="R2" s="14"/>
      <c r="S2" s="14"/>
      <c r="T2" s="14"/>
      <c r="U2" s="14"/>
      <c r="V2" s="14"/>
      <c r="W2" s="14"/>
    </row>
    <row r="3" s="2" customFormat="1" customHeight="1" spans="1:23">
      <c r="A3" s="15" t="s">
        <v>3</v>
      </c>
      <c r="B3" s="16" t="s">
        <v>4</v>
      </c>
      <c r="C3" s="17"/>
      <c r="D3" s="17" t="s">
        <v>49</v>
      </c>
      <c r="E3" s="17"/>
      <c r="F3" s="17" t="s">
        <v>1</v>
      </c>
      <c r="G3" s="18" t="s">
        <v>50</v>
      </c>
      <c r="H3" s="19" t="s">
        <v>51</v>
      </c>
      <c r="I3" s="19" t="s">
        <v>52</v>
      </c>
      <c r="J3" s="19" t="s">
        <v>53</v>
      </c>
      <c r="K3" s="42" t="s">
        <v>54</v>
      </c>
      <c r="L3" s="42" t="s">
        <v>55</v>
      </c>
      <c r="M3" s="42" t="s">
        <v>56</v>
      </c>
      <c r="N3" s="42" t="s">
        <v>57</v>
      </c>
      <c r="O3" s="42" t="s">
        <v>58</v>
      </c>
      <c r="P3" s="43" t="s">
        <v>59</v>
      </c>
      <c r="Q3" s="43" t="s">
        <v>60</v>
      </c>
      <c r="R3" s="43" t="s">
        <v>61</v>
      </c>
      <c r="S3" s="43" t="s">
        <v>62</v>
      </c>
      <c r="T3" s="43" t="s">
        <v>63</v>
      </c>
      <c r="U3" s="43" t="s">
        <v>64</v>
      </c>
      <c r="V3" s="43" t="s">
        <v>65</v>
      </c>
      <c r="W3" s="43" t="s">
        <v>66</v>
      </c>
    </row>
    <row r="4" ht="14" customHeight="1" spans="1:23">
      <c r="A4" s="20">
        <f ca="1">IF(B4=0,MATCH($F$2,INDIRECT("'"&amp;C4&amp;"'!A:A"),1),MATCH($F$2,INDIRECT("'"&amp;C4&amp;"'!A:A"),0))</f>
        <v>158</v>
      </c>
      <c r="B4" s="20">
        <f ca="1">COUNTIF(INDIRECT("'"&amp;C4&amp;"'!A:A"),$F$2)</f>
        <v>2</v>
      </c>
      <c r="C4" s="21">
        <v>1</v>
      </c>
      <c r="D4" s="22" t="s">
        <v>7</v>
      </c>
      <c r="E4" s="22" t="s">
        <v>67</v>
      </c>
      <c r="F4" s="23" t="str">
        <f>VLOOKUP(C4,档案!A:B,2,FALSE)</f>
        <v>华夏银行汉正街支行186346</v>
      </c>
      <c r="G4" s="24">
        <f ca="1" t="shared" ref="G4:G9" si="0">IF(B4=0,INDEX(INDIRECT("'"&amp;$C4&amp;"'!$F:$F"),$A4,1),INDEX(INDIRECT("'"&amp;$C4&amp;"'!$F:$F"),$A4-1,1))</f>
        <v>20039.0200000001</v>
      </c>
      <c r="H4" s="24">
        <f ca="1">SUM(K4:O4)</f>
        <v>0</v>
      </c>
      <c r="I4" s="24">
        <f ca="1">SUM(P4:W4)</f>
        <v>3.5</v>
      </c>
      <c r="J4" s="24">
        <f ca="1">G4+H4-I4</f>
        <v>20035.5200000001</v>
      </c>
      <c r="K4" s="44">
        <f ca="1">SUMIFS(INDIRECT("'"&amp;$C4&amp;"'!$D:$D"),INDIRECT("'"&amp;$C4&amp;"'!$C:$C"),K$3,INDIRECT("'"&amp;$C4&amp;"'!$A:$A"),$F$2)</f>
        <v>0</v>
      </c>
      <c r="L4" s="44">
        <f ca="1">SUMIFS(INDIRECT("'"&amp;$C4&amp;"'!$D:$D"),INDIRECT("'"&amp;$C4&amp;"'!$C:$C"),L$3,INDIRECT("'"&amp;$C4&amp;"'!$A:$A"),$F$2)</f>
        <v>0</v>
      </c>
      <c r="M4" s="44">
        <f ca="1">SUMIFS(INDIRECT("'"&amp;$C4&amp;"'!$D:$D"),INDIRECT("'"&amp;$C4&amp;"'!$C:$C"),M$3,INDIRECT("'"&amp;$C4&amp;"'!$A:$A"),$F$2)</f>
        <v>0</v>
      </c>
      <c r="N4" s="44">
        <f ca="1">SUMIFS(INDIRECT("'"&amp;$C4&amp;"'!$D:$D"),INDIRECT("'"&amp;$C4&amp;"'!$C:$C"),N$3,INDIRECT("'"&amp;$C4&amp;"'!$A:$A"),$F$2)</f>
        <v>0</v>
      </c>
      <c r="O4" s="44">
        <f ca="1">SUMIFS(INDIRECT("'"&amp;$C4&amp;"'!$D:$D"),INDIRECT("'"&amp;$C4&amp;"'!$C:$C"),O$3,INDIRECT("'"&amp;$C4&amp;"'!$A:$A"),$F$2)</f>
        <v>0</v>
      </c>
      <c r="P4" s="45">
        <f ca="1">SUMIFS(INDIRECT("'"&amp;$C4&amp;"'!$e:$e"),INDIRECT("'"&amp;$C4&amp;"'!$C:$C"),P$3,INDIRECT("'"&amp;$C4&amp;"'!$A:$A"),$F$2)</f>
        <v>0</v>
      </c>
      <c r="Q4" s="45">
        <f ca="1">SUMIFS(INDIRECT("'"&amp;$C4&amp;"'!$e:$e"),INDIRECT("'"&amp;$C4&amp;"'!$C:$C"),Q$3,INDIRECT("'"&amp;$C4&amp;"'!$A:$A"),$F$2)</f>
        <v>0</v>
      </c>
      <c r="R4" s="45">
        <f ca="1">SUMIFS(INDIRECT("'"&amp;$C4&amp;"'!$e:$e"),INDIRECT("'"&amp;$C4&amp;"'!$C:$C"),R$3,INDIRECT("'"&amp;$C4&amp;"'!$A:$A"),$F$2)</f>
        <v>1.5</v>
      </c>
      <c r="S4" s="45">
        <f ca="1">SUMIFS(INDIRECT("'"&amp;$C4&amp;"'!$e:$e"),INDIRECT("'"&amp;$C4&amp;"'!$C:$C"),S$3,INDIRECT("'"&amp;$C4&amp;"'!$A:$A"),$F$2)</f>
        <v>0</v>
      </c>
      <c r="T4" s="45">
        <f ca="1">SUMIFS(INDIRECT("'"&amp;$C4&amp;"'!$e:$e"),INDIRECT("'"&amp;$C4&amp;"'!$C:$C"),T$3,INDIRECT("'"&amp;$C4&amp;"'!$A:$A"),$F$2)</f>
        <v>0</v>
      </c>
      <c r="U4" s="45">
        <f ca="1">SUMIFS(INDIRECT("'"&amp;$C4&amp;"'!$e:$e"),INDIRECT("'"&amp;$C4&amp;"'!$C:$C"),U$3,INDIRECT("'"&amp;$C4&amp;"'!$A:$A"),$F$2)</f>
        <v>2</v>
      </c>
      <c r="V4" s="45">
        <f ca="1">SUMIFS(INDIRECT("'"&amp;$C4&amp;"'!$e:$e"),INDIRECT("'"&amp;$C4&amp;"'!$C:$C"),V$3,INDIRECT("'"&amp;$C4&amp;"'!$A:$A"),$F$2)</f>
        <v>0</v>
      </c>
      <c r="W4" s="45">
        <f ca="1">SUMIFS(INDIRECT("'"&amp;$C4&amp;"'!$e:$e"),INDIRECT("'"&amp;$C4&amp;"'!$C:$C"),W$3,INDIRECT("'"&amp;$C4&amp;"'!$A:$A"),$F$2)</f>
        <v>0</v>
      </c>
    </row>
    <row r="5" customHeight="1" spans="1:23">
      <c r="A5" s="20">
        <f ca="1" t="shared" ref="A5:A36" si="1">IF(B5=0,MATCH($F$2,INDIRECT("'"&amp;C5&amp;"'!A:A"),1),MATCH($F$2,INDIRECT("'"&amp;C5&amp;"'!A:A"),0))</f>
        <v>741</v>
      </c>
      <c r="B5" s="20">
        <f ca="1" t="shared" ref="B5:B36" si="2">COUNTIF(INDIRECT("'"&amp;C5&amp;"'!A:A"),$F$2)</f>
        <v>1</v>
      </c>
      <c r="C5" s="21">
        <v>2</v>
      </c>
      <c r="D5" s="22"/>
      <c r="E5" s="22"/>
      <c r="F5" s="23" t="str">
        <f>VLOOKUP(C5,档案!A:B,2,FALSE)</f>
        <v>浦发银行光谷支行004954</v>
      </c>
      <c r="G5" s="24">
        <f ca="1" t="shared" si="0"/>
        <v>67375.91</v>
      </c>
      <c r="H5" s="24">
        <f ca="1" t="shared" ref="H5:H10" si="3">SUM(K5:O5)</f>
        <v>40000</v>
      </c>
      <c r="I5" s="24">
        <f ca="1" t="shared" ref="I5:I36" si="4">SUM(P5:W5)</f>
        <v>0</v>
      </c>
      <c r="J5" s="24">
        <f ca="1" t="shared" ref="J5:J10" si="5">G5+H5-I5</f>
        <v>107375.91</v>
      </c>
      <c r="K5" s="44">
        <f ca="1">SUMIFS(INDIRECT("'"&amp;$C5&amp;"'!$D:$D"),INDIRECT("'"&amp;$C5&amp;"'!$C:$C"),K$3,INDIRECT("'"&amp;$C5&amp;"'!$A:$A"),$F$2)</f>
        <v>0</v>
      </c>
      <c r="L5" s="44">
        <f ca="1">SUMIFS(INDIRECT("'"&amp;$C5&amp;"'!$D:$D"),INDIRECT("'"&amp;$C5&amp;"'!$C:$C"),L$3,INDIRECT("'"&amp;$C5&amp;"'!$A:$A"),$F$2)</f>
        <v>0</v>
      </c>
      <c r="M5" s="44">
        <f ca="1">SUMIFS(INDIRECT("'"&amp;$C5&amp;"'!$D:$D"),INDIRECT("'"&amp;$C5&amp;"'!$C:$C"),M$3,INDIRECT("'"&amp;$C5&amp;"'!$A:$A"),$F$2)</f>
        <v>0</v>
      </c>
      <c r="N5" s="44">
        <f ca="1">SUMIFS(INDIRECT("'"&amp;$C5&amp;"'!$D:$D"),INDIRECT("'"&amp;$C5&amp;"'!$C:$C"),N$3,INDIRECT("'"&amp;$C5&amp;"'!$A:$A"),$F$2)</f>
        <v>40000</v>
      </c>
      <c r="O5" s="44">
        <f ca="1">SUMIFS(INDIRECT("'"&amp;$C5&amp;"'!$D:$D"),INDIRECT("'"&amp;$C5&amp;"'!$C:$C"),O$3,INDIRECT("'"&amp;$C5&amp;"'!$A:$A"),$F$2)</f>
        <v>0</v>
      </c>
      <c r="P5" s="45">
        <f ca="1">SUMIFS(INDIRECT("'"&amp;$C5&amp;"'!$e:$e"),INDIRECT("'"&amp;$C5&amp;"'!$C:$C"),P$3,INDIRECT("'"&amp;$C5&amp;"'!$A:$A"),$F$2)</f>
        <v>0</v>
      </c>
      <c r="Q5" s="45">
        <f ca="1">SUMIFS(INDIRECT("'"&amp;$C5&amp;"'!$e:$e"),INDIRECT("'"&amp;$C5&amp;"'!$C:$C"),Q$3,INDIRECT("'"&amp;$C5&amp;"'!$A:$A"),$F$2)</f>
        <v>0</v>
      </c>
      <c r="R5" s="45">
        <f ca="1">SUMIFS(INDIRECT("'"&amp;$C5&amp;"'!$e:$e"),INDIRECT("'"&amp;$C5&amp;"'!$C:$C"),R$3,INDIRECT("'"&amp;$C5&amp;"'!$A:$A"),$F$2)</f>
        <v>0</v>
      </c>
      <c r="S5" s="45">
        <f ca="1">SUMIFS(INDIRECT("'"&amp;$C5&amp;"'!$e:$e"),INDIRECT("'"&amp;$C5&amp;"'!$C:$C"),S$3,INDIRECT("'"&amp;$C5&amp;"'!$A:$A"),$F$2)</f>
        <v>0</v>
      </c>
      <c r="T5" s="45">
        <f ca="1">SUMIFS(INDIRECT("'"&amp;$C5&amp;"'!$e:$e"),INDIRECT("'"&amp;$C5&amp;"'!$C:$C"),T$3,INDIRECT("'"&amp;$C5&amp;"'!$A:$A"),$F$2)</f>
        <v>0</v>
      </c>
      <c r="U5" s="45">
        <f ca="1">SUMIFS(INDIRECT("'"&amp;$C5&amp;"'!$e:$e"),INDIRECT("'"&amp;$C5&amp;"'!$C:$C"),U$3,INDIRECT("'"&amp;$C5&amp;"'!$A:$A"),$F$2)</f>
        <v>0</v>
      </c>
      <c r="V5" s="45">
        <f ca="1">SUMIFS(INDIRECT("'"&amp;$C5&amp;"'!$e:$e"),INDIRECT("'"&amp;$C5&amp;"'!$C:$C"),V$3,INDIRECT("'"&amp;$C5&amp;"'!$A:$A"),$F$2)</f>
        <v>0</v>
      </c>
      <c r="W5" s="45">
        <f ca="1">SUMIFS(INDIRECT("'"&amp;$C5&amp;"'!$e:$e"),INDIRECT("'"&amp;$C5&amp;"'!$C:$C"),W$3,INDIRECT("'"&amp;$C5&amp;"'!$A:$A"),$F$2)</f>
        <v>0</v>
      </c>
    </row>
    <row r="6" ht="14" customHeight="1" spans="1:23">
      <c r="A6" s="20">
        <f ca="1" t="shared" si="1"/>
        <v>39</v>
      </c>
      <c r="B6" s="20">
        <f ca="1" t="shared" si="2"/>
        <v>0</v>
      </c>
      <c r="C6" s="21">
        <v>3</v>
      </c>
      <c r="D6" s="22"/>
      <c r="E6" s="22"/>
      <c r="F6" s="23" t="str">
        <f>VLOOKUP(C6,档案!A:B,2,FALSE)</f>
        <v>汉口梅苑支行149501</v>
      </c>
      <c r="G6" s="24">
        <f ca="1" t="shared" si="0"/>
        <v>9043.78</v>
      </c>
      <c r="H6" s="24">
        <f ca="1" t="shared" si="3"/>
        <v>0</v>
      </c>
      <c r="I6" s="24">
        <f ca="1" t="shared" si="4"/>
        <v>0</v>
      </c>
      <c r="J6" s="24">
        <f ca="1" t="shared" si="5"/>
        <v>9043.78</v>
      </c>
      <c r="K6" s="44">
        <f ca="1">SUMIFS(INDIRECT("'"&amp;$C6&amp;"'!$D:$D"),INDIRECT("'"&amp;$C6&amp;"'!$C:$C"),K$3,INDIRECT("'"&amp;$C6&amp;"'!$A:$A"),$F$2)</f>
        <v>0</v>
      </c>
      <c r="L6" s="44">
        <f ca="1">SUMIFS(INDIRECT("'"&amp;$C6&amp;"'!$D:$D"),INDIRECT("'"&amp;$C6&amp;"'!$C:$C"),L$3,INDIRECT("'"&amp;$C6&amp;"'!$A:$A"),$F$2)</f>
        <v>0</v>
      </c>
      <c r="M6" s="44">
        <f ca="1">SUMIFS(INDIRECT("'"&amp;$C6&amp;"'!$D:$D"),INDIRECT("'"&amp;$C6&amp;"'!$C:$C"),M$3,INDIRECT("'"&amp;$C6&amp;"'!$A:$A"),$F$2)</f>
        <v>0</v>
      </c>
      <c r="N6" s="44">
        <f ca="1">SUMIFS(INDIRECT("'"&amp;$C6&amp;"'!$D:$D"),INDIRECT("'"&amp;$C6&amp;"'!$C:$C"),N$3,INDIRECT("'"&amp;$C6&amp;"'!$A:$A"),$F$2)</f>
        <v>0</v>
      </c>
      <c r="O6" s="44">
        <f ca="1">SUMIFS(INDIRECT("'"&amp;$C6&amp;"'!$D:$D"),INDIRECT("'"&amp;$C6&amp;"'!$C:$C"),O$3,INDIRECT("'"&amp;$C6&amp;"'!$A:$A"),$F$2)</f>
        <v>0</v>
      </c>
      <c r="P6" s="45">
        <f ca="1">SUMIFS(INDIRECT("'"&amp;$C6&amp;"'!$e:$e"),INDIRECT("'"&amp;$C6&amp;"'!$C:$C"),P$3,INDIRECT("'"&amp;$C6&amp;"'!$A:$A"),$F$2)</f>
        <v>0</v>
      </c>
      <c r="Q6" s="45">
        <f ca="1">SUMIFS(INDIRECT("'"&amp;$C6&amp;"'!$e:$e"),INDIRECT("'"&amp;$C6&amp;"'!$C:$C"),Q$3,INDIRECT("'"&amp;$C6&amp;"'!$A:$A"),$F$2)</f>
        <v>0</v>
      </c>
      <c r="R6" s="45">
        <f ca="1">SUMIFS(INDIRECT("'"&amp;$C6&amp;"'!$e:$e"),INDIRECT("'"&amp;$C6&amp;"'!$C:$C"),R$3,INDIRECT("'"&amp;$C6&amp;"'!$A:$A"),$F$2)</f>
        <v>0</v>
      </c>
      <c r="S6" s="45">
        <f ca="1">SUMIFS(INDIRECT("'"&amp;$C6&amp;"'!$e:$e"),INDIRECT("'"&amp;$C6&amp;"'!$C:$C"),S$3,INDIRECT("'"&amp;$C6&amp;"'!$A:$A"),$F$2)</f>
        <v>0</v>
      </c>
      <c r="T6" s="45">
        <f ca="1">SUMIFS(INDIRECT("'"&amp;$C6&amp;"'!$e:$e"),INDIRECT("'"&amp;$C6&amp;"'!$C:$C"),T$3,INDIRECT("'"&amp;$C6&amp;"'!$A:$A"),$F$2)</f>
        <v>0</v>
      </c>
      <c r="U6" s="45">
        <f ca="1">SUMIFS(INDIRECT("'"&amp;$C6&amp;"'!$e:$e"),INDIRECT("'"&amp;$C6&amp;"'!$C:$C"),U$3,INDIRECT("'"&amp;$C6&amp;"'!$A:$A"),$F$2)</f>
        <v>0</v>
      </c>
      <c r="V6" s="45">
        <f ca="1">SUMIFS(INDIRECT("'"&amp;$C6&amp;"'!$e:$e"),INDIRECT("'"&amp;$C6&amp;"'!$C:$C"),V$3,INDIRECT("'"&amp;$C6&amp;"'!$A:$A"),$F$2)</f>
        <v>0</v>
      </c>
      <c r="W6" s="45">
        <f ca="1">SUMIFS(INDIRECT("'"&amp;$C6&amp;"'!$e:$e"),INDIRECT("'"&amp;$C6&amp;"'!$C:$C"),W$3,INDIRECT("'"&amp;$C6&amp;"'!$A:$A"),$F$2)</f>
        <v>0</v>
      </c>
    </row>
    <row r="7" ht="17" customHeight="1" spans="1:23">
      <c r="A7" s="20">
        <f ca="1" t="shared" si="1"/>
        <v>44</v>
      </c>
      <c r="B7" s="20">
        <f ca="1" t="shared" si="2"/>
        <v>0</v>
      </c>
      <c r="C7" s="21">
        <v>4</v>
      </c>
      <c r="D7" s="22"/>
      <c r="E7" s="22"/>
      <c r="F7" s="23" t="str">
        <f>VLOOKUP(C7,档案!A:B,2,FALSE)</f>
        <v>光大洪山支行97500</v>
      </c>
      <c r="G7" s="24">
        <f ca="1" t="shared" si="0"/>
        <v>3475.81</v>
      </c>
      <c r="H7" s="24">
        <f ca="1" t="shared" si="3"/>
        <v>0</v>
      </c>
      <c r="I7" s="24">
        <f ca="1" t="shared" si="4"/>
        <v>0</v>
      </c>
      <c r="J7" s="24">
        <f ca="1" t="shared" si="5"/>
        <v>3475.81</v>
      </c>
      <c r="K7" s="44">
        <f ca="1">SUMIFS(INDIRECT("'"&amp;$C7&amp;"'!$D:$D"),INDIRECT("'"&amp;$C7&amp;"'!$C:$C"),K$3,INDIRECT("'"&amp;$C7&amp;"'!$A:$A"),$F$2)</f>
        <v>0</v>
      </c>
      <c r="L7" s="44">
        <f ca="1">SUMIFS(INDIRECT("'"&amp;$C7&amp;"'!$D:$D"),INDIRECT("'"&amp;$C7&amp;"'!$C:$C"),L$3,INDIRECT("'"&amp;$C7&amp;"'!$A:$A"),$F$2)</f>
        <v>0</v>
      </c>
      <c r="M7" s="44">
        <f ca="1">SUMIFS(INDIRECT("'"&amp;$C7&amp;"'!$D:$D"),INDIRECT("'"&amp;$C7&amp;"'!$C:$C"),M$3,INDIRECT("'"&amp;$C7&amp;"'!$A:$A"),$F$2)</f>
        <v>0</v>
      </c>
      <c r="N7" s="44">
        <f ca="1">SUMIFS(INDIRECT("'"&amp;$C7&amp;"'!$D:$D"),INDIRECT("'"&amp;$C7&amp;"'!$C:$C"),N$3,INDIRECT("'"&amp;$C7&amp;"'!$A:$A"),$F$2)</f>
        <v>0</v>
      </c>
      <c r="O7" s="44">
        <f ca="1">SUMIFS(INDIRECT("'"&amp;$C7&amp;"'!$D:$D"),INDIRECT("'"&amp;$C7&amp;"'!$C:$C"),O$3,INDIRECT("'"&amp;$C7&amp;"'!$A:$A"),$F$2)</f>
        <v>0</v>
      </c>
      <c r="P7" s="45">
        <f ca="1">SUMIFS(INDIRECT("'"&amp;$C7&amp;"'!$e:$e"),INDIRECT("'"&amp;$C7&amp;"'!$C:$C"),P$3,INDIRECT("'"&amp;$C7&amp;"'!$A:$A"),$F$2)</f>
        <v>0</v>
      </c>
      <c r="Q7" s="45">
        <f ca="1">SUMIFS(INDIRECT("'"&amp;$C7&amp;"'!$e:$e"),INDIRECT("'"&amp;$C7&amp;"'!$C:$C"),Q$3,INDIRECT("'"&amp;$C7&amp;"'!$A:$A"),$F$2)</f>
        <v>0</v>
      </c>
      <c r="R7" s="45">
        <f ca="1">SUMIFS(INDIRECT("'"&amp;$C7&amp;"'!$e:$e"),INDIRECT("'"&amp;$C7&amp;"'!$C:$C"),R$3,INDIRECT("'"&amp;$C7&amp;"'!$A:$A"),$F$2)</f>
        <v>0</v>
      </c>
      <c r="S7" s="45">
        <f ca="1">SUMIFS(INDIRECT("'"&amp;$C7&amp;"'!$e:$e"),INDIRECT("'"&amp;$C7&amp;"'!$C:$C"),S$3,INDIRECT("'"&amp;$C7&amp;"'!$A:$A"),$F$2)</f>
        <v>0</v>
      </c>
      <c r="T7" s="45">
        <f ca="1">SUMIFS(INDIRECT("'"&amp;$C7&amp;"'!$e:$e"),INDIRECT("'"&amp;$C7&amp;"'!$C:$C"),T$3,INDIRECT("'"&amp;$C7&amp;"'!$A:$A"),$F$2)</f>
        <v>0</v>
      </c>
      <c r="U7" s="45">
        <f ca="1">SUMIFS(INDIRECT("'"&amp;$C7&amp;"'!$e:$e"),INDIRECT("'"&amp;$C7&amp;"'!$C:$C"),U$3,INDIRECT("'"&amp;$C7&amp;"'!$A:$A"),$F$2)</f>
        <v>0</v>
      </c>
      <c r="V7" s="45">
        <f ca="1">SUMIFS(INDIRECT("'"&amp;$C7&amp;"'!$e:$e"),INDIRECT("'"&amp;$C7&amp;"'!$C:$C"),V$3,INDIRECT("'"&amp;$C7&amp;"'!$A:$A"),$F$2)</f>
        <v>0</v>
      </c>
      <c r="W7" s="45">
        <f ca="1">SUMIFS(INDIRECT("'"&amp;$C7&amp;"'!$e:$e"),INDIRECT("'"&amp;$C7&amp;"'!$C:$C"),W$3,INDIRECT("'"&amp;$C7&amp;"'!$A:$A"),$F$2)</f>
        <v>0</v>
      </c>
    </row>
    <row r="8" customHeight="1" spans="1:23">
      <c r="A8" s="20">
        <f ca="1" t="shared" si="1"/>
        <v>308</v>
      </c>
      <c r="B8" s="20">
        <f ca="1" t="shared" si="2"/>
        <v>0</v>
      </c>
      <c r="C8" s="21">
        <v>5</v>
      </c>
      <c r="D8" s="22"/>
      <c r="E8" s="22"/>
      <c r="F8" s="23" t="str">
        <f>VLOOKUP(C8,档案!A:B,2,FALSE)</f>
        <v>建设豪威银行500746（扣ETC)</v>
      </c>
      <c r="G8" s="24">
        <f ca="1" t="shared" si="0"/>
        <v>12872.36</v>
      </c>
      <c r="H8" s="24">
        <f ca="1" t="shared" si="3"/>
        <v>0</v>
      </c>
      <c r="I8" s="24">
        <f ca="1" t="shared" si="4"/>
        <v>0</v>
      </c>
      <c r="J8" s="24">
        <f ca="1" t="shared" si="5"/>
        <v>12872.36</v>
      </c>
      <c r="K8" s="44">
        <f ca="1">SUMIFS(INDIRECT("'"&amp;$C8&amp;"'!$D:$D"),INDIRECT("'"&amp;$C8&amp;"'!$C:$C"),K$3,INDIRECT("'"&amp;$C8&amp;"'!$A:$A"),$F$2)</f>
        <v>0</v>
      </c>
      <c r="L8" s="44">
        <f ca="1">SUMIFS(INDIRECT("'"&amp;$C8&amp;"'!$D:$D"),INDIRECT("'"&amp;$C8&amp;"'!$C:$C"),L$3,INDIRECT("'"&amp;$C8&amp;"'!$A:$A"),$F$2)</f>
        <v>0</v>
      </c>
      <c r="M8" s="44">
        <f ca="1">SUMIFS(INDIRECT("'"&amp;$C8&amp;"'!$D:$D"),INDIRECT("'"&amp;$C8&amp;"'!$C:$C"),M$3,INDIRECT("'"&amp;$C8&amp;"'!$A:$A"),$F$2)</f>
        <v>0</v>
      </c>
      <c r="N8" s="44">
        <f ca="1">SUMIFS(INDIRECT("'"&amp;$C8&amp;"'!$D:$D"),INDIRECT("'"&amp;$C8&amp;"'!$C:$C"),N$3,INDIRECT("'"&amp;$C8&amp;"'!$A:$A"),$F$2)</f>
        <v>0</v>
      </c>
      <c r="O8" s="44">
        <f ca="1">SUMIFS(INDIRECT("'"&amp;$C8&amp;"'!$D:$D"),INDIRECT("'"&amp;$C8&amp;"'!$C:$C"),O$3,INDIRECT("'"&amp;$C8&amp;"'!$A:$A"),$F$2)</f>
        <v>0</v>
      </c>
      <c r="P8" s="45">
        <f ca="1">SUMIFS(INDIRECT("'"&amp;$C8&amp;"'!$e:$e"),INDIRECT("'"&amp;$C8&amp;"'!$C:$C"),P$3,INDIRECT("'"&amp;$C8&amp;"'!$A:$A"),$F$2)</f>
        <v>0</v>
      </c>
      <c r="Q8" s="45">
        <f ca="1">SUMIFS(INDIRECT("'"&amp;$C8&amp;"'!$e:$e"),INDIRECT("'"&amp;$C8&amp;"'!$C:$C"),Q$3,INDIRECT("'"&amp;$C8&amp;"'!$A:$A"),$F$2)</f>
        <v>0</v>
      </c>
      <c r="R8" s="45">
        <f ca="1">SUMIFS(INDIRECT("'"&amp;$C8&amp;"'!$e:$e"),INDIRECT("'"&amp;$C8&amp;"'!$C:$C"),R$3,INDIRECT("'"&amp;$C8&amp;"'!$A:$A"),$F$2)</f>
        <v>0</v>
      </c>
      <c r="S8" s="45">
        <f ca="1">SUMIFS(INDIRECT("'"&amp;$C8&amp;"'!$e:$e"),INDIRECT("'"&amp;$C8&amp;"'!$C:$C"),S$3,INDIRECT("'"&amp;$C8&amp;"'!$A:$A"),$F$2)</f>
        <v>0</v>
      </c>
      <c r="T8" s="45">
        <f ca="1">SUMIFS(INDIRECT("'"&amp;$C8&amp;"'!$e:$e"),INDIRECT("'"&amp;$C8&amp;"'!$C:$C"),T$3,INDIRECT("'"&amp;$C8&amp;"'!$A:$A"),$F$2)</f>
        <v>0</v>
      </c>
      <c r="U8" s="45">
        <f ca="1">SUMIFS(INDIRECT("'"&amp;$C8&amp;"'!$e:$e"),INDIRECT("'"&amp;$C8&amp;"'!$C:$C"),U$3,INDIRECT("'"&amp;$C8&amp;"'!$A:$A"),$F$2)</f>
        <v>0</v>
      </c>
      <c r="V8" s="45">
        <f ca="1">SUMIFS(INDIRECT("'"&amp;$C8&amp;"'!$e:$e"),INDIRECT("'"&amp;$C8&amp;"'!$C:$C"),V$3,INDIRECT("'"&amp;$C8&amp;"'!$A:$A"),$F$2)</f>
        <v>0</v>
      </c>
      <c r="W8" s="45">
        <f ca="1">SUMIFS(INDIRECT("'"&amp;$C8&amp;"'!$e:$e"),INDIRECT("'"&amp;$C8&amp;"'!$C:$C"),W$3,INDIRECT("'"&amp;$C8&amp;"'!$A:$A"),$F$2)</f>
        <v>0</v>
      </c>
    </row>
    <row r="9" customHeight="1" spans="1:23">
      <c r="A9" s="20">
        <f ca="1" t="shared" si="1"/>
        <v>28</v>
      </c>
      <c r="B9" s="20">
        <f ca="1" t="shared" si="2"/>
        <v>0</v>
      </c>
      <c r="C9" s="21">
        <v>6</v>
      </c>
      <c r="D9" s="22"/>
      <c r="E9" s="22"/>
      <c r="F9" s="23" t="str">
        <f>VLOOKUP(C9,档案!A:B,2,FALSE)</f>
        <v>交通银行洪山支行4632877</v>
      </c>
      <c r="G9" s="24">
        <f ca="1" t="shared" si="0"/>
        <v>13229.22</v>
      </c>
      <c r="H9" s="24">
        <f ca="1" t="shared" si="3"/>
        <v>0</v>
      </c>
      <c r="I9" s="24">
        <f ca="1" t="shared" si="4"/>
        <v>0</v>
      </c>
      <c r="J9" s="24">
        <f ca="1" t="shared" si="5"/>
        <v>13229.22</v>
      </c>
      <c r="K9" s="44">
        <f ca="1">SUMIFS(INDIRECT("'"&amp;$C9&amp;"'!$D:$D"),INDIRECT("'"&amp;$C9&amp;"'!$C:$C"),K$3,INDIRECT("'"&amp;$C9&amp;"'!$A:$A"),$F$2)</f>
        <v>0</v>
      </c>
      <c r="L9" s="44">
        <f ca="1">SUMIFS(INDIRECT("'"&amp;$C9&amp;"'!$D:$D"),INDIRECT("'"&amp;$C9&amp;"'!$C:$C"),L$3,INDIRECT("'"&amp;$C9&amp;"'!$A:$A"),$F$2)</f>
        <v>0</v>
      </c>
      <c r="M9" s="44">
        <f ca="1">SUMIFS(INDIRECT("'"&amp;$C9&amp;"'!$D:$D"),INDIRECT("'"&amp;$C9&amp;"'!$C:$C"),M$3,INDIRECT("'"&amp;$C9&amp;"'!$A:$A"),$F$2)</f>
        <v>0</v>
      </c>
      <c r="N9" s="44">
        <f ca="1">SUMIFS(INDIRECT("'"&amp;$C9&amp;"'!$D:$D"),INDIRECT("'"&amp;$C9&amp;"'!$C:$C"),N$3,INDIRECT("'"&amp;$C9&amp;"'!$A:$A"),$F$2)</f>
        <v>0</v>
      </c>
      <c r="O9" s="44">
        <f ca="1">SUMIFS(INDIRECT("'"&amp;$C9&amp;"'!$D:$D"),INDIRECT("'"&amp;$C9&amp;"'!$C:$C"),O$3,INDIRECT("'"&amp;$C9&amp;"'!$A:$A"),$F$2)</f>
        <v>0</v>
      </c>
      <c r="P9" s="45">
        <f ca="1">SUMIFS(INDIRECT("'"&amp;$C9&amp;"'!$e:$e"),INDIRECT("'"&amp;$C9&amp;"'!$C:$C"),P$3,INDIRECT("'"&amp;$C9&amp;"'!$A:$A"),$F$2)</f>
        <v>0</v>
      </c>
      <c r="Q9" s="45">
        <f ca="1">SUMIFS(INDIRECT("'"&amp;$C9&amp;"'!$e:$e"),INDIRECT("'"&amp;$C9&amp;"'!$C:$C"),Q$3,INDIRECT("'"&amp;$C9&amp;"'!$A:$A"),$F$2)</f>
        <v>0</v>
      </c>
      <c r="R9" s="45">
        <f ca="1">SUMIFS(INDIRECT("'"&amp;$C9&amp;"'!$e:$e"),INDIRECT("'"&amp;$C9&amp;"'!$C:$C"),R$3,INDIRECT("'"&amp;$C9&amp;"'!$A:$A"),$F$2)</f>
        <v>0</v>
      </c>
      <c r="S9" s="45">
        <f ca="1">SUMIFS(INDIRECT("'"&amp;$C9&amp;"'!$e:$e"),INDIRECT("'"&amp;$C9&amp;"'!$C:$C"),S$3,INDIRECT("'"&amp;$C9&amp;"'!$A:$A"),$F$2)</f>
        <v>0</v>
      </c>
      <c r="T9" s="45">
        <f ca="1">SUMIFS(INDIRECT("'"&amp;$C9&amp;"'!$e:$e"),INDIRECT("'"&amp;$C9&amp;"'!$C:$C"),T$3,INDIRECT("'"&amp;$C9&amp;"'!$A:$A"),$F$2)</f>
        <v>0</v>
      </c>
      <c r="U9" s="45">
        <f ca="1">SUMIFS(INDIRECT("'"&amp;$C9&amp;"'!$e:$e"),INDIRECT("'"&amp;$C9&amp;"'!$C:$C"),U$3,INDIRECT("'"&amp;$C9&amp;"'!$A:$A"),$F$2)</f>
        <v>0</v>
      </c>
      <c r="V9" s="45">
        <f ca="1">SUMIFS(INDIRECT("'"&amp;$C9&amp;"'!$e:$e"),INDIRECT("'"&amp;$C9&amp;"'!$C:$C"),V$3,INDIRECT("'"&amp;$C9&amp;"'!$A:$A"),$F$2)</f>
        <v>0</v>
      </c>
      <c r="W9" s="45">
        <f ca="1">SUMIFS(INDIRECT("'"&amp;$C9&amp;"'!$e:$e"),INDIRECT("'"&amp;$C9&amp;"'!$C:$C"),W$3,INDIRECT("'"&amp;$C9&amp;"'!$A:$A"),$F$2)</f>
        <v>0</v>
      </c>
    </row>
    <row r="10" customHeight="1" spans="1:23">
      <c r="A10" s="20">
        <f ca="1" t="shared" si="1"/>
        <v>8</v>
      </c>
      <c r="B10" s="20">
        <f ca="1" t="shared" si="2"/>
        <v>0</v>
      </c>
      <c r="C10" s="21">
        <v>7</v>
      </c>
      <c r="D10" s="22"/>
      <c r="E10" s="22"/>
      <c r="F10" s="23" t="str">
        <f>VLOOKUP(C10,档案!A:B,2,FALSE)</f>
        <v>邮政储蓄凤凰支行096669</v>
      </c>
      <c r="G10" s="24">
        <f ca="1" t="shared" ref="G10:G18" si="6">IF(B10=0,INDEX(INDIRECT("'"&amp;$C10&amp;"'!$F:$F"),$A10,1),INDEX(INDIRECT("'"&amp;$C10&amp;"'!$F:$F"),$A10-1,1))</f>
        <v>380.49000000001</v>
      </c>
      <c r="H10" s="24">
        <f ca="1" t="shared" si="3"/>
        <v>0</v>
      </c>
      <c r="I10" s="24">
        <f ca="1" t="shared" si="4"/>
        <v>0</v>
      </c>
      <c r="J10" s="24">
        <f ca="1" t="shared" si="5"/>
        <v>380.49000000001</v>
      </c>
      <c r="K10" s="44">
        <f ca="1">SUMIFS(INDIRECT("'"&amp;$C10&amp;"'!$D:$D"),INDIRECT("'"&amp;$C10&amp;"'!$C:$C"),K$3,INDIRECT("'"&amp;$C10&amp;"'!$A:$A"),$F$2)</f>
        <v>0</v>
      </c>
      <c r="L10" s="44">
        <f ca="1">SUMIFS(INDIRECT("'"&amp;$C10&amp;"'!$D:$D"),INDIRECT("'"&amp;$C10&amp;"'!$C:$C"),L$3,INDIRECT("'"&amp;$C10&amp;"'!$A:$A"),$F$2)</f>
        <v>0</v>
      </c>
      <c r="M10" s="44">
        <f ca="1">SUMIFS(INDIRECT("'"&amp;$C10&amp;"'!$D:$D"),INDIRECT("'"&amp;$C10&amp;"'!$C:$C"),M$3,INDIRECT("'"&amp;$C10&amp;"'!$A:$A"),$F$2)</f>
        <v>0</v>
      </c>
      <c r="N10" s="44">
        <f ca="1">SUMIFS(INDIRECT("'"&amp;$C10&amp;"'!$D:$D"),INDIRECT("'"&amp;$C10&amp;"'!$C:$C"),N$3,INDIRECT("'"&amp;$C10&amp;"'!$A:$A"),$F$2)</f>
        <v>0</v>
      </c>
      <c r="O10" s="44">
        <f ca="1">SUMIFS(INDIRECT("'"&amp;$C10&amp;"'!$D:$D"),INDIRECT("'"&amp;$C10&amp;"'!$C:$C"),O$3,INDIRECT("'"&amp;$C10&amp;"'!$A:$A"),$F$2)</f>
        <v>0</v>
      </c>
      <c r="P10" s="45">
        <f ca="1">SUMIFS(INDIRECT("'"&amp;$C10&amp;"'!$e:$e"),INDIRECT("'"&amp;$C10&amp;"'!$C:$C"),P$3,INDIRECT("'"&amp;$C10&amp;"'!$A:$A"),$F$2)</f>
        <v>0</v>
      </c>
      <c r="Q10" s="45">
        <f ca="1">SUMIFS(INDIRECT("'"&amp;$C10&amp;"'!$e:$e"),INDIRECT("'"&amp;$C10&amp;"'!$C:$C"),Q$3,INDIRECT("'"&amp;$C10&amp;"'!$A:$A"),$F$2)</f>
        <v>0</v>
      </c>
      <c r="R10" s="45">
        <f ca="1">SUMIFS(INDIRECT("'"&amp;$C10&amp;"'!$e:$e"),INDIRECT("'"&amp;$C10&amp;"'!$C:$C"),R$3,INDIRECT("'"&amp;$C10&amp;"'!$A:$A"),$F$2)</f>
        <v>0</v>
      </c>
      <c r="S10" s="45">
        <f ca="1">SUMIFS(INDIRECT("'"&amp;$C10&amp;"'!$e:$e"),INDIRECT("'"&amp;$C10&amp;"'!$C:$C"),S$3,INDIRECT("'"&amp;$C10&amp;"'!$A:$A"),$F$2)</f>
        <v>0</v>
      </c>
      <c r="T10" s="45">
        <f ca="1">SUMIFS(INDIRECT("'"&amp;$C10&amp;"'!$e:$e"),INDIRECT("'"&amp;$C10&amp;"'!$C:$C"),T$3,INDIRECT("'"&amp;$C10&amp;"'!$A:$A"),$F$2)</f>
        <v>0</v>
      </c>
      <c r="U10" s="45">
        <f ca="1">SUMIFS(INDIRECT("'"&amp;$C10&amp;"'!$e:$e"),INDIRECT("'"&amp;$C10&amp;"'!$C:$C"),U$3,INDIRECT("'"&amp;$C10&amp;"'!$A:$A"),$F$2)</f>
        <v>0</v>
      </c>
      <c r="V10" s="45">
        <f ca="1">SUMIFS(INDIRECT("'"&amp;$C10&amp;"'!$e:$e"),INDIRECT("'"&amp;$C10&amp;"'!$C:$C"),V$3,INDIRECT("'"&amp;$C10&amp;"'!$A:$A"),$F$2)</f>
        <v>0</v>
      </c>
      <c r="W10" s="45">
        <f ca="1">SUMIFS(INDIRECT("'"&amp;$C10&amp;"'!$e:$e"),INDIRECT("'"&amp;$C10&amp;"'!$C:$C"),W$3,INDIRECT("'"&amp;$C10&amp;"'!$A:$A"),$F$2)</f>
        <v>0</v>
      </c>
    </row>
    <row r="11" customHeight="1" spans="1:23">
      <c r="A11" s="20">
        <f ca="1" t="shared" si="1"/>
        <v>30</v>
      </c>
      <c r="B11" s="20">
        <f ca="1" t="shared" si="2"/>
        <v>0</v>
      </c>
      <c r="C11" s="21">
        <v>8</v>
      </c>
      <c r="D11" s="22"/>
      <c r="E11" s="22"/>
      <c r="F11" s="23" t="str">
        <f>VLOOKUP(C11,档案!A:B,2,FALSE)</f>
        <v>宁波银行余姚支行营业部825161</v>
      </c>
      <c r="G11" s="24">
        <f ca="1" t="shared" si="6"/>
        <v>71668.02</v>
      </c>
      <c r="H11" s="24">
        <f ca="1" t="shared" ref="H11:H42" si="7">SUM(K11:O11)</f>
        <v>0</v>
      </c>
      <c r="I11" s="24">
        <f ca="1" t="shared" si="4"/>
        <v>0</v>
      </c>
      <c r="J11" s="24">
        <f ca="1" t="shared" ref="J11:J42" si="8">G11+H11-I11</f>
        <v>71668.02</v>
      </c>
      <c r="K11" s="44">
        <f ca="1" t="shared" ref="K11:K42" si="9">SUMIFS(INDIRECT("'"&amp;$C11&amp;"'!$D:$D"),INDIRECT("'"&amp;$C11&amp;"'!$C:$C"),K$3,INDIRECT("'"&amp;$C11&amp;"'!$A:$A"),$F$2)</f>
        <v>0</v>
      </c>
      <c r="L11" s="44">
        <f ca="1" t="shared" ref="L11:L42" si="10">SUMIFS(INDIRECT("'"&amp;$C11&amp;"'!$D:$D"),INDIRECT("'"&amp;$C11&amp;"'!$C:$C"),L$3,INDIRECT("'"&amp;$C11&amp;"'!$A:$A"),$F$2)</f>
        <v>0</v>
      </c>
      <c r="M11" s="44">
        <f ca="1" t="shared" ref="M11:M42" si="11">SUMIFS(INDIRECT("'"&amp;$C11&amp;"'!$D:$D"),INDIRECT("'"&amp;$C11&amp;"'!$C:$C"),M$3,INDIRECT("'"&amp;$C11&amp;"'!$A:$A"),$F$2)</f>
        <v>0</v>
      </c>
      <c r="N11" s="44">
        <f ca="1" t="shared" ref="N11:N42" si="12">SUMIFS(INDIRECT("'"&amp;$C11&amp;"'!$D:$D"),INDIRECT("'"&amp;$C11&amp;"'!$C:$C"),N$3,INDIRECT("'"&amp;$C11&amp;"'!$A:$A"),$F$2)</f>
        <v>0</v>
      </c>
      <c r="O11" s="44">
        <f ca="1" t="shared" ref="O11:O42" si="13">SUMIFS(INDIRECT("'"&amp;$C11&amp;"'!$D:$D"),INDIRECT("'"&amp;$C11&amp;"'!$C:$C"),O$3,INDIRECT("'"&amp;$C11&amp;"'!$A:$A"),$F$2)</f>
        <v>0</v>
      </c>
      <c r="P11" s="45">
        <f ca="1" t="shared" ref="P11:P42" si="14">SUMIFS(INDIRECT("'"&amp;$C11&amp;"'!$e:$e"),INDIRECT("'"&amp;$C11&amp;"'!$C:$C"),P$3,INDIRECT("'"&amp;$C11&amp;"'!$A:$A"),$F$2)</f>
        <v>0</v>
      </c>
      <c r="Q11" s="45">
        <f ca="1" t="shared" ref="Q11:Q42" si="15">SUMIFS(INDIRECT("'"&amp;$C11&amp;"'!$e:$e"),INDIRECT("'"&amp;$C11&amp;"'!$C:$C"),Q$3,INDIRECT("'"&amp;$C11&amp;"'!$A:$A"),$F$2)</f>
        <v>0</v>
      </c>
      <c r="R11" s="45">
        <f ca="1" t="shared" ref="R11:R42" si="16">SUMIFS(INDIRECT("'"&amp;$C11&amp;"'!$e:$e"),INDIRECT("'"&amp;$C11&amp;"'!$C:$C"),R$3,INDIRECT("'"&amp;$C11&amp;"'!$A:$A"),$F$2)</f>
        <v>0</v>
      </c>
      <c r="S11" s="45">
        <f ca="1" t="shared" ref="S11:S42" si="17">SUMIFS(INDIRECT("'"&amp;$C11&amp;"'!$e:$e"),INDIRECT("'"&amp;$C11&amp;"'!$C:$C"),S$3,INDIRECT("'"&amp;$C11&amp;"'!$A:$A"),$F$2)</f>
        <v>0</v>
      </c>
      <c r="T11" s="45">
        <f ca="1" t="shared" ref="T11:T42" si="18">SUMIFS(INDIRECT("'"&amp;$C11&amp;"'!$e:$e"),INDIRECT("'"&amp;$C11&amp;"'!$C:$C"),T$3,INDIRECT("'"&amp;$C11&amp;"'!$A:$A"),$F$2)</f>
        <v>0</v>
      </c>
      <c r="U11" s="45">
        <f ca="1" t="shared" ref="U11:U42" si="19">SUMIFS(INDIRECT("'"&amp;$C11&amp;"'!$e:$e"),INDIRECT("'"&amp;$C11&amp;"'!$C:$C"),U$3,INDIRECT("'"&amp;$C11&amp;"'!$A:$A"),$F$2)</f>
        <v>0</v>
      </c>
      <c r="V11" s="45">
        <f ca="1">SUMIFS(INDIRECT("'"&amp;$C11&amp;"'!$e:$e"),INDIRECT("'"&amp;$C11&amp;"'!$C:$C"),V$3,INDIRECT("'"&amp;$C11&amp;"'!$A:$A"),$F$2)</f>
        <v>0</v>
      </c>
      <c r="W11" s="45">
        <f ca="1">SUMIFS(INDIRECT("'"&amp;$C11&amp;"'!$e:$e"),INDIRECT("'"&amp;$C11&amp;"'!$C:$C"),W$3,INDIRECT("'"&amp;$C11&amp;"'!$A:$A"),$F$2)</f>
        <v>0</v>
      </c>
    </row>
    <row r="12" ht="16.5" spans="1:23">
      <c r="A12" s="20">
        <f ca="1" t="shared" si="1"/>
        <v>2387</v>
      </c>
      <c r="B12" s="20">
        <f ca="1" t="shared" si="2"/>
        <v>0</v>
      </c>
      <c r="C12" s="21">
        <v>9</v>
      </c>
      <c r="D12" s="22"/>
      <c r="E12" s="22"/>
      <c r="F12" s="23" t="str">
        <f>VLOOKUP(C12,档案!A:B,2,FALSE)</f>
        <v>农商行豹澥支行310028</v>
      </c>
      <c r="G12" s="24">
        <f ca="1" t="shared" si="6"/>
        <v>380075.610000001</v>
      </c>
      <c r="H12" s="24">
        <f ca="1" t="shared" si="7"/>
        <v>0</v>
      </c>
      <c r="I12" s="24">
        <f ca="1" t="shared" si="4"/>
        <v>0</v>
      </c>
      <c r="J12" s="24">
        <f ca="1" t="shared" si="8"/>
        <v>380075.610000001</v>
      </c>
      <c r="K12" s="44">
        <f ca="1" t="shared" si="9"/>
        <v>0</v>
      </c>
      <c r="L12" s="44">
        <f ca="1" t="shared" si="10"/>
        <v>0</v>
      </c>
      <c r="M12" s="44">
        <f ca="1" t="shared" si="11"/>
        <v>0</v>
      </c>
      <c r="N12" s="44">
        <f ca="1" t="shared" si="12"/>
        <v>0</v>
      </c>
      <c r="O12" s="44">
        <f ca="1" t="shared" si="13"/>
        <v>0</v>
      </c>
      <c r="P12" s="45">
        <f ca="1" t="shared" si="14"/>
        <v>0</v>
      </c>
      <c r="Q12" s="45">
        <f ca="1" t="shared" si="15"/>
        <v>0</v>
      </c>
      <c r="R12" s="45">
        <f ca="1" t="shared" si="16"/>
        <v>0</v>
      </c>
      <c r="S12" s="45">
        <f ca="1" t="shared" si="17"/>
        <v>0</v>
      </c>
      <c r="T12" s="45">
        <f ca="1" t="shared" si="18"/>
        <v>0</v>
      </c>
      <c r="U12" s="45">
        <f ca="1" t="shared" si="19"/>
        <v>0</v>
      </c>
      <c r="V12" s="45">
        <f ca="1">SUMIFS(INDIRECT("'"&amp;$C12&amp;"'!$e:$e"),INDIRECT("'"&amp;$C12&amp;"'!$C:$C"),V$3,INDIRECT("'"&amp;$C12&amp;"'!$A:$A"),$F$2)</f>
        <v>0</v>
      </c>
      <c r="W12" s="45">
        <f ca="1">SUMIFS(INDIRECT("'"&amp;$C12&amp;"'!$e:$e"),INDIRECT("'"&amp;$C12&amp;"'!$C:$C"),W$3,INDIRECT("'"&amp;$C12&amp;"'!$A:$A"),$F$2)</f>
        <v>0</v>
      </c>
    </row>
    <row r="13" ht="16.5" spans="1:23">
      <c r="A13" s="20">
        <f ca="1" t="shared" si="1"/>
        <v>109</v>
      </c>
      <c r="B13" s="20">
        <f ca="1" t="shared" si="2"/>
        <v>0</v>
      </c>
      <c r="C13" s="21">
        <v>10</v>
      </c>
      <c r="D13" s="22"/>
      <c r="E13" s="22"/>
      <c r="F13" s="23" t="str">
        <f>VLOOKUP(C13,档案!A:B,2,FALSE)</f>
        <v>工行武汉瀚城支行004604</v>
      </c>
      <c r="G13" s="24">
        <f ca="1" t="shared" si="6"/>
        <v>15856.3599999999</v>
      </c>
      <c r="H13" s="24">
        <f ca="1" t="shared" si="7"/>
        <v>0</v>
      </c>
      <c r="I13" s="24">
        <f ca="1" t="shared" si="4"/>
        <v>0</v>
      </c>
      <c r="J13" s="24">
        <f ca="1" t="shared" si="8"/>
        <v>15856.3599999999</v>
      </c>
      <c r="K13" s="44">
        <f ca="1" t="shared" si="9"/>
        <v>0</v>
      </c>
      <c r="L13" s="44">
        <f ca="1" t="shared" si="10"/>
        <v>0</v>
      </c>
      <c r="M13" s="44">
        <f ca="1" t="shared" si="11"/>
        <v>0</v>
      </c>
      <c r="N13" s="44">
        <f ca="1" t="shared" si="12"/>
        <v>0</v>
      </c>
      <c r="O13" s="44">
        <f ca="1" t="shared" si="13"/>
        <v>0</v>
      </c>
      <c r="P13" s="45">
        <f ca="1" t="shared" si="14"/>
        <v>0</v>
      </c>
      <c r="Q13" s="45">
        <f ca="1" t="shared" si="15"/>
        <v>0</v>
      </c>
      <c r="R13" s="45">
        <f ca="1" t="shared" si="16"/>
        <v>0</v>
      </c>
      <c r="S13" s="45">
        <f ca="1" t="shared" si="17"/>
        <v>0</v>
      </c>
      <c r="T13" s="45">
        <f ca="1" t="shared" si="18"/>
        <v>0</v>
      </c>
      <c r="U13" s="45">
        <f ca="1" t="shared" si="19"/>
        <v>0</v>
      </c>
      <c r="V13" s="45">
        <f ca="1">SUMIFS(INDIRECT("'"&amp;$C13&amp;"'!$e:$e"),INDIRECT("'"&amp;$C13&amp;"'!$C:$C"),V$3,INDIRECT("'"&amp;$C13&amp;"'!$A:$A"),$F$2)</f>
        <v>0</v>
      </c>
      <c r="W13" s="45">
        <f ca="1">SUMIFS(INDIRECT("'"&amp;$C13&amp;"'!$e:$e"),INDIRECT("'"&amp;$C13&amp;"'!$C:$C"),W$3,INDIRECT("'"&amp;$C13&amp;"'!$A:$A"),$F$2)</f>
        <v>0</v>
      </c>
    </row>
    <row r="14" customHeight="1" spans="1:23">
      <c r="A14" s="20">
        <f ca="1" t="shared" si="1"/>
        <v>18</v>
      </c>
      <c r="B14" s="20">
        <f ca="1" t="shared" si="2"/>
        <v>0</v>
      </c>
      <c r="C14" s="21">
        <v>11</v>
      </c>
      <c r="D14" s="22"/>
      <c r="E14" s="22"/>
      <c r="F14" s="23" t="str">
        <f>VLOOKUP(C14,档案!A:B,2,FALSE)</f>
        <v>青海农商行农民工工资保证金954442</v>
      </c>
      <c r="G14" s="24">
        <f ca="1" t="shared" si="6"/>
        <v>316856.32</v>
      </c>
      <c r="H14" s="24">
        <f ca="1" t="shared" si="7"/>
        <v>0</v>
      </c>
      <c r="I14" s="24">
        <f ca="1" t="shared" si="4"/>
        <v>0</v>
      </c>
      <c r="J14" s="24">
        <f ca="1" t="shared" si="8"/>
        <v>316856.32</v>
      </c>
      <c r="K14" s="44">
        <f ca="1" t="shared" si="9"/>
        <v>0</v>
      </c>
      <c r="L14" s="44">
        <f ca="1" t="shared" si="10"/>
        <v>0</v>
      </c>
      <c r="M14" s="44">
        <f ca="1" t="shared" si="11"/>
        <v>0</v>
      </c>
      <c r="N14" s="44">
        <f ca="1" t="shared" si="12"/>
        <v>0</v>
      </c>
      <c r="O14" s="44">
        <f ca="1" t="shared" si="13"/>
        <v>0</v>
      </c>
      <c r="P14" s="45">
        <f ca="1" t="shared" si="14"/>
        <v>0</v>
      </c>
      <c r="Q14" s="45">
        <f ca="1" t="shared" si="15"/>
        <v>0</v>
      </c>
      <c r="R14" s="45">
        <f ca="1" t="shared" si="16"/>
        <v>0</v>
      </c>
      <c r="S14" s="45">
        <f ca="1" t="shared" si="17"/>
        <v>0</v>
      </c>
      <c r="T14" s="45">
        <f ca="1" t="shared" si="18"/>
        <v>0</v>
      </c>
      <c r="U14" s="45">
        <f ca="1" t="shared" si="19"/>
        <v>0</v>
      </c>
      <c r="V14" s="45">
        <f ca="1">SUMIFS(INDIRECT("'"&amp;$C14&amp;"'!$e:$e"),INDIRECT("'"&amp;$C14&amp;"'!$C:$C"),V$3,INDIRECT("'"&amp;$C14&amp;"'!$A:$A"),$F$2)</f>
        <v>0</v>
      </c>
      <c r="W14" s="45">
        <f ca="1">SUMIFS(INDIRECT("'"&amp;$C14&amp;"'!$e:$e"),INDIRECT("'"&amp;$C14&amp;"'!$C:$C"),W$3,INDIRECT("'"&amp;$C14&amp;"'!$A:$A"),$F$2)</f>
        <v>0</v>
      </c>
    </row>
    <row r="15" customHeight="1" spans="1:23">
      <c r="A15" s="20">
        <f ca="1" t="shared" si="1"/>
        <v>3</v>
      </c>
      <c r="B15" s="20">
        <f ca="1" t="shared" si="2"/>
        <v>0</v>
      </c>
      <c r="C15" s="21">
        <v>12</v>
      </c>
      <c r="D15" s="22"/>
      <c r="E15" s="22"/>
      <c r="F15" s="23" t="str">
        <f>VLOOKUP(C15,档案!A:B,2,FALSE)</f>
        <v>中国银行鹦鹉大道支行</v>
      </c>
      <c r="G15" s="24">
        <f ca="1" t="shared" si="6"/>
        <v>0</v>
      </c>
      <c r="H15" s="24">
        <f ca="1" t="shared" si="7"/>
        <v>0</v>
      </c>
      <c r="I15" s="24">
        <f ca="1" t="shared" si="4"/>
        <v>0</v>
      </c>
      <c r="J15" s="24">
        <f ca="1" t="shared" si="8"/>
        <v>0</v>
      </c>
      <c r="K15" s="44">
        <f ca="1" t="shared" si="9"/>
        <v>0</v>
      </c>
      <c r="L15" s="44">
        <f ca="1" t="shared" si="10"/>
        <v>0</v>
      </c>
      <c r="M15" s="44">
        <f ca="1" t="shared" si="11"/>
        <v>0</v>
      </c>
      <c r="N15" s="44">
        <f ca="1" t="shared" si="12"/>
        <v>0</v>
      </c>
      <c r="O15" s="44">
        <f ca="1" t="shared" si="13"/>
        <v>0</v>
      </c>
      <c r="P15" s="45">
        <f ca="1" t="shared" si="14"/>
        <v>0</v>
      </c>
      <c r="Q15" s="45">
        <f ca="1" t="shared" si="15"/>
        <v>0</v>
      </c>
      <c r="R15" s="45">
        <f ca="1" t="shared" si="16"/>
        <v>0</v>
      </c>
      <c r="S15" s="45">
        <f ca="1" t="shared" si="17"/>
        <v>0</v>
      </c>
      <c r="T15" s="45">
        <f ca="1" t="shared" si="18"/>
        <v>0</v>
      </c>
      <c r="U15" s="45">
        <f ca="1" t="shared" si="19"/>
        <v>0</v>
      </c>
      <c r="V15" s="45">
        <f ca="1">SUMIFS(INDIRECT("'"&amp;$C15&amp;"'!$e:$e"),INDIRECT("'"&amp;$C15&amp;"'!$C:$C"),V$3,INDIRECT("'"&amp;$C15&amp;"'!$A:$A"),$F$2)</f>
        <v>0</v>
      </c>
      <c r="W15" s="45">
        <f ca="1">SUMIFS(INDIRECT("'"&amp;$C15&amp;"'!$e:$e"),INDIRECT("'"&amp;$C15&amp;"'!$C:$C"),W$3,INDIRECT("'"&amp;$C15&amp;"'!$A:$A"),$F$2)</f>
        <v>0</v>
      </c>
    </row>
    <row r="16" customHeight="1" spans="1:23">
      <c r="A16" s="20">
        <f ca="1" t="shared" si="1"/>
        <v>8</v>
      </c>
      <c r="B16" s="20">
        <f ca="1" t="shared" si="2"/>
        <v>0</v>
      </c>
      <c r="C16" s="21">
        <v>13</v>
      </c>
      <c r="D16" s="22"/>
      <c r="E16" s="22"/>
      <c r="F16" s="23" t="str">
        <f>VLOOKUP(C16,档案!A:B,2,FALSE)</f>
        <v>华夏银行京汉支行948890</v>
      </c>
      <c r="G16" s="24">
        <f ca="1" t="shared" si="6"/>
        <v>20458.33</v>
      </c>
      <c r="H16" s="24">
        <f ca="1" t="shared" si="7"/>
        <v>0</v>
      </c>
      <c r="I16" s="24">
        <f ca="1" t="shared" si="4"/>
        <v>0</v>
      </c>
      <c r="J16" s="24">
        <f ca="1" t="shared" si="8"/>
        <v>20458.33</v>
      </c>
      <c r="K16" s="44">
        <f ca="1" t="shared" si="9"/>
        <v>0</v>
      </c>
      <c r="L16" s="44">
        <f ca="1" t="shared" si="10"/>
        <v>0</v>
      </c>
      <c r="M16" s="44">
        <f ca="1" t="shared" si="11"/>
        <v>0</v>
      </c>
      <c r="N16" s="44">
        <f ca="1" t="shared" si="12"/>
        <v>0</v>
      </c>
      <c r="O16" s="44">
        <f ca="1" t="shared" si="13"/>
        <v>0</v>
      </c>
      <c r="P16" s="45">
        <f ca="1" t="shared" si="14"/>
        <v>0</v>
      </c>
      <c r="Q16" s="45">
        <f ca="1" t="shared" si="15"/>
        <v>0</v>
      </c>
      <c r="R16" s="45">
        <f ca="1" t="shared" si="16"/>
        <v>0</v>
      </c>
      <c r="S16" s="45">
        <f ca="1" t="shared" si="17"/>
        <v>0</v>
      </c>
      <c r="T16" s="45">
        <f ca="1" t="shared" si="18"/>
        <v>0</v>
      </c>
      <c r="U16" s="45">
        <f ca="1" t="shared" si="19"/>
        <v>0</v>
      </c>
      <c r="V16" s="45">
        <f ca="1">SUMIFS(INDIRECT("'"&amp;$C16&amp;"'!$e:$e"),INDIRECT("'"&amp;$C16&amp;"'!$C:$C"),V$3,INDIRECT("'"&amp;$C16&amp;"'!$A:$A"),$F$2)</f>
        <v>0</v>
      </c>
      <c r="W16" s="45">
        <f ca="1">SUMIFS(INDIRECT("'"&amp;$C16&amp;"'!$e:$e"),INDIRECT("'"&amp;$C16&amp;"'!$C:$C"),W$3,INDIRECT("'"&amp;$C16&amp;"'!$A:$A"),$F$2)</f>
        <v>0</v>
      </c>
    </row>
    <row r="17" customHeight="1" spans="1:23">
      <c r="A17" s="20">
        <f ca="1" t="shared" si="1"/>
        <v>10</v>
      </c>
      <c r="B17" s="20">
        <f ca="1" t="shared" si="2"/>
        <v>0</v>
      </c>
      <c r="C17" s="21">
        <v>14</v>
      </c>
      <c r="D17" s="22"/>
      <c r="E17" s="22"/>
      <c r="F17" s="23" t="str">
        <f>VLOOKUP(C17,档案!A:B,2,FALSE)</f>
        <v>建设银行黄陂广场支行</v>
      </c>
      <c r="G17" s="24">
        <f ca="1" t="shared" si="6"/>
        <v>0</v>
      </c>
      <c r="H17" s="24">
        <f ca="1" t="shared" si="7"/>
        <v>0</v>
      </c>
      <c r="I17" s="24">
        <f ca="1" t="shared" si="4"/>
        <v>0</v>
      </c>
      <c r="J17" s="24">
        <f ca="1" t="shared" si="8"/>
        <v>0</v>
      </c>
      <c r="K17" s="44">
        <f ca="1" t="shared" si="9"/>
        <v>0</v>
      </c>
      <c r="L17" s="44">
        <f ca="1" t="shared" si="10"/>
        <v>0</v>
      </c>
      <c r="M17" s="44">
        <f ca="1" t="shared" si="11"/>
        <v>0</v>
      </c>
      <c r="N17" s="44">
        <f ca="1" t="shared" si="12"/>
        <v>0</v>
      </c>
      <c r="O17" s="44">
        <f ca="1" t="shared" si="13"/>
        <v>0</v>
      </c>
      <c r="P17" s="45">
        <f ca="1" t="shared" si="14"/>
        <v>0</v>
      </c>
      <c r="Q17" s="45">
        <f ca="1" t="shared" si="15"/>
        <v>0</v>
      </c>
      <c r="R17" s="45">
        <f ca="1" t="shared" si="16"/>
        <v>0</v>
      </c>
      <c r="S17" s="45">
        <f ca="1" t="shared" si="17"/>
        <v>0</v>
      </c>
      <c r="T17" s="45">
        <f ca="1" t="shared" si="18"/>
        <v>0</v>
      </c>
      <c r="U17" s="45">
        <f ca="1" t="shared" si="19"/>
        <v>0</v>
      </c>
      <c r="V17" s="45">
        <f ca="1">SUMIFS(INDIRECT("'"&amp;$C17&amp;"'!$e:$e"),INDIRECT("'"&amp;$C17&amp;"'!$C:$C"),V$3,INDIRECT("'"&amp;$C17&amp;"'!$A:$A"),$F$2)</f>
        <v>0</v>
      </c>
      <c r="W17" s="45">
        <f ca="1">SUMIFS(INDIRECT("'"&amp;$C17&amp;"'!$e:$e"),INDIRECT("'"&amp;$C17&amp;"'!$C:$C"),W$3,INDIRECT("'"&amp;$C17&amp;"'!$A:$A"),$F$2)</f>
        <v>0</v>
      </c>
    </row>
    <row r="18" customHeight="1" spans="1:23">
      <c r="A18" s="20">
        <f ca="1" t="shared" si="1"/>
        <v>18</v>
      </c>
      <c r="B18" s="20">
        <f ca="1" t="shared" si="2"/>
        <v>0</v>
      </c>
      <c r="C18" s="21">
        <v>15</v>
      </c>
      <c r="D18" s="22"/>
      <c r="E18" s="22"/>
      <c r="F18" s="23" t="str">
        <f>VLOOKUP(C18,档案!A:B,2,FALSE)</f>
        <v>青海农商行农民工工资发放账户001680</v>
      </c>
      <c r="G18" s="24">
        <f ca="1" t="shared" si="6"/>
        <v>17.2400000000105</v>
      </c>
      <c r="H18" s="24">
        <f ca="1" t="shared" si="7"/>
        <v>0</v>
      </c>
      <c r="I18" s="24">
        <f ca="1" t="shared" si="4"/>
        <v>0</v>
      </c>
      <c r="J18" s="24">
        <f ca="1" t="shared" si="8"/>
        <v>17.2400000000105</v>
      </c>
      <c r="K18" s="44">
        <f ca="1" t="shared" si="9"/>
        <v>0</v>
      </c>
      <c r="L18" s="44">
        <f ca="1" t="shared" si="10"/>
        <v>0</v>
      </c>
      <c r="M18" s="44">
        <f ca="1" t="shared" si="11"/>
        <v>0</v>
      </c>
      <c r="N18" s="44">
        <f ca="1" t="shared" si="12"/>
        <v>0</v>
      </c>
      <c r="O18" s="44">
        <f ca="1" t="shared" si="13"/>
        <v>0</v>
      </c>
      <c r="P18" s="45">
        <f ca="1" t="shared" si="14"/>
        <v>0</v>
      </c>
      <c r="Q18" s="45">
        <f ca="1" t="shared" si="15"/>
        <v>0</v>
      </c>
      <c r="R18" s="45">
        <f ca="1" t="shared" si="16"/>
        <v>0</v>
      </c>
      <c r="S18" s="45">
        <f ca="1" t="shared" si="17"/>
        <v>0</v>
      </c>
      <c r="T18" s="45">
        <f ca="1" t="shared" si="18"/>
        <v>0</v>
      </c>
      <c r="U18" s="45">
        <f ca="1" t="shared" si="19"/>
        <v>0</v>
      </c>
      <c r="V18" s="45">
        <f ca="1">SUMIFS(INDIRECT("'"&amp;$C18&amp;"'!$e:$e"),INDIRECT("'"&amp;$C18&amp;"'!$C:$C"),V$3,INDIRECT("'"&amp;$C18&amp;"'!$A:$A"),$F$2)</f>
        <v>0</v>
      </c>
      <c r="W18" s="45">
        <f ca="1">SUMIFS(INDIRECT("'"&amp;$C18&amp;"'!$e:$e"),INDIRECT("'"&amp;$C18&amp;"'!$C:$C"),W$3,INDIRECT("'"&amp;$C18&amp;"'!$A:$A"),$F$2)</f>
        <v>0</v>
      </c>
    </row>
    <row r="19" customHeight="1" spans="1:23">
      <c r="A19" s="20" t="e">
        <f ca="1" t="shared" si="1"/>
        <v>#REF!</v>
      </c>
      <c r="B19" s="20" t="e">
        <f ca="1" t="shared" si="2"/>
        <v>#REF!</v>
      </c>
      <c r="C19" s="25"/>
      <c r="D19" s="22"/>
      <c r="E19" s="22"/>
      <c r="F19" s="26" t="s">
        <v>68</v>
      </c>
      <c r="G19" s="27">
        <f ca="1">SUM(G4:G18)</f>
        <v>931348.470000001</v>
      </c>
      <c r="H19" s="27">
        <f ca="1" t="shared" si="7"/>
        <v>40000</v>
      </c>
      <c r="I19" s="27">
        <f ca="1" t="shared" si="4"/>
        <v>3.5</v>
      </c>
      <c r="J19" s="27">
        <f ca="1" t="shared" si="8"/>
        <v>971344.970000001</v>
      </c>
      <c r="K19" s="27">
        <f ca="1" t="shared" ref="K19:W19" si="20">SUM(K4:K18)</f>
        <v>0</v>
      </c>
      <c r="L19" s="27">
        <f ca="1" t="shared" si="20"/>
        <v>0</v>
      </c>
      <c r="M19" s="27">
        <f ca="1" t="shared" si="20"/>
        <v>0</v>
      </c>
      <c r="N19" s="27">
        <f ca="1" t="shared" si="20"/>
        <v>40000</v>
      </c>
      <c r="O19" s="27">
        <f ca="1" t="shared" si="20"/>
        <v>0</v>
      </c>
      <c r="P19" s="27">
        <f ca="1" t="shared" si="20"/>
        <v>0</v>
      </c>
      <c r="Q19" s="27">
        <f ca="1" t="shared" si="20"/>
        <v>0</v>
      </c>
      <c r="R19" s="27">
        <f ca="1" t="shared" si="20"/>
        <v>1.5</v>
      </c>
      <c r="S19" s="27">
        <f ca="1" t="shared" si="20"/>
        <v>0</v>
      </c>
      <c r="T19" s="27">
        <f ca="1" t="shared" si="20"/>
        <v>0</v>
      </c>
      <c r="U19" s="27">
        <f ca="1" t="shared" si="20"/>
        <v>2</v>
      </c>
      <c r="V19" s="27">
        <f ca="1" t="shared" si="20"/>
        <v>0</v>
      </c>
      <c r="W19" s="27">
        <f ca="1" t="shared" si="20"/>
        <v>0</v>
      </c>
    </row>
    <row r="20" customHeight="1" spans="1:23">
      <c r="A20" s="20">
        <f ca="1" t="shared" si="1"/>
        <v>265</v>
      </c>
      <c r="B20" s="20">
        <f ca="1" t="shared" si="2"/>
        <v>0</v>
      </c>
      <c r="C20" s="21">
        <v>16</v>
      </c>
      <c r="D20" s="22"/>
      <c r="E20" s="28" t="str">
        <f>VLOOKUP(C20,档案!A:B,2,FALSE)</f>
        <v>电子承兑汇票</v>
      </c>
      <c r="F20" s="28"/>
      <c r="G20" s="24">
        <f ca="1" t="shared" ref="G19:G62" si="21">IF(B20=0,INDEX(INDIRECT("'"&amp;$C20&amp;"'!$F:$F"),$A20,1),INDEX(INDIRECT("'"&amp;$C20&amp;"'!$F:$F"),$A20-1,1))</f>
        <v>615485.38</v>
      </c>
      <c r="H20" s="24">
        <f ca="1" t="shared" si="7"/>
        <v>0</v>
      </c>
      <c r="I20" s="24">
        <f ca="1" t="shared" si="4"/>
        <v>0</v>
      </c>
      <c r="J20" s="24">
        <f ca="1" t="shared" si="8"/>
        <v>615485.38</v>
      </c>
      <c r="K20" s="44">
        <f ca="1" t="shared" si="9"/>
        <v>0</v>
      </c>
      <c r="L20" s="44">
        <f ca="1" t="shared" si="10"/>
        <v>0</v>
      </c>
      <c r="M20" s="44">
        <f ca="1" t="shared" si="11"/>
        <v>0</v>
      </c>
      <c r="N20" s="44">
        <f ca="1" t="shared" si="12"/>
        <v>0</v>
      </c>
      <c r="O20" s="44">
        <f ca="1" t="shared" si="13"/>
        <v>0</v>
      </c>
      <c r="P20" s="45">
        <f ca="1" t="shared" si="14"/>
        <v>0</v>
      </c>
      <c r="Q20" s="45">
        <f ca="1" t="shared" si="15"/>
        <v>0</v>
      </c>
      <c r="R20" s="45">
        <f ca="1" t="shared" si="16"/>
        <v>0</v>
      </c>
      <c r="S20" s="45">
        <f ca="1" t="shared" si="17"/>
        <v>0</v>
      </c>
      <c r="T20" s="45">
        <f ca="1" t="shared" si="18"/>
        <v>0</v>
      </c>
      <c r="U20" s="45">
        <f ca="1" t="shared" si="19"/>
        <v>0</v>
      </c>
      <c r="V20" s="45">
        <f ca="1">SUMIFS(INDIRECT("'"&amp;$C20&amp;"'!$e:$e"),INDIRECT("'"&amp;$C20&amp;"'!$C:$C"),V$3,INDIRECT("'"&amp;$C20&amp;"'!$A:$A"),$F$2)</f>
        <v>0</v>
      </c>
      <c r="W20" s="45">
        <f ca="1">SUMIFS(INDIRECT("'"&amp;$C20&amp;"'!$e:$e"),INDIRECT("'"&amp;$C20&amp;"'!$C:$C"),W$3,INDIRECT("'"&amp;$C20&amp;"'!$A:$A"),$F$2)</f>
        <v>0</v>
      </c>
    </row>
    <row r="21" customHeight="1" spans="1:23">
      <c r="A21" s="20">
        <f ca="1" t="shared" si="1"/>
        <v>7</v>
      </c>
      <c r="B21" s="20">
        <f ca="1" t="shared" si="2"/>
        <v>0</v>
      </c>
      <c r="C21" s="21">
        <v>17</v>
      </c>
      <c r="D21" s="22"/>
      <c r="E21" s="28" t="str">
        <f>VLOOKUP(C21,档案!A:B,2,FALSE)</f>
        <v>库存现金</v>
      </c>
      <c r="F21" s="28"/>
      <c r="G21" s="24">
        <f ca="1" t="shared" si="21"/>
        <v>305</v>
      </c>
      <c r="H21" s="24">
        <f ca="1" t="shared" si="7"/>
        <v>0</v>
      </c>
      <c r="I21" s="24">
        <f ca="1" t="shared" si="4"/>
        <v>0</v>
      </c>
      <c r="J21" s="24">
        <f ca="1" t="shared" si="8"/>
        <v>305</v>
      </c>
      <c r="K21" s="44">
        <f ca="1" t="shared" si="9"/>
        <v>0</v>
      </c>
      <c r="L21" s="44">
        <f ca="1" t="shared" si="10"/>
        <v>0</v>
      </c>
      <c r="M21" s="44">
        <f ca="1" t="shared" si="11"/>
        <v>0</v>
      </c>
      <c r="N21" s="44">
        <f ca="1" t="shared" si="12"/>
        <v>0</v>
      </c>
      <c r="O21" s="44">
        <f ca="1" t="shared" si="13"/>
        <v>0</v>
      </c>
      <c r="P21" s="45">
        <f ca="1" t="shared" si="14"/>
        <v>0</v>
      </c>
      <c r="Q21" s="45">
        <f ca="1" t="shared" si="15"/>
        <v>0</v>
      </c>
      <c r="R21" s="45">
        <f ca="1" t="shared" si="16"/>
        <v>0</v>
      </c>
      <c r="S21" s="45">
        <f ca="1" t="shared" si="17"/>
        <v>0</v>
      </c>
      <c r="T21" s="45">
        <f ca="1" t="shared" si="18"/>
        <v>0</v>
      </c>
      <c r="U21" s="45">
        <f ca="1" t="shared" si="19"/>
        <v>0</v>
      </c>
      <c r="V21" s="45">
        <f ca="1">SUMIFS(INDIRECT("'"&amp;$C21&amp;"'!$e:$e"),INDIRECT("'"&amp;$C21&amp;"'!$C:$C"),V$3,INDIRECT("'"&amp;$C21&amp;"'!$A:$A"),$F$2)</f>
        <v>0</v>
      </c>
      <c r="W21" s="45">
        <f ca="1">SUMIFS(INDIRECT("'"&amp;$C21&amp;"'!$e:$e"),INDIRECT("'"&amp;$C21&amp;"'!$C:$C"),W$3,INDIRECT("'"&amp;$C21&amp;"'!$A:$A"),$F$2)</f>
        <v>0</v>
      </c>
    </row>
    <row r="22" customHeight="1" spans="1:23">
      <c r="A22" s="20" t="e">
        <f ca="1" t="shared" si="1"/>
        <v>#REF!</v>
      </c>
      <c r="B22" s="20" t="e">
        <f ca="1" t="shared" si="2"/>
        <v>#REF!</v>
      </c>
      <c r="C22" s="29"/>
      <c r="D22" s="22"/>
      <c r="E22" s="30" t="s">
        <v>69</v>
      </c>
      <c r="F22" s="30"/>
      <c r="G22" s="31">
        <f ca="1">SUM(G19:G21)</f>
        <v>1547138.85</v>
      </c>
      <c r="H22" s="31">
        <f ca="1" t="shared" si="7"/>
        <v>40000</v>
      </c>
      <c r="I22" s="31">
        <f ca="1" t="shared" si="4"/>
        <v>3.5</v>
      </c>
      <c r="J22" s="31">
        <f ca="1" t="shared" si="8"/>
        <v>1587135.35</v>
      </c>
      <c r="K22" s="31">
        <f ca="1" t="shared" ref="K22:W22" si="22">SUM(K19:K21)</f>
        <v>0</v>
      </c>
      <c r="L22" s="31">
        <f ca="1" t="shared" si="22"/>
        <v>0</v>
      </c>
      <c r="M22" s="31">
        <f ca="1" t="shared" si="22"/>
        <v>0</v>
      </c>
      <c r="N22" s="31">
        <f ca="1" t="shared" si="22"/>
        <v>40000</v>
      </c>
      <c r="O22" s="31">
        <f ca="1" t="shared" si="22"/>
        <v>0</v>
      </c>
      <c r="P22" s="31">
        <f ca="1" t="shared" si="22"/>
        <v>0</v>
      </c>
      <c r="Q22" s="31">
        <f ca="1" t="shared" si="22"/>
        <v>0</v>
      </c>
      <c r="R22" s="31">
        <f ca="1" t="shared" si="22"/>
        <v>1.5</v>
      </c>
      <c r="S22" s="31">
        <f ca="1" t="shared" si="22"/>
        <v>0</v>
      </c>
      <c r="T22" s="31">
        <f ca="1" t="shared" si="22"/>
        <v>0</v>
      </c>
      <c r="U22" s="31">
        <f ca="1" t="shared" si="22"/>
        <v>2</v>
      </c>
      <c r="V22" s="31">
        <f ca="1" t="shared" si="22"/>
        <v>0</v>
      </c>
      <c r="W22" s="31">
        <f ca="1" t="shared" si="22"/>
        <v>0</v>
      </c>
    </row>
    <row r="23" customHeight="1" spans="1:23">
      <c r="A23" s="20">
        <f ca="1" t="shared" si="1"/>
        <v>22</v>
      </c>
      <c r="B23" s="20">
        <f ca="1" t="shared" si="2"/>
        <v>0</v>
      </c>
      <c r="C23" s="21">
        <v>18</v>
      </c>
      <c r="D23" s="22" t="s">
        <v>25</v>
      </c>
      <c r="E23" s="22" t="s">
        <v>67</v>
      </c>
      <c r="F23" s="23" t="str">
        <f>VLOOKUP(C23,档案!A:B,2,FALSE)</f>
        <v>工商银行西山支行15212</v>
      </c>
      <c r="G23" s="24">
        <f ca="1" t="shared" si="21"/>
        <v>790.720000000205</v>
      </c>
      <c r="H23" s="24">
        <f ca="1" t="shared" si="7"/>
        <v>0</v>
      </c>
      <c r="I23" s="24">
        <f ca="1" t="shared" si="4"/>
        <v>0</v>
      </c>
      <c r="J23" s="24">
        <f ca="1" t="shared" si="8"/>
        <v>790.720000000205</v>
      </c>
      <c r="K23" s="44">
        <f ca="1" t="shared" si="9"/>
        <v>0</v>
      </c>
      <c r="L23" s="44">
        <f ca="1" t="shared" si="10"/>
        <v>0</v>
      </c>
      <c r="M23" s="44">
        <f ca="1" t="shared" si="11"/>
        <v>0</v>
      </c>
      <c r="N23" s="44">
        <f ca="1" t="shared" si="12"/>
        <v>0</v>
      </c>
      <c r="O23" s="44">
        <f ca="1" t="shared" si="13"/>
        <v>0</v>
      </c>
      <c r="P23" s="45">
        <f ca="1" t="shared" si="14"/>
        <v>0</v>
      </c>
      <c r="Q23" s="45">
        <f ca="1" t="shared" si="15"/>
        <v>0</v>
      </c>
      <c r="R23" s="45">
        <f ca="1" t="shared" si="16"/>
        <v>0</v>
      </c>
      <c r="S23" s="45">
        <f ca="1" t="shared" si="17"/>
        <v>0</v>
      </c>
      <c r="T23" s="45">
        <f ca="1" t="shared" si="18"/>
        <v>0</v>
      </c>
      <c r="U23" s="45">
        <f ca="1" t="shared" si="19"/>
        <v>0</v>
      </c>
      <c r="V23" s="45">
        <f ca="1">SUMIFS(INDIRECT("'"&amp;$C23&amp;"'!$e:$e"),INDIRECT("'"&amp;$C23&amp;"'!$C:$C"),V$3,INDIRECT("'"&amp;$C23&amp;"'!$A:$A"),$F$2)</f>
        <v>0</v>
      </c>
      <c r="W23" s="45">
        <f ca="1">SUMIFS(INDIRECT("'"&amp;$C23&amp;"'!$e:$e"),INDIRECT("'"&amp;$C23&amp;"'!$C:$C"),W$3,INDIRECT("'"&amp;$C23&amp;"'!$A:$A"),$F$2)</f>
        <v>0</v>
      </c>
    </row>
    <row r="24" customHeight="1" spans="1:23">
      <c r="A24" s="20">
        <f ca="1" t="shared" si="1"/>
        <v>155</v>
      </c>
      <c r="B24" s="20">
        <f ca="1" t="shared" si="2"/>
        <v>0</v>
      </c>
      <c r="C24" s="21">
        <v>19</v>
      </c>
      <c r="D24" s="22"/>
      <c r="E24" s="22"/>
      <c r="F24" s="23" t="str">
        <f>VLOOKUP(C24,档案!A:B,2,FALSE)</f>
        <v>建设银行绿地支行0564</v>
      </c>
      <c r="G24" s="24">
        <f ca="1" t="shared" si="21"/>
        <v>7497.59</v>
      </c>
      <c r="H24" s="24">
        <f ca="1" t="shared" si="7"/>
        <v>0</v>
      </c>
      <c r="I24" s="24">
        <f ca="1" t="shared" si="4"/>
        <v>0</v>
      </c>
      <c r="J24" s="24">
        <f ca="1" t="shared" si="8"/>
        <v>7497.59</v>
      </c>
      <c r="K24" s="44">
        <f ca="1" t="shared" si="9"/>
        <v>0</v>
      </c>
      <c r="L24" s="44">
        <f ca="1" t="shared" si="10"/>
        <v>0</v>
      </c>
      <c r="M24" s="44">
        <f ca="1" t="shared" si="11"/>
        <v>0</v>
      </c>
      <c r="N24" s="44">
        <f ca="1" t="shared" si="12"/>
        <v>0</v>
      </c>
      <c r="O24" s="44">
        <f ca="1" t="shared" si="13"/>
        <v>0</v>
      </c>
      <c r="P24" s="45">
        <f ca="1" t="shared" si="14"/>
        <v>0</v>
      </c>
      <c r="Q24" s="45">
        <f ca="1" t="shared" si="15"/>
        <v>0</v>
      </c>
      <c r="R24" s="45">
        <f ca="1" t="shared" si="16"/>
        <v>0</v>
      </c>
      <c r="S24" s="45">
        <f ca="1" t="shared" si="17"/>
        <v>0</v>
      </c>
      <c r="T24" s="45">
        <f ca="1" t="shared" si="18"/>
        <v>0</v>
      </c>
      <c r="U24" s="45">
        <f ca="1" t="shared" si="19"/>
        <v>0</v>
      </c>
      <c r="V24" s="45">
        <f ca="1">SUMIFS(INDIRECT("'"&amp;$C24&amp;"'!$e:$e"),INDIRECT("'"&amp;$C24&amp;"'!$C:$C"),V$3,INDIRECT("'"&amp;$C24&amp;"'!$A:$A"),$F$2)</f>
        <v>0</v>
      </c>
      <c r="W24" s="45">
        <f ca="1">SUMIFS(INDIRECT("'"&amp;$C24&amp;"'!$e:$e"),INDIRECT("'"&amp;$C24&amp;"'!$C:$C"),W$3,INDIRECT("'"&amp;$C24&amp;"'!$A:$A"),$F$2)</f>
        <v>0</v>
      </c>
    </row>
    <row r="25" customHeight="1" spans="1:23">
      <c r="A25" s="20">
        <f ca="1" t="shared" si="1"/>
        <v>191</v>
      </c>
      <c r="B25" s="20">
        <f ca="1" t="shared" si="2"/>
        <v>0</v>
      </c>
      <c r="C25" s="21">
        <v>20</v>
      </c>
      <c r="D25" s="22"/>
      <c r="E25" s="22"/>
      <c r="F25" s="23" t="str">
        <f>VLOOKUP(C25,档案!A:B,2,FALSE)</f>
        <v>中信银行武汉东湖支行181028</v>
      </c>
      <c r="G25" s="24">
        <f ca="1" t="shared" si="21"/>
        <v>8121.22000000037</v>
      </c>
      <c r="H25" s="24">
        <f ca="1" t="shared" si="7"/>
        <v>0</v>
      </c>
      <c r="I25" s="24">
        <f ca="1" t="shared" si="4"/>
        <v>0</v>
      </c>
      <c r="J25" s="24">
        <f ca="1" t="shared" si="8"/>
        <v>8121.22000000037</v>
      </c>
      <c r="K25" s="44">
        <f ca="1" t="shared" si="9"/>
        <v>0</v>
      </c>
      <c r="L25" s="44">
        <f ca="1" t="shared" si="10"/>
        <v>0</v>
      </c>
      <c r="M25" s="44">
        <f ca="1" t="shared" si="11"/>
        <v>0</v>
      </c>
      <c r="N25" s="44">
        <f ca="1" t="shared" si="12"/>
        <v>0</v>
      </c>
      <c r="O25" s="44">
        <f ca="1" t="shared" si="13"/>
        <v>0</v>
      </c>
      <c r="P25" s="45">
        <f ca="1" t="shared" si="14"/>
        <v>0</v>
      </c>
      <c r="Q25" s="45">
        <f ca="1" t="shared" si="15"/>
        <v>0</v>
      </c>
      <c r="R25" s="45">
        <f ca="1" t="shared" si="16"/>
        <v>0</v>
      </c>
      <c r="S25" s="45">
        <f ca="1" t="shared" si="17"/>
        <v>0</v>
      </c>
      <c r="T25" s="45">
        <f ca="1" t="shared" si="18"/>
        <v>0</v>
      </c>
      <c r="U25" s="45">
        <f ca="1" t="shared" si="19"/>
        <v>0</v>
      </c>
      <c r="V25" s="45">
        <f ca="1">SUMIFS(INDIRECT("'"&amp;$C25&amp;"'!$e:$e"),INDIRECT("'"&amp;$C25&amp;"'!$C:$C"),V$3,INDIRECT("'"&amp;$C25&amp;"'!$A:$A"),$F$2)</f>
        <v>0</v>
      </c>
      <c r="W25" s="45">
        <f ca="1">SUMIFS(INDIRECT("'"&amp;$C25&amp;"'!$e:$e"),INDIRECT("'"&amp;$C25&amp;"'!$C:$C"),W$3,INDIRECT("'"&amp;$C25&amp;"'!$A:$A"),$F$2)</f>
        <v>0</v>
      </c>
    </row>
    <row r="26" customHeight="1" spans="1:23">
      <c r="A26" s="20">
        <f ca="1" t="shared" si="1"/>
        <v>8</v>
      </c>
      <c r="B26" s="20">
        <f ca="1" t="shared" si="2"/>
        <v>0</v>
      </c>
      <c r="C26" s="21">
        <v>21</v>
      </c>
      <c r="D26" s="22"/>
      <c r="E26" s="22"/>
      <c r="F26" s="23" t="str">
        <f>VLOOKUP(C26,档案!A:B,2,FALSE)</f>
        <v>汉口银行光谷分行454891</v>
      </c>
      <c r="G26" s="24">
        <f ca="1" t="shared" si="21"/>
        <v>631.969999999997</v>
      </c>
      <c r="H26" s="24">
        <f ca="1" t="shared" si="7"/>
        <v>0</v>
      </c>
      <c r="I26" s="24">
        <f ca="1" t="shared" si="4"/>
        <v>0</v>
      </c>
      <c r="J26" s="24">
        <f ca="1" t="shared" si="8"/>
        <v>631.969999999997</v>
      </c>
      <c r="K26" s="44">
        <f ca="1" t="shared" si="9"/>
        <v>0</v>
      </c>
      <c r="L26" s="44">
        <f ca="1" t="shared" si="10"/>
        <v>0</v>
      </c>
      <c r="M26" s="44">
        <f ca="1" t="shared" si="11"/>
        <v>0</v>
      </c>
      <c r="N26" s="44">
        <f ca="1" t="shared" si="12"/>
        <v>0</v>
      </c>
      <c r="O26" s="44">
        <f ca="1" t="shared" si="13"/>
        <v>0</v>
      </c>
      <c r="P26" s="45">
        <f ca="1" t="shared" si="14"/>
        <v>0</v>
      </c>
      <c r="Q26" s="45">
        <f ca="1" t="shared" si="15"/>
        <v>0</v>
      </c>
      <c r="R26" s="45">
        <f ca="1" t="shared" si="16"/>
        <v>0</v>
      </c>
      <c r="S26" s="45">
        <f ca="1" t="shared" si="17"/>
        <v>0</v>
      </c>
      <c r="T26" s="45">
        <f ca="1" t="shared" si="18"/>
        <v>0</v>
      </c>
      <c r="U26" s="45">
        <f ca="1" t="shared" si="19"/>
        <v>0</v>
      </c>
      <c r="V26" s="45">
        <f ca="1">SUMIFS(INDIRECT("'"&amp;$C26&amp;"'!$e:$e"),INDIRECT("'"&amp;$C26&amp;"'!$C:$C"),V$3,INDIRECT("'"&amp;$C26&amp;"'!$A:$A"),$F$2)</f>
        <v>0</v>
      </c>
      <c r="W26" s="45">
        <f ca="1">SUMIFS(INDIRECT("'"&amp;$C26&amp;"'!$e:$e"),INDIRECT("'"&amp;$C26&amp;"'!$C:$C"),W$3,INDIRECT("'"&amp;$C26&amp;"'!$A:$A"),$F$2)</f>
        <v>0</v>
      </c>
    </row>
    <row r="27" customHeight="1" spans="1:23">
      <c r="A27" s="20">
        <f ca="1" t="shared" si="1"/>
        <v>3</v>
      </c>
      <c r="B27" s="20">
        <f ca="1" t="shared" si="2"/>
        <v>0</v>
      </c>
      <c r="C27" s="32">
        <v>22</v>
      </c>
      <c r="D27" s="22"/>
      <c r="E27" s="22"/>
      <c r="F27" s="23">
        <f>VLOOKUP(C27,档案!A:B,2,FALSE)</f>
        <v>0</v>
      </c>
      <c r="G27" s="24">
        <f ca="1" t="shared" si="21"/>
        <v>0</v>
      </c>
      <c r="H27" s="24">
        <f ca="1" t="shared" si="7"/>
        <v>0</v>
      </c>
      <c r="I27" s="24">
        <f ca="1" t="shared" si="4"/>
        <v>0</v>
      </c>
      <c r="J27" s="24">
        <f ca="1" t="shared" si="8"/>
        <v>0</v>
      </c>
      <c r="K27" s="44">
        <f ca="1" t="shared" si="9"/>
        <v>0</v>
      </c>
      <c r="L27" s="44">
        <f ca="1" t="shared" si="10"/>
        <v>0</v>
      </c>
      <c r="M27" s="44">
        <f ca="1" t="shared" si="11"/>
        <v>0</v>
      </c>
      <c r="N27" s="44">
        <f ca="1" t="shared" si="12"/>
        <v>0</v>
      </c>
      <c r="O27" s="44">
        <f ca="1" t="shared" si="13"/>
        <v>0</v>
      </c>
      <c r="P27" s="45">
        <f ca="1" t="shared" si="14"/>
        <v>0</v>
      </c>
      <c r="Q27" s="45">
        <f ca="1" t="shared" si="15"/>
        <v>0</v>
      </c>
      <c r="R27" s="45">
        <f ca="1" t="shared" si="16"/>
        <v>0</v>
      </c>
      <c r="S27" s="45">
        <f ca="1" t="shared" si="17"/>
        <v>0</v>
      </c>
      <c r="T27" s="45">
        <f ca="1" t="shared" si="18"/>
        <v>0</v>
      </c>
      <c r="U27" s="45">
        <f ca="1" t="shared" si="19"/>
        <v>0</v>
      </c>
      <c r="V27" s="45">
        <f ca="1">SUMIFS(INDIRECT("'"&amp;$C27&amp;"'!$e:$e"),INDIRECT("'"&amp;$C27&amp;"'!$C:$C"),V$3,INDIRECT("'"&amp;$C27&amp;"'!$A:$A"),$F$2)</f>
        <v>0</v>
      </c>
      <c r="W27" s="45">
        <f ca="1">SUMIFS(INDIRECT("'"&amp;$C27&amp;"'!$e:$e"),INDIRECT("'"&amp;$C27&amp;"'!$C:$C"),W$3,INDIRECT("'"&amp;$C27&amp;"'!$A:$A"),$F$2)</f>
        <v>0</v>
      </c>
    </row>
    <row r="28" ht="19" customHeight="1" spans="1:23">
      <c r="A28" s="20">
        <f ca="1" t="shared" si="1"/>
        <v>3</v>
      </c>
      <c r="B28" s="20">
        <f ca="1" t="shared" si="2"/>
        <v>0</v>
      </c>
      <c r="C28" s="33">
        <v>23</v>
      </c>
      <c r="D28" s="22"/>
      <c r="E28" s="22"/>
      <c r="F28" s="23">
        <f>VLOOKUP(C28,档案!A:B,2,FALSE)</f>
        <v>0</v>
      </c>
      <c r="G28" s="24">
        <f ca="1" t="shared" si="21"/>
        <v>0</v>
      </c>
      <c r="H28" s="24">
        <f ca="1" t="shared" si="7"/>
        <v>0</v>
      </c>
      <c r="I28" s="24">
        <f ca="1" t="shared" si="4"/>
        <v>0</v>
      </c>
      <c r="J28" s="24">
        <f ca="1" t="shared" si="8"/>
        <v>0</v>
      </c>
      <c r="K28" s="44">
        <f ca="1" t="shared" si="9"/>
        <v>0</v>
      </c>
      <c r="L28" s="44">
        <f ca="1" t="shared" si="10"/>
        <v>0</v>
      </c>
      <c r="M28" s="44">
        <f ca="1" t="shared" si="11"/>
        <v>0</v>
      </c>
      <c r="N28" s="44">
        <f ca="1" t="shared" si="12"/>
        <v>0</v>
      </c>
      <c r="O28" s="44">
        <f ca="1" t="shared" si="13"/>
        <v>0</v>
      </c>
      <c r="P28" s="45">
        <f ca="1" t="shared" si="14"/>
        <v>0</v>
      </c>
      <c r="Q28" s="45">
        <f ca="1" t="shared" si="15"/>
        <v>0</v>
      </c>
      <c r="R28" s="45">
        <f ca="1" t="shared" si="16"/>
        <v>0</v>
      </c>
      <c r="S28" s="45">
        <f ca="1" t="shared" si="17"/>
        <v>0</v>
      </c>
      <c r="T28" s="45">
        <f ca="1" t="shared" si="18"/>
        <v>0</v>
      </c>
      <c r="U28" s="45">
        <f ca="1" t="shared" si="19"/>
        <v>0</v>
      </c>
      <c r="V28" s="45">
        <f ca="1">SUMIFS(INDIRECT("'"&amp;$C28&amp;"'!$e:$e"),INDIRECT("'"&amp;$C28&amp;"'!$C:$C"),V$3,INDIRECT("'"&amp;$C28&amp;"'!$A:$A"),$F$2)</f>
        <v>0</v>
      </c>
      <c r="W28" s="45">
        <f ca="1">SUMIFS(INDIRECT("'"&amp;$C28&amp;"'!$e:$e"),INDIRECT("'"&amp;$C28&amp;"'!$C:$C"),W$3,INDIRECT("'"&amp;$C28&amp;"'!$A:$A"),$F$2)</f>
        <v>0</v>
      </c>
    </row>
    <row r="29" customHeight="1" spans="1:23">
      <c r="A29" s="20">
        <f ca="1" t="shared" si="1"/>
        <v>3</v>
      </c>
      <c r="B29" s="20">
        <f ca="1" t="shared" si="2"/>
        <v>0</v>
      </c>
      <c r="C29" s="33">
        <v>24</v>
      </c>
      <c r="D29" s="22"/>
      <c r="E29" s="22"/>
      <c r="F29" s="23">
        <f>VLOOKUP(C29,档案!A:B,2,FALSE)</f>
        <v>0</v>
      </c>
      <c r="G29" s="24">
        <f ca="1" t="shared" si="21"/>
        <v>0</v>
      </c>
      <c r="H29" s="24">
        <f ca="1" t="shared" si="7"/>
        <v>0</v>
      </c>
      <c r="I29" s="24">
        <f ca="1" t="shared" si="4"/>
        <v>0</v>
      </c>
      <c r="J29" s="24">
        <f ca="1" t="shared" si="8"/>
        <v>0</v>
      </c>
      <c r="K29" s="44">
        <f ca="1" t="shared" si="9"/>
        <v>0</v>
      </c>
      <c r="L29" s="44">
        <f ca="1" t="shared" si="10"/>
        <v>0</v>
      </c>
      <c r="M29" s="44">
        <f ca="1" t="shared" si="11"/>
        <v>0</v>
      </c>
      <c r="N29" s="44">
        <f ca="1" t="shared" si="12"/>
        <v>0</v>
      </c>
      <c r="O29" s="44">
        <f ca="1" t="shared" si="13"/>
        <v>0</v>
      </c>
      <c r="P29" s="45">
        <f ca="1" t="shared" si="14"/>
        <v>0</v>
      </c>
      <c r="Q29" s="45">
        <f ca="1" t="shared" si="15"/>
        <v>0</v>
      </c>
      <c r="R29" s="45">
        <f ca="1" t="shared" si="16"/>
        <v>0</v>
      </c>
      <c r="S29" s="45">
        <f ca="1" t="shared" si="17"/>
        <v>0</v>
      </c>
      <c r="T29" s="45">
        <f ca="1" t="shared" si="18"/>
        <v>0</v>
      </c>
      <c r="U29" s="45">
        <f ca="1" t="shared" si="19"/>
        <v>0</v>
      </c>
      <c r="V29" s="45">
        <f ca="1">SUMIFS(INDIRECT("'"&amp;$C29&amp;"'!$e:$e"),INDIRECT("'"&amp;$C29&amp;"'!$C:$C"),V$3,INDIRECT("'"&amp;$C29&amp;"'!$A:$A"),$F$2)</f>
        <v>0</v>
      </c>
      <c r="W29" s="45">
        <f ca="1">SUMIFS(INDIRECT("'"&amp;$C29&amp;"'!$e:$e"),INDIRECT("'"&amp;$C29&amp;"'!$C:$C"),W$3,INDIRECT("'"&amp;$C29&amp;"'!$A:$A"),$F$2)</f>
        <v>0</v>
      </c>
    </row>
    <row r="30" customHeight="1" spans="1:23">
      <c r="A30" s="20" t="e">
        <f ca="1" t="shared" si="1"/>
        <v>#REF!</v>
      </c>
      <c r="B30" s="20" t="e">
        <f ca="1" t="shared" si="2"/>
        <v>#REF!</v>
      </c>
      <c r="C30" s="34"/>
      <c r="D30" s="22"/>
      <c r="E30" s="22"/>
      <c r="F30" s="26" t="s">
        <v>68</v>
      </c>
      <c r="G30" s="27">
        <f ca="1">SUM(G23:G29)</f>
        <v>17041.5000000006</v>
      </c>
      <c r="H30" s="27">
        <f ca="1" t="shared" si="7"/>
        <v>0</v>
      </c>
      <c r="I30" s="27">
        <f ca="1" t="shared" si="4"/>
        <v>0</v>
      </c>
      <c r="J30" s="27">
        <f ca="1" t="shared" si="8"/>
        <v>17041.5000000006</v>
      </c>
      <c r="K30" s="27">
        <f ca="1" t="shared" ref="K30:W30" si="23">SUM(K23:K29)</f>
        <v>0</v>
      </c>
      <c r="L30" s="27">
        <f ca="1" t="shared" si="23"/>
        <v>0</v>
      </c>
      <c r="M30" s="27">
        <f ca="1" t="shared" si="23"/>
        <v>0</v>
      </c>
      <c r="N30" s="27">
        <f ca="1" t="shared" si="23"/>
        <v>0</v>
      </c>
      <c r="O30" s="27">
        <f ca="1" t="shared" si="23"/>
        <v>0</v>
      </c>
      <c r="P30" s="27">
        <f ca="1" t="shared" si="23"/>
        <v>0</v>
      </c>
      <c r="Q30" s="27">
        <f ca="1" t="shared" si="23"/>
        <v>0</v>
      </c>
      <c r="R30" s="27">
        <f ca="1" t="shared" si="23"/>
        <v>0</v>
      </c>
      <c r="S30" s="27">
        <f ca="1" t="shared" si="23"/>
        <v>0</v>
      </c>
      <c r="T30" s="27">
        <f ca="1" t="shared" si="23"/>
        <v>0</v>
      </c>
      <c r="U30" s="27">
        <f ca="1" t="shared" si="23"/>
        <v>0</v>
      </c>
      <c r="V30" s="27">
        <f ca="1" t="shared" si="23"/>
        <v>0</v>
      </c>
      <c r="W30" s="27">
        <f ca="1" t="shared" si="23"/>
        <v>0</v>
      </c>
    </row>
    <row r="31" ht="14" customHeight="1" spans="1:23">
      <c r="A31" s="20">
        <f ca="1" t="shared" si="1"/>
        <v>16</v>
      </c>
      <c r="B31" s="20">
        <f ca="1" t="shared" si="2"/>
        <v>0</v>
      </c>
      <c r="C31" s="21">
        <v>25</v>
      </c>
      <c r="D31" s="22"/>
      <c r="E31" s="28" t="str">
        <f>VLOOKUP(C31,档案!A:B,2,FALSE)</f>
        <v>电子承兑汇票</v>
      </c>
      <c r="F31" s="28"/>
      <c r="G31" s="24">
        <f ca="1" t="shared" si="21"/>
        <v>0</v>
      </c>
      <c r="H31" s="24">
        <f ca="1" t="shared" si="7"/>
        <v>0</v>
      </c>
      <c r="I31" s="24">
        <f ca="1" t="shared" si="4"/>
        <v>0</v>
      </c>
      <c r="J31" s="24">
        <f ca="1" t="shared" si="8"/>
        <v>0</v>
      </c>
      <c r="K31" s="44">
        <f ca="1" t="shared" si="9"/>
        <v>0</v>
      </c>
      <c r="L31" s="44">
        <f ca="1" t="shared" si="10"/>
        <v>0</v>
      </c>
      <c r="M31" s="44">
        <f ca="1" t="shared" si="11"/>
        <v>0</v>
      </c>
      <c r="N31" s="44">
        <f ca="1" t="shared" si="12"/>
        <v>0</v>
      </c>
      <c r="O31" s="44">
        <f ca="1" t="shared" si="13"/>
        <v>0</v>
      </c>
      <c r="P31" s="45">
        <f ca="1" t="shared" si="14"/>
        <v>0</v>
      </c>
      <c r="Q31" s="45">
        <f ca="1" t="shared" si="15"/>
        <v>0</v>
      </c>
      <c r="R31" s="45">
        <f ca="1" t="shared" si="16"/>
        <v>0</v>
      </c>
      <c r="S31" s="45">
        <f ca="1" t="shared" si="17"/>
        <v>0</v>
      </c>
      <c r="T31" s="45">
        <f ca="1" t="shared" si="18"/>
        <v>0</v>
      </c>
      <c r="U31" s="45">
        <f ca="1" t="shared" si="19"/>
        <v>0</v>
      </c>
      <c r="V31" s="45">
        <f ca="1">SUMIFS(INDIRECT("'"&amp;$C31&amp;"'!$e:$e"),INDIRECT("'"&amp;$C31&amp;"'!$C:$C"),V$3,INDIRECT("'"&amp;$C31&amp;"'!$A:$A"),$F$2)</f>
        <v>0</v>
      </c>
      <c r="W31" s="45">
        <f ca="1">SUMIFS(INDIRECT("'"&amp;$C31&amp;"'!$e:$e"),INDIRECT("'"&amp;$C31&amp;"'!$C:$C"),W$3,INDIRECT("'"&amp;$C31&amp;"'!$A:$A"),$F$2)</f>
        <v>0</v>
      </c>
    </row>
    <row r="32" customHeight="1" spans="1:23">
      <c r="A32" s="20">
        <f ca="1" t="shared" si="1"/>
        <v>3</v>
      </c>
      <c r="B32" s="20">
        <f ca="1" t="shared" si="2"/>
        <v>0</v>
      </c>
      <c r="C32" s="21">
        <v>26</v>
      </c>
      <c r="D32" s="22"/>
      <c r="E32" s="28" t="str">
        <f>VLOOKUP(C32,档案!A:B,2,FALSE)</f>
        <v>库存现金</v>
      </c>
      <c r="F32" s="28"/>
      <c r="G32" s="24">
        <f ca="1" t="shared" si="21"/>
        <v>0</v>
      </c>
      <c r="H32" s="24">
        <f ca="1" t="shared" si="7"/>
        <v>0</v>
      </c>
      <c r="I32" s="24">
        <f ca="1" t="shared" si="4"/>
        <v>0</v>
      </c>
      <c r="J32" s="24">
        <f ca="1" t="shared" si="8"/>
        <v>0</v>
      </c>
      <c r="K32" s="44">
        <f ca="1" t="shared" si="9"/>
        <v>0</v>
      </c>
      <c r="L32" s="44">
        <f ca="1" t="shared" si="10"/>
        <v>0</v>
      </c>
      <c r="M32" s="44">
        <f ca="1" t="shared" si="11"/>
        <v>0</v>
      </c>
      <c r="N32" s="44">
        <f ca="1" t="shared" si="12"/>
        <v>0</v>
      </c>
      <c r="O32" s="44">
        <f ca="1" t="shared" si="13"/>
        <v>0</v>
      </c>
      <c r="P32" s="45">
        <f ca="1" t="shared" si="14"/>
        <v>0</v>
      </c>
      <c r="Q32" s="45">
        <f ca="1" t="shared" si="15"/>
        <v>0</v>
      </c>
      <c r="R32" s="45">
        <f ca="1" t="shared" si="16"/>
        <v>0</v>
      </c>
      <c r="S32" s="45">
        <f ca="1" t="shared" si="17"/>
        <v>0</v>
      </c>
      <c r="T32" s="45">
        <f ca="1" t="shared" si="18"/>
        <v>0</v>
      </c>
      <c r="U32" s="45">
        <f ca="1" t="shared" si="19"/>
        <v>0</v>
      </c>
      <c r="V32" s="45">
        <f ca="1">SUMIFS(INDIRECT("'"&amp;$C32&amp;"'!$e:$e"),INDIRECT("'"&amp;$C32&amp;"'!$C:$C"),V$3,INDIRECT("'"&amp;$C32&amp;"'!$A:$A"),$F$2)</f>
        <v>0</v>
      </c>
      <c r="W32" s="45">
        <f ca="1">SUMIFS(INDIRECT("'"&amp;$C32&amp;"'!$e:$e"),INDIRECT("'"&amp;$C32&amp;"'!$C:$C"),W$3,INDIRECT("'"&amp;$C32&amp;"'!$A:$A"),$F$2)</f>
        <v>0</v>
      </c>
    </row>
    <row r="33" customHeight="1" spans="1:23">
      <c r="A33" s="20" t="e">
        <f ca="1" t="shared" si="1"/>
        <v>#REF!</v>
      </c>
      <c r="B33" s="20" t="e">
        <f ca="1" t="shared" si="2"/>
        <v>#REF!</v>
      </c>
      <c r="C33" s="34"/>
      <c r="D33" s="22"/>
      <c r="E33" s="30" t="s">
        <v>69</v>
      </c>
      <c r="F33" s="30"/>
      <c r="G33" s="31">
        <f ca="1">SUM(G30:G32)</f>
        <v>17041.5000000006</v>
      </c>
      <c r="H33" s="31">
        <f ca="1" t="shared" si="7"/>
        <v>0</v>
      </c>
      <c r="I33" s="31">
        <f ca="1" t="shared" si="4"/>
        <v>0</v>
      </c>
      <c r="J33" s="31">
        <f ca="1" t="shared" si="8"/>
        <v>17041.5000000006</v>
      </c>
      <c r="K33" s="31">
        <f ca="1" t="shared" ref="K33:W33" si="24">SUM(K30:K32)</f>
        <v>0</v>
      </c>
      <c r="L33" s="31">
        <f ca="1" t="shared" si="24"/>
        <v>0</v>
      </c>
      <c r="M33" s="31">
        <f ca="1" t="shared" si="24"/>
        <v>0</v>
      </c>
      <c r="N33" s="31">
        <f ca="1" t="shared" si="24"/>
        <v>0</v>
      </c>
      <c r="O33" s="31">
        <f ca="1" t="shared" si="24"/>
        <v>0</v>
      </c>
      <c r="P33" s="31">
        <f ca="1" t="shared" si="24"/>
        <v>0</v>
      </c>
      <c r="Q33" s="31">
        <f ca="1" t="shared" si="24"/>
        <v>0</v>
      </c>
      <c r="R33" s="31">
        <f ca="1" t="shared" si="24"/>
        <v>0</v>
      </c>
      <c r="S33" s="31">
        <f ca="1" t="shared" si="24"/>
        <v>0</v>
      </c>
      <c r="T33" s="31">
        <f ca="1" t="shared" si="24"/>
        <v>0</v>
      </c>
      <c r="U33" s="31">
        <f ca="1" t="shared" si="24"/>
        <v>0</v>
      </c>
      <c r="V33" s="31">
        <f ca="1" t="shared" si="24"/>
        <v>0</v>
      </c>
      <c r="W33" s="31">
        <f ca="1" t="shared" si="24"/>
        <v>0</v>
      </c>
    </row>
    <row r="34" customHeight="1" spans="1:23">
      <c r="A34" s="20">
        <f ca="1" t="shared" si="1"/>
        <v>424</v>
      </c>
      <c r="B34" s="20">
        <f ca="1" t="shared" si="2"/>
        <v>1</v>
      </c>
      <c r="C34" s="21">
        <v>27</v>
      </c>
      <c r="D34" s="35" t="s">
        <v>30</v>
      </c>
      <c r="E34" s="35" t="s">
        <v>67</v>
      </c>
      <c r="F34" s="23" t="str">
        <f>VLOOKUP(C34,档案!A:B,2,FALSE)</f>
        <v>邮政凤凰路支行</v>
      </c>
      <c r="G34" s="24">
        <f ca="1" t="shared" si="21"/>
        <v>54054.1900000002</v>
      </c>
      <c r="H34" s="24">
        <f ca="1" t="shared" si="7"/>
        <v>0</v>
      </c>
      <c r="I34" s="24">
        <f ca="1" t="shared" si="4"/>
        <v>39525</v>
      </c>
      <c r="J34" s="24">
        <f ca="1" t="shared" si="8"/>
        <v>14529.1900000002</v>
      </c>
      <c r="K34" s="44">
        <f ca="1" t="shared" si="9"/>
        <v>0</v>
      </c>
      <c r="L34" s="44">
        <f ca="1" t="shared" si="10"/>
        <v>0</v>
      </c>
      <c r="M34" s="44">
        <f ca="1" t="shared" si="11"/>
        <v>0</v>
      </c>
      <c r="N34" s="44">
        <f ca="1" t="shared" si="12"/>
        <v>0</v>
      </c>
      <c r="O34" s="44">
        <f ca="1" t="shared" si="13"/>
        <v>0</v>
      </c>
      <c r="P34" s="45">
        <f ca="1" t="shared" si="14"/>
        <v>0</v>
      </c>
      <c r="Q34" s="45">
        <f ca="1" t="shared" si="15"/>
        <v>0</v>
      </c>
      <c r="R34" s="45">
        <f ca="1" t="shared" si="16"/>
        <v>0</v>
      </c>
      <c r="S34" s="45">
        <f ca="1" t="shared" si="17"/>
        <v>39525</v>
      </c>
      <c r="T34" s="45">
        <f ca="1" t="shared" si="18"/>
        <v>0</v>
      </c>
      <c r="U34" s="45">
        <f ca="1" t="shared" si="19"/>
        <v>0</v>
      </c>
      <c r="V34" s="45">
        <f ca="1">SUMIFS(INDIRECT("'"&amp;$C34&amp;"'!$e:$e"),INDIRECT("'"&amp;$C34&amp;"'!$C:$C"),V$3,INDIRECT("'"&amp;$C34&amp;"'!$A:$A"),$F$2)</f>
        <v>0</v>
      </c>
      <c r="W34" s="45">
        <f ca="1">SUMIFS(INDIRECT("'"&amp;$C34&amp;"'!$e:$e"),INDIRECT("'"&amp;$C34&amp;"'!$C:$C"),W$3,INDIRECT("'"&amp;$C34&amp;"'!$A:$A"),$F$2)</f>
        <v>0</v>
      </c>
    </row>
    <row r="35" customHeight="1" spans="1:23">
      <c r="A35" s="20">
        <f ca="1" t="shared" si="1"/>
        <v>6</v>
      </c>
      <c r="B35" s="20">
        <f ca="1" t="shared" si="2"/>
        <v>0</v>
      </c>
      <c r="C35" s="21">
        <v>28</v>
      </c>
      <c r="D35" s="35"/>
      <c r="E35" s="35"/>
      <c r="F35" s="23" t="str">
        <f>VLOOKUP(C35,档案!A:B,2,FALSE)</f>
        <v>农商行开发区支行604928</v>
      </c>
      <c r="G35" s="24">
        <f ca="1" t="shared" si="21"/>
        <v>3015.61</v>
      </c>
      <c r="H35" s="24">
        <f ca="1" t="shared" si="7"/>
        <v>0</v>
      </c>
      <c r="I35" s="24">
        <f ca="1" t="shared" si="4"/>
        <v>0</v>
      </c>
      <c r="J35" s="24">
        <f ca="1" t="shared" si="8"/>
        <v>3015.61</v>
      </c>
      <c r="K35" s="44">
        <f ca="1" t="shared" si="9"/>
        <v>0</v>
      </c>
      <c r="L35" s="44">
        <f ca="1" t="shared" si="10"/>
        <v>0</v>
      </c>
      <c r="M35" s="44">
        <f ca="1" t="shared" si="11"/>
        <v>0</v>
      </c>
      <c r="N35" s="44">
        <f ca="1" t="shared" si="12"/>
        <v>0</v>
      </c>
      <c r="O35" s="44">
        <f ca="1" t="shared" si="13"/>
        <v>0</v>
      </c>
      <c r="P35" s="45">
        <f ca="1" t="shared" si="14"/>
        <v>0</v>
      </c>
      <c r="Q35" s="45">
        <f ca="1" t="shared" si="15"/>
        <v>0</v>
      </c>
      <c r="R35" s="45">
        <f ca="1" t="shared" si="16"/>
        <v>0</v>
      </c>
      <c r="S35" s="45">
        <f ca="1" t="shared" si="17"/>
        <v>0</v>
      </c>
      <c r="T35" s="45">
        <f ca="1" t="shared" si="18"/>
        <v>0</v>
      </c>
      <c r="U35" s="45">
        <f ca="1" t="shared" si="19"/>
        <v>0</v>
      </c>
      <c r="V35" s="45">
        <f ca="1">SUMIFS(INDIRECT("'"&amp;$C35&amp;"'!$e:$e"),INDIRECT("'"&amp;$C35&amp;"'!$C:$C"),V$3,INDIRECT("'"&amp;$C35&amp;"'!$A:$A"),$F$2)</f>
        <v>0</v>
      </c>
      <c r="W35" s="45">
        <f ca="1">SUMIFS(INDIRECT("'"&amp;$C35&amp;"'!$e:$e"),INDIRECT("'"&amp;$C35&amp;"'!$C:$C"),W$3,INDIRECT("'"&amp;$C35&amp;"'!$A:$A"),$F$2)</f>
        <v>0</v>
      </c>
    </row>
    <row r="36" customHeight="1" spans="1:23">
      <c r="A36" s="20">
        <f ca="1" t="shared" si="1"/>
        <v>190</v>
      </c>
      <c r="B36" s="20">
        <f ca="1" t="shared" si="2"/>
        <v>0</v>
      </c>
      <c r="C36" s="21">
        <v>29</v>
      </c>
      <c r="D36" s="35"/>
      <c r="E36" s="35"/>
      <c r="F36" s="23" t="str">
        <f>VLOOKUP(C36,档案!A:B,2,FALSE)</f>
        <v>工行西山支行004096</v>
      </c>
      <c r="G36" s="24">
        <f ca="1" t="shared" si="21"/>
        <v>7649.17999999998</v>
      </c>
      <c r="H36" s="24">
        <f ca="1" t="shared" si="7"/>
        <v>0</v>
      </c>
      <c r="I36" s="24">
        <f ca="1" t="shared" si="4"/>
        <v>0</v>
      </c>
      <c r="J36" s="24">
        <f ca="1" t="shared" si="8"/>
        <v>7649.17999999998</v>
      </c>
      <c r="K36" s="44">
        <f ca="1" t="shared" si="9"/>
        <v>0</v>
      </c>
      <c r="L36" s="44">
        <f ca="1" t="shared" si="10"/>
        <v>0</v>
      </c>
      <c r="M36" s="44">
        <f ca="1" t="shared" si="11"/>
        <v>0</v>
      </c>
      <c r="N36" s="44">
        <f ca="1" t="shared" si="12"/>
        <v>0</v>
      </c>
      <c r="O36" s="44">
        <f ca="1" t="shared" si="13"/>
        <v>0</v>
      </c>
      <c r="P36" s="45">
        <f ca="1" t="shared" si="14"/>
        <v>0</v>
      </c>
      <c r="Q36" s="45">
        <f ca="1" t="shared" si="15"/>
        <v>0</v>
      </c>
      <c r="R36" s="45">
        <f ca="1" t="shared" si="16"/>
        <v>0</v>
      </c>
      <c r="S36" s="45">
        <f ca="1" t="shared" si="17"/>
        <v>0</v>
      </c>
      <c r="T36" s="45">
        <f ca="1" t="shared" si="18"/>
        <v>0</v>
      </c>
      <c r="U36" s="45">
        <f ca="1" t="shared" si="19"/>
        <v>0</v>
      </c>
      <c r="V36" s="45">
        <f ca="1">SUMIFS(INDIRECT("'"&amp;$C36&amp;"'!$e:$e"),INDIRECT("'"&amp;$C36&amp;"'!$C:$C"),V$3,INDIRECT("'"&amp;$C36&amp;"'!$A:$A"),$F$2)</f>
        <v>0</v>
      </c>
      <c r="W36" s="45">
        <f ca="1">SUMIFS(INDIRECT("'"&amp;$C36&amp;"'!$e:$e"),INDIRECT("'"&amp;$C36&amp;"'!$C:$C"),W$3,INDIRECT("'"&amp;$C36&amp;"'!$A:$A"),$F$2)</f>
        <v>0</v>
      </c>
    </row>
    <row r="37" customHeight="1" spans="1:23">
      <c r="A37" s="20">
        <f ca="1" t="shared" ref="A37:A62" si="25">IF(B37=0,MATCH($F$2,INDIRECT("'"&amp;C37&amp;"'!A:A"),1),MATCH($F$2,INDIRECT("'"&amp;C37&amp;"'!A:A"),0))</f>
        <v>52</v>
      </c>
      <c r="B37" s="20">
        <f ca="1" t="shared" ref="B37:B62" si="26">COUNTIF(INDIRECT("'"&amp;C37&amp;"'!A:A"),$F$2)</f>
        <v>0</v>
      </c>
      <c r="C37" s="21">
        <v>30</v>
      </c>
      <c r="D37" s="35"/>
      <c r="E37" s="35"/>
      <c r="F37" s="23" t="str">
        <f>VLOOKUP(C37,档案!A:B,2,FALSE)</f>
        <v>工行虹桥支行54786</v>
      </c>
      <c r="G37" s="24">
        <f ca="1" t="shared" si="21"/>
        <v>64.6800000000111</v>
      </c>
      <c r="H37" s="24">
        <f ca="1" t="shared" si="7"/>
        <v>0</v>
      </c>
      <c r="I37" s="24">
        <f ca="1" t="shared" ref="I37:I69" si="27">SUM(P37:W37)</f>
        <v>0</v>
      </c>
      <c r="J37" s="24">
        <f ca="1" t="shared" si="8"/>
        <v>64.6800000000111</v>
      </c>
      <c r="K37" s="44">
        <f ca="1" t="shared" si="9"/>
        <v>0</v>
      </c>
      <c r="L37" s="44">
        <f ca="1" t="shared" si="10"/>
        <v>0</v>
      </c>
      <c r="M37" s="44">
        <f ca="1" t="shared" si="11"/>
        <v>0</v>
      </c>
      <c r="N37" s="44">
        <f ca="1" t="shared" si="12"/>
        <v>0</v>
      </c>
      <c r="O37" s="44">
        <f ca="1" t="shared" si="13"/>
        <v>0</v>
      </c>
      <c r="P37" s="45">
        <f ca="1" t="shared" si="14"/>
        <v>0</v>
      </c>
      <c r="Q37" s="45">
        <f ca="1" t="shared" si="15"/>
        <v>0</v>
      </c>
      <c r="R37" s="45">
        <f ca="1" t="shared" si="16"/>
        <v>0</v>
      </c>
      <c r="S37" s="45">
        <f ca="1" t="shared" si="17"/>
        <v>0</v>
      </c>
      <c r="T37" s="45">
        <f ca="1" t="shared" si="18"/>
        <v>0</v>
      </c>
      <c r="U37" s="45">
        <f ca="1" t="shared" si="19"/>
        <v>0</v>
      </c>
      <c r="V37" s="45">
        <f ca="1">SUMIFS(INDIRECT("'"&amp;$C37&amp;"'!$e:$e"),INDIRECT("'"&amp;$C37&amp;"'!$C:$C"),V$3,INDIRECT("'"&amp;$C37&amp;"'!$A:$A"),$F$2)</f>
        <v>0</v>
      </c>
      <c r="W37" s="45">
        <f ca="1">SUMIFS(INDIRECT("'"&amp;$C37&amp;"'!$e:$e"),INDIRECT("'"&amp;$C37&amp;"'!$C:$C"),W$3,INDIRECT("'"&amp;$C37&amp;"'!$A:$A"),$F$2)</f>
        <v>0</v>
      </c>
    </row>
    <row r="38" customHeight="1" spans="1:23">
      <c r="A38" s="20">
        <f ca="1" t="shared" si="25"/>
        <v>976</v>
      </c>
      <c r="B38" s="20">
        <f ca="1" t="shared" si="26"/>
        <v>0</v>
      </c>
      <c r="C38" s="21">
        <v>31</v>
      </c>
      <c r="D38" s="35"/>
      <c r="E38" s="35"/>
      <c r="F38" s="23" t="str">
        <f>VLOOKUP(C38,档案!A:B,2,FALSE)</f>
        <v>中国银行鄂州分行0592794</v>
      </c>
      <c r="G38" s="24">
        <f ca="1" t="shared" si="21"/>
        <v>148184.84</v>
      </c>
      <c r="H38" s="24">
        <f ca="1" t="shared" si="7"/>
        <v>0</v>
      </c>
      <c r="I38" s="24">
        <f ca="1" t="shared" si="27"/>
        <v>0</v>
      </c>
      <c r="J38" s="24">
        <f ca="1" t="shared" si="8"/>
        <v>148184.84</v>
      </c>
      <c r="K38" s="44">
        <f ca="1" t="shared" si="9"/>
        <v>0</v>
      </c>
      <c r="L38" s="44">
        <f ca="1" t="shared" si="10"/>
        <v>0</v>
      </c>
      <c r="M38" s="44">
        <f ca="1" t="shared" si="11"/>
        <v>0</v>
      </c>
      <c r="N38" s="44">
        <f ca="1" t="shared" si="12"/>
        <v>0</v>
      </c>
      <c r="O38" s="44">
        <f ca="1" t="shared" si="13"/>
        <v>0</v>
      </c>
      <c r="P38" s="45">
        <f ca="1" t="shared" si="14"/>
        <v>0</v>
      </c>
      <c r="Q38" s="45">
        <f ca="1" t="shared" si="15"/>
        <v>0</v>
      </c>
      <c r="R38" s="45">
        <f ca="1" t="shared" si="16"/>
        <v>0</v>
      </c>
      <c r="S38" s="45">
        <f ca="1" t="shared" si="17"/>
        <v>0</v>
      </c>
      <c r="T38" s="45">
        <f ca="1" t="shared" si="18"/>
        <v>0</v>
      </c>
      <c r="U38" s="45">
        <f ca="1" t="shared" si="19"/>
        <v>0</v>
      </c>
      <c r="V38" s="45">
        <f ca="1">SUMIFS(INDIRECT("'"&amp;$C38&amp;"'!$e:$e"),INDIRECT("'"&amp;$C38&amp;"'!$C:$C"),V$3,INDIRECT("'"&amp;$C38&amp;"'!$A:$A"),$F$2)</f>
        <v>0</v>
      </c>
      <c r="W38" s="45">
        <f ca="1">SUMIFS(INDIRECT("'"&amp;$C38&amp;"'!$e:$e"),INDIRECT("'"&amp;$C38&amp;"'!$C:$C"),W$3,INDIRECT("'"&amp;$C38&amp;"'!$A:$A"),$F$2)</f>
        <v>0</v>
      </c>
    </row>
    <row r="39" customHeight="1" spans="1:23">
      <c r="A39" s="20">
        <f ca="1" t="shared" si="25"/>
        <v>3</v>
      </c>
      <c r="B39" s="20">
        <f ca="1" t="shared" si="26"/>
        <v>0</v>
      </c>
      <c r="C39" s="21">
        <v>32</v>
      </c>
      <c r="D39" s="35"/>
      <c r="E39" s="35"/>
      <c r="F39" s="23">
        <f>VLOOKUP(C39,档案!A:B,2,FALSE)</f>
        <v>0</v>
      </c>
      <c r="G39" s="24">
        <f ca="1" t="shared" si="21"/>
        <v>0</v>
      </c>
      <c r="H39" s="24">
        <f ca="1" t="shared" si="7"/>
        <v>0</v>
      </c>
      <c r="I39" s="24">
        <f ca="1" t="shared" si="27"/>
        <v>0</v>
      </c>
      <c r="J39" s="24">
        <f ca="1" t="shared" si="8"/>
        <v>0</v>
      </c>
      <c r="K39" s="44">
        <f ca="1" t="shared" si="9"/>
        <v>0</v>
      </c>
      <c r="L39" s="44">
        <f ca="1" t="shared" si="10"/>
        <v>0</v>
      </c>
      <c r="M39" s="44">
        <f ca="1" t="shared" si="11"/>
        <v>0</v>
      </c>
      <c r="N39" s="44">
        <f ca="1" t="shared" si="12"/>
        <v>0</v>
      </c>
      <c r="O39" s="44">
        <f ca="1" t="shared" si="13"/>
        <v>0</v>
      </c>
      <c r="P39" s="45">
        <f ca="1" t="shared" si="14"/>
        <v>0</v>
      </c>
      <c r="Q39" s="45">
        <f ca="1" t="shared" si="15"/>
        <v>0</v>
      </c>
      <c r="R39" s="45">
        <f ca="1" t="shared" si="16"/>
        <v>0</v>
      </c>
      <c r="S39" s="45">
        <f ca="1" t="shared" si="17"/>
        <v>0</v>
      </c>
      <c r="T39" s="45">
        <f ca="1" t="shared" si="18"/>
        <v>0</v>
      </c>
      <c r="U39" s="45">
        <f ca="1" t="shared" si="19"/>
        <v>0</v>
      </c>
      <c r="V39" s="45">
        <f ca="1">SUMIFS(INDIRECT("'"&amp;$C39&amp;"'!$e:$e"),INDIRECT("'"&amp;$C39&amp;"'!$C:$C"),V$3,INDIRECT("'"&amp;$C39&amp;"'!$A:$A"),$F$2)</f>
        <v>0</v>
      </c>
      <c r="W39" s="45">
        <f ca="1">SUMIFS(INDIRECT("'"&amp;$C39&amp;"'!$e:$e"),INDIRECT("'"&amp;$C39&amp;"'!$C:$C"),W$3,INDIRECT("'"&amp;$C39&amp;"'!$A:$A"),$F$2)</f>
        <v>0</v>
      </c>
    </row>
    <row r="40" customHeight="1" spans="1:23">
      <c r="A40" s="20">
        <f ca="1" t="shared" si="25"/>
        <v>3</v>
      </c>
      <c r="B40" s="20">
        <f ca="1" t="shared" si="26"/>
        <v>0</v>
      </c>
      <c r="C40" s="32">
        <v>33</v>
      </c>
      <c r="D40" s="35"/>
      <c r="E40" s="35"/>
      <c r="F40" s="23">
        <f>VLOOKUP(C40,档案!A:B,2,FALSE)</f>
        <v>0</v>
      </c>
      <c r="G40" s="24">
        <f ca="1" t="shared" si="21"/>
        <v>0</v>
      </c>
      <c r="H40" s="24">
        <f ca="1" t="shared" si="7"/>
        <v>0</v>
      </c>
      <c r="I40" s="24">
        <f ca="1" t="shared" si="27"/>
        <v>0</v>
      </c>
      <c r="J40" s="24">
        <f ca="1" t="shared" si="8"/>
        <v>0</v>
      </c>
      <c r="K40" s="44">
        <f ca="1" t="shared" si="9"/>
        <v>0</v>
      </c>
      <c r="L40" s="44">
        <f ca="1" t="shared" si="10"/>
        <v>0</v>
      </c>
      <c r="M40" s="44">
        <f ca="1" t="shared" si="11"/>
        <v>0</v>
      </c>
      <c r="N40" s="44">
        <f ca="1" t="shared" si="12"/>
        <v>0</v>
      </c>
      <c r="O40" s="44">
        <f ca="1" t="shared" si="13"/>
        <v>0</v>
      </c>
      <c r="P40" s="45">
        <f ca="1" t="shared" si="14"/>
        <v>0</v>
      </c>
      <c r="Q40" s="45">
        <f ca="1" t="shared" si="15"/>
        <v>0</v>
      </c>
      <c r="R40" s="45">
        <f ca="1" t="shared" si="16"/>
        <v>0</v>
      </c>
      <c r="S40" s="45">
        <f ca="1" t="shared" si="17"/>
        <v>0</v>
      </c>
      <c r="T40" s="45">
        <f ca="1" t="shared" si="18"/>
        <v>0</v>
      </c>
      <c r="U40" s="45">
        <f ca="1" t="shared" si="19"/>
        <v>0</v>
      </c>
      <c r="V40" s="45">
        <f ca="1">SUMIFS(INDIRECT("'"&amp;$C40&amp;"'!$e:$e"),INDIRECT("'"&amp;$C40&amp;"'!$C:$C"),V$3,INDIRECT("'"&amp;$C40&amp;"'!$A:$A"),$F$2)</f>
        <v>0</v>
      </c>
      <c r="W40" s="45">
        <f ca="1">SUMIFS(INDIRECT("'"&amp;$C40&amp;"'!$e:$e"),INDIRECT("'"&amp;$C40&amp;"'!$C:$C"),W$3,INDIRECT("'"&amp;$C40&amp;"'!$A:$A"),$F$2)</f>
        <v>0</v>
      </c>
    </row>
    <row r="41" customHeight="1" spans="1:23">
      <c r="A41" s="20">
        <f ca="1" t="shared" si="25"/>
        <v>3</v>
      </c>
      <c r="B41" s="20">
        <f ca="1" t="shared" si="26"/>
        <v>0</v>
      </c>
      <c r="C41" s="33">
        <v>34</v>
      </c>
      <c r="D41" s="35"/>
      <c r="E41" s="35"/>
      <c r="F41" s="23">
        <f>VLOOKUP(C41,档案!A:B,2,FALSE)</f>
        <v>0</v>
      </c>
      <c r="G41" s="24">
        <f ca="1" t="shared" si="21"/>
        <v>0</v>
      </c>
      <c r="H41" s="24">
        <f ca="1" t="shared" si="7"/>
        <v>0</v>
      </c>
      <c r="I41" s="24">
        <f ca="1" t="shared" si="27"/>
        <v>0</v>
      </c>
      <c r="J41" s="24">
        <f ca="1" t="shared" si="8"/>
        <v>0</v>
      </c>
      <c r="K41" s="44">
        <f ca="1" t="shared" si="9"/>
        <v>0</v>
      </c>
      <c r="L41" s="44">
        <f ca="1" t="shared" si="10"/>
        <v>0</v>
      </c>
      <c r="M41" s="44">
        <f ca="1" t="shared" si="11"/>
        <v>0</v>
      </c>
      <c r="N41" s="44">
        <f ca="1" t="shared" si="12"/>
        <v>0</v>
      </c>
      <c r="O41" s="44">
        <f ca="1" t="shared" si="13"/>
        <v>0</v>
      </c>
      <c r="P41" s="45">
        <f ca="1" t="shared" si="14"/>
        <v>0</v>
      </c>
      <c r="Q41" s="45">
        <f ca="1" t="shared" si="15"/>
        <v>0</v>
      </c>
      <c r="R41" s="45">
        <f ca="1" t="shared" si="16"/>
        <v>0</v>
      </c>
      <c r="S41" s="45">
        <f ca="1" t="shared" si="17"/>
        <v>0</v>
      </c>
      <c r="T41" s="45">
        <f ca="1" t="shared" si="18"/>
        <v>0</v>
      </c>
      <c r="U41" s="45">
        <f ca="1" t="shared" si="19"/>
        <v>0</v>
      </c>
      <c r="V41" s="45">
        <f ca="1">SUMIFS(INDIRECT("'"&amp;$C41&amp;"'!$e:$e"),INDIRECT("'"&amp;$C41&amp;"'!$C:$C"),V$3,INDIRECT("'"&amp;$C41&amp;"'!$A:$A"),$F$2)</f>
        <v>0</v>
      </c>
      <c r="W41" s="45">
        <f ca="1">SUMIFS(INDIRECT("'"&amp;$C41&amp;"'!$e:$e"),INDIRECT("'"&amp;$C41&amp;"'!$C:$C"),W$3,INDIRECT("'"&amp;$C41&amp;"'!$A:$A"),$F$2)</f>
        <v>0</v>
      </c>
    </row>
    <row r="42" customHeight="1" spans="1:23">
      <c r="A42" s="20">
        <f ca="1" t="shared" si="25"/>
        <v>3</v>
      </c>
      <c r="B42" s="20">
        <f ca="1" t="shared" si="26"/>
        <v>0</v>
      </c>
      <c r="C42" s="33">
        <v>35</v>
      </c>
      <c r="D42" s="35"/>
      <c r="E42" s="35"/>
      <c r="F42" s="23">
        <f>VLOOKUP(C42,档案!A:B,2,FALSE)</f>
        <v>0</v>
      </c>
      <c r="G42" s="24">
        <f ca="1" t="shared" si="21"/>
        <v>0</v>
      </c>
      <c r="H42" s="24">
        <f ca="1" t="shared" si="7"/>
        <v>0</v>
      </c>
      <c r="I42" s="24">
        <f ca="1" t="shared" si="27"/>
        <v>0</v>
      </c>
      <c r="J42" s="24">
        <f ca="1" t="shared" si="8"/>
        <v>0</v>
      </c>
      <c r="K42" s="44">
        <f ca="1" t="shared" si="9"/>
        <v>0</v>
      </c>
      <c r="L42" s="44">
        <f ca="1" t="shared" si="10"/>
        <v>0</v>
      </c>
      <c r="M42" s="44">
        <f ca="1" t="shared" si="11"/>
        <v>0</v>
      </c>
      <c r="N42" s="44">
        <f ca="1" t="shared" si="12"/>
        <v>0</v>
      </c>
      <c r="O42" s="44">
        <f ca="1" t="shared" si="13"/>
        <v>0</v>
      </c>
      <c r="P42" s="45">
        <f ca="1" t="shared" si="14"/>
        <v>0</v>
      </c>
      <c r="Q42" s="45">
        <f ca="1" t="shared" si="15"/>
        <v>0</v>
      </c>
      <c r="R42" s="45">
        <f ca="1" t="shared" si="16"/>
        <v>0</v>
      </c>
      <c r="S42" s="45">
        <f ca="1" t="shared" si="17"/>
        <v>0</v>
      </c>
      <c r="T42" s="45">
        <f ca="1" t="shared" si="18"/>
        <v>0</v>
      </c>
      <c r="U42" s="45">
        <f ca="1" t="shared" si="19"/>
        <v>0</v>
      </c>
      <c r="V42" s="45">
        <f ca="1">SUMIFS(INDIRECT("'"&amp;$C42&amp;"'!$e:$e"),INDIRECT("'"&amp;$C42&amp;"'!$C:$C"),V$3,INDIRECT("'"&amp;$C42&amp;"'!$A:$A"),$F$2)</f>
        <v>0</v>
      </c>
      <c r="W42" s="45">
        <f ca="1">SUMIFS(INDIRECT("'"&amp;$C42&amp;"'!$e:$e"),INDIRECT("'"&amp;$C42&amp;"'!$C:$C"),W$3,INDIRECT("'"&amp;$C42&amp;"'!$A:$A"),$F$2)</f>
        <v>0</v>
      </c>
    </row>
    <row r="43" customHeight="1" spans="1:23">
      <c r="A43" s="20" t="e">
        <f ca="1" t="shared" si="25"/>
        <v>#REF!</v>
      </c>
      <c r="B43" s="20" t="e">
        <f ca="1" t="shared" si="26"/>
        <v>#REF!</v>
      </c>
      <c r="C43" s="34"/>
      <c r="D43" s="35"/>
      <c r="E43" s="35"/>
      <c r="F43" s="26" t="s">
        <v>68</v>
      </c>
      <c r="G43" s="36">
        <f ca="1">SUM(G34:G42)</f>
        <v>212968.5</v>
      </c>
      <c r="H43" s="36">
        <f ca="1" t="shared" ref="H43:H62" si="28">SUM(K43:O43)</f>
        <v>0</v>
      </c>
      <c r="I43" s="36">
        <f ca="1" t="shared" si="27"/>
        <v>39525</v>
      </c>
      <c r="J43" s="36">
        <f ca="1" t="shared" ref="J43:J62" si="29">G43+H43-I43</f>
        <v>173443.5</v>
      </c>
      <c r="K43" s="36">
        <f ca="1" t="shared" ref="K43:W43" si="30">SUM(K34:K42)</f>
        <v>0</v>
      </c>
      <c r="L43" s="36">
        <f ca="1" t="shared" si="30"/>
        <v>0</v>
      </c>
      <c r="M43" s="36">
        <f ca="1" t="shared" si="30"/>
        <v>0</v>
      </c>
      <c r="N43" s="36">
        <f ca="1" t="shared" si="30"/>
        <v>0</v>
      </c>
      <c r="O43" s="36">
        <f ca="1" t="shared" si="30"/>
        <v>0</v>
      </c>
      <c r="P43" s="36">
        <f ca="1" t="shared" si="30"/>
        <v>0</v>
      </c>
      <c r="Q43" s="36">
        <f ca="1" t="shared" si="30"/>
        <v>0</v>
      </c>
      <c r="R43" s="36">
        <f ca="1" t="shared" si="30"/>
        <v>0</v>
      </c>
      <c r="S43" s="36">
        <f ca="1" t="shared" si="30"/>
        <v>39525</v>
      </c>
      <c r="T43" s="36">
        <f ca="1" t="shared" si="30"/>
        <v>0</v>
      </c>
      <c r="U43" s="36">
        <f ca="1" t="shared" si="30"/>
        <v>0</v>
      </c>
      <c r="V43" s="36">
        <f ca="1" t="shared" si="30"/>
        <v>0</v>
      </c>
      <c r="W43" s="36">
        <f ca="1" t="shared" si="30"/>
        <v>0</v>
      </c>
    </row>
    <row r="44" customHeight="1" spans="1:23">
      <c r="A44" s="20">
        <f ca="1" t="shared" si="25"/>
        <v>70</v>
      </c>
      <c r="B44" s="20">
        <f ca="1" t="shared" si="26"/>
        <v>0</v>
      </c>
      <c r="C44" s="21">
        <v>36</v>
      </c>
      <c r="D44" s="35"/>
      <c r="E44" s="28" t="str">
        <f>VLOOKUP(C44,档案!A:B,2,FALSE)</f>
        <v>电子承兑汇票</v>
      </c>
      <c r="F44" s="28"/>
      <c r="G44" s="24">
        <f ca="1" t="shared" si="21"/>
        <v>53359.74</v>
      </c>
      <c r="H44" s="24">
        <f ca="1" t="shared" si="28"/>
        <v>0</v>
      </c>
      <c r="I44" s="24">
        <f ca="1" t="shared" si="27"/>
        <v>0</v>
      </c>
      <c r="J44" s="24">
        <f ca="1" t="shared" si="29"/>
        <v>53359.74</v>
      </c>
      <c r="K44" s="44">
        <f ca="1" t="shared" ref="K43:K62" si="31">SUMIFS(INDIRECT("'"&amp;$C44&amp;"'!$D:$D"),INDIRECT("'"&amp;$C44&amp;"'!$C:$C"),K$3,INDIRECT("'"&amp;$C44&amp;"'!$A:$A"),$F$2)</f>
        <v>0</v>
      </c>
      <c r="L44" s="44">
        <f ca="1" t="shared" ref="L43:L62" si="32">SUMIFS(INDIRECT("'"&amp;$C44&amp;"'!$D:$D"),INDIRECT("'"&amp;$C44&amp;"'!$C:$C"),L$3,INDIRECT("'"&amp;$C44&amp;"'!$A:$A"),$F$2)</f>
        <v>0</v>
      </c>
      <c r="M44" s="44">
        <f ca="1" t="shared" ref="M43:M62" si="33">SUMIFS(INDIRECT("'"&amp;$C44&amp;"'!$D:$D"),INDIRECT("'"&amp;$C44&amp;"'!$C:$C"),M$3,INDIRECT("'"&amp;$C44&amp;"'!$A:$A"),$F$2)</f>
        <v>0</v>
      </c>
      <c r="N44" s="44">
        <f ca="1" t="shared" ref="N43:N62" si="34">SUMIFS(INDIRECT("'"&amp;$C44&amp;"'!$D:$D"),INDIRECT("'"&amp;$C44&amp;"'!$C:$C"),N$3,INDIRECT("'"&amp;$C44&amp;"'!$A:$A"),$F$2)</f>
        <v>0</v>
      </c>
      <c r="O44" s="44">
        <f ca="1" t="shared" ref="O43:O62" si="35">SUMIFS(INDIRECT("'"&amp;$C44&amp;"'!$D:$D"),INDIRECT("'"&amp;$C44&amp;"'!$C:$C"),O$3,INDIRECT("'"&amp;$C44&amp;"'!$A:$A"),$F$2)</f>
        <v>0</v>
      </c>
      <c r="P44" s="45">
        <f ca="1" t="shared" ref="P43:P62" si="36">SUMIFS(INDIRECT("'"&amp;$C44&amp;"'!$e:$e"),INDIRECT("'"&amp;$C44&amp;"'!$C:$C"),P$3,INDIRECT("'"&amp;$C44&amp;"'!$A:$A"),$F$2)</f>
        <v>0</v>
      </c>
      <c r="Q44" s="45">
        <f ca="1" t="shared" ref="Q43:Q62" si="37">SUMIFS(INDIRECT("'"&amp;$C44&amp;"'!$e:$e"),INDIRECT("'"&amp;$C44&amp;"'!$C:$C"),Q$3,INDIRECT("'"&amp;$C44&amp;"'!$A:$A"),$F$2)</f>
        <v>0</v>
      </c>
      <c r="R44" s="45">
        <f ca="1" t="shared" ref="R43:R62" si="38">SUMIFS(INDIRECT("'"&amp;$C44&amp;"'!$e:$e"),INDIRECT("'"&amp;$C44&amp;"'!$C:$C"),R$3,INDIRECT("'"&amp;$C44&amp;"'!$A:$A"),$F$2)</f>
        <v>0</v>
      </c>
      <c r="S44" s="45">
        <f ca="1" t="shared" ref="S43:S62" si="39">SUMIFS(INDIRECT("'"&amp;$C44&amp;"'!$e:$e"),INDIRECT("'"&amp;$C44&amp;"'!$C:$C"),S$3,INDIRECT("'"&amp;$C44&amp;"'!$A:$A"),$F$2)</f>
        <v>0</v>
      </c>
      <c r="T44" s="45">
        <f ca="1" t="shared" ref="T43:T62" si="40">SUMIFS(INDIRECT("'"&amp;$C44&amp;"'!$e:$e"),INDIRECT("'"&amp;$C44&amp;"'!$C:$C"),T$3,INDIRECT("'"&amp;$C44&amp;"'!$A:$A"),$F$2)</f>
        <v>0</v>
      </c>
      <c r="U44" s="45">
        <f ca="1" t="shared" ref="U43:U62" si="41">SUMIFS(INDIRECT("'"&amp;$C44&amp;"'!$e:$e"),INDIRECT("'"&amp;$C44&amp;"'!$C:$C"),U$3,INDIRECT("'"&amp;$C44&amp;"'!$A:$A"),$F$2)</f>
        <v>0</v>
      </c>
      <c r="V44" s="45">
        <f ca="1">SUMIFS(INDIRECT("'"&amp;$C44&amp;"'!$e:$e"),INDIRECT("'"&amp;$C44&amp;"'!$C:$C"),V$3,INDIRECT("'"&amp;$C44&amp;"'!$A:$A"),$F$2)</f>
        <v>0</v>
      </c>
      <c r="W44" s="45">
        <f ca="1">SUMIFS(INDIRECT("'"&amp;$C44&amp;"'!$e:$e"),INDIRECT("'"&amp;$C44&amp;"'!$C:$C"),W$3,INDIRECT("'"&amp;$C44&amp;"'!$A:$A"),$F$2)</f>
        <v>0</v>
      </c>
    </row>
    <row r="45" customHeight="1" spans="1:23">
      <c r="A45" s="20">
        <f ca="1" t="shared" si="25"/>
        <v>3</v>
      </c>
      <c r="B45" s="20">
        <f ca="1" t="shared" si="26"/>
        <v>0</v>
      </c>
      <c r="C45" s="21">
        <v>37</v>
      </c>
      <c r="D45" s="35"/>
      <c r="E45" s="28" t="str">
        <f>VLOOKUP(C45,档案!A:B,2,FALSE)</f>
        <v>库存现金</v>
      </c>
      <c r="F45" s="28"/>
      <c r="G45" s="24">
        <f ca="1" t="shared" si="21"/>
        <v>0</v>
      </c>
      <c r="H45" s="24">
        <f ca="1" t="shared" si="28"/>
        <v>0</v>
      </c>
      <c r="I45" s="24">
        <f ca="1" t="shared" si="27"/>
        <v>0</v>
      </c>
      <c r="J45" s="24">
        <f ca="1" t="shared" si="29"/>
        <v>0</v>
      </c>
      <c r="K45" s="44">
        <f ca="1" t="shared" si="31"/>
        <v>0</v>
      </c>
      <c r="L45" s="44">
        <f ca="1" t="shared" si="32"/>
        <v>0</v>
      </c>
      <c r="M45" s="44">
        <f ca="1" t="shared" si="33"/>
        <v>0</v>
      </c>
      <c r="N45" s="44">
        <f ca="1" t="shared" si="34"/>
        <v>0</v>
      </c>
      <c r="O45" s="44">
        <f ca="1" t="shared" si="35"/>
        <v>0</v>
      </c>
      <c r="P45" s="45">
        <f ca="1" t="shared" si="36"/>
        <v>0</v>
      </c>
      <c r="Q45" s="45">
        <f ca="1" t="shared" si="37"/>
        <v>0</v>
      </c>
      <c r="R45" s="45">
        <f ca="1" t="shared" si="38"/>
        <v>0</v>
      </c>
      <c r="S45" s="45">
        <f ca="1" t="shared" si="39"/>
        <v>0</v>
      </c>
      <c r="T45" s="45">
        <f ca="1" t="shared" si="40"/>
        <v>0</v>
      </c>
      <c r="U45" s="45">
        <f ca="1" t="shared" si="41"/>
        <v>0</v>
      </c>
      <c r="V45" s="45">
        <f ca="1">SUMIFS(INDIRECT("'"&amp;$C45&amp;"'!$e:$e"),INDIRECT("'"&amp;$C45&amp;"'!$C:$C"),V$3,INDIRECT("'"&amp;$C45&amp;"'!$A:$A"),$F$2)</f>
        <v>0</v>
      </c>
      <c r="W45" s="45">
        <f ca="1">SUMIFS(INDIRECT("'"&amp;$C45&amp;"'!$e:$e"),INDIRECT("'"&amp;$C45&amp;"'!$C:$C"),W$3,INDIRECT("'"&amp;$C45&amp;"'!$A:$A"),$F$2)</f>
        <v>0</v>
      </c>
    </row>
    <row r="46" customHeight="1" spans="1:23">
      <c r="A46" s="20" t="e">
        <f ca="1" t="shared" si="25"/>
        <v>#REF!</v>
      </c>
      <c r="B46" s="20" t="e">
        <f ca="1" t="shared" si="26"/>
        <v>#REF!</v>
      </c>
      <c r="C46" s="34"/>
      <c r="D46" s="35"/>
      <c r="E46" s="30" t="s">
        <v>69</v>
      </c>
      <c r="F46" s="30"/>
      <c r="G46" s="31">
        <f ca="1">SUM(G43:G45)</f>
        <v>266328.24</v>
      </c>
      <c r="H46" s="31">
        <f ca="1" t="shared" si="28"/>
        <v>0</v>
      </c>
      <c r="I46" s="31">
        <f ca="1" t="shared" si="27"/>
        <v>39525</v>
      </c>
      <c r="J46" s="31">
        <f ca="1" t="shared" si="29"/>
        <v>226803.24</v>
      </c>
      <c r="K46" s="31">
        <f ca="1" t="shared" ref="K46:W46" si="42">SUM(K43:K45)</f>
        <v>0</v>
      </c>
      <c r="L46" s="31">
        <f ca="1" t="shared" si="42"/>
        <v>0</v>
      </c>
      <c r="M46" s="31">
        <f ca="1" t="shared" si="42"/>
        <v>0</v>
      </c>
      <c r="N46" s="31">
        <f ca="1" t="shared" si="42"/>
        <v>0</v>
      </c>
      <c r="O46" s="31">
        <f ca="1" t="shared" si="42"/>
        <v>0</v>
      </c>
      <c r="P46" s="31">
        <f ca="1" t="shared" si="42"/>
        <v>0</v>
      </c>
      <c r="Q46" s="31">
        <f ca="1" t="shared" si="42"/>
        <v>0</v>
      </c>
      <c r="R46" s="31">
        <f ca="1" t="shared" si="42"/>
        <v>0</v>
      </c>
      <c r="S46" s="31">
        <f ca="1" t="shared" si="42"/>
        <v>39525</v>
      </c>
      <c r="T46" s="31">
        <f ca="1" t="shared" si="42"/>
        <v>0</v>
      </c>
      <c r="U46" s="31">
        <f ca="1" t="shared" si="42"/>
        <v>0</v>
      </c>
      <c r="V46" s="31">
        <f ca="1" t="shared" si="42"/>
        <v>0</v>
      </c>
      <c r="W46" s="31">
        <f ca="1" t="shared" si="42"/>
        <v>0</v>
      </c>
    </row>
    <row r="47" customHeight="1" spans="1:23">
      <c r="A47" s="20">
        <f ca="1" t="shared" si="25"/>
        <v>34</v>
      </c>
      <c r="B47" s="20">
        <f ca="1" t="shared" si="26"/>
        <v>0</v>
      </c>
      <c r="C47" s="21">
        <v>38</v>
      </c>
      <c r="D47" s="35" t="s">
        <v>36</v>
      </c>
      <c r="E47" s="35" t="s">
        <v>67</v>
      </c>
      <c r="F47" s="23" t="str">
        <f>VLOOKUP(C47,档案!A:B,2,FALSE)</f>
        <v>浦发银行光谷支行01894</v>
      </c>
      <c r="G47" s="24">
        <f ca="1" t="shared" si="21"/>
        <v>10647.75</v>
      </c>
      <c r="H47" s="24">
        <f ca="1" t="shared" si="28"/>
        <v>0</v>
      </c>
      <c r="I47" s="24">
        <f ca="1" t="shared" si="27"/>
        <v>0</v>
      </c>
      <c r="J47" s="24">
        <f ca="1" t="shared" si="29"/>
        <v>10647.75</v>
      </c>
      <c r="K47" s="44">
        <f ca="1" t="shared" si="31"/>
        <v>0</v>
      </c>
      <c r="L47" s="44">
        <f ca="1" t="shared" si="32"/>
        <v>0</v>
      </c>
      <c r="M47" s="44">
        <f ca="1" t="shared" si="33"/>
        <v>0</v>
      </c>
      <c r="N47" s="44">
        <f ca="1" t="shared" si="34"/>
        <v>0</v>
      </c>
      <c r="O47" s="44">
        <f ca="1" t="shared" si="35"/>
        <v>0</v>
      </c>
      <c r="P47" s="45">
        <f ca="1" t="shared" si="36"/>
        <v>0</v>
      </c>
      <c r="Q47" s="45">
        <f ca="1" t="shared" si="37"/>
        <v>0</v>
      </c>
      <c r="R47" s="45">
        <f ca="1" t="shared" si="38"/>
        <v>0</v>
      </c>
      <c r="S47" s="45">
        <f ca="1" t="shared" si="39"/>
        <v>0</v>
      </c>
      <c r="T47" s="45">
        <f ca="1" t="shared" si="40"/>
        <v>0</v>
      </c>
      <c r="U47" s="45">
        <f ca="1" t="shared" si="41"/>
        <v>0</v>
      </c>
      <c r="V47" s="45">
        <f ca="1">SUMIFS(INDIRECT("'"&amp;$C47&amp;"'!$e:$e"),INDIRECT("'"&amp;$C47&amp;"'!$C:$C"),V$3,INDIRECT("'"&amp;$C47&amp;"'!$A:$A"),$F$2)</f>
        <v>0</v>
      </c>
      <c r="W47" s="45">
        <f ca="1">SUMIFS(INDIRECT("'"&amp;$C47&amp;"'!$e:$e"),INDIRECT("'"&amp;$C47&amp;"'!$C:$C"),W$3,INDIRECT("'"&amp;$C47&amp;"'!$A:$A"),$F$2)</f>
        <v>0</v>
      </c>
    </row>
    <row r="48" customHeight="1" spans="1:23">
      <c r="A48" s="20">
        <f ca="1" t="shared" si="25"/>
        <v>3</v>
      </c>
      <c r="B48" s="20">
        <f ca="1" t="shared" si="26"/>
        <v>0</v>
      </c>
      <c r="C48" s="33">
        <v>39</v>
      </c>
      <c r="D48" s="35"/>
      <c r="E48" s="35"/>
      <c r="F48" s="23">
        <f>VLOOKUP(C48,档案!A:B,2,FALSE)</f>
        <v>0</v>
      </c>
      <c r="G48" s="24">
        <f ca="1" t="shared" si="21"/>
        <v>0</v>
      </c>
      <c r="H48" s="24">
        <f ca="1" t="shared" si="28"/>
        <v>0</v>
      </c>
      <c r="I48" s="24">
        <f ca="1" t="shared" si="27"/>
        <v>0</v>
      </c>
      <c r="J48" s="24">
        <f ca="1" t="shared" si="29"/>
        <v>0</v>
      </c>
      <c r="K48" s="44">
        <f ca="1" t="shared" si="31"/>
        <v>0</v>
      </c>
      <c r="L48" s="44">
        <f ca="1" t="shared" si="32"/>
        <v>0</v>
      </c>
      <c r="M48" s="44">
        <f ca="1" t="shared" si="33"/>
        <v>0</v>
      </c>
      <c r="N48" s="44">
        <f ca="1" t="shared" si="34"/>
        <v>0</v>
      </c>
      <c r="O48" s="44">
        <f ca="1" t="shared" si="35"/>
        <v>0</v>
      </c>
      <c r="P48" s="45">
        <f ca="1" t="shared" si="36"/>
        <v>0</v>
      </c>
      <c r="Q48" s="45">
        <f ca="1" t="shared" si="37"/>
        <v>0</v>
      </c>
      <c r="R48" s="45">
        <f ca="1" t="shared" si="38"/>
        <v>0</v>
      </c>
      <c r="S48" s="45">
        <f ca="1" t="shared" si="39"/>
        <v>0</v>
      </c>
      <c r="T48" s="45">
        <f ca="1" t="shared" si="40"/>
        <v>0</v>
      </c>
      <c r="U48" s="45">
        <f ca="1" t="shared" si="41"/>
        <v>0</v>
      </c>
      <c r="V48" s="45">
        <f ca="1">SUMIFS(INDIRECT("'"&amp;$C48&amp;"'!$e:$e"),INDIRECT("'"&amp;$C48&amp;"'!$C:$C"),V$3,INDIRECT("'"&amp;$C48&amp;"'!$A:$A"),$F$2)</f>
        <v>0</v>
      </c>
      <c r="W48" s="45">
        <f ca="1">SUMIFS(INDIRECT("'"&amp;$C48&amp;"'!$e:$e"),INDIRECT("'"&amp;$C48&amp;"'!$C:$C"),W$3,INDIRECT("'"&amp;$C48&amp;"'!$A:$A"),$F$2)</f>
        <v>0</v>
      </c>
    </row>
    <row r="49" customHeight="1" spans="1:23">
      <c r="A49" s="20">
        <f ca="1" t="shared" si="25"/>
        <v>3</v>
      </c>
      <c r="B49" s="20">
        <f ca="1" t="shared" si="26"/>
        <v>0</v>
      </c>
      <c r="C49" s="33">
        <v>40</v>
      </c>
      <c r="D49" s="35"/>
      <c r="E49" s="35"/>
      <c r="F49" s="23">
        <f>VLOOKUP(C49,档案!A:B,2,FALSE)</f>
        <v>0</v>
      </c>
      <c r="G49" s="24">
        <f ca="1" t="shared" si="21"/>
        <v>0</v>
      </c>
      <c r="H49" s="24">
        <f ca="1" t="shared" si="28"/>
        <v>0</v>
      </c>
      <c r="I49" s="24">
        <f ca="1" t="shared" si="27"/>
        <v>0</v>
      </c>
      <c r="J49" s="24">
        <f ca="1" t="shared" si="29"/>
        <v>0</v>
      </c>
      <c r="K49" s="44">
        <f ca="1" t="shared" si="31"/>
        <v>0</v>
      </c>
      <c r="L49" s="44">
        <f ca="1" t="shared" si="32"/>
        <v>0</v>
      </c>
      <c r="M49" s="44">
        <f ca="1" t="shared" si="33"/>
        <v>0</v>
      </c>
      <c r="N49" s="44">
        <f ca="1" t="shared" si="34"/>
        <v>0</v>
      </c>
      <c r="O49" s="44">
        <f ca="1" t="shared" si="35"/>
        <v>0</v>
      </c>
      <c r="P49" s="45">
        <f ca="1" t="shared" si="36"/>
        <v>0</v>
      </c>
      <c r="Q49" s="45">
        <f ca="1" t="shared" si="37"/>
        <v>0</v>
      </c>
      <c r="R49" s="45">
        <f ca="1" t="shared" si="38"/>
        <v>0</v>
      </c>
      <c r="S49" s="45">
        <f ca="1" t="shared" si="39"/>
        <v>0</v>
      </c>
      <c r="T49" s="45">
        <f ca="1" t="shared" si="40"/>
        <v>0</v>
      </c>
      <c r="U49" s="45">
        <f ca="1" t="shared" si="41"/>
        <v>0</v>
      </c>
      <c r="V49" s="45">
        <f ca="1">SUMIFS(INDIRECT("'"&amp;$C49&amp;"'!$e:$e"),INDIRECT("'"&amp;$C49&amp;"'!$C:$C"),V$3,INDIRECT("'"&amp;$C49&amp;"'!$A:$A"),$F$2)</f>
        <v>0</v>
      </c>
      <c r="W49" s="45">
        <f ca="1">SUMIFS(INDIRECT("'"&amp;$C49&amp;"'!$e:$e"),INDIRECT("'"&amp;$C49&amp;"'!$C:$C"),W$3,INDIRECT("'"&amp;$C49&amp;"'!$A:$A"),$F$2)</f>
        <v>0</v>
      </c>
    </row>
    <row r="50" customHeight="1" spans="1:23">
      <c r="A50" s="20">
        <f ca="1" t="shared" si="25"/>
        <v>3</v>
      </c>
      <c r="B50" s="20">
        <f ca="1" t="shared" si="26"/>
        <v>0</v>
      </c>
      <c r="C50" s="33">
        <v>41</v>
      </c>
      <c r="D50" s="35"/>
      <c r="E50" s="35"/>
      <c r="F50" s="23">
        <f>VLOOKUP(C50,档案!A:B,2,FALSE)</f>
        <v>0</v>
      </c>
      <c r="G50" s="24">
        <f ca="1" t="shared" si="21"/>
        <v>0</v>
      </c>
      <c r="H50" s="24">
        <f ca="1" t="shared" si="28"/>
        <v>0</v>
      </c>
      <c r="I50" s="24">
        <f ca="1" t="shared" si="27"/>
        <v>0</v>
      </c>
      <c r="J50" s="24">
        <f ca="1" t="shared" si="29"/>
        <v>0</v>
      </c>
      <c r="K50" s="44">
        <f ca="1" t="shared" si="31"/>
        <v>0</v>
      </c>
      <c r="L50" s="44">
        <f ca="1" t="shared" si="32"/>
        <v>0</v>
      </c>
      <c r="M50" s="44">
        <f ca="1" t="shared" si="33"/>
        <v>0</v>
      </c>
      <c r="N50" s="44">
        <f ca="1" t="shared" si="34"/>
        <v>0</v>
      </c>
      <c r="O50" s="44">
        <f ca="1" t="shared" si="35"/>
        <v>0</v>
      </c>
      <c r="P50" s="45">
        <f ca="1" t="shared" si="36"/>
        <v>0</v>
      </c>
      <c r="Q50" s="45">
        <f ca="1" t="shared" si="37"/>
        <v>0</v>
      </c>
      <c r="R50" s="45">
        <f ca="1" t="shared" si="38"/>
        <v>0</v>
      </c>
      <c r="S50" s="45">
        <f ca="1" t="shared" si="39"/>
        <v>0</v>
      </c>
      <c r="T50" s="45">
        <f ca="1" t="shared" si="40"/>
        <v>0</v>
      </c>
      <c r="U50" s="45">
        <f ca="1" t="shared" si="41"/>
        <v>0</v>
      </c>
      <c r="V50" s="45">
        <f ca="1">SUMIFS(INDIRECT("'"&amp;$C50&amp;"'!$e:$e"),INDIRECT("'"&amp;$C50&amp;"'!$C:$C"),V$3,INDIRECT("'"&amp;$C50&amp;"'!$A:$A"),$F$2)</f>
        <v>0</v>
      </c>
      <c r="W50" s="45">
        <f ca="1">SUMIFS(INDIRECT("'"&amp;$C50&amp;"'!$e:$e"),INDIRECT("'"&amp;$C50&amp;"'!$C:$C"),W$3,INDIRECT("'"&amp;$C50&amp;"'!$A:$A"),$F$2)</f>
        <v>0</v>
      </c>
    </row>
    <row r="51" customHeight="1" spans="1:23">
      <c r="A51" s="20" t="e">
        <f ca="1" t="shared" si="25"/>
        <v>#REF!</v>
      </c>
      <c r="B51" s="20" t="e">
        <f ca="1" t="shared" si="26"/>
        <v>#REF!</v>
      </c>
      <c r="C51" s="34"/>
      <c r="D51" s="35"/>
      <c r="E51" s="35"/>
      <c r="F51" s="26" t="s">
        <v>68</v>
      </c>
      <c r="G51" s="36">
        <f ca="1">SUM(G47:G50)</f>
        <v>10647.75</v>
      </c>
      <c r="H51" s="36">
        <f ca="1" t="shared" si="28"/>
        <v>0</v>
      </c>
      <c r="I51" s="36">
        <f ca="1" t="shared" si="27"/>
        <v>0</v>
      </c>
      <c r="J51" s="36">
        <f ca="1" t="shared" si="29"/>
        <v>10647.75</v>
      </c>
      <c r="K51" s="36">
        <f ca="1" t="shared" ref="K51:W51" si="43">SUM(K47:K50)</f>
        <v>0</v>
      </c>
      <c r="L51" s="36">
        <f ca="1" t="shared" si="43"/>
        <v>0</v>
      </c>
      <c r="M51" s="36">
        <f ca="1" t="shared" si="43"/>
        <v>0</v>
      </c>
      <c r="N51" s="36">
        <f ca="1" t="shared" si="43"/>
        <v>0</v>
      </c>
      <c r="O51" s="36">
        <f ca="1" t="shared" si="43"/>
        <v>0</v>
      </c>
      <c r="P51" s="36">
        <f ca="1" t="shared" si="43"/>
        <v>0</v>
      </c>
      <c r="Q51" s="36">
        <f ca="1" t="shared" si="43"/>
        <v>0</v>
      </c>
      <c r="R51" s="36">
        <f ca="1" t="shared" si="43"/>
        <v>0</v>
      </c>
      <c r="S51" s="36">
        <f ca="1" t="shared" si="43"/>
        <v>0</v>
      </c>
      <c r="T51" s="36">
        <f ca="1" t="shared" si="43"/>
        <v>0</v>
      </c>
      <c r="U51" s="36">
        <f ca="1" t="shared" si="43"/>
        <v>0</v>
      </c>
      <c r="V51" s="36">
        <f ca="1" t="shared" si="43"/>
        <v>0</v>
      </c>
      <c r="W51" s="36">
        <f ca="1" t="shared" si="43"/>
        <v>0</v>
      </c>
    </row>
    <row r="52" customHeight="1" spans="1:23">
      <c r="A52" s="20">
        <f ca="1" t="shared" si="25"/>
        <v>13</v>
      </c>
      <c r="B52" s="20">
        <f ca="1" t="shared" si="26"/>
        <v>0</v>
      </c>
      <c r="C52" s="21">
        <v>42</v>
      </c>
      <c r="D52" s="35"/>
      <c r="E52" s="28" t="str">
        <f>VLOOKUP(C52,档案!A:B,2,FALSE)</f>
        <v>电子承兑汇票</v>
      </c>
      <c r="F52" s="28"/>
      <c r="G52" s="24">
        <f ca="1" t="shared" si="21"/>
        <v>0</v>
      </c>
      <c r="H52" s="24">
        <f ca="1" t="shared" si="28"/>
        <v>0</v>
      </c>
      <c r="I52" s="24">
        <f ca="1" t="shared" si="27"/>
        <v>0</v>
      </c>
      <c r="J52" s="24">
        <f ca="1" t="shared" si="29"/>
        <v>0</v>
      </c>
      <c r="K52" s="44">
        <f ca="1" t="shared" si="31"/>
        <v>0</v>
      </c>
      <c r="L52" s="44">
        <f ca="1" t="shared" si="32"/>
        <v>0</v>
      </c>
      <c r="M52" s="44">
        <f ca="1" t="shared" si="33"/>
        <v>0</v>
      </c>
      <c r="N52" s="44">
        <f ca="1" t="shared" si="34"/>
        <v>0</v>
      </c>
      <c r="O52" s="44">
        <f ca="1" t="shared" si="35"/>
        <v>0</v>
      </c>
      <c r="P52" s="45">
        <f ca="1" t="shared" si="36"/>
        <v>0</v>
      </c>
      <c r="Q52" s="45">
        <f ca="1" t="shared" si="37"/>
        <v>0</v>
      </c>
      <c r="R52" s="45">
        <f ca="1" t="shared" si="38"/>
        <v>0</v>
      </c>
      <c r="S52" s="45">
        <f ca="1" t="shared" si="39"/>
        <v>0</v>
      </c>
      <c r="T52" s="45">
        <f ca="1" t="shared" si="40"/>
        <v>0</v>
      </c>
      <c r="U52" s="45">
        <f ca="1" t="shared" si="41"/>
        <v>0</v>
      </c>
      <c r="V52" s="45">
        <f ca="1">SUMIFS(INDIRECT("'"&amp;$C52&amp;"'!$e:$e"),INDIRECT("'"&amp;$C52&amp;"'!$C:$C"),V$3,INDIRECT("'"&amp;$C52&amp;"'!$A:$A"),$F$2)</f>
        <v>0</v>
      </c>
      <c r="W52" s="45">
        <f ca="1">SUMIFS(INDIRECT("'"&amp;$C52&amp;"'!$e:$e"),INDIRECT("'"&amp;$C52&amp;"'!$C:$C"),W$3,INDIRECT("'"&amp;$C52&amp;"'!$A:$A"),$F$2)</f>
        <v>0</v>
      </c>
    </row>
    <row r="53" customHeight="1" spans="1:23">
      <c r="A53" s="20">
        <f ca="1" t="shared" si="25"/>
        <v>3</v>
      </c>
      <c r="B53" s="20">
        <f ca="1" t="shared" si="26"/>
        <v>0</v>
      </c>
      <c r="C53" s="21">
        <v>43</v>
      </c>
      <c r="D53" s="35"/>
      <c r="E53" s="28" t="str">
        <f>VLOOKUP(C53,档案!A:B,2,FALSE)</f>
        <v>库存现金</v>
      </c>
      <c r="F53" s="28"/>
      <c r="G53" s="24">
        <f ca="1" t="shared" si="21"/>
        <v>0</v>
      </c>
      <c r="H53" s="24">
        <f ca="1" t="shared" si="28"/>
        <v>0</v>
      </c>
      <c r="I53" s="24">
        <f ca="1" t="shared" si="27"/>
        <v>0</v>
      </c>
      <c r="J53" s="24">
        <f ca="1" t="shared" si="29"/>
        <v>0</v>
      </c>
      <c r="K53" s="44">
        <f ca="1" t="shared" si="31"/>
        <v>0</v>
      </c>
      <c r="L53" s="44">
        <f ca="1" t="shared" si="32"/>
        <v>0</v>
      </c>
      <c r="M53" s="44">
        <f ca="1" t="shared" si="33"/>
        <v>0</v>
      </c>
      <c r="N53" s="44">
        <f ca="1" t="shared" si="34"/>
        <v>0</v>
      </c>
      <c r="O53" s="44">
        <f ca="1" t="shared" si="35"/>
        <v>0</v>
      </c>
      <c r="P53" s="45">
        <f ca="1" t="shared" si="36"/>
        <v>0</v>
      </c>
      <c r="Q53" s="45">
        <f ca="1" t="shared" si="37"/>
        <v>0</v>
      </c>
      <c r="R53" s="45">
        <f ca="1" t="shared" si="38"/>
        <v>0</v>
      </c>
      <c r="S53" s="45">
        <f ca="1" t="shared" si="39"/>
        <v>0</v>
      </c>
      <c r="T53" s="45">
        <f ca="1" t="shared" si="40"/>
        <v>0</v>
      </c>
      <c r="U53" s="45">
        <f ca="1" t="shared" si="41"/>
        <v>0</v>
      </c>
      <c r="V53" s="45">
        <f ca="1">SUMIFS(INDIRECT("'"&amp;$C53&amp;"'!$e:$e"),INDIRECT("'"&amp;$C53&amp;"'!$C:$C"),V$3,INDIRECT("'"&amp;$C53&amp;"'!$A:$A"),$F$2)</f>
        <v>0</v>
      </c>
      <c r="W53" s="45">
        <f ca="1">SUMIFS(INDIRECT("'"&amp;$C53&amp;"'!$e:$e"),INDIRECT("'"&amp;$C53&amp;"'!$C:$C"),W$3,INDIRECT("'"&amp;$C53&amp;"'!$A:$A"),$F$2)</f>
        <v>0</v>
      </c>
    </row>
    <row r="54" customHeight="1" spans="1:23">
      <c r="A54" s="20" t="e">
        <f ca="1" t="shared" si="25"/>
        <v>#REF!</v>
      </c>
      <c r="B54" s="20" t="e">
        <f ca="1" t="shared" si="26"/>
        <v>#REF!</v>
      </c>
      <c r="C54" s="34"/>
      <c r="D54" s="35"/>
      <c r="E54" s="30" t="s">
        <v>69</v>
      </c>
      <c r="F54" s="30"/>
      <c r="G54" s="31">
        <f ca="1">SUM(G51:G53)</f>
        <v>10647.75</v>
      </c>
      <c r="H54" s="31">
        <f ca="1" t="shared" si="28"/>
        <v>0</v>
      </c>
      <c r="I54" s="31">
        <f ca="1" t="shared" si="27"/>
        <v>0</v>
      </c>
      <c r="J54" s="31">
        <f ca="1" t="shared" si="29"/>
        <v>10647.75</v>
      </c>
      <c r="K54" s="31">
        <f ca="1" t="shared" ref="K54:W54" si="44">SUM(K51:K53)</f>
        <v>0</v>
      </c>
      <c r="L54" s="31">
        <f ca="1" t="shared" si="44"/>
        <v>0</v>
      </c>
      <c r="M54" s="31">
        <f ca="1" t="shared" si="44"/>
        <v>0</v>
      </c>
      <c r="N54" s="31">
        <f ca="1" t="shared" si="44"/>
        <v>0</v>
      </c>
      <c r="O54" s="31">
        <f ca="1" t="shared" si="44"/>
        <v>0</v>
      </c>
      <c r="P54" s="31">
        <f ca="1" t="shared" si="44"/>
        <v>0</v>
      </c>
      <c r="Q54" s="31">
        <f ca="1" t="shared" si="44"/>
        <v>0</v>
      </c>
      <c r="R54" s="31">
        <f ca="1" t="shared" si="44"/>
        <v>0</v>
      </c>
      <c r="S54" s="31">
        <f ca="1" t="shared" si="44"/>
        <v>0</v>
      </c>
      <c r="T54" s="31">
        <f ca="1" t="shared" si="44"/>
        <v>0</v>
      </c>
      <c r="U54" s="31">
        <f ca="1" t="shared" si="44"/>
        <v>0</v>
      </c>
      <c r="V54" s="31">
        <f ca="1" t="shared" si="44"/>
        <v>0</v>
      </c>
      <c r="W54" s="31">
        <f ca="1" t="shared" si="44"/>
        <v>0</v>
      </c>
    </row>
    <row r="55" customHeight="1" spans="1:23">
      <c r="A55" s="20">
        <f ca="1" t="shared" si="25"/>
        <v>180</v>
      </c>
      <c r="B55" s="20">
        <f ca="1" t="shared" si="26"/>
        <v>0</v>
      </c>
      <c r="C55" s="21">
        <v>44</v>
      </c>
      <c r="D55" s="35" t="s">
        <v>38</v>
      </c>
      <c r="E55" s="35" t="s">
        <v>67</v>
      </c>
      <c r="F55" s="23" t="str">
        <f>VLOOKUP(C55,档案!A:B,2,FALSE)</f>
        <v>王先梅 邮储银行4262</v>
      </c>
      <c r="G55" s="24">
        <f ca="1" t="shared" si="21"/>
        <v>51552.55</v>
      </c>
      <c r="H55" s="24">
        <f ca="1" t="shared" si="28"/>
        <v>0</v>
      </c>
      <c r="I55" s="24">
        <f ca="1" t="shared" si="27"/>
        <v>0</v>
      </c>
      <c r="J55" s="24">
        <f ca="1" t="shared" si="29"/>
        <v>51552.55</v>
      </c>
      <c r="K55" s="44">
        <f ca="1" t="shared" si="31"/>
        <v>0</v>
      </c>
      <c r="L55" s="44">
        <f ca="1" t="shared" si="32"/>
        <v>0</v>
      </c>
      <c r="M55" s="44">
        <f ca="1" t="shared" si="33"/>
        <v>0</v>
      </c>
      <c r="N55" s="44">
        <f ca="1" t="shared" si="34"/>
        <v>0</v>
      </c>
      <c r="O55" s="44">
        <f ca="1" t="shared" si="35"/>
        <v>0</v>
      </c>
      <c r="P55" s="45">
        <f ca="1" t="shared" si="36"/>
        <v>0</v>
      </c>
      <c r="Q55" s="45">
        <f ca="1" t="shared" si="37"/>
        <v>0</v>
      </c>
      <c r="R55" s="45">
        <f ca="1" t="shared" si="38"/>
        <v>0</v>
      </c>
      <c r="S55" s="45">
        <f ca="1" t="shared" si="39"/>
        <v>0</v>
      </c>
      <c r="T55" s="45">
        <f ca="1" t="shared" si="40"/>
        <v>0</v>
      </c>
      <c r="U55" s="45">
        <f ca="1" t="shared" si="41"/>
        <v>0</v>
      </c>
      <c r="V55" s="45">
        <f ca="1">SUMIFS(INDIRECT("'"&amp;$C55&amp;"'!$e:$e"),INDIRECT("'"&amp;$C55&amp;"'!$C:$C"),V$3,INDIRECT("'"&amp;$C55&amp;"'!$A:$A"),$F$2)</f>
        <v>0</v>
      </c>
      <c r="W55" s="45">
        <f ca="1">SUMIFS(INDIRECT("'"&amp;$C55&amp;"'!$e:$e"),INDIRECT("'"&amp;$C55&amp;"'!$C:$C"),W$3,INDIRECT("'"&amp;$C55&amp;"'!$A:$A"),$F$2)</f>
        <v>0</v>
      </c>
    </row>
    <row r="56" customHeight="1" spans="1:23">
      <c r="A56" s="20">
        <f ca="1" t="shared" si="25"/>
        <v>16</v>
      </c>
      <c r="B56" s="20">
        <f ca="1" t="shared" si="26"/>
        <v>0</v>
      </c>
      <c r="C56" s="21">
        <v>45</v>
      </c>
      <c r="D56" s="35"/>
      <c r="E56" s="35"/>
      <c r="F56" s="23" t="str">
        <f>VLOOKUP(C56,档案!A:B,2,FALSE)</f>
        <v>林家祥 邮储银行7677</v>
      </c>
      <c r="G56" s="24">
        <f ca="1" t="shared" si="21"/>
        <v>413.830000000002</v>
      </c>
      <c r="H56" s="24">
        <f ca="1" t="shared" si="28"/>
        <v>0</v>
      </c>
      <c r="I56" s="24">
        <f ca="1" t="shared" si="27"/>
        <v>0</v>
      </c>
      <c r="J56" s="24">
        <f ca="1" t="shared" si="29"/>
        <v>413.830000000002</v>
      </c>
      <c r="K56" s="44">
        <f ca="1" t="shared" si="31"/>
        <v>0</v>
      </c>
      <c r="L56" s="44">
        <f ca="1" t="shared" si="32"/>
        <v>0</v>
      </c>
      <c r="M56" s="44">
        <f ca="1" t="shared" si="33"/>
        <v>0</v>
      </c>
      <c r="N56" s="44">
        <f ca="1" t="shared" si="34"/>
        <v>0</v>
      </c>
      <c r="O56" s="44">
        <f ca="1" t="shared" si="35"/>
        <v>0</v>
      </c>
      <c r="P56" s="45">
        <f ca="1" t="shared" si="36"/>
        <v>0</v>
      </c>
      <c r="Q56" s="45">
        <f ca="1" t="shared" si="37"/>
        <v>0</v>
      </c>
      <c r="R56" s="45">
        <f ca="1" t="shared" si="38"/>
        <v>0</v>
      </c>
      <c r="S56" s="45">
        <f ca="1" t="shared" si="39"/>
        <v>0</v>
      </c>
      <c r="T56" s="45">
        <f ca="1" t="shared" si="40"/>
        <v>0</v>
      </c>
      <c r="U56" s="45">
        <f ca="1" t="shared" si="41"/>
        <v>0</v>
      </c>
      <c r="V56" s="45">
        <f ca="1">SUMIFS(INDIRECT("'"&amp;$C56&amp;"'!$e:$e"),INDIRECT("'"&amp;$C56&amp;"'!$C:$C"),V$3,INDIRECT("'"&amp;$C56&amp;"'!$A:$A"),$F$2)</f>
        <v>0</v>
      </c>
      <c r="W56" s="45">
        <f ca="1">SUMIFS(INDIRECT("'"&amp;$C56&amp;"'!$e:$e"),INDIRECT("'"&amp;$C56&amp;"'!$C:$C"),W$3,INDIRECT("'"&amp;$C56&amp;"'!$A:$A"),$F$2)</f>
        <v>0</v>
      </c>
    </row>
    <row r="57" ht="17" customHeight="1" spans="1:23">
      <c r="A57" s="20">
        <f ca="1" t="shared" si="25"/>
        <v>23</v>
      </c>
      <c r="B57" s="20">
        <f ca="1" t="shared" si="26"/>
        <v>0</v>
      </c>
      <c r="C57" s="32">
        <v>46</v>
      </c>
      <c r="D57" s="35"/>
      <c r="E57" s="35"/>
      <c r="F57" s="23" t="str">
        <f>VLOOKUP(C57,档案!A:B,2,FALSE)</f>
        <v>湖北岚丹农民工发放账户01679</v>
      </c>
      <c r="G57" s="24">
        <f ca="1" t="shared" si="21"/>
        <v>2474.83000000002</v>
      </c>
      <c r="H57" s="24">
        <f ca="1" t="shared" si="28"/>
        <v>0</v>
      </c>
      <c r="I57" s="24">
        <f ca="1" t="shared" si="27"/>
        <v>0</v>
      </c>
      <c r="J57" s="24">
        <f ca="1" t="shared" si="29"/>
        <v>2474.83000000002</v>
      </c>
      <c r="K57" s="44">
        <f ca="1" t="shared" si="31"/>
        <v>0</v>
      </c>
      <c r="L57" s="44">
        <f ca="1" t="shared" si="32"/>
        <v>0</v>
      </c>
      <c r="M57" s="44">
        <f ca="1" t="shared" si="33"/>
        <v>0</v>
      </c>
      <c r="N57" s="44">
        <f ca="1" t="shared" si="34"/>
        <v>0</v>
      </c>
      <c r="O57" s="44">
        <f ca="1" t="shared" si="35"/>
        <v>0</v>
      </c>
      <c r="P57" s="45">
        <f ca="1" t="shared" si="36"/>
        <v>0</v>
      </c>
      <c r="Q57" s="45">
        <f ca="1" t="shared" si="37"/>
        <v>0</v>
      </c>
      <c r="R57" s="45">
        <f ca="1" t="shared" si="38"/>
        <v>0</v>
      </c>
      <c r="S57" s="45">
        <f ca="1" t="shared" si="39"/>
        <v>0</v>
      </c>
      <c r="T57" s="45">
        <f ca="1" t="shared" si="40"/>
        <v>0</v>
      </c>
      <c r="U57" s="45">
        <f ca="1" t="shared" si="41"/>
        <v>0</v>
      </c>
      <c r="V57" s="45">
        <f ca="1">SUMIFS(INDIRECT("'"&amp;$C57&amp;"'!$e:$e"),INDIRECT("'"&amp;$C57&amp;"'!$C:$C"),V$3,INDIRECT("'"&amp;$C57&amp;"'!$A:$A"),$F$2)</f>
        <v>0</v>
      </c>
      <c r="W57" s="45">
        <f ca="1">SUMIFS(INDIRECT("'"&amp;$C57&amp;"'!$e:$e"),INDIRECT("'"&amp;$C57&amp;"'!$C:$C"),W$3,INDIRECT("'"&amp;$C57&amp;"'!$A:$A"),$F$2)</f>
        <v>0</v>
      </c>
    </row>
    <row r="58" customHeight="1" spans="1:23">
      <c r="A58" s="20">
        <f ca="1" t="shared" si="25"/>
        <v>22</v>
      </c>
      <c r="B58" s="20">
        <f ca="1" t="shared" si="26"/>
        <v>0</v>
      </c>
      <c r="C58" s="32">
        <v>47</v>
      </c>
      <c r="D58" s="35"/>
      <c r="E58" s="35"/>
      <c r="F58" s="23" t="str">
        <f>VLOOKUP(C58,档案!A:B,2,FALSE)</f>
        <v>岚丹电子承兑汇票</v>
      </c>
      <c r="G58" s="24">
        <f ca="1" t="shared" si="21"/>
        <v>0</v>
      </c>
      <c r="H58" s="24">
        <f ca="1" t="shared" si="28"/>
        <v>0</v>
      </c>
      <c r="I58" s="24">
        <f ca="1" t="shared" si="27"/>
        <v>0</v>
      </c>
      <c r="J58" s="24">
        <f ca="1" t="shared" si="29"/>
        <v>0</v>
      </c>
      <c r="K58" s="44">
        <f ca="1" t="shared" si="31"/>
        <v>0</v>
      </c>
      <c r="L58" s="44">
        <f ca="1" t="shared" si="32"/>
        <v>0</v>
      </c>
      <c r="M58" s="44">
        <f ca="1" t="shared" si="33"/>
        <v>0</v>
      </c>
      <c r="N58" s="44">
        <f ca="1" t="shared" si="34"/>
        <v>0</v>
      </c>
      <c r="O58" s="44">
        <f ca="1" t="shared" si="35"/>
        <v>0</v>
      </c>
      <c r="P58" s="45">
        <f ca="1" t="shared" si="36"/>
        <v>0</v>
      </c>
      <c r="Q58" s="45">
        <f ca="1" t="shared" si="37"/>
        <v>0</v>
      </c>
      <c r="R58" s="45">
        <f ca="1" t="shared" si="38"/>
        <v>0</v>
      </c>
      <c r="S58" s="45">
        <f ca="1" t="shared" si="39"/>
        <v>0</v>
      </c>
      <c r="T58" s="45">
        <f ca="1" t="shared" si="40"/>
        <v>0</v>
      </c>
      <c r="U58" s="45">
        <f ca="1" t="shared" si="41"/>
        <v>0</v>
      </c>
      <c r="V58" s="45">
        <f ca="1">SUMIFS(INDIRECT("'"&amp;$C58&amp;"'!$e:$e"),INDIRECT("'"&amp;$C58&amp;"'!$C:$C"),V$3,INDIRECT("'"&amp;$C58&amp;"'!$A:$A"),$F$2)</f>
        <v>0</v>
      </c>
      <c r="W58" s="45">
        <f ca="1">SUMIFS(INDIRECT("'"&amp;$C58&amp;"'!$e:$e"),INDIRECT("'"&amp;$C58&amp;"'!$C:$C"),W$3,INDIRECT("'"&amp;$C58&amp;"'!$A:$A"),$F$2)</f>
        <v>0</v>
      </c>
    </row>
    <row r="59" customHeight="1" spans="1:23">
      <c r="A59" s="20">
        <f ca="1" t="shared" si="25"/>
        <v>12</v>
      </c>
      <c r="B59" s="20">
        <f ca="1" t="shared" si="26"/>
        <v>0</v>
      </c>
      <c r="C59" s="32">
        <v>48</v>
      </c>
      <c r="D59" s="35"/>
      <c r="E59" s="35"/>
      <c r="F59" s="23" t="str">
        <f>VLOOKUP(C59,档案!A:B,2,FALSE)</f>
        <v>湖北岚丹农民工账户53528</v>
      </c>
      <c r="G59" s="24">
        <f ca="1" t="shared" si="21"/>
        <v>126516.66</v>
      </c>
      <c r="H59" s="24">
        <f ca="1" t="shared" si="28"/>
        <v>0</v>
      </c>
      <c r="I59" s="24">
        <f ca="1" t="shared" si="27"/>
        <v>0</v>
      </c>
      <c r="J59" s="24">
        <f ca="1" t="shared" si="29"/>
        <v>126516.66</v>
      </c>
      <c r="K59" s="44">
        <f ca="1" t="shared" si="31"/>
        <v>0</v>
      </c>
      <c r="L59" s="44">
        <f ca="1" t="shared" si="32"/>
        <v>0</v>
      </c>
      <c r="M59" s="44">
        <f ca="1" t="shared" si="33"/>
        <v>0</v>
      </c>
      <c r="N59" s="44">
        <f ca="1" t="shared" si="34"/>
        <v>0</v>
      </c>
      <c r="O59" s="44">
        <f ca="1" t="shared" si="35"/>
        <v>0</v>
      </c>
      <c r="P59" s="45">
        <f ca="1" t="shared" si="36"/>
        <v>0</v>
      </c>
      <c r="Q59" s="45">
        <f ca="1" t="shared" si="37"/>
        <v>0</v>
      </c>
      <c r="R59" s="45">
        <f ca="1" t="shared" si="38"/>
        <v>0</v>
      </c>
      <c r="S59" s="45">
        <f ca="1" t="shared" si="39"/>
        <v>0</v>
      </c>
      <c r="T59" s="45">
        <f ca="1" t="shared" si="40"/>
        <v>0</v>
      </c>
      <c r="U59" s="45">
        <f ca="1" t="shared" si="41"/>
        <v>0</v>
      </c>
      <c r="V59" s="45">
        <f ca="1">SUMIFS(INDIRECT("'"&amp;$C59&amp;"'!$e:$e"),INDIRECT("'"&amp;$C59&amp;"'!$C:$C"),V$3,INDIRECT("'"&amp;$C59&amp;"'!$A:$A"),$F$2)</f>
        <v>0</v>
      </c>
      <c r="W59" s="45">
        <f ca="1">SUMIFS(INDIRECT("'"&amp;$C59&amp;"'!$e:$e"),INDIRECT("'"&amp;$C59&amp;"'!$C:$C"),W$3,INDIRECT("'"&amp;$C59&amp;"'!$A:$A"),$F$2)</f>
        <v>0</v>
      </c>
    </row>
    <row r="60" customHeight="1" spans="1:23">
      <c r="A60" s="20" t="e">
        <f ca="1" t="shared" si="25"/>
        <v>#REF!</v>
      </c>
      <c r="B60" s="20" t="e">
        <f ca="1" t="shared" si="26"/>
        <v>#REF!</v>
      </c>
      <c r="C60" s="34"/>
      <c r="D60" s="35"/>
      <c r="E60" s="35"/>
      <c r="F60" s="26" t="s">
        <v>68</v>
      </c>
      <c r="G60" s="36">
        <f ca="1">SUM(G55:G59)</f>
        <v>180957.87</v>
      </c>
      <c r="H60" s="36">
        <f ca="1" t="shared" si="28"/>
        <v>0</v>
      </c>
      <c r="I60" s="36">
        <f ca="1" t="shared" si="27"/>
        <v>0</v>
      </c>
      <c r="J60" s="36">
        <f ca="1" t="shared" si="29"/>
        <v>180957.87</v>
      </c>
      <c r="K60" s="36">
        <f ca="1" t="shared" ref="K60:W60" si="45">SUM(K55:K59)</f>
        <v>0</v>
      </c>
      <c r="L60" s="36">
        <f ca="1" t="shared" si="45"/>
        <v>0</v>
      </c>
      <c r="M60" s="36">
        <f ca="1" t="shared" si="45"/>
        <v>0</v>
      </c>
      <c r="N60" s="36">
        <f ca="1" t="shared" si="45"/>
        <v>0</v>
      </c>
      <c r="O60" s="36">
        <f ca="1" t="shared" si="45"/>
        <v>0</v>
      </c>
      <c r="P60" s="36">
        <f ca="1" t="shared" si="45"/>
        <v>0</v>
      </c>
      <c r="Q60" s="36">
        <f ca="1" t="shared" si="45"/>
        <v>0</v>
      </c>
      <c r="R60" s="36">
        <f ca="1" t="shared" si="45"/>
        <v>0</v>
      </c>
      <c r="S60" s="36">
        <f ca="1" t="shared" si="45"/>
        <v>0</v>
      </c>
      <c r="T60" s="36">
        <f ca="1" t="shared" si="45"/>
        <v>0</v>
      </c>
      <c r="U60" s="36">
        <f ca="1" t="shared" si="45"/>
        <v>0</v>
      </c>
      <c r="V60" s="36">
        <f ca="1" t="shared" si="45"/>
        <v>0</v>
      </c>
      <c r="W60" s="36">
        <f ca="1" t="shared" si="45"/>
        <v>0</v>
      </c>
    </row>
    <row r="61" customHeight="1" spans="1:23">
      <c r="A61" s="20">
        <f ca="1" t="shared" si="25"/>
        <v>6</v>
      </c>
      <c r="B61" s="20">
        <f ca="1" t="shared" si="26"/>
        <v>0</v>
      </c>
      <c r="C61" s="32">
        <v>50</v>
      </c>
      <c r="D61" s="35"/>
      <c r="E61" s="28" t="str">
        <f>VLOOKUP(C61,档案!A:B,2,FALSE)</f>
        <v>库存现金</v>
      </c>
      <c r="F61" s="28"/>
      <c r="G61" s="24">
        <f ca="1">IF(B61=0,INDEX(INDIRECT("'"&amp;$C61&amp;"'!$F:$F"),$A61,1),INDEX(INDIRECT("'"&amp;$C61&amp;"'!$F:$F"),$A61-1,1))</f>
        <v>0</v>
      </c>
      <c r="H61" s="24">
        <f ca="1" t="shared" si="28"/>
        <v>0</v>
      </c>
      <c r="I61" s="24">
        <f ca="1" t="shared" si="27"/>
        <v>0</v>
      </c>
      <c r="J61" s="24">
        <f ca="1" t="shared" si="29"/>
        <v>0</v>
      </c>
      <c r="K61" s="44">
        <f ca="1">SUMIFS(INDIRECT("'"&amp;$C61&amp;"'!$D:$D"),INDIRECT("'"&amp;$C61&amp;"'!$C:$C"),K$3,INDIRECT("'"&amp;$C61&amp;"'!$A:$A"),$F$2)</f>
        <v>0</v>
      </c>
      <c r="L61" s="44">
        <f ca="1">SUMIFS(INDIRECT("'"&amp;$C61&amp;"'!$D:$D"),INDIRECT("'"&amp;$C61&amp;"'!$C:$C"),L$3,INDIRECT("'"&amp;$C61&amp;"'!$A:$A"),$F$2)</f>
        <v>0</v>
      </c>
      <c r="M61" s="44">
        <f ca="1">SUMIFS(INDIRECT("'"&amp;$C61&amp;"'!$D:$D"),INDIRECT("'"&amp;$C61&amp;"'!$C:$C"),M$3,INDIRECT("'"&amp;$C61&amp;"'!$A:$A"),$F$2)</f>
        <v>0</v>
      </c>
      <c r="N61" s="44">
        <f ca="1">SUMIFS(INDIRECT("'"&amp;$C61&amp;"'!$D:$D"),INDIRECT("'"&amp;$C61&amp;"'!$C:$C"),N$3,INDIRECT("'"&amp;$C61&amp;"'!$A:$A"),$F$2)</f>
        <v>0</v>
      </c>
      <c r="O61" s="44">
        <f ca="1">SUMIFS(INDIRECT("'"&amp;$C61&amp;"'!$D:$D"),INDIRECT("'"&amp;$C61&amp;"'!$C:$C"),O$3,INDIRECT("'"&amp;$C61&amp;"'!$A:$A"),$F$2)</f>
        <v>0</v>
      </c>
      <c r="P61" s="45">
        <f ca="1">SUMIFS(INDIRECT("'"&amp;$C61&amp;"'!$e:$e"),INDIRECT("'"&amp;$C61&amp;"'!$C:$C"),P$3,INDIRECT("'"&amp;$C61&amp;"'!$A:$A"),$F$2)</f>
        <v>0</v>
      </c>
      <c r="Q61" s="45">
        <f ca="1">SUMIFS(INDIRECT("'"&amp;$C61&amp;"'!$e:$e"),INDIRECT("'"&amp;$C61&amp;"'!$C:$C"),Q$3,INDIRECT("'"&amp;$C61&amp;"'!$A:$A"),$F$2)</f>
        <v>0</v>
      </c>
      <c r="R61" s="45">
        <f ca="1">SUMIFS(INDIRECT("'"&amp;$C61&amp;"'!$e:$e"),INDIRECT("'"&amp;$C61&amp;"'!$C:$C"),R$3,INDIRECT("'"&amp;$C61&amp;"'!$A:$A"),$F$2)</f>
        <v>0</v>
      </c>
      <c r="S61" s="45">
        <f ca="1">SUMIFS(INDIRECT("'"&amp;$C61&amp;"'!$e:$e"),INDIRECT("'"&amp;$C61&amp;"'!$C:$C"),S$3,INDIRECT("'"&amp;$C61&amp;"'!$A:$A"),$F$2)</f>
        <v>0</v>
      </c>
      <c r="T61" s="45">
        <f ca="1">SUMIFS(INDIRECT("'"&amp;$C61&amp;"'!$e:$e"),INDIRECT("'"&amp;$C61&amp;"'!$C:$C"),T$3,INDIRECT("'"&amp;$C61&amp;"'!$A:$A"),$F$2)</f>
        <v>0</v>
      </c>
      <c r="U61" s="45">
        <f ca="1">SUMIFS(INDIRECT("'"&amp;$C61&amp;"'!$e:$e"),INDIRECT("'"&amp;$C61&amp;"'!$C:$C"),U$3,INDIRECT("'"&amp;$C61&amp;"'!$A:$A"),$F$2)</f>
        <v>0</v>
      </c>
      <c r="V61" s="45">
        <f ca="1">SUMIFS(INDIRECT("'"&amp;$C61&amp;"'!$e:$e"),INDIRECT("'"&amp;$C61&amp;"'!$C:$C"),V$3,INDIRECT("'"&amp;$C61&amp;"'!$A:$A"),$F$2)</f>
        <v>0</v>
      </c>
      <c r="W61" s="45">
        <f ca="1">SUMIFS(INDIRECT("'"&amp;$C61&amp;"'!$e:$e"),INDIRECT("'"&amp;$C61&amp;"'!$C:$C"),W$3,INDIRECT("'"&amp;$C61&amp;"'!$A:$A"),$F$2)</f>
        <v>0</v>
      </c>
    </row>
    <row r="62" customHeight="1" spans="3:23">
      <c r="C62" s="29"/>
      <c r="D62" s="35"/>
      <c r="E62" s="30" t="s">
        <v>69</v>
      </c>
      <c r="F62" s="30"/>
      <c r="G62" s="31">
        <f ca="1">SUM(G60:G61)</f>
        <v>180957.87</v>
      </c>
      <c r="H62" s="31">
        <f ca="1" t="shared" ref="H62:H69" si="46">SUM(K62:O62)</f>
        <v>0</v>
      </c>
      <c r="I62" s="31">
        <f ca="1" t="shared" si="27"/>
        <v>0</v>
      </c>
      <c r="J62" s="31">
        <f ca="1" t="shared" ref="J62:J69" si="47">G62+H62-I62</f>
        <v>180957.87</v>
      </c>
      <c r="K62" s="31">
        <f ca="1" t="shared" ref="K62:W62" si="48">SUM(K60:K61)</f>
        <v>0</v>
      </c>
      <c r="L62" s="31">
        <f ca="1" t="shared" si="48"/>
        <v>0</v>
      </c>
      <c r="M62" s="31">
        <f ca="1" t="shared" si="48"/>
        <v>0</v>
      </c>
      <c r="N62" s="31">
        <f ca="1" t="shared" si="48"/>
        <v>0</v>
      </c>
      <c r="O62" s="31">
        <f ca="1" t="shared" si="48"/>
        <v>0</v>
      </c>
      <c r="P62" s="31">
        <f ca="1" t="shared" si="48"/>
        <v>0</v>
      </c>
      <c r="Q62" s="31">
        <f ca="1" t="shared" si="48"/>
        <v>0</v>
      </c>
      <c r="R62" s="31">
        <f ca="1" t="shared" si="48"/>
        <v>0</v>
      </c>
      <c r="S62" s="31">
        <f ca="1" t="shared" si="48"/>
        <v>0</v>
      </c>
      <c r="T62" s="31">
        <f ca="1" t="shared" si="48"/>
        <v>0</v>
      </c>
      <c r="U62" s="31">
        <f ca="1" t="shared" si="48"/>
        <v>0</v>
      </c>
      <c r="V62" s="31">
        <f ca="1" t="shared" si="48"/>
        <v>0</v>
      </c>
      <c r="W62" s="31">
        <f ca="1" t="shared" si="48"/>
        <v>0</v>
      </c>
    </row>
    <row r="63" customHeight="1" spans="3:23">
      <c r="C63" s="37"/>
      <c r="D63" s="38" t="s">
        <v>70</v>
      </c>
      <c r="E63" s="38"/>
      <c r="F63" s="39" t="s">
        <v>67</v>
      </c>
      <c r="G63" s="40">
        <f ca="1">SUMIF($F3:$F62,"小计",G3:G62)</f>
        <v>1352964.09</v>
      </c>
      <c r="H63" s="40">
        <f ca="1" t="shared" si="46"/>
        <v>40000</v>
      </c>
      <c r="I63" s="40">
        <f ca="1" t="shared" si="27"/>
        <v>39528.5</v>
      </c>
      <c r="J63" s="40">
        <f ca="1" t="shared" si="47"/>
        <v>1353435.59</v>
      </c>
      <c r="K63" s="40">
        <f ca="1" t="shared" ref="K63:W63" si="49">SUMIF($F3:$F62,"小计",K3:K62)</f>
        <v>0</v>
      </c>
      <c r="L63" s="40">
        <f ca="1" t="shared" si="49"/>
        <v>0</v>
      </c>
      <c r="M63" s="40">
        <f ca="1" t="shared" si="49"/>
        <v>0</v>
      </c>
      <c r="N63" s="40">
        <f ca="1" t="shared" si="49"/>
        <v>40000</v>
      </c>
      <c r="O63" s="40">
        <f ca="1" t="shared" si="49"/>
        <v>0</v>
      </c>
      <c r="P63" s="40">
        <f ca="1" t="shared" si="49"/>
        <v>0</v>
      </c>
      <c r="Q63" s="40">
        <f ca="1" t="shared" si="49"/>
        <v>0</v>
      </c>
      <c r="R63" s="40">
        <f ca="1" t="shared" si="49"/>
        <v>1.5</v>
      </c>
      <c r="S63" s="40">
        <f ca="1" t="shared" si="49"/>
        <v>39525</v>
      </c>
      <c r="T63" s="40">
        <f ca="1" t="shared" si="49"/>
        <v>0</v>
      </c>
      <c r="U63" s="40">
        <f ca="1" t="shared" si="49"/>
        <v>2</v>
      </c>
      <c r="V63" s="40">
        <f ca="1" t="shared" si="49"/>
        <v>0</v>
      </c>
      <c r="W63" s="40">
        <f ca="1" t="shared" si="49"/>
        <v>0</v>
      </c>
    </row>
    <row r="64" customHeight="1" spans="3:23">
      <c r="C64" s="37"/>
      <c r="D64" s="38"/>
      <c r="E64" s="38"/>
      <c r="F64" s="39" t="s">
        <v>22</v>
      </c>
      <c r="G64" s="40">
        <f ca="1">SUMIF($E3:$E62,"电子承兑汇票",G3:G62)</f>
        <v>668845.12</v>
      </c>
      <c r="H64" s="40">
        <f ca="1" t="shared" si="46"/>
        <v>0</v>
      </c>
      <c r="I64" s="40">
        <f ca="1" t="shared" si="27"/>
        <v>0</v>
      </c>
      <c r="J64" s="40">
        <f ca="1" t="shared" si="47"/>
        <v>668845.12</v>
      </c>
      <c r="K64" s="40">
        <f ca="1" t="shared" ref="K64:W64" si="50">SUMIF($E3:$E62,"电子承兑汇票",K3:K62)</f>
        <v>0</v>
      </c>
      <c r="L64" s="40">
        <f ca="1" t="shared" si="50"/>
        <v>0</v>
      </c>
      <c r="M64" s="40">
        <f ca="1" t="shared" si="50"/>
        <v>0</v>
      </c>
      <c r="N64" s="40">
        <f ca="1" t="shared" si="50"/>
        <v>0</v>
      </c>
      <c r="O64" s="40">
        <f ca="1" t="shared" si="50"/>
        <v>0</v>
      </c>
      <c r="P64" s="40">
        <f ca="1" t="shared" si="50"/>
        <v>0</v>
      </c>
      <c r="Q64" s="40">
        <f ca="1" t="shared" si="50"/>
        <v>0</v>
      </c>
      <c r="R64" s="40">
        <f ca="1" t="shared" si="50"/>
        <v>0</v>
      </c>
      <c r="S64" s="40">
        <f ca="1" t="shared" si="50"/>
        <v>0</v>
      </c>
      <c r="T64" s="40">
        <f ca="1" t="shared" si="50"/>
        <v>0</v>
      </c>
      <c r="U64" s="40">
        <f ca="1" t="shared" si="50"/>
        <v>0</v>
      </c>
      <c r="V64" s="40">
        <f ca="1" t="shared" si="50"/>
        <v>0</v>
      </c>
      <c r="W64" s="40">
        <f ca="1" t="shared" si="50"/>
        <v>0</v>
      </c>
    </row>
    <row r="65" customHeight="1" spans="3:23">
      <c r="C65" s="37"/>
      <c r="D65" s="38"/>
      <c r="E65" s="38"/>
      <c r="F65" s="39" t="s">
        <v>23</v>
      </c>
      <c r="G65" s="46">
        <f ca="1">SUMIF($E3:$E62,"库存现金",G3:G62)</f>
        <v>305</v>
      </c>
      <c r="H65" s="46">
        <f ca="1" t="shared" si="46"/>
        <v>0</v>
      </c>
      <c r="I65" s="46">
        <f ca="1" t="shared" si="27"/>
        <v>0</v>
      </c>
      <c r="J65" s="46">
        <f ca="1" t="shared" si="47"/>
        <v>305</v>
      </c>
      <c r="K65" s="46">
        <f ca="1" t="shared" ref="K65:W65" si="51">SUMIF($E3:$E62,"库存现金",K3:K62)</f>
        <v>0</v>
      </c>
      <c r="L65" s="46">
        <f ca="1" t="shared" si="51"/>
        <v>0</v>
      </c>
      <c r="M65" s="46">
        <f ca="1" t="shared" si="51"/>
        <v>0</v>
      </c>
      <c r="N65" s="46">
        <f ca="1" t="shared" si="51"/>
        <v>0</v>
      </c>
      <c r="O65" s="46">
        <f ca="1" t="shared" si="51"/>
        <v>0</v>
      </c>
      <c r="P65" s="46">
        <f ca="1" t="shared" si="51"/>
        <v>0</v>
      </c>
      <c r="Q65" s="46">
        <f ca="1" t="shared" si="51"/>
        <v>0</v>
      </c>
      <c r="R65" s="46">
        <f ca="1" t="shared" si="51"/>
        <v>0</v>
      </c>
      <c r="S65" s="46">
        <f ca="1" t="shared" si="51"/>
        <v>0</v>
      </c>
      <c r="T65" s="46">
        <f ca="1" t="shared" si="51"/>
        <v>0</v>
      </c>
      <c r="U65" s="46">
        <f ca="1" t="shared" si="51"/>
        <v>0</v>
      </c>
      <c r="V65" s="46">
        <f ca="1" t="shared" si="51"/>
        <v>0</v>
      </c>
      <c r="W65" s="46">
        <f ca="1" t="shared" si="51"/>
        <v>0</v>
      </c>
    </row>
    <row r="66" customHeight="1" spans="3:23">
      <c r="C66" s="37"/>
      <c r="D66" s="38"/>
      <c r="E66" s="38"/>
      <c r="F66" s="39" t="s">
        <v>70</v>
      </c>
      <c r="G66" s="46">
        <f ca="1">SUM(G63:G65)</f>
        <v>2022114.21</v>
      </c>
      <c r="H66" s="46">
        <f ca="1" t="shared" si="46"/>
        <v>40000</v>
      </c>
      <c r="I66" s="46">
        <f ca="1" t="shared" si="27"/>
        <v>39528.5</v>
      </c>
      <c r="J66" s="46">
        <f ca="1" t="shared" si="47"/>
        <v>2022585.71</v>
      </c>
      <c r="K66" s="46">
        <f ca="1" t="shared" ref="K66:W66" si="52">SUM(K63:K65)</f>
        <v>0</v>
      </c>
      <c r="L66" s="46">
        <f ca="1" t="shared" si="52"/>
        <v>0</v>
      </c>
      <c r="M66" s="46">
        <f ca="1" t="shared" si="52"/>
        <v>0</v>
      </c>
      <c r="N66" s="46">
        <f ca="1" t="shared" si="52"/>
        <v>40000</v>
      </c>
      <c r="O66" s="46">
        <f ca="1" t="shared" si="52"/>
        <v>0</v>
      </c>
      <c r="P66" s="46">
        <f ca="1" t="shared" si="52"/>
        <v>0</v>
      </c>
      <c r="Q66" s="46">
        <f ca="1" t="shared" si="52"/>
        <v>0</v>
      </c>
      <c r="R66" s="46">
        <f ca="1" t="shared" si="52"/>
        <v>1.5</v>
      </c>
      <c r="S66" s="46">
        <f ca="1" t="shared" si="52"/>
        <v>39525</v>
      </c>
      <c r="T66" s="46">
        <f ca="1" t="shared" si="52"/>
        <v>0</v>
      </c>
      <c r="U66" s="46">
        <f ca="1" t="shared" si="52"/>
        <v>2</v>
      </c>
      <c r="V66" s="46">
        <f ca="1" t="shared" si="52"/>
        <v>0</v>
      </c>
      <c r="W66" s="46">
        <f ca="1" t="shared" si="52"/>
        <v>0</v>
      </c>
    </row>
    <row r="67" customHeight="1" spans="1:23">
      <c r="A67" s="20">
        <f ca="1">IF(B67=0,MATCH($F$2,INDIRECT("'"&amp;C67&amp;"'!A:A"),1),MATCH($F$2,INDIRECT("'"&amp;C67&amp;"'!A:A"),0))</f>
        <v>13</v>
      </c>
      <c r="B67" s="20">
        <f ca="1">COUNTIF(INDIRECT("'"&amp;C67&amp;"'!A:A"),$F$2)</f>
        <v>0</v>
      </c>
      <c r="C67" s="21">
        <v>51</v>
      </c>
      <c r="D67" s="47" t="s">
        <v>71</v>
      </c>
      <c r="E67" s="47"/>
      <c r="F67" s="48" t="s">
        <v>72</v>
      </c>
      <c r="G67" s="24">
        <f ca="1">IF(B67=0,INDEX(INDIRECT("'"&amp;$C67&amp;"'!$F:$F"),$A67,1),INDEX(INDIRECT("'"&amp;$C67&amp;"'!$F:$F"),$A67-1,1))</f>
        <v>207.350000000001</v>
      </c>
      <c r="H67" s="24">
        <f ca="1" t="shared" si="46"/>
        <v>0</v>
      </c>
      <c r="I67" s="24">
        <f ca="1" t="shared" si="27"/>
        <v>0</v>
      </c>
      <c r="J67" s="24">
        <f ca="1" t="shared" si="47"/>
        <v>207.350000000001</v>
      </c>
      <c r="K67" s="44">
        <f ca="1">SUMIFS(INDIRECT("'"&amp;$C67&amp;"'!$D:$D"),INDIRECT("'"&amp;$C67&amp;"'!$C:$C"),K$3,INDIRECT("'"&amp;$C67&amp;"'!$A:$A"),$F$2)</f>
        <v>0</v>
      </c>
      <c r="L67" s="44">
        <f ca="1">SUMIFS(INDIRECT("'"&amp;$C67&amp;"'!$D:$D"),INDIRECT("'"&amp;$C67&amp;"'!$C:$C"),L$3,INDIRECT("'"&amp;$C67&amp;"'!$A:$A"),$F$2)</f>
        <v>0</v>
      </c>
      <c r="M67" s="44">
        <f ca="1">SUMIFS(INDIRECT("'"&amp;$C67&amp;"'!$D:$D"),INDIRECT("'"&amp;$C67&amp;"'!$C:$C"),M$3,INDIRECT("'"&amp;$C67&amp;"'!$A:$A"),$F$2)</f>
        <v>0</v>
      </c>
      <c r="N67" s="44">
        <f ca="1">SUMIFS(INDIRECT("'"&amp;$C67&amp;"'!$D:$D"),INDIRECT("'"&amp;$C67&amp;"'!$C:$C"),N$3,INDIRECT("'"&amp;$C67&amp;"'!$A:$A"),$F$2)</f>
        <v>0</v>
      </c>
      <c r="O67" s="44">
        <f ca="1">SUMIFS(INDIRECT("'"&amp;$C67&amp;"'!$D:$D"),INDIRECT("'"&amp;$C67&amp;"'!$C:$C"),O$3,INDIRECT("'"&amp;$C67&amp;"'!$A:$A"),$F$2)</f>
        <v>0</v>
      </c>
      <c r="P67" s="45">
        <f ca="1">SUMIFS(INDIRECT("'"&amp;$C67&amp;"'!$e:$e"),INDIRECT("'"&amp;$C67&amp;"'!$C:$C"),P$3,INDIRECT("'"&amp;$C67&amp;"'!$A:$A"),$F$2)</f>
        <v>0</v>
      </c>
      <c r="Q67" s="45">
        <f ca="1">SUMIFS(INDIRECT("'"&amp;$C67&amp;"'!$e:$e"),INDIRECT("'"&amp;$C67&amp;"'!$C:$C"),Q$3,INDIRECT("'"&amp;$C67&amp;"'!$A:$A"),$F$2)</f>
        <v>0</v>
      </c>
      <c r="R67" s="45">
        <f ca="1">SUMIFS(INDIRECT("'"&amp;$C67&amp;"'!$e:$e"),INDIRECT("'"&amp;$C67&amp;"'!$C:$C"),R$3,INDIRECT("'"&amp;$C67&amp;"'!$A:$A"),$F$2)</f>
        <v>0</v>
      </c>
      <c r="S67" s="45">
        <f ca="1">SUMIFS(INDIRECT("'"&amp;$C67&amp;"'!$e:$e"),INDIRECT("'"&amp;$C67&amp;"'!$C:$C"),S$3,INDIRECT("'"&amp;$C67&amp;"'!$A:$A"),$F$2)</f>
        <v>0</v>
      </c>
      <c r="T67" s="45">
        <f ca="1">SUMIFS(INDIRECT("'"&amp;$C67&amp;"'!$e:$e"),INDIRECT("'"&amp;$C67&amp;"'!$C:$C"),T$3,INDIRECT("'"&amp;$C67&amp;"'!$A:$A"),$F$2)</f>
        <v>0</v>
      </c>
      <c r="U67" s="45">
        <f ca="1">SUMIFS(INDIRECT("'"&amp;$C67&amp;"'!$e:$e"),INDIRECT("'"&amp;$C67&amp;"'!$C:$C"),U$3,INDIRECT("'"&amp;$C67&amp;"'!$A:$A"),$F$2)</f>
        <v>0</v>
      </c>
      <c r="V67" s="45">
        <f ca="1">SUMIFS(INDIRECT("'"&amp;$C67&amp;"'!$e:$e"),INDIRECT("'"&amp;$C67&amp;"'!$C:$C"),V$3,INDIRECT("'"&amp;$C67&amp;"'!$A:$A"),$F$2)</f>
        <v>0</v>
      </c>
      <c r="W67" s="45">
        <f ca="1">SUMIFS(INDIRECT("'"&amp;$C67&amp;"'!$e:$e"),INDIRECT("'"&amp;$C67&amp;"'!$C:$C"),W$3,INDIRECT("'"&amp;$C67&amp;"'!$A:$A"),$F$2)</f>
        <v>0</v>
      </c>
    </row>
    <row r="68" customHeight="1" spans="1:23">
      <c r="A68" s="20">
        <f ca="1">IF(B68=0,MATCH($F$2,INDIRECT("'"&amp;C68&amp;"'!A:A"),1),MATCH($F$2,INDIRECT("'"&amp;C68&amp;"'!A:A"),0))</f>
        <v>3</v>
      </c>
      <c r="B68" s="20">
        <f ca="1">COUNTIF(INDIRECT("'"&amp;C68&amp;"'!A:A"),$F$2)</f>
        <v>0</v>
      </c>
      <c r="C68" s="21">
        <v>52</v>
      </c>
      <c r="D68" s="49" t="s">
        <v>73</v>
      </c>
      <c r="E68" s="49"/>
      <c r="F68" s="49" t="s">
        <v>23</v>
      </c>
      <c r="G68" s="24">
        <f ca="1" t="shared" ref="G67:G69" si="53">IF(B68=0,INDEX(INDIRECT("'"&amp;$C68&amp;"'!$F:$F"),$A68,1),INDEX(INDIRECT("'"&amp;$C68&amp;"'!$F:$F"),$A68-1,1))</f>
        <v>0</v>
      </c>
      <c r="H68" s="24">
        <f ca="1" t="shared" si="46"/>
        <v>0</v>
      </c>
      <c r="I68" s="24">
        <f ca="1" t="shared" si="27"/>
        <v>0</v>
      </c>
      <c r="J68" s="24">
        <f ca="1" t="shared" si="47"/>
        <v>0</v>
      </c>
      <c r="K68" s="44">
        <f ca="1">SUMIFS(INDIRECT("'"&amp;$C68&amp;"'!$D:$D"),INDIRECT("'"&amp;$C68&amp;"'!$C:$C"),K$3,INDIRECT("'"&amp;$C68&amp;"'!$A:$A"),$F$2)</f>
        <v>0</v>
      </c>
      <c r="L68" s="44">
        <f ca="1">SUMIFS(INDIRECT("'"&amp;$C68&amp;"'!$D:$D"),INDIRECT("'"&amp;$C68&amp;"'!$C:$C"),L$3,INDIRECT("'"&amp;$C68&amp;"'!$A:$A"),$F$2)</f>
        <v>0</v>
      </c>
      <c r="M68" s="44">
        <f ca="1">SUMIFS(INDIRECT("'"&amp;$C68&amp;"'!$D:$D"),INDIRECT("'"&amp;$C68&amp;"'!$C:$C"),M$3,INDIRECT("'"&amp;$C68&amp;"'!$A:$A"),$F$2)</f>
        <v>0</v>
      </c>
      <c r="N68" s="44">
        <f ca="1">SUMIFS(INDIRECT("'"&amp;$C68&amp;"'!$D:$D"),INDIRECT("'"&amp;$C68&amp;"'!$C:$C"),N$3,INDIRECT("'"&amp;$C68&amp;"'!$A:$A"),$F$2)</f>
        <v>0</v>
      </c>
      <c r="O68" s="44">
        <f ca="1">SUMIFS(INDIRECT("'"&amp;$C68&amp;"'!$D:$D"),INDIRECT("'"&amp;$C68&amp;"'!$C:$C"),O$3,INDIRECT("'"&amp;$C68&amp;"'!$A:$A"),$F$2)</f>
        <v>0</v>
      </c>
      <c r="P68" s="45">
        <f ca="1">SUMIFS(INDIRECT("'"&amp;$C68&amp;"'!$e:$e"),INDIRECT("'"&amp;$C68&amp;"'!$C:$C"),P$3,INDIRECT("'"&amp;$C68&amp;"'!$A:$A"),$F$2)</f>
        <v>0</v>
      </c>
      <c r="Q68" s="45">
        <f ca="1">SUMIFS(INDIRECT("'"&amp;$C68&amp;"'!$e:$e"),INDIRECT("'"&amp;$C68&amp;"'!$C:$C"),Q$3,INDIRECT("'"&amp;$C68&amp;"'!$A:$A"),$F$2)</f>
        <v>0</v>
      </c>
      <c r="R68" s="45">
        <f ca="1">SUMIFS(INDIRECT("'"&amp;$C68&amp;"'!$e:$e"),INDIRECT("'"&amp;$C68&amp;"'!$C:$C"),R$3,INDIRECT("'"&amp;$C68&amp;"'!$A:$A"),$F$2)</f>
        <v>0</v>
      </c>
      <c r="S68" s="45">
        <f ca="1">SUMIFS(INDIRECT("'"&amp;$C68&amp;"'!$e:$e"),INDIRECT("'"&amp;$C68&amp;"'!$C:$C"),S$3,INDIRECT("'"&amp;$C68&amp;"'!$A:$A"),$F$2)</f>
        <v>0</v>
      </c>
      <c r="T68" s="45">
        <f ca="1">SUMIFS(INDIRECT("'"&amp;$C68&amp;"'!$e:$e"),INDIRECT("'"&amp;$C68&amp;"'!$C:$C"),T$3,INDIRECT("'"&amp;$C68&amp;"'!$A:$A"),$F$2)</f>
        <v>0</v>
      </c>
      <c r="U68" s="45">
        <f ca="1">SUMIFS(INDIRECT("'"&amp;$C68&amp;"'!$e:$e"),INDIRECT("'"&amp;$C68&amp;"'!$C:$C"),U$3,INDIRECT("'"&amp;$C68&amp;"'!$A:$A"),$F$2)</f>
        <v>0</v>
      </c>
      <c r="V68" s="45">
        <f ca="1">SUMIFS(INDIRECT("'"&amp;$C68&amp;"'!$e:$e"),INDIRECT("'"&amp;$C68&amp;"'!$C:$C"),V$3,INDIRECT("'"&amp;$C68&amp;"'!$A:$A"),$F$2)</f>
        <v>0</v>
      </c>
      <c r="W68" s="45">
        <f ca="1">SUMIFS(INDIRECT("'"&amp;$C68&amp;"'!$e:$e"),INDIRECT("'"&amp;$C68&amp;"'!$C:$C"),W$3,INDIRECT("'"&amp;$C68&amp;"'!$A:$A"),$F$2)</f>
        <v>0</v>
      </c>
    </row>
    <row r="69" customHeight="1" spans="1:23">
      <c r="A69" s="20">
        <f ca="1">IF(B69=0,MATCH($F$2,INDIRECT("'"&amp;C69&amp;"'!A:A"),1),MATCH($F$2,INDIRECT("'"&amp;C69&amp;"'!A:A"),0))</f>
        <v>192</v>
      </c>
      <c r="B69" s="20">
        <f ca="1">COUNTIF(INDIRECT("'"&amp;C69&amp;"'!A:A"),$F$2)</f>
        <v>1</v>
      </c>
      <c r="C69" s="21">
        <v>53</v>
      </c>
      <c r="D69" s="50" t="s">
        <v>74</v>
      </c>
      <c r="E69" s="51"/>
      <c r="F69" s="49" t="s">
        <v>75</v>
      </c>
      <c r="G69" s="24">
        <f ca="1" t="shared" si="53"/>
        <v>14589.75</v>
      </c>
      <c r="H69" s="24">
        <f ca="1" t="shared" si="46"/>
        <v>8000</v>
      </c>
      <c r="I69" s="24">
        <f ca="1" t="shared" si="27"/>
        <v>0</v>
      </c>
      <c r="J69" s="24">
        <f ca="1" t="shared" si="47"/>
        <v>22589.75</v>
      </c>
      <c r="K69" s="44">
        <f ca="1">SUMIFS(INDIRECT("'"&amp;$C69&amp;"'!$D:$D"),INDIRECT("'"&amp;$C69&amp;"'!$C:$C"),K$3,INDIRECT("'"&amp;$C69&amp;"'!$A:$A"),$F$2)</f>
        <v>0</v>
      </c>
      <c r="L69" s="44">
        <f ca="1">SUMIFS(INDIRECT("'"&amp;$C69&amp;"'!$D:$D"),INDIRECT("'"&amp;$C69&amp;"'!$C:$C"),L$3,INDIRECT("'"&amp;$C69&amp;"'!$A:$A"),$F$2)</f>
        <v>8000</v>
      </c>
      <c r="M69" s="44">
        <f ca="1">SUMIFS(INDIRECT("'"&amp;$C69&amp;"'!$D:$D"),INDIRECT("'"&amp;$C69&amp;"'!$C:$C"),M$3,INDIRECT("'"&amp;$C69&amp;"'!$A:$A"),$F$2)</f>
        <v>0</v>
      </c>
      <c r="N69" s="44">
        <f ca="1">SUMIFS(INDIRECT("'"&amp;$C69&amp;"'!$D:$D"),INDIRECT("'"&amp;$C69&amp;"'!$C:$C"),N$3,INDIRECT("'"&amp;$C69&amp;"'!$A:$A"),$F$2)</f>
        <v>0</v>
      </c>
      <c r="O69" s="44">
        <f ca="1">SUMIFS(INDIRECT("'"&amp;$C69&amp;"'!$D:$D"),INDIRECT("'"&amp;$C69&amp;"'!$C:$C"),O$3,INDIRECT("'"&amp;$C69&amp;"'!$A:$A"),$F$2)</f>
        <v>0</v>
      </c>
      <c r="P69" s="45">
        <f ca="1">SUMIFS(INDIRECT("'"&amp;$C69&amp;"'!$e:$e"),INDIRECT("'"&amp;$C69&amp;"'!$C:$C"),P$3,INDIRECT("'"&amp;$C69&amp;"'!$A:$A"),$F$2)</f>
        <v>0</v>
      </c>
      <c r="Q69" s="45">
        <f ca="1">SUMIFS(INDIRECT("'"&amp;$C69&amp;"'!$e:$e"),INDIRECT("'"&amp;$C69&amp;"'!$C:$C"),Q$3,INDIRECT("'"&amp;$C69&amp;"'!$A:$A"),$F$2)</f>
        <v>0</v>
      </c>
      <c r="R69" s="45">
        <f ca="1">SUMIFS(INDIRECT("'"&amp;$C69&amp;"'!$e:$e"),INDIRECT("'"&amp;$C69&amp;"'!$C:$C"),R$3,INDIRECT("'"&amp;$C69&amp;"'!$A:$A"),$F$2)</f>
        <v>0</v>
      </c>
      <c r="S69" s="45">
        <f ca="1">SUMIFS(INDIRECT("'"&amp;$C69&amp;"'!$e:$e"),INDIRECT("'"&amp;$C69&amp;"'!$C:$C"),S$3,INDIRECT("'"&amp;$C69&amp;"'!$A:$A"),$F$2)</f>
        <v>0</v>
      </c>
      <c r="T69" s="45">
        <f ca="1">SUMIFS(INDIRECT("'"&amp;$C69&amp;"'!$e:$e"),INDIRECT("'"&amp;$C69&amp;"'!$C:$C"),T$3,INDIRECT("'"&amp;$C69&amp;"'!$A:$A"),$F$2)</f>
        <v>0</v>
      </c>
      <c r="U69" s="45">
        <f ca="1">SUMIFS(INDIRECT("'"&amp;$C69&amp;"'!$e:$e"),INDIRECT("'"&amp;$C69&amp;"'!$C:$C"),U$3,INDIRECT("'"&amp;$C69&amp;"'!$A:$A"),$F$2)</f>
        <v>0</v>
      </c>
      <c r="V69" s="45">
        <f ca="1">SUMIFS(INDIRECT("'"&amp;$C69&amp;"'!$e:$e"),INDIRECT("'"&amp;$C69&amp;"'!$C:$C"),V$3,INDIRECT("'"&amp;$C69&amp;"'!$A:$A"),$F$2)</f>
        <v>0</v>
      </c>
      <c r="W69" s="45">
        <f ca="1">SUMIFS(INDIRECT("'"&amp;$C69&amp;"'!$e:$e"),INDIRECT("'"&amp;$C69&amp;"'!$C:$C"),W$3,INDIRECT("'"&amp;$C69&amp;"'!$A:$A"),$F$2)</f>
        <v>0</v>
      </c>
    </row>
  </sheetData>
  <sheetProtection password="FCF3" sheet="1" formatRows="0" autoFilter="0" pivotTables="0" objects="1"/>
  <autoFilter xmlns:etc="http://www.wps.cn/officeDocument/2017/etCustomData" ref="A3:V69" etc:filterBottomFollowUsedRange="0">
    <extLst/>
  </autoFilter>
  <mergeCells count="28">
    <mergeCell ref="F1:J1"/>
    <mergeCell ref="E20:F20"/>
    <mergeCell ref="E21:F21"/>
    <mergeCell ref="E22:F22"/>
    <mergeCell ref="E31:F31"/>
    <mergeCell ref="E32:F32"/>
    <mergeCell ref="E33:F33"/>
    <mergeCell ref="E44:F44"/>
    <mergeCell ref="E45:F45"/>
    <mergeCell ref="E46:F46"/>
    <mergeCell ref="E52:F52"/>
    <mergeCell ref="E53:F53"/>
    <mergeCell ref="E54:F54"/>
    <mergeCell ref="E61:F61"/>
    <mergeCell ref="E62:F62"/>
    <mergeCell ref="D67:E67"/>
    <mergeCell ref="D69:E69"/>
    <mergeCell ref="D4:D22"/>
    <mergeCell ref="D23:D33"/>
    <mergeCell ref="D34:D46"/>
    <mergeCell ref="D47:D54"/>
    <mergeCell ref="D55:D62"/>
    <mergeCell ref="E4:E19"/>
    <mergeCell ref="E23:E30"/>
    <mergeCell ref="E34:E43"/>
    <mergeCell ref="E47:E51"/>
    <mergeCell ref="E55:E60"/>
    <mergeCell ref="D63:E66"/>
  </mergeCells>
  <hyperlinks>
    <hyperlink ref="C4" location="'1'!A1" display="1"/>
    <hyperlink ref="C5" location="'2'!A1" display="2"/>
    <hyperlink ref="C6" location="'3'!A1" display="3"/>
    <hyperlink ref="C7" location="'4'!A1" display="4"/>
    <hyperlink ref="C8" location="'5'!A1" display="5"/>
    <hyperlink ref="C9" location="'6'!A1" display="6"/>
    <hyperlink ref="C10" location="'7'!A1" display="7"/>
    <hyperlink ref="C11" location="'8'!A1" display="8"/>
    <hyperlink ref="C12" location="'9'!A1" display="9"/>
    <hyperlink ref="C13" location="'10'!A1" display="10"/>
    <hyperlink ref="C14" location="'11'!A1" display="11"/>
    <hyperlink ref="C15" location="'12'!A1" display="12"/>
    <hyperlink ref="C16" location="'13'!A1" display="13"/>
    <hyperlink ref="C17" location="'14'!A1" display="14"/>
    <hyperlink ref="C18" location="'15'!A1" display="15"/>
    <hyperlink ref="C20" location="'16'!A1" display="16"/>
    <hyperlink ref="C21" location="'17'!A1" display="17"/>
    <hyperlink ref="C23" location="'18'!A1" display="18"/>
    <hyperlink ref="C24" location="'19'!A1" display="19"/>
    <hyperlink ref="C25" location="'20'!A1" display="20"/>
    <hyperlink ref="C26" location="'21'!A1" display="21"/>
    <hyperlink ref="C27" location="'22'!A1" display="22"/>
    <hyperlink ref="C28" location="'23'!A1" display="23"/>
    <hyperlink ref="C29" location="'24'!A1" display="24"/>
    <hyperlink ref="C31" location="'25'!A1" display="25"/>
    <hyperlink ref="C32" location="'26'!A1" display="26"/>
    <hyperlink ref="C34" location="'27'!A1" display="27"/>
    <hyperlink ref="C35" location="'28'!A1" display="28"/>
    <hyperlink ref="C36" location="'29'!A1" display="29"/>
    <hyperlink ref="C37" location="'30'!A1" display="30"/>
    <hyperlink ref="C38" location="'31'!A1" display="31"/>
    <hyperlink ref="C39" location="'32'!A1" display="32"/>
    <hyperlink ref="C40" location="'33'!A1" display="33"/>
    <hyperlink ref="C41" location="'34'!A1" display="34"/>
    <hyperlink ref="C42" location="'35'!A1" display="35"/>
    <hyperlink ref="C44" location="'36'!A1" display="36"/>
    <hyperlink ref="C45" location="'37'!A1" display="37"/>
    <hyperlink ref="C47" location="'38'!A1" display="38"/>
    <hyperlink ref="C48" location="'39'!A1" display="39"/>
    <hyperlink ref="C49" location="'40'!A1" display="40"/>
    <hyperlink ref="C50" location="'41'!A1" display="41"/>
    <hyperlink ref="C52" location="'42'!A1" display="42"/>
    <hyperlink ref="C53" location="'43'!A1" display="43"/>
    <hyperlink ref="C55" location="'44'!A1" display="44"/>
    <hyperlink ref="C56" location="'45'!A1" display="45"/>
    <hyperlink ref="C57" location="'46'!A1" display="46"/>
    <hyperlink ref="C58" location="'47'!A1" display="47"/>
    <hyperlink ref="C59" location="'48'!A1" display="48"/>
    <hyperlink ref="C61" location="'50'!A1" display="50"/>
    <hyperlink ref="C67" location="'51'!A1" display="51"/>
    <hyperlink ref="C68" location="'52'!A1" display="52"/>
    <hyperlink ref="C69" location="'53'!A1" display="53"/>
  </hyperlinks>
  <printOptions horizontalCentered="1"/>
  <pageMargins left="0.15748031496063" right="0.15748031496063" top="0.393700787401575" bottom="0.590551181102362" header="0.511811023622047" footer="0.511811023622047"/>
  <pageSetup paperSize="9" scale="75"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9"/>
  <sheetViews>
    <sheetView topLeftCell="A246" workbookViewId="0">
      <selection activeCell="B238" sqref="B238"/>
    </sheetView>
  </sheetViews>
  <sheetFormatPr defaultColWidth="9" defaultRowHeight="12"/>
  <cols>
    <col min="1" max="1" width="15.625" style="354" customWidth="1"/>
    <col min="2" max="12" width="16.125" style="354" customWidth="1"/>
    <col min="13" max="14" width="15.75" style="354" customWidth="1"/>
    <col min="15" max="16384" width="9" style="354"/>
  </cols>
  <sheetData>
    <row r="1" ht="14.25" spans="2:14">
      <c r="B1" s="355" t="s">
        <v>76</v>
      </c>
      <c r="C1" s="355"/>
      <c r="D1" s="355"/>
      <c r="E1" s="355"/>
      <c r="F1" s="355"/>
      <c r="G1" s="355"/>
      <c r="H1" s="355"/>
      <c r="I1" s="355"/>
      <c r="J1" s="355"/>
      <c r="K1" s="355"/>
      <c r="L1" s="355"/>
      <c r="M1" s="355"/>
      <c r="N1" s="355"/>
    </row>
    <row r="2" spans="1:13">
      <c r="A2" s="356">
        <v>45200</v>
      </c>
      <c r="M2" s="354" t="s">
        <v>48</v>
      </c>
    </row>
    <row r="3" ht="12.75" spans="1:14">
      <c r="A3" s="357">
        <v>45230</v>
      </c>
      <c r="B3" s="358">
        <f ca="1">SUMIF($A$4:$A$379,"&lt;="&amp;$A$3,B$4:B$379)-SUMIF($A$4:$A$379,"&lt;"&amp;$A$2,B$4:B$379)</f>
        <v>0</v>
      </c>
      <c r="C3" s="359">
        <f ca="1">SUMIF($A$4:$A$379,"&lt;="&amp;$A$3,C$4:C$379)-SUMIF($A$4:$A$379,"&lt;"&amp;$A$2,C$4:C$379)</f>
        <v>0</v>
      </c>
      <c r="D3" s="359">
        <f ca="1">SUMIF($A$4:$A$379,"&lt;="&amp;$A$3,D$4:D$379)-SUMIF($A$4:$A$379,"&lt;"&amp;$A$2,D$4:D$379)</f>
        <v>0</v>
      </c>
      <c r="E3" s="359">
        <f ca="1">SUMIF($A$4:$A$379,"&lt;="&amp;$A$3,E$4:E$379)-SUMIF($A$4:$A$379,"&lt;"&amp;$A$2,E$4:E$379)</f>
        <v>0</v>
      </c>
      <c r="F3" s="359">
        <f ca="1">SUMIF($A$4:$A$379,"&lt;="&amp;$A$3,F$4:F$379)-SUMIF($A$4:$A$379,"&lt;"&amp;$A$2,F$4:F$379)</f>
        <v>0</v>
      </c>
      <c r="G3" s="359">
        <f ca="1">SUMIF($A$4:$A$379,"&lt;="&amp;$A$3,G$4:G$379)-SUMIF($A$4:$A$379,"&lt;"&amp;$A$2,G$4:G$379)</f>
        <v>0</v>
      </c>
      <c r="H3" s="359">
        <f ca="1">SUMIF($A$4:$A$379,"&lt;="&amp;$A$3,H$4:H$379)-SUMIF($A$4:$A$379,"&lt;"&amp;$A$2,H$4:H$379)</f>
        <v>0</v>
      </c>
      <c r="I3" s="359">
        <f ca="1">SUMIF($A$4:$A$379,"&lt;="&amp;$A$3,I$4:I$379)-SUMIF($A$4:$A$379,"&lt;"&amp;$A$2,I$4:I$379)</f>
        <v>0</v>
      </c>
      <c r="J3" s="359">
        <f ca="1">SUMIF($A$4:$A$379,"&lt;="&amp;$A$3,J$4:J$379)-SUMIF($A$4:$A$379,"&lt;"&amp;$A$2,J$4:J$379)</f>
        <v>0</v>
      </c>
      <c r="K3" s="359">
        <f ca="1">SUMIF($A$4:$A$379,"&lt;="&amp;$A$3,K$4:K$379)-SUMIF($A$4:$A$379,"&lt;"&amp;$A$2,K$4:K$379)</f>
        <v>0</v>
      </c>
      <c r="L3" s="359">
        <f ca="1">SUMIF($A$4:$A$379,"&lt;="&amp;$A$3,L$4:L$379)-SUMIF($A$4:$A$379,"&lt;"&amp;$A$2,L$4:L$379)</f>
        <v>0</v>
      </c>
      <c r="M3" s="359">
        <f ca="1">SUMIF($A$4:$A$379,"&lt;="&amp;$A$3,M$4:M$379)-SUMIF($A$4:$A$379,"&lt;"&amp;$A$2,M$4:M$379)</f>
        <v>0</v>
      </c>
      <c r="N3" s="359">
        <f ca="1">SUMIF($A$4:$A$379,"&lt;="&amp;$A$3,N$4:N$379)-SUMIF($A$4:$A$379,"&lt;"&amp;$A$2,N$4:N$379)</f>
        <v>0</v>
      </c>
    </row>
    <row r="4" s="353" customFormat="1" ht="12.75" spans="1:14">
      <c r="A4" s="360" t="s">
        <v>77</v>
      </c>
      <c r="B4" s="361" t="s">
        <v>54</v>
      </c>
      <c r="C4" s="361" t="s">
        <v>55</v>
      </c>
      <c r="D4" s="361" t="s">
        <v>56</v>
      </c>
      <c r="E4" s="361" t="s">
        <v>57</v>
      </c>
      <c r="F4" s="361" t="s">
        <v>58</v>
      </c>
      <c r="G4" s="362" t="s">
        <v>59</v>
      </c>
      <c r="H4" s="362" t="s">
        <v>60</v>
      </c>
      <c r="I4" s="362" t="s">
        <v>61</v>
      </c>
      <c r="J4" s="362" t="s">
        <v>62</v>
      </c>
      <c r="K4" s="362" t="s">
        <v>63</v>
      </c>
      <c r="L4" s="353" t="s">
        <v>64</v>
      </c>
      <c r="M4" s="365" t="s">
        <v>51</v>
      </c>
      <c r="N4" s="365" t="s">
        <v>52</v>
      </c>
    </row>
    <row r="5" ht="16.5" spans="1:14">
      <c r="A5" s="363">
        <v>44927</v>
      </c>
      <c r="B5" s="44">
        <f ca="1">SUMIFS(流水汇总!$K:$K,流水汇总!$H:$H,$A5,流水汇总!$J:$J,B$4)</f>
        <v>0</v>
      </c>
      <c r="C5" s="44">
        <f ca="1">SUMIFS(流水汇总!$K:$K,流水汇总!$H:$H,$A5,流水汇总!$J:$J,C$4)</f>
        <v>0</v>
      </c>
      <c r="D5" s="44">
        <f ca="1">SUMIFS(流水汇总!$K:$K,流水汇总!$H:$H,$A5,流水汇总!$J:$J,D$4)</f>
        <v>0</v>
      </c>
      <c r="E5" s="44">
        <f ca="1">SUMIFS(流水汇总!$K:$K,流水汇总!$H:$H,$A5,流水汇总!$J:$J,E$4)</f>
        <v>0</v>
      </c>
      <c r="F5" s="44">
        <f ca="1">SUMIFS(流水汇总!$K:$K,流水汇总!$H:$H,$A5,流水汇总!$J:$J,F$4)</f>
        <v>0</v>
      </c>
      <c r="G5" s="45">
        <f ca="1">SUMIFS(流水汇总!$L:$L,流水汇总!$H:$H,$A5,流水汇总!$J:$J,G$4)</f>
        <v>0</v>
      </c>
      <c r="H5" s="45">
        <f ca="1">SUMIFS(流水汇总!$L:$L,流水汇总!$H:$H,$A5,流水汇总!$J:$J,H$4)</f>
        <v>0</v>
      </c>
      <c r="I5" s="45">
        <f ca="1">SUMIFS(流水汇总!$L:$L,流水汇总!$H:$H,$A5,流水汇总!$J:$J,I$4)</f>
        <v>0</v>
      </c>
      <c r="J5" s="45">
        <f ca="1">SUMIFS(流水汇总!$L:$L,流水汇总!$H:$H,$A5,流水汇总!$J:$J,J$4)</f>
        <v>0</v>
      </c>
      <c r="K5" s="45">
        <f ca="1">SUMIFS(流水汇总!$L:$L,流水汇总!$H:$H,$A5,流水汇总!$J:$J,K$4)</f>
        <v>0</v>
      </c>
      <c r="L5" s="45">
        <f ca="1">SUMIFS(流水汇总!$L:$L,流水汇总!$H:$H,$A5,流水汇总!$J:$J,L$4)</f>
        <v>0</v>
      </c>
      <c r="M5" s="359">
        <f ca="1">SUM(B5:F5)</f>
        <v>0</v>
      </c>
      <c r="N5" s="359">
        <f ca="1">SUM(G5:L5)</f>
        <v>0</v>
      </c>
    </row>
    <row r="6" ht="16.5" spans="1:14">
      <c r="A6" s="364">
        <f>A5+1</f>
        <v>44928</v>
      </c>
      <c r="B6" s="44">
        <f ca="1">SUMIFS(流水汇总!$K:$K,流水汇总!$H:$H,$A6,流水汇总!$J:$J,B$4)</f>
        <v>0</v>
      </c>
      <c r="C6" s="44">
        <f ca="1">SUMIFS(流水汇总!$K:$K,流水汇总!$H:$H,$A6,流水汇总!$J:$J,C$4)</f>
        <v>0</v>
      </c>
      <c r="D6" s="44">
        <f ca="1">SUMIFS(流水汇总!$K:$K,流水汇总!$H:$H,$A6,流水汇总!$J:$J,D$4)</f>
        <v>0</v>
      </c>
      <c r="E6" s="44">
        <f ca="1">SUMIFS(流水汇总!$K:$K,流水汇总!$H:$H,$A6,流水汇总!$J:$J,E$4)</f>
        <v>0</v>
      </c>
      <c r="F6" s="44">
        <f ca="1">SUMIFS(流水汇总!$K:$K,流水汇总!$H:$H,$A6,流水汇总!$J:$J,F$4)</f>
        <v>0</v>
      </c>
      <c r="G6" s="45">
        <f ca="1">SUMIFS(流水汇总!$L:$L,流水汇总!$H:$H,$A6,流水汇总!$J:$J,G$4)</f>
        <v>0</v>
      </c>
      <c r="H6" s="45">
        <f ca="1">SUMIFS(流水汇总!$L:$L,流水汇总!$H:$H,$A6,流水汇总!$J:$J,H$4)</f>
        <v>0</v>
      </c>
      <c r="I6" s="45">
        <f ca="1">SUMIFS(流水汇总!$L:$L,流水汇总!$H:$H,$A6,流水汇总!$J:$J,I$4)</f>
        <v>0</v>
      </c>
      <c r="J6" s="45">
        <f ca="1">SUMIFS(流水汇总!$L:$L,流水汇总!$H:$H,$A6,流水汇总!$J:$J,J$4)</f>
        <v>0</v>
      </c>
      <c r="K6" s="45">
        <f ca="1">SUMIFS(流水汇总!$L:$L,流水汇总!$H:$H,$A6,流水汇总!$J:$J,K$4)</f>
        <v>0</v>
      </c>
      <c r="L6" s="45">
        <f ca="1">SUMIFS(流水汇总!$L:$L,流水汇总!$H:$H,$A6,流水汇总!$J:$J,L$4)</f>
        <v>0</v>
      </c>
      <c r="M6" s="359">
        <f ca="1" t="shared" ref="M6:M69" si="0">SUM(B6:F6)</f>
        <v>0</v>
      </c>
      <c r="N6" s="359">
        <f ca="1" t="shared" ref="N6:N69" si="1">SUM(G6:L6)</f>
        <v>0</v>
      </c>
    </row>
    <row r="7" ht="16.5" spans="1:14">
      <c r="A7" s="364">
        <f>A6+1</f>
        <v>44929</v>
      </c>
      <c r="B7" s="44">
        <f ca="1">SUMIFS(流水汇总!$K:$K,流水汇总!$H:$H,$A7,流水汇总!$J:$J,B$4)</f>
        <v>0</v>
      </c>
      <c r="C7" s="44">
        <f ca="1">SUMIFS(流水汇总!$K:$K,流水汇总!$H:$H,$A7,流水汇总!$J:$J,C$4)</f>
        <v>0</v>
      </c>
      <c r="D7" s="44">
        <f ca="1">SUMIFS(流水汇总!$K:$K,流水汇总!$H:$H,$A7,流水汇总!$J:$J,D$4)</f>
        <v>0</v>
      </c>
      <c r="E7" s="44">
        <f ca="1">SUMIFS(流水汇总!$K:$K,流水汇总!$H:$H,$A7,流水汇总!$J:$J,E$4)</f>
        <v>0</v>
      </c>
      <c r="F7" s="44">
        <f ca="1">SUMIFS(流水汇总!$K:$K,流水汇总!$H:$H,$A7,流水汇总!$J:$J,F$4)</f>
        <v>0</v>
      </c>
      <c r="G7" s="45">
        <f ca="1">SUMIFS(流水汇总!$L:$L,流水汇总!$H:$H,$A7,流水汇总!$J:$J,G$4)</f>
        <v>0</v>
      </c>
      <c r="H7" s="45">
        <f ca="1">SUMIFS(流水汇总!$L:$L,流水汇总!$H:$H,$A7,流水汇总!$J:$J,H$4)</f>
        <v>0</v>
      </c>
      <c r="I7" s="45">
        <f ca="1">SUMIFS(流水汇总!$L:$L,流水汇总!$H:$H,$A7,流水汇总!$J:$J,I$4)</f>
        <v>0</v>
      </c>
      <c r="J7" s="45">
        <f ca="1">SUMIFS(流水汇总!$L:$L,流水汇总!$H:$H,$A7,流水汇总!$J:$J,J$4)</f>
        <v>0</v>
      </c>
      <c r="K7" s="45">
        <f ca="1">SUMIFS(流水汇总!$L:$L,流水汇总!$H:$H,$A7,流水汇总!$J:$J,K$4)</f>
        <v>0</v>
      </c>
      <c r="L7" s="45">
        <f ca="1">SUMIFS(流水汇总!$L:$L,流水汇总!$H:$H,$A7,流水汇总!$J:$J,L$4)</f>
        <v>0</v>
      </c>
      <c r="M7" s="359">
        <f ca="1" t="shared" si="0"/>
        <v>0</v>
      </c>
      <c r="N7" s="359">
        <f ca="1" t="shared" si="1"/>
        <v>0</v>
      </c>
    </row>
    <row r="8" ht="16.5" spans="1:14">
      <c r="A8" s="364">
        <f t="shared" ref="A8:A71" si="2">A7+1</f>
        <v>44930</v>
      </c>
      <c r="B8" s="44">
        <f ca="1">SUMIFS(流水汇总!$K:$K,流水汇总!$H:$H,$A8,流水汇总!$J:$J,B$4)</f>
        <v>0</v>
      </c>
      <c r="C8" s="44">
        <f ca="1">SUMIFS(流水汇总!$K:$K,流水汇总!$H:$H,$A8,流水汇总!$J:$J,C$4)</f>
        <v>0</v>
      </c>
      <c r="D8" s="44">
        <f ca="1">SUMIFS(流水汇总!$K:$K,流水汇总!$H:$H,$A8,流水汇总!$J:$J,D$4)</f>
        <v>0</v>
      </c>
      <c r="E8" s="44">
        <f ca="1">SUMIFS(流水汇总!$K:$K,流水汇总!$H:$H,$A8,流水汇总!$J:$J,E$4)</f>
        <v>0</v>
      </c>
      <c r="F8" s="44">
        <f ca="1">SUMIFS(流水汇总!$K:$K,流水汇总!$H:$H,$A8,流水汇总!$J:$J,F$4)</f>
        <v>0</v>
      </c>
      <c r="G8" s="45">
        <f ca="1">SUMIFS(流水汇总!$L:$L,流水汇总!$H:$H,$A8,流水汇总!$J:$J,G$4)</f>
        <v>0</v>
      </c>
      <c r="H8" s="45">
        <f ca="1">SUMIFS(流水汇总!$L:$L,流水汇总!$H:$H,$A8,流水汇总!$J:$J,H$4)</f>
        <v>0</v>
      </c>
      <c r="I8" s="45">
        <f ca="1">SUMIFS(流水汇总!$L:$L,流水汇总!$H:$H,$A8,流水汇总!$J:$J,I$4)</f>
        <v>0</v>
      </c>
      <c r="J8" s="45">
        <f ca="1">SUMIFS(流水汇总!$L:$L,流水汇总!$H:$H,$A8,流水汇总!$J:$J,J$4)</f>
        <v>0</v>
      </c>
      <c r="K8" s="45">
        <f ca="1">SUMIFS(流水汇总!$L:$L,流水汇总!$H:$H,$A8,流水汇总!$J:$J,K$4)</f>
        <v>0</v>
      </c>
      <c r="L8" s="45">
        <f ca="1">SUMIFS(流水汇总!$L:$L,流水汇总!$H:$H,$A8,流水汇总!$J:$J,L$4)</f>
        <v>0</v>
      </c>
      <c r="M8" s="359">
        <f ca="1" t="shared" si="0"/>
        <v>0</v>
      </c>
      <c r="N8" s="359">
        <f ca="1" t="shared" si="1"/>
        <v>0</v>
      </c>
    </row>
    <row r="9" ht="16.5" spans="1:14">
      <c r="A9" s="364">
        <f t="shared" si="2"/>
        <v>44931</v>
      </c>
      <c r="B9" s="44">
        <f ca="1">SUMIFS(流水汇总!$K:$K,流水汇总!$H:$H,$A9,流水汇总!$J:$J,B$4)</f>
        <v>0</v>
      </c>
      <c r="C9" s="44">
        <f ca="1">SUMIFS(流水汇总!$K:$K,流水汇总!$H:$H,$A9,流水汇总!$J:$J,C$4)</f>
        <v>0</v>
      </c>
      <c r="D9" s="44">
        <f ca="1">SUMIFS(流水汇总!$K:$K,流水汇总!$H:$H,$A9,流水汇总!$J:$J,D$4)</f>
        <v>0</v>
      </c>
      <c r="E9" s="44">
        <f ca="1">SUMIFS(流水汇总!$K:$K,流水汇总!$H:$H,$A9,流水汇总!$J:$J,E$4)</f>
        <v>0</v>
      </c>
      <c r="F9" s="44">
        <f ca="1">SUMIFS(流水汇总!$K:$K,流水汇总!$H:$H,$A9,流水汇总!$J:$J,F$4)</f>
        <v>0</v>
      </c>
      <c r="G9" s="45">
        <f ca="1">SUMIFS(流水汇总!$L:$L,流水汇总!$H:$H,$A9,流水汇总!$J:$J,G$4)</f>
        <v>0</v>
      </c>
      <c r="H9" s="45">
        <f ca="1">SUMIFS(流水汇总!$L:$L,流水汇总!$H:$H,$A9,流水汇总!$J:$J,H$4)</f>
        <v>0</v>
      </c>
      <c r="I9" s="45">
        <f ca="1">SUMIFS(流水汇总!$L:$L,流水汇总!$H:$H,$A9,流水汇总!$J:$J,I$4)</f>
        <v>0</v>
      </c>
      <c r="J9" s="45">
        <f ca="1">SUMIFS(流水汇总!$L:$L,流水汇总!$H:$H,$A9,流水汇总!$J:$J,J$4)</f>
        <v>0</v>
      </c>
      <c r="K9" s="45">
        <f ca="1">SUMIFS(流水汇总!$L:$L,流水汇总!$H:$H,$A9,流水汇总!$J:$J,K$4)</f>
        <v>0</v>
      </c>
      <c r="L9" s="45">
        <f ca="1">SUMIFS(流水汇总!$L:$L,流水汇总!$H:$H,$A9,流水汇总!$J:$J,L$4)</f>
        <v>0</v>
      </c>
      <c r="M9" s="359">
        <f ca="1" t="shared" si="0"/>
        <v>0</v>
      </c>
      <c r="N9" s="359">
        <f ca="1" t="shared" si="1"/>
        <v>0</v>
      </c>
    </row>
    <row r="10" ht="16.5" spans="1:14">
      <c r="A10" s="364">
        <f t="shared" si="2"/>
        <v>44932</v>
      </c>
      <c r="B10" s="44">
        <f ca="1">SUMIFS(流水汇总!$K:$K,流水汇总!$H:$H,$A10,流水汇总!$J:$J,B$4)</f>
        <v>0</v>
      </c>
      <c r="C10" s="44">
        <f ca="1">SUMIFS(流水汇总!$K:$K,流水汇总!$H:$H,$A10,流水汇总!$J:$J,C$4)</f>
        <v>0</v>
      </c>
      <c r="D10" s="44">
        <f ca="1">SUMIFS(流水汇总!$K:$K,流水汇总!$H:$H,$A10,流水汇总!$J:$J,D$4)</f>
        <v>0</v>
      </c>
      <c r="E10" s="44">
        <f ca="1">SUMIFS(流水汇总!$K:$K,流水汇总!$H:$H,$A10,流水汇总!$J:$J,E$4)</f>
        <v>0</v>
      </c>
      <c r="F10" s="44">
        <f ca="1">SUMIFS(流水汇总!$K:$K,流水汇总!$H:$H,$A10,流水汇总!$J:$J,F$4)</f>
        <v>0</v>
      </c>
      <c r="G10" s="45">
        <f ca="1">SUMIFS(流水汇总!$L:$L,流水汇总!$H:$H,$A10,流水汇总!$J:$J,G$4)</f>
        <v>0</v>
      </c>
      <c r="H10" s="45">
        <f ca="1">SUMIFS(流水汇总!$L:$L,流水汇总!$H:$H,$A10,流水汇总!$J:$J,H$4)</f>
        <v>0</v>
      </c>
      <c r="I10" s="45">
        <f ca="1">SUMIFS(流水汇总!$L:$L,流水汇总!$H:$H,$A10,流水汇总!$J:$J,I$4)</f>
        <v>0</v>
      </c>
      <c r="J10" s="45">
        <f ca="1">SUMIFS(流水汇总!$L:$L,流水汇总!$H:$H,$A10,流水汇总!$J:$J,J$4)</f>
        <v>0</v>
      </c>
      <c r="K10" s="45">
        <f ca="1">SUMIFS(流水汇总!$L:$L,流水汇总!$H:$H,$A10,流水汇总!$J:$J,K$4)</f>
        <v>0</v>
      </c>
      <c r="L10" s="45">
        <f ca="1">SUMIFS(流水汇总!$L:$L,流水汇总!$H:$H,$A10,流水汇总!$J:$J,L$4)</f>
        <v>0</v>
      </c>
      <c r="M10" s="359">
        <f ca="1" t="shared" si="0"/>
        <v>0</v>
      </c>
      <c r="N10" s="359">
        <f ca="1" t="shared" si="1"/>
        <v>0</v>
      </c>
    </row>
    <row r="11" ht="16.5" spans="1:14">
      <c r="A11" s="364">
        <f t="shared" si="2"/>
        <v>44933</v>
      </c>
      <c r="B11" s="44">
        <f ca="1">SUMIFS(流水汇总!$K:$K,流水汇总!$H:$H,$A11,流水汇总!$J:$J,B$4)</f>
        <v>0</v>
      </c>
      <c r="C11" s="44">
        <f ca="1">SUMIFS(流水汇总!$K:$K,流水汇总!$H:$H,$A11,流水汇总!$J:$J,C$4)</f>
        <v>0</v>
      </c>
      <c r="D11" s="44">
        <f ca="1">SUMIFS(流水汇总!$K:$K,流水汇总!$H:$H,$A11,流水汇总!$J:$J,D$4)</f>
        <v>0</v>
      </c>
      <c r="E11" s="44">
        <f ca="1">SUMIFS(流水汇总!$K:$K,流水汇总!$H:$H,$A11,流水汇总!$J:$J,E$4)</f>
        <v>0</v>
      </c>
      <c r="F11" s="44">
        <f ca="1">SUMIFS(流水汇总!$K:$K,流水汇总!$H:$H,$A11,流水汇总!$J:$J,F$4)</f>
        <v>0</v>
      </c>
      <c r="G11" s="45">
        <f ca="1">SUMIFS(流水汇总!$L:$L,流水汇总!$H:$H,$A11,流水汇总!$J:$J,G$4)</f>
        <v>0</v>
      </c>
      <c r="H11" s="45">
        <f ca="1">SUMIFS(流水汇总!$L:$L,流水汇总!$H:$H,$A11,流水汇总!$J:$J,H$4)</f>
        <v>0</v>
      </c>
      <c r="I11" s="45">
        <f ca="1">SUMIFS(流水汇总!$L:$L,流水汇总!$H:$H,$A11,流水汇总!$J:$J,I$4)</f>
        <v>0</v>
      </c>
      <c r="J11" s="45">
        <f ca="1">SUMIFS(流水汇总!$L:$L,流水汇总!$H:$H,$A11,流水汇总!$J:$J,J$4)</f>
        <v>0</v>
      </c>
      <c r="K11" s="45">
        <f ca="1">SUMIFS(流水汇总!$L:$L,流水汇总!$H:$H,$A11,流水汇总!$J:$J,K$4)</f>
        <v>0</v>
      </c>
      <c r="L11" s="45">
        <f ca="1">SUMIFS(流水汇总!$L:$L,流水汇总!$H:$H,$A11,流水汇总!$J:$J,L$4)</f>
        <v>0</v>
      </c>
      <c r="M11" s="359">
        <f ca="1" t="shared" si="0"/>
        <v>0</v>
      </c>
      <c r="N11" s="359">
        <f ca="1" t="shared" si="1"/>
        <v>0</v>
      </c>
    </row>
    <row r="12" ht="16.5" spans="1:14">
      <c r="A12" s="364">
        <f t="shared" si="2"/>
        <v>44934</v>
      </c>
      <c r="B12" s="44">
        <f ca="1">SUMIFS(流水汇总!$K:$K,流水汇总!$H:$H,$A12,流水汇总!$J:$J,B$4)</f>
        <v>0</v>
      </c>
      <c r="C12" s="44">
        <f ca="1">SUMIFS(流水汇总!$K:$K,流水汇总!$H:$H,$A12,流水汇总!$J:$J,C$4)</f>
        <v>0</v>
      </c>
      <c r="D12" s="44">
        <f ca="1">SUMIFS(流水汇总!$K:$K,流水汇总!$H:$H,$A12,流水汇总!$J:$J,D$4)</f>
        <v>0</v>
      </c>
      <c r="E12" s="44">
        <f ca="1">SUMIFS(流水汇总!$K:$K,流水汇总!$H:$H,$A12,流水汇总!$J:$J,E$4)</f>
        <v>0</v>
      </c>
      <c r="F12" s="44">
        <f ca="1">SUMIFS(流水汇总!$K:$K,流水汇总!$H:$H,$A12,流水汇总!$J:$J,F$4)</f>
        <v>0</v>
      </c>
      <c r="G12" s="45">
        <f ca="1">SUMIFS(流水汇总!$L:$L,流水汇总!$H:$H,$A12,流水汇总!$J:$J,G$4)</f>
        <v>0</v>
      </c>
      <c r="H12" s="45">
        <f ca="1">SUMIFS(流水汇总!$L:$L,流水汇总!$H:$H,$A12,流水汇总!$J:$J,H$4)</f>
        <v>0</v>
      </c>
      <c r="I12" s="45">
        <f ca="1">SUMIFS(流水汇总!$L:$L,流水汇总!$H:$H,$A12,流水汇总!$J:$J,I$4)</f>
        <v>0</v>
      </c>
      <c r="J12" s="45">
        <f ca="1">SUMIFS(流水汇总!$L:$L,流水汇总!$H:$H,$A12,流水汇总!$J:$J,J$4)</f>
        <v>0</v>
      </c>
      <c r="K12" s="45">
        <f ca="1">SUMIFS(流水汇总!$L:$L,流水汇总!$H:$H,$A12,流水汇总!$J:$J,K$4)</f>
        <v>0</v>
      </c>
      <c r="L12" s="45">
        <f ca="1">SUMIFS(流水汇总!$L:$L,流水汇总!$H:$H,$A12,流水汇总!$J:$J,L$4)</f>
        <v>0</v>
      </c>
      <c r="M12" s="359">
        <f ca="1" t="shared" si="0"/>
        <v>0</v>
      </c>
      <c r="N12" s="359">
        <f ca="1" t="shared" si="1"/>
        <v>0</v>
      </c>
    </row>
    <row r="13" ht="16.5" spans="1:14">
      <c r="A13" s="364">
        <f t="shared" si="2"/>
        <v>44935</v>
      </c>
      <c r="B13" s="44">
        <f ca="1">SUMIFS(流水汇总!$K:$K,流水汇总!$H:$H,$A13,流水汇总!$J:$J,B$4)</f>
        <v>0</v>
      </c>
      <c r="C13" s="44">
        <f ca="1">SUMIFS(流水汇总!$K:$K,流水汇总!$H:$H,$A13,流水汇总!$J:$J,C$4)</f>
        <v>0</v>
      </c>
      <c r="D13" s="44">
        <f ca="1">SUMIFS(流水汇总!$K:$K,流水汇总!$H:$H,$A13,流水汇总!$J:$J,D$4)</f>
        <v>0</v>
      </c>
      <c r="E13" s="44">
        <f ca="1">SUMIFS(流水汇总!$K:$K,流水汇总!$H:$H,$A13,流水汇总!$J:$J,E$4)</f>
        <v>0</v>
      </c>
      <c r="F13" s="44">
        <f ca="1">SUMIFS(流水汇总!$K:$K,流水汇总!$H:$H,$A13,流水汇总!$J:$J,F$4)</f>
        <v>0</v>
      </c>
      <c r="G13" s="45">
        <f ca="1">SUMIFS(流水汇总!$L:$L,流水汇总!$H:$H,$A13,流水汇总!$J:$J,G$4)</f>
        <v>0</v>
      </c>
      <c r="H13" s="45">
        <f ca="1">SUMIFS(流水汇总!$L:$L,流水汇总!$H:$H,$A13,流水汇总!$J:$J,H$4)</f>
        <v>0</v>
      </c>
      <c r="I13" s="45">
        <f ca="1">SUMIFS(流水汇总!$L:$L,流水汇总!$H:$H,$A13,流水汇总!$J:$J,I$4)</f>
        <v>0</v>
      </c>
      <c r="J13" s="45">
        <f ca="1">SUMIFS(流水汇总!$L:$L,流水汇总!$H:$H,$A13,流水汇总!$J:$J,J$4)</f>
        <v>0</v>
      </c>
      <c r="K13" s="45">
        <f ca="1">SUMIFS(流水汇总!$L:$L,流水汇总!$H:$H,$A13,流水汇总!$J:$J,K$4)</f>
        <v>0</v>
      </c>
      <c r="L13" s="45">
        <f ca="1">SUMIFS(流水汇总!$L:$L,流水汇总!$H:$H,$A13,流水汇总!$J:$J,L$4)</f>
        <v>0</v>
      </c>
      <c r="M13" s="359">
        <f ca="1" t="shared" si="0"/>
        <v>0</v>
      </c>
      <c r="N13" s="359">
        <f ca="1" t="shared" si="1"/>
        <v>0</v>
      </c>
    </row>
    <row r="14" ht="16.5" spans="1:14">
      <c r="A14" s="364">
        <f t="shared" si="2"/>
        <v>44936</v>
      </c>
      <c r="B14" s="44">
        <f ca="1">SUMIFS(流水汇总!$K:$K,流水汇总!$H:$H,$A14,流水汇总!$J:$J,B$4)</f>
        <v>0</v>
      </c>
      <c r="C14" s="44">
        <f ca="1">SUMIFS(流水汇总!$K:$K,流水汇总!$H:$H,$A14,流水汇总!$J:$J,C$4)</f>
        <v>0</v>
      </c>
      <c r="D14" s="44">
        <f ca="1">SUMIFS(流水汇总!$K:$K,流水汇总!$H:$H,$A14,流水汇总!$J:$J,D$4)</f>
        <v>0</v>
      </c>
      <c r="E14" s="44">
        <f ca="1">SUMIFS(流水汇总!$K:$K,流水汇总!$H:$H,$A14,流水汇总!$J:$J,E$4)</f>
        <v>0</v>
      </c>
      <c r="F14" s="44">
        <f ca="1">SUMIFS(流水汇总!$K:$K,流水汇总!$H:$H,$A14,流水汇总!$J:$J,F$4)</f>
        <v>0</v>
      </c>
      <c r="G14" s="45">
        <f ca="1">SUMIFS(流水汇总!$L:$L,流水汇总!$H:$H,$A14,流水汇总!$J:$J,G$4)</f>
        <v>0</v>
      </c>
      <c r="H14" s="45">
        <f ca="1">SUMIFS(流水汇总!$L:$L,流水汇总!$H:$H,$A14,流水汇总!$J:$J,H$4)</f>
        <v>0</v>
      </c>
      <c r="I14" s="45">
        <f ca="1">SUMIFS(流水汇总!$L:$L,流水汇总!$H:$H,$A14,流水汇总!$J:$J,I$4)</f>
        <v>0</v>
      </c>
      <c r="J14" s="45">
        <f ca="1">SUMIFS(流水汇总!$L:$L,流水汇总!$H:$H,$A14,流水汇总!$J:$J,J$4)</f>
        <v>0</v>
      </c>
      <c r="K14" s="45">
        <f ca="1">SUMIFS(流水汇总!$L:$L,流水汇总!$H:$H,$A14,流水汇总!$J:$J,K$4)</f>
        <v>0</v>
      </c>
      <c r="L14" s="45">
        <f ca="1">SUMIFS(流水汇总!$L:$L,流水汇总!$H:$H,$A14,流水汇总!$J:$J,L$4)</f>
        <v>0</v>
      </c>
      <c r="M14" s="359">
        <f ca="1" t="shared" si="0"/>
        <v>0</v>
      </c>
      <c r="N14" s="359">
        <f ca="1" t="shared" si="1"/>
        <v>0</v>
      </c>
    </row>
    <row r="15" ht="16.5" spans="1:14">
      <c r="A15" s="364">
        <f t="shared" si="2"/>
        <v>44937</v>
      </c>
      <c r="B15" s="44">
        <f ca="1">SUMIFS(流水汇总!$K:$K,流水汇总!$H:$H,$A15,流水汇总!$J:$J,B$4)</f>
        <v>0</v>
      </c>
      <c r="C15" s="44">
        <f ca="1">SUMIFS(流水汇总!$K:$K,流水汇总!$H:$H,$A15,流水汇总!$J:$J,C$4)</f>
        <v>0</v>
      </c>
      <c r="D15" s="44">
        <f ca="1">SUMIFS(流水汇总!$K:$K,流水汇总!$H:$H,$A15,流水汇总!$J:$J,D$4)</f>
        <v>0</v>
      </c>
      <c r="E15" s="44">
        <f ca="1">SUMIFS(流水汇总!$K:$K,流水汇总!$H:$H,$A15,流水汇总!$J:$J,E$4)</f>
        <v>0</v>
      </c>
      <c r="F15" s="44">
        <f ca="1">SUMIFS(流水汇总!$K:$K,流水汇总!$H:$H,$A15,流水汇总!$J:$J,F$4)</f>
        <v>0</v>
      </c>
      <c r="G15" s="45">
        <f ca="1">SUMIFS(流水汇总!$L:$L,流水汇总!$H:$H,$A15,流水汇总!$J:$J,G$4)</f>
        <v>0</v>
      </c>
      <c r="H15" s="45">
        <f ca="1">SUMIFS(流水汇总!$L:$L,流水汇总!$H:$H,$A15,流水汇总!$J:$J,H$4)</f>
        <v>0</v>
      </c>
      <c r="I15" s="45">
        <f ca="1">SUMIFS(流水汇总!$L:$L,流水汇总!$H:$H,$A15,流水汇总!$J:$J,I$4)</f>
        <v>0</v>
      </c>
      <c r="J15" s="45">
        <f ca="1">SUMIFS(流水汇总!$L:$L,流水汇总!$H:$H,$A15,流水汇总!$J:$J,J$4)</f>
        <v>0</v>
      </c>
      <c r="K15" s="45">
        <f ca="1">SUMIFS(流水汇总!$L:$L,流水汇总!$H:$H,$A15,流水汇总!$J:$J,K$4)</f>
        <v>0</v>
      </c>
      <c r="L15" s="45">
        <f ca="1">SUMIFS(流水汇总!$L:$L,流水汇总!$H:$H,$A15,流水汇总!$J:$J,L$4)</f>
        <v>0</v>
      </c>
      <c r="M15" s="359">
        <f ca="1" t="shared" si="0"/>
        <v>0</v>
      </c>
      <c r="N15" s="359">
        <f ca="1" t="shared" si="1"/>
        <v>0</v>
      </c>
    </row>
    <row r="16" ht="16.5" spans="1:14">
      <c r="A16" s="364">
        <f t="shared" si="2"/>
        <v>44938</v>
      </c>
      <c r="B16" s="44">
        <f ca="1">SUMIFS(流水汇总!$K:$K,流水汇总!$H:$H,$A16,流水汇总!$J:$J,B$4)</f>
        <v>0</v>
      </c>
      <c r="C16" s="44">
        <f ca="1">SUMIFS(流水汇总!$K:$K,流水汇总!$H:$H,$A16,流水汇总!$J:$J,C$4)</f>
        <v>0</v>
      </c>
      <c r="D16" s="44">
        <f ca="1">SUMIFS(流水汇总!$K:$K,流水汇总!$H:$H,$A16,流水汇总!$J:$J,D$4)</f>
        <v>0</v>
      </c>
      <c r="E16" s="44">
        <f ca="1">SUMIFS(流水汇总!$K:$K,流水汇总!$H:$H,$A16,流水汇总!$J:$J,E$4)</f>
        <v>0</v>
      </c>
      <c r="F16" s="44">
        <f ca="1">SUMIFS(流水汇总!$K:$K,流水汇总!$H:$H,$A16,流水汇总!$J:$J,F$4)</f>
        <v>0</v>
      </c>
      <c r="G16" s="45">
        <f ca="1">SUMIFS(流水汇总!$L:$L,流水汇总!$H:$H,$A16,流水汇总!$J:$J,G$4)</f>
        <v>0</v>
      </c>
      <c r="H16" s="45">
        <f ca="1">SUMIFS(流水汇总!$L:$L,流水汇总!$H:$H,$A16,流水汇总!$J:$J,H$4)</f>
        <v>0</v>
      </c>
      <c r="I16" s="45">
        <f ca="1">SUMIFS(流水汇总!$L:$L,流水汇总!$H:$H,$A16,流水汇总!$J:$J,I$4)</f>
        <v>0</v>
      </c>
      <c r="J16" s="45">
        <f ca="1">SUMIFS(流水汇总!$L:$L,流水汇总!$H:$H,$A16,流水汇总!$J:$J,J$4)</f>
        <v>0</v>
      </c>
      <c r="K16" s="45">
        <f ca="1">SUMIFS(流水汇总!$L:$L,流水汇总!$H:$H,$A16,流水汇总!$J:$J,K$4)</f>
        <v>0</v>
      </c>
      <c r="L16" s="45">
        <f ca="1">SUMIFS(流水汇总!$L:$L,流水汇总!$H:$H,$A16,流水汇总!$J:$J,L$4)</f>
        <v>0</v>
      </c>
      <c r="M16" s="359">
        <f ca="1" t="shared" si="0"/>
        <v>0</v>
      </c>
      <c r="N16" s="359">
        <f ca="1" t="shared" si="1"/>
        <v>0</v>
      </c>
    </row>
    <row r="17" ht="16.5" spans="1:14">
      <c r="A17" s="364">
        <f t="shared" si="2"/>
        <v>44939</v>
      </c>
      <c r="B17" s="44">
        <f ca="1">SUMIFS(流水汇总!$K:$K,流水汇总!$H:$H,$A17,流水汇总!$J:$J,B$4)</f>
        <v>0</v>
      </c>
      <c r="C17" s="44">
        <f ca="1">SUMIFS(流水汇总!$K:$K,流水汇总!$H:$H,$A17,流水汇总!$J:$J,C$4)</f>
        <v>0</v>
      </c>
      <c r="D17" s="44">
        <f ca="1">SUMIFS(流水汇总!$K:$K,流水汇总!$H:$H,$A17,流水汇总!$J:$J,D$4)</f>
        <v>0</v>
      </c>
      <c r="E17" s="44">
        <f ca="1">SUMIFS(流水汇总!$K:$K,流水汇总!$H:$H,$A17,流水汇总!$J:$J,E$4)</f>
        <v>0</v>
      </c>
      <c r="F17" s="44">
        <f ca="1">SUMIFS(流水汇总!$K:$K,流水汇总!$H:$H,$A17,流水汇总!$J:$J,F$4)</f>
        <v>0</v>
      </c>
      <c r="G17" s="45">
        <f ca="1">SUMIFS(流水汇总!$L:$L,流水汇总!$H:$H,$A17,流水汇总!$J:$J,G$4)</f>
        <v>0</v>
      </c>
      <c r="H17" s="45">
        <f ca="1">SUMIFS(流水汇总!$L:$L,流水汇总!$H:$H,$A17,流水汇总!$J:$J,H$4)</f>
        <v>0</v>
      </c>
      <c r="I17" s="45">
        <f ca="1">SUMIFS(流水汇总!$L:$L,流水汇总!$H:$H,$A17,流水汇总!$J:$J,I$4)</f>
        <v>0</v>
      </c>
      <c r="J17" s="45">
        <f ca="1">SUMIFS(流水汇总!$L:$L,流水汇总!$H:$H,$A17,流水汇总!$J:$J,J$4)</f>
        <v>0</v>
      </c>
      <c r="K17" s="45">
        <f ca="1">SUMIFS(流水汇总!$L:$L,流水汇总!$H:$H,$A17,流水汇总!$J:$J,K$4)</f>
        <v>0</v>
      </c>
      <c r="L17" s="45">
        <f ca="1">SUMIFS(流水汇总!$L:$L,流水汇总!$H:$H,$A17,流水汇总!$J:$J,L$4)</f>
        <v>0</v>
      </c>
      <c r="M17" s="359">
        <f ca="1" t="shared" si="0"/>
        <v>0</v>
      </c>
      <c r="N17" s="359">
        <f ca="1" t="shared" si="1"/>
        <v>0</v>
      </c>
    </row>
    <row r="18" ht="16.5" spans="1:14">
      <c r="A18" s="364">
        <f t="shared" si="2"/>
        <v>44940</v>
      </c>
      <c r="B18" s="44">
        <f ca="1">SUMIFS(流水汇总!$K:$K,流水汇总!$H:$H,$A18,流水汇总!$J:$J,B$4)</f>
        <v>0</v>
      </c>
      <c r="C18" s="44">
        <f ca="1">SUMIFS(流水汇总!$K:$K,流水汇总!$H:$H,$A18,流水汇总!$J:$J,C$4)</f>
        <v>0</v>
      </c>
      <c r="D18" s="44">
        <f ca="1">SUMIFS(流水汇总!$K:$K,流水汇总!$H:$H,$A18,流水汇总!$J:$J,D$4)</f>
        <v>0</v>
      </c>
      <c r="E18" s="44">
        <f ca="1">SUMIFS(流水汇总!$K:$K,流水汇总!$H:$H,$A18,流水汇总!$J:$J,E$4)</f>
        <v>0</v>
      </c>
      <c r="F18" s="44">
        <f ca="1">SUMIFS(流水汇总!$K:$K,流水汇总!$H:$H,$A18,流水汇总!$J:$J,F$4)</f>
        <v>0</v>
      </c>
      <c r="G18" s="45">
        <f ca="1">SUMIFS(流水汇总!$L:$L,流水汇总!$H:$H,$A18,流水汇总!$J:$J,G$4)</f>
        <v>0</v>
      </c>
      <c r="H18" s="45">
        <f ca="1">SUMIFS(流水汇总!$L:$L,流水汇总!$H:$H,$A18,流水汇总!$J:$J,H$4)</f>
        <v>0</v>
      </c>
      <c r="I18" s="45">
        <f ca="1">SUMIFS(流水汇总!$L:$L,流水汇总!$H:$H,$A18,流水汇总!$J:$J,I$4)</f>
        <v>0</v>
      </c>
      <c r="J18" s="45">
        <f ca="1">SUMIFS(流水汇总!$L:$L,流水汇总!$H:$H,$A18,流水汇总!$J:$J,J$4)</f>
        <v>0</v>
      </c>
      <c r="K18" s="45">
        <f ca="1">SUMIFS(流水汇总!$L:$L,流水汇总!$H:$H,$A18,流水汇总!$J:$J,K$4)</f>
        <v>0</v>
      </c>
      <c r="L18" s="45">
        <f ca="1">SUMIFS(流水汇总!$L:$L,流水汇总!$H:$H,$A18,流水汇总!$J:$J,L$4)</f>
        <v>0</v>
      </c>
      <c r="M18" s="359">
        <f ca="1" t="shared" si="0"/>
        <v>0</v>
      </c>
      <c r="N18" s="359">
        <f ca="1" t="shared" si="1"/>
        <v>0</v>
      </c>
    </row>
    <row r="19" ht="16.5" spans="1:14">
      <c r="A19" s="364">
        <f t="shared" si="2"/>
        <v>44941</v>
      </c>
      <c r="B19" s="44">
        <f ca="1">SUMIFS(流水汇总!$K:$K,流水汇总!$H:$H,$A19,流水汇总!$J:$J,B$4)</f>
        <v>0</v>
      </c>
      <c r="C19" s="44">
        <f ca="1">SUMIFS(流水汇总!$K:$K,流水汇总!$H:$H,$A19,流水汇总!$J:$J,C$4)</f>
        <v>0</v>
      </c>
      <c r="D19" s="44">
        <f ca="1">SUMIFS(流水汇总!$K:$K,流水汇总!$H:$H,$A19,流水汇总!$J:$J,D$4)</f>
        <v>0</v>
      </c>
      <c r="E19" s="44">
        <f ca="1">SUMIFS(流水汇总!$K:$K,流水汇总!$H:$H,$A19,流水汇总!$J:$J,E$4)</f>
        <v>0</v>
      </c>
      <c r="F19" s="44">
        <f ca="1">SUMIFS(流水汇总!$K:$K,流水汇总!$H:$H,$A19,流水汇总!$J:$J,F$4)</f>
        <v>0</v>
      </c>
      <c r="G19" s="45">
        <f ca="1">SUMIFS(流水汇总!$L:$L,流水汇总!$H:$H,$A19,流水汇总!$J:$J,G$4)</f>
        <v>0</v>
      </c>
      <c r="H19" s="45">
        <f ca="1">SUMIFS(流水汇总!$L:$L,流水汇总!$H:$H,$A19,流水汇总!$J:$J,H$4)</f>
        <v>0</v>
      </c>
      <c r="I19" s="45">
        <f ca="1">SUMIFS(流水汇总!$L:$L,流水汇总!$H:$H,$A19,流水汇总!$J:$J,I$4)</f>
        <v>0</v>
      </c>
      <c r="J19" s="45">
        <f ca="1">SUMIFS(流水汇总!$L:$L,流水汇总!$H:$H,$A19,流水汇总!$J:$J,J$4)</f>
        <v>0</v>
      </c>
      <c r="K19" s="45">
        <f ca="1">SUMIFS(流水汇总!$L:$L,流水汇总!$H:$H,$A19,流水汇总!$J:$J,K$4)</f>
        <v>0</v>
      </c>
      <c r="L19" s="45">
        <f ca="1">SUMIFS(流水汇总!$L:$L,流水汇总!$H:$H,$A19,流水汇总!$J:$J,L$4)</f>
        <v>0</v>
      </c>
      <c r="M19" s="359">
        <f ca="1" t="shared" si="0"/>
        <v>0</v>
      </c>
      <c r="N19" s="359">
        <f ca="1" t="shared" si="1"/>
        <v>0</v>
      </c>
    </row>
    <row r="20" ht="16.5" spans="1:14">
      <c r="A20" s="364">
        <f t="shared" si="2"/>
        <v>44942</v>
      </c>
      <c r="B20" s="44">
        <f ca="1">SUMIFS(流水汇总!$K:$K,流水汇总!$H:$H,$A20,流水汇总!$J:$J,B$4)</f>
        <v>0</v>
      </c>
      <c r="C20" s="44">
        <f ca="1">SUMIFS(流水汇总!$K:$K,流水汇总!$H:$H,$A20,流水汇总!$J:$J,C$4)</f>
        <v>0</v>
      </c>
      <c r="D20" s="44">
        <f ca="1">SUMIFS(流水汇总!$K:$K,流水汇总!$H:$H,$A20,流水汇总!$J:$J,D$4)</f>
        <v>0</v>
      </c>
      <c r="E20" s="44">
        <f ca="1">SUMIFS(流水汇总!$K:$K,流水汇总!$H:$H,$A20,流水汇总!$J:$J,E$4)</f>
        <v>0</v>
      </c>
      <c r="F20" s="44">
        <f ca="1">SUMIFS(流水汇总!$K:$K,流水汇总!$H:$H,$A20,流水汇总!$J:$J,F$4)</f>
        <v>0</v>
      </c>
      <c r="G20" s="45">
        <f ca="1">SUMIFS(流水汇总!$L:$L,流水汇总!$H:$H,$A20,流水汇总!$J:$J,G$4)</f>
        <v>0</v>
      </c>
      <c r="H20" s="45">
        <f ca="1">SUMIFS(流水汇总!$L:$L,流水汇总!$H:$H,$A20,流水汇总!$J:$J,H$4)</f>
        <v>0</v>
      </c>
      <c r="I20" s="45">
        <f ca="1">SUMIFS(流水汇总!$L:$L,流水汇总!$H:$H,$A20,流水汇总!$J:$J,I$4)</f>
        <v>0</v>
      </c>
      <c r="J20" s="45">
        <f ca="1">SUMIFS(流水汇总!$L:$L,流水汇总!$H:$H,$A20,流水汇总!$J:$J,J$4)</f>
        <v>0</v>
      </c>
      <c r="K20" s="45">
        <f ca="1">SUMIFS(流水汇总!$L:$L,流水汇总!$H:$H,$A20,流水汇总!$J:$J,K$4)</f>
        <v>0</v>
      </c>
      <c r="L20" s="45">
        <f ca="1">SUMIFS(流水汇总!$L:$L,流水汇总!$H:$H,$A20,流水汇总!$J:$J,L$4)</f>
        <v>0</v>
      </c>
      <c r="M20" s="359">
        <f ca="1" t="shared" si="0"/>
        <v>0</v>
      </c>
      <c r="N20" s="359">
        <f ca="1" t="shared" si="1"/>
        <v>0</v>
      </c>
    </row>
    <row r="21" ht="16.5" spans="1:14">
      <c r="A21" s="364">
        <f t="shared" si="2"/>
        <v>44943</v>
      </c>
      <c r="B21" s="44">
        <f ca="1">SUMIFS(流水汇总!$K:$K,流水汇总!$H:$H,$A21,流水汇总!$J:$J,B$4)</f>
        <v>0</v>
      </c>
      <c r="C21" s="44">
        <f ca="1">SUMIFS(流水汇总!$K:$K,流水汇总!$H:$H,$A21,流水汇总!$J:$J,C$4)</f>
        <v>0</v>
      </c>
      <c r="D21" s="44">
        <f ca="1">SUMIFS(流水汇总!$K:$K,流水汇总!$H:$H,$A21,流水汇总!$J:$J,D$4)</f>
        <v>0</v>
      </c>
      <c r="E21" s="44">
        <f ca="1">SUMIFS(流水汇总!$K:$K,流水汇总!$H:$H,$A21,流水汇总!$J:$J,E$4)</f>
        <v>0</v>
      </c>
      <c r="F21" s="44">
        <f ca="1">SUMIFS(流水汇总!$K:$K,流水汇总!$H:$H,$A21,流水汇总!$J:$J,F$4)</f>
        <v>0</v>
      </c>
      <c r="G21" s="45">
        <f ca="1">SUMIFS(流水汇总!$L:$L,流水汇总!$H:$H,$A21,流水汇总!$J:$J,G$4)</f>
        <v>0</v>
      </c>
      <c r="H21" s="45">
        <f ca="1">SUMIFS(流水汇总!$L:$L,流水汇总!$H:$H,$A21,流水汇总!$J:$J,H$4)</f>
        <v>0</v>
      </c>
      <c r="I21" s="45">
        <f ca="1">SUMIFS(流水汇总!$L:$L,流水汇总!$H:$H,$A21,流水汇总!$J:$J,I$4)</f>
        <v>0</v>
      </c>
      <c r="J21" s="45">
        <f ca="1">SUMIFS(流水汇总!$L:$L,流水汇总!$H:$H,$A21,流水汇总!$J:$J,J$4)</f>
        <v>0</v>
      </c>
      <c r="K21" s="45">
        <f ca="1">SUMIFS(流水汇总!$L:$L,流水汇总!$H:$H,$A21,流水汇总!$J:$J,K$4)</f>
        <v>0</v>
      </c>
      <c r="L21" s="45">
        <f ca="1">SUMIFS(流水汇总!$L:$L,流水汇总!$H:$H,$A21,流水汇总!$J:$J,L$4)</f>
        <v>0</v>
      </c>
      <c r="M21" s="359">
        <f ca="1" t="shared" si="0"/>
        <v>0</v>
      </c>
      <c r="N21" s="359">
        <f ca="1" t="shared" si="1"/>
        <v>0</v>
      </c>
    </row>
    <row r="22" ht="16.5" spans="1:14">
      <c r="A22" s="364">
        <f t="shared" si="2"/>
        <v>44944</v>
      </c>
      <c r="B22" s="44">
        <f ca="1">SUMIFS(流水汇总!$K:$K,流水汇总!$H:$H,$A22,流水汇总!$J:$J,B$4)</f>
        <v>0</v>
      </c>
      <c r="C22" s="44">
        <f ca="1">SUMIFS(流水汇总!$K:$K,流水汇总!$H:$H,$A22,流水汇总!$J:$J,C$4)</f>
        <v>0</v>
      </c>
      <c r="D22" s="44">
        <f ca="1">SUMIFS(流水汇总!$K:$K,流水汇总!$H:$H,$A22,流水汇总!$J:$J,D$4)</f>
        <v>0</v>
      </c>
      <c r="E22" s="44">
        <f ca="1">SUMIFS(流水汇总!$K:$K,流水汇总!$H:$H,$A22,流水汇总!$J:$J,E$4)</f>
        <v>0</v>
      </c>
      <c r="F22" s="44">
        <f ca="1">SUMIFS(流水汇总!$K:$K,流水汇总!$H:$H,$A22,流水汇总!$J:$J,F$4)</f>
        <v>0</v>
      </c>
      <c r="G22" s="45">
        <f ca="1">SUMIFS(流水汇总!$L:$L,流水汇总!$H:$H,$A22,流水汇总!$J:$J,G$4)</f>
        <v>0</v>
      </c>
      <c r="H22" s="45">
        <f ca="1">SUMIFS(流水汇总!$L:$L,流水汇总!$H:$H,$A22,流水汇总!$J:$J,H$4)</f>
        <v>0</v>
      </c>
      <c r="I22" s="45">
        <f ca="1">SUMIFS(流水汇总!$L:$L,流水汇总!$H:$H,$A22,流水汇总!$J:$J,I$4)</f>
        <v>0</v>
      </c>
      <c r="J22" s="45">
        <f ca="1">SUMIFS(流水汇总!$L:$L,流水汇总!$H:$H,$A22,流水汇总!$J:$J,J$4)</f>
        <v>0</v>
      </c>
      <c r="K22" s="45">
        <f ca="1">SUMIFS(流水汇总!$L:$L,流水汇总!$H:$H,$A22,流水汇总!$J:$J,K$4)</f>
        <v>0</v>
      </c>
      <c r="L22" s="45">
        <f ca="1">SUMIFS(流水汇总!$L:$L,流水汇总!$H:$H,$A22,流水汇总!$J:$J,L$4)</f>
        <v>0</v>
      </c>
      <c r="M22" s="359">
        <f ca="1" t="shared" si="0"/>
        <v>0</v>
      </c>
      <c r="N22" s="359">
        <f ca="1" t="shared" si="1"/>
        <v>0</v>
      </c>
    </row>
    <row r="23" ht="16.5" spans="1:14">
      <c r="A23" s="364">
        <f t="shared" si="2"/>
        <v>44945</v>
      </c>
      <c r="B23" s="44">
        <f ca="1">SUMIFS(流水汇总!$K:$K,流水汇总!$H:$H,$A23,流水汇总!$J:$J,B$4)</f>
        <v>0</v>
      </c>
      <c r="C23" s="44">
        <f ca="1">SUMIFS(流水汇总!$K:$K,流水汇总!$H:$H,$A23,流水汇总!$J:$J,C$4)</f>
        <v>0</v>
      </c>
      <c r="D23" s="44">
        <f ca="1">SUMIFS(流水汇总!$K:$K,流水汇总!$H:$H,$A23,流水汇总!$J:$J,D$4)</f>
        <v>0</v>
      </c>
      <c r="E23" s="44">
        <f ca="1">SUMIFS(流水汇总!$K:$K,流水汇总!$H:$H,$A23,流水汇总!$J:$J,E$4)</f>
        <v>0</v>
      </c>
      <c r="F23" s="44">
        <f ca="1">SUMIFS(流水汇总!$K:$K,流水汇总!$H:$H,$A23,流水汇总!$J:$J,F$4)</f>
        <v>0</v>
      </c>
      <c r="G23" s="45">
        <f ca="1">SUMIFS(流水汇总!$L:$L,流水汇总!$H:$H,$A23,流水汇总!$J:$J,G$4)</f>
        <v>0</v>
      </c>
      <c r="H23" s="45">
        <f ca="1">SUMIFS(流水汇总!$L:$L,流水汇总!$H:$H,$A23,流水汇总!$J:$J,H$4)</f>
        <v>0</v>
      </c>
      <c r="I23" s="45">
        <f ca="1">SUMIFS(流水汇总!$L:$L,流水汇总!$H:$H,$A23,流水汇总!$J:$J,I$4)</f>
        <v>0</v>
      </c>
      <c r="J23" s="45">
        <f ca="1">SUMIFS(流水汇总!$L:$L,流水汇总!$H:$H,$A23,流水汇总!$J:$J,J$4)</f>
        <v>0</v>
      </c>
      <c r="K23" s="45">
        <f ca="1">SUMIFS(流水汇总!$L:$L,流水汇总!$H:$H,$A23,流水汇总!$J:$J,K$4)</f>
        <v>0</v>
      </c>
      <c r="L23" s="45">
        <f ca="1">SUMIFS(流水汇总!$L:$L,流水汇总!$H:$H,$A23,流水汇总!$J:$J,L$4)</f>
        <v>0</v>
      </c>
      <c r="M23" s="359">
        <f ca="1" t="shared" si="0"/>
        <v>0</v>
      </c>
      <c r="N23" s="359">
        <f ca="1" t="shared" si="1"/>
        <v>0</v>
      </c>
    </row>
    <row r="24" ht="16.5" spans="1:14">
      <c r="A24" s="364">
        <f t="shared" si="2"/>
        <v>44946</v>
      </c>
      <c r="B24" s="44">
        <f ca="1">SUMIFS(流水汇总!$K:$K,流水汇总!$H:$H,$A24,流水汇总!$J:$J,B$4)</f>
        <v>0</v>
      </c>
      <c r="C24" s="44">
        <f ca="1">SUMIFS(流水汇总!$K:$K,流水汇总!$H:$H,$A24,流水汇总!$J:$J,C$4)</f>
        <v>0</v>
      </c>
      <c r="D24" s="44">
        <f ca="1">SUMIFS(流水汇总!$K:$K,流水汇总!$H:$H,$A24,流水汇总!$J:$J,D$4)</f>
        <v>0</v>
      </c>
      <c r="E24" s="44">
        <f ca="1">SUMIFS(流水汇总!$K:$K,流水汇总!$H:$H,$A24,流水汇总!$J:$J,E$4)</f>
        <v>0</v>
      </c>
      <c r="F24" s="44">
        <f ca="1">SUMIFS(流水汇总!$K:$K,流水汇总!$H:$H,$A24,流水汇总!$J:$J,F$4)</f>
        <v>0</v>
      </c>
      <c r="G24" s="45">
        <f ca="1">SUMIFS(流水汇总!$L:$L,流水汇总!$H:$H,$A24,流水汇总!$J:$J,G$4)</f>
        <v>0</v>
      </c>
      <c r="H24" s="45">
        <f ca="1">SUMIFS(流水汇总!$L:$L,流水汇总!$H:$H,$A24,流水汇总!$J:$J,H$4)</f>
        <v>0</v>
      </c>
      <c r="I24" s="45">
        <f ca="1">SUMIFS(流水汇总!$L:$L,流水汇总!$H:$H,$A24,流水汇总!$J:$J,I$4)</f>
        <v>0</v>
      </c>
      <c r="J24" s="45">
        <f ca="1">SUMIFS(流水汇总!$L:$L,流水汇总!$H:$H,$A24,流水汇总!$J:$J,J$4)</f>
        <v>0</v>
      </c>
      <c r="K24" s="45">
        <f ca="1">SUMIFS(流水汇总!$L:$L,流水汇总!$H:$H,$A24,流水汇总!$J:$J,K$4)</f>
        <v>0</v>
      </c>
      <c r="L24" s="45">
        <f ca="1">SUMIFS(流水汇总!$L:$L,流水汇总!$H:$H,$A24,流水汇总!$J:$J,L$4)</f>
        <v>0</v>
      </c>
      <c r="M24" s="359">
        <f ca="1" t="shared" si="0"/>
        <v>0</v>
      </c>
      <c r="N24" s="359">
        <f ca="1" t="shared" si="1"/>
        <v>0</v>
      </c>
    </row>
    <row r="25" ht="16.5" spans="1:14">
      <c r="A25" s="364">
        <f t="shared" si="2"/>
        <v>44947</v>
      </c>
      <c r="B25" s="44">
        <f ca="1">SUMIFS(流水汇总!$K:$K,流水汇总!$H:$H,$A25,流水汇总!$J:$J,B$4)</f>
        <v>0</v>
      </c>
      <c r="C25" s="44">
        <f ca="1">SUMIFS(流水汇总!$K:$K,流水汇总!$H:$H,$A25,流水汇总!$J:$J,C$4)</f>
        <v>0</v>
      </c>
      <c r="D25" s="44">
        <f ca="1">SUMIFS(流水汇总!$K:$K,流水汇总!$H:$H,$A25,流水汇总!$J:$J,D$4)</f>
        <v>0</v>
      </c>
      <c r="E25" s="44">
        <f ca="1">SUMIFS(流水汇总!$K:$K,流水汇总!$H:$H,$A25,流水汇总!$J:$J,E$4)</f>
        <v>0</v>
      </c>
      <c r="F25" s="44">
        <f ca="1">SUMIFS(流水汇总!$K:$K,流水汇总!$H:$H,$A25,流水汇总!$J:$J,F$4)</f>
        <v>0</v>
      </c>
      <c r="G25" s="45">
        <f ca="1">SUMIFS(流水汇总!$L:$L,流水汇总!$H:$H,$A25,流水汇总!$J:$J,G$4)</f>
        <v>0</v>
      </c>
      <c r="H25" s="45">
        <f ca="1">SUMIFS(流水汇总!$L:$L,流水汇总!$H:$H,$A25,流水汇总!$J:$J,H$4)</f>
        <v>0</v>
      </c>
      <c r="I25" s="45">
        <f ca="1">SUMIFS(流水汇总!$L:$L,流水汇总!$H:$H,$A25,流水汇总!$J:$J,I$4)</f>
        <v>0</v>
      </c>
      <c r="J25" s="45">
        <f ca="1">SUMIFS(流水汇总!$L:$L,流水汇总!$H:$H,$A25,流水汇总!$J:$J,J$4)</f>
        <v>0</v>
      </c>
      <c r="K25" s="45">
        <f ca="1">SUMIFS(流水汇总!$L:$L,流水汇总!$H:$H,$A25,流水汇总!$J:$J,K$4)</f>
        <v>0</v>
      </c>
      <c r="L25" s="45">
        <f ca="1">SUMIFS(流水汇总!$L:$L,流水汇总!$H:$H,$A25,流水汇总!$J:$J,L$4)</f>
        <v>0</v>
      </c>
      <c r="M25" s="359">
        <f ca="1" t="shared" si="0"/>
        <v>0</v>
      </c>
      <c r="N25" s="359">
        <f ca="1" t="shared" si="1"/>
        <v>0</v>
      </c>
    </row>
    <row r="26" ht="16.5" spans="1:14">
      <c r="A26" s="364">
        <f t="shared" si="2"/>
        <v>44948</v>
      </c>
      <c r="B26" s="44">
        <f ca="1">SUMIFS(流水汇总!$K:$K,流水汇总!$H:$H,$A26,流水汇总!$J:$J,B$4)</f>
        <v>0</v>
      </c>
      <c r="C26" s="44">
        <f ca="1">SUMIFS(流水汇总!$K:$K,流水汇总!$H:$H,$A26,流水汇总!$J:$J,C$4)</f>
        <v>0</v>
      </c>
      <c r="D26" s="44">
        <f ca="1">SUMIFS(流水汇总!$K:$K,流水汇总!$H:$H,$A26,流水汇总!$J:$J,D$4)</f>
        <v>0</v>
      </c>
      <c r="E26" s="44">
        <f ca="1">SUMIFS(流水汇总!$K:$K,流水汇总!$H:$H,$A26,流水汇总!$J:$J,E$4)</f>
        <v>0</v>
      </c>
      <c r="F26" s="44">
        <f ca="1">SUMIFS(流水汇总!$K:$K,流水汇总!$H:$H,$A26,流水汇总!$J:$J,F$4)</f>
        <v>0</v>
      </c>
      <c r="G26" s="45">
        <f ca="1">SUMIFS(流水汇总!$L:$L,流水汇总!$H:$H,$A26,流水汇总!$J:$J,G$4)</f>
        <v>0</v>
      </c>
      <c r="H26" s="45">
        <f ca="1">SUMIFS(流水汇总!$L:$L,流水汇总!$H:$H,$A26,流水汇总!$J:$J,H$4)</f>
        <v>0</v>
      </c>
      <c r="I26" s="45">
        <f ca="1">SUMIFS(流水汇总!$L:$L,流水汇总!$H:$H,$A26,流水汇总!$J:$J,I$4)</f>
        <v>0</v>
      </c>
      <c r="J26" s="45">
        <f ca="1">SUMIFS(流水汇总!$L:$L,流水汇总!$H:$H,$A26,流水汇总!$J:$J,J$4)</f>
        <v>0</v>
      </c>
      <c r="K26" s="45">
        <f ca="1">SUMIFS(流水汇总!$L:$L,流水汇总!$H:$H,$A26,流水汇总!$J:$J,K$4)</f>
        <v>0</v>
      </c>
      <c r="L26" s="45">
        <f ca="1">SUMIFS(流水汇总!$L:$L,流水汇总!$H:$H,$A26,流水汇总!$J:$J,L$4)</f>
        <v>0</v>
      </c>
      <c r="M26" s="359">
        <f ca="1" t="shared" si="0"/>
        <v>0</v>
      </c>
      <c r="N26" s="359">
        <f ca="1" t="shared" si="1"/>
        <v>0</v>
      </c>
    </row>
    <row r="27" ht="16.5" spans="1:14">
      <c r="A27" s="364">
        <f t="shared" si="2"/>
        <v>44949</v>
      </c>
      <c r="B27" s="44">
        <f ca="1">SUMIFS(流水汇总!$K:$K,流水汇总!$H:$H,$A27,流水汇总!$J:$J,B$4)</f>
        <v>0</v>
      </c>
      <c r="C27" s="44">
        <f ca="1">SUMIFS(流水汇总!$K:$K,流水汇总!$H:$H,$A27,流水汇总!$J:$J,C$4)</f>
        <v>0</v>
      </c>
      <c r="D27" s="44">
        <f ca="1">SUMIFS(流水汇总!$K:$K,流水汇总!$H:$H,$A27,流水汇总!$J:$J,D$4)</f>
        <v>0</v>
      </c>
      <c r="E27" s="44">
        <f ca="1">SUMIFS(流水汇总!$K:$K,流水汇总!$H:$H,$A27,流水汇总!$J:$J,E$4)</f>
        <v>0</v>
      </c>
      <c r="F27" s="44">
        <f ca="1">SUMIFS(流水汇总!$K:$K,流水汇总!$H:$H,$A27,流水汇总!$J:$J,F$4)</f>
        <v>0</v>
      </c>
      <c r="G27" s="45">
        <f ca="1">SUMIFS(流水汇总!$L:$L,流水汇总!$H:$H,$A27,流水汇总!$J:$J,G$4)</f>
        <v>0</v>
      </c>
      <c r="H27" s="45">
        <f ca="1">SUMIFS(流水汇总!$L:$L,流水汇总!$H:$H,$A27,流水汇总!$J:$J,H$4)</f>
        <v>0</v>
      </c>
      <c r="I27" s="45">
        <f ca="1">SUMIFS(流水汇总!$L:$L,流水汇总!$H:$H,$A27,流水汇总!$J:$J,I$4)</f>
        <v>0</v>
      </c>
      <c r="J27" s="45">
        <f ca="1">SUMIFS(流水汇总!$L:$L,流水汇总!$H:$H,$A27,流水汇总!$J:$J,J$4)</f>
        <v>0</v>
      </c>
      <c r="K27" s="45">
        <f ca="1">SUMIFS(流水汇总!$L:$L,流水汇总!$H:$H,$A27,流水汇总!$J:$J,K$4)</f>
        <v>0</v>
      </c>
      <c r="L27" s="45">
        <f ca="1">SUMIFS(流水汇总!$L:$L,流水汇总!$H:$H,$A27,流水汇总!$J:$J,L$4)</f>
        <v>0</v>
      </c>
      <c r="M27" s="359">
        <f ca="1" t="shared" si="0"/>
        <v>0</v>
      </c>
      <c r="N27" s="359">
        <f ca="1" t="shared" si="1"/>
        <v>0</v>
      </c>
    </row>
    <row r="28" ht="16.5" spans="1:14">
      <c r="A28" s="364">
        <f t="shared" si="2"/>
        <v>44950</v>
      </c>
      <c r="B28" s="44">
        <f ca="1">SUMIFS(流水汇总!$K:$K,流水汇总!$H:$H,$A28,流水汇总!$J:$J,B$4)</f>
        <v>0</v>
      </c>
      <c r="C28" s="44">
        <f ca="1">SUMIFS(流水汇总!$K:$K,流水汇总!$H:$H,$A28,流水汇总!$J:$J,C$4)</f>
        <v>0</v>
      </c>
      <c r="D28" s="44">
        <f ca="1">SUMIFS(流水汇总!$K:$K,流水汇总!$H:$H,$A28,流水汇总!$J:$J,D$4)</f>
        <v>0</v>
      </c>
      <c r="E28" s="44">
        <f ca="1">SUMIFS(流水汇总!$K:$K,流水汇总!$H:$H,$A28,流水汇总!$J:$J,E$4)</f>
        <v>0</v>
      </c>
      <c r="F28" s="44">
        <f ca="1">SUMIFS(流水汇总!$K:$K,流水汇总!$H:$H,$A28,流水汇总!$J:$J,F$4)</f>
        <v>0</v>
      </c>
      <c r="G28" s="45">
        <f ca="1">SUMIFS(流水汇总!$L:$L,流水汇总!$H:$H,$A28,流水汇总!$J:$J,G$4)</f>
        <v>0</v>
      </c>
      <c r="H28" s="45">
        <f ca="1">SUMIFS(流水汇总!$L:$L,流水汇总!$H:$H,$A28,流水汇总!$J:$J,H$4)</f>
        <v>0</v>
      </c>
      <c r="I28" s="45">
        <f ca="1">SUMIFS(流水汇总!$L:$L,流水汇总!$H:$H,$A28,流水汇总!$J:$J,I$4)</f>
        <v>0</v>
      </c>
      <c r="J28" s="45">
        <f ca="1">SUMIFS(流水汇总!$L:$L,流水汇总!$H:$H,$A28,流水汇总!$J:$J,J$4)</f>
        <v>0</v>
      </c>
      <c r="K28" s="45">
        <f ca="1">SUMIFS(流水汇总!$L:$L,流水汇总!$H:$H,$A28,流水汇总!$J:$J,K$4)</f>
        <v>0</v>
      </c>
      <c r="L28" s="45">
        <f ca="1">SUMIFS(流水汇总!$L:$L,流水汇总!$H:$H,$A28,流水汇总!$J:$J,L$4)</f>
        <v>0</v>
      </c>
      <c r="M28" s="359">
        <f ca="1" t="shared" si="0"/>
        <v>0</v>
      </c>
      <c r="N28" s="359">
        <f ca="1" t="shared" si="1"/>
        <v>0</v>
      </c>
    </row>
    <row r="29" ht="16.5" spans="1:14">
      <c r="A29" s="364">
        <f t="shared" si="2"/>
        <v>44951</v>
      </c>
      <c r="B29" s="44">
        <f ca="1">SUMIFS(流水汇总!$K:$K,流水汇总!$H:$H,$A29,流水汇总!$J:$J,B$4)</f>
        <v>0</v>
      </c>
      <c r="C29" s="44">
        <f ca="1">SUMIFS(流水汇总!$K:$K,流水汇总!$H:$H,$A29,流水汇总!$J:$J,C$4)</f>
        <v>0</v>
      </c>
      <c r="D29" s="44">
        <f ca="1">SUMIFS(流水汇总!$K:$K,流水汇总!$H:$H,$A29,流水汇总!$J:$J,D$4)</f>
        <v>0</v>
      </c>
      <c r="E29" s="44">
        <f ca="1">SUMIFS(流水汇总!$K:$K,流水汇总!$H:$H,$A29,流水汇总!$J:$J,E$4)</f>
        <v>0</v>
      </c>
      <c r="F29" s="44">
        <f ca="1">SUMIFS(流水汇总!$K:$K,流水汇总!$H:$H,$A29,流水汇总!$J:$J,F$4)</f>
        <v>0</v>
      </c>
      <c r="G29" s="45">
        <f ca="1">SUMIFS(流水汇总!$L:$L,流水汇总!$H:$H,$A29,流水汇总!$J:$J,G$4)</f>
        <v>0</v>
      </c>
      <c r="H29" s="45">
        <f ca="1">SUMIFS(流水汇总!$L:$L,流水汇总!$H:$H,$A29,流水汇总!$J:$J,H$4)</f>
        <v>0</v>
      </c>
      <c r="I29" s="45">
        <f ca="1">SUMIFS(流水汇总!$L:$L,流水汇总!$H:$H,$A29,流水汇总!$J:$J,I$4)</f>
        <v>0</v>
      </c>
      <c r="J29" s="45">
        <f ca="1">SUMIFS(流水汇总!$L:$L,流水汇总!$H:$H,$A29,流水汇总!$J:$J,J$4)</f>
        <v>0</v>
      </c>
      <c r="K29" s="45">
        <f ca="1">SUMIFS(流水汇总!$L:$L,流水汇总!$H:$H,$A29,流水汇总!$J:$J,K$4)</f>
        <v>0</v>
      </c>
      <c r="L29" s="45">
        <f ca="1">SUMIFS(流水汇总!$L:$L,流水汇总!$H:$H,$A29,流水汇总!$J:$J,L$4)</f>
        <v>0</v>
      </c>
      <c r="M29" s="359">
        <f ca="1" t="shared" si="0"/>
        <v>0</v>
      </c>
      <c r="N29" s="359">
        <f ca="1" t="shared" si="1"/>
        <v>0</v>
      </c>
    </row>
    <row r="30" ht="16.5" spans="1:14">
      <c r="A30" s="364">
        <f t="shared" si="2"/>
        <v>44952</v>
      </c>
      <c r="B30" s="44">
        <f ca="1">SUMIFS(流水汇总!$K:$K,流水汇总!$H:$H,$A30,流水汇总!$J:$J,B$4)</f>
        <v>0</v>
      </c>
      <c r="C30" s="44">
        <f ca="1">SUMIFS(流水汇总!$K:$K,流水汇总!$H:$H,$A30,流水汇总!$J:$J,C$4)</f>
        <v>0</v>
      </c>
      <c r="D30" s="44">
        <f ca="1">SUMIFS(流水汇总!$K:$K,流水汇总!$H:$H,$A30,流水汇总!$J:$J,D$4)</f>
        <v>0</v>
      </c>
      <c r="E30" s="44">
        <f ca="1">SUMIFS(流水汇总!$K:$K,流水汇总!$H:$H,$A30,流水汇总!$J:$J,E$4)</f>
        <v>0</v>
      </c>
      <c r="F30" s="44">
        <f ca="1">SUMIFS(流水汇总!$K:$K,流水汇总!$H:$H,$A30,流水汇总!$J:$J,F$4)</f>
        <v>0</v>
      </c>
      <c r="G30" s="45">
        <f ca="1">SUMIFS(流水汇总!$L:$L,流水汇总!$H:$H,$A30,流水汇总!$J:$J,G$4)</f>
        <v>0</v>
      </c>
      <c r="H30" s="45">
        <f ca="1">SUMIFS(流水汇总!$L:$L,流水汇总!$H:$H,$A30,流水汇总!$J:$J,H$4)</f>
        <v>0</v>
      </c>
      <c r="I30" s="45">
        <f ca="1">SUMIFS(流水汇总!$L:$L,流水汇总!$H:$H,$A30,流水汇总!$J:$J,I$4)</f>
        <v>0</v>
      </c>
      <c r="J30" s="45">
        <f ca="1">SUMIFS(流水汇总!$L:$L,流水汇总!$H:$H,$A30,流水汇总!$J:$J,J$4)</f>
        <v>0</v>
      </c>
      <c r="K30" s="45">
        <f ca="1">SUMIFS(流水汇总!$L:$L,流水汇总!$H:$H,$A30,流水汇总!$J:$J,K$4)</f>
        <v>0</v>
      </c>
      <c r="L30" s="45">
        <f ca="1">SUMIFS(流水汇总!$L:$L,流水汇总!$H:$H,$A30,流水汇总!$J:$J,L$4)</f>
        <v>0</v>
      </c>
      <c r="M30" s="359">
        <f ca="1" t="shared" si="0"/>
        <v>0</v>
      </c>
      <c r="N30" s="359">
        <f ca="1" t="shared" si="1"/>
        <v>0</v>
      </c>
    </row>
    <row r="31" ht="16.5" spans="1:14">
      <c r="A31" s="364">
        <f t="shared" si="2"/>
        <v>44953</v>
      </c>
      <c r="B31" s="44">
        <f ca="1">SUMIFS(流水汇总!$K:$K,流水汇总!$H:$H,$A31,流水汇总!$J:$J,B$4)</f>
        <v>0</v>
      </c>
      <c r="C31" s="44">
        <f ca="1">SUMIFS(流水汇总!$K:$K,流水汇总!$H:$H,$A31,流水汇总!$J:$J,C$4)</f>
        <v>0</v>
      </c>
      <c r="D31" s="44">
        <f ca="1">SUMIFS(流水汇总!$K:$K,流水汇总!$H:$H,$A31,流水汇总!$J:$J,D$4)</f>
        <v>0</v>
      </c>
      <c r="E31" s="44">
        <f ca="1">SUMIFS(流水汇总!$K:$K,流水汇总!$H:$H,$A31,流水汇总!$J:$J,E$4)</f>
        <v>0</v>
      </c>
      <c r="F31" s="44">
        <f ca="1">SUMIFS(流水汇总!$K:$K,流水汇总!$H:$H,$A31,流水汇总!$J:$J,F$4)</f>
        <v>0</v>
      </c>
      <c r="G31" s="45">
        <f ca="1">SUMIFS(流水汇总!$L:$L,流水汇总!$H:$H,$A31,流水汇总!$J:$J,G$4)</f>
        <v>0</v>
      </c>
      <c r="H31" s="45">
        <f ca="1">SUMIFS(流水汇总!$L:$L,流水汇总!$H:$H,$A31,流水汇总!$J:$J,H$4)</f>
        <v>0</v>
      </c>
      <c r="I31" s="45">
        <f ca="1">SUMIFS(流水汇总!$L:$L,流水汇总!$H:$H,$A31,流水汇总!$J:$J,I$4)</f>
        <v>0</v>
      </c>
      <c r="J31" s="45">
        <f ca="1">SUMIFS(流水汇总!$L:$L,流水汇总!$H:$H,$A31,流水汇总!$J:$J,J$4)</f>
        <v>0</v>
      </c>
      <c r="K31" s="45">
        <f ca="1">SUMIFS(流水汇总!$L:$L,流水汇总!$H:$H,$A31,流水汇总!$J:$J,K$4)</f>
        <v>0</v>
      </c>
      <c r="L31" s="45">
        <f ca="1">SUMIFS(流水汇总!$L:$L,流水汇总!$H:$H,$A31,流水汇总!$J:$J,L$4)</f>
        <v>0</v>
      </c>
      <c r="M31" s="359">
        <f ca="1" t="shared" si="0"/>
        <v>0</v>
      </c>
      <c r="N31" s="359">
        <f ca="1" t="shared" si="1"/>
        <v>0</v>
      </c>
    </row>
    <row r="32" ht="16.5" spans="1:14">
      <c r="A32" s="364">
        <f t="shared" si="2"/>
        <v>44954</v>
      </c>
      <c r="B32" s="44">
        <f ca="1">SUMIFS(流水汇总!$K:$K,流水汇总!$H:$H,$A32,流水汇总!$J:$J,B$4)</f>
        <v>0</v>
      </c>
      <c r="C32" s="44">
        <f ca="1">SUMIFS(流水汇总!$K:$K,流水汇总!$H:$H,$A32,流水汇总!$J:$J,C$4)</f>
        <v>0</v>
      </c>
      <c r="D32" s="44">
        <f ca="1">SUMIFS(流水汇总!$K:$K,流水汇总!$H:$H,$A32,流水汇总!$J:$J,D$4)</f>
        <v>0</v>
      </c>
      <c r="E32" s="44">
        <f ca="1">SUMIFS(流水汇总!$K:$K,流水汇总!$H:$H,$A32,流水汇总!$J:$J,E$4)</f>
        <v>0</v>
      </c>
      <c r="F32" s="44">
        <f ca="1">SUMIFS(流水汇总!$K:$K,流水汇总!$H:$H,$A32,流水汇总!$J:$J,F$4)</f>
        <v>0</v>
      </c>
      <c r="G32" s="45">
        <f ca="1">SUMIFS(流水汇总!$L:$L,流水汇总!$H:$H,$A32,流水汇总!$J:$J,G$4)</f>
        <v>0</v>
      </c>
      <c r="H32" s="45">
        <f ca="1">SUMIFS(流水汇总!$L:$L,流水汇总!$H:$H,$A32,流水汇总!$J:$J,H$4)</f>
        <v>0</v>
      </c>
      <c r="I32" s="45">
        <f ca="1">SUMIFS(流水汇总!$L:$L,流水汇总!$H:$H,$A32,流水汇总!$J:$J,I$4)</f>
        <v>0</v>
      </c>
      <c r="J32" s="45">
        <f ca="1">SUMIFS(流水汇总!$L:$L,流水汇总!$H:$H,$A32,流水汇总!$J:$J,J$4)</f>
        <v>0</v>
      </c>
      <c r="K32" s="45">
        <f ca="1">SUMIFS(流水汇总!$L:$L,流水汇总!$H:$H,$A32,流水汇总!$J:$J,K$4)</f>
        <v>0</v>
      </c>
      <c r="L32" s="45">
        <f ca="1">SUMIFS(流水汇总!$L:$L,流水汇总!$H:$H,$A32,流水汇总!$J:$J,L$4)</f>
        <v>0</v>
      </c>
      <c r="M32" s="359">
        <f ca="1" t="shared" si="0"/>
        <v>0</v>
      </c>
      <c r="N32" s="359">
        <f ca="1" t="shared" si="1"/>
        <v>0</v>
      </c>
    </row>
    <row r="33" ht="16.5" spans="1:14">
      <c r="A33" s="364">
        <f t="shared" si="2"/>
        <v>44955</v>
      </c>
      <c r="B33" s="44">
        <f ca="1">SUMIFS(流水汇总!$K:$K,流水汇总!$H:$H,$A33,流水汇总!$J:$J,B$4)</f>
        <v>0</v>
      </c>
      <c r="C33" s="44">
        <f ca="1">SUMIFS(流水汇总!$K:$K,流水汇总!$H:$H,$A33,流水汇总!$J:$J,C$4)</f>
        <v>0</v>
      </c>
      <c r="D33" s="44">
        <f ca="1">SUMIFS(流水汇总!$K:$K,流水汇总!$H:$H,$A33,流水汇总!$J:$J,D$4)</f>
        <v>0</v>
      </c>
      <c r="E33" s="44">
        <f ca="1">SUMIFS(流水汇总!$K:$K,流水汇总!$H:$H,$A33,流水汇总!$J:$J,E$4)</f>
        <v>0</v>
      </c>
      <c r="F33" s="44">
        <f ca="1">SUMIFS(流水汇总!$K:$K,流水汇总!$H:$H,$A33,流水汇总!$J:$J,F$4)</f>
        <v>0</v>
      </c>
      <c r="G33" s="45">
        <f ca="1">SUMIFS(流水汇总!$L:$L,流水汇总!$H:$H,$A33,流水汇总!$J:$J,G$4)</f>
        <v>0</v>
      </c>
      <c r="H33" s="45">
        <f ca="1">SUMIFS(流水汇总!$L:$L,流水汇总!$H:$H,$A33,流水汇总!$J:$J,H$4)</f>
        <v>0</v>
      </c>
      <c r="I33" s="45">
        <f ca="1">SUMIFS(流水汇总!$L:$L,流水汇总!$H:$H,$A33,流水汇总!$J:$J,I$4)</f>
        <v>0</v>
      </c>
      <c r="J33" s="45">
        <f ca="1">SUMIFS(流水汇总!$L:$L,流水汇总!$H:$H,$A33,流水汇总!$J:$J,J$4)</f>
        <v>0</v>
      </c>
      <c r="K33" s="45">
        <f ca="1">SUMIFS(流水汇总!$L:$L,流水汇总!$H:$H,$A33,流水汇总!$J:$J,K$4)</f>
        <v>0</v>
      </c>
      <c r="L33" s="45">
        <f ca="1">SUMIFS(流水汇总!$L:$L,流水汇总!$H:$H,$A33,流水汇总!$J:$J,L$4)</f>
        <v>0</v>
      </c>
      <c r="M33" s="359">
        <f ca="1" t="shared" si="0"/>
        <v>0</v>
      </c>
      <c r="N33" s="359">
        <f ca="1" t="shared" si="1"/>
        <v>0</v>
      </c>
    </row>
    <row r="34" ht="16.5" spans="1:14">
      <c r="A34" s="364">
        <f t="shared" si="2"/>
        <v>44956</v>
      </c>
      <c r="B34" s="44">
        <f ca="1">SUMIFS(流水汇总!$K:$K,流水汇总!$H:$H,$A34,流水汇总!$J:$J,B$4)</f>
        <v>0</v>
      </c>
      <c r="C34" s="44">
        <f ca="1">SUMIFS(流水汇总!$K:$K,流水汇总!$H:$H,$A34,流水汇总!$J:$J,C$4)</f>
        <v>0</v>
      </c>
      <c r="D34" s="44">
        <f ca="1">SUMIFS(流水汇总!$K:$K,流水汇总!$H:$H,$A34,流水汇总!$J:$J,D$4)</f>
        <v>0</v>
      </c>
      <c r="E34" s="44">
        <f ca="1">SUMIFS(流水汇总!$K:$K,流水汇总!$H:$H,$A34,流水汇总!$J:$J,E$4)</f>
        <v>0</v>
      </c>
      <c r="F34" s="44">
        <f ca="1">SUMIFS(流水汇总!$K:$K,流水汇总!$H:$H,$A34,流水汇总!$J:$J,F$4)</f>
        <v>0</v>
      </c>
      <c r="G34" s="45">
        <f ca="1">SUMIFS(流水汇总!$L:$L,流水汇总!$H:$H,$A34,流水汇总!$J:$J,G$4)</f>
        <v>0</v>
      </c>
      <c r="H34" s="45">
        <f ca="1">SUMIFS(流水汇总!$L:$L,流水汇总!$H:$H,$A34,流水汇总!$J:$J,H$4)</f>
        <v>0</v>
      </c>
      <c r="I34" s="45">
        <f ca="1">SUMIFS(流水汇总!$L:$L,流水汇总!$H:$H,$A34,流水汇总!$J:$J,I$4)</f>
        <v>0</v>
      </c>
      <c r="J34" s="45">
        <f ca="1">SUMIFS(流水汇总!$L:$L,流水汇总!$H:$H,$A34,流水汇总!$J:$J,J$4)</f>
        <v>0</v>
      </c>
      <c r="K34" s="45">
        <f ca="1">SUMIFS(流水汇总!$L:$L,流水汇总!$H:$H,$A34,流水汇总!$J:$J,K$4)</f>
        <v>0</v>
      </c>
      <c r="L34" s="45">
        <f ca="1">SUMIFS(流水汇总!$L:$L,流水汇总!$H:$H,$A34,流水汇总!$J:$J,L$4)</f>
        <v>0</v>
      </c>
      <c r="M34" s="359">
        <f ca="1" t="shared" si="0"/>
        <v>0</v>
      </c>
      <c r="N34" s="359">
        <f ca="1" t="shared" si="1"/>
        <v>0</v>
      </c>
    </row>
    <row r="35" ht="16.5" spans="1:14">
      <c r="A35" s="364">
        <f t="shared" si="2"/>
        <v>44957</v>
      </c>
      <c r="B35" s="44">
        <f ca="1">SUMIFS(流水汇总!$K:$K,流水汇总!$H:$H,$A35,流水汇总!$J:$J,B$4)</f>
        <v>0</v>
      </c>
      <c r="C35" s="44">
        <f ca="1">SUMIFS(流水汇总!$K:$K,流水汇总!$H:$H,$A35,流水汇总!$J:$J,C$4)</f>
        <v>0</v>
      </c>
      <c r="D35" s="44">
        <f ca="1">SUMIFS(流水汇总!$K:$K,流水汇总!$H:$H,$A35,流水汇总!$J:$J,D$4)</f>
        <v>0</v>
      </c>
      <c r="E35" s="44">
        <f ca="1">SUMIFS(流水汇总!$K:$K,流水汇总!$H:$H,$A35,流水汇总!$J:$J,E$4)</f>
        <v>0</v>
      </c>
      <c r="F35" s="44">
        <f ca="1">SUMIFS(流水汇总!$K:$K,流水汇总!$H:$H,$A35,流水汇总!$J:$J,F$4)</f>
        <v>0</v>
      </c>
      <c r="G35" s="45">
        <f ca="1">SUMIFS(流水汇总!$L:$L,流水汇总!$H:$H,$A35,流水汇总!$J:$J,G$4)</f>
        <v>0</v>
      </c>
      <c r="H35" s="45">
        <f ca="1">SUMIFS(流水汇总!$L:$L,流水汇总!$H:$H,$A35,流水汇总!$J:$J,H$4)</f>
        <v>0</v>
      </c>
      <c r="I35" s="45">
        <f ca="1">SUMIFS(流水汇总!$L:$L,流水汇总!$H:$H,$A35,流水汇总!$J:$J,I$4)</f>
        <v>0</v>
      </c>
      <c r="J35" s="45">
        <f ca="1">SUMIFS(流水汇总!$L:$L,流水汇总!$H:$H,$A35,流水汇总!$J:$J,J$4)</f>
        <v>0</v>
      </c>
      <c r="K35" s="45">
        <f ca="1">SUMIFS(流水汇总!$L:$L,流水汇总!$H:$H,$A35,流水汇总!$J:$J,K$4)</f>
        <v>0</v>
      </c>
      <c r="L35" s="45">
        <f ca="1">SUMIFS(流水汇总!$L:$L,流水汇总!$H:$H,$A35,流水汇总!$J:$J,L$4)</f>
        <v>0</v>
      </c>
      <c r="M35" s="359">
        <f ca="1" t="shared" si="0"/>
        <v>0</v>
      </c>
      <c r="N35" s="359">
        <f ca="1" t="shared" si="1"/>
        <v>0</v>
      </c>
    </row>
    <row r="36" ht="16.5" spans="1:14">
      <c r="A36" s="364">
        <f t="shared" si="2"/>
        <v>44958</v>
      </c>
      <c r="B36" s="44">
        <f ca="1">SUMIFS(流水汇总!$K:$K,流水汇总!$H:$H,$A36,流水汇总!$J:$J,B$4)</f>
        <v>0</v>
      </c>
      <c r="C36" s="44">
        <f ca="1">SUMIFS(流水汇总!$K:$K,流水汇总!$H:$H,$A36,流水汇总!$J:$J,C$4)</f>
        <v>0</v>
      </c>
      <c r="D36" s="44">
        <f ca="1">SUMIFS(流水汇总!$K:$K,流水汇总!$H:$H,$A36,流水汇总!$J:$J,D$4)</f>
        <v>0</v>
      </c>
      <c r="E36" s="44">
        <f ca="1">SUMIFS(流水汇总!$K:$K,流水汇总!$H:$H,$A36,流水汇总!$J:$J,E$4)</f>
        <v>0</v>
      </c>
      <c r="F36" s="44">
        <f ca="1">SUMIFS(流水汇总!$K:$K,流水汇总!$H:$H,$A36,流水汇总!$J:$J,F$4)</f>
        <v>0</v>
      </c>
      <c r="G36" s="45">
        <f ca="1">SUMIFS(流水汇总!$L:$L,流水汇总!$H:$H,$A36,流水汇总!$J:$J,G$4)</f>
        <v>0</v>
      </c>
      <c r="H36" s="45">
        <f ca="1">SUMIFS(流水汇总!$L:$L,流水汇总!$H:$H,$A36,流水汇总!$J:$J,H$4)</f>
        <v>0</v>
      </c>
      <c r="I36" s="45">
        <f ca="1">SUMIFS(流水汇总!$L:$L,流水汇总!$H:$H,$A36,流水汇总!$J:$J,I$4)</f>
        <v>0</v>
      </c>
      <c r="J36" s="45">
        <f ca="1">SUMIFS(流水汇总!$L:$L,流水汇总!$H:$H,$A36,流水汇总!$J:$J,J$4)</f>
        <v>0</v>
      </c>
      <c r="K36" s="45">
        <f ca="1">SUMIFS(流水汇总!$L:$L,流水汇总!$H:$H,$A36,流水汇总!$J:$J,K$4)</f>
        <v>0</v>
      </c>
      <c r="L36" s="45">
        <f ca="1">SUMIFS(流水汇总!$L:$L,流水汇总!$H:$H,$A36,流水汇总!$J:$J,L$4)</f>
        <v>0</v>
      </c>
      <c r="M36" s="359">
        <f ca="1" t="shared" si="0"/>
        <v>0</v>
      </c>
      <c r="N36" s="359">
        <f ca="1" t="shared" si="1"/>
        <v>0</v>
      </c>
    </row>
    <row r="37" ht="16.5" spans="1:14">
      <c r="A37" s="364">
        <f t="shared" si="2"/>
        <v>44959</v>
      </c>
      <c r="B37" s="44">
        <f ca="1">SUMIFS(流水汇总!$K:$K,流水汇总!$H:$H,$A37,流水汇总!$J:$J,B$4)</f>
        <v>0</v>
      </c>
      <c r="C37" s="44">
        <f ca="1">SUMIFS(流水汇总!$K:$K,流水汇总!$H:$H,$A37,流水汇总!$J:$J,C$4)</f>
        <v>0</v>
      </c>
      <c r="D37" s="44">
        <f ca="1">SUMIFS(流水汇总!$K:$K,流水汇总!$H:$H,$A37,流水汇总!$J:$J,D$4)</f>
        <v>0</v>
      </c>
      <c r="E37" s="44">
        <f ca="1">SUMIFS(流水汇总!$K:$K,流水汇总!$H:$H,$A37,流水汇总!$J:$J,E$4)</f>
        <v>0</v>
      </c>
      <c r="F37" s="44">
        <f ca="1">SUMIFS(流水汇总!$K:$K,流水汇总!$H:$H,$A37,流水汇总!$J:$J,F$4)</f>
        <v>0</v>
      </c>
      <c r="G37" s="45">
        <f ca="1">SUMIFS(流水汇总!$L:$L,流水汇总!$H:$H,$A37,流水汇总!$J:$J,G$4)</f>
        <v>0</v>
      </c>
      <c r="H37" s="45">
        <f ca="1">SUMIFS(流水汇总!$L:$L,流水汇总!$H:$H,$A37,流水汇总!$J:$J,H$4)</f>
        <v>0</v>
      </c>
      <c r="I37" s="45">
        <f ca="1">SUMIFS(流水汇总!$L:$L,流水汇总!$H:$H,$A37,流水汇总!$J:$J,I$4)</f>
        <v>0</v>
      </c>
      <c r="J37" s="45">
        <f ca="1">SUMIFS(流水汇总!$L:$L,流水汇总!$H:$H,$A37,流水汇总!$J:$J,J$4)</f>
        <v>0</v>
      </c>
      <c r="K37" s="45">
        <f ca="1">SUMIFS(流水汇总!$L:$L,流水汇总!$H:$H,$A37,流水汇总!$J:$J,K$4)</f>
        <v>0</v>
      </c>
      <c r="L37" s="45">
        <f ca="1">SUMIFS(流水汇总!$L:$L,流水汇总!$H:$H,$A37,流水汇总!$J:$J,L$4)</f>
        <v>0</v>
      </c>
      <c r="M37" s="359">
        <f ca="1" t="shared" si="0"/>
        <v>0</v>
      </c>
      <c r="N37" s="359">
        <f ca="1" t="shared" si="1"/>
        <v>0</v>
      </c>
    </row>
    <row r="38" ht="16.5" spans="1:14">
      <c r="A38" s="364">
        <f t="shared" si="2"/>
        <v>44960</v>
      </c>
      <c r="B38" s="44">
        <f ca="1">SUMIFS(流水汇总!$K:$K,流水汇总!$H:$H,$A38,流水汇总!$J:$J,B$4)</f>
        <v>0</v>
      </c>
      <c r="C38" s="44">
        <f ca="1">SUMIFS(流水汇总!$K:$K,流水汇总!$H:$H,$A38,流水汇总!$J:$J,C$4)</f>
        <v>0</v>
      </c>
      <c r="D38" s="44">
        <f ca="1">SUMIFS(流水汇总!$K:$K,流水汇总!$H:$H,$A38,流水汇总!$J:$J,D$4)</f>
        <v>0</v>
      </c>
      <c r="E38" s="44">
        <f ca="1">SUMIFS(流水汇总!$K:$K,流水汇总!$H:$H,$A38,流水汇总!$J:$J,E$4)</f>
        <v>0</v>
      </c>
      <c r="F38" s="44">
        <f ca="1">SUMIFS(流水汇总!$K:$K,流水汇总!$H:$H,$A38,流水汇总!$J:$J,F$4)</f>
        <v>0</v>
      </c>
      <c r="G38" s="45">
        <f ca="1">SUMIFS(流水汇总!$L:$L,流水汇总!$H:$H,$A38,流水汇总!$J:$J,G$4)</f>
        <v>0</v>
      </c>
      <c r="H38" s="45">
        <f ca="1">SUMIFS(流水汇总!$L:$L,流水汇总!$H:$H,$A38,流水汇总!$J:$J,H$4)</f>
        <v>0</v>
      </c>
      <c r="I38" s="45">
        <f ca="1">SUMIFS(流水汇总!$L:$L,流水汇总!$H:$H,$A38,流水汇总!$J:$J,I$4)</f>
        <v>0</v>
      </c>
      <c r="J38" s="45">
        <f ca="1">SUMIFS(流水汇总!$L:$L,流水汇总!$H:$H,$A38,流水汇总!$J:$J,J$4)</f>
        <v>0</v>
      </c>
      <c r="K38" s="45">
        <f ca="1">SUMIFS(流水汇总!$L:$L,流水汇总!$H:$H,$A38,流水汇总!$J:$J,K$4)</f>
        <v>0</v>
      </c>
      <c r="L38" s="45">
        <f ca="1">SUMIFS(流水汇总!$L:$L,流水汇总!$H:$H,$A38,流水汇总!$J:$J,L$4)</f>
        <v>0</v>
      </c>
      <c r="M38" s="359">
        <f ca="1" t="shared" si="0"/>
        <v>0</v>
      </c>
      <c r="N38" s="359">
        <f ca="1" t="shared" si="1"/>
        <v>0</v>
      </c>
    </row>
    <row r="39" ht="16.5" spans="1:14">
      <c r="A39" s="364">
        <f t="shared" si="2"/>
        <v>44961</v>
      </c>
      <c r="B39" s="44">
        <f ca="1">SUMIFS(流水汇总!$K:$K,流水汇总!$H:$H,$A39,流水汇总!$J:$J,B$4)</f>
        <v>0</v>
      </c>
      <c r="C39" s="44">
        <f ca="1">SUMIFS(流水汇总!$K:$K,流水汇总!$H:$H,$A39,流水汇总!$J:$J,C$4)</f>
        <v>0</v>
      </c>
      <c r="D39" s="44">
        <f ca="1">SUMIFS(流水汇总!$K:$K,流水汇总!$H:$H,$A39,流水汇总!$J:$J,D$4)</f>
        <v>0</v>
      </c>
      <c r="E39" s="44">
        <f ca="1">SUMIFS(流水汇总!$K:$K,流水汇总!$H:$H,$A39,流水汇总!$J:$J,E$4)</f>
        <v>0</v>
      </c>
      <c r="F39" s="44">
        <f ca="1">SUMIFS(流水汇总!$K:$K,流水汇总!$H:$H,$A39,流水汇总!$J:$J,F$4)</f>
        <v>0</v>
      </c>
      <c r="G39" s="45">
        <f ca="1">SUMIFS(流水汇总!$L:$L,流水汇总!$H:$H,$A39,流水汇总!$J:$J,G$4)</f>
        <v>0</v>
      </c>
      <c r="H39" s="45">
        <f ca="1">SUMIFS(流水汇总!$L:$L,流水汇总!$H:$H,$A39,流水汇总!$J:$J,H$4)</f>
        <v>0</v>
      </c>
      <c r="I39" s="45">
        <f ca="1">SUMIFS(流水汇总!$L:$L,流水汇总!$H:$H,$A39,流水汇总!$J:$J,I$4)</f>
        <v>0</v>
      </c>
      <c r="J39" s="45">
        <f ca="1">SUMIFS(流水汇总!$L:$L,流水汇总!$H:$H,$A39,流水汇总!$J:$J,J$4)</f>
        <v>0</v>
      </c>
      <c r="K39" s="45">
        <f ca="1">SUMIFS(流水汇总!$L:$L,流水汇总!$H:$H,$A39,流水汇总!$J:$J,K$4)</f>
        <v>0</v>
      </c>
      <c r="L39" s="45">
        <f ca="1">SUMIFS(流水汇总!$L:$L,流水汇总!$H:$H,$A39,流水汇总!$J:$J,L$4)</f>
        <v>0</v>
      </c>
      <c r="M39" s="359">
        <f ca="1" t="shared" si="0"/>
        <v>0</v>
      </c>
      <c r="N39" s="359">
        <f ca="1" t="shared" si="1"/>
        <v>0</v>
      </c>
    </row>
    <row r="40" ht="16.5" spans="1:14">
      <c r="A40" s="364">
        <f t="shared" si="2"/>
        <v>44962</v>
      </c>
      <c r="B40" s="44">
        <f ca="1">SUMIFS(流水汇总!$K:$K,流水汇总!$H:$H,$A40,流水汇总!$J:$J,B$4)</f>
        <v>0</v>
      </c>
      <c r="C40" s="44">
        <f ca="1">SUMIFS(流水汇总!$K:$K,流水汇总!$H:$H,$A40,流水汇总!$J:$J,C$4)</f>
        <v>0</v>
      </c>
      <c r="D40" s="44">
        <f ca="1">SUMIFS(流水汇总!$K:$K,流水汇总!$H:$H,$A40,流水汇总!$J:$J,D$4)</f>
        <v>0</v>
      </c>
      <c r="E40" s="44">
        <f ca="1">SUMIFS(流水汇总!$K:$K,流水汇总!$H:$H,$A40,流水汇总!$J:$J,E$4)</f>
        <v>0</v>
      </c>
      <c r="F40" s="44">
        <f ca="1">SUMIFS(流水汇总!$K:$K,流水汇总!$H:$H,$A40,流水汇总!$J:$J,F$4)</f>
        <v>0</v>
      </c>
      <c r="G40" s="45">
        <f ca="1">SUMIFS(流水汇总!$L:$L,流水汇总!$H:$H,$A40,流水汇总!$J:$J,G$4)</f>
        <v>0</v>
      </c>
      <c r="H40" s="45">
        <f ca="1">SUMIFS(流水汇总!$L:$L,流水汇总!$H:$H,$A40,流水汇总!$J:$J,H$4)</f>
        <v>0</v>
      </c>
      <c r="I40" s="45">
        <f ca="1">SUMIFS(流水汇总!$L:$L,流水汇总!$H:$H,$A40,流水汇总!$J:$J,I$4)</f>
        <v>0</v>
      </c>
      <c r="J40" s="45">
        <f ca="1">SUMIFS(流水汇总!$L:$L,流水汇总!$H:$H,$A40,流水汇总!$J:$J,J$4)</f>
        <v>0</v>
      </c>
      <c r="K40" s="45">
        <f ca="1">SUMIFS(流水汇总!$L:$L,流水汇总!$H:$H,$A40,流水汇总!$J:$J,K$4)</f>
        <v>0</v>
      </c>
      <c r="L40" s="45">
        <f ca="1">SUMIFS(流水汇总!$L:$L,流水汇总!$H:$H,$A40,流水汇总!$J:$J,L$4)</f>
        <v>0</v>
      </c>
      <c r="M40" s="359">
        <f ca="1" t="shared" si="0"/>
        <v>0</v>
      </c>
      <c r="N40" s="359">
        <f ca="1" t="shared" si="1"/>
        <v>0</v>
      </c>
    </row>
    <row r="41" ht="16.5" spans="1:14">
      <c r="A41" s="364">
        <f t="shared" si="2"/>
        <v>44963</v>
      </c>
      <c r="B41" s="44">
        <f ca="1">SUMIFS(流水汇总!$K:$K,流水汇总!$H:$H,$A41,流水汇总!$J:$J,B$4)</f>
        <v>0</v>
      </c>
      <c r="C41" s="44">
        <f ca="1">SUMIFS(流水汇总!$K:$K,流水汇总!$H:$H,$A41,流水汇总!$J:$J,C$4)</f>
        <v>0</v>
      </c>
      <c r="D41" s="44">
        <f ca="1">SUMIFS(流水汇总!$K:$K,流水汇总!$H:$H,$A41,流水汇总!$J:$J,D$4)</f>
        <v>0</v>
      </c>
      <c r="E41" s="44">
        <f ca="1">SUMIFS(流水汇总!$K:$K,流水汇总!$H:$H,$A41,流水汇总!$J:$J,E$4)</f>
        <v>0</v>
      </c>
      <c r="F41" s="44">
        <f ca="1">SUMIFS(流水汇总!$K:$K,流水汇总!$H:$H,$A41,流水汇总!$J:$J,F$4)</f>
        <v>0</v>
      </c>
      <c r="G41" s="45">
        <f ca="1">SUMIFS(流水汇总!$L:$L,流水汇总!$H:$H,$A41,流水汇总!$J:$J,G$4)</f>
        <v>0</v>
      </c>
      <c r="H41" s="45">
        <f ca="1">SUMIFS(流水汇总!$L:$L,流水汇总!$H:$H,$A41,流水汇总!$J:$J,H$4)</f>
        <v>0</v>
      </c>
      <c r="I41" s="45">
        <f ca="1">SUMIFS(流水汇总!$L:$L,流水汇总!$H:$H,$A41,流水汇总!$J:$J,I$4)</f>
        <v>0</v>
      </c>
      <c r="J41" s="45">
        <f ca="1">SUMIFS(流水汇总!$L:$L,流水汇总!$H:$H,$A41,流水汇总!$J:$J,J$4)</f>
        <v>0</v>
      </c>
      <c r="K41" s="45">
        <f ca="1">SUMIFS(流水汇总!$L:$L,流水汇总!$H:$H,$A41,流水汇总!$J:$J,K$4)</f>
        <v>0</v>
      </c>
      <c r="L41" s="45">
        <f ca="1">SUMIFS(流水汇总!$L:$L,流水汇总!$H:$H,$A41,流水汇总!$J:$J,L$4)</f>
        <v>0</v>
      </c>
      <c r="M41" s="359">
        <f ca="1" t="shared" si="0"/>
        <v>0</v>
      </c>
      <c r="N41" s="359">
        <f ca="1" t="shared" si="1"/>
        <v>0</v>
      </c>
    </row>
    <row r="42" ht="16.5" spans="1:14">
      <c r="A42" s="364">
        <f t="shared" si="2"/>
        <v>44964</v>
      </c>
      <c r="B42" s="44">
        <f ca="1">SUMIFS(流水汇总!$K:$K,流水汇总!$H:$H,$A42,流水汇总!$J:$J,B$4)</f>
        <v>0</v>
      </c>
      <c r="C42" s="44">
        <f ca="1">SUMIFS(流水汇总!$K:$K,流水汇总!$H:$H,$A42,流水汇总!$J:$J,C$4)</f>
        <v>0</v>
      </c>
      <c r="D42" s="44">
        <f ca="1">SUMIFS(流水汇总!$K:$K,流水汇总!$H:$H,$A42,流水汇总!$J:$J,D$4)</f>
        <v>0</v>
      </c>
      <c r="E42" s="44">
        <f ca="1">SUMIFS(流水汇总!$K:$K,流水汇总!$H:$H,$A42,流水汇总!$J:$J,E$4)</f>
        <v>0</v>
      </c>
      <c r="F42" s="44">
        <f ca="1">SUMIFS(流水汇总!$K:$K,流水汇总!$H:$H,$A42,流水汇总!$J:$J,F$4)</f>
        <v>0</v>
      </c>
      <c r="G42" s="45">
        <f ca="1">SUMIFS(流水汇总!$L:$L,流水汇总!$H:$H,$A42,流水汇总!$J:$J,G$4)</f>
        <v>0</v>
      </c>
      <c r="H42" s="45">
        <f ca="1">SUMIFS(流水汇总!$L:$L,流水汇总!$H:$H,$A42,流水汇总!$J:$J,H$4)</f>
        <v>0</v>
      </c>
      <c r="I42" s="45">
        <f ca="1">SUMIFS(流水汇总!$L:$L,流水汇总!$H:$H,$A42,流水汇总!$J:$J,I$4)</f>
        <v>0</v>
      </c>
      <c r="J42" s="45">
        <f ca="1">SUMIFS(流水汇总!$L:$L,流水汇总!$H:$H,$A42,流水汇总!$J:$J,J$4)</f>
        <v>0</v>
      </c>
      <c r="K42" s="45">
        <f ca="1">SUMIFS(流水汇总!$L:$L,流水汇总!$H:$H,$A42,流水汇总!$J:$J,K$4)</f>
        <v>0</v>
      </c>
      <c r="L42" s="45">
        <f ca="1">SUMIFS(流水汇总!$L:$L,流水汇总!$H:$H,$A42,流水汇总!$J:$J,L$4)</f>
        <v>0</v>
      </c>
      <c r="M42" s="359">
        <f ca="1" t="shared" si="0"/>
        <v>0</v>
      </c>
      <c r="N42" s="359">
        <f ca="1" t="shared" si="1"/>
        <v>0</v>
      </c>
    </row>
    <row r="43" ht="16.5" spans="1:14">
      <c r="A43" s="364">
        <f t="shared" si="2"/>
        <v>44965</v>
      </c>
      <c r="B43" s="44">
        <f ca="1">SUMIFS(流水汇总!$K:$K,流水汇总!$H:$H,$A43,流水汇总!$J:$J,B$4)</f>
        <v>0</v>
      </c>
      <c r="C43" s="44">
        <f ca="1">SUMIFS(流水汇总!$K:$K,流水汇总!$H:$H,$A43,流水汇总!$J:$J,C$4)</f>
        <v>0</v>
      </c>
      <c r="D43" s="44">
        <f ca="1">SUMIFS(流水汇总!$K:$K,流水汇总!$H:$H,$A43,流水汇总!$J:$J,D$4)</f>
        <v>0</v>
      </c>
      <c r="E43" s="44">
        <f ca="1">SUMIFS(流水汇总!$K:$K,流水汇总!$H:$H,$A43,流水汇总!$J:$J,E$4)</f>
        <v>0</v>
      </c>
      <c r="F43" s="44">
        <f ca="1">SUMIFS(流水汇总!$K:$K,流水汇总!$H:$H,$A43,流水汇总!$J:$J,F$4)</f>
        <v>0</v>
      </c>
      <c r="G43" s="45">
        <f ca="1">SUMIFS(流水汇总!$L:$L,流水汇总!$H:$H,$A43,流水汇总!$J:$J,G$4)</f>
        <v>0</v>
      </c>
      <c r="H43" s="45">
        <f ca="1">SUMIFS(流水汇总!$L:$L,流水汇总!$H:$H,$A43,流水汇总!$J:$J,H$4)</f>
        <v>0</v>
      </c>
      <c r="I43" s="45">
        <f ca="1">SUMIFS(流水汇总!$L:$L,流水汇总!$H:$H,$A43,流水汇总!$J:$J,I$4)</f>
        <v>0</v>
      </c>
      <c r="J43" s="45">
        <f ca="1">SUMIFS(流水汇总!$L:$L,流水汇总!$H:$H,$A43,流水汇总!$J:$J,J$4)</f>
        <v>0</v>
      </c>
      <c r="K43" s="45">
        <f ca="1">SUMIFS(流水汇总!$L:$L,流水汇总!$H:$H,$A43,流水汇总!$J:$J,K$4)</f>
        <v>0</v>
      </c>
      <c r="L43" s="45">
        <f ca="1">SUMIFS(流水汇总!$L:$L,流水汇总!$H:$H,$A43,流水汇总!$J:$J,L$4)</f>
        <v>0</v>
      </c>
      <c r="M43" s="359">
        <f ca="1" t="shared" si="0"/>
        <v>0</v>
      </c>
      <c r="N43" s="359">
        <f ca="1" t="shared" si="1"/>
        <v>0</v>
      </c>
    </row>
    <row r="44" ht="16.5" spans="1:14">
      <c r="A44" s="364">
        <f t="shared" si="2"/>
        <v>44966</v>
      </c>
      <c r="B44" s="44">
        <f ca="1">SUMIFS(流水汇总!$K:$K,流水汇总!$H:$H,$A44,流水汇总!$J:$J,B$4)</f>
        <v>0</v>
      </c>
      <c r="C44" s="44">
        <f ca="1">SUMIFS(流水汇总!$K:$K,流水汇总!$H:$H,$A44,流水汇总!$J:$J,C$4)</f>
        <v>0</v>
      </c>
      <c r="D44" s="44">
        <f ca="1">SUMIFS(流水汇总!$K:$K,流水汇总!$H:$H,$A44,流水汇总!$J:$J,D$4)</f>
        <v>0</v>
      </c>
      <c r="E44" s="44">
        <f ca="1">SUMIFS(流水汇总!$K:$K,流水汇总!$H:$H,$A44,流水汇总!$J:$J,E$4)</f>
        <v>0</v>
      </c>
      <c r="F44" s="44">
        <f ca="1">SUMIFS(流水汇总!$K:$K,流水汇总!$H:$H,$A44,流水汇总!$J:$J,F$4)</f>
        <v>0</v>
      </c>
      <c r="G44" s="45">
        <f ca="1">SUMIFS(流水汇总!$L:$L,流水汇总!$H:$H,$A44,流水汇总!$J:$J,G$4)</f>
        <v>0</v>
      </c>
      <c r="H44" s="45">
        <f ca="1">SUMIFS(流水汇总!$L:$L,流水汇总!$H:$H,$A44,流水汇总!$J:$J,H$4)</f>
        <v>0</v>
      </c>
      <c r="I44" s="45">
        <f ca="1">SUMIFS(流水汇总!$L:$L,流水汇总!$H:$H,$A44,流水汇总!$J:$J,I$4)</f>
        <v>0</v>
      </c>
      <c r="J44" s="45">
        <f ca="1">SUMIFS(流水汇总!$L:$L,流水汇总!$H:$H,$A44,流水汇总!$J:$J,J$4)</f>
        <v>0</v>
      </c>
      <c r="K44" s="45">
        <f ca="1">SUMIFS(流水汇总!$L:$L,流水汇总!$H:$H,$A44,流水汇总!$J:$J,K$4)</f>
        <v>0</v>
      </c>
      <c r="L44" s="45">
        <f ca="1">SUMIFS(流水汇总!$L:$L,流水汇总!$H:$H,$A44,流水汇总!$J:$J,L$4)</f>
        <v>0</v>
      </c>
      <c r="M44" s="359">
        <f ca="1" t="shared" si="0"/>
        <v>0</v>
      </c>
      <c r="N44" s="359">
        <f ca="1" t="shared" si="1"/>
        <v>0</v>
      </c>
    </row>
    <row r="45" ht="16.5" spans="1:14">
      <c r="A45" s="364">
        <f t="shared" si="2"/>
        <v>44967</v>
      </c>
      <c r="B45" s="44">
        <f ca="1">SUMIFS(流水汇总!$K:$K,流水汇总!$H:$H,$A45,流水汇总!$J:$J,B$4)</f>
        <v>0</v>
      </c>
      <c r="C45" s="44">
        <f ca="1">SUMIFS(流水汇总!$K:$K,流水汇总!$H:$H,$A45,流水汇总!$J:$J,C$4)</f>
        <v>0</v>
      </c>
      <c r="D45" s="44">
        <f ca="1">SUMIFS(流水汇总!$K:$K,流水汇总!$H:$H,$A45,流水汇总!$J:$J,D$4)</f>
        <v>0</v>
      </c>
      <c r="E45" s="44">
        <f ca="1">SUMIFS(流水汇总!$K:$K,流水汇总!$H:$H,$A45,流水汇总!$J:$J,E$4)</f>
        <v>0</v>
      </c>
      <c r="F45" s="44">
        <f ca="1">SUMIFS(流水汇总!$K:$K,流水汇总!$H:$H,$A45,流水汇总!$J:$J,F$4)</f>
        <v>0</v>
      </c>
      <c r="G45" s="45">
        <f ca="1">SUMIFS(流水汇总!$L:$L,流水汇总!$H:$H,$A45,流水汇总!$J:$J,G$4)</f>
        <v>0</v>
      </c>
      <c r="H45" s="45">
        <f ca="1">SUMIFS(流水汇总!$L:$L,流水汇总!$H:$H,$A45,流水汇总!$J:$J,H$4)</f>
        <v>0</v>
      </c>
      <c r="I45" s="45">
        <f ca="1">SUMIFS(流水汇总!$L:$L,流水汇总!$H:$H,$A45,流水汇总!$J:$J,I$4)</f>
        <v>0</v>
      </c>
      <c r="J45" s="45">
        <f ca="1">SUMIFS(流水汇总!$L:$L,流水汇总!$H:$H,$A45,流水汇总!$J:$J,J$4)</f>
        <v>0</v>
      </c>
      <c r="K45" s="45">
        <f ca="1">SUMIFS(流水汇总!$L:$L,流水汇总!$H:$H,$A45,流水汇总!$J:$J,K$4)</f>
        <v>0</v>
      </c>
      <c r="L45" s="45">
        <f ca="1">SUMIFS(流水汇总!$L:$L,流水汇总!$H:$H,$A45,流水汇总!$J:$J,L$4)</f>
        <v>0</v>
      </c>
      <c r="M45" s="359">
        <f ca="1" t="shared" si="0"/>
        <v>0</v>
      </c>
      <c r="N45" s="359">
        <f ca="1" t="shared" si="1"/>
        <v>0</v>
      </c>
    </row>
    <row r="46" ht="16.5" spans="1:14">
      <c r="A46" s="364">
        <f t="shared" si="2"/>
        <v>44968</v>
      </c>
      <c r="B46" s="44">
        <f ca="1">SUMIFS(流水汇总!$K:$K,流水汇总!$H:$H,$A46,流水汇总!$J:$J,B$4)</f>
        <v>0</v>
      </c>
      <c r="C46" s="44">
        <f ca="1">SUMIFS(流水汇总!$K:$K,流水汇总!$H:$H,$A46,流水汇总!$J:$J,C$4)</f>
        <v>0</v>
      </c>
      <c r="D46" s="44">
        <f ca="1">SUMIFS(流水汇总!$K:$K,流水汇总!$H:$H,$A46,流水汇总!$J:$J,D$4)</f>
        <v>0</v>
      </c>
      <c r="E46" s="44">
        <f ca="1">SUMIFS(流水汇总!$K:$K,流水汇总!$H:$H,$A46,流水汇总!$J:$J,E$4)</f>
        <v>0</v>
      </c>
      <c r="F46" s="44">
        <f ca="1">SUMIFS(流水汇总!$K:$K,流水汇总!$H:$H,$A46,流水汇总!$J:$J,F$4)</f>
        <v>0</v>
      </c>
      <c r="G46" s="45">
        <f ca="1">SUMIFS(流水汇总!$L:$L,流水汇总!$H:$H,$A46,流水汇总!$J:$J,G$4)</f>
        <v>0</v>
      </c>
      <c r="H46" s="45">
        <f ca="1">SUMIFS(流水汇总!$L:$L,流水汇总!$H:$H,$A46,流水汇总!$J:$J,H$4)</f>
        <v>0</v>
      </c>
      <c r="I46" s="45">
        <f ca="1">SUMIFS(流水汇总!$L:$L,流水汇总!$H:$H,$A46,流水汇总!$J:$J,I$4)</f>
        <v>0</v>
      </c>
      <c r="J46" s="45">
        <f ca="1">SUMIFS(流水汇总!$L:$L,流水汇总!$H:$H,$A46,流水汇总!$J:$J,J$4)</f>
        <v>0</v>
      </c>
      <c r="K46" s="45">
        <f ca="1">SUMIFS(流水汇总!$L:$L,流水汇总!$H:$H,$A46,流水汇总!$J:$J,K$4)</f>
        <v>0</v>
      </c>
      <c r="L46" s="45">
        <f ca="1">SUMIFS(流水汇总!$L:$L,流水汇总!$H:$H,$A46,流水汇总!$J:$J,L$4)</f>
        <v>0</v>
      </c>
      <c r="M46" s="359">
        <f ca="1" t="shared" si="0"/>
        <v>0</v>
      </c>
      <c r="N46" s="359">
        <f ca="1" t="shared" si="1"/>
        <v>0</v>
      </c>
    </row>
    <row r="47" ht="16.5" spans="1:14">
      <c r="A47" s="364">
        <f t="shared" si="2"/>
        <v>44969</v>
      </c>
      <c r="B47" s="44">
        <f ca="1">SUMIFS(流水汇总!$K:$K,流水汇总!$H:$H,$A47,流水汇总!$J:$J,B$4)</f>
        <v>0</v>
      </c>
      <c r="C47" s="44">
        <f ca="1">SUMIFS(流水汇总!$K:$K,流水汇总!$H:$H,$A47,流水汇总!$J:$J,C$4)</f>
        <v>0</v>
      </c>
      <c r="D47" s="44">
        <f ca="1">SUMIFS(流水汇总!$K:$K,流水汇总!$H:$H,$A47,流水汇总!$J:$J,D$4)</f>
        <v>0</v>
      </c>
      <c r="E47" s="44">
        <f ca="1">SUMIFS(流水汇总!$K:$K,流水汇总!$H:$H,$A47,流水汇总!$J:$J,E$4)</f>
        <v>0</v>
      </c>
      <c r="F47" s="44">
        <f ca="1">SUMIFS(流水汇总!$K:$K,流水汇总!$H:$H,$A47,流水汇总!$J:$J,F$4)</f>
        <v>0</v>
      </c>
      <c r="G47" s="45">
        <f ca="1">SUMIFS(流水汇总!$L:$L,流水汇总!$H:$H,$A47,流水汇总!$J:$J,G$4)</f>
        <v>0</v>
      </c>
      <c r="H47" s="45">
        <f ca="1">SUMIFS(流水汇总!$L:$L,流水汇总!$H:$H,$A47,流水汇总!$J:$J,H$4)</f>
        <v>0</v>
      </c>
      <c r="I47" s="45">
        <f ca="1">SUMIFS(流水汇总!$L:$L,流水汇总!$H:$H,$A47,流水汇总!$J:$J,I$4)</f>
        <v>0</v>
      </c>
      <c r="J47" s="45">
        <f ca="1">SUMIFS(流水汇总!$L:$L,流水汇总!$H:$H,$A47,流水汇总!$J:$J,J$4)</f>
        <v>0</v>
      </c>
      <c r="K47" s="45">
        <f ca="1">SUMIFS(流水汇总!$L:$L,流水汇总!$H:$H,$A47,流水汇总!$J:$J,K$4)</f>
        <v>0</v>
      </c>
      <c r="L47" s="45">
        <f ca="1">SUMIFS(流水汇总!$L:$L,流水汇总!$H:$H,$A47,流水汇总!$J:$J,L$4)</f>
        <v>0</v>
      </c>
      <c r="M47" s="359">
        <f ca="1" t="shared" si="0"/>
        <v>0</v>
      </c>
      <c r="N47" s="359">
        <f ca="1" t="shared" si="1"/>
        <v>0</v>
      </c>
    </row>
    <row r="48" ht="16.5" spans="1:14">
      <c r="A48" s="364">
        <f t="shared" si="2"/>
        <v>44970</v>
      </c>
      <c r="B48" s="44">
        <f ca="1">SUMIFS(流水汇总!$K:$K,流水汇总!$H:$H,$A48,流水汇总!$J:$J,B$4)</f>
        <v>0</v>
      </c>
      <c r="C48" s="44">
        <f ca="1">SUMIFS(流水汇总!$K:$K,流水汇总!$H:$H,$A48,流水汇总!$J:$J,C$4)</f>
        <v>0</v>
      </c>
      <c r="D48" s="44">
        <f ca="1">SUMIFS(流水汇总!$K:$K,流水汇总!$H:$H,$A48,流水汇总!$J:$J,D$4)</f>
        <v>0</v>
      </c>
      <c r="E48" s="44">
        <f ca="1">SUMIFS(流水汇总!$K:$K,流水汇总!$H:$H,$A48,流水汇总!$J:$J,E$4)</f>
        <v>0</v>
      </c>
      <c r="F48" s="44">
        <f ca="1">SUMIFS(流水汇总!$K:$K,流水汇总!$H:$H,$A48,流水汇总!$J:$J,F$4)</f>
        <v>0</v>
      </c>
      <c r="G48" s="45">
        <f ca="1">SUMIFS(流水汇总!$L:$L,流水汇总!$H:$H,$A48,流水汇总!$J:$J,G$4)</f>
        <v>0</v>
      </c>
      <c r="H48" s="45">
        <f ca="1">SUMIFS(流水汇总!$L:$L,流水汇总!$H:$H,$A48,流水汇总!$J:$J,H$4)</f>
        <v>0</v>
      </c>
      <c r="I48" s="45">
        <f ca="1">SUMIFS(流水汇总!$L:$L,流水汇总!$H:$H,$A48,流水汇总!$J:$J,I$4)</f>
        <v>0</v>
      </c>
      <c r="J48" s="45">
        <f ca="1">SUMIFS(流水汇总!$L:$L,流水汇总!$H:$H,$A48,流水汇总!$J:$J,J$4)</f>
        <v>0</v>
      </c>
      <c r="K48" s="45">
        <f ca="1">SUMIFS(流水汇总!$L:$L,流水汇总!$H:$H,$A48,流水汇总!$J:$J,K$4)</f>
        <v>0</v>
      </c>
      <c r="L48" s="45">
        <f ca="1">SUMIFS(流水汇总!$L:$L,流水汇总!$H:$H,$A48,流水汇总!$J:$J,L$4)</f>
        <v>0</v>
      </c>
      <c r="M48" s="359">
        <f ca="1" t="shared" si="0"/>
        <v>0</v>
      </c>
      <c r="N48" s="359">
        <f ca="1" t="shared" si="1"/>
        <v>0</v>
      </c>
    </row>
    <row r="49" ht="16.5" spans="1:14">
      <c r="A49" s="364">
        <f t="shared" si="2"/>
        <v>44971</v>
      </c>
      <c r="B49" s="44">
        <f ca="1">SUMIFS(流水汇总!$K:$K,流水汇总!$H:$H,$A49,流水汇总!$J:$J,B$4)</f>
        <v>0</v>
      </c>
      <c r="C49" s="44">
        <f ca="1">SUMIFS(流水汇总!$K:$K,流水汇总!$H:$H,$A49,流水汇总!$J:$J,C$4)</f>
        <v>0</v>
      </c>
      <c r="D49" s="44">
        <f ca="1">SUMIFS(流水汇总!$K:$K,流水汇总!$H:$H,$A49,流水汇总!$J:$J,D$4)</f>
        <v>0</v>
      </c>
      <c r="E49" s="44">
        <f ca="1">SUMIFS(流水汇总!$K:$K,流水汇总!$H:$H,$A49,流水汇总!$J:$J,E$4)</f>
        <v>0</v>
      </c>
      <c r="F49" s="44">
        <f ca="1">SUMIFS(流水汇总!$K:$K,流水汇总!$H:$H,$A49,流水汇总!$J:$J,F$4)</f>
        <v>0</v>
      </c>
      <c r="G49" s="45">
        <f ca="1">SUMIFS(流水汇总!$L:$L,流水汇总!$H:$H,$A49,流水汇总!$J:$J,G$4)</f>
        <v>0</v>
      </c>
      <c r="H49" s="45">
        <f ca="1">SUMIFS(流水汇总!$L:$L,流水汇总!$H:$H,$A49,流水汇总!$J:$J,H$4)</f>
        <v>0</v>
      </c>
      <c r="I49" s="45">
        <f ca="1">SUMIFS(流水汇总!$L:$L,流水汇总!$H:$H,$A49,流水汇总!$J:$J,I$4)</f>
        <v>0</v>
      </c>
      <c r="J49" s="45">
        <f ca="1">SUMIFS(流水汇总!$L:$L,流水汇总!$H:$H,$A49,流水汇总!$J:$J,J$4)</f>
        <v>0</v>
      </c>
      <c r="K49" s="45">
        <f ca="1">SUMIFS(流水汇总!$L:$L,流水汇总!$H:$H,$A49,流水汇总!$J:$J,K$4)</f>
        <v>0</v>
      </c>
      <c r="L49" s="45">
        <f ca="1">SUMIFS(流水汇总!$L:$L,流水汇总!$H:$H,$A49,流水汇总!$J:$J,L$4)</f>
        <v>0</v>
      </c>
      <c r="M49" s="359">
        <f ca="1" t="shared" si="0"/>
        <v>0</v>
      </c>
      <c r="N49" s="359">
        <f ca="1" t="shared" si="1"/>
        <v>0</v>
      </c>
    </row>
    <row r="50" ht="16.5" spans="1:14">
      <c r="A50" s="364">
        <f t="shared" si="2"/>
        <v>44972</v>
      </c>
      <c r="B50" s="44">
        <f ca="1">SUMIFS(流水汇总!$K:$K,流水汇总!$H:$H,$A50,流水汇总!$J:$J,B$4)</f>
        <v>0</v>
      </c>
      <c r="C50" s="44">
        <f ca="1">SUMIFS(流水汇总!$K:$K,流水汇总!$H:$H,$A50,流水汇总!$J:$J,C$4)</f>
        <v>0</v>
      </c>
      <c r="D50" s="44">
        <f ca="1">SUMIFS(流水汇总!$K:$K,流水汇总!$H:$H,$A50,流水汇总!$J:$J,D$4)</f>
        <v>0</v>
      </c>
      <c r="E50" s="44">
        <f ca="1">SUMIFS(流水汇总!$K:$K,流水汇总!$H:$H,$A50,流水汇总!$J:$J,E$4)</f>
        <v>0</v>
      </c>
      <c r="F50" s="44">
        <f ca="1">SUMIFS(流水汇总!$K:$K,流水汇总!$H:$H,$A50,流水汇总!$J:$J,F$4)</f>
        <v>0</v>
      </c>
      <c r="G50" s="45">
        <f ca="1">SUMIFS(流水汇总!$L:$L,流水汇总!$H:$H,$A50,流水汇总!$J:$J,G$4)</f>
        <v>0</v>
      </c>
      <c r="H50" s="45">
        <f ca="1">SUMIFS(流水汇总!$L:$L,流水汇总!$H:$H,$A50,流水汇总!$J:$J,H$4)</f>
        <v>0</v>
      </c>
      <c r="I50" s="45">
        <f ca="1">SUMIFS(流水汇总!$L:$L,流水汇总!$H:$H,$A50,流水汇总!$J:$J,I$4)</f>
        <v>0</v>
      </c>
      <c r="J50" s="45">
        <f ca="1">SUMIFS(流水汇总!$L:$L,流水汇总!$H:$H,$A50,流水汇总!$J:$J,J$4)</f>
        <v>0</v>
      </c>
      <c r="K50" s="45">
        <f ca="1">SUMIFS(流水汇总!$L:$L,流水汇总!$H:$H,$A50,流水汇总!$J:$J,K$4)</f>
        <v>0</v>
      </c>
      <c r="L50" s="45">
        <f ca="1">SUMIFS(流水汇总!$L:$L,流水汇总!$H:$H,$A50,流水汇总!$J:$J,L$4)</f>
        <v>0</v>
      </c>
      <c r="M50" s="359">
        <f ca="1" t="shared" si="0"/>
        <v>0</v>
      </c>
      <c r="N50" s="359">
        <f ca="1" t="shared" si="1"/>
        <v>0</v>
      </c>
    </row>
    <row r="51" ht="16.5" spans="1:14">
      <c r="A51" s="364">
        <f t="shared" si="2"/>
        <v>44973</v>
      </c>
      <c r="B51" s="44">
        <f ca="1">SUMIFS(流水汇总!$K:$K,流水汇总!$H:$H,$A51,流水汇总!$J:$J,B$4)</f>
        <v>0</v>
      </c>
      <c r="C51" s="44">
        <f ca="1">SUMIFS(流水汇总!$K:$K,流水汇总!$H:$H,$A51,流水汇总!$J:$J,C$4)</f>
        <v>0</v>
      </c>
      <c r="D51" s="44">
        <f ca="1">SUMIFS(流水汇总!$K:$K,流水汇总!$H:$H,$A51,流水汇总!$J:$J,D$4)</f>
        <v>0</v>
      </c>
      <c r="E51" s="44">
        <f ca="1">SUMIFS(流水汇总!$K:$K,流水汇总!$H:$H,$A51,流水汇总!$J:$J,E$4)</f>
        <v>0</v>
      </c>
      <c r="F51" s="44">
        <f ca="1">SUMIFS(流水汇总!$K:$K,流水汇总!$H:$H,$A51,流水汇总!$J:$J,F$4)</f>
        <v>0</v>
      </c>
      <c r="G51" s="45">
        <f ca="1">SUMIFS(流水汇总!$L:$L,流水汇总!$H:$H,$A51,流水汇总!$J:$J,G$4)</f>
        <v>0</v>
      </c>
      <c r="H51" s="45">
        <f ca="1">SUMIFS(流水汇总!$L:$L,流水汇总!$H:$H,$A51,流水汇总!$J:$J,H$4)</f>
        <v>0</v>
      </c>
      <c r="I51" s="45">
        <f ca="1">SUMIFS(流水汇总!$L:$L,流水汇总!$H:$H,$A51,流水汇总!$J:$J,I$4)</f>
        <v>0</v>
      </c>
      <c r="J51" s="45">
        <f ca="1">SUMIFS(流水汇总!$L:$L,流水汇总!$H:$H,$A51,流水汇总!$J:$J,J$4)</f>
        <v>0</v>
      </c>
      <c r="K51" s="45">
        <f ca="1">SUMIFS(流水汇总!$L:$L,流水汇总!$H:$H,$A51,流水汇总!$J:$J,K$4)</f>
        <v>0</v>
      </c>
      <c r="L51" s="45">
        <f ca="1">SUMIFS(流水汇总!$L:$L,流水汇总!$H:$H,$A51,流水汇总!$J:$J,L$4)</f>
        <v>0</v>
      </c>
      <c r="M51" s="359">
        <f ca="1" t="shared" si="0"/>
        <v>0</v>
      </c>
      <c r="N51" s="359">
        <f ca="1" t="shared" si="1"/>
        <v>0</v>
      </c>
    </row>
    <row r="52" ht="16.5" spans="1:14">
      <c r="A52" s="364">
        <f t="shared" si="2"/>
        <v>44974</v>
      </c>
      <c r="B52" s="44">
        <f ca="1">SUMIFS(流水汇总!$K:$K,流水汇总!$H:$H,$A52,流水汇总!$J:$J,B$4)</f>
        <v>0</v>
      </c>
      <c r="C52" s="44">
        <f ca="1">SUMIFS(流水汇总!$K:$K,流水汇总!$H:$H,$A52,流水汇总!$J:$J,C$4)</f>
        <v>0</v>
      </c>
      <c r="D52" s="44">
        <f ca="1">SUMIFS(流水汇总!$K:$K,流水汇总!$H:$H,$A52,流水汇总!$J:$J,D$4)</f>
        <v>0</v>
      </c>
      <c r="E52" s="44">
        <f ca="1">SUMIFS(流水汇总!$K:$K,流水汇总!$H:$H,$A52,流水汇总!$J:$J,E$4)</f>
        <v>0</v>
      </c>
      <c r="F52" s="44">
        <f ca="1">SUMIFS(流水汇总!$K:$K,流水汇总!$H:$H,$A52,流水汇总!$J:$J,F$4)</f>
        <v>0</v>
      </c>
      <c r="G52" s="45">
        <f ca="1">SUMIFS(流水汇总!$L:$L,流水汇总!$H:$H,$A52,流水汇总!$J:$J,G$4)</f>
        <v>0</v>
      </c>
      <c r="H52" s="45">
        <f ca="1">SUMIFS(流水汇总!$L:$L,流水汇总!$H:$H,$A52,流水汇总!$J:$J,H$4)</f>
        <v>0</v>
      </c>
      <c r="I52" s="45">
        <f ca="1">SUMIFS(流水汇总!$L:$L,流水汇总!$H:$H,$A52,流水汇总!$J:$J,I$4)</f>
        <v>0</v>
      </c>
      <c r="J52" s="45">
        <f ca="1">SUMIFS(流水汇总!$L:$L,流水汇总!$H:$H,$A52,流水汇总!$J:$J,J$4)</f>
        <v>0</v>
      </c>
      <c r="K52" s="45">
        <f ca="1">SUMIFS(流水汇总!$L:$L,流水汇总!$H:$H,$A52,流水汇总!$J:$J,K$4)</f>
        <v>0</v>
      </c>
      <c r="L52" s="45">
        <f ca="1">SUMIFS(流水汇总!$L:$L,流水汇总!$H:$H,$A52,流水汇总!$J:$J,L$4)</f>
        <v>0</v>
      </c>
      <c r="M52" s="359">
        <f ca="1" t="shared" si="0"/>
        <v>0</v>
      </c>
      <c r="N52" s="359">
        <f ca="1" t="shared" si="1"/>
        <v>0</v>
      </c>
    </row>
    <row r="53" ht="16.5" spans="1:14">
      <c r="A53" s="364">
        <f t="shared" si="2"/>
        <v>44975</v>
      </c>
      <c r="B53" s="44">
        <f ca="1">SUMIFS(流水汇总!$K:$K,流水汇总!$H:$H,$A53,流水汇总!$J:$J,B$4)</f>
        <v>0</v>
      </c>
      <c r="C53" s="44">
        <f ca="1">SUMIFS(流水汇总!$K:$K,流水汇总!$H:$H,$A53,流水汇总!$J:$J,C$4)</f>
        <v>0</v>
      </c>
      <c r="D53" s="44">
        <f ca="1">SUMIFS(流水汇总!$K:$K,流水汇总!$H:$H,$A53,流水汇总!$J:$J,D$4)</f>
        <v>0</v>
      </c>
      <c r="E53" s="44">
        <f ca="1">SUMIFS(流水汇总!$K:$K,流水汇总!$H:$H,$A53,流水汇总!$J:$J,E$4)</f>
        <v>0</v>
      </c>
      <c r="F53" s="44">
        <f ca="1">SUMIFS(流水汇总!$K:$K,流水汇总!$H:$H,$A53,流水汇总!$J:$J,F$4)</f>
        <v>0</v>
      </c>
      <c r="G53" s="45">
        <f ca="1">SUMIFS(流水汇总!$L:$L,流水汇总!$H:$H,$A53,流水汇总!$J:$J,G$4)</f>
        <v>0</v>
      </c>
      <c r="H53" s="45">
        <f ca="1">SUMIFS(流水汇总!$L:$L,流水汇总!$H:$H,$A53,流水汇总!$J:$J,H$4)</f>
        <v>0</v>
      </c>
      <c r="I53" s="45">
        <f ca="1">SUMIFS(流水汇总!$L:$L,流水汇总!$H:$H,$A53,流水汇总!$J:$J,I$4)</f>
        <v>0</v>
      </c>
      <c r="J53" s="45">
        <f ca="1">SUMIFS(流水汇总!$L:$L,流水汇总!$H:$H,$A53,流水汇总!$J:$J,J$4)</f>
        <v>0</v>
      </c>
      <c r="K53" s="45">
        <f ca="1">SUMIFS(流水汇总!$L:$L,流水汇总!$H:$H,$A53,流水汇总!$J:$J,K$4)</f>
        <v>0</v>
      </c>
      <c r="L53" s="45">
        <f ca="1">SUMIFS(流水汇总!$L:$L,流水汇总!$H:$H,$A53,流水汇总!$J:$J,L$4)</f>
        <v>0</v>
      </c>
      <c r="M53" s="359">
        <f ca="1" t="shared" si="0"/>
        <v>0</v>
      </c>
      <c r="N53" s="359">
        <f ca="1" t="shared" si="1"/>
        <v>0</v>
      </c>
    </row>
    <row r="54" ht="16.5" spans="1:14">
      <c r="A54" s="364">
        <f t="shared" si="2"/>
        <v>44976</v>
      </c>
      <c r="B54" s="44">
        <f ca="1">SUMIFS(流水汇总!$K:$K,流水汇总!$H:$H,$A54,流水汇总!$J:$J,B$4)</f>
        <v>0</v>
      </c>
      <c r="C54" s="44">
        <f ca="1">SUMIFS(流水汇总!$K:$K,流水汇总!$H:$H,$A54,流水汇总!$J:$J,C$4)</f>
        <v>0</v>
      </c>
      <c r="D54" s="44">
        <f ca="1">SUMIFS(流水汇总!$K:$K,流水汇总!$H:$H,$A54,流水汇总!$J:$J,D$4)</f>
        <v>0</v>
      </c>
      <c r="E54" s="44">
        <f ca="1">SUMIFS(流水汇总!$K:$K,流水汇总!$H:$H,$A54,流水汇总!$J:$J,E$4)</f>
        <v>0</v>
      </c>
      <c r="F54" s="44">
        <f ca="1">SUMIFS(流水汇总!$K:$K,流水汇总!$H:$H,$A54,流水汇总!$J:$J,F$4)</f>
        <v>0</v>
      </c>
      <c r="G54" s="45">
        <f ca="1">SUMIFS(流水汇总!$L:$L,流水汇总!$H:$H,$A54,流水汇总!$J:$J,G$4)</f>
        <v>0</v>
      </c>
      <c r="H54" s="45">
        <f ca="1">SUMIFS(流水汇总!$L:$L,流水汇总!$H:$H,$A54,流水汇总!$J:$J,H$4)</f>
        <v>0</v>
      </c>
      <c r="I54" s="45">
        <f ca="1">SUMIFS(流水汇总!$L:$L,流水汇总!$H:$H,$A54,流水汇总!$J:$J,I$4)</f>
        <v>0</v>
      </c>
      <c r="J54" s="45">
        <f ca="1">SUMIFS(流水汇总!$L:$L,流水汇总!$H:$H,$A54,流水汇总!$J:$J,J$4)</f>
        <v>0</v>
      </c>
      <c r="K54" s="45">
        <f ca="1">SUMIFS(流水汇总!$L:$L,流水汇总!$H:$H,$A54,流水汇总!$J:$J,K$4)</f>
        <v>0</v>
      </c>
      <c r="L54" s="45">
        <f ca="1">SUMIFS(流水汇总!$L:$L,流水汇总!$H:$H,$A54,流水汇总!$J:$J,L$4)</f>
        <v>0</v>
      </c>
      <c r="M54" s="359">
        <f ca="1" t="shared" si="0"/>
        <v>0</v>
      </c>
      <c r="N54" s="359">
        <f ca="1" t="shared" si="1"/>
        <v>0</v>
      </c>
    </row>
    <row r="55" ht="16.5" spans="1:14">
      <c r="A55" s="364">
        <f t="shared" si="2"/>
        <v>44977</v>
      </c>
      <c r="B55" s="44">
        <f ca="1">SUMIFS(流水汇总!$K:$K,流水汇总!$H:$H,$A55,流水汇总!$J:$J,B$4)</f>
        <v>0</v>
      </c>
      <c r="C55" s="44">
        <f ca="1">SUMIFS(流水汇总!$K:$K,流水汇总!$H:$H,$A55,流水汇总!$J:$J,C$4)</f>
        <v>0</v>
      </c>
      <c r="D55" s="44">
        <f ca="1">SUMIFS(流水汇总!$K:$K,流水汇总!$H:$H,$A55,流水汇总!$J:$J,D$4)</f>
        <v>0</v>
      </c>
      <c r="E55" s="44">
        <f ca="1">SUMIFS(流水汇总!$K:$K,流水汇总!$H:$H,$A55,流水汇总!$J:$J,E$4)</f>
        <v>0</v>
      </c>
      <c r="F55" s="44">
        <f ca="1">SUMIFS(流水汇总!$K:$K,流水汇总!$H:$H,$A55,流水汇总!$J:$J,F$4)</f>
        <v>0</v>
      </c>
      <c r="G55" s="45">
        <f ca="1">SUMIFS(流水汇总!$L:$L,流水汇总!$H:$H,$A55,流水汇总!$J:$J,G$4)</f>
        <v>0</v>
      </c>
      <c r="H55" s="45">
        <f ca="1">SUMIFS(流水汇总!$L:$L,流水汇总!$H:$H,$A55,流水汇总!$J:$J,H$4)</f>
        <v>0</v>
      </c>
      <c r="I55" s="45">
        <f ca="1">SUMIFS(流水汇总!$L:$L,流水汇总!$H:$H,$A55,流水汇总!$J:$J,I$4)</f>
        <v>0</v>
      </c>
      <c r="J55" s="45">
        <f ca="1">SUMIFS(流水汇总!$L:$L,流水汇总!$H:$H,$A55,流水汇总!$J:$J,J$4)</f>
        <v>0</v>
      </c>
      <c r="K55" s="45">
        <f ca="1">SUMIFS(流水汇总!$L:$L,流水汇总!$H:$H,$A55,流水汇总!$J:$J,K$4)</f>
        <v>0</v>
      </c>
      <c r="L55" s="45">
        <f ca="1">SUMIFS(流水汇总!$L:$L,流水汇总!$H:$H,$A55,流水汇总!$J:$J,L$4)</f>
        <v>0</v>
      </c>
      <c r="M55" s="359">
        <f ca="1" t="shared" si="0"/>
        <v>0</v>
      </c>
      <c r="N55" s="359">
        <f ca="1" t="shared" si="1"/>
        <v>0</v>
      </c>
    </row>
    <row r="56" ht="16.5" spans="1:14">
      <c r="A56" s="364">
        <f t="shared" si="2"/>
        <v>44978</v>
      </c>
      <c r="B56" s="44">
        <f ca="1">SUMIFS(流水汇总!$K:$K,流水汇总!$H:$H,$A56,流水汇总!$J:$J,B$4)</f>
        <v>0</v>
      </c>
      <c r="C56" s="44">
        <f ca="1">SUMIFS(流水汇总!$K:$K,流水汇总!$H:$H,$A56,流水汇总!$J:$J,C$4)</f>
        <v>0</v>
      </c>
      <c r="D56" s="44">
        <f ca="1">SUMIFS(流水汇总!$K:$K,流水汇总!$H:$H,$A56,流水汇总!$J:$J,D$4)</f>
        <v>0</v>
      </c>
      <c r="E56" s="44">
        <f ca="1">SUMIFS(流水汇总!$K:$K,流水汇总!$H:$H,$A56,流水汇总!$J:$J,E$4)</f>
        <v>0</v>
      </c>
      <c r="F56" s="44">
        <f ca="1">SUMIFS(流水汇总!$K:$K,流水汇总!$H:$H,$A56,流水汇总!$J:$J,F$4)</f>
        <v>0</v>
      </c>
      <c r="G56" s="45">
        <f ca="1">SUMIFS(流水汇总!$L:$L,流水汇总!$H:$H,$A56,流水汇总!$J:$J,G$4)</f>
        <v>0</v>
      </c>
      <c r="H56" s="45">
        <f ca="1">SUMIFS(流水汇总!$L:$L,流水汇总!$H:$H,$A56,流水汇总!$J:$J,H$4)</f>
        <v>0</v>
      </c>
      <c r="I56" s="45">
        <f ca="1">SUMIFS(流水汇总!$L:$L,流水汇总!$H:$H,$A56,流水汇总!$J:$J,I$4)</f>
        <v>0</v>
      </c>
      <c r="J56" s="45">
        <f ca="1">SUMIFS(流水汇总!$L:$L,流水汇总!$H:$H,$A56,流水汇总!$J:$J,J$4)</f>
        <v>0</v>
      </c>
      <c r="K56" s="45">
        <f ca="1">SUMIFS(流水汇总!$L:$L,流水汇总!$H:$H,$A56,流水汇总!$J:$J,K$4)</f>
        <v>0</v>
      </c>
      <c r="L56" s="45">
        <f ca="1">SUMIFS(流水汇总!$L:$L,流水汇总!$H:$H,$A56,流水汇总!$J:$J,L$4)</f>
        <v>0</v>
      </c>
      <c r="M56" s="359">
        <f ca="1" t="shared" si="0"/>
        <v>0</v>
      </c>
      <c r="N56" s="359">
        <f ca="1" t="shared" si="1"/>
        <v>0</v>
      </c>
    </row>
    <row r="57" ht="16.5" spans="1:14">
      <c r="A57" s="364">
        <f t="shared" si="2"/>
        <v>44979</v>
      </c>
      <c r="B57" s="44">
        <f ca="1">SUMIFS(流水汇总!$K:$K,流水汇总!$H:$H,$A57,流水汇总!$J:$J,B$4)</f>
        <v>0</v>
      </c>
      <c r="C57" s="44">
        <f ca="1">SUMIFS(流水汇总!$K:$K,流水汇总!$H:$H,$A57,流水汇总!$J:$J,C$4)</f>
        <v>0</v>
      </c>
      <c r="D57" s="44">
        <f ca="1">SUMIFS(流水汇总!$K:$K,流水汇总!$H:$H,$A57,流水汇总!$J:$J,D$4)</f>
        <v>0</v>
      </c>
      <c r="E57" s="44">
        <f ca="1">SUMIFS(流水汇总!$K:$K,流水汇总!$H:$H,$A57,流水汇总!$J:$J,E$4)</f>
        <v>0</v>
      </c>
      <c r="F57" s="44">
        <f ca="1">SUMIFS(流水汇总!$K:$K,流水汇总!$H:$H,$A57,流水汇总!$J:$J,F$4)</f>
        <v>0</v>
      </c>
      <c r="G57" s="45">
        <f ca="1">SUMIFS(流水汇总!$L:$L,流水汇总!$H:$H,$A57,流水汇总!$J:$J,G$4)</f>
        <v>0</v>
      </c>
      <c r="H57" s="45">
        <f ca="1">SUMIFS(流水汇总!$L:$L,流水汇总!$H:$H,$A57,流水汇总!$J:$J,H$4)</f>
        <v>0</v>
      </c>
      <c r="I57" s="45">
        <f ca="1">SUMIFS(流水汇总!$L:$L,流水汇总!$H:$H,$A57,流水汇总!$J:$J,I$4)</f>
        <v>0</v>
      </c>
      <c r="J57" s="45">
        <f ca="1">SUMIFS(流水汇总!$L:$L,流水汇总!$H:$H,$A57,流水汇总!$J:$J,J$4)</f>
        <v>0</v>
      </c>
      <c r="K57" s="45">
        <f ca="1">SUMIFS(流水汇总!$L:$L,流水汇总!$H:$H,$A57,流水汇总!$J:$J,K$4)</f>
        <v>0</v>
      </c>
      <c r="L57" s="45">
        <f ca="1">SUMIFS(流水汇总!$L:$L,流水汇总!$H:$H,$A57,流水汇总!$J:$J,L$4)</f>
        <v>0</v>
      </c>
      <c r="M57" s="359">
        <f ca="1" t="shared" si="0"/>
        <v>0</v>
      </c>
      <c r="N57" s="359">
        <f ca="1" t="shared" si="1"/>
        <v>0</v>
      </c>
    </row>
    <row r="58" ht="16.5" spans="1:14">
      <c r="A58" s="364">
        <f t="shared" si="2"/>
        <v>44980</v>
      </c>
      <c r="B58" s="44">
        <f ca="1">SUMIFS(流水汇总!$K:$K,流水汇总!$H:$H,$A58,流水汇总!$J:$J,B$4)</f>
        <v>0</v>
      </c>
      <c r="C58" s="44">
        <f ca="1">SUMIFS(流水汇总!$K:$K,流水汇总!$H:$H,$A58,流水汇总!$J:$J,C$4)</f>
        <v>0</v>
      </c>
      <c r="D58" s="44">
        <f ca="1">SUMIFS(流水汇总!$K:$K,流水汇总!$H:$H,$A58,流水汇总!$J:$J,D$4)</f>
        <v>0</v>
      </c>
      <c r="E58" s="44">
        <f ca="1">SUMIFS(流水汇总!$K:$K,流水汇总!$H:$H,$A58,流水汇总!$J:$J,E$4)</f>
        <v>0</v>
      </c>
      <c r="F58" s="44">
        <f ca="1">SUMIFS(流水汇总!$K:$K,流水汇总!$H:$H,$A58,流水汇总!$J:$J,F$4)</f>
        <v>0</v>
      </c>
      <c r="G58" s="45">
        <f ca="1">SUMIFS(流水汇总!$L:$L,流水汇总!$H:$H,$A58,流水汇总!$J:$J,G$4)</f>
        <v>0</v>
      </c>
      <c r="H58" s="45">
        <f ca="1">SUMIFS(流水汇总!$L:$L,流水汇总!$H:$H,$A58,流水汇总!$J:$J,H$4)</f>
        <v>0</v>
      </c>
      <c r="I58" s="45">
        <f ca="1">SUMIFS(流水汇总!$L:$L,流水汇总!$H:$H,$A58,流水汇总!$J:$J,I$4)</f>
        <v>0</v>
      </c>
      <c r="J58" s="45">
        <f ca="1">SUMIFS(流水汇总!$L:$L,流水汇总!$H:$H,$A58,流水汇总!$J:$J,J$4)</f>
        <v>0</v>
      </c>
      <c r="K58" s="45">
        <f ca="1">SUMIFS(流水汇总!$L:$L,流水汇总!$H:$H,$A58,流水汇总!$J:$J,K$4)</f>
        <v>0</v>
      </c>
      <c r="L58" s="45">
        <f ca="1">SUMIFS(流水汇总!$L:$L,流水汇总!$H:$H,$A58,流水汇总!$J:$J,L$4)</f>
        <v>0</v>
      </c>
      <c r="M58" s="359">
        <f ca="1" t="shared" si="0"/>
        <v>0</v>
      </c>
      <c r="N58" s="359">
        <f ca="1" t="shared" si="1"/>
        <v>0</v>
      </c>
    </row>
    <row r="59" ht="16.5" spans="1:14">
      <c r="A59" s="364">
        <f t="shared" si="2"/>
        <v>44981</v>
      </c>
      <c r="B59" s="44">
        <f ca="1">SUMIFS(流水汇总!$K:$K,流水汇总!$H:$H,$A59,流水汇总!$J:$J,B$4)</f>
        <v>0</v>
      </c>
      <c r="C59" s="44">
        <f ca="1">SUMIFS(流水汇总!$K:$K,流水汇总!$H:$H,$A59,流水汇总!$J:$J,C$4)</f>
        <v>0</v>
      </c>
      <c r="D59" s="44">
        <f ca="1">SUMIFS(流水汇总!$K:$K,流水汇总!$H:$H,$A59,流水汇总!$J:$J,D$4)</f>
        <v>0</v>
      </c>
      <c r="E59" s="44">
        <f ca="1">SUMIFS(流水汇总!$K:$K,流水汇总!$H:$H,$A59,流水汇总!$J:$J,E$4)</f>
        <v>0</v>
      </c>
      <c r="F59" s="44">
        <f ca="1">SUMIFS(流水汇总!$K:$K,流水汇总!$H:$H,$A59,流水汇总!$J:$J,F$4)</f>
        <v>0</v>
      </c>
      <c r="G59" s="45">
        <f ca="1">SUMIFS(流水汇总!$L:$L,流水汇总!$H:$H,$A59,流水汇总!$J:$J,G$4)</f>
        <v>0</v>
      </c>
      <c r="H59" s="45">
        <f ca="1">SUMIFS(流水汇总!$L:$L,流水汇总!$H:$H,$A59,流水汇总!$J:$J,H$4)</f>
        <v>0</v>
      </c>
      <c r="I59" s="45">
        <f ca="1">SUMIFS(流水汇总!$L:$L,流水汇总!$H:$H,$A59,流水汇总!$J:$J,I$4)</f>
        <v>0</v>
      </c>
      <c r="J59" s="45">
        <f ca="1">SUMIFS(流水汇总!$L:$L,流水汇总!$H:$H,$A59,流水汇总!$J:$J,J$4)</f>
        <v>0</v>
      </c>
      <c r="K59" s="45">
        <f ca="1">SUMIFS(流水汇总!$L:$L,流水汇总!$H:$H,$A59,流水汇总!$J:$J,K$4)</f>
        <v>0</v>
      </c>
      <c r="L59" s="45">
        <f ca="1">SUMIFS(流水汇总!$L:$L,流水汇总!$H:$H,$A59,流水汇总!$J:$J,L$4)</f>
        <v>0</v>
      </c>
      <c r="M59" s="359">
        <f ca="1" t="shared" si="0"/>
        <v>0</v>
      </c>
      <c r="N59" s="359">
        <f ca="1" t="shared" si="1"/>
        <v>0</v>
      </c>
    </row>
    <row r="60" ht="16.5" spans="1:14">
      <c r="A60" s="364">
        <f t="shared" si="2"/>
        <v>44982</v>
      </c>
      <c r="B60" s="44">
        <f ca="1">SUMIFS(流水汇总!$K:$K,流水汇总!$H:$H,$A60,流水汇总!$J:$J,B$4)</f>
        <v>0</v>
      </c>
      <c r="C60" s="44">
        <f ca="1">SUMIFS(流水汇总!$K:$K,流水汇总!$H:$H,$A60,流水汇总!$J:$J,C$4)</f>
        <v>0</v>
      </c>
      <c r="D60" s="44">
        <f ca="1">SUMIFS(流水汇总!$K:$K,流水汇总!$H:$H,$A60,流水汇总!$J:$J,D$4)</f>
        <v>0</v>
      </c>
      <c r="E60" s="44">
        <f ca="1">SUMIFS(流水汇总!$K:$K,流水汇总!$H:$H,$A60,流水汇总!$J:$J,E$4)</f>
        <v>0</v>
      </c>
      <c r="F60" s="44">
        <f ca="1">SUMIFS(流水汇总!$K:$K,流水汇总!$H:$H,$A60,流水汇总!$J:$J,F$4)</f>
        <v>0</v>
      </c>
      <c r="G60" s="45">
        <f ca="1">SUMIFS(流水汇总!$L:$L,流水汇总!$H:$H,$A60,流水汇总!$J:$J,G$4)</f>
        <v>0</v>
      </c>
      <c r="H60" s="45">
        <f ca="1">SUMIFS(流水汇总!$L:$L,流水汇总!$H:$H,$A60,流水汇总!$J:$J,H$4)</f>
        <v>0</v>
      </c>
      <c r="I60" s="45">
        <f ca="1">SUMIFS(流水汇总!$L:$L,流水汇总!$H:$H,$A60,流水汇总!$J:$J,I$4)</f>
        <v>0</v>
      </c>
      <c r="J60" s="45">
        <f ca="1">SUMIFS(流水汇总!$L:$L,流水汇总!$H:$H,$A60,流水汇总!$J:$J,J$4)</f>
        <v>0</v>
      </c>
      <c r="K60" s="45">
        <f ca="1">SUMIFS(流水汇总!$L:$L,流水汇总!$H:$H,$A60,流水汇总!$J:$J,K$4)</f>
        <v>0</v>
      </c>
      <c r="L60" s="45">
        <f ca="1">SUMIFS(流水汇总!$L:$L,流水汇总!$H:$H,$A60,流水汇总!$J:$J,L$4)</f>
        <v>0</v>
      </c>
      <c r="M60" s="359">
        <f ca="1" t="shared" si="0"/>
        <v>0</v>
      </c>
      <c r="N60" s="359">
        <f ca="1" t="shared" si="1"/>
        <v>0</v>
      </c>
    </row>
    <row r="61" ht="16.5" spans="1:14">
      <c r="A61" s="364">
        <f t="shared" si="2"/>
        <v>44983</v>
      </c>
      <c r="B61" s="44">
        <f ca="1">SUMIFS(流水汇总!$K:$K,流水汇总!$H:$H,$A61,流水汇总!$J:$J,B$4)</f>
        <v>0</v>
      </c>
      <c r="C61" s="44">
        <f ca="1">SUMIFS(流水汇总!$K:$K,流水汇总!$H:$H,$A61,流水汇总!$J:$J,C$4)</f>
        <v>0</v>
      </c>
      <c r="D61" s="44">
        <f ca="1">SUMIFS(流水汇总!$K:$K,流水汇总!$H:$H,$A61,流水汇总!$J:$J,D$4)</f>
        <v>0</v>
      </c>
      <c r="E61" s="44">
        <f ca="1">SUMIFS(流水汇总!$K:$K,流水汇总!$H:$H,$A61,流水汇总!$J:$J,E$4)</f>
        <v>0</v>
      </c>
      <c r="F61" s="44">
        <f ca="1">SUMIFS(流水汇总!$K:$K,流水汇总!$H:$H,$A61,流水汇总!$J:$J,F$4)</f>
        <v>0</v>
      </c>
      <c r="G61" s="45">
        <f ca="1">SUMIFS(流水汇总!$L:$L,流水汇总!$H:$H,$A61,流水汇总!$J:$J,G$4)</f>
        <v>0</v>
      </c>
      <c r="H61" s="45">
        <f ca="1">SUMIFS(流水汇总!$L:$L,流水汇总!$H:$H,$A61,流水汇总!$J:$J,H$4)</f>
        <v>0</v>
      </c>
      <c r="I61" s="45">
        <f ca="1">SUMIFS(流水汇总!$L:$L,流水汇总!$H:$H,$A61,流水汇总!$J:$J,I$4)</f>
        <v>0</v>
      </c>
      <c r="J61" s="45">
        <f ca="1">SUMIFS(流水汇总!$L:$L,流水汇总!$H:$H,$A61,流水汇总!$J:$J,J$4)</f>
        <v>0</v>
      </c>
      <c r="K61" s="45">
        <f ca="1">SUMIFS(流水汇总!$L:$L,流水汇总!$H:$H,$A61,流水汇总!$J:$J,K$4)</f>
        <v>0</v>
      </c>
      <c r="L61" s="45">
        <f ca="1">SUMIFS(流水汇总!$L:$L,流水汇总!$H:$H,$A61,流水汇总!$J:$J,L$4)</f>
        <v>0</v>
      </c>
      <c r="M61" s="359">
        <f ca="1" t="shared" si="0"/>
        <v>0</v>
      </c>
      <c r="N61" s="359">
        <f ca="1" t="shared" si="1"/>
        <v>0</v>
      </c>
    </row>
    <row r="62" ht="16.5" spans="1:14">
      <c r="A62" s="364">
        <f t="shared" si="2"/>
        <v>44984</v>
      </c>
      <c r="B62" s="44">
        <f ca="1">SUMIFS(流水汇总!$K:$K,流水汇总!$H:$H,$A62,流水汇总!$J:$J,B$4)</f>
        <v>0</v>
      </c>
      <c r="C62" s="44">
        <f ca="1">SUMIFS(流水汇总!$K:$K,流水汇总!$H:$H,$A62,流水汇总!$J:$J,C$4)</f>
        <v>0</v>
      </c>
      <c r="D62" s="44">
        <f ca="1">SUMIFS(流水汇总!$K:$K,流水汇总!$H:$H,$A62,流水汇总!$J:$J,D$4)</f>
        <v>0</v>
      </c>
      <c r="E62" s="44">
        <f ca="1">SUMIFS(流水汇总!$K:$K,流水汇总!$H:$H,$A62,流水汇总!$J:$J,E$4)</f>
        <v>0</v>
      </c>
      <c r="F62" s="44">
        <f ca="1">SUMIFS(流水汇总!$K:$K,流水汇总!$H:$H,$A62,流水汇总!$J:$J,F$4)</f>
        <v>0</v>
      </c>
      <c r="G62" s="45">
        <f ca="1">SUMIFS(流水汇总!$L:$L,流水汇总!$H:$H,$A62,流水汇总!$J:$J,G$4)</f>
        <v>0</v>
      </c>
      <c r="H62" s="45">
        <f ca="1">SUMIFS(流水汇总!$L:$L,流水汇总!$H:$H,$A62,流水汇总!$J:$J,H$4)</f>
        <v>0</v>
      </c>
      <c r="I62" s="45">
        <f ca="1">SUMIFS(流水汇总!$L:$L,流水汇总!$H:$H,$A62,流水汇总!$J:$J,I$4)</f>
        <v>0</v>
      </c>
      <c r="J62" s="45">
        <f ca="1">SUMIFS(流水汇总!$L:$L,流水汇总!$H:$H,$A62,流水汇总!$J:$J,J$4)</f>
        <v>0</v>
      </c>
      <c r="K62" s="45">
        <f ca="1">SUMIFS(流水汇总!$L:$L,流水汇总!$H:$H,$A62,流水汇总!$J:$J,K$4)</f>
        <v>0</v>
      </c>
      <c r="L62" s="45">
        <f ca="1">SUMIFS(流水汇总!$L:$L,流水汇总!$H:$H,$A62,流水汇总!$J:$J,L$4)</f>
        <v>0</v>
      </c>
      <c r="M62" s="359">
        <f ca="1" t="shared" si="0"/>
        <v>0</v>
      </c>
      <c r="N62" s="359">
        <f ca="1" t="shared" si="1"/>
        <v>0</v>
      </c>
    </row>
    <row r="63" ht="16.5" spans="1:14">
      <c r="A63" s="364">
        <f t="shared" si="2"/>
        <v>44985</v>
      </c>
      <c r="B63" s="44">
        <f ca="1">SUMIFS(流水汇总!$K:$K,流水汇总!$H:$H,$A63,流水汇总!$J:$J,B$4)</f>
        <v>0</v>
      </c>
      <c r="C63" s="44">
        <f ca="1">SUMIFS(流水汇总!$K:$K,流水汇总!$H:$H,$A63,流水汇总!$J:$J,C$4)</f>
        <v>0</v>
      </c>
      <c r="D63" s="44">
        <f ca="1">SUMIFS(流水汇总!$K:$K,流水汇总!$H:$H,$A63,流水汇总!$J:$J,D$4)</f>
        <v>0</v>
      </c>
      <c r="E63" s="44">
        <f ca="1">SUMIFS(流水汇总!$K:$K,流水汇总!$H:$H,$A63,流水汇总!$J:$J,E$4)</f>
        <v>0</v>
      </c>
      <c r="F63" s="44">
        <f ca="1">SUMIFS(流水汇总!$K:$K,流水汇总!$H:$H,$A63,流水汇总!$J:$J,F$4)</f>
        <v>0</v>
      </c>
      <c r="G63" s="45">
        <f ca="1">SUMIFS(流水汇总!$L:$L,流水汇总!$H:$H,$A63,流水汇总!$J:$J,G$4)</f>
        <v>0</v>
      </c>
      <c r="H63" s="45">
        <f ca="1">SUMIFS(流水汇总!$L:$L,流水汇总!$H:$H,$A63,流水汇总!$J:$J,H$4)</f>
        <v>0</v>
      </c>
      <c r="I63" s="45">
        <f ca="1">SUMIFS(流水汇总!$L:$L,流水汇总!$H:$H,$A63,流水汇总!$J:$J,I$4)</f>
        <v>0</v>
      </c>
      <c r="J63" s="45">
        <f ca="1">SUMIFS(流水汇总!$L:$L,流水汇总!$H:$H,$A63,流水汇总!$J:$J,J$4)</f>
        <v>0</v>
      </c>
      <c r="K63" s="45">
        <f ca="1">SUMIFS(流水汇总!$L:$L,流水汇总!$H:$H,$A63,流水汇总!$J:$J,K$4)</f>
        <v>0</v>
      </c>
      <c r="L63" s="45">
        <f ca="1">SUMIFS(流水汇总!$L:$L,流水汇总!$H:$H,$A63,流水汇总!$J:$J,L$4)</f>
        <v>0</v>
      </c>
      <c r="M63" s="359">
        <f ca="1" t="shared" si="0"/>
        <v>0</v>
      </c>
      <c r="N63" s="359">
        <f ca="1" t="shared" si="1"/>
        <v>0</v>
      </c>
    </row>
    <row r="64" ht="16.5" spans="1:14">
      <c r="A64" s="364">
        <f t="shared" si="2"/>
        <v>44986</v>
      </c>
      <c r="B64" s="44">
        <f ca="1">SUMIFS(流水汇总!$K:$K,流水汇总!$H:$H,$A64,流水汇总!$J:$J,B$4)</f>
        <v>0</v>
      </c>
      <c r="C64" s="44">
        <f ca="1">SUMIFS(流水汇总!$K:$K,流水汇总!$H:$H,$A64,流水汇总!$J:$J,C$4)</f>
        <v>0</v>
      </c>
      <c r="D64" s="44">
        <f ca="1">SUMIFS(流水汇总!$K:$K,流水汇总!$H:$H,$A64,流水汇总!$J:$J,D$4)</f>
        <v>0</v>
      </c>
      <c r="E64" s="44">
        <f ca="1">SUMIFS(流水汇总!$K:$K,流水汇总!$H:$H,$A64,流水汇总!$J:$J,E$4)</f>
        <v>0</v>
      </c>
      <c r="F64" s="44">
        <f ca="1">SUMIFS(流水汇总!$K:$K,流水汇总!$H:$H,$A64,流水汇总!$J:$J,F$4)</f>
        <v>0</v>
      </c>
      <c r="G64" s="45">
        <f ca="1">SUMIFS(流水汇总!$L:$L,流水汇总!$H:$H,$A64,流水汇总!$J:$J,G$4)</f>
        <v>0</v>
      </c>
      <c r="H64" s="45">
        <f ca="1">SUMIFS(流水汇总!$L:$L,流水汇总!$H:$H,$A64,流水汇总!$J:$J,H$4)</f>
        <v>0</v>
      </c>
      <c r="I64" s="45">
        <f ca="1">SUMIFS(流水汇总!$L:$L,流水汇总!$H:$H,$A64,流水汇总!$J:$J,I$4)</f>
        <v>0</v>
      </c>
      <c r="J64" s="45">
        <f ca="1">SUMIFS(流水汇总!$L:$L,流水汇总!$H:$H,$A64,流水汇总!$J:$J,J$4)</f>
        <v>0</v>
      </c>
      <c r="K64" s="45">
        <f ca="1">SUMIFS(流水汇总!$L:$L,流水汇总!$H:$H,$A64,流水汇总!$J:$J,K$4)</f>
        <v>0</v>
      </c>
      <c r="L64" s="45">
        <f ca="1">SUMIFS(流水汇总!$L:$L,流水汇总!$H:$H,$A64,流水汇总!$J:$J,L$4)</f>
        <v>0</v>
      </c>
      <c r="M64" s="359">
        <f ca="1" t="shared" si="0"/>
        <v>0</v>
      </c>
      <c r="N64" s="359">
        <f ca="1" t="shared" si="1"/>
        <v>0</v>
      </c>
    </row>
    <row r="65" ht="16.5" spans="1:14">
      <c r="A65" s="364">
        <f t="shared" si="2"/>
        <v>44987</v>
      </c>
      <c r="B65" s="44">
        <f ca="1">SUMIFS(流水汇总!$K:$K,流水汇总!$H:$H,$A65,流水汇总!$J:$J,B$4)</f>
        <v>0</v>
      </c>
      <c r="C65" s="44">
        <f ca="1">SUMIFS(流水汇总!$K:$K,流水汇总!$H:$H,$A65,流水汇总!$J:$J,C$4)</f>
        <v>0</v>
      </c>
      <c r="D65" s="44">
        <f ca="1">SUMIFS(流水汇总!$K:$K,流水汇总!$H:$H,$A65,流水汇总!$J:$J,D$4)</f>
        <v>0</v>
      </c>
      <c r="E65" s="44">
        <f ca="1">SUMIFS(流水汇总!$K:$K,流水汇总!$H:$H,$A65,流水汇总!$J:$J,E$4)</f>
        <v>0</v>
      </c>
      <c r="F65" s="44">
        <f ca="1">SUMIFS(流水汇总!$K:$K,流水汇总!$H:$H,$A65,流水汇总!$J:$J,F$4)</f>
        <v>0</v>
      </c>
      <c r="G65" s="45">
        <f ca="1">SUMIFS(流水汇总!$L:$L,流水汇总!$H:$H,$A65,流水汇总!$J:$J,G$4)</f>
        <v>0</v>
      </c>
      <c r="H65" s="45">
        <f ca="1">SUMIFS(流水汇总!$L:$L,流水汇总!$H:$H,$A65,流水汇总!$J:$J,H$4)</f>
        <v>0</v>
      </c>
      <c r="I65" s="45">
        <f ca="1">SUMIFS(流水汇总!$L:$L,流水汇总!$H:$H,$A65,流水汇总!$J:$J,I$4)</f>
        <v>0</v>
      </c>
      <c r="J65" s="45">
        <f ca="1">SUMIFS(流水汇总!$L:$L,流水汇总!$H:$H,$A65,流水汇总!$J:$J,J$4)</f>
        <v>0</v>
      </c>
      <c r="K65" s="45">
        <f ca="1">SUMIFS(流水汇总!$L:$L,流水汇总!$H:$H,$A65,流水汇总!$J:$J,K$4)</f>
        <v>0</v>
      </c>
      <c r="L65" s="45">
        <f ca="1">SUMIFS(流水汇总!$L:$L,流水汇总!$H:$H,$A65,流水汇总!$J:$J,L$4)</f>
        <v>0</v>
      </c>
      <c r="M65" s="359">
        <f ca="1" t="shared" si="0"/>
        <v>0</v>
      </c>
      <c r="N65" s="359">
        <f ca="1" t="shared" si="1"/>
        <v>0</v>
      </c>
    </row>
    <row r="66" ht="16.5" spans="1:14">
      <c r="A66" s="364">
        <f t="shared" si="2"/>
        <v>44988</v>
      </c>
      <c r="B66" s="44">
        <f ca="1">SUMIFS(流水汇总!$K:$K,流水汇总!$H:$H,$A66,流水汇总!$J:$J,B$4)</f>
        <v>0</v>
      </c>
      <c r="C66" s="44">
        <f ca="1">SUMIFS(流水汇总!$K:$K,流水汇总!$H:$H,$A66,流水汇总!$J:$J,C$4)</f>
        <v>0</v>
      </c>
      <c r="D66" s="44">
        <f ca="1">SUMIFS(流水汇总!$K:$K,流水汇总!$H:$H,$A66,流水汇总!$J:$J,D$4)</f>
        <v>0</v>
      </c>
      <c r="E66" s="44">
        <f ca="1">SUMIFS(流水汇总!$K:$K,流水汇总!$H:$H,$A66,流水汇总!$J:$J,E$4)</f>
        <v>0</v>
      </c>
      <c r="F66" s="44">
        <f ca="1">SUMIFS(流水汇总!$K:$K,流水汇总!$H:$H,$A66,流水汇总!$J:$J,F$4)</f>
        <v>0</v>
      </c>
      <c r="G66" s="45">
        <f ca="1">SUMIFS(流水汇总!$L:$L,流水汇总!$H:$H,$A66,流水汇总!$J:$J,G$4)</f>
        <v>0</v>
      </c>
      <c r="H66" s="45">
        <f ca="1">SUMIFS(流水汇总!$L:$L,流水汇总!$H:$H,$A66,流水汇总!$J:$J,H$4)</f>
        <v>0</v>
      </c>
      <c r="I66" s="45">
        <f ca="1">SUMIFS(流水汇总!$L:$L,流水汇总!$H:$H,$A66,流水汇总!$J:$J,I$4)</f>
        <v>0</v>
      </c>
      <c r="J66" s="45">
        <f ca="1">SUMIFS(流水汇总!$L:$L,流水汇总!$H:$H,$A66,流水汇总!$J:$J,J$4)</f>
        <v>0</v>
      </c>
      <c r="K66" s="45">
        <f ca="1">SUMIFS(流水汇总!$L:$L,流水汇总!$H:$H,$A66,流水汇总!$J:$J,K$4)</f>
        <v>0</v>
      </c>
      <c r="L66" s="45">
        <f ca="1">SUMIFS(流水汇总!$L:$L,流水汇总!$H:$H,$A66,流水汇总!$J:$J,L$4)</f>
        <v>0</v>
      </c>
      <c r="M66" s="359">
        <f ca="1" t="shared" si="0"/>
        <v>0</v>
      </c>
      <c r="N66" s="359">
        <f ca="1" t="shared" si="1"/>
        <v>0</v>
      </c>
    </row>
    <row r="67" ht="16.5" spans="1:14">
      <c r="A67" s="364">
        <f t="shared" si="2"/>
        <v>44989</v>
      </c>
      <c r="B67" s="44">
        <f ca="1">SUMIFS(流水汇总!$K:$K,流水汇总!$H:$H,$A67,流水汇总!$J:$J,B$4)</f>
        <v>0</v>
      </c>
      <c r="C67" s="44">
        <f ca="1">SUMIFS(流水汇总!$K:$K,流水汇总!$H:$H,$A67,流水汇总!$J:$J,C$4)</f>
        <v>0</v>
      </c>
      <c r="D67" s="44">
        <f ca="1">SUMIFS(流水汇总!$K:$K,流水汇总!$H:$H,$A67,流水汇总!$J:$J,D$4)</f>
        <v>0</v>
      </c>
      <c r="E67" s="44">
        <f ca="1">SUMIFS(流水汇总!$K:$K,流水汇总!$H:$H,$A67,流水汇总!$J:$J,E$4)</f>
        <v>0</v>
      </c>
      <c r="F67" s="44">
        <f ca="1">SUMIFS(流水汇总!$K:$K,流水汇总!$H:$H,$A67,流水汇总!$J:$J,F$4)</f>
        <v>0</v>
      </c>
      <c r="G67" s="45">
        <f ca="1">SUMIFS(流水汇总!$L:$L,流水汇总!$H:$H,$A67,流水汇总!$J:$J,G$4)</f>
        <v>0</v>
      </c>
      <c r="H67" s="45">
        <f ca="1">SUMIFS(流水汇总!$L:$L,流水汇总!$H:$H,$A67,流水汇总!$J:$J,H$4)</f>
        <v>0</v>
      </c>
      <c r="I67" s="45">
        <f ca="1">SUMIFS(流水汇总!$L:$L,流水汇总!$H:$H,$A67,流水汇总!$J:$J,I$4)</f>
        <v>0</v>
      </c>
      <c r="J67" s="45">
        <f ca="1">SUMIFS(流水汇总!$L:$L,流水汇总!$H:$H,$A67,流水汇总!$J:$J,J$4)</f>
        <v>0</v>
      </c>
      <c r="K67" s="45">
        <f ca="1">SUMIFS(流水汇总!$L:$L,流水汇总!$H:$H,$A67,流水汇总!$J:$J,K$4)</f>
        <v>0</v>
      </c>
      <c r="L67" s="45">
        <f ca="1">SUMIFS(流水汇总!$L:$L,流水汇总!$H:$H,$A67,流水汇总!$J:$J,L$4)</f>
        <v>0</v>
      </c>
      <c r="M67" s="359">
        <f ca="1" t="shared" si="0"/>
        <v>0</v>
      </c>
      <c r="N67" s="359">
        <f ca="1" t="shared" si="1"/>
        <v>0</v>
      </c>
    </row>
    <row r="68" ht="16.5" spans="1:14">
      <c r="A68" s="364">
        <f t="shared" si="2"/>
        <v>44990</v>
      </c>
      <c r="B68" s="44">
        <f ca="1">SUMIFS(流水汇总!$K:$K,流水汇总!$H:$H,$A68,流水汇总!$J:$J,B$4)</f>
        <v>0</v>
      </c>
      <c r="C68" s="44">
        <f ca="1">SUMIFS(流水汇总!$K:$K,流水汇总!$H:$H,$A68,流水汇总!$J:$J,C$4)</f>
        <v>0</v>
      </c>
      <c r="D68" s="44">
        <f ca="1">SUMIFS(流水汇总!$K:$K,流水汇总!$H:$H,$A68,流水汇总!$J:$J,D$4)</f>
        <v>0</v>
      </c>
      <c r="E68" s="44">
        <f ca="1">SUMIFS(流水汇总!$K:$K,流水汇总!$H:$H,$A68,流水汇总!$J:$J,E$4)</f>
        <v>0</v>
      </c>
      <c r="F68" s="44">
        <f ca="1">SUMIFS(流水汇总!$K:$K,流水汇总!$H:$H,$A68,流水汇总!$J:$J,F$4)</f>
        <v>0</v>
      </c>
      <c r="G68" s="45">
        <f ca="1">SUMIFS(流水汇总!$L:$L,流水汇总!$H:$H,$A68,流水汇总!$J:$J,G$4)</f>
        <v>0</v>
      </c>
      <c r="H68" s="45">
        <f ca="1">SUMIFS(流水汇总!$L:$L,流水汇总!$H:$H,$A68,流水汇总!$J:$J,H$4)</f>
        <v>0</v>
      </c>
      <c r="I68" s="45">
        <f ca="1">SUMIFS(流水汇总!$L:$L,流水汇总!$H:$H,$A68,流水汇总!$J:$J,I$4)</f>
        <v>0</v>
      </c>
      <c r="J68" s="45">
        <f ca="1">SUMIFS(流水汇总!$L:$L,流水汇总!$H:$H,$A68,流水汇总!$J:$J,J$4)</f>
        <v>0</v>
      </c>
      <c r="K68" s="45">
        <f ca="1">SUMIFS(流水汇总!$L:$L,流水汇总!$H:$H,$A68,流水汇总!$J:$J,K$4)</f>
        <v>0</v>
      </c>
      <c r="L68" s="45">
        <f ca="1">SUMIFS(流水汇总!$L:$L,流水汇总!$H:$H,$A68,流水汇总!$J:$J,L$4)</f>
        <v>0</v>
      </c>
      <c r="M68" s="359">
        <f ca="1" t="shared" si="0"/>
        <v>0</v>
      </c>
      <c r="N68" s="359">
        <f ca="1" t="shared" si="1"/>
        <v>0</v>
      </c>
    </row>
    <row r="69" ht="16.5" spans="1:14">
      <c r="A69" s="364">
        <f t="shared" si="2"/>
        <v>44991</v>
      </c>
      <c r="B69" s="44">
        <f ca="1">SUMIFS(流水汇总!$K:$K,流水汇总!$H:$H,$A69,流水汇总!$J:$J,B$4)</f>
        <v>0</v>
      </c>
      <c r="C69" s="44">
        <f ca="1">SUMIFS(流水汇总!$K:$K,流水汇总!$H:$H,$A69,流水汇总!$J:$J,C$4)</f>
        <v>0</v>
      </c>
      <c r="D69" s="44">
        <f ca="1">SUMIFS(流水汇总!$K:$K,流水汇总!$H:$H,$A69,流水汇总!$J:$J,D$4)</f>
        <v>0</v>
      </c>
      <c r="E69" s="44">
        <f ca="1">SUMIFS(流水汇总!$K:$K,流水汇总!$H:$H,$A69,流水汇总!$J:$J,E$4)</f>
        <v>0</v>
      </c>
      <c r="F69" s="44">
        <f ca="1">SUMIFS(流水汇总!$K:$K,流水汇总!$H:$H,$A69,流水汇总!$J:$J,F$4)</f>
        <v>0</v>
      </c>
      <c r="G69" s="45">
        <f ca="1">SUMIFS(流水汇总!$L:$L,流水汇总!$H:$H,$A69,流水汇总!$J:$J,G$4)</f>
        <v>0</v>
      </c>
      <c r="H69" s="45">
        <f ca="1">SUMIFS(流水汇总!$L:$L,流水汇总!$H:$H,$A69,流水汇总!$J:$J,H$4)</f>
        <v>0</v>
      </c>
      <c r="I69" s="45">
        <f ca="1">SUMIFS(流水汇总!$L:$L,流水汇总!$H:$H,$A69,流水汇总!$J:$J,I$4)</f>
        <v>0</v>
      </c>
      <c r="J69" s="45">
        <f ca="1">SUMIFS(流水汇总!$L:$L,流水汇总!$H:$H,$A69,流水汇总!$J:$J,J$4)</f>
        <v>0</v>
      </c>
      <c r="K69" s="45">
        <f ca="1">SUMIFS(流水汇总!$L:$L,流水汇总!$H:$H,$A69,流水汇总!$J:$J,K$4)</f>
        <v>0</v>
      </c>
      <c r="L69" s="45">
        <f ca="1">SUMIFS(流水汇总!$L:$L,流水汇总!$H:$H,$A69,流水汇总!$J:$J,L$4)</f>
        <v>0</v>
      </c>
      <c r="M69" s="359">
        <f ca="1" t="shared" si="0"/>
        <v>0</v>
      </c>
      <c r="N69" s="359">
        <f ca="1" t="shared" si="1"/>
        <v>0</v>
      </c>
    </row>
    <row r="70" ht="16.5" spans="1:14">
      <c r="A70" s="364">
        <f t="shared" si="2"/>
        <v>44992</v>
      </c>
      <c r="B70" s="44">
        <f ca="1">SUMIFS(流水汇总!$K:$K,流水汇总!$H:$H,$A70,流水汇总!$J:$J,B$4)</f>
        <v>0</v>
      </c>
      <c r="C70" s="44">
        <f ca="1">SUMIFS(流水汇总!$K:$K,流水汇总!$H:$H,$A70,流水汇总!$J:$J,C$4)</f>
        <v>0</v>
      </c>
      <c r="D70" s="44">
        <f ca="1">SUMIFS(流水汇总!$K:$K,流水汇总!$H:$H,$A70,流水汇总!$J:$J,D$4)</f>
        <v>0</v>
      </c>
      <c r="E70" s="44">
        <f ca="1">SUMIFS(流水汇总!$K:$K,流水汇总!$H:$H,$A70,流水汇总!$J:$J,E$4)</f>
        <v>0</v>
      </c>
      <c r="F70" s="44">
        <f ca="1">SUMIFS(流水汇总!$K:$K,流水汇总!$H:$H,$A70,流水汇总!$J:$J,F$4)</f>
        <v>0</v>
      </c>
      <c r="G70" s="45">
        <f ca="1">SUMIFS(流水汇总!$L:$L,流水汇总!$H:$H,$A70,流水汇总!$J:$J,G$4)</f>
        <v>0</v>
      </c>
      <c r="H70" s="45">
        <f ca="1">SUMIFS(流水汇总!$L:$L,流水汇总!$H:$H,$A70,流水汇总!$J:$J,H$4)</f>
        <v>0</v>
      </c>
      <c r="I70" s="45">
        <f ca="1">SUMIFS(流水汇总!$L:$L,流水汇总!$H:$H,$A70,流水汇总!$J:$J,I$4)</f>
        <v>0</v>
      </c>
      <c r="J70" s="45">
        <f ca="1">SUMIFS(流水汇总!$L:$L,流水汇总!$H:$H,$A70,流水汇总!$J:$J,J$4)</f>
        <v>0</v>
      </c>
      <c r="K70" s="45">
        <f ca="1">SUMIFS(流水汇总!$L:$L,流水汇总!$H:$H,$A70,流水汇总!$J:$J,K$4)</f>
        <v>0</v>
      </c>
      <c r="L70" s="45">
        <f ca="1">SUMIFS(流水汇总!$L:$L,流水汇总!$H:$H,$A70,流水汇总!$J:$J,L$4)</f>
        <v>0</v>
      </c>
      <c r="M70" s="359">
        <f ca="1" t="shared" ref="M70:M133" si="3">SUM(B70:F70)</f>
        <v>0</v>
      </c>
      <c r="N70" s="359">
        <f ca="1" t="shared" ref="N70:N133" si="4">SUM(G70:L70)</f>
        <v>0</v>
      </c>
    </row>
    <row r="71" ht="16.5" spans="1:14">
      <c r="A71" s="364">
        <f t="shared" si="2"/>
        <v>44993</v>
      </c>
      <c r="B71" s="44">
        <f ca="1">SUMIFS(流水汇总!$K:$K,流水汇总!$H:$H,$A71,流水汇总!$J:$J,B$4)</f>
        <v>0</v>
      </c>
      <c r="C71" s="44">
        <f ca="1">SUMIFS(流水汇总!$K:$K,流水汇总!$H:$H,$A71,流水汇总!$J:$J,C$4)</f>
        <v>0</v>
      </c>
      <c r="D71" s="44">
        <f ca="1">SUMIFS(流水汇总!$K:$K,流水汇总!$H:$H,$A71,流水汇总!$J:$J,D$4)</f>
        <v>0</v>
      </c>
      <c r="E71" s="44">
        <f ca="1">SUMIFS(流水汇总!$K:$K,流水汇总!$H:$H,$A71,流水汇总!$J:$J,E$4)</f>
        <v>0</v>
      </c>
      <c r="F71" s="44">
        <f ca="1">SUMIFS(流水汇总!$K:$K,流水汇总!$H:$H,$A71,流水汇总!$J:$J,F$4)</f>
        <v>0</v>
      </c>
      <c r="G71" s="45">
        <f ca="1">SUMIFS(流水汇总!$L:$L,流水汇总!$H:$H,$A71,流水汇总!$J:$J,G$4)</f>
        <v>0</v>
      </c>
      <c r="H71" s="45">
        <f ca="1">SUMIFS(流水汇总!$L:$L,流水汇总!$H:$H,$A71,流水汇总!$J:$J,H$4)</f>
        <v>0</v>
      </c>
      <c r="I71" s="45">
        <f ca="1">SUMIFS(流水汇总!$L:$L,流水汇总!$H:$H,$A71,流水汇总!$J:$J,I$4)</f>
        <v>0</v>
      </c>
      <c r="J71" s="45">
        <f ca="1">SUMIFS(流水汇总!$L:$L,流水汇总!$H:$H,$A71,流水汇总!$J:$J,J$4)</f>
        <v>0</v>
      </c>
      <c r="K71" s="45">
        <f ca="1">SUMIFS(流水汇总!$L:$L,流水汇总!$H:$H,$A71,流水汇总!$J:$J,K$4)</f>
        <v>0</v>
      </c>
      <c r="L71" s="45">
        <f ca="1">SUMIFS(流水汇总!$L:$L,流水汇总!$H:$H,$A71,流水汇总!$J:$J,L$4)</f>
        <v>0</v>
      </c>
      <c r="M71" s="359">
        <f ca="1" t="shared" si="3"/>
        <v>0</v>
      </c>
      <c r="N71" s="359">
        <f ca="1" t="shared" si="4"/>
        <v>0</v>
      </c>
    </row>
    <row r="72" ht="16.5" spans="1:14">
      <c r="A72" s="364">
        <f t="shared" ref="A72:A135" si="5">A71+1</f>
        <v>44994</v>
      </c>
      <c r="B72" s="44">
        <f ca="1">SUMIFS(流水汇总!$K:$K,流水汇总!$H:$H,$A72,流水汇总!$J:$J,B$4)</f>
        <v>0</v>
      </c>
      <c r="C72" s="44">
        <f ca="1">SUMIFS(流水汇总!$K:$K,流水汇总!$H:$H,$A72,流水汇总!$J:$J,C$4)</f>
        <v>0</v>
      </c>
      <c r="D72" s="44">
        <f ca="1">SUMIFS(流水汇总!$K:$K,流水汇总!$H:$H,$A72,流水汇总!$J:$J,D$4)</f>
        <v>0</v>
      </c>
      <c r="E72" s="44">
        <f ca="1">SUMIFS(流水汇总!$K:$K,流水汇总!$H:$H,$A72,流水汇总!$J:$J,E$4)</f>
        <v>0</v>
      </c>
      <c r="F72" s="44">
        <f ca="1">SUMIFS(流水汇总!$K:$K,流水汇总!$H:$H,$A72,流水汇总!$J:$J,F$4)</f>
        <v>0</v>
      </c>
      <c r="G72" s="45">
        <f ca="1">SUMIFS(流水汇总!$L:$L,流水汇总!$H:$H,$A72,流水汇总!$J:$J,G$4)</f>
        <v>0</v>
      </c>
      <c r="H72" s="45">
        <f ca="1">SUMIFS(流水汇总!$L:$L,流水汇总!$H:$H,$A72,流水汇总!$J:$J,H$4)</f>
        <v>0</v>
      </c>
      <c r="I72" s="45">
        <f ca="1">SUMIFS(流水汇总!$L:$L,流水汇总!$H:$H,$A72,流水汇总!$J:$J,I$4)</f>
        <v>0</v>
      </c>
      <c r="J72" s="45">
        <f ca="1">SUMIFS(流水汇总!$L:$L,流水汇总!$H:$H,$A72,流水汇总!$J:$J,J$4)</f>
        <v>0</v>
      </c>
      <c r="K72" s="45">
        <f ca="1">SUMIFS(流水汇总!$L:$L,流水汇总!$H:$H,$A72,流水汇总!$J:$J,K$4)</f>
        <v>0</v>
      </c>
      <c r="L72" s="45">
        <f ca="1">SUMIFS(流水汇总!$L:$L,流水汇总!$H:$H,$A72,流水汇总!$J:$J,L$4)</f>
        <v>0</v>
      </c>
      <c r="M72" s="359">
        <f ca="1" t="shared" si="3"/>
        <v>0</v>
      </c>
      <c r="N72" s="359">
        <f ca="1" t="shared" si="4"/>
        <v>0</v>
      </c>
    </row>
    <row r="73" ht="16.5" spans="1:14">
      <c r="A73" s="364">
        <f t="shared" si="5"/>
        <v>44995</v>
      </c>
      <c r="B73" s="44">
        <f ca="1">SUMIFS(流水汇总!$K:$K,流水汇总!$H:$H,$A73,流水汇总!$J:$J,B$4)</f>
        <v>0</v>
      </c>
      <c r="C73" s="44">
        <f ca="1">SUMIFS(流水汇总!$K:$K,流水汇总!$H:$H,$A73,流水汇总!$J:$J,C$4)</f>
        <v>0</v>
      </c>
      <c r="D73" s="44">
        <f ca="1">SUMIFS(流水汇总!$K:$K,流水汇总!$H:$H,$A73,流水汇总!$J:$J,D$4)</f>
        <v>0</v>
      </c>
      <c r="E73" s="44">
        <f ca="1">SUMIFS(流水汇总!$K:$K,流水汇总!$H:$H,$A73,流水汇总!$J:$J,E$4)</f>
        <v>0</v>
      </c>
      <c r="F73" s="44">
        <f ca="1">SUMIFS(流水汇总!$K:$K,流水汇总!$H:$H,$A73,流水汇总!$J:$J,F$4)</f>
        <v>0</v>
      </c>
      <c r="G73" s="45">
        <f ca="1">SUMIFS(流水汇总!$L:$L,流水汇总!$H:$H,$A73,流水汇总!$J:$J,G$4)</f>
        <v>0</v>
      </c>
      <c r="H73" s="45">
        <f ca="1">SUMIFS(流水汇总!$L:$L,流水汇总!$H:$H,$A73,流水汇总!$J:$J,H$4)</f>
        <v>0</v>
      </c>
      <c r="I73" s="45">
        <f ca="1">SUMIFS(流水汇总!$L:$L,流水汇总!$H:$H,$A73,流水汇总!$J:$J,I$4)</f>
        <v>0</v>
      </c>
      <c r="J73" s="45">
        <f ca="1">SUMIFS(流水汇总!$L:$L,流水汇总!$H:$H,$A73,流水汇总!$J:$J,J$4)</f>
        <v>0</v>
      </c>
      <c r="K73" s="45">
        <f ca="1">SUMIFS(流水汇总!$L:$L,流水汇总!$H:$H,$A73,流水汇总!$J:$J,K$4)</f>
        <v>0</v>
      </c>
      <c r="L73" s="45">
        <f ca="1">SUMIFS(流水汇总!$L:$L,流水汇总!$H:$H,$A73,流水汇总!$J:$J,L$4)</f>
        <v>0</v>
      </c>
      <c r="M73" s="359">
        <f ca="1" t="shared" si="3"/>
        <v>0</v>
      </c>
      <c r="N73" s="359">
        <f ca="1" t="shared" si="4"/>
        <v>0</v>
      </c>
    </row>
    <row r="74" ht="16.5" spans="1:14">
      <c r="A74" s="364">
        <f t="shared" si="5"/>
        <v>44996</v>
      </c>
      <c r="B74" s="44">
        <f ca="1">SUMIFS(流水汇总!$K:$K,流水汇总!$H:$H,$A74,流水汇总!$J:$J,B$4)</f>
        <v>0</v>
      </c>
      <c r="C74" s="44">
        <f ca="1">SUMIFS(流水汇总!$K:$K,流水汇总!$H:$H,$A74,流水汇总!$J:$J,C$4)</f>
        <v>0</v>
      </c>
      <c r="D74" s="44">
        <f ca="1">SUMIFS(流水汇总!$K:$K,流水汇总!$H:$H,$A74,流水汇总!$J:$J,D$4)</f>
        <v>0</v>
      </c>
      <c r="E74" s="44">
        <f ca="1">SUMIFS(流水汇总!$K:$K,流水汇总!$H:$H,$A74,流水汇总!$J:$J,E$4)</f>
        <v>0</v>
      </c>
      <c r="F74" s="44">
        <f ca="1">SUMIFS(流水汇总!$K:$K,流水汇总!$H:$H,$A74,流水汇总!$J:$J,F$4)</f>
        <v>0</v>
      </c>
      <c r="G74" s="45">
        <f ca="1">SUMIFS(流水汇总!$L:$L,流水汇总!$H:$H,$A74,流水汇总!$J:$J,G$4)</f>
        <v>0</v>
      </c>
      <c r="H74" s="45">
        <f ca="1">SUMIFS(流水汇总!$L:$L,流水汇总!$H:$H,$A74,流水汇总!$J:$J,H$4)</f>
        <v>0</v>
      </c>
      <c r="I74" s="45">
        <f ca="1">SUMIFS(流水汇总!$L:$L,流水汇总!$H:$H,$A74,流水汇总!$J:$J,I$4)</f>
        <v>0</v>
      </c>
      <c r="J74" s="45">
        <f ca="1">SUMIFS(流水汇总!$L:$L,流水汇总!$H:$H,$A74,流水汇总!$J:$J,J$4)</f>
        <v>0</v>
      </c>
      <c r="K74" s="45">
        <f ca="1">SUMIFS(流水汇总!$L:$L,流水汇总!$H:$H,$A74,流水汇总!$J:$J,K$4)</f>
        <v>0</v>
      </c>
      <c r="L74" s="45">
        <f ca="1">SUMIFS(流水汇总!$L:$L,流水汇总!$H:$H,$A74,流水汇总!$J:$J,L$4)</f>
        <v>0</v>
      </c>
      <c r="M74" s="359">
        <f ca="1" t="shared" si="3"/>
        <v>0</v>
      </c>
      <c r="N74" s="359">
        <f ca="1" t="shared" si="4"/>
        <v>0</v>
      </c>
    </row>
    <row r="75" ht="16.5" spans="1:14">
      <c r="A75" s="364">
        <f t="shared" si="5"/>
        <v>44997</v>
      </c>
      <c r="B75" s="44">
        <f ca="1">SUMIFS(流水汇总!$K:$K,流水汇总!$H:$H,$A75,流水汇总!$J:$J,B$4)</f>
        <v>0</v>
      </c>
      <c r="C75" s="44">
        <f ca="1">SUMIFS(流水汇总!$K:$K,流水汇总!$H:$H,$A75,流水汇总!$J:$J,C$4)</f>
        <v>0</v>
      </c>
      <c r="D75" s="44">
        <f ca="1">SUMIFS(流水汇总!$K:$K,流水汇总!$H:$H,$A75,流水汇总!$J:$J,D$4)</f>
        <v>0</v>
      </c>
      <c r="E75" s="44">
        <f ca="1">SUMIFS(流水汇总!$K:$K,流水汇总!$H:$H,$A75,流水汇总!$J:$J,E$4)</f>
        <v>0</v>
      </c>
      <c r="F75" s="44">
        <f ca="1">SUMIFS(流水汇总!$K:$K,流水汇总!$H:$H,$A75,流水汇总!$J:$J,F$4)</f>
        <v>0</v>
      </c>
      <c r="G75" s="45">
        <f ca="1">SUMIFS(流水汇总!$L:$L,流水汇总!$H:$H,$A75,流水汇总!$J:$J,G$4)</f>
        <v>0</v>
      </c>
      <c r="H75" s="45">
        <f ca="1">SUMIFS(流水汇总!$L:$L,流水汇总!$H:$H,$A75,流水汇总!$J:$J,H$4)</f>
        <v>0</v>
      </c>
      <c r="I75" s="45">
        <f ca="1">SUMIFS(流水汇总!$L:$L,流水汇总!$H:$H,$A75,流水汇总!$J:$J,I$4)</f>
        <v>0</v>
      </c>
      <c r="J75" s="45">
        <f ca="1">SUMIFS(流水汇总!$L:$L,流水汇总!$H:$H,$A75,流水汇总!$J:$J,J$4)</f>
        <v>0</v>
      </c>
      <c r="K75" s="45">
        <f ca="1">SUMIFS(流水汇总!$L:$L,流水汇总!$H:$H,$A75,流水汇总!$J:$J,K$4)</f>
        <v>0</v>
      </c>
      <c r="L75" s="45">
        <f ca="1">SUMIFS(流水汇总!$L:$L,流水汇总!$H:$H,$A75,流水汇总!$J:$J,L$4)</f>
        <v>0</v>
      </c>
      <c r="M75" s="359">
        <f ca="1" t="shared" si="3"/>
        <v>0</v>
      </c>
      <c r="N75" s="359">
        <f ca="1" t="shared" si="4"/>
        <v>0</v>
      </c>
    </row>
    <row r="76" ht="16.5" spans="1:14">
      <c r="A76" s="364">
        <f t="shared" si="5"/>
        <v>44998</v>
      </c>
      <c r="B76" s="44">
        <f ca="1">SUMIFS(流水汇总!$K:$K,流水汇总!$H:$H,$A76,流水汇总!$J:$J,B$4)</f>
        <v>0</v>
      </c>
      <c r="C76" s="44">
        <f ca="1">SUMIFS(流水汇总!$K:$K,流水汇总!$H:$H,$A76,流水汇总!$J:$J,C$4)</f>
        <v>0</v>
      </c>
      <c r="D76" s="44">
        <f ca="1">SUMIFS(流水汇总!$K:$K,流水汇总!$H:$H,$A76,流水汇总!$J:$J,D$4)</f>
        <v>0</v>
      </c>
      <c r="E76" s="44">
        <f ca="1">SUMIFS(流水汇总!$K:$K,流水汇总!$H:$H,$A76,流水汇总!$J:$J,E$4)</f>
        <v>0</v>
      </c>
      <c r="F76" s="44">
        <f ca="1">SUMIFS(流水汇总!$K:$K,流水汇总!$H:$H,$A76,流水汇总!$J:$J,F$4)</f>
        <v>0</v>
      </c>
      <c r="G76" s="45">
        <f ca="1">SUMIFS(流水汇总!$L:$L,流水汇总!$H:$H,$A76,流水汇总!$J:$J,G$4)</f>
        <v>0</v>
      </c>
      <c r="H76" s="45">
        <f ca="1">SUMIFS(流水汇总!$L:$L,流水汇总!$H:$H,$A76,流水汇总!$J:$J,H$4)</f>
        <v>0</v>
      </c>
      <c r="I76" s="45">
        <f ca="1">SUMIFS(流水汇总!$L:$L,流水汇总!$H:$H,$A76,流水汇总!$J:$J,I$4)</f>
        <v>0</v>
      </c>
      <c r="J76" s="45">
        <f ca="1">SUMIFS(流水汇总!$L:$L,流水汇总!$H:$H,$A76,流水汇总!$J:$J,J$4)</f>
        <v>0</v>
      </c>
      <c r="K76" s="45">
        <f ca="1">SUMIFS(流水汇总!$L:$L,流水汇总!$H:$H,$A76,流水汇总!$J:$J,K$4)</f>
        <v>0</v>
      </c>
      <c r="L76" s="45">
        <f ca="1">SUMIFS(流水汇总!$L:$L,流水汇总!$H:$H,$A76,流水汇总!$J:$J,L$4)</f>
        <v>0</v>
      </c>
      <c r="M76" s="359">
        <f ca="1" t="shared" si="3"/>
        <v>0</v>
      </c>
      <c r="N76" s="359">
        <f ca="1" t="shared" si="4"/>
        <v>0</v>
      </c>
    </row>
    <row r="77" ht="16.5" spans="1:14">
      <c r="A77" s="364">
        <f t="shared" si="5"/>
        <v>44999</v>
      </c>
      <c r="B77" s="44">
        <f ca="1">SUMIFS(流水汇总!$K:$K,流水汇总!$H:$H,$A77,流水汇总!$J:$J,B$4)</f>
        <v>0</v>
      </c>
      <c r="C77" s="44">
        <f ca="1">SUMIFS(流水汇总!$K:$K,流水汇总!$H:$H,$A77,流水汇总!$J:$J,C$4)</f>
        <v>0</v>
      </c>
      <c r="D77" s="44">
        <f ca="1">SUMIFS(流水汇总!$K:$K,流水汇总!$H:$H,$A77,流水汇总!$J:$J,D$4)</f>
        <v>0</v>
      </c>
      <c r="E77" s="44">
        <f ca="1">SUMIFS(流水汇总!$K:$K,流水汇总!$H:$H,$A77,流水汇总!$J:$J,E$4)</f>
        <v>0</v>
      </c>
      <c r="F77" s="44">
        <f ca="1">SUMIFS(流水汇总!$K:$K,流水汇总!$H:$H,$A77,流水汇总!$J:$J,F$4)</f>
        <v>0</v>
      </c>
      <c r="G77" s="45">
        <f ca="1">SUMIFS(流水汇总!$L:$L,流水汇总!$H:$H,$A77,流水汇总!$J:$J,G$4)</f>
        <v>0</v>
      </c>
      <c r="H77" s="45">
        <f ca="1">SUMIFS(流水汇总!$L:$L,流水汇总!$H:$H,$A77,流水汇总!$J:$J,H$4)</f>
        <v>0</v>
      </c>
      <c r="I77" s="45">
        <f ca="1">SUMIFS(流水汇总!$L:$L,流水汇总!$H:$H,$A77,流水汇总!$J:$J,I$4)</f>
        <v>0</v>
      </c>
      <c r="J77" s="45">
        <f ca="1">SUMIFS(流水汇总!$L:$L,流水汇总!$H:$H,$A77,流水汇总!$J:$J,J$4)</f>
        <v>0</v>
      </c>
      <c r="K77" s="45">
        <f ca="1">SUMIFS(流水汇总!$L:$L,流水汇总!$H:$H,$A77,流水汇总!$J:$J,K$4)</f>
        <v>0</v>
      </c>
      <c r="L77" s="45">
        <f ca="1">SUMIFS(流水汇总!$L:$L,流水汇总!$H:$H,$A77,流水汇总!$J:$J,L$4)</f>
        <v>0</v>
      </c>
      <c r="M77" s="359">
        <f ca="1" t="shared" si="3"/>
        <v>0</v>
      </c>
      <c r="N77" s="359">
        <f ca="1" t="shared" si="4"/>
        <v>0</v>
      </c>
    </row>
    <row r="78" ht="16.5" spans="1:14">
      <c r="A78" s="364">
        <f t="shared" si="5"/>
        <v>45000</v>
      </c>
      <c r="B78" s="44">
        <f ca="1">SUMIFS(流水汇总!$K:$K,流水汇总!$H:$H,$A78,流水汇总!$J:$J,B$4)</f>
        <v>0</v>
      </c>
      <c r="C78" s="44">
        <f ca="1">SUMIFS(流水汇总!$K:$K,流水汇总!$H:$H,$A78,流水汇总!$J:$J,C$4)</f>
        <v>0</v>
      </c>
      <c r="D78" s="44">
        <f ca="1">SUMIFS(流水汇总!$K:$K,流水汇总!$H:$H,$A78,流水汇总!$J:$J,D$4)</f>
        <v>0</v>
      </c>
      <c r="E78" s="44">
        <f ca="1">SUMIFS(流水汇总!$K:$K,流水汇总!$H:$H,$A78,流水汇总!$J:$J,E$4)</f>
        <v>0</v>
      </c>
      <c r="F78" s="44">
        <f ca="1">SUMIFS(流水汇总!$K:$K,流水汇总!$H:$H,$A78,流水汇总!$J:$J,F$4)</f>
        <v>0</v>
      </c>
      <c r="G78" s="45">
        <f ca="1">SUMIFS(流水汇总!$L:$L,流水汇总!$H:$H,$A78,流水汇总!$J:$J,G$4)</f>
        <v>0</v>
      </c>
      <c r="H78" s="45">
        <f ca="1">SUMIFS(流水汇总!$L:$L,流水汇总!$H:$H,$A78,流水汇总!$J:$J,H$4)</f>
        <v>0</v>
      </c>
      <c r="I78" s="45">
        <f ca="1">SUMIFS(流水汇总!$L:$L,流水汇总!$H:$H,$A78,流水汇总!$J:$J,I$4)</f>
        <v>0</v>
      </c>
      <c r="J78" s="45">
        <f ca="1">SUMIFS(流水汇总!$L:$L,流水汇总!$H:$H,$A78,流水汇总!$J:$J,J$4)</f>
        <v>0</v>
      </c>
      <c r="K78" s="45">
        <f ca="1">SUMIFS(流水汇总!$L:$L,流水汇总!$H:$H,$A78,流水汇总!$J:$J,K$4)</f>
        <v>0</v>
      </c>
      <c r="L78" s="45">
        <f ca="1">SUMIFS(流水汇总!$L:$L,流水汇总!$H:$H,$A78,流水汇总!$J:$J,L$4)</f>
        <v>0</v>
      </c>
      <c r="M78" s="359">
        <f ca="1" t="shared" si="3"/>
        <v>0</v>
      </c>
      <c r="N78" s="359">
        <f ca="1" t="shared" si="4"/>
        <v>0</v>
      </c>
    </row>
    <row r="79" ht="16.5" spans="1:14">
      <c r="A79" s="364">
        <f t="shared" si="5"/>
        <v>45001</v>
      </c>
      <c r="B79" s="44">
        <f ca="1">SUMIFS(流水汇总!$K:$K,流水汇总!$H:$H,$A79,流水汇总!$J:$J,B$4)</f>
        <v>0</v>
      </c>
      <c r="C79" s="44">
        <f ca="1">SUMIFS(流水汇总!$K:$K,流水汇总!$H:$H,$A79,流水汇总!$J:$J,C$4)</f>
        <v>0</v>
      </c>
      <c r="D79" s="44">
        <f ca="1">SUMIFS(流水汇总!$K:$K,流水汇总!$H:$H,$A79,流水汇总!$J:$J,D$4)</f>
        <v>0</v>
      </c>
      <c r="E79" s="44">
        <f ca="1">SUMIFS(流水汇总!$K:$K,流水汇总!$H:$H,$A79,流水汇总!$J:$J,E$4)</f>
        <v>0</v>
      </c>
      <c r="F79" s="44">
        <f ca="1">SUMIFS(流水汇总!$K:$K,流水汇总!$H:$H,$A79,流水汇总!$J:$J,F$4)</f>
        <v>0</v>
      </c>
      <c r="G79" s="45">
        <f ca="1">SUMIFS(流水汇总!$L:$L,流水汇总!$H:$H,$A79,流水汇总!$J:$J,G$4)</f>
        <v>0</v>
      </c>
      <c r="H79" s="45">
        <f ca="1">SUMIFS(流水汇总!$L:$L,流水汇总!$H:$H,$A79,流水汇总!$J:$J,H$4)</f>
        <v>0</v>
      </c>
      <c r="I79" s="45">
        <f ca="1">SUMIFS(流水汇总!$L:$L,流水汇总!$H:$H,$A79,流水汇总!$J:$J,I$4)</f>
        <v>0</v>
      </c>
      <c r="J79" s="45">
        <f ca="1">SUMIFS(流水汇总!$L:$L,流水汇总!$H:$H,$A79,流水汇总!$J:$J,J$4)</f>
        <v>0</v>
      </c>
      <c r="K79" s="45">
        <f ca="1">SUMIFS(流水汇总!$L:$L,流水汇总!$H:$H,$A79,流水汇总!$J:$J,K$4)</f>
        <v>0</v>
      </c>
      <c r="L79" s="45">
        <f ca="1">SUMIFS(流水汇总!$L:$L,流水汇总!$H:$H,$A79,流水汇总!$J:$J,L$4)</f>
        <v>0</v>
      </c>
      <c r="M79" s="359">
        <f ca="1" t="shared" si="3"/>
        <v>0</v>
      </c>
      <c r="N79" s="359">
        <f ca="1" t="shared" si="4"/>
        <v>0</v>
      </c>
    </row>
    <row r="80" ht="16.5" spans="1:14">
      <c r="A80" s="364">
        <f t="shared" si="5"/>
        <v>45002</v>
      </c>
      <c r="B80" s="44">
        <f ca="1">SUMIFS(流水汇总!$K:$K,流水汇总!$H:$H,$A80,流水汇总!$J:$J,B$4)</f>
        <v>0</v>
      </c>
      <c r="C80" s="44">
        <f ca="1">SUMIFS(流水汇总!$K:$K,流水汇总!$H:$H,$A80,流水汇总!$J:$J,C$4)</f>
        <v>0</v>
      </c>
      <c r="D80" s="44">
        <f ca="1">SUMIFS(流水汇总!$K:$K,流水汇总!$H:$H,$A80,流水汇总!$J:$J,D$4)</f>
        <v>0</v>
      </c>
      <c r="E80" s="44">
        <f ca="1">SUMIFS(流水汇总!$K:$K,流水汇总!$H:$H,$A80,流水汇总!$J:$J,E$4)</f>
        <v>0</v>
      </c>
      <c r="F80" s="44">
        <f ca="1">SUMIFS(流水汇总!$K:$K,流水汇总!$H:$H,$A80,流水汇总!$J:$J,F$4)</f>
        <v>0</v>
      </c>
      <c r="G80" s="45">
        <f ca="1">SUMIFS(流水汇总!$L:$L,流水汇总!$H:$H,$A80,流水汇总!$J:$J,G$4)</f>
        <v>0</v>
      </c>
      <c r="H80" s="45">
        <f ca="1">SUMIFS(流水汇总!$L:$L,流水汇总!$H:$H,$A80,流水汇总!$J:$J,H$4)</f>
        <v>0</v>
      </c>
      <c r="I80" s="45">
        <f ca="1">SUMIFS(流水汇总!$L:$L,流水汇总!$H:$H,$A80,流水汇总!$J:$J,I$4)</f>
        <v>0</v>
      </c>
      <c r="J80" s="45">
        <f ca="1">SUMIFS(流水汇总!$L:$L,流水汇总!$H:$H,$A80,流水汇总!$J:$J,J$4)</f>
        <v>0</v>
      </c>
      <c r="K80" s="45">
        <f ca="1">SUMIFS(流水汇总!$L:$L,流水汇总!$H:$H,$A80,流水汇总!$J:$J,K$4)</f>
        <v>0</v>
      </c>
      <c r="L80" s="45">
        <f ca="1">SUMIFS(流水汇总!$L:$L,流水汇总!$H:$H,$A80,流水汇总!$J:$J,L$4)</f>
        <v>0</v>
      </c>
      <c r="M80" s="359">
        <f ca="1" t="shared" si="3"/>
        <v>0</v>
      </c>
      <c r="N80" s="359">
        <f ca="1" t="shared" si="4"/>
        <v>0</v>
      </c>
    </row>
    <row r="81" ht="16.5" spans="1:14">
      <c r="A81" s="364">
        <f t="shared" si="5"/>
        <v>45003</v>
      </c>
      <c r="B81" s="44">
        <f ca="1">SUMIFS(流水汇总!$K:$K,流水汇总!$H:$H,$A81,流水汇总!$J:$J,B$4)</f>
        <v>0</v>
      </c>
      <c r="C81" s="44">
        <f ca="1">SUMIFS(流水汇总!$K:$K,流水汇总!$H:$H,$A81,流水汇总!$J:$J,C$4)</f>
        <v>0</v>
      </c>
      <c r="D81" s="44">
        <f ca="1">SUMIFS(流水汇总!$K:$K,流水汇总!$H:$H,$A81,流水汇总!$J:$J,D$4)</f>
        <v>0</v>
      </c>
      <c r="E81" s="44">
        <f ca="1">SUMIFS(流水汇总!$K:$K,流水汇总!$H:$H,$A81,流水汇总!$J:$J,E$4)</f>
        <v>0</v>
      </c>
      <c r="F81" s="44">
        <f ca="1">SUMIFS(流水汇总!$K:$K,流水汇总!$H:$H,$A81,流水汇总!$J:$J,F$4)</f>
        <v>0</v>
      </c>
      <c r="G81" s="45">
        <f ca="1">SUMIFS(流水汇总!$L:$L,流水汇总!$H:$H,$A81,流水汇总!$J:$J,G$4)</f>
        <v>0</v>
      </c>
      <c r="H81" s="45">
        <f ca="1">SUMIFS(流水汇总!$L:$L,流水汇总!$H:$H,$A81,流水汇总!$J:$J,H$4)</f>
        <v>0</v>
      </c>
      <c r="I81" s="45">
        <f ca="1">SUMIFS(流水汇总!$L:$L,流水汇总!$H:$H,$A81,流水汇总!$J:$J,I$4)</f>
        <v>0</v>
      </c>
      <c r="J81" s="45">
        <f ca="1">SUMIFS(流水汇总!$L:$L,流水汇总!$H:$H,$A81,流水汇总!$J:$J,J$4)</f>
        <v>0</v>
      </c>
      <c r="K81" s="45">
        <f ca="1">SUMIFS(流水汇总!$L:$L,流水汇总!$H:$H,$A81,流水汇总!$J:$J,K$4)</f>
        <v>0</v>
      </c>
      <c r="L81" s="45">
        <f ca="1">SUMIFS(流水汇总!$L:$L,流水汇总!$H:$H,$A81,流水汇总!$J:$J,L$4)</f>
        <v>0</v>
      </c>
      <c r="M81" s="359">
        <f ca="1" t="shared" si="3"/>
        <v>0</v>
      </c>
      <c r="N81" s="359">
        <f ca="1" t="shared" si="4"/>
        <v>0</v>
      </c>
    </row>
    <row r="82" ht="16.5" spans="1:14">
      <c r="A82" s="364">
        <f t="shared" si="5"/>
        <v>45004</v>
      </c>
      <c r="B82" s="44">
        <f ca="1">SUMIFS(流水汇总!$K:$K,流水汇总!$H:$H,$A82,流水汇总!$J:$J,B$4)</f>
        <v>0</v>
      </c>
      <c r="C82" s="44">
        <f ca="1">SUMIFS(流水汇总!$K:$K,流水汇总!$H:$H,$A82,流水汇总!$J:$J,C$4)</f>
        <v>0</v>
      </c>
      <c r="D82" s="44">
        <f ca="1">SUMIFS(流水汇总!$K:$K,流水汇总!$H:$H,$A82,流水汇总!$J:$J,D$4)</f>
        <v>0</v>
      </c>
      <c r="E82" s="44">
        <f ca="1">SUMIFS(流水汇总!$K:$K,流水汇总!$H:$H,$A82,流水汇总!$J:$J,E$4)</f>
        <v>0</v>
      </c>
      <c r="F82" s="44">
        <f ca="1">SUMIFS(流水汇总!$K:$K,流水汇总!$H:$H,$A82,流水汇总!$J:$J,F$4)</f>
        <v>0</v>
      </c>
      <c r="G82" s="45">
        <f ca="1">SUMIFS(流水汇总!$L:$L,流水汇总!$H:$H,$A82,流水汇总!$J:$J,G$4)</f>
        <v>0</v>
      </c>
      <c r="H82" s="45">
        <f ca="1">SUMIFS(流水汇总!$L:$L,流水汇总!$H:$H,$A82,流水汇总!$J:$J,H$4)</f>
        <v>0</v>
      </c>
      <c r="I82" s="45">
        <f ca="1">SUMIFS(流水汇总!$L:$L,流水汇总!$H:$H,$A82,流水汇总!$J:$J,I$4)</f>
        <v>0</v>
      </c>
      <c r="J82" s="45">
        <f ca="1">SUMIFS(流水汇总!$L:$L,流水汇总!$H:$H,$A82,流水汇总!$J:$J,J$4)</f>
        <v>0</v>
      </c>
      <c r="K82" s="45">
        <f ca="1">SUMIFS(流水汇总!$L:$L,流水汇总!$H:$H,$A82,流水汇总!$J:$J,K$4)</f>
        <v>0</v>
      </c>
      <c r="L82" s="45">
        <f ca="1">SUMIFS(流水汇总!$L:$L,流水汇总!$H:$H,$A82,流水汇总!$J:$J,L$4)</f>
        <v>0</v>
      </c>
      <c r="M82" s="359">
        <f ca="1" t="shared" si="3"/>
        <v>0</v>
      </c>
      <c r="N82" s="359">
        <f ca="1" t="shared" si="4"/>
        <v>0</v>
      </c>
    </row>
    <row r="83" ht="16.5" spans="1:14">
      <c r="A83" s="364">
        <f t="shared" si="5"/>
        <v>45005</v>
      </c>
      <c r="B83" s="44">
        <f ca="1">SUMIFS(流水汇总!$K:$K,流水汇总!$H:$H,$A83,流水汇总!$J:$J,B$4)</f>
        <v>0</v>
      </c>
      <c r="C83" s="44">
        <f ca="1">SUMIFS(流水汇总!$K:$K,流水汇总!$H:$H,$A83,流水汇总!$J:$J,C$4)</f>
        <v>0</v>
      </c>
      <c r="D83" s="44">
        <f ca="1">SUMIFS(流水汇总!$K:$K,流水汇总!$H:$H,$A83,流水汇总!$J:$J,D$4)</f>
        <v>0</v>
      </c>
      <c r="E83" s="44">
        <f ca="1">SUMIFS(流水汇总!$K:$K,流水汇总!$H:$H,$A83,流水汇总!$J:$J,E$4)</f>
        <v>0</v>
      </c>
      <c r="F83" s="44">
        <f ca="1">SUMIFS(流水汇总!$K:$K,流水汇总!$H:$H,$A83,流水汇总!$J:$J,F$4)</f>
        <v>0</v>
      </c>
      <c r="G83" s="45">
        <f ca="1">SUMIFS(流水汇总!$L:$L,流水汇总!$H:$H,$A83,流水汇总!$J:$J,G$4)</f>
        <v>0</v>
      </c>
      <c r="H83" s="45">
        <f ca="1">SUMIFS(流水汇总!$L:$L,流水汇总!$H:$H,$A83,流水汇总!$J:$J,H$4)</f>
        <v>0</v>
      </c>
      <c r="I83" s="45">
        <f ca="1">SUMIFS(流水汇总!$L:$L,流水汇总!$H:$H,$A83,流水汇总!$J:$J,I$4)</f>
        <v>0</v>
      </c>
      <c r="J83" s="45">
        <f ca="1">SUMIFS(流水汇总!$L:$L,流水汇总!$H:$H,$A83,流水汇总!$J:$J,J$4)</f>
        <v>0</v>
      </c>
      <c r="K83" s="45">
        <f ca="1">SUMIFS(流水汇总!$L:$L,流水汇总!$H:$H,$A83,流水汇总!$J:$J,K$4)</f>
        <v>0</v>
      </c>
      <c r="L83" s="45">
        <f ca="1">SUMIFS(流水汇总!$L:$L,流水汇总!$H:$H,$A83,流水汇总!$J:$J,L$4)</f>
        <v>0</v>
      </c>
      <c r="M83" s="359">
        <f ca="1" t="shared" si="3"/>
        <v>0</v>
      </c>
      <c r="N83" s="359">
        <f ca="1" t="shared" si="4"/>
        <v>0</v>
      </c>
    </row>
    <row r="84" ht="16.5" spans="1:14">
      <c r="A84" s="364">
        <f t="shared" si="5"/>
        <v>45006</v>
      </c>
      <c r="B84" s="44">
        <f ca="1">SUMIFS(流水汇总!$K:$K,流水汇总!$H:$H,$A84,流水汇总!$J:$J,B$4)</f>
        <v>0</v>
      </c>
      <c r="C84" s="44">
        <f ca="1">SUMIFS(流水汇总!$K:$K,流水汇总!$H:$H,$A84,流水汇总!$J:$J,C$4)</f>
        <v>0</v>
      </c>
      <c r="D84" s="44">
        <f ca="1">SUMIFS(流水汇总!$K:$K,流水汇总!$H:$H,$A84,流水汇总!$J:$J,D$4)</f>
        <v>0</v>
      </c>
      <c r="E84" s="44">
        <f ca="1">SUMIFS(流水汇总!$K:$K,流水汇总!$H:$H,$A84,流水汇总!$J:$J,E$4)</f>
        <v>0</v>
      </c>
      <c r="F84" s="44">
        <f ca="1">SUMIFS(流水汇总!$K:$K,流水汇总!$H:$H,$A84,流水汇总!$J:$J,F$4)</f>
        <v>0</v>
      </c>
      <c r="G84" s="45">
        <f ca="1">SUMIFS(流水汇总!$L:$L,流水汇总!$H:$H,$A84,流水汇总!$J:$J,G$4)</f>
        <v>0</v>
      </c>
      <c r="H84" s="45">
        <f ca="1">SUMIFS(流水汇总!$L:$L,流水汇总!$H:$H,$A84,流水汇总!$J:$J,H$4)</f>
        <v>0</v>
      </c>
      <c r="I84" s="45">
        <f ca="1">SUMIFS(流水汇总!$L:$L,流水汇总!$H:$H,$A84,流水汇总!$J:$J,I$4)</f>
        <v>0</v>
      </c>
      <c r="J84" s="45">
        <f ca="1">SUMIFS(流水汇总!$L:$L,流水汇总!$H:$H,$A84,流水汇总!$J:$J,J$4)</f>
        <v>0</v>
      </c>
      <c r="K84" s="45">
        <f ca="1">SUMIFS(流水汇总!$L:$L,流水汇总!$H:$H,$A84,流水汇总!$J:$J,K$4)</f>
        <v>0</v>
      </c>
      <c r="L84" s="45">
        <f ca="1">SUMIFS(流水汇总!$L:$L,流水汇总!$H:$H,$A84,流水汇总!$J:$J,L$4)</f>
        <v>0</v>
      </c>
      <c r="M84" s="359">
        <f ca="1" t="shared" si="3"/>
        <v>0</v>
      </c>
      <c r="N84" s="359">
        <f ca="1" t="shared" si="4"/>
        <v>0</v>
      </c>
    </row>
    <row r="85" ht="16.5" spans="1:14">
      <c r="A85" s="364">
        <f t="shared" si="5"/>
        <v>45007</v>
      </c>
      <c r="B85" s="44">
        <f ca="1">SUMIFS(流水汇总!$K:$K,流水汇总!$H:$H,$A85,流水汇总!$J:$J,B$4)</f>
        <v>0</v>
      </c>
      <c r="C85" s="44">
        <f ca="1">SUMIFS(流水汇总!$K:$K,流水汇总!$H:$H,$A85,流水汇总!$J:$J,C$4)</f>
        <v>0</v>
      </c>
      <c r="D85" s="44">
        <f ca="1">SUMIFS(流水汇总!$K:$K,流水汇总!$H:$H,$A85,流水汇总!$J:$J,D$4)</f>
        <v>0</v>
      </c>
      <c r="E85" s="44">
        <f ca="1">SUMIFS(流水汇总!$K:$K,流水汇总!$H:$H,$A85,流水汇总!$J:$J,E$4)</f>
        <v>0</v>
      </c>
      <c r="F85" s="44">
        <f ca="1">SUMIFS(流水汇总!$K:$K,流水汇总!$H:$H,$A85,流水汇总!$J:$J,F$4)</f>
        <v>0</v>
      </c>
      <c r="G85" s="45">
        <f ca="1">SUMIFS(流水汇总!$L:$L,流水汇总!$H:$H,$A85,流水汇总!$J:$J,G$4)</f>
        <v>0</v>
      </c>
      <c r="H85" s="45">
        <f ca="1">SUMIFS(流水汇总!$L:$L,流水汇总!$H:$H,$A85,流水汇总!$J:$J,H$4)</f>
        <v>0</v>
      </c>
      <c r="I85" s="45">
        <f ca="1">SUMIFS(流水汇总!$L:$L,流水汇总!$H:$H,$A85,流水汇总!$J:$J,I$4)</f>
        <v>0</v>
      </c>
      <c r="J85" s="45">
        <f ca="1">SUMIFS(流水汇总!$L:$L,流水汇总!$H:$H,$A85,流水汇总!$J:$J,J$4)</f>
        <v>0</v>
      </c>
      <c r="K85" s="45">
        <f ca="1">SUMIFS(流水汇总!$L:$L,流水汇总!$H:$H,$A85,流水汇总!$J:$J,K$4)</f>
        <v>0</v>
      </c>
      <c r="L85" s="45">
        <f ca="1">SUMIFS(流水汇总!$L:$L,流水汇总!$H:$H,$A85,流水汇总!$J:$J,L$4)</f>
        <v>0</v>
      </c>
      <c r="M85" s="359">
        <f ca="1" t="shared" si="3"/>
        <v>0</v>
      </c>
      <c r="N85" s="359">
        <f ca="1" t="shared" si="4"/>
        <v>0</v>
      </c>
    </row>
    <row r="86" ht="16.5" spans="1:14">
      <c r="A86" s="364">
        <f t="shared" si="5"/>
        <v>45008</v>
      </c>
      <c r="B86" s="44">
        <f ca="1">SUMIFS(流水汇总!$K:$K,流水汇总!$H:$H,$A86,流水汇总!$J:$J,B$4)</f>
        <v>0</v>
      </c>
      <c r="C86" s="44">
        <f ca="1">SUMIFS(流水汇总!$K:$K,流水汇总!$H:$H,$A86,流水汇总!$J:$J,C$4)</f>
        <v>0</v>
      </c>
      <c r="D86" s="44">
        <f ca="1">SUMIFS(流水汇总!$K:$K,流水汇总!$H:$H,$A86,流水汇总!$J:$J,D$4)</f>
        <v>0</v>
      </c>
      <c r="E86" s="44">
        <f ca="1">SUMIFS(流水汇总!$K:$K,流水汇总!$H:$H,$A86,流水汇总!$J:$J,E$4)</f>
        <v>0</v>
      </c>
      <c r="F86" s="44">
        <f ca="1">SUMIFS(流水汇总!$K:$K,流水汇总!$H:$H,$A86,流水汇总!$J:$J,F$4)</f>
        <v>0</v>
      </c>
      <c r="G86" s="45">
        <f ca="1">SUMIFS(流水汇总!$L:$L,流水汇总!$H:$H,$A86,流水汇总!$J:$J,G$4)</f>
        <v>0</v>
      </c>
      <c r="H86" s="45">
        <f ca="1">SUMIFS(流水汇总!$L:$L,流水汇总!$H:$H,$A86,流水汇总!$J:$J,H$4)</f>
        <v>0</v>
      </c>
      <c r="I86" s="45">
        <f ca="1">SUMIFS(流水汇总!$L:$L,流水汇总!$H:$H,$A86,流水汇总!$J:$J,I$4)</f>
        <v>0</v>
      </c>
      <c r="J86" s="45">
        <f ca="1">SUMIFS(流水汇总!$L:$L,流水汇总!$H:$H,$A86,流水汇总!$J:$J,J$4)</f>
        <v>0</v>
      </c>
      <c r="K86" s="45">
        <f ca="1">SUMIFS(流水汇总!$L:$L,流水汇总!$H:$H,$A86,流水汇总!$J:$J,K$4)</f>
        <v>0</v>
      </c>
      <c r="L86" s="45">
        <f ca="1">SUMIFS(流水汇总!$L:$L,流水汇总!$H:$H,$A86,流水汇总!$J:$J,L$4)</f>
        <v>0</v>
      </c>
      <c r="M86" s="359">
        <f ca="1" t="shared" si="3"/>
        <v>0</v>
      </c>
      <c r="N86" s="359">
        <f ca="1" t="shared" si="4"/>
        <v>0</v>
      </c>
    </row>
    <row r="87" ht="16.5" spans="1:14">
      <c r="A87" s="364">
        <f t="shared" si="5"/>
        <v>45009</v>
      </c>
      <c r="B87" s="44">
        <f ca="1">SUMIFS(流水汇总!$K:$K,流水汇总!$H:$H,$A87,流水汇总!$J:$J,B$4)</f>
        <v>0</v>
      </c>
      <c r="C87" s="44">
        <f ca="1">SUMIFS(流水汇总!$K:$K,流水汇总!$H:$H,$A87,流水汇总!$J:$J,C$4)</f>
        <v>0</v>
      </c>
      <c r="D87" s="44">
        <f ca="1">SUMIFS(流水汇总!$K:$K,流水汇总!$H:$H,$A87,流水汇总!$J:$J,D$4)</f>
        <v>0</v>
      </c>
      <c r="E87" s="44">
        <f ca="1">SUMIFS(流水汇总!$K:$K,流水汇总!$H:$H,$A87,流水汇总!$J:$J,E$4)</f>
        <v>0</v>
      </c>
      <c r="F87" s="44">
        <f ca="1">SUMIFS(流水汇总!$K:$K,流水汇总!$H:$H,$A87,流水汇总!$J:$J,F$4)</f>
        <v>0</v>
      </c>
      <c r="G87" s="45">
        <f ca="1">SUMIFS(流水汇总!$L:$L,流水汇总!$H:$H,$A87,流水汇总!$J:$J,G$4)</f>
        <v>0</v>
      </c>
      <c r="H87" s="45">
        <f ca="1">SUMIFS(流水汇总!$L:$L,流水汇总!$H:$H,$A87,流水汇总!$J:$J,H$4)</f>
        <v>0</v>
      </c>
      <c r="I87" s="45">
        <f ca="1">SUMIFS(流水汇总!$L:$L,流水汇总!$H:$H,$A87,流水汇总!$J:$J,I$4)</f>
        <v>0</v>
      </c>
      <c r="J87" s="45">
        <f ca="1">SUMIFS(流水汇总!$L:$L,流水汇总!$H:$H,$A87,流水汇总!$J:$J,J$4)</f>
        <v>0</v>
      </c>
      <c r="K87" s="45">
        <f ca="1">SUMIFS(流水汇总!$L:$L,流水汇总!$H:$H,$A87,流水汇总!$J:$J,K$4)</f>
        <v>0</v>
      </c>
      <c r="L87" s="45">
        <f ca="1">SUMIFS(流水汇总!$L:$L,流水汇总!$H:$H,$A87,流水汇总!$J:$J,L$4)</f>
        <v>0</v>
      </c>
      <c r="M87" s="359">
        <f ca="1" t="shared" si="3"/>
        <v>0</v>
      </c>
      <c r="N87" s="359">
        <f ca="1" t="shared" si="4"/>
        <v>0</v>
      </c>
    </row>
    <row r="88" ht="16.5" spans="1:14">
      <c r="A88" s="364">
        <f t="shared" si="5"/>
        <v>45010</v>
      </c>
      <c r="B88" s="44">
        <f ca="1">SUMIFS(流水汇总!$K:$K,流水汇总!$H:$H,$A88,流水汇总!$J:$J,B$4)</f>
        <v>0</v>
      </c>
      <c r="C88" s="44">
        <f ca="1">SUMIFS(流水汇总!$K:$K,流水汇总!$H:$H,$A88,流水汇总!$J:$J,C$4)</f>
        <v>0</v>
      </c>
      <c r="D88" s="44">
        <f ca="1">SUMIFS(流水汇总!$K:$K,流水汇总!$H:$H,$A88,流水汇总!$J:$J,D$4)</f>
        <v>0</v>
      </c>
      <c r="E88" s="44">
        <f ca="1">SUMIFS(流水汇总!$K:$K,流水汇总!$H:$H,$A88,流水汇总!$J:$J,E$4)</f>
        <v>0</v>
      </c>
      <c r="F88" s="44">
        <f ca="1">SUMIFS(流水汇总!$K:$K,流水汇总!$H:$H,$A88,流水汇总!$J:$J,F$4)</f>
        <v>0</v>
      </c>
      <c r="G88" s="45">
        <f ca="1">SUMIFS(流水汇总!$L:$L,流水汇总!$H:$H,$A88,流水汇总!$J:$J,G$4)</f>
        <v>0</v>
      </c>
      <c r="H88" s="45">
        <f ca="1">SUMIFS(流水汇总!$L:$L,流水汇总!$H:$H,$A88,流水汇总!$J:$J,H$4)</f>
        <v>0</v>
      </c>
      <c r="I88" s="45">
        <f ca="1">SUMIFS(流水汇总!$L:$L,流水汇总!$H:$H,$A88,流水汇总!$J:$J,I$4)</f>
        <v>0</v>
      </c>
      <c r="J88" s="45">
        <f ca="1">SUMIFS(流水汇总!$L:$L,流水汇总!$H:$H,$A88,流水汇总!$J:$J,J$4)</f>
        <v>0</v>
      </c>
      <c r="K88" s="45">
        <f ca="1">SUMIFS(流水汇总!$L:$L,流水汇总!$H:$H,$A88,流水汇总!$J:$J,K$4)</f>
        <v>0</v>
      </c>
      <c r="L88" s="45">
        <f ca="1">SUMIFS(流水汇总!$L:$L,流水汇总!$H:$H,$A88,流水汇总!$J:$J,L$4)</f>
        <v>0</v>
      </c>
      <c r="M88" s="359">
        <f ca="1" t="shared" si="3"/>
        <v>0</v>
      </c>
      <c r="N88" s="359">
        <f ca="1" t="shared" si="4"/>
        <v>0</v>
      </c>
    </row>
    <row r="89" ht="16.5" spans="1:14">
      <c r="A89" s="364">
        <f t="shared" si="5"/>
        <v>45011</v>
      </c>
      <c r="B89" s="44">
        <f ca="1">SUMIFS(流水汇总!$K:$K,流水汇总!$H:$H,$A89,流水汇总!$J:$J,B$4)</f>
        <v>0</v>
      </c>
      <c r="C89" s="44">
        <f ca="1">SUMIFS(流水汇总!$K:$K,流水汇总!$H:$H,$A89,流水汇总!$J:$J,C$4)</f>
        <v>0</v>
      </c>
      <c r="D89" s="44">
        <f ca="1">SUMIFS(流水汇总!$K:$K,流水汇总!$H:$H,$A89,流水汇总!$J:$J,D$4)</f>
        <v>0</v>
      </c>
      <c r="E89" s="44">
        <f ca="1">SUMIFS(流水汇总!$K:$K,流水汇总!$H:$H,$A89,流水汇总!$J:$J,E$4)</f>
        <v>0</v>
      </c>
      <c r="F89" s="44">
        <f ca="1">SUMIFS(流水汇总!$K:$K,流水汇总!$H:$H,$A89,流水汇总!$J:$J,F$4)</f>
        <v>0</v>
      </c>
      <c r="G89" s="45">
        <f ca="1">SUMIFS(流水汇总!$L:$L,流水汇总!$H:$H,$A89,流水汇总!$J:$J,G$4)</f>
        <v>0</v>
      </c>
      <c r="H89" s="45">
        <f ca="1">SUMIFS(流水汇总!$L:$L,流水汇总!$H:$H,$A89,流水汇总!$J:$J,H$4)</f>
        <v>0</v>
      </c>
      <c r="I89" s="45">
        <f ca="1">SUMIFS(流水汇总!$L:$L,流水汇总!$H:$H,$A89,流水汇总!$J:$J,I$4)</f>
        <v>0</v>
      </c>
      <c r="J89" s="45">
        <f ca="1">SUMIFS(流水汇总!$L:$L,流水汇总!$H:$H,$A89,流水汇总!$J:$J,J$4)</f>
        <v>0</v>
      </c>
      <c r="K89" s="45">
        <f ca="1">SUMIFS(流水汇总!$L:$L,流水汇总!$H:$H,$A89,流水汇总!$J:$J,K$4)</f>
        <v>0</v>
      </c>
      <c r="L89" s="45">
        <f ca="1">SUMIFS(流水汇总!$L:$L,流水汇总!$H:$H,$A89,流水汇总!$J:$J,L$4)</f>
        <v>0</v>
      </c>
      <c r="M89" s="359">
        <f ca="1" t="shared" si="3"/>
        <v>0</v>
      </c>
      <c r="N89" s="359">
        <f ca="1" t="shared" si="4"/>
        <v>0</v>
      </c>
    </row>
    <row r="90" ht="16.5" spans="1:14">
      <c r="A90" s="364">
        <f t="shared" si="5"/>
        <v>45012</v>
      </c>
      <c r="B90" s="44">
        <f ca="1">SUMIFS(流水汇总!$K:$K,流水汇总!$H:$H,$A90,流水汇总!$J:$J,B$4)</f>
        <v>0</v>
      </c>
      <c r="C90" s="44">
        <f ca="1">SUMIFS(流水汇总!$K:$K,流水汇总!$H:$H,$A90,流水汇总!$J:$J,C$4)</f>
        <v>0</v>
      </c>
      <c r="D90" s="44">
        <f ca="1">SUMIFS(流水汇总!$K:$K,流水汇总!$H:$H,$A90,流水汇总!$J:$J,D$4)</f>
        <v>0</v>
      </c>
      <c r="E90" s="44">
        <f ca="1">SUMIFS(流水汇总!$K:$K,流水汇总!$H:$H,$A90,流水汇总!$J:$J,E$4)</f>
        <v>0</v>
      </c>
      <c r="F90" s="44">
        <f ca="1">SUMIFS(流水汇总!$K:$K,流水汇总!$H:$H,$A90,流水汇总!$J:$J,F$4)</f>
        <v>0</v>
      </c>
      <c r="G90" s="45">
        <f ca="1">SUMIFS(流水汇总!$L:$L,流水汇总!$H:$H,$A90,流水汇总!$J:$J,G$4)</f>
        <v>0</v>
      </c>
      <c r="H90" s="45">
        <f ca="1">SUMIFS(流水汇总!$L:$L,流水汇总!$H:$H,$A90,流水汇总!$J:$J,H$4)</f>
        <v>0</v>
      </c>
      <c r="I90" s="45">
        <f ca="1">SUMIFS(流水汇总!$L:$L,流水汇总!$H:$H,$A90,流水汇总!$J:$J,I$4)</f>
        <v>0</v>
      </c>
      <c r="J90" s="45">
        <f ca="1">SUMIFS(流水汇总!$L:$L,流水汇总!$H:$H,$A90,流水汇总!$J:$J,J$4)</f>
        <v>0</v>
      </c>
      <c r="K90" s="45">
        <f ca="1">SUMIFS(流水汇总!$L:$L,流水汇总!$H:$H,$A90,流水汇总!$J:$J,K$4)</f>
        <v>0</v>
      </c>
      <c r="L90" s="45">
        <f ca="1">SUMIFS(流水汇总!$L:$L,流水汇总!$H:$H,$A90,流水汇总!$J:$J,L$4)</f>
        <v>0</v>
      </c>
      <c r="M90" s="359">
        <f ca="1" t="shared" si="3"/>
        <v>0</v>
      </c>
      <c r="N90" s="359">
        <f ca="1" t="shared" si="4"/>
        <v>0</v>
      </c>
    </row>
    <row r="91" ht="16.5" spans="1:14">
      <c r="A91" s="364">
        <f t="shared" si="5"/>
        <v>45013</v>
      </c>
      <c r="B91" s="44">
        <f ca="1">SUMIFS(流水汇总!$K:$K,流水汇总!$H:$H,$A91,流水汇总!$J:$J,B$4)</f>
        <v>0</v>
      </c>
      <c r="C91" s="44">
        <f ca="1">SUMIFS(流水汇总!$K:$K,流水汇总!$H:$H,$A91,流水汇总!$J:$J,C$4)</f>
        <v>0</v>
      </c>
      <c r="D91" s="44">
        <f ca="1">SUMIFS(流水汇总!$K:$K,流水汇总!$H:$H,$A91,流水汇总!$J:$J,D$4)</f>
        <v>0</v>
      </c>
      <c r="E91" s="44">
        <f ca="1">SUMIFS(流水汇总!$K:$K,流水汇总!$H:$H,$A91,流水汇总!$J:$J,E$4)</f>
        <v>0</v>
      </c>
      <c r="F91" s="44">
        <f ca="1">SUMIFS(流水汇总!$K:$K,流水汇总!$H:$H,$A91,流水汇总!$J:$J,F$4)</f>
        <v>0</v>
      </c>
      <c r="G91" s="45">
        <f ca="1">SUMIFS(流水汇总!$L:$L,流水汇总!$H:$H,$A91,流水汇总!$J:$J,G$4)</f>
        <v>0</v>
      </c>
      <c r="H91" s="45">
        <f ca="1">SUMIFS(流水汇总!$L:$L,流水汇总!$H:$H,$A91,流水汇总!$J:$J,H$4)</f>
        <v>0</v>
      </c>
      <c r="I91" s="45">
        <f ca="1">SUMIFS(流水汇总!$L:$L,流水汇总!$H:$H,$A91,流水汇总!$J:$J,I$4)</f>
        <v>0</v>
      </c>
      <c r="J91" s="45">
        <f ca="1">SUMIFS(流水汇总!$L:$L,流水汇总!$H:$H,$A91,流水汇总!$J:$J,J$4)</f>
        <v>0</v>
      </c>
      <c r="K91" s="45">
        <f ca="1">SUMIFS(流水汇总!$L:$L,流水汇总!$H:$H,$A91,流水汇总!$J:$J,K$4)</f>
        <v>0</v>
      </c>
      <c r="L91" s="45">
        <f ca="1">SUMIFS(流水汇总!$L:$L,流水汇总!$H:$H,$A91,流水汇总!$J:$J,L$4)</f>
        <v>0</v>
      </c>
      <c r="M91" s="359">
        <f ca="1" t="shared" si="3"/>
        <v>0</v>
      </c>
      <c r="N91" s="359">
        <f ca="1" t="shared" si="4"/>
        <v>0</v>
      </c>
    </row>
    <row r="92" ht="16.5" spans="1:14">
      <c r="A92" s="364">
        <f t="shared" si="5"/>
        <v>45014</v>
      </c>
      <c r="B92" s="44">
        <f ca="1">SUMIFS(流水汇总!$K:$K,流水汇总!$H:$H,$A92,流水汇总!$J:$J,B$4)</f>
        <v>0</v>
      </c>
      <c r="C92" s="44">
        <f ca="1">SUMIFS(流水汇总!$K:$K,流水汇总!$H:$H,$A92,流水汇总!$J:$J,C$4)</f>
        <v>0</v>
      </c>
      <c r="D92" s="44">
        <f ca="1">SUMIFS(流水汇总!$K:$K,流水汇总!$H:$H,$A92,流水汇总!$J:$J,D$4)</f>
        <v>0</v>
      </c>
      <c r="E92" s="44">
        <f ca="1">SUMIFS(流水汇总!$K:$K,流水汇总!$H:$H,$A92,流水汇总!$J:$J,E$4)</f>
        <v>0</v>
      </c>
      <c r="F92" s="44">
        <f ca="1">SUMIFS(流水汇总!$K:$K,流水汇总!$H:$H,$A92,流水汇总!$J:$J,F$4)</f>
        <v>0</v>
      </c>
      <c r="G92" s="45">
        <f ca="1">SUMIFS(流水汇总!$L:$L,流水汇总!$H:$H,$A92,流水汇总!$J:$J,G$4)</f>
        <v>0</v>
      </c>
      <c r="H92" s="45">
        <f ca="1">SUMIFS(流水汇总!$L:$L,流水汇总!$H:$H,$A92,流水汇总!$J:$J,H$4)</f>
        <v>0</v>
      </c>
      <c r="I92" s="45">
        <f ca="1">SUMIFS(流水汇总!$L:$L,流水汇总!$H:$H,$A92,流水汇总!$J:$J,I$4)</f>
        <v>0</v>
      </c>
      <c r="J92" s="45">
        <f ca="1">SUMIFS(流水汇总!$L:$L,流水汇总!$H:$H,$A92,流水汇总!$J:$J,J$4)</f>
        <v>0</v>
      </c>
      <c r="K92" s="45">
        <f ca="1">SUMIFS(流水汇总!$L:$L,流水汇总!$H:$H,$A92,流水汇总!$J:$J,K$4)</f>
        <v>0</v>
      </c>
      <c r="L92" s="45">
        <f ca="1">SUMIFS(流水汇总!$L:$L,流水汇总!$H:$H,$A92,流水汇总!$J:$J,L$4)</f>
        <v>0</v>
      </c>
      <c r="M92" s="359">
        <f ca="1" t="shared" si="3"/>
        <v>0</v>
      </c>
      <c r="N92" s="359">
        <f ca="1" t="shared" si="4"/>
        <v>0</v>
      </c>
    </row>
    <row r="93" ht="16.5" spans="1:14">
      <c r="A93" s="364">
        <f t="shared" si="5"/>
        <v>45015</v>
      </c>
      <c r="B93" s="44">
        <f ca="1">SUMIFS(流水汇总!$K:$K,流水汇总!$H:$H,$A93,流水汇总!$J:$J,B$4)</f>
        <v>0</v>
      </c>
      <c r="C93" s="44">
        <f ca="1">SUMIFS(流水汇总!$K:$K,流水汇总!$H:$H,$A93,流水汇总!$J:$J,C$4)</f>
        <v>0</v>
      </c>
      <c r="D93" s="44">
        <f ca="1">SUMIFS(流水汇总!$K:$K,流水汇总!$H:$H,$A93,流水汇总!$J:$J,D$4)</f>
        <v>0</v>
      </c>
      <c r="E93" s="44">
        <f ca="1">SUMIFS(流水汇总!$K:$K,流水汇总!$H:$H,$A93,流水汇总!$J:$J,E$4)</f>
        <v>0</v>
      </c>
      <c r="F93" s="44">
        <f ca="1">SUMIFS(流水汇总!$K:$K,流水汇总!$H:$H,$A93,流水汇总!$J:$J,F$4)</f>
        <v>0</v>
      </c>
      <c r="G93" s="45">
        <f ca="1">SUMIFS(流水汇总!$L:$L,流水汇总!$H:$H,$A93,流水汇总!$J:$J,G$4)</f>
        <v>0</v>
      </c>
      <c r="H93" s="45">
        <f ca="1">SUMIFS(流水汇总!$L:$L,流水汇总!$H:$H,$A93,流水汇总!$J:$J,H$4)</f>
        <v>0</v>
      </c>
      <c r="I93" s="45">
        <f ca="1">SUMIFS(流水汇总!$L:$L,流水汇总!$H:$H,$A93,流水汇总!$J:$J,I$4)</f>
        <v>0</v>
      </c>
      <c r="J93" s="45">
        <f ca="1">SUMIFS(流水汇总!$L:$L,流水汇总!$H:$H,$A93,流水汇总!$J:$J,J$4)</f>
        <v>0</v>
      </c>
      <c r="K93" s="45">
        <f ca="1">SUMIFS(流水汇总!$L:$L,流水汇总!$H:$H,$A93,流水汇总!$J:$J,K$4)</f>
        <v>0</v>
      </c>
      <c r="L93" s="45">
        <f ca="1">SUMIFS(流水汇总!$L:$L,流水汇总!$H:$H,$A93,流水汇总!$J:$J,L$4)</f>
        <v>0</v>
      </c>
      <c r="M93" s="359">
        <f ca="1" t="shared" si="3"/>
        <v>0</v>
      </c>
      <c r="N93" s="359">
        <f ca="1" t="shared" si="4"/>
        <v>0</v>
      </c>
    </row>
    <row r="94" ht="16.5" spans="1:14">
      <c r="A94" s="364">
        <f t="shared" si="5"/>
        <v>45016</v>
      </c>
      <c r="B94" s="44">
        <f ca="1">SUMIFS(流水汇总!$K:$K,流水汇总!$H:$H,$A94,流水汇总!$J:$J,B$4)</f>
        <v>0</v>
      </c>
      <c r="C94" s="44">
        <f ca="1">SUMIFS(流水汇总!$K:$K,流水汇总!$H:$H,$A94,流水汇总!$J:$J,C$4)</f>
        <v>0</v>
      </c>
      <c r="D94" s="44">
        <f ca="1">SUMIFS(流水汇总!$K:$K,流水汇总!$H:$H,$A94,流水汇总!$J:$J,D$4)</f>
        <v>0</v>
      </c>
      <c r="E94" s="44">
        <f ca="1">SUMIFS(流水汇总!$K:$K,流水汇总!$H:$H,$A94,流水汇总!$J:$J,E$4)</f>
        <v>0</v>
      </c>
      <c r="F94" s="44">
        <f ca="1">SUMIFS(流水汇总!$K:$K,流水汇总!$H:$H,$A94,流水汇总!$J:$J,F$4)</f>
        <v>0</v>
      </c>
      <c r="G94" s="45">
        <f ca="1">SUMIFS(流水汇总!$L:$L,流水汇总!$H:$H,$A94,流水汇总!$J:$J,G$4)</f>
        <v>0</v>
      </c>
      <c r="H94" s="45">
        <f ca="1">SUMIFS(流水汇总!$L:$L,流水汇总!$H:$H,$A94,流水汇总!$J:$J,H$4)</f>
        <v>0</v>
      </c>
      <c r="I94" s="45">
        <f ca="1">SUMIFS(流水汇总!$L:$L,流水汇总!$H:$H,$A94,流水汇总!$J:$J,I$4)</f>
        <v>0</v>
      </c>
      <c r="J94" s="45">
        <f ca="1">SUMIFS(流水汇总!$L:$L,流水汇总!$H:$H,$A94,流水汇总!$J:$J,J$4)</f>
        <v>0</v>
      </c>
      <c r="K94" s="45">
        <f ca="1">SUMIFS(流水汇总!$L:$L,流水汇总!$H:$H,$A94,流水汇总!$J:$J,K$4)</f>
        <v>0</v>
      </c>
      <c r="L94" s="45">
        <f ca="1">SUMIFS(流水汇总!$L:$L,流水汇总!$H:$H,$A94,流水汇总!$J:$J,L$4)</f>
        <v>0</v>
      </c>
      <c r="M94" s="359">
        <f ca="1" t="shared" si="3"/>
        <v>0</v>
      </c>
      <c r="N94" s="359">
        <f ca="1" t="shared" si="4"/>
        <v>0</v>
      </c>
    </row>
    <row r="95" ht="16.5" spans="1:14">
      <c r="A95" s="364">
        <f t="shared" si="5"/>
        <v>45017</v>
      </c>
      <c r="B95" s="44">
        <f ca="1">SUMIFS(流水汇总!$K:$K,流水汇总!$H:$H,$A95,流水汇总!$J:$J,B$4)</f>
        <v>0</v>
      </c>
      <c r="C95" s="44">
        <f ca="1">SUMIFS(流水汇总!$K:$K,流水汇总!$H:$H,$A95,流水汇总!$J:$J,C$4)</f>
        <v>0</v>
      </c>
      <c r="D95" s="44">
        <f ca="1">SUMIFS(流水汇总!$K:$K,流水汇总!$H:$H,$A95,流水汇总!$J:$J,D$4)</f>
        <v>0</v>
      </c>
      <c r="E95" s="44">
        <f ca="1">SUMIFS(流水汇总!$K:$K,流水汇总!$H:$H,$A95,流水汇总!$J:$J,E$4)</f>
        <v>0</v>
      </c>
      <c r="F95" s="44">
        <f ca="1">SUMIFS(流水汇总!$K:$K,流水汇总!$H:$H,$A95,流水汇总!$J:$J,F$4)</f>
        <v>0</v>
      </c>
      <c r="G95" s="45">
        <f ca="1">SUMIFS(流水汇总!$L:$L,流水汇总!$H:$H,$A95,流水汇总!$J:$J,G$4)</f>
        <v>0</v>
      </c>
      <c r="H95" s="45">
        <f ca="1">SUMIFS(流水汇总!$L:$L,流水汇总!$H:$H,$A95,流水汇总!$J:$J,H$4)</f>
        <v>0</v>
      </c>
      <c r="I95" s="45">
        <f ca="1">SUMIFS(流水汇总!$L:$L,流水汇总!$H:$H,$A95,流水汇总!$J:$J,I$4)</f>
        <v>0</v>
      </c>
      <c r="J95" s="45">
        <f ca="1">SUMIFS(流水汇总!$L:$L,流水汇总!$H:$H,$A95,流水汇总!$J:$J,J$4)</f>
        <v>0</v>
      </c>
      <c r="K95" s="45">
        <f ca="1">SUMIFS(流水汇总!$L:$L,流水汇总!$H:$H,$A95,流水汇总!$J:$J,K$4)</f>
        <v>0</v>
      </c>
      <c r="L95" s="45">
        <f ca="1">SUMIFS(流水汇总!$L:$L,流水汇总!$H:$H,$A95,流水汇总!$J:$J,L$4)</f>
        <v>0</v>
      </c>
      <c r="M95" s="359">
        <f ca="1" t="shared" si="3"/>
        <v>0</v>
      </c>
      <c r="N95" s="359">
        <f ca="1" t="shared" si="4"/>
        <v>0</v>
      </c>
    </row>
    <row r="96" ht="16.5" spans="1:14">
      <c r="A96" s="364">
        <f t="shared" si="5"/>
        <v>45018</v>
      </c>
      <c r="B96" s="44">
        <f ca="1">SUMIFS(流水汇总!$K:$K,流水汇总!$H:$H,$A96,流水汇总!$J:$J,B$4)</f>
        <v>0</v>
      </c>
      <c r="C96" s="44">
        <f ca="1">SUMIFS(流水汇总!$K:$K,流水汇总!$H:$H,$A96,流水汇总!$J:$J,C$4)</f>
        <v>0</v>
      </c>
      <c r="D96" s="44">
        <f ca="1">SUMIFS(流水汇总!$K:$K,流水汇总!$H:$H,$A96,流水汇总!$J:$J,D$4)</f>
        <v>0</v>
      </c>
      <c r="E96" s="44">
        <f ca="1">SUMIFS(流水汇总!$K:$K,流水汇总!$H:$H,$A96,流水汇总!$J:$J,E$4)</f>
        <v>0</v>
      </c>
      <c r="F96" s="44">
        <f ca="1">SUMIFS(流水汇总!$K:$K,流水汇总!$H:$H,$A96,流水汇总!$J:$J,F$4)</f>
        <v>0</v>
      </c>
      <c r="G96" s="45">
        <f ca="1">SUMIFS(流水汇总!$L:$L,流水汇总!$H:$H,$A96,流水汇总!$J:$J,G$4)</f>
        <v>0</v>
      </c>
      <c r="H96" s="45">
        <f ca="1">SUMIFS(流水汇总!$L:$L,流水汇总!$H:$H,$A96,流水汇总!$J:$J,H$4)</f>
        <v>0</v>
      </c>
      <c r="I96" s="45">
        <f ca="1">SUMIFS(流水汇总!$L:$L,流水汇总!$H:$H,$A96,流水汇总!$J:$J,I$4)</f>
        <v>0</v>
      </c>
      <c r="J96" s="45">
        <f ca="1">SUMIFS(流水汇总!$L:$L,流水汇总!$H:$H,$A96,流水汇总!$J:$J,J$4)</f>
        <v>0</v>
      </c>
      <c r="K96" s="45">
        <f ca="1">SUMIFS(流水汇总!$L:$L,流水汇总!$H:$H,$A96,流水汇总!$J:$J,K$4)</f>
        <v>0</v>
      </c>
      <c r="L96" s="45">
        <f ca="1">SUMIFS(流水汇总!$L:$L,流水汇总!$H:$H,$A96,流水汇总!$J:$J,L$4)</f>
        <v>0</v>
      </c>
      <c r="M96" s="359">
        <f ca="1" t="shared" si="3"/>
        <v>0</v>
      </c>
      <c r="N96" s="359">
        <f ca="1" t="shared" si="4"/>
        <v>0</v>
      </c>
    </row>
    <row r="97" ht="16.5" spans="1:14">
      <c r="A97" s="364">
        <f t="shared" si="5"/>
        <v>45019</v>
      </c>
      <c r="B97" s="44">
        <f ca="1">SUMIFS(流水汇总!$K:$K,流水汇总!$H:$H,$A97,流水汇总!$J:$J,B$4)</f>
        <v>0</v>
      </c>
      <c r="C97" s="44">
        <f ca="1">SUMIFS(流水汇总!$K:$K,流水汇总!$H:$H,$A97,流水汇总!$J:$J,C$4)</f>
        <v>0</v>
      </c>
      <c r="D97" s="44">
        <f ca="1">SUMIFS(流水汇总!$K:$K,流水汇总!$H:$H,$A97,流水汇总!$J:$J,D$4)</f>
        <v>0</v>
      </c>
      <c r="E97" s="44">
        <f ca="1">SUMIFS(流水汇总!$K:$K,流水汇总!$H:$H,$A97,流水汇总!$J:$J,E$4)</f>
        <v>0</v>
      </c>
      <c r="F97" s="44">
        <f ca="1">SUMIFS(流水汇总!$K:$K,流水汇总!$H:$H,$A97,流水汇总!$J:$J,F$4)</f>
        <v>0</v>
      </c>
      <c r="G97" s="45">
        <f ca="1">SUMIFS(流水汇总!$L:$L,流水汇总!$H:$H,$A97,流水汇总!$J:$J,G$4)</f>
        <v>0</v>
      </c>
      <c r="H97" s="45">
        <f ca="1">SUMIFS(流水汇总!$L:$L,流水汇总!$H:$H,$A97,流水汇总!$J:$J,H$4)</f>
        <v>0</v>
      </c>
      <c r="I97" s="45">
        <f ca="1">SUMIFS(流水汇总!$L:$L,流水汇总!$H:$H,$A97,流水汇总!$J:$J,I$4)</f>
        <v>0</v>
      </c>
      <c r="J97" s="45">
        <f ca="1">SUMIFS(流水汇总!$L:$L,流水汇总!$H:$H,$A97,流水汇总!$J:$J,J$4)</f>
        <v>0</v>
      </c>
      <c r="K97" s="45">
        <f ca="1">SUMIFS(流水汇总!$L:$L,流水汇总!$H:$H,$A97,流水汇总!$J:$J,K$4)</f>
        <v>0</v>
      </c>
      <c r="L97" s="45">
        <f ca="1">SUMIFS(流水汇总!$L:$L,流水汇总!$H:$H,$A97,流水汇总!$J:$J,L$4)</f>
        <v>0</v>
      </c>
      <c r="M97" s="359">
        <f ca="1" t="shared" si="3"/>
        <v>0</v>
      </c>
      <c r="N97" s="359">
        <f ca="1" t="shared" si="4"/>
        <v>0</v>
      </c>
    </row>
    <row r="98" ht="16.5" spans="1:14">
      <c r="A98" s="364">
        <f t="shared" si="5"/>
        <v>45020</v>
      </c>
      <c r="B98" s="44">
        <f ca="1">SUMIFS(流水汇总!$K:$K,流水汇总!$H:$H,$A98,流水汇总!$J:$J,B$4)</f>
        <v>0</v>
      </c>
      <c r="C98" s="44">
        <f ca="1">SUMIFS(流水汇总!$K:$K,流水汇总!$H:$H,$A98,流水汇总!$J:$J,C$4)</f>
        <v>0</v>
      </c>
      <c r="D98" s="44">
        <f ca="1">SUMIFS(流水汇总!$K:$K,流水汇总!$H:$H,$A98,流水汇总!$J:$J,D$4)</f>
        <v>0</v>
      </c>
      <c r="E98" s="44">
        <f ca="1">SUMIFS(流水汇总!$K:$K,流水汇总!$H:$H,$A98,流水汇总!$J:$J,E$4)</f>
        <v>0</v>
      </c>
      <c r="F98" s="44">
        <f ca="1">SUMIFS(流水汇总!$K:$K,流水汇总!$H:$H,$A98,流水汇总!$J:$J,F$4)</f>
        <v>0</v>
      </c>
      <c r="G98" s="45">
        <f ca="1">SUMIFS(流水汇总!$L:$L,流水汇总!$H:$H,$A98,流水汇总!$J:$J,G$4)</f>
        <v>0</v>
      </c>
      <c r="H98" s="45">
        <f ca="1">SUMIFS(流水汇总!$L:$L,流水汇总!$H:$H,$A98,流水汇总!$J:$J,H$4)</f>
        <v>0</v>
      </c>
      <c r="I98" s="45">
        <f ca="1">SUMIFS(流水汇总!$L:$L,流水汇总!$H:$H,$A98,流水汇总!$J:$J,I$4)</f>
        <v>0</v>
      </c>
      <c r="J98" s="45">
        <f ca="1">SUMIFS(流水汇总!$L:$L,流水汇总!$H:$H,$A98,流水汇总!$J:$J,J$4)</f>
        <v>0</v>
      </c>
      <c r="K98" s="45">
        <f ca="1">SUMIFS(流水汇总!$L:$L,流水汇总!$H:$H,$A98,流水汇总!$J:$J,K$4)</f>
        <v>0</v>
      </c>
      <c r="L98" s="45">
        <f ca="1">SUMIFS(流水汇总!$L:$L,流水汇总!$H:$H,$A98,流水汇总!$J:$J,L$4)</f>
        <v>0</v>
      </c>
      <c r="M98" s="359">
        <f ca="1" t="shared" si="3"/>
        <v>0</v>
      </c>
      <c r="N98" s="359">
        <f ca="1" t="shared" si="4"/>
        <v>0</v>
      </c>
    </row>
    <row r="99" ht="16.5" spans="1:14">
      <c r="A99" s="364">
        <f t="shared" si="5"/>
        <v>45021</v>
      </c>
      <c r="B99" s="44">
        <f ca="1">SUMIFS(流水汇总!$K:$K,流水汇总!$H:$H,$A99,流水汇总!$J:$J,B$4)</f>
        <v>0</v>
      </c>
      <c r="C99" s="44">
        <f ca="1">SUMIFS(流水汇总!$K:$K,流水汇总!$H:$H,$A99,流水汇总!$J:$J,C$4)</f>
        <v>0</v>
      </c>
      <c r="D99" s="44">
        <f ca="1">SUMIFS(流水汇总!$K:$K,流水汇总!$H:$H,$A99,流水汇总!$J:$J,D$4)</f>
        <v>0</v>
      </c>
      <c r="E99" s="44">
        <f ca="1">SUMIFS(流水汇总!$K:$K,流水汇总!$H:$H,$A99,流水汇总!$J:$J,E$4)</f>
        <v>0</v>
      </c>
      <c r="F99" s="44">
        <f ca="1">SUMIFS(流水汇总!$K:$K,流水汇总!$H:$H,$A99,流水汇总!$J:$J,F$4)</f>
        <v>0</v>
      </c>
      <c r="G99" s="45">
        <f ca="1">SUMIFS(流水汇总!$L:$L,流水汇总!$H:$H,$A99,流水汇总!$J:$J,G$4)</f>
        <v>0</v>
      </c>
      <c r="H99" s="45">
        <f ca="1">SUMIFS(流水汇总!$L:$L,流水汇总!$H:$H,$A99,流水汇总!$J:$J,H$4)</f>
        <v>0</v>
      </c>
      <c r="I99" s="45">
        <f ca="1">SUMIFS(流水汇总!$L:$L,流水汇总!$H:$H,$A99,流水汇总!$J:$J,I$4)</f>
        <v>0</v>
      </c>
      <c r="J99" s="45">
        <f ca="1">SUMIFS(流水汇总!$L:$L,流水汇总!$H:$H,$A99,流水汇总!$J:$J,J$4)</f>
        <v>0</v>
      </c>
      <c r="K99" s="45">
        <f ca="1">SUMIFS(流水汇总!$L:$L,流水汇总!$H:$H,$A99,流水汇总!$J:$J,K$4)</f>
        <v>0</v>
      </c>
      <c r="L99" s="45">
        <f ca="1">SUMIFS(流水汇总!$L:$L,流水汇总!$H:$H,$A99,流水汇总!$J:$J,L$4)</f>
        <v>0</v>
      </c>
      <c r="M99" s="359">
        <f ca="1" t="shared" si="3"/>
        <v>0</v>
      </c>
      <c r="N99" s="359">
        <f ca="1" t="shared" si="4"/>
        <v>0</v>
      </c>
    </row>
    <row r="100" ht="16.5" spans="1:14">
      <c r="A100" s="364">
        <f t="shared" si="5"/>
        <v>45022</v>
      </c>
      <c r="B100" s="44">
        <f ca="1">SUMIFS(流水汇总!$K:$K,流水汇总!$H:$H,$A100,流水汇总!$J:$J,B$4)</f>
        <v>0</v>
      </c>
      <c r="C100" s="44">
        <f ca="1">SUMIFS(流水汇总!$K:$K,流水汇总!$H:$H,$A100,流水汇总!$J:$J,C$4)</f>
        <v>0</v>
      </c>
      <c r="D100" s="44">
        <f ca="1">SUMIFS(流水汇总!$K:$K,流水汇总!$H:$H,$A100,流水汇总!$J:$J,D$4)</f>
        <v>0</v>
      </c>
      <c r="E100" s="44">
        <f ca="1">SUMIFS(流水汇总!$K:$K,流水汇总!$H:$H,$A100,流水汇总!$J:$J,E$4)</f>
        <v>0</v>
      </c>
      <c r="F100" s="44">
        <f ca="1">SUMIFS(流水汇总!$K:$K,流水汇总!$H:$H,$A100,流水汇总!$J:$J,F$4)</f>
        <v>0</v>
      </c>
      <c r="G100" s="45">
        <f ca="1">SUMIFS(流水汇总!$L:$L,流水汇总!$H:$H,$A100,流水汇总!$J:$J,G$4)</f>
        <v>0</v>
      </c>
      <c r="H100" s="45">
        <f ca="1">SUMIFS(流水汇总!$L:$L,流水汇总!$H:$H,$A100,流水汇总!$J:$J,H$4)</f>
        <v>0</v>
      </c>
      <c r="I100" s="45">
        <f ca="1">SUMIFS(流水汇总!$L:$L,流水汇总!$H:$H,$A100,流水汇总!$J:$J,I$4)</f>
        <v>0</v>
      </c>
      <c r="J100" s="45">
        <f ca="1">SUMIFS(流水汇总!$L:$L,流水汇总!$H:$H,$A100,流水汇总!$J:$J,J$4)</f>
        <v>0</v>
      </c>
      <c r="K100" s="45">
        <f ca="1">SUMIFS(流水汇总!$L:$L,流水汇总!$H:$H,$A100,流水汇总!$J:$J,K$4)</f>
        <v>0</v>
      </c>
      <c r="L100" s="45">
        <f ca="1">SUMIFS(流水汇总!$L:$L,流水汇总!$H:$H,$A100,流水汇总!$J:$J,L$4)</f>
        <v>0</v>
      </c>
      <c r="M100" s="359">
        <f ca="1" t="shared" si="3"/>
        <v>0</v>
      </c>
      <c r="N100" s="359">
        <f ca="1" t="shared" si="4"/>
        <v>0</v>
      </c>
    </row>
    <row r="101" ht="16.5" spans="1:14">
      <c r="A101" s="364">
        <f t="shared" si="5"/>
        <v>45023</v>
      </c>
      <c r="B101" s="44">
        <f ca="1">SUMIFS(流水汇总!$K:$K,流水汇总!$H:$H,$A101,流水汇总!$J:$J,B$4)</f>
        <v>0</v>
      </c>
      <c r="C101" s="44">
        <f ca="1">SUMIFS(流水汇总!$K:$K,流水汇总!$H:$H,$A101,流水汇总!$J:$J,C$4)</f>
        <v>0</v>
      </c>
      <c r="D101" s="44">
        <f ca="1">SUMIFS(流水汇总!$K:$K,流水汇总!$H:$H,$A101,流水汇总!$J:$J,D$4)</f>
        <v>0</v>
      </c>
      <c r="E101" s="44">
        <f ca="1">SUMIFS(流水汇总!$K:$K,流水汇总!$H:$H,$A101,流水汇总!$J:$J,E$4)</f>
        <v>0</v>
      </c>
      <c r="F101" s="44">
        <f ca="1">SUMIFS(流水汇总!$K:$K,流水汇总!$H:$H,$A101,流水汇总!$J:$J,F$4)</f>
        <v>0</v>
      </c>
      <c r="G101" s="45">
        <f ca="1">SUMIFS(流水汇总!$L:$L,流水汇总!$H:$H,$A101,流水汇总!$J:$J,G$4)</f>
        <v>0</v>
      </c>
      <c r="H101" s="45">
        <f ca="1">SUMIFS(流水汇总!$L:$L,流水汇总!$H:$H,$A101,流水汇总!$J:$J,H$4)</f>
        <v>0</v>
      </c>
      <c r="I101" s="45">
        <f ca="1">SUMIFS(流水汇总!$L:$L,流水汇总!$H:$H,$A101,流水汇总!$J:$J,I$4)</f>
        <v>0</v>
      </c>
      <c r="J101" s="45">
        <f ca="1">SUMIFS(流水汇总!$L:$L,流水汇总!$H:$H,$A101,流水汇总!$J:$J,J$4)</f>
        <v>0</v>
      </c>
      <c r="K101" s="45">
        <f ca="1">SUMIFS(流水汇总!$L:$L,流水汇总!$H:$H,$A101,流水汇总!$J:$J,K$4)</f>
        <v>0</v>
      </c>
      <c r="L101" s="45">
        <f ca="1">SUMIFS(流水汇总!$L:$L,流水汇总!$H:$H,$A101,流水汇总!$J:$J,L$4)</f>
        <v>0</v>
      </c>
      <c r="M101" s="359">
        <f ca="1" t="shared" si="3"/>
        <v>0</v>
      </c>
      <c r="N101" s="359">
        <f ca="1" t="shared" si="4"/>
        <v>0</v>
      </c>
    </row>
    <row r="102" ht="16.5" spans="1:14">
      <c r="A102" s="364">
        <f t="shared" si="5"/>
        <v>45024</v>
      </c>
      <c r="B102" s="44">
        <f ca="1">SUMIFS(流水汇总!$K:$K,流水汇总!$H:$H,$A102,流水汇总!$J:$J,B$4)</f>
        <v>0</v>
      </c>
      <c r="C102" s="44">
        <f ca="1">SUMIFS(流水汇总!$K:$K,流水汇总!$H:$H,$A102,流水汇总!$J:$J,C$4)</f>
        <v>0</v>
      </c>
      <c r="D102" s="44">
        <f ca="1">SUMIFS(流水汇总!$K:$K,流水汇总!$H:$H,$A102,流水汇总!$J:$J,D$4)</f>
        <v>0</v>
      </c>
      <c r="E102" s="44">
        <f ca="1">SUMIFS(流水汇总!$K:$K,流水汇总!$H:$H,$A102,流水汇总!$J:$J,E$4)</f>
        <v>0</v>
      </c>
      <c r="F102" s="44">
        <f ca="1">SUMIFS(流水汇总!$K:$K,流水汇总!$H:$H,$A102,流水汇总!$J:$J,F$4)</f>
        <v>0</v>
      </c>
      <c r="G102" s="45">
        <f ca="1">SUMIFS(流水汇总!$L:$L,流水汇总!$H:$H,$A102,流水汇总!$J:$J,G$4)</f>
        <v>0</v>
      </c>
      <c r="H102" s="45">
        <f ca="1">SUMIFS(流水汇总!$L:$L,流水汇总!$H:$H,$A102,流水汇总!$J:$J,H$4)</f>
        <v>0</v>
      </c>
      <c r="I102" s="45">
        <f ca="1">SUMIFS(流水汇总!$L:$L,流水汇总!$H:$H,$A102,流水汇总!$J:$J,I$4)</f>
        <v>0</v>
      </c>
      <c r="J102" s="45">
        <f ca="1">SUMIFS(流水汇总!$L:$L,流水汇总!$H:$H,$A102,流水汇总!$J:$J,J$4)</f>
        <v>0</v>
      </c>
      <c r="K102" s="45">
        <f ca="1">SUMIFS(流水汇总!$L:$L,流水汇总!$H:$H,$A102,流水汇总!$J:$J,K$4)</f>
        <v>0</v>
      </c>
      <c r="L102" s="45">
        <f ca="1">SUMIFS(流水汇总!$L:$L,流水汇总!$H:$H,$A102,流水汇总!$J:$J,L$4)</f>
        <v>0</v>
      </c>
      <c r="M102" s="359">
        <f ca="1" t="shared" si="3"/>
        <v>0</v>
      </c>
      <c r="N102" s="359">
        <f ca="1" t="shared" si="4"/>
        <v>0</v>
      </c>
    </row>
    <row r="103" ht="16.5" spans="1:14">
      <c r="A103" s="364">
        <f t="shared" si="5"/>
        <v>45025</v>
      </c>
      <c r="B103" s="44">
        <f ca="1">SUMIFS(流水汇总!$K:$K,流水汇总!$H:$H,$A103,流水汇总!$J:$J,B$4)</f>
        <v>0</v>
      </c>
      <c r="C103" s="44">
        <f ca="1">SUMIFS(流水汇总!$K:$K,流水汇总!$H:$H,$A103,流水汇总!$J:$J,C$4)</f>
        <v>0</v>
      </c>
      <c r="D103" s="44">
        <f ca="1">SUMIFS(流水汇总!$K:$K,流水汇总!$H:$H,$A103,流水汇总!$J:$J,D$4)</f>
        <v>0</v>
      </c>
      <c r="E103" s="44">
        <f ca="1">SUMIFS(流水汇总!$K:$K,流水汇总!$H:$H,$A103,流水汇总!$J:$J,E$4)</f>
        <v>0</v>
      </c>
      <c r="F103" s="44">
        <f ca="1">SUMIFS(流水汇总!$K:$K,流水汇总!$H:$H,$A103,流水汇总!$J:$J,F$4)</f>
        <v>0</v>
      </c>
      <c r="G103" s="45">
        <f ca="1">SUMIFS(流水汇总!$L:$L,流水汇总!$H:$H,$A103,流水汇总!$J:$J,G$4)</f>
        <v>0</v>
      </c>
      <c r="H103" s="45">
        <f ca="1">SUMIFS(流水汇总!$L:$L,流水汇总!$H:$H,$A103,流水汇总!$J:$J,H$4)</f>
        <v>0</v>
      </c>
      <c r="I103" s="45">
        <f ca="1">SUMIFS(流水汇总!$L:$L,流水汇总!$H:$H,$A103,流水汇总!$J:$J,I$4)</f>
        <v>0</v>
      </c>
      <c r="J103" s="45">
        <f ca="1">SUMIFS(流水汇总!$L:$L,流水汇总!$H:$H,$A103,流水汇总!$J:$J,J$4)</f>
        <v>0</v>
      </c>
      <c r="K103" s="45">
        <f ca="1">SUMIFS(流水汇总!$L:$L,流水汇总!$H:$H,$A103,流水汇总!$J:$J,K$4)</f>
        <v>0</v>
      </c>
      <c r="L103" s="45">
        <f ca="1">SUMIFS(流水汇总!$L:$L,流水汇总!$H:$H,$A103,流水汇总!$J:$J,L$4)</f>
        <v>0</v>
      </c>
      <c r="M103" s="359">
        <f ca="1" t="shared" si="3"/>
        <v>0</v>
      </c>
      <c r="N103" s="359">
        <f ca="1" t="shared" si="4"/>
        <v>0</v>
      </c>
    </row>
    <row r="104" ht="16.5" spans="1:14">
      <c r="A104" s="364">
        <f t="shared" si="5"/>
        <v>45026</v>
      </c>
      <c r="B104" s="44">
        <f ca="1">SUMIFS(流水汇总!$K:$K,流水汇总!$H:$H,$A104,流水汇总!$J:$J,B$4)</f>
        <v>0</v>
      </c>
      <c r="C104" s="44">
        <f ca="1">SUMIFS(流水汇总!$K:$K,流水汇总!$H:$H,$A104,流水汇总!$J:$J,C$4)</f>
        <v>0</v>
      </c>
      <c r="D104" s="44">
        <f ca="1">SUMIFS(流水汇总!$K:$K,流水汇总!$H:$H,$A104,流水汇总!$J:$J,D$4)</f>
        <v>0</v>
      </c>
      <c r="E104" s="44">
        <f ca="1">SUMIFS(流水汇总!$K:$K,流水汇总!$H:$H,$A104,流水汇总!$J:$J,E$4)</f>
        <v>0</v>
      </c>
      <c r="F104" s="44">
        <f ca="1">SUMIFS(流水汇总!$K:$K,流水汇总!$H:$H,$A104,流水汇总!$J:$J,F$4)</f>
        <v>0</v>
      </c>
      <c r="G104" s="45">
        <f ca="1">SUMIFS(流水汇总!$L:$L,流水汇总!$H:$H,$A104,流水汇总!$J:$J,G$4)</f>
        <v>0</v>
      </c>
      <c r="H104" s="45">
        <f ca="1">SUMIFS(流水汇总!$L:$L,流水汇总!$H:$H,$A104,流水汇总!$J:$J,H$4)</f>
        <v>0</v>
      </c>
      <c r="I104" s="45">
        <f ca="1">SUMIFS(流水汇总!$L:$L,流水汇总!$H:$H,$A104,流水汇总!$J:$J,I$4)</f>
        <v>0</v>
      </c>
      <c r="J104" s="45">
        <f ca="1">SUMIFS(流水汇总!$L:$L,流水汇总!$H:$H,$A104,流水汇总!$J:$J,J$4)</f>
        <v>0</v>
      </c>
      <c r="K104" s="45">
        <f ca="1">SUMIFS(流水汇总!$L:$L,流水汇总!$H:$H,$A104,流水汇总!$J:$J,K$4)</f>
        <v>0</v>
      </c>
      <c r="L104" s="45">
        <f ca="1">SUMIFS(流水汇总!$L:$L,流水汇总!$H:$H,$A104,流水汇总!$J:$J,L$4)</f>
        <v>0</v>
      </c>
      <c r="M104" s="359">
        <f ca="1" t="shared" si="3"/>
        <v>0</v>
      </c>
      <c r="N104" s="359">
        <f ca="1" t="shared" si="4"/>
        <v>0</v>
      </c>
    </row>
    <row r="105" ht="16.5" spans="1:14">
      <c r="A105" s="364">
        <f t="shared" si="5"/>
        <v>45027</v>
      </c>
      <c r="B105" s="44">
        <f ca="1">SUMIFS(流水汇总!$K:$K,流水汇总!$H:$H,$A105,流水汇总!$J:$J,B$4)</f>
        <v>0</v>
      </c>
      <c r="C105" s="44">
        <f ca="1">SUMIFS(流水汇总!$K:$K,流水汇总!$H:$H,$A105,流水汇总!$J:$J,C$4)</f>
        <v>0</v>
      </c>
      <c r="D105" s="44">
        <f ca="1">SUMIFS(流水汇总!$K:$K,流水汇总!$H:$H,$A105,流水汇总!$J:$J,D$4)</f>
        <v>0</v>
      </c>
      <c r="E105" s="44">
        <f ca="1">SUMIFS(流水汇总!$K:$K,流水汇总!$H:$H,$A105,流水汇总!$J:$J,E$4)</f>
        <v>0</v>
      </c>
      <c r="F105" s="44">
        <f ca="1">SUMIFS(流水汇总!$K:$K,流水汇总!$H:$H,$A105,流水汇总!$J:$J,F$4)</f>
        <v>0</v>
      </c>
      <c r="G105" s="45">
        <f ca="1">SUMIFS(流水汇总!$L:$L,流水汇总!$H:$H,$A105,流水汇总!$J:$J,G$4)</f>
        <v>0</v>
      </c>
      <c r="H105" s="45">
        <f ca="1">SUMIFS(流水汇总!$L:$L,流水汇总!$H:$H,$A105,流水汇总!$J:$J,H$4)</f>
        <v>0</v>
      </c>
      <c r="I105" s="45">
        <f ca="1">SUMIFS(流水汇总!$L:$L,流水汇总!$H:$H,$A105,流水汇总!$J:$J,I$4)</f>
        <v>0</v>
      </c>
      <c r="J105" s="45">
        <f ca="1">SUMIFS(流水汇总!$L:$L,流水汇总!$H:$H,$A105,流水汇总!$J:$J,J$4)</f>
        <v>0</v>
      </c>
      <c r="K105" s="45">
        <f ca="1">SUMIFS(流水汇总!$L:$L,流水汇总!$H:$H,$A105,流水汇总!$J:$J,K$4)</f>
        <v>0</v>
      </c>
      <c r="L105" s="45">
        <f ca="1">SUMIFS(流水汇总!$L:$L,流水汇总!$H:$H,$A105,流水汇总!$J:$J,L$4)</f>
        <v>0</v>
      </c>
      <c r="M105" s="359">
        <f ca="1" t="shared" si="3"/>
        <v>0</v>
      </c>
      <c r="N105" s="359">
        <f ca="1" t="shared" si="4"/>
        <v>0</v>
      </c>
    </row>
    <row r="106" ht="16.5" spans="1:14">
      <c r="A106" s="364">
        <f t="shared" si="5"/>
        <v>45028</v>
      </c>
      <c r="B106" s="44">
        <f ca="1">SUMIFS(流水汇总!$K:$K,流水汇总!$H:$H,$A106,流水汇总!$J:$J,B$4)</f>
        <v>0</v>
      </c>
      <c r="C106" s="44">
        <f ca="1">SUMIFS(流水汇总!$K:$K,流水汇总!$H:$H,$A106,流水汇总!$J:$J,C$4)</f>
        <v>0</v>
      </c>
      <c r="D106" s="44">
        <f ca="1">SUMIFS(流水汇总!$K:$K,流水汇总!$H:$H,$A106,流水汇总!$J:$J,D$4)</f>
        <v>0</v>
      </c>
      <c r="E106" s="44">
        <f ca="1">SUMIFS(流水汇总!$K:$K,流水汇总!$H:$H,$A106,流水汇总!$J:$J,E$4)</f>
        <v>0</v>
      </c>
      <c r="F106" s="44">
        <f ca="1">SUMIFS(流水汇总!$K:$K,流水汇总!$H:$H,$A106,流水汇总!$J:$J,F$4)</f>
        <v>0</v>
      </c>
      <c r="G106" s="45">
        <f ca="1">SUMIFS(流水汇总!$L:$L,流水汇总!$H:$H,$A106,流水汇总!$J:$J,G$4)</f>
        <v>0</v>
      </c>
      <c r="H106" s="45">
        <f ca="1">SUMIFS(流水汇总!$L:$L,流水汇总!$H:$H,$A106,流水汇总!$J:$J,H$4)</f>
        <v>0</v>
      </c>
      <c r="I106" s="45">
        <f ca="1">SUMIFS(流水汇总!$L:$L,流水汇总!$H:$H,$A106,流水汇总!$J:$J,I$4)</f>
        <v>0</v>
      </c>
      <c r="J106" s="45">
        <f ca="1">SUMIFS(流水汇总!$L:$L,流水汇总!$H:$H,$A106,流水汇总!$J:$J,J$4)</f>
        <v>0</v>
      </c>
      <c r="K106" s="45">
        <f ca="1">SUMIFS(流水汇总!$L:$L,流水汇总!$H:$H,$A106,流水汇总!$J:$J,K$4)</f>
        <v>0</v>
      </c>
      <c r="L106" s="45">
        <f ca="1">SUMIFS(流水汇总!$L:$L,流水汇总!$H:$H,$A106,流水汇总!$J:$J,L$4)</f>
        <v>0</v>
      </c>
      <c r="M106" s="359">
        <f ca="1" t="shared" si="3"/>
        <v>0</v>
      </c>
      <c r="N106" s="359">
        <f ca="1" t="shared" si="4"/>
        <v>0</v>
      </c>
    </row>
    <row r="107" ht="16.5" spans="1:14">
      <c r="A107" s="364">
        <f t="shared" si="5"/>
        <v>45029</v>
      </c>
      <c r="B107" s="44">
        <f ca="1">SUMIFS(流水汇总!$K:$K,流水汇总!$H:$H,$A107,流水汇总!$J:$J,B$4)</f>
        <v>0</v>
      </c>
      <c r="C107" s="44">
        <f ca="1">SUMIFS(流水汇总!$K:$K,流水汇总!$H:$H,$A107,流水汇总!$J:$J,C$4)</f>
        <v>0</v>
      </c>
      <c r="D107" s="44">
        <f ca="1">SUMIFS(流水汇总!$K:$K,流水汇总!$H:$H,$A107,流水汇总!$J:$J,D$4)</f>
        <v>0</v>
      </c>
      <c r="E107" s="44">
        <f ca="1">SUMIFS(流水汇总!$K:$K,流水汇总!$H:$H,$A107,流水汇总!$J:$J,E$4)</f>
        <v>0</v>
      </c>
      <c r="F107" s="44">
        <f ca="1">SUMIFS(流水汇总!$K:$K,流水汇总!$H:$H,$A107,流水汇总!$J:$J,F$4)</f>
        <v>0</v>
      </c>
      <c r="G107" s="45">
        <f ca="1">SUMIFS(流水汇总!$L:$L,流水汇总!$H:$H,$A107,流水汇总!$J:$J,G$4)</f>
        <v>0</v>
      </c>
      <c r="H107" s="45">
        <f ca="1">SUMIFS(流水汇总!$L:$L,流水汇总!$H:$H,$A107,流水汇总!$J:$J,H$4)</f>
        <v>0</v>
      </c>
      <c r="I107" s="45">
        <f ca="1">SUMIFS(流水汇总!$L:$L,流水汇总!$H:$H,$A107,流水汇总!$J:$J,I$4)</f>
        <v>0</v>
      </c>
      <c r="J107" s="45">
        <f ca="1">SUMIFS(流水汇总!$L:$L,流水汇总!$H:$H,$A107,流水汇总!$J:$J,J$4)</f>
        <v>0</v>
      </c>
      <c r="K107" s="45">
        <f ca="1">SUMIFS(流水汇总!$L:$L,流水汇总!$H:$H,$A107,流水汇总!$J:$J,K$4)</f>
        <v>0</v>
      </c>
      <c r="L107" s="45">
        <f ca="1">SUMIFS(流水汇总!$L:$L,流水汇总!$H:$H,$A107,流水汇总!$J:$J,L$4)</f>
        <v>0</v>
      </c>
      <c r="M107" s="359">
        <f ca="1" t="shared" si="3"/>
        <v>0</v>
      </c>
      <c r="N107" s="359">
        <f ca="1" t="shared" si="4"/>
        <v>0</v>
      </c>
    </row>
    <row r="108" ht="16.5" spans="1:14">
      <c r="A108" s="364">
        <f t="shared" si="5"/>
        <v>45030</v>
      </c>
      <c r="B108" s="44">
        <f ca="1">SUMIFS(流水汇总!$K:$K,流水汇总!$H:$H,$A108,流水汇总!$J:$J,B$4)</f>
        <v>0</v>
      </c>
      <c r="C108" s="44">
        <f ca="1">SUMIFS(流水汇总!$K:$K,流水汇总!$H:$H,$A108,流水汇总!$J:$J,C$4)</f>
        <v>0</v>
      </c>
      <c r="D108" s="44">
        <f ca="1">SUMIFS(流水汇总!$K:$K,流水汇总!$H:$H,$A108,流水汇总!$J:$J,D$4)</f>
        <v>0</v>
      </c>
      <c r="E108" s="44">
        <f ca="1">SUMIFS(流水汇总!$K:$K,流水汇总!$H:$H,$A108,流水汇总!$J:$J,E$4)</f>
        <v>0</v>
      </c>
      <c r="F108" s="44">
        <f ca="1">SUMIFS(流水汇总!$K:$K,流水汇总!$H:$H,$A108,流水汇总!$J:$J,F$4)</f>
        <v>0</v>
      </c>
      <c r="G108" s="45">
        <f ca="1">SUMIFS(流水汇总!$L:$L,流水汇总!$H:$H,$A108,流水汇总!$J:$J,G$4)</f>
        <v>0</v>
      </c>
      <c r="H108" s="45">
        <f ca="1">SUMIFS(流水汇总!$L:$L,流水汇总!$H:$H,$A108,流水汇总!$J:$J,H$4)</f>
        <v>0</v>
      </c>
      <c r="I108" s="45">
        <f ca="1">SUMIFS(流水汇总!$L:$L,流水汇总!$H:$H,$A108,流水汇总!$J:$J,I$4)</f>
        <v>0</v>
      </c>
      <c r="J108" s="45">
        <f ca="1">SUMIFS(流水汇总!$L:$L,流水汇总!$H:$H,$A108,流水汇总!$J:$J,J$4)</f>
        <v>0</v>
      </c>
      <c r="K108" s="45">
        <f ca="1">SUMIFS(流水汇总!$L:$L,流水汇总!$H:$H,$A108,流水汇总!$J:$J,K$4)</f>
        <v>0</v>
      </c>
      <c r="L108" s="45">
        <f ca="1">SUMIFS(流水汇总!$L:$L,流水汇总!$H:$H,$A108,流水汇总!$J:$J,L$4)</f>
        <v>0</v>
      </c>
      <c r="M108" s="359">
        <f ca="1" t="shared" si="3"/>
        <v>0</v>
      </c>
      <c r="N108" s="359">
        <f ca="1" t="shared" si="4"/>
        <v>0</v>
      </c>
    </row>
    <row r="109" ht="16.5" spans="1:14">
      <c r="A109" s="364">
        <f t="shared" si="5"/>
        <v>45031</v>
      </c>
      <c r="B109" s="44">
        <f ca="1">SUMIFS(流水汇总!$K:$K,流水汇总!$H:$H,$A109,流水汇总!$J:$J,B$4)</f>
        <v>0</v>
      </c>
      <c r="C109" s="44">
        <f ca="1">SUMIFS(流水汇总!$K:$K,流水汇总!$H:$H,$A109,流水汇总!$J:$J,C$4)</f>
        <v>0</v>
      </c>
      <c r="D109" s="44">
        <f ca="1">SUMIFS(流水汇总!$K:$K,流水汇总!$H:$H,$A109,流水汇总!$J:$J,D$4)</f>
        <v>0</v>
      </c>
      <c r="E109" s="44">
        <f ca="1">SUMIFS(流水汇总!$K:$K,流水汇总!$H:$H,$A109,流水汇总!$J:$J,E$4)</f>
        <v>0</v>
      </c>
      <c r="F109" s="44">
        <f ca="1">SUMIFS(流水汇总!$K:$K,流水汇总!$H:$H,$A109,流水汇总!$J:$J,F$4)</f>
        <v>0</v>
      </c>
      <c r="G109" s="45">
        <f ca="1">SUMIFS(流水汇总!$L:$L,流水汇总!$H:$H,$A109,流水汇总!$J:$J,G$4)</f>
        <v>0</v>
      </c>
      <c r="H109" s="45">
        <f ca="1">SUMIFS(流水汇总!$L:$L,流水汇总!$H:$H,$A109,流水汇总!$J:$J,H$4)</f>
        <v>0</v>
      </c>
      <c r="I109" s="45">
        <f ca="1">SUMIFS(流水汇总!$L:$L,流水汇总!$H:$H,$A109,流水汇总!$J:$J,I$4)</f>
        <v>0</v>
      </c>
      <c r="J109" s="45">
        <f ca="1">SUMIFS(流水汇总!$L:$L,流水汇总!$H:$H,$A109,流水汇总!$J:$J,J$4)</f>
        <v>0</v>
      </c>
      <c r="K109" s="45">
        <f ca="1">SUMIFS(流水汇总!$L:$L,流水汇总!$H:$H,$A109,流水汇总!$J:$J,K$4)</f>
        <v>0</v>
      </c>
      <c r="L109" s="45">
        <f ca="1">SUMIFS(流水汇总!$L:$L,流水汇总!$H:$H,$A109,流水汇总!$J:$J,L$4)</f>
        <v>0</v>
      </c>
      <c r="M109" s="359">
        <f ca="1" t="shared" si="3"/>
        <v>0</v>
      </c>
      <c r="N109" s="359">
        <f ca="1" t="shared" si="4"/>
        <v>0</v>
      </c>
    </row>
    <row r="110" ht="16.5" spans="1:14">
      <c r="A110" s="364">
        <f t="shared" si="5"/>
        <v>45032</v>
      </c>
      <c r="B110" s="44">
        <f ca="1">SUMIFS(流水汇总!$K:$K,流水汇总!$H:$H,$A110,流水汇总!$J:$J,B$4)</f>
        <v>0</v>
      </c>
      <c r="C110" s="44">
        <f ca="1">SUMIFS(流水汇总!$K:$K,流水汇总!$H:$H,$A110,流水汇总!$J:$J,C$4)</f>
        <v>0</v>
      </c>
      <c r="D110" s="44">
        <f ca="1">SUMIFS(流水汇总!$K:$K,流水汇总!$H:$H,$A110,流水汇总!$J:$J,D$4)</f>
        <v>0</v>
      </c>
      <c r="E110" s="44">
        <f ca="1">SUMIFS(流水汇总!$K:$K,流水汇总!$H:$H,$A110,流水汇总!$J:$J,E$4)</f>
        <v>0</v>
      </c>
      <c r="F110" s="44">
        <f ca="1">SUMIFS(流水汇总!$K:$K,流水汇总!$H:$H,$A110,流水汇总!$J:$J,F$4)</f>
        <v>0</v>
      </c>
      <c r="G110" s="45">
        <f ca="1">SUMIFS(流水汇总!$L:$L,流水汇总!$H:$H,$A110,流水汇总!$J:$J,G$4)</f>
        <v>0</v>
      </c>
      <c r="H110" s="45">
        <f ca="1">SUMIFS(流水汇总!$L:$L,流水汇总!$H:$H,$A110,流水汇总!$J:$J,H$4)</f>
        <v>0</v>
      </c>
      <c r="I110" s="45">
        <f ca="1">SUMIFS(流水汇总!$L:$L,流水汇总!$H:$H,$A110,流水汇总!$J:$J,I$4)</f>
        <v>0</v>
      </c>
      <c r="J110" s="45">
        <f ca="1">SUMIFS(流水汇总!$L:$L,流水汇总!$H:$H,$A110,流水汇总!$J:$J,J$4)</f>
        <v>0</v>
      </c>
      <c r="K110" s="45">
        <f ca="1">SUMIFS(流水汇总!$L:$L,流水汇总!$H:$H,$A110,流水汇总!$J:$J,K$4)</f>
        <v>0</v>
      </c>
      <c r="L110" s="45">
        <f ca="1">SUMIFS(流水汇总!$L:$L,流水汇总!$H:$H,$A110,流水汇总!$J:$J,L$4)</f>
        <v>0</v>
      </c>
      <c r="M110" s="359">
        <f ca="1" t="shared" si="3"/>
        <v>0</v>
      </c>
      <c r="N110" s="359">
        <f ca="1" t="shared" si="4"/>
        <v>0</v>
      </c>
    </row>
    <row r="111" ht="16.5" spans="1:14">
      <c r="A111" s="364">
        <f t="shared" si="5"/>
        <v>45033</v>
      </c>
      <c r="B111" s="44">
        <f ca="1">SUMIFS(流水汇总!$K:$K,流水汇总!$H:$H,$A111,流水汇总!$J:$J,B$4)</f>
        <v>0</v>
      </c>
      <c r="C111" s="44">
        <f ca="1">SUMIFS(流水汇总!$K:$K,流水汇总!$H:$H,$A111,流水汇总!$J:$J,C$4)</f>
        <v>0</v>
      </c>
      <c r="D111" s="44">
        <f ca="1">SUMIFS(流水汇总!$K:$K,流水汇总!$H:$H,$A111,流水汇总!$J:$J,D$4)</f>
        <v>0</v>
      </c>
      <c r="E111" s="44">
        <f ca="1">SUMIFS(流水汇总!$K:$K,流水汇总!$H:$H,$A111,流水汇总!$J:$J,E$4)</f>
        <v>0</v>
      </c>
      <c r="F111" s="44">
        <f ca="1">SUMIFS(流水汇总!$K:$K,流水汇总!$H:$H,$A111,流水汇总!$J:$J,F$4)</f>
        <v>0</v>
      </c>
      <c r="G111" s="45">
        <f ca="1">SUMIFS(流水汇总!$L:$L,流水汇总!$H:$H,$A111,流水汇总!$J:$J,G$4)</f>
        <v>0</v>
      </c>
      <c r="H111" s="45">
        <f ca="1">SUMIFS(流水汇总!$L:$L,流水汇总!$H:$H,$A111,流水汇总!$J:$J,H$4)</f>
        <v>0</v>
      </c>
      <c r="I111" s="45">
        <f ca="1">SUMIFS(流水汇总!$L:$L,流水汇总!$H:$H,$A111,流水汇总!$J:$J,I$4)</f>
        <v>0</v>
      </c>
      <c r="J111" s="45">
        <f ca="1">SUMIFS(流水汇总!$L:$L,流水汇总!$H:$H,$A111,流水汇总!$J:$J,J$4)</f>
        <v>0</v>
      </c>
      <c r="K111" s="45">
        <f ca="1">SUMIFS(流水汇总!$L:$L,流水汇总!$H:$H,$A111,流水汇总!$J:$J,K$4)</f>
        <v>0</v>
      </c>
      <c r="L111" s="45">
        <f ca="1">SUMIFS(流水汇总!$L:$L,流水汇总!$H:$H,$A111,流水汇总!$J:$J,L$4)</f>
        <v>0</v>
      </c>
      <c r="M111" s="359">
        <f ca="1" t="shared" si="3"/>
        <v>0</v>
      </c>
      <c r="N111" s="359">
        <f ca="1" t="shared" si="4"/>
        <v>0</v>
      </c>
    </row>
    <row r="112" ht="16.5" spans="1:14">
      <c r="A112" s="364">
        <f t="shared" si="5"/>
        <v>45034</v>
      </c>
      <c r="B112" s="44">
        <f ca="1">SUMIFS(流水汇总!$K:$K,流水汇总!$H:$H,$A112,流水汇总!$J:$J,B$4)</f>
        <v>0</v>
      </c>
      <c r="C112" s="44">
        <f ca="1">SUMIFS(流水汇总!$K:$K,流水汇总!$H:$H,$A112,流水汇总!$J:$J,C$4)</f>
        <v>0</v>
      </c>
      <c r="D112" s="44">
        <f ca="1">SUMIFS(流水汇总!$K:$K,流水汇总!$H:$H,$A112,流水汇总!$J:$J,D$4)</f>
        <v>0</v>
      </c>
      <c r="E112" s="44">
        <f ca="1">SUMIFS(流水汇总!$K:$K,流水汇总!$H:$H,$A112,流水汇总!$J:$J,E$4)</f>
        <v>0</v>
      </c>
      <c r="F112" s="44">
        <f ca="1">SUMIFS(流水汇总!$K:$K,流水汇总!$H:$H,$A112,流水汇总!$J:$J,F$4)</f>
        <v>0</v>
      </c>
      <c r="G112" s="45">
        <f ca="1">SUMIFS(流水汇总!$L:$L,流水汇总!$H:$H,$A112,流水汇总!$J:$J,G$4)</f>
        <v>0</v>
      </c>
      <c r="H112" s="45">
        <f ca="1">SUMIFS(流水汇总!$L:$L,流水汇总!$H:$H,$A112,流水汇总!$J:$J,H$4)</f>
        <v>0</v>
      </c>
      <c r="I112" s="45">
        <f ca="1">SUMIFS(流水汇总!$L:$L,流水汇总!$H:$H,$A112,流水汇总!$J:$J,I$4)</f>
        <v>0</v>
      </c>
      <c r="J112" s="45">
        <f ca="1">SUMIFS(流水汇总!$L:$L,流水汇总!$H:$H,$A112,流水汇总!$J:$J,J$4)</f>
        <v>0</v>
      </c>
      <c r="K112" s="45">
        <f ca="1">SUMIFS(流水汇总!$L:$L,流水汇总!$H:$H,$A112,流水汇总!$J:$J,K$4)</f>
        <v>0</v>
      </c>
      <c r="L112" s="45">
        <f ca="1">SUMIFS(流水汇总!$L:$L,流水汇总!$H:$H,$A112,流水汇总!$J:$J,L$4)</f>
        <v>0</v>
      </c>
      <c r="M112" s="359">
        <f ca="1" t="shared" si="3"/>
        <v>0</v>
      </c>
      <c r="N112" s="359">
        <f ca="1" t="shared" si="4"/>
        <v>0</v>
      </c>
    </row>
    <row r="113" ht="16.5" spans="1:14">
      <c r="A113" s="364">
        <f t="shared" si="5"/>
        <v>45035</v>
      </c>
      <c r="B113" s="44">
        <f ca="1">SUMIFS(流水汇总!$K:$K,流水汇总!$H:$H,$A113,流水汇总!$J:$J,B$4)</f>
        <v>0</v>
      </c>
      <c r="C113" s="44">
        <f ca="1">SUMIFS(流水汇总!$K:$K,流水汇总!$H:$H,$A113,流水汇总!$J:$J,C$4)</f>
        <v>0</v>
      </c>
      <c r="D113" s="44">
        <f ca="1">SUMIFS(流水汇总!$K:$K,流水汇总!$H:$H,$A113,流水汇总!$J:$J,D$4)</f>
        <v>0</v>
      </c>
      <c r="E113" s="44">
        <f ca="1">SUMIFS(流水汇总!$K:$K,流水汇总!$H:$H,$A113,流水汇总!$J:$J,E$4)</f>
        <v>0</v>
      </c>
      <c r="F113" s="44">
        <f ca="1">SUMIFS(流水汇总!$K:$K,流水汇总!$H:$H,$A113,流水汇总!$J:$J,F$4)</f>
        <v>0</v>
      </c>
      <c r="G113" s="45">
        <f ca="1">SUMIFS(流水汇总!$L:$L,流水汇总!$H:$H,$A113,流水汇总!$J:$J,G$4)</f>
        <v>0</v>
      </c>
      <c r="H113" s="45">
        <f ca="1">SUMIFS(流水汇总!$L:$L,流水汇总!$H:$H,$A113,流水汇总!$J:$J,H$4)</f>
        <v>0</v>
      </c>
      <c r="I113" s="45">
        <f ca="1">SUMIFS(流水汇总!$L:$L,流水汇总!$H:$H,$A113,流水汇总!$J:$J,I$4)</f>
        <v>0</v>
      </c>
      <c r="J113" s="45">
        <f ca="1">SUMIFS(流水汇总!$L:$L,流水汇总!$H:$H,$A113,流水汇总!$J:$J,J$4)</f>
        <v>0</v>
      </c>
      <c r="K113" s="45">
        <f ca="1">SUMIFS(流水汇总!$L:$L,流水汇总!$H:$H,$A113,流水汇总!$J:$J,K$4)</f>
        <v>0</v>
      </c>
      <c r="L113" s="45">
        <f ca="1">SUMIFS(流水汇总!$L:$L,流水汇总!$H:$H,$A113,流水汇总!$J:$J,L$4)</f>
        <v>0</v>
      </c>
      <c r="M113" s="359">
        <f ca="1" t="shared" si="3"/>
        <v>0</v>
      </c>
      <c r="N113" s="359">
        <f ca="1" t="shared" si="4"/>
        <v>0</v>
      </c>
    </row>
    <row r="114" ht="16.5" spans="1:14">
      <c r="A114" s="364">
        <f t="shared" si="5"/>
        <v>45036</v>
      </c>
      <c r="B114" s="44">
        <f ca="1">SUMIFS(流水汇总!$K:$K,流水汇总!$H:$H,$A114,流水汇总!$J:$J,B$4)</f>
        <v>0</v>
      </c>
      <c r="C114" s="44">
        <f ca="1">SUMIFS(流水汇总!$K:$K,流水汇总!$H:$H,$A114,流水汇总!$J:$J,C$4)</f>
        <v>0</v>
      </c>
      <c r="D114" s="44">
        <f ca="1">SUMIFS(流水汇总!$K:$K,流水汇总!$H:$H,$A114,流水汇总!$J:$J,D$4)</f>
        <v>0</v>
      </c>
      <c r="E114" s="44">
        <f ca="1">SUMIFS(流水汇总!$K:$K,流水汇总!$H:$H,$A114,流水汇总!$J:$J,E$4)</f>
        <v>0</v>
      </c>
      <c r="F114" s="44">
        <f ca="1">SUMIFS(流水汇总!$K:$K,流水汇总!$H:$H,$A114,流水汇总!$J:$J,F$4)</f>
        <v>0</v>
      </c>
      <c r="G114" s="45">
        <f ca="1">SUMIFS(流水汇总!$L:$L,流水汇总!$H:$H,$A114,流水汇总!$J:$J,G$4)</f>
        <v>0</v>
      </c>
      <c r="H114" s="45">
        <f ca="1">SUMIFS(流水汇总!$L:$L,流水汇总!$H:$H,$A114,流水汇总!$J:$J,H$4)</f>
        <v>0</v>
      </c>
      <c r="I114" s="45">
        <f ca="1">SUMIFS(流水汇总!$L:$L,流水汇总!$H:$H,$A114,流水汇总!$J:$J,I$4)</f>
        <v>0</v>
      </c>
      <c r="J114" s="45">
        <f ca="1">SUMIFS(流水汇总!$L:$L,流水汇总!$H:$H,$A114,流水汇总!$J:$J,J$4)</f>
        <v>0</v>
      </c>
      <c r="K114" s="45">
        <f ca="1">SUMIFS(流水汇总!$L:$L,流水汇总!$H:$H,$A114,流水汇总!$J:$J,K$4)</f>
        <v>0</v>
      </c>
      <c r="L114" s="45">
        <f ca="1">SUMIFS(流水汇总!$L:$L,流水汇总!$H:$H,$A114,流水汇总!$J:$J,L$4)</f>
        <v>0</v>
      </c>
      <c r="M114" s="359">
        <f ca="1" t="shared" si="3"/>
        <v>0</v>
      </c>
      <c r="N114" s="359">
        <f ca="1" t="shared" si="4"/>
        <v>0</v>
      </c>
    </row>
    <row r="115" ht="16.5" spans="1:14">
      <c r="A115" s="364">
        <f t="shared" si="5"/>
        <v>45037</v>
      </c>
      <c r="B115" s="44">
        <f ca="1">SUMIFS(流水汇总!$K:$K,流水汇总!$H:$H,$A115,流水汇总!$J:$J,B$4)</f>
        <v>0</v>
      </c>
      <c r="C115" s="44">
        <f ca="1">SUMIFS(流水汇总!$K:$K,流水汇总!$H:$H,$A115,流水汇总!$J:$J,C$4)</f>
        <v>0</v>
      </c>
      <c r="D115" s="44">
        <f ca="1">SUMIFS(流水汇总!$K:$K,流水汇总!$H:$H,$A115,流水汇总!$J:$J,D$4)</f>
        <v>0</v>
      </c>
      <c r="E115" s="44">
        <f ca="1">SUMIFS(流水汇总!$K:$K,流水汇总!$H:$H,$A115,流水汇总!$J:$J,E$4)</f>
        <v>0</v>
      </c>
      <c r="F115" s="44">
        <f ca="1">SUMIFS(流水汇总!$K:$K,流水汇总!$H:$H,$A115,流水汇总!$J:$J,F$4)</f>
        <v>0</v>
      </c>
      <c r="G115" s="45">
        <f ca="1">SUMIFS(流水汇总!$L:$L,流水汇总!$H:$H,$A115,流水汇总!$J:$J,G$4)</f>
        <v>0</v>
      </c>
      <c r="H115" s="45">
        <f ca="1">SUMIFS(流水汇总!$L:$L,流水汇总!$H:$H,$A115,流水汇总!$J:$J,H$4)</f>
        <v>0</v>
      </c>
      <c r="I115" s="45">
        <f ca="1">SUMIFS(流水汇总!$L:$L,流水汇总!$H:$H,$A115,流水汇总!$J:$J,I$4)</f>
        <v>0</v>
      </c>
      <c r="J115" s="45">
        <f ca="1">SUMIFS(流水汇总!$L:$L,流水汇总!$H:$H,$A115,流水汇总!$J:$J,J$4)</f>
        <v>0</v>
      </c>
      <c r="K115" s="45">
        <f ca="1">SUMIFS(流水汇总!$L:$L,流水汇总!$H:$H,$A115,流水汇总!$J:$J,K$4)</f>
        <v>0</v>
      </c>
      <c r="L115" s="45">
        <f ca="1">SUMIFS(流水汇总!$L:$L,流水汇总!$H:$H,$A115,流水汇总!$J:$J,L$4)</f>
        <v>0</v>
      </c>
      <c r="M115" s="359">
        <f ca="1" t="shared" si="3"/>
        <v>0</v>
      </c>
      <c r="N115" s="359">
        <f ca="1" t="shared" si="4"/>
        <v>0</v>
      </c>
    </row>
    <row r="116" ht="16.5" spans="1:14">
      <c r="A116" s="364">
        <f t="shared" si="5"/>
        <v>45038</v>
      </c>
      <c r="B116" s="44">
        <f ca="1">SUMIFS(流水汇总!$K:$K,流水汇总!$H:$H,$A116,流水汇总!$J:$J,B$4)</f>
        <v>0</v>
      </c>
      <c r="C116" s="44">
        <f ca="1">SUMIFS(流水汇总!$K:$K,流水汇总!$H:$H,$A116,流水汇总!$J:$J,C$4)</f>
        <v>0</v>
      </c>
      <c r="D116" s="44">
        <f ca="1">SUMIFS(流水汇总!$K:$K,流水汇总!$H:$H,$A116,流水汇总!$J:$J,D$4)</f>
        <v>0</v>
      </c>
      <c r="E116" s="44">
        <f ca="1">SUMIFS(流水汇总!$K:$K,流水汇总!$H:$H,$A116,流水汇总!$J:$J,E$4)</f>
        <v>0</v>
      </c>
      <c r="F116" s="44">
        <f ca="1">SUMIFS(流水汇总!$K:$K,流水汇总!$H:$H,$A116,流水汇总!$J:$J,F$4)</f>
        <v>0</v>
      </c>
      <c r="G116" s="45">
        <f ca="1">SUMIFS(流水汇总!$L:$L,流水汇总!$H:$H,$A116,流水汇总!$J:$J,G$4)</f>
        <v>0</v>
      </c>
      <c r="H116" s="45">
        <f ca="1">SUMIFS(流水汇总!$L:$L,流水汇总!$H:$H,$A116,流水汇总!$J:$J,H$4)</f>
        <v>0</v>
      </c>
      <c r="I116" s="45">
        <f ca="1">SUMIFS(流水汇总!$L:$L,流水汇总!$H:$H,$A116,流水汇总!$J:$J,I$4)</f>
        <v>0</v>
      </c>
      <c r="J116" s="45">
        <f ca="1">SUMIFS(流水汇总!$L:$L,流水汇总!$H:$H,$A116,流水汇总!$J:$J,J$4)</f>
        <v>0</v>
      </c>
      <c r="K116" s="45">
        <f ca="1">SUMIFS(流水汇总!$L:$L,流水汇总!$H:$H,$A116,流水汇总!$J:$J,K$4)</f>
        <v>0</v>
      </c>
      <c r="L116" s="45">
        <f ca="1">SUMIFS(流水汇总!$L:$L,流水汇总!$H:$H,$A116,流水汇总!$J:$J,L$4)</f>
        <v>0</v>
      </c>
      <c r="M116" s="359">
        <f ca="1" t="shared" si="3"/>
        <v>0</v>
      </c>
      <c r="N116" s="359">
        <f ca="1" t="shared" si="4"/>
        <v>0</v>
      </c>
    </row>
    <row r="117" ht="16.5" spans="1:14">
      <c r="A117" s="364">
        <f t="shared" si="5"/>
        <v>45039</v>
      </c>
      <c r="B117" s="44">
        <f ca="1">SUMIFS(流水汇总!$K:$K,流水汇总!$H:$H,$A117,流水汇总!$J:$J,B$4)</f>
        <v>0</v>
      </c>
      <c r="C117" s="44">
        <f ca="1">SUMIFS(流水汇总!$K:$K,流水汇总!$H:$H,$A117,流水汇总!$J:$J,C$4)</f>
        <v>0</v>
      </c>
      <c r="D117" s="44">
        <f ca="1">SUMIFS(流水汇总!$K:$K,流水汇总!$H:$H,$A117,流水汇总!$J:$J,D$4)</f>
        <v>0</v>
      </c>
      <c r="E117" s="44">
        <f ca="1">SUMIFS(流水汇总!$K:$K,流水汇总!$H:$H,$A117,流水汇总!$J:$J,E$4)</f>
        <v>0</v>
      </c>
      <c r="F117" s="44">
        <f ca="1">SUMIFS(流水汇总!$K:$K,流水汇总!$H:$H,$A117,流水汇总!$J:$J,F$4)</f>
        <v>0</v>
      </c>
      <c r="G117" s="45">
        <f ca="1">SUMIFS(流水汇总!$L:$L,流水汇总!$H:$H,$A117,流水汇总!$J:$J,G$4)</f>
        <v>0</v>
      </c>
      <c r="H117" s="45">
        <f ca="1">SUMIFS(流水汇总!$L:$L,流水汇总!$H:$H,$A117,流水汇总!$J:$J,H$4)</f>
        <v>0</v>
      </c>
      <c r="I117" s="45">
        <f ca="1">SUMIFS(流水汇总!$L:$L,流水汇总!$H:$H,$A117,流水汇总!$J:$J,I$4)</f>
        <v>0</v>
      </c>
      <c r="J117" s="45">
        <f ca="1">SUMIFS(流水汇总!$L:$L,流水汇总!$H:$H,$A117,流水汇总!$J:$J,J$4)</f>
        <v>0</v>
      </c>
      <c r="K117" s="45">
        <f ca="1">SUMIFS(流水汇总!$L:$L,流水汇总!$H:$H,$A117,流水汇总!$J:$J,K$4)</f>
        <v>0</v>
      </c>
      <c r="L117" s="45">
        <f ca="1">SUMIFS(流水汇总!$L:$L,流水汇总!$H:$H,$A117,流水汇总!$J:$J,L$4)</f>
        <v>0</v>
      </c>
      <c r="M117" s="359">
        <f ca="1" t="shared" si="3"/>
        <v>0</v>
      </c>
      <c r="N117" s="359">
        <f ca="1" t="shared" si="4"/>
        <v>0</v>
      </c>
    </row>
    <row r="118" ht="16.5" spans="1:14">
      <c r="A118" s="364">
        <f t="shared" si="5"/>
        <v>45040</v>
      </c>
      <c r="B118" s="44">
        <f ca="1">SUMIFS(流水汇总!$K:$K,流水汇总!$H:$H,$A118,流水汇总!$J:$J,B$4)</f>
        <v>0</v>
      </c>
      <c r="C118" s="44">
        <f ca="1">SUMIFS(流水汇总!$K:$K,流水汇总!$H:$H,$A118,流水汇总!$J:$J,C$4)</f>
        <v>0</v>
      </c>
      <c r="D118" s="44">
        <f ca="1">SUMIFS(流水汇总!$K:$K,流水汇总!$H:$H,$A118,流水汇总!$J:$J,D$4)</f>
        <v>0</v>
      </c>
      <c r="E118" s="44">
        <f ca="1">SUMIFS(流水汇总!$K:$K,流水汇总!$H:$H,$A118,流水汇总!$J:$J,E$4)</f>
        <v>0</v>
      </c>
      <c r="F118" s="44">
        <f ca="1">SUMIFS(流水汇总!$K:$K,流水汇总!$H:$H,$A118,流水汇总!$J:$J,F$4)</f>
        <v>0</v>
      </c>
      <c r="G118" s="45">
        <f ca="1">SUMIFS(流水汇总!$L:$L,流水汇总!$H:$H,$A118,流水汇总!$J:$J,G$4)</f>
        <v>0</v>
      </c>
      <c r="H118" s="45">
        <f ca="1">SUMIFS(流水汇总!$L:$L,流水汇总!$H:$H,$A118,流水汇总!$J:$J,H$4)</f>
        <v>0</v>
      </c>
      <c r="I118" s="45">
        <f ca="1">SUMIFS(流水汇总!$L:$L,流水汇总!$H:$H,$A118,流水汇总!$J:$J,I$4)</f>
        <v>0</v>
      </c>
      <c r="J118" s="45">
        <f ca="1">SUMIFS(流水汇总!$L:$L,流水汇总!$H:$H,$A118,流水汇总!$J:$J,J$4)</f>
        <v>0</v>
      </c>
      <c r="K118" s="45">
        <f ca="1">SUMIFS(流水汇总!$L:$L,流水汇总!$H:$H,$A118,流水汇总!$J:$J,K$4)</f>
        <v>0</v>
      </c>
      <c r="L118" s="45">
        <f ca="1">SUMIFS(流水汇总!$L:$L,流水汇总!$H:$H,$A118,流水汇总!$J:$J,L$4)</f>
        <v>0</v>
      </c>
      <c r="M118" s="359">
        <f ca="1" t="shared" si="3"/>
        <v>0</v>
      </c>
      <c r="N118" s="359">
        <f ca="1" t="shared" si="4"/>
        <v>0</v>
      </c>
    </row>
    <row r="119" ht="16.5" spans="1:14">
      <c r="A119" s="364">
        <f t="shared" si="5"/>
        <v>45041</v>
      </c>
      <c r="B119" s="44">
        <f ca="1">SUMIFS(流水汇总!$K:$K,流水汇总!$H:$H,$A119,流水汇总!$J:$J,B$4)</f>
        <v>0</v>
      </c>
      <c r="C119" s="44">
        <f ca="1">SUMIFS(流水汇总!$K:$K,流水汇总!$H:$H,$A119,流水汇总!$J:$J,C$4)</f>
        <v>0</v>
      </c>
      <c r="D119" s="44">
        <f ca="1">SUMIFS(流水汇总!$K:$K,流水汇总!$H:$H,$A119,流水汇总!$J:$J,D$4)</f>
        <v>0</v>
      </c>
      <c r="E119" s="44">
        <f ca="1">SUMIFS(流水汇总!$K:$K,流水汇总!$H:$H,$A119,流水汇总!$J:$J,E$4)</f>
        <v>0</v>
      </c>
      <c r="F119" s="44">
        <f ca="1">SUMIFS(流水汇总!$K:$K,流水汇总!$H:$H,$A119,流水汇总!$J:$J,F$4)</f>
        <v>0</v>
      </c>
      <c r="G119" s="45">
        <f ca="1">SUMIFS(流水汇总!$L:$L,流水汇总!$H:$H,$A119,流水汇总!$J:$J,G$4)</f>
        <v>0</v>
      </c>
      <c r="H119" s="45">
        <f ca="1">SUMIFS(流水汇总!$L:$L,流水汇总!$H:$H,$A119,流水汇总!$J:$J,H$4)</f>
        <v>0</v>
      </c>
      <c r="I119" s="45">
        <f ca="1">SUMIFS(流水汇总!$L:$L,流水汇总!$H:$H,$A119,流水汇总!$J:$J,I$4)</f>
        <v>0</v>
      </c>
      <c r="J119" s="45">
        <f ca="1">SUMIFS(流水汇总!$L:$L,流水汇总!$H:$H,$A119,流水汇总!$J:$J,J$4)</f>
        <v>0</v>
      </c>
      <c r="K119" s="45">
        <f ca="1">SUMIFS(流水汇总!$L:$L,流水汇总!$H:$H,$A119,流水汇总!$J:$J,K$4)</f>
        <v>0</v>
      </c>
      <c r="L119" s="45">
        <f ca="1">SUMIFS(流水汇总!$L:$L,流水汇总!$H:$H,$A119,流水汇总!$J:$J,L$4)</f>
        <v>0</v>
      </c>
      <c r="M119" s="359">
        <f ca="1" t="shared" si="3"/>
        <v>0</v>
      </c>
      <c r="N119" s="359">
        <f ca="1" t="shared" si="4"/>
        <v>0</v>
      </c>
    </row>
    <row r="120" ht="16.5" spans="1:14">
      <c r="A120" s="364">
        <f t="shared" si="5"/>
        <v>45042</v>
      </c>
      <c r="B120" s="44">
        <f ca="1">SUMIFS(流水汇总!$K:$K,流水汇总!$H:$H,$A120,流水汇总!$J:$J,B$4)</f>
        <v>0</v>
      </c>
      <c r="C120" s="44">
        <f ca="1">SUMIFS(流水汇总!$K:$K,流水汇总!$H:$H,$A120,流水汇总!$J:$J,C$4)</f>
        <v>0</v>
      </c>
      <c r="D120" s="44">
        <f ca="1">SUMIFS(流水汇总!$K:$K,流水汇总!$H:$H,$A120,流水汇总!$J:$J,D$4)</f>
        <v>0</v>
      </c>
      <c r="E120" s="44">
        <f ca="1">SUMIFS(流水汇总!$K:$K,流水汇总!$H:$H,$A120,流水汇总!$J:$J,E$4)</f>
        <v>0</v>
      </c>
      <c r="F120" s="44">
        <f ca="1">SUMIFS(流水汇总!$K:$K,流水汇总!$H:$H,$A120,流水汇总!$J:$J,F$4)</f>
        <v>0</v>
      </c>
      <c r="G120" s="45">
        <f ca="1">SUMIFS(流水汇总!$L:$L,流水汇总!$H:$H,$A120,流水汇总!$J:$J,G$4)</f>
        <v>0</v>
      </c>
      <c r="H120" s="45">
        <f ca="1">SUMIFS(流水汇总!$L:$L,流水汇总!$H:$H,$A120,流水汇总!$J:$J,H$4)</f>
        <v>0</v>
      </c>
      <c r="I120" s="45">
        <f ca="1">SUMIFS(流水汇总!$L:$L,流水汇总!$H:$H,$A120,流水汇总!$J:$J,I$4)</f>
        <v>0</v>
      </c>
      <c r="J120" s="45">
        <f ca="1">SUMIFS(流水汇总!$L:$L,流水汇总!$H:$H,$A120,流水汇总!$J:$J,J$4)</f>
        <v>0</v>
      </c>
      <c r="K120" s="45">
        <f ca="1">SUMIFS(流水汇总!$L:$L,流水汇总!$H:$H,$A120,流水汇总!$J:$J,K$4)</f>
        <v>0</v>
      </c>
      <c r="L120" s="45">
        <f ca="1">SUMIFS(流水汇总!$L:$L,流水汇总!$H:$H,$A120,流水汇总!$J:$J,L$4)</f>
        <v>0</v>
      </c>
      <c r="M120" s="359">
        <f ca="1" t="shared" si="3"/>
        <v>0</v>
      </c>
      <c r="N120" s="359">
        <f ca="1" t="shared" si="4"/>
        <v>0</v>
      </c>
    </row>
    <row r="121" ht="16.5" spans="1:14">
      <c r="A121" s="364">
        <f t="shared" si="5"/>
        <v>45043</v>
      </c>
      <c r="B121" s="44">
        <f ca="1">SUMIFS(流水汇总!$K:$K,流水汇总!$H:$H,$A121,流水汇总!$J:$J,B$4)</f>
        <v>0</v>
      </c>
      <c r="C121" s="44">
        <f ca="1">SUMIFS(流水汇总!$K:$K,流水汇总!$H:$H,$A121,流水汇总!$J:$J,C$4)</f>
        <v>0</v>
      </c>
      <c r="D121" s="44">
        <f ca="1">SUMIFS(流水汇总!$K:$K,流水汇总!$H:$H,$A121,流水汇总!$J:$J,D$4)</f>
        <v>0</v>
      </c>
      <c r="E121" s="44">
        <f ca="1">SUMIFS(流水汇总!$K:$K,流水汇总!$H:$H,$A121,流水汇总!$J:$J,E$4)</f>
        <v>0</v>
      </c>
      <c r="F121" s="44">
        <f ca="1">SUMIFS(流水汇总!$K:$K,流水汇总!$H:$H,$A121,流水汇总!$J:$J,F$4)</f>
        <v>0</v>
      </c>
      <c r="G121" s="45">
        <f ca="1">SUMIFS(流水汇总!$L:$L,流水汇总!$H:$H,$A121,流水汇总!$J:$J,G$4)</f>
        <v>0</v>
      </c>
      <c r="H121" s="45">
        <f ca="1">SUMIFS(流水汇总!$L:$L,流水汇总!$H:$H,$A121,流水汇总!$J:$J,H$4)</f>
        <v>0</v>
      </c>
      <c r="I121" s="45">
        <f ca="1">SUMIFS(流水汇总!$L:$L,流水汇总!$H:$H,$A121,流水汇总!$J:$J,I$4)</f>
        <v>0</v>
      </c>
      <c r="J121" s="45">
        <f ca="1">SUMIFS(流水汇总!$L:$L,流水汇总!$H:$H,$A121,流水汇总!$J:$J,J$4)</f>
        <v>0</v>
      </c>
      <c r="K121" s="45">
        <f ca="1">SUMIFS(流水汇总!$L:$L,流水汇总!$H:$H,$A121,流水汇总!$J:$J,K$4)</f>
        <v>0</v>
      </c>
      <c r="L121" s="45">
        <f ca="1">SUMIFS(流水汇总!$L:$L,流水汇总!$H:$H,$A121,流水汇总!$J:$J,L$4)</f>
        <v>0</v>
      </c>
      <c r="M121" s="359">
        <f ca="1" t="shared" si="3"/>
        <v>0</v>
      </c>
      <c r="N121" s="359">
        <f ca="1" t="shared" si="4"/>
        <v>0</v>
      </c>
    </row>
    <row r="122" ht="16.5" spans="1:14">
      <c r="A122" s="364">
        <f t="shared" si="5"/>
        <v>45044</v>
      </c>
      <c r="B122" s="44">
        <f ca="1">SUMIFS(流水汇总!$K:$K,流水汇总!$H:$H,$A122,流水汇总!$J:$J,B$4)</f>
        <v>0</v>
      </c>
      <c r="C122" s="44">
        <f ca="1">SUMIFS(流水汇总!$K:$K,流水汇总!$H:$H,$A122,流水汇总!$J:$J,C$4)</f>
        <v>0</v>
      </c>
      <c r="D122" s="44">
        <f ca="1">SUMIFS(流水汇总!$K:$K,流水汇总!$H:$H,$A122,流水汇总!$J:$J,D$4)</f>
        <v>0</v>
      </c>
      <c r="E122" s="44">
        <f ca="1">SUMIFS(流水汇总!$K:$K,流水汇总!$H:$H,$A122,流水汇总!$J:$J,E$4)</f>
        <v>0</v>
      </c>
      <c r="F122" s="44">
        <f ca="1">SUMIFS(流水汇总!$K:$K,流水汇总!$H:$H,$A122,流水汇总!$J:$J,F$4)</f>
        <v>0</v>
      </c>
      <c r="G122" s="45">
        <f ca="1">SUMIFS(流水汇总!$L:$L,流水汇总!$H:$H,$A122,流水汇总!$J:$J,G$4)</f>
        <v>0</v>
      </c>
      <c r="H122" s="45">
        <f ca="1">SUMIFS(流水汇总!$L:$L,流水汇总!$H:$H,$A122,流水汇总!$J:$J,H$4)</f>
        <v>0</v>
      </c>
      <c r="I122" s="45">
        <f ca="1">SUMIFS(流水汇总!$L:$L,流水汇总!$H:$H,$A122,流水汇总!$J:$J,I$4)</f>
        <v>0</v>
      </c>
      <c r="J122" s="45">
        <f ca="1">SUMIFS(流水汇总!$L:$L,流水汇总!$H:$H,$A122,流水汇总!$J:$J,J$4)</f>
        <v>0</v>
      </c>
      <c r="K122" s="45">
        <f ca="1">SUMIFS(流水汇总!$L:$L,流水汇总!$H:$H,$A122,流水汇总!$J:$J,K$4)</f>
        <v>0</v>
      </c>
      <c r="L122" s="45">
        <f ca="1">SUMIFS(流水汇总!$L:$L,流水汇总!$H:$H,$A122,流水汇总!$J:$J,L$4)</f>
        <v>0</v>
      </c>
      <c r="M122" s="359">
        <f ca="1" t="shared" si="3"/>
        <v>0</v>
      </c>
      <c r="N122" s="359">
        <f ca="1" t="shared" si="4"/>
        <v>0</v>
      </c>
    </row>
    <row r="123" ht="16.5" spans="1:14">
      <c r="A123" s="364">
        <f t="shared" si="5"/>
        <v>45045</v>
      </c>
      <c r="B123" s="44">
        <f ca="1">SUMIFS(流水汇总!$K:$K,流水汇总!$H:$H,$A123,流水汇总!$J:$J,B$4)</f>
        <v>0</v>
      </c>
      <c r="C123" s="44">
        <f ca="1">SUMIFS(流水汇总!$K:$K,流水汇总!$H:$H,$A123,流水汇总!$J:$J,C$4)</f>
        <v>0</v>
      </c>
      <c r="D123" s="44">
        <f ca="1">SUMIFS(流水汇总!$K:$K,流水汇总!$H:$H,$A123,流水汇总!$J:$J,D$4)</f>
        <v>0</v>
      </c>
      <c r="E123" s="44">
        <f ca="1">SUMIFS(流水汇总!$K:$K,流水汇总!$H:$H,$A123,流水汇总!$J:$J,E$4)</f>
        <v>0</v>
      </c>
      <c r="F123" s="44">
        <f ca="1">SUMIFS(流水汇总!$K:$K,流水汇总!$H:$H,$A123,流水汇总!$J:$J,F$4)</f>
        <v>0</v>
      </c>
      <c r="G123" s="45">
        <f ca="1">SUMIFS(流水汇总!$L:$L,流水汇总!$H:$H,$A123,流水汇总!$J:$J,G$4)</f>
        <v>0</v>
      </c>
      <c r="H123" s="45">
        <f ca="1">SUMIFS(流水汇总!$L:$L,流水汇总!$H:$H,$A123,流水汇总!$J:$J,H$4)</f>
        <v>0</v>
      </c>
      <c r="I123" s="45">
        <f ca="1">SUMIFS(流水汇总!$L:$L,流水汇总!$H:$H,$A123,流水汇总!$J:$J,I$4)</f>
        <v>0</v>
      </c>
      <c r="J123" s="45">
        <f ca="1">SUMIFS(流水汇总!$L:$L,流水汇总!$H:$H,$A123,流水汇总!$J:$J,J$4)</f>
        <v>0</v>
      </c>
      <c r="K123" s="45">
        <f ca="1">SUMIFS(流水汇总!$L:$L,流水汇总!$H:$H,$A123,流水汇总!$J:$J,K$4)</f>
        <v>0</v>
      </c>
      <c r="L123" s="45">
        <f ca="1">SUMIFS(流水汇总!$L:$L,流水汇总!$H:$H,$A123,流水汇总!$J:$J,L$4)</f>
        <v>0</v>
      </c>
      <c r="M123" s="359">
        <f ca="1" t="shared" si="3"/>
        <v>0</v>
      </c>
      <c r="N123" s="359">
        <f ca="1" t="shared" si="4"/>
        <v>0</v>
      </c>
    </row>
    <row r="124" ht="16.5" spans="1:14">
      <c r="A124" s="364">
        <f t="shared" si="5"/>
        <v>45046</v>
      </c>
      <c r="B124" s="44">
        <f ca="1">SUMIFS(流水汇总!$K:$K,流水汇总!$H:$H,$A124,流水汇总!$J:$J,B$4)</f>
        <v>0</v>
      </c>
      <c r="C124" s="44">
        <f ca="1">SUMIFS(流水汇总!$K:$K,流水汇总!$H:$H,$A124,流水汇总!$J:$J,C$4)</f>
        <v>0</v>
      </c>
      <c r="D124" s="44">
        <f ca="1">SUMIFS(流水汇总!$K:$K,流水汇总!$H:$H,$A124,流水汇总!$J:$J,D$4)</f>
        <v>0</v>
      </c>
      <c r="E124" s="44">
        <f ca="1">SUMIFS(流水汇总!$K:$K,流水汇总!$H:$H,$A124,流水汇总!$J:$J,E$4)</f>
        <v>0</v>
      </c>
      <c r="F124" s="44">
        <f ca="1">SUMIFS(流水汇总!$K:$K,流水汇总!$H:$H,$A124,流水汇总!$J:$J,F$4)</f>
        <v>0</v>
      </c>
      <c r="G124" s="45">
        <f ca="1">SUMIFS(流水汇总!$L:$L,流水汇总!$H:$H,$A124,流水汇总!$J:$J,G$4)</f>
        <v>0</v>
      </c>
      <c r="H124" s="45">
        <f ca="1">SUMIFS(流水汇总!$L:$L,流水汇总!$H:$H,$A124,流水汇总!$J:$J,H$4)</f>
        <v>0</v>
      </c>
      <c r="I124" s="45">
        <f ca="1">SUMIFS(流水汇总!$L:$L,流水汇总!$H:$H,$A124,流水汇总!$J:$J,I$4)</f>
        <v>0</v>
      </c>
      <c r="J124" s="45">
        <f ca="1">SUMIFS(流水汇总!$L:$L,流水汇总!$H:$H,$A124,流水汇总!$J:$J,J$4)</f>
        <v>0</v>
      </c>
      <c r="K124" s="45">
        <f ca="1">SUMIFS(流水汇总!$L:$L,流水汇总!$H:$H,$A124,流水汇总!$J:$J,K$4)</f>
        <v>0</v>
      </c>
      <c r="L124" s="45">
        <f ca="1">SUMIFS(流水汇总!$L:$L,流水汇总!$H:$H,$A124,流水汇总!$J:$J,L$4)</f>
        <v>0</v>
      </c>
      <c r="M124" s="359">
        <f ca="1" t="shared" si="3"/>
        <v>0</v>
      </c>
      <c r="N124" s="359">
        <f ca="1" t="shared" si="4"/>
        <v>0</v>
      </c>
    </row>
    <row r="125" ht="16.5" spans="1:14">
      <c r="A125" s="364">
        <f t="shared" si="5"/>
        <v>45047</v>
      </c>
      <c r="B125" s="44">
        <f ca="1">SUMIFS(流水汇总!$K:$K,流水汇总!$H:$H,$A125,流水汇总!$J:$J,B$4)</f>
        <v>0</v>
      </c>
      <c r="C125" s="44">
        <f ca="1">SUMIFS(流水汇总!$K:$K,流水汇总!$H:$H,$A125,流水汇总!$J:$J,C$4)</f>
        <v>0</v>
      </c>
      <c r="D125" s="44">
        <f ca="1">SUMIFS(流水汇总!$K:$K,流水汇总!$H:$H,$A125,流水汇总!$J:$J,D$4)</f>
        <v>0</v>
      </c>
      <c r="E125" s="44">
        <f ca="1">SUMIFS(流水汇总!$K:$K,流水汇总!$H:$H,$A125,流水汇总!$J:$J,E$4)</f>
        <v>0</v>
      </c>
      <c r="F125" s="44">
        <f ca="1">SUMIFS(流水汇总!$K:$K,流水汇总!$H:$H,$A125,流水汇总!$J:$J,F$4)</f>
        <v>0</v>
      </c>
      <c r="G125" s="45">
        <f ca="1">SUMIFS(流水汇总!$L:$L,流水汇总!$H:$H,$A125,流水汇总!$J:$J,G$4)</f>
        <v>0</v>
      </c>
      <c r="H125" s="45">
        <f ca="1">SUMIFS(流水汇总!$L:$L,流水汇总!$H:$H,$A125,流水汇总!$J:$J,H$4)</f>
        <v>0</v>
      </c>
      <c r="I125" s="45">
        <f ca="1">SUMIFS(流水汇总!$L:$L,流水汇总!$H:$H,$A125,流水汇总!$J:$J,I$4)</f>
        <v>0</v>
      </c>
      <c r="J125" s="45">
        <f ca="1">SUMIFS(流水汇总!$L:$L,流水汇总!$H:$H,$A125,流水汇总!$J:$J,J$4)</f>
        <v>0</v>
      </c>
      <c r="K125" s="45">
        <f ca="1">SUMIFS(流水汇总!$L:$L,流水汇总!$H:$H,$A125,流水汇总!$J:$J,K$4)</f>
        <v>0</v>
      </c>
      <c r="L125" s="45">
        <f ca="1">SUMIFS(流水汇总!$L:$L,流水汇总!$H:$H,$A125,流水汇总!$J:$J,L$4)</f>
        <v>0</v>
      </c>
      <c r="M125" s="359">
        <f ca="1" t="shared" si="3"/>
        <v>0</v>
      </c>
      <c r="N125" s="359">
        <f ca="1" t="shared" si="4"/>
        <v>0</v>
      </c>
    </row>
    <row r="126" ht="16.5" spans="1:14">
      <c r="A126" s="364">
        <f t="shared" si="5"/>
        <v>45048</v>
      </c>
      <c r="B126" s="44">
        <f ca="1">SUMIFS(流水汇总!$K:$K,流水汇总!$H:$H,$A126,流水汇总!$J:$J,B$4)</f>
        <v>0</v>
      </c>
      <c r="C126" s="44">
        <f ca="1">SUMIFS(流水汇总!$K:$K,流水汇总!$H:$H,$A126,流水汇总!$J:$J,C$4)</f>
        <v>0</v>
      </c>
      <c r="D126" s="44">
        <f ca="1">SUMIFS(流水汇总!$K:$K,流水汇总!$H:$H,$A126,流水汇总!$J:$J,D$4)</f>
        <v>0</v>
      </c>
      <c r="E126" s="44">
        <f ca="1">SUMIFS(流水汇总!$K:$K,流水汇总!$H:$H,$A126,流水汇总!$J:$J,E$4)</f>
        <v>0</v>
      </c>
      <c r="F126" s="44">
        <f ca="1">SUMIFS(流水汇总!$K:$K,流水汇总!$H:$H,$A126,流水汇总!$J:$J,F$4)</f>
        <v>0</v>
      </c>
      <c r="G126" s="45">
        <f ca="1">SUMIFS(流水汇总!$L:$L,流水汇总!$H:$H,$A126,流水汇总!$J:$J,G$4)</f>
        <v>0</v>
      </c>
      <c r="H126" s="45">
        <f ca="1">SUMIFS(流水汇总!$L:$L,流水汇总!$H:$H,$A126,流水汇总!$J:$J,H$4)</f>
        <v>0</v>
      </c>
      <c r="I126" s="45">
        <f ca="1">SUMIFS(流水汇总!$L:$L,流水汇总!$H:$H,$A126,流水汇总!$J:$J,I$4)</f>
        <v>0</v>
      </c>
      <c r="J126" s="45">
        <f ca="1">SUMIFS(流水汇总!$L:$L,流水汇总!$H:$H,$A126,流水汇总!$J:$J,J$4)</f>
        <v>0</v>
      </c>
      <c r="K126" s="45">
        <f ca="1">SUMIFS(流水汇总!$L:$L,流水汇总!$H:$H,$A126,流水汇总!$J:$J,K$4)</f>
        <v>0</v>
      </c>
      <c r="L126" s="45">
        <f ca="1">SUMIFS(流水汇总!$L:$L,流水汇总!$H:$H,$A126,流水汇总!$J:$J,L$4)</f>
        <v>0</v>
      </c>
      <c r="M126" s="359">
        <f ca="1" t="shared" si="3"/>
        <v>0</v>
      </c>
      <c r="N126" s="359">
        <f ca="1" t="shared" si="4"/>
        <v>0</v>
      </c>
    </row>
    <row r="127" ht="16.5" spans="1:14">
      <c r="A127" s="364">
        <f t="shared" si="5"/>
        <v>45049</v>
      </c>
      <c r="B127" s="44">
        <f ca="1">SUMIFS(流水汇总!$K:$K,流水汇总!$H:$H,$A127,流水汇总!$J:$J,B$4)</f>
        <v>0</v>
      </c>
      <c r="C127" s="44">
        <f ca="1">SUMIFS(流水汇总!$K:$K,流水汇总!$H:$H,$A127,流水汇总!$J:$J,C$4)</f>
        <v>0</v>
      </c>
      <c r="D127" s="44">
        <f ca="1">SUMIFS(流水汇总!$K:$K,流水汇总!$H:$H,$A127,流水汇总!$J:$J,D$4)</f>
        <v>0</v>
      </c>
      <c r="E127" s="44">
        <f ca="1">SUMIFS(流水汇总!$K:$K,流水汇总!$H:$H,$A127,流水汇总!$J:$J,E$4)</f>
        <v>0</v>
      </c>
      <c r="F127" s="44">
        <f ca="1">SUMIFS(流水汇总!$K:$K,流水汇总!$H:$H,$A127,流水汇总!$J:$J,F$4)</f>
        <v>0</v>
      </c>
      <c r="G127" s="45">
        <f ca="1">SUMIFS(流水汇总!$L:$L,流水汇总!$H:$H,$A127,流水汇总!$J:$J,G$4)</f>
        <v>0</v>
      </c>
      <c r="H127" s="45">
        <f ca="1">SUMIFS(流水汇总!$L:$L,流水汇总!$H:$H,$A127,流水汇总!$J:$J,H$4)</f>
        <v>0</v>
      </c>
      <c r="I127" s="45">
        <f ca="1">SUMIFS(流水汇总!$L:$L,流水汇总!$H:$H,$A127,流水汇总!$J:$J,I$4)</f>
        <v>0</v>
      </c>
      <c r="J127" s="45">
        <f ca="1">SUMIFS(流水汇总!$L:$L,流水汇总!$H:$H,$A127,流水汇总!$J:$J,J$4)</f>
        <v>0</v>
      </c>
      <c r="K127" s="45">
        <f ca="1">SUMIFS(流水汇总!$L:$L,流水汇总!$H:$H,$A127,流水汇总!$J:$J,K$4)</f>
        <v>0</v>
      </c>
      <c r="L127" s="45">
        <f ca="1">SUMIFS(流水汇总!$L:$L,流水汇总!$H:$H,$A127,流水汇总!$J:$J,L$4)</f>
        <v>0</v>
      </c>
      <c r="M127" s="359">
        <f ca="1" t="shared" si="3"/>
        <v>0</v>
      </c>
      <c r="N127" s="359">
        <f ca="1" t="shared" si="4"/>
        <v>0</v>
      </c>
    </row>
    <row r="128" ht="16.5" spans="1:14">
      <c r="A128" s="364">
        <f t="shared" si="5"/>
        <v>45050</v>
      </c>
      <c r="B128" s="44">
        <f ca="1">SUMIFS(流水汇总!$K:$K,流水汇总!$H:$H,$A128,流水汇总!$J:$J,B$4)</f>
        <v>0</v>
      </c>
      <c r="C128" s="44">
        <f ca="1">SUMIFS(流水汇总!$K:$K,流水汇总!$H:$H,$A128,流水汇总!$J:$J,C$4)</f>
        <v>0</v>
      </c>
      <c r="D128" s="44">
        <f ca="1">SUMIFS(流水汇总!$K:$K,流水汇总!$H:$H,$A128,流水汇总!$J:$J,D$4)</f>
        <v>0</v>
      </c>
      <c r="E128" s="44">
        <f ca="1">SUMIFS(流水汇总!$K:$K,流水汇总!$H:$H,$A128,流水汇总!$J:$J,E$4)</f>
        <v>0</v>
      </c>
      <c r="F128" s="44">
        <f ca="1">SUMIFS(流水汇总!$K:$K,流水汇总!$H:$H,$A128,流水汇总!$J:$J,F$4)</f>
        <v>0</v>
      </c>
      <c r="G128" s="45">
        <f ca="1">SUMIFS(流水汇总!$L:$L,流水汇总!$H:$H,$A128,流水汇总!$J:$J,G$4)</f>
        <v>0</v>
      </c>
      <c r="H128" s="45">
        <f ca="1">SUMIFS(流水汇总!$L:$L,流水汇总!$H:$H,$A128,流水汇总!$J:$J,H$4)</f>
        <v>0</v>
      </c>
      <c r="I128" s="45">
        <f ca="1">SUMIFS(流水汇总!$L:$L,流水汇总!$H:$H,$A128,流水汇总!$J:$J,I$4)</f>
        <v>0</v>
      </c>
      <c r="J128" s="45">
        <f ca="1">SUMIFS(流水汇总!$L:$L,流水汇总!$H:$H,$A128,流水汇总!$J:$J,J$4)</f>
        <v>0</v>
      </c>
      <c r="K128" s="45">
        <f ca="1">SUMIFS(流水汇总!$L:$L,流水汇总!$H:$H,$A128,流水汇总!$J:$J,K$4)</f>
        <v>0</v>
      </c>
      <c r="L128" s="45">
        <f ca="1">SUMIFS(流水汇总!$L:$L,流水汇总!$H:$H,$A128,流水汇总!$J:$J,L$4)</f>
        <v>0</v>
      </c>
      <c r="M128" s="359">
        <f ca="1" t="shared" si="3"/>
        <v>0</v>
      </c>
      <c r="N128" s="359">
        <f ca="1" t="shared" si="4"/>
        <v>0</v>
      </c>
    </row>
    <row r="129" ht="16.5" spans="1:14">
      <c r="A129" s="364">
        <f t="shared" si="5"/>
        <v>45051</v>
      </c>
      <c r="B129" s="44">
        <f ca="1">SUMIFS(流水汇总!$K:$K,流水汇总!$H:$H,$A129,流水汇总!$J:$J,B$4)</f>
        <v>0</v>
      </c>
      <c r="C129" s="44">
        <f ca="1">SUMIFS(流水汇总!$K:$K,流水汇总!$H:$H,$A129,流水汇总!$J:$J,C$4)</f>
        <v>0</v>
      </c>
      <c r="D129" s="44">
        <f ca="1">SUMIFS(流水汇总!$K:$K,流水汇总!$H:$H,$A129,流水汇总!$J:$J,D$4)</f>
        <v>0</v>
      </c>
      <c r="E129" s="44">
        <f ca="1">SUMIFS(流水汇总!$K:$K,流水汇总!$H:$H,$A129,流水汇总!$J:$J,E$4)</f>
        <v>0</v>
      </c>
      <c r="F129" s="44">
        <f ca="1">SUMIFS(流水汇总!$K:$K,流水汇总!$H:$H,$A129,流水汇总!$J:$J,F$4)</f>
        <v>0</v>
      </c>
      <c r="G129" s="45">
        <f ca="1">SUMIFS(流水汇总!$L:$L,流水汇总!$H:$H,$A129,流水汇总!$J:$J,G$4)</f>
        <v>0</v>
      </c>
      <c r="H129" s="45">
        <f ca="1">SUMIFS(流水汇总!$L:$L,流水汇总!$H:$H,$A129,流水汇总!$J:$J,H$4)</f>
        <v>0</v>
      </c>
      <c r="I129" s="45">
        <f ca="1">SUMIFS(流水汇总!$L:$L,流水汇总!$H:$H,$A129,流水汇总!$J:$J,I$4)</f>
        <v>0</v>
      </c>
      <c r="J129" s="45">
        <f ca="1">SUMIFS(流水汇总!$L:$L,流水汇总!$H:$H,$A129,流水汇总!$J:$J,J$4)</f>
        <v>0</v>
      </c>
      <c r="K129" s="45">
        <f ca="1">SUMIFS(流水汇总!$L:$L,流水汇总!$H:$H,$A129,流水汇总!$J:$J,K$4)</f>
        <v>0</v>
      </c>
      <c r="L129" s="45">
        <f ca="1">SUMIFS(流水汇总!$L:$L,流水汇总!$H:$H,$A129,流水汇总!$J:$J,L$4)</f>
        <v>0</v>
      </c>
      <c r="M129" s="359">
        <f ca="1" t="shared" si="3"/>
        <v>0</v>
      </c>
      <c r="N129" s="359">
        <f ca="1" t="shared" si="4"/>
        <v>0</v>
      </c>
    </row>
    <row r="130" ht="16.5" spans="1:14">
      <c r="A130" s="364">
        <f t="shared" si="5"/>
        <v>45052</v>
      </c>
      <c r="B130" s="44">
        <f ca="1">SUMIFS(流水汇总!$K:$K,流水汇总!$H:$H,$A130,流水汇总!$J:$J,B$4)</f>
        <v>0</v>
      </c>
      <c r="C130" s="44">
        <f ca="1">SUMIFS(流水汇总!$K:$K,流水汇总!$H:$H,$A130,流水汇总!$J:$J,C$4)</f>
        <v>0</v>
      </c>
      <c r="D130" s="44">
        <f ca="1">SUMIFS(流水汇总!$K:$K,流水汇总!$H:$H,$A130,流水汇总!$J:$J,D$4)</f>
        <v>0</v>
      </c>
      <c r="E130" s="44">
        <f ca="1">SUMIFS(流水汇总!$K:$K,流水汇总!$H:$H,$A130,流水汇总!$J:$J,E$4)</f>
        <v>0</v>
      </c>
      <c r="F130" s="44">
        <f ca="1">SUMIFS(流水汇总!$K:$K,流水汇总!$H:$H,$A130,流水汇总!$J:$J,F$4)</f>
        <v>0</v>
      </c>
      <c r="G130" s="45">
        <f ca="1">SUMIFS(流水汇总!$L:$L,流水汇总!$H:$H,$A130,流水汇总!$J:$J,G$4)</f>
        <v>0</v>
      </c>
      <c r="H130" s="45">
        <f ca="1">SUMIFS(流水汇总!$L:$L,流水汇总!$H:$H,$A130,流水汇总!$J:$J,H$4)</f>
        <v>0</v>
      </c>
      <c r="I130" s="45">
        <f ca="1">SUMIFS(流水汇总!$L:$L,流水汇总!$H:$H,$A130,流水汇总!$J:$J,I$4)</f>
        <v>0</v>
      </c>
      <c r="J130" s="45">
        <f ca="1">SUMIFS(流水汇总!$L:$L,流水汇总!$H:$H,$A130,流水汇总!$J:$J,J$4)</f>
        <v>0</v>
      </c>
      <c r="K130" s="45">
        <f ca="1">SUMIFS(流水汇总!$L:$L,流水汇总!$H:$H,$A130,流水汇总!$J:$J,K$4)</f>
        <v>0</v>
      </c>
      <c r="L130" s="45">
        <f ca="1">SUMIFS(流水汇总!$L:$L,流水汇总!$H:$H,$A130,流水汇总!$J:$J,L$4)</f>
        <v>0</v>
      </c>
      <c r="M130" s="359">
        <f ca="1" t="shared" si="3"/>
        <v>0</v>
      </c>
      <c r="N130" s="359">
        <f ca="1" t="shared" si="4"/>
        <v>0</v>
      </c>
    </row>
    <row r="131" ht="16.5" spans="1:14">
      <c r="A131" s="364">
        <f t="shared" si="5"/>
        <v>45053</v>
      </c>
      <c r="B131" s="44">
        <f ca="1">SUMIFS(流水汇总!$K:$K,流水汇总!$H:$H,$A131,流水汇总!$J:$J,B$4)</f>
        <v>0</v>
      </c>
      <c r="C131" s="44">
        <f ca="1">SUMIFS(流水汇总!$K:$K,流水汇总!$H:$H,$A131,流水汇总!$J:$J,C$4)</f>
        <v>0</v>
      </c>
      <c r="D131" s="44">
        <f ca="1">SUMIFS(流水汇总!$K:$K,流水汇总!$H:$H,$A131,流水汇总!$J:$J,D$4)</f>
        <v>0</v>
      </c>
      <c r="E131" s="44">
        <f ca="1">SUMIFS(流水汇总!$K:$K,流水汇总!$H:$H,$A131,流水汇总!$J:$J,E$4)</f>
        <v>0</v>
      </c>
      <c r="F131" s="44">
        <f ca="1">SUMIFS(流水汇总!$K:$K,流水汇总!$H:$H,$A131,流水汇总!$J:$J,F$4)</f>
        <v>0</v>
      </c>
      <c r="G131" s="45">
        <f ca="1">SUMIFS(流水汇总!$L:$L,流水汇总!$H:$H,$A131,流水汇总!$J:$J,G$4)</f>
        <v>0</v>
      </c>
      <c r="H131" s="45">
        <f ca="1">SUMIFS(流水汇总!$L:$L,流水汇总!$H:$H,$A131,流水汇总!$J:$J,H$4)</f>
        <v>0</v>
      </c>
      <c r="I131" s="45">
        <f ca="1">SUMIFS(流水汇总!$L:$L,流水汇总!$H:$H,$A131,流水汇总!$J:$J,I$4)</f>
        <v>0</v>
      </c>
      <c r="J131" s="45">
        <f ca="1">SUMIFS(流水汇总!$L:$L,流水汇总!$H:$H,$A131,流水汇总!$J:$J,J$4)</f>
        <v>0</v>
      </c>
      <c r="K131" s="45">
        <f ca="1">SUMIFS(流水汇总!$L:$L,流水汇总!$H:$H,$A131,流水汇总!$J:$J,K$4)</f>
        <v>0</v>
      </c>
      <c r="L131" s="45">
        <f ca="1">SUMIFS(流水汇总!$L:$L,流水汇总!$H:$H,$A131,流水汇总!$J:$J,L$4)</f>
        <v>0</v>
      </c>
      <c r="M131" s="359">
        <f ca="1" t="shared" si="3"/>
        <v>0</v>
      </c>
      <c r="N131" s="359">
        <f ca="1" t="shared" si="4"/>
        <v>0</v>
      </c>
    </row>
    <row r="132" ht="16.5" spans="1:14">
      <c r="A132" s="364">
        <f t="shared" si="5"/>
        <v>45054</v>
      </c>
      <c r="B132" s="44">
        <f ca="1">SUMIFS(流水汇总!$K:$K,流水汇总!$H:$H,$A132,流水汇总!$J:$J,B$4)</f>
        <v>0</v>
      </c>
      <c r="C132" s="44">
        <f ca="1">SUMIFS(流水汇总!$K:$K,流水汇总!$H:$H,$A132,流水汇总!$J:$J,C$4)</f>
        <v>0</v>
      </c>
      <c r="D132" s="44">
        <f ca="1">SUMIFS(流水汇总!$K:$K,流水汇总!$H:$H,$A132,流水汇总!$J:$J,D$4)</f>
        <v>0</v>
      </c>
      <c r="E132" s="44">
        <f ca="1">SUMIFS(流水汇总!$K:$K,流水汇总!$H:$H,$A132,流水汇总!$J:$J,E$4)</f>
        <v>0</v>
      </c>
      <c r="F132" s="44">
        <f ca="1">SUMIFS(流水汇总!$K:$K,流水汇总!$H:$H,$A132,流水汇总!$J:$J,F$4)</f>
        <v>0</v>
      </c>
      <c r="G132" s="45">
        <f ca="1">SUMIFS(流水汇总!$L:$L,流水汇总!$H:$H,$A132,流水汇总!$J:$J,G$4)</f>
        <v>0</v>
      </c>
      <c r="H132" s="45">
        <f ca="1">SUMIFS(流水汇总!$L:$L,流水汇总!$H:$H,$A132,流水汇总!$J:$J,H$4)</f>
        <v>0</v>
      </c>
      <c r="I132" s="45">
        <f ca="1">SUMIFS(流水汇总!$L:$L,流水汇总!$H:$H,$A132,流水汇总!$J:$J,I$4)</f>
        <v>0</v>
      </c>
      <c r="J132" s="45">
        <f ca="1">SUMIFS(流水汇总!$L:$L,流水汇总!$H:$H,$A132,流水汇总!$J:$J,J$4)</f>
        <v>0</v>
      </c>
      <c r="K132" s="45">
        <f ca="1">SUMIFS(流水汇总!$L:$L,流水汇总!$H:$H,$A132,流水汇总!$J:$J,K$4)</f>
        <v>0</v>
      </c>
      <c r="L132" s="45">
        <f ca="1">SUMIFS(流水汇总!$L:$L,流水汇总!$H:$H,$A132,流水汇总!$J:$J,L$4)</f>
        <v>0</v>
      </c>
      <c r="M132" s="359">
        <f ca="1" t="shared" si="3"/>
        <v>0</v>
      </c>
      <c r="N132" s="359">
        <f ca="1" t="shared" si="4"/>
        <v>0</v>
      </c>
    </row>
    <row r="133" ht="16.5" spans="1:14">
      <c r="A133" s="364">
        <f t="shared" si="5"/>
        <v>45055</v>
      </c>
      <c r="B133" s="44">
        <f ca="1">SUMIFS(流水汇总!$K:$K,流水汇总!$H:$H,$A133,流水汇总!$J:$J,B$4)</f>
        <v>0</v>
      </c>
      <c r="C133" s="44">
        <f ca="1">SUMIFS(流水汇总!$K:$K,流水汇总!$H:$H,$A133,流水汇总!$J:$J,C$4)</f>
        <v>0</v>
      </c>
      <c r="D133" s="44">
        <f ca="1">SUMIFS(流水汇总!$K:$K,流水汇总!$H:$H,$A133,流水汇总!$J:$J,D$4)</f>
        <v>0</v>
      </c>
      <c r="E133" s="44">
        <f ca="1">SUMIFS(流水汇总!$K:$K,流水汇总!$H:$H,$A133,流水汇总!$J:$J,E$4)</f>
        <v>0</v>
      </c>
      <c r="F133" s="44">
        <f ca="1">SUMIFS(流水汇总!$K:$K,流水汇总!$H:$H,$A133,流水汇总!$J:$J,F$4)</f>
        <v>0</v>
      </c>
      <c r="G133" s="45">
        <f ca="1">SUMIFS(流水汇总!$L:$L,流水汇总!$H:$H,$A133,流水汇总!$J:$J,G$4)</f>
        <v>0</v>
      </c>
      <c r="H133" s="45">
        <f ca="1">SUMIFS(流水汇总!$L:$L,流水汇总!$H:$H,$A133,流水汇总!$J:$J,H$4)</f>
        <v>0</v>
      </c>
      <c r="I133" s="45">
        <f ca="1">SUMIFS(流水汇总!$L:$L,流水汇总!$H:$H,$A133,流水汇总!$J:$J,I$4)</f>
        <v>0</v>
      </c>
      <c r="J133" s="45">
        <f ca="1">SUMIFS(流水汇总!$L:$L,流水汇总!$H:$H,$A133,流水汇总!$J:$J,J$4)</f>
        <v>0</v>
      </c>
      <c r="K133" s="45">
        <f ca="1">SUMIFS(流水汇总!$L:$L,流水汇总!$H:$H,$A133,流水汇总!$J:$J,K$4)</f>
        <v>0</v>
      </c>
      <c r="L133" s="45">
        <f ca="1">SUMIFS(流水汇总!$L:$L,流水汇总!$H:$H,$A133,流水汇总!$J:$J,L$4)</f>
        <v>0</v>
      </c>
      <c r="M133" s="359">
        <f ca="1" t="shared" si="3"/>
        <v>0</v>
      </c>
      <c r="N133" s="359">
        <f ca="1" t="shared" si="4"/>
        <v>0</v>
      </c>
    </row>
    <row r="134" ht="16.5" spans="1:14">
      <c r="A134" s="364">
        <f t="shared" si="5"/>
        <v>45056</v>
      </c>
      <c r="B134" s="44">
        <f ca="1">SUMIFS(流水汇总!$K:$K,流水汇总!$H:$H,$A134,流水汇总!$J:$J,B$4)</f>
        <v>0</v>
      </c>
      <c r="C134" s="44">
        <f ca="1">SUMIFS(流水汇总!$K:$K,流水汇总!$H:$H,$A134,流水汇总!$J:$J,C$4)</f>
        <v>0</v>
      </c>
      <c r="D134" s="44">
        <f ca="1">SUMIFS(流水汇总!$K:$K,流水汇总!$H:$H,$A134,流水汇总!$J:$J,D$4)</f>
        <v>0</v>
      </c>
      <c r="E134" s="44">
        <f ca="1">SUMIFS(流水汇总!$K:$K,流水汇总!$H:$H,$A134,流水汇总!$J:$J,E$4)</f>
        <v>0</v>
      </c>
      <c r="F134" s="44">
        <f ca="1">SUMIFS(流水汇总!$K:$K,流水汇总!$H:$H,$A134,流水汇总!$J:$J,F$4)</f>
        <v>0</v>
      </c>
      <c r="G134" s="45">
        <f ca="1">SUMIFS(流水汇总!$L:$L,流水汇总!$H:$H,$A134,流水汇总!$J:$J,G$4)</f>
        <v>0</v>
      </c>
      <c r="H134" s="45">
        <f ca="1">SUMIFS(流水汇总!$L:$L,流水汇总!$H:$H,$A134,流水汇总!$J:$J,H$4)</f>
        <v>0</v>
      </c>
      <c r="I134" s="45">
        <f ca="1">SUMIFS(流水汇总!$L:$L,流水汇总!$H:$H,$A134,流水汇总!$J:$J,I$4)</f>
        <v>0</v>
      </c>
      <c r="J134" s="45">
        <f ca="1">SUMIFS(流水汇总!$L:$L,流水汇总!$H:$H,$A134,流水汇总!$J:$J,J$4)</f>
        <v>0</v>
      </c>
      <c r="K134" s="45">
        <f ca="1">SUMIFS(流水汇总!$L:$L,流水汇总!$H:$H,$A134,流水汇总!$J:$J,K$4)</f>
        <v>0</v>
      </c>
      <c r="L134" s="45">
        <f ca="1">SUMIFS(流水汇总!$L:$L,流水汇总!$H:$H,$A134,流水汇总!$J:$J,L$4)</f>
        <v>0</v>
      </c>
      <c r="M134" s="359">
        <f ca="1" t="shared" ref="M134:M197" si="6">SUM(B134:F134)</f>
        <v>0</v>
      </c>
      <c r="N134" s="359">
        <f ca="1" t="shared" ref="N134:N197" si="7">SUM(G134:L134)</f>
        <v>0</v>
      </c>
    </row>
    <row r="135" ht="16.5" spans="1:14">
      <c r="A135" s="364">
        <f t="shared" si="5"/>
        <v>45057</v>
      </c>
      <c r="B135" s="44">
        <f ca="1">SUMIFS(流水汇总!$K:$K,流水汇总!$H:$H,$A135,流水汇总!$J:$J,B$4)</f>
        <v>0</v>
      </c>
      <c r="C135" s="44">
        <f ca="1">SUMIFS(流水汇总!$K:$K,流水汇总!$H:$H,$A135,流水汇总!$J:$J,C$4)</f>
        <v>0</v>
      </c>
      <c r="D135" s="44">
        <f ca="1">SUMIFS(流水汇总!$K:$K,流水汇总!$H:$H,$A135,流水汇总!$J:$J,D$4)</f>
        <v>0</v>
      </c>
      <c r="E135" s="44">
        <f ca="1">SUMIFS(流水汇总!$K:$K,流水汇总!$H:$H,$A135,流水汇总!$J:$J,E$4)</f>
        <v>0</v>
      </c>
      <c r="F135" s="44">
        <f ca="1">SUMIFS(流水汇总!$K:$K,流水汇总!$H:$H,$A135,流水汇总!$J:$J,F$4)</f>
        <v>0</v>
      </c>
      <c r="G135" s="45">
        <f ca="1">SUMIFS(流水汇总!$L:$L,流水汇总!$H:$H,$A135,流水汇总!$J:$J,G$4)</f>
        <v>0</v>
      </c>
      <c r="H135" s="45">
        <f ca="1">SUMIFS(流水汇总!$L:$L,流水汇总!$H:$H,$A135,流水汇总!$J:$J,H$4)</f>
        <v>0</v>
      </c>
      <c r="I135" s="45">
        <f ca="1">SUMIFS(流水汇总!$L:$L,流水汇总!$H:$H,$A135,流水汇总!$J:$J,I$4)</f>
        <v>0</v>
      </c>
      <c r="J135" s="45">
        <f ca="1">SUMIFS(流水汇总!$L:$L,流水汇总!$H:$H,$A135,流水汇总!$J:$J,J$4)</f>
        <v>0</v>
      </c>
      <c r="K135" s="45">
        <f ca="1">SUMIFS(流水汇总!$L:$L,流水汇总!$H:$H,$A135,流水汇总!$J:$J,K$4)</f>
        <v>0</v>
      </c>
      <c r="L135" s="45">
        <f ca="1">SUMIFS(流水汇总!$L:$L,流水汇总!$H:$H,$A135,流水汇总!$J:$J,L$4)</f>
        <v>0</v>
      </c>
      <c r="M135" s="359">
        <f ca="1" t="shared" si="6"/>
        <v>0</v>
      </c>
      <c r="N135" s="359">
        <f ca="1" t="shared" si="7"/>
        <v>0</v>
      </c>
    </row>
    <row r="136" ht="16.5" spans="1:14">
      <c r="A136" s="364">
        <f t="shared" ref="A136:A199" si="8">A135+1</f>
        <v>45058</v>
      </c>
      <c r="B136" s="44">
        <f ca="1">SUMIFS(流水汇总!$K:$K,流水汇总!$H:$H,$A136,流水汇总!$J:$J,B$4)</f>
        <v>0</v>
      </c>
      <c r="C136" s="44">
        <f ca="1">SUMIFS(流水汇总!$K:$K,流水汇总!$H:$H,$A136,流水汇总!$J:$J,C$4)</f>
        <v>0</v>
      </c>
      <c r="D136" s="44">
        <f ca="1">SUMIFS(流水汇总!$K:$K,流水汇总!$H:$H,$A136,流水汇总!$J:$J,D$4)</f>
        <v>0</v>
      </c>
      <c r="E136" s="44">
        <f ca="1">SUMIFS(流水汇总!$K:$K,流水汇总!$H:$H,$A136,流水汇总!$J:$J,E$4)</f>
        <v>0</v>
      </c>
      <c r="F136" s="44">
        <f ca="1">SUMIFS(流水汇总!$K:$K,流水汇总!$H:$H,$A136,流水汇总!$J:$J,F$4)</f>
        <v>0</v>
      </c>
      <c r="G136" s="45">
        <f ca="1">SUMIFS(流水汇总!$L:$L,流水汇总!$H:$H,$A136,流水汇总!$J:$J,G$4)</f>
        <v>0</v>
      </c>
      <c r="H136" s="45">
        <f ca="1">SUMIFS(流水汇总!$L:$L,流水汇总!$H:$H,$A136,流水汇总!$J:$J,H$4)</f>
        <v>0</v>
      </c>
      <c r="I136" s="45">
        <f ca="1">SUMIFS(流水汇总!$L:$L,流水汇总!$H:$H,$A136,流水汇总!$J:$J,I$4)</f>
        <v>0</v>
      </c>
      <c r="J136" s="45">
        <f ca="1">SUMIFS(流水汇总!$L:$L,流水汇总!$H:$H,$A136,流水汇总!$J:$J,J$4)</f>
        <v>0</v>
      </c>
      <c r="K136" s="45">
        <f ca="1">SUMIFS(流水汇总!$L:$L,流水汇总!$H:$H,$A136,流水汇总!$J:$J,K$4)</f>
        <v>0</v>
      </c>
      <c r="L136" s="45">
        <f ca="1">SUMIFS(流水汇总!$L:$L,流水汇总!$H:$H,$A136,流水汇总!$J:$J,L$4)</f>
        <v>0</v>
      </c>
      <c r="M136" s="359">
        <f ca="1" t="shared" si="6"/>
        <v>0</v>
      </c>
      <c r="N136" s="359">
        <f ca="1" t="shared" si="7"/>
        <v>0</v>
      </c>
    </row>
    <row r="137" ht="16.5" spans="1:14">
      <c r="A137" s="364">
        <f t="shared" si="8"/>
        <v>45059</v>
      </c>
      <c r="B137" s="44">
        <f ca="1">SUMIFS(流水汇总!$K:$K,流水汇总!$H:$H,$A137,流水汇总!$J:$J,B$4)</f>
        <v>0</v>
      </c>
      <c r="C137" s="44">
        <f ca="1">SUMIFS(流水汇总!$K:$K,流水汇总!$H:$H,$A137,流水汇总!$J:$J,C$4)</f>
        <v>0</v>
      </c>
      <c r="D137" s="44">
        <f ca="1">SUMIFS(流水汇总!$K:$K,流水汇总!$H:$H,$A137,流水汇总!$J:$J,D$4)</f>
        <v>0</v>
      </c>
      <c r="E137" s="44">
        <f ca="1">SUMIFS(流水汇总!$K:$K,流水汇总!$H:$H,$A137,流水汇总!$J:$J,E$4)</f>
        <v>0</v>
      </c>
      <c r="F137" s="44">
        <f ca="1">SUMIFS(流水汇总!$K:$K,流水汇总!$H:$H,$A137,流水汇总!$J:$J,F$4)</f>
        <v>0</v>
      </c>
      <c r="G137" s="45">
        <f ca="1">SUMIFS(流水汇总!$L:$L,流水汇总!$H:$H,$A137,流水汇总!$J:$J,G$4)</f>
        <v>0</v>
      </c>
      <c r="H137" s="45">
        <f ca="1">SUMIFS(流水汇总!$L:$L,流水汇总!$H:$H,$A137,流水汇总!$J:$J,H$4)</f>
        <v>0</v>
      </c>
      <c r="I137" s="45">
        <f ca="1">SUMIFS(流水汇总!$L:$L,流水汇总!$H:$H,$A137,流水汇总!$J:$J,I$4)</f>
        <v>0</v>
      </c>
      <c r="J137" s="45">
        <f ca="1">SUMIFS(流水汇总!$L:$L,流水汇总!$H:$H,$A137,流水汇总!$J:$J,J$4)</f>
        <v>0</v>
      </c>
      <c r="K137" s="45">
        <f ca="1">SUMIFS(流水汇总!$L:$L,流水汇总!$H:$H,$A137,流水汇总!$J:$J,K$4)</f>
        <v>0</v>
      </c>
      <c r="L137" s="45">
        <f ca="1">SUMIFS(流水汇总!$L:$L,流水汇总!$H:$H,$A137,流水汇总!$J:$J,L$4)</f>
        <v>0</v>
      </c>
      <c r="M137" s="359">
        <f ca="1" t="shared" si="6"/>
        <v>0</v>
      </c>
      <c r="N137" s="359">
        <f ca="1" t="shared" si="7"/>
        <v>0</v>
      </c>
    </row>
    <row r="138" ht="16.5" spans="1:14">
      <c r="A138" s="364">
        <f t="shared" si="8"/>
        <v>45060</v>
      </c>
      <c r="B138" s="44">
        <f ca="1">SUMIFS(流水汇总!$K:$K,流水汇总!$H:$H,$A138,流水汇总!$J:$J,B$4)</f>
        <v>0</v>
      </c>
      <c r="C138" s="44">
        <f ca="1">SUMIFS(流水汇总!$K:$K,流水汇总!$H:$H,$A138,流水汇总!$J:$J,C$4)</f>
        <v>0</v>
      </c>
      <c r="D138" s="44">
        <f ca="1">SUMIFS(流水汇总!$K:$K,流水汇总!$H:$H,$A138,流水汇总!$J:$J,D$4)</f>
        <v>0</v>
      </c>
      <c r="E138" s="44">
        <f ca="1">SUMIFS(流水汇总!$K:$K,流水汇总!$H:$H,$A138,流水汇总!$J:$J,E$4)</f>
        <v>0</v>
      </c>
      <c r="F138" s="44">
        <f ca="1">SUMIFS(流水汇总!$K:$K,流水汇总!$H:$H,$A138,流水汇总!$J:$J,F$4)</f>
        <v>0</v>
      </c>
      <c r="G138" s="45">
        <f ca="1">SUMIFS(流水汇总!$L:$L,流水汇总!$H:$H,$A138,流水汇总!$J:$J,G$4)</f>
        <v>0</v>
      </c>
      <c r="H138" s="45">
        <f ca="1">SUMIFS(流水汇总!$L:$L,流水汇总!$H:$H,$A138,流水汇总!$J:$J,H$4)</f>
        <v>0</v>
      </c>
      <c r="I138" s="45">
        <f ca="1">SUMIFS(流水汇总!$L:$L,流水汇总!$H:$H,$A138,流水汇总!$J:$J,I$4)</f>
        <v>0</v>
      </c>
      <c r="J138" s="45">
        <f ca="1">SUMIFS(流水汇总!$L:$L,流水汇总!$H:$H,$A138,流水汇总!$J:$J,J$4)</f>
        <v>0</v>
      </c>
      <c r="K138" s="45">
        <f ca="1">SUMIFS(流水汇总!$L:$L,流水汇总!$H:$H,$A138,流水汇总!$J:$J,K$4)</f>
        <v>0</v>
      </c>
      <c r="L138" s="45">
        <f ca="1">SUMIFS(流水汇总!$L:$L,流水汇总!$H:$H,$A138,流水汇总!$J:$J,L$4)</f>
        <v>0</v>
      </c>
      <c r="M138" s="359">
        <f ca="1" t="shared" si="6"/>
        <v>0</v>
      </c>
      <c r="N138" s="359">
        <f ca="1" t="shared" si="7"/>
        <v>0</v>
      </c>
    </row>
    <row r="139" ht="16.5" spans="1:14">
      <c r="A139" s="364">
        <f t="shared" si="8"/>
        <v>45061</v>
      </c>
      <c r="B139" s="44">
        <f ca="1">SUMIFS(流水汇总!$K:$K,流水汇总!$H:$H,$A139,流水汇总!$J:$J,B$4)</f>
        <v>0</v>
      </c>
      <c r="C139" s="44">
        <f ca="1">SUMIFS(流水汇总!$K:$K,流水汇总!$H:$H,$A139,流水汇总!$J:$J,C$4)</f>
        <v>0</v>
      </c>
      <c r="D139" s="44">
        <f ca="1">SUMIFS(流水汇总!$K:$K,流水汇总!$H:$H,$A139,流水汇总!$J:$J,D$4)</f>
        <v>0</v>
      </c>
      <c r="E139" s="44">
        <f ca="1">SUMIFS(流水汇总!$K:$K,流水汇总!$H:$H,$A139,流水汇总!$J:$J,E$4)</f>
        <v>0</v>
      </c>
      <c r="F139" s="44">
        <f ca="1">SUMIFS(流水汇总!$K:$K,流水汇总!$H:$H,$A139,流水汇总!$J:$J,F$4)</f>
        <v>0</v>
      </c>
      <c r="G139" s="45">
        <f ca="1">SUMIFS(流水汇总!$L:$L,流水汇总!$H:$H,$A139,流水汇总!$J:$J,G$4)</f>
        <v>0</v>
      </c>
      <c r="H139" s="45">
        <f ca="1">SUMIFS(流水汇总!$L:$L,流水汇总!$H:$H,$A139,流水汇总!$J:$J,H$4)</f>
        <v>0</v>
      </c>
      <c r="I139" s="45">
        <f ca="1">SUMIFS(流水汇总!$L:$L,流水汇总!$H:$H,$A139,流水汇总!$J:$J,I$4)</f>
        <v>0</v>
      </c>
      <c r="J139" s="45">
        <f ca="1">SUMIFS(流水汇总!$L:$L,流水汇总!$H:$H,$A139,流水汇总!$J:$J,J$4)</f>
        <v>0</v>
      </c>
      <c r="K139" s="45">
        <f ca="1">SUMIFS(流水汇总!$L:$L,流水汇总!$H:$H,$A139,流水汇总!$J:$J,K$4)</f>
        <v>0</v>
      </c>
      <c r="L139" s="45">
        <f ca="1">SUMIFS(流水汇总!$L:$L,流水汇总!$H:$H,$A139,流水汇总!$J:$J,L$4)</f>
        <v>0</v>
      </c>
      <c r="M139" s="359">
        <f ca="1" t="shared" si="6"/>
        <v>0</v>
      </c>
      <c r="N139" s="359">
        <f ca="1" t="shared" si="7"/>
        <v>0</v>
      </c>
    </row>
    <row r="140" ht="16.5" spans="1:14">
      <c r="A140" s="364">
        <f t="shared" si="8"/>
        <v>45062</v>
      </c>
      <c r="B140" s="44">
        <f ca="1">SUMIFS(流水汇总!$K:$K,流水汇总!$H:$H,$A140,流水汇总!$J:$J,B$4)</f>
        <v>0</v>
      </c>
      <c r="C140" s="44">
        <f ca="1">SUMIFS(流水汇总!$K:$K,流水汇总!$H:$H,$A140,流水汇总!$J:$J,C$4)</f>
        <v>0</v>
      </c>
      <c r="D140" s="44">
        <f ca="1">SUMIFS(流水汇总!$K:$K,流水汇总!$H:$H,$A140,流水汇总!$J:$J,D$4)</f>
        <v>0</v>
      </c>
      <c r="E140" s="44">
        <f ca="1">SUMIFS(流水汇总!$K:$K,流水汇总!$H:$H,$A140,流水汇总!$J:$J,E$4)</f>
        <v>0</v>
      </c>
      <c r="F140" s="44">
        <f ca="1">SUMIFS(流水汇总!$K:$K,流水汇总!$H:$H,$A140,流水汇总!$J:$J,F$4)</f>
        <v>0</v>
      </c>
      <c r="G140" s="45">
        <f ca="1">SUMIFS(流水汇总!$L:$L,流水汇总!$H:$H,$A140,流水汇总!$J:$J,G$4)</f>
        <v>0</v>
      </c>
      <c r="H140" s="45">
        <f ca="1">SUMIFS(流水汇总!$L:$L,流水汇总!$H:$H,$A140,流水汇总!$J:$J,H$4)</f>
        <v>0</v>
      </c>
      <c r="I140" s="45">
        <f ca="1">SUMIFS(流水汇总!$L:$L,流水汇总!$H:$H,$A140,流水汇总!$J:$J,I$4)</f>
        <v>0</v>
      </c>
      <c r="J140" s="45">
        <f ca="1">SUMIFS(流水汇总!$L:$L,流水汇总!$H:$H,$A140,流水汇总!$J:$J,J$4)</f>
        <v>0</v>
      </c>
      <c r="K140" s="45">
        <f ca="1">SUMIFS(流水汇总!$L:$L,流水汇总!$H:$H,$A140,流水汇总!$J:$J,K$4)</f>
        <v>0</v>
      </c>
      <c r="L140" s="45">
        <f ca="1">SUMIFS(流水汇总!$L:$L,流水汇总!$H:$H,$A140,流水汇总!$J:$J,L$4)</f>
        <v>0</v>
      </c>
      <c r="M140" s="359">
        <f ca="1" t="shared" si="6"/>
        <v>0</v>
      </c>
      <c r="N140" s="359">
        <f ca="1" t="shared" si="7"/>
        <v>0</v>
      </c>
    </row>
    <row r="141" ht="16.5" spans="1:14">
      <c r="A141" s="364">
        <f t="shared" si="8"/>
        <v>45063</v>
      </c>
      <c r="B141" s="44">
        <f ca="1">SUMIFS(流水汇总!$K:$K,流水汇总!$H:$H,$A141,流水汇总!$J:$J,B$4)</f>
        <v>0</v>
      </c>
      <c r="C141" s="44">
        <f ca="1">SUMIFS(流水汇总!$K:$K,流水汇总!$H:$H,$A141,流水汇总!$J:$J,C$4)</f>
        <v>0</v>
      </c>
      <c r="D141" s="44">
        <f ca="1">SUMIFS(流水汇总!$K:$K,流水汇总!$H:$H,$A141,流水汇总!$J:$J,D$4)</f>
        <v>0</v>
      </c>
      <c r="E141" s="44">
        <f ca="1">SUMIFS(流水汇总!$K:$K,流水汇总!$H:$H,$A141,流水汇总!$J:$J,E$4)</f>
        <v>0</v>
      </c>
      <c r="F141" s="44">
        <f ca="1">SUMIFS(流水汇总!$K:$K,流水汇总!$H:$H,$A141,流水汇总!$J:$J,F$4)</f>
        <v>0</v>
      </c>
      <c r="G141" s="45">
        <f ca="1">SUMIFS(流水汇总!$L:$L,流水汇总!$H:$H,$A141,流水汇总!$J:$J,G$4)</f>
        <v>0</v>
      </c>
      <c r="H141" s="45">
        <f ca="1">SUMIFS(流水汇总!$L:$L,流水汇总!$H:$H,$A141,流水汇总!$J:$J,H$4)</f>
        <v>0</v>
      </c>
      <c r="I141" s="45">
        <f ca="1">SUMIFS(流水汇总!$L:$L,流水汇总!$H:$H,$A141,流水汇总!$J:$J,I$4)</f>
        <v>0</v>
      </c>
      <c r="J141" s="45">
        <f ca="1">SUMIFS(流水汇总!$L:$L,流水汇总!$H:$H,$A141,流水汇总!$J:$J,J$4)</f>
        <v>0</v>
      </c>
      <c r="K141" s="45">
        <f ca="1">SUMIFS(流水汇总!$L:$L,流水汇总!$H:$H,$A141,流水汇总!$J:$J,K$4)</f>
        <v>0</v>
      </c>
      <c r="L141" s="45">
        <f ca="1">SUMIFS(流水汇总!$L:$L,流水汇总!$H:$H,$A141,流水汇总!$J:$J,L$4)</f>
        <v>0</v>
      </c>
      <c r="M141" s="359">
        <f ca="1" t="shared" si="6"/>
        <v>0</v>
      </c>
      <c r="N141" s="359">
        <f ca="1" t="shared" si="7"/>
        <v>0</v>
      </c>
    </row>
    <row r="142" ht="16.5" spans="1:14">
      <c r="A142" s="364">
        <f t="shared" si="8"/>
        <v>45064</v>
      </c>
      <c r="B142" s="44">
        <f ca="1">SUMIFS(流水汇总!$K:$K,流水汇总!$H:$H,$A142,流水汇总!$J:$J,B$4)</f>
        <v>0</v>
      </c>
      <c r="C142" s="44">
        <f ca="1">SUMIFS(流水汇总!$K:$K,流水汇总!$H:$H,$A142,流水汇总!$J:$J,C$4)</f>
        <v>0</v>
      </c>
      <c r="D142" s="44">
        <f ca="1">SUMIFS(流水汇总!$K:$K,流水汇总!$H:$H,$A142,流水汇总!$J:$J,D$4)</f>
        <v>0</v>
      </c>
      <c r="E142" s="44">
        <f ca="1">SUMIFS(流水汇总!$K:$K,流水汇总!$H:$H,$A142,流水汇总!$J:$J,E$4)</f>
        <v>0</v>
      </c>
      <c r="F142" s="44">
        <f ca="1">SUMIFS(流水汇总!$K:$K,流水汇总!$H:$H,$A142,流水汇总!$J:$J,F$4)</f>
        <v>0</v>
      </c>
      <c r="G142" s="45">
        <f ca="1">SUMIFS(流水汇总!$L:$L,流水汇总!$H:$H,$A142,流水汇总!$J:$J,G$4)</f>
        <v>0</v>
      </c>
      <c r="H142" s="45">
        <f ca="1">SUMIFS(流水汇总!$L:$L,流水汇总!$H:$H,$A142,流水汇总!$J:$J,H$4)</f>
        <v>0</v>
      </c>
      <c r="I142" s="45">
        <f ca="1">SUMIFS(流水汇总!$L:$L,流水汇总!$H:$H,$A142,流水汇总!$J:$J,I$4)</f>
        <v>0</v>
      </c>
      <c r="J142" s="45">
        <f ca="1">SUMIFS(流水汇总!$L:$L,流水汇总!$H:$H,$A142,流水汇总!$J:$J,J$4)</f>
        <v>0</v>
      </c>
      <c r="K142" s="45">
        <f ca="1">SUMIFS(流水汇总!$L:$L,流水汇总!$H:$H,$A142,流水汇总!$J:$J,K$4)</f>
        <v>0</v>
      </c>
      <c r="L142" s="45">
        <f ca="1">SUMIFS(流水汇总!$L:$L,流水汇总!$H:$H,$A142,流水汇总!$J:$J,L$4)</f>
        <v>0</v>
      </c>
      <c r="M142" s="359">
        <f ca="1" t="shared" si="6"/>
        <v>0</v>
      </c>
      <c r="N142" s="359">
        <f ca="1" t="shared" si="7"/>
        <v>0</v>
      </c>
    </row>
    <row r="143" ht="16.5" spans="1:14">
      <c r="A143" s="364">
        <f t="shared" si="8"/>
        <v>45065</v>
      </c>
      <c r="B143" s="44">
        <f ca="1">SUMIFS(流水汇总!$K:$K,流水汇总!$H:$H,$A143,流水汇总!$J:$J,B$4)</f>
        <v>0</v>
      </c>
      <c r="C143" s="44">
        <f ca="1">SUMIFS(流水汇总!$K:$K,流水汇总!$H:$H,$A143,流水汇总!$J:$J,C$4)</f>
        <v>0</v>
      </c>
      <c r="D143" s="44">
        <f ca="1">SUMIFS(流水汇总!$K:$K,流水汇总!$H:$H,$A143,流水汇总!$J:$J,D$4)</f>
        <v>0</v>
      </c>
      <c r="E143" s="44">
        <f ca="1">SUMIFS(流水汇总!$K:$K,流水汇总!$H:$H,$A143,流水汇总!$J:$J,E$4)</f>
        <v>0</v>
      </c>
      <c r="F143" s="44">
        <f ca="1">SUMIFS(流水汇总!$K:$K,流水汇总!$H:$H,$A143,流水汇总!$J:$J,F$4)</f>
        <v>0</v>
      </c>
      <c r="G143" s="45">
        <f ca="1">SUMIFS(流水汇总!$L:$L,流水汇总!$H:$H,$A143,流水汇总!$J:$J,G$4)</f>
        <v>0</v>
      </c>
      <c r="H143" s="45">
        <f ca="1">SUMIFS(流水汇总!$L:$L,流水汇总!$H:$H,$A143,流水汇总!$J:$J,H$4)</f>
        <v>0</v>
      </c>
      <c r="I143" s="45">
        <f ca="1">SUMIFS(流水汇总!$L:$L,流水汇总!$H:$H,$A143,流水汇总!$J:$J,I$4)</f>
        <v>0</v>
      </c>
      <c r="J143" s="45">
        <f ca="1">SUMIFS(流水汇总!$L:$L,流水汇总!$H:$H,$A143,流水汇总!$J:$J,J$4)</f>
        <v>0</v>
      </c>
      <c r="K143" s="45">
        <f ca="1">SUMIFS(流水汇总!$L:$L,流水汇总!$H:$H,$A143,流水汇总!$J:$J,K$4)</f>
        <v>0</v>
      </c>
      <c r="L143" s="45">
        <f ca="1">SUMIFS(流水汇总!$L:$L,流水汇总!$H:$H,$A143,流水汇总!$J:$J,L$4)</f>
        <v>0</v>
      </c>
      <c r="M143" s="359">
        <f ca="1" t="shared" si="6"/>
        <v>0</v>
      </c>
      <c r="N143" s="359">
        <f ca="1" t="shared" si="7"/>
        <v>0</v>
      </c>
    </row>
    <row r="144" ht="16.5" spans="1:14">
      <c r="A144" s="364">
        <f t="shared" si="8"/>
        <v>45066</v>
      </c>
      <c r="B144" s="44">
        <f ca="1">SUMIFS(流水汇总!$K:$K,流水汇总!$H:$H,$A144,流水汇总!$J:$J,B$4)</f>
        <v>0</v>
      </c>
      <c r="C144" s="44">
        <f ca="1">SUMIFS(流水汇总!$K:$K,流水汇总!$H:$H,$A144,流水汇总!$J:$J,C$4)</f>
        <v>0</v>
      </c>
      <c r="D144" s="44">
        <f ca="1">SUMIFS(流水汇总!$K:$K,流水汇总!$H:$H,$A144,流水汇总!$J:$J,D$4)</f>
        <v>0</v>
      </c>
      <c r="E144" s="44">
        <f ca="1">SUMIFS(流水汇总!$K:$K,流水汇总!$H:$H,$A144,流水汇总!$J:$J,E$4)</f>
        <v>0</v>
      </c>
      <c r="F144" s="44">
        <f ca="1">SUMIFS(流水汇总!$K:$K,流水汇总!$H:$H,$A144,流水汇总!$J:$J,F$4)</f>
        <v>0</v>
      </c>
      <c r="G144" s="45">
        <f ca="1">SUMIFS(流水汇总!$L:$L,流水汇总!$H:$H,$A144,流水汇总!$J:$J,G$4)</f>
        <v>0</v>
      </c>
      <c r="H144" s="45">
        <f ca="1">SUMIFS(流水汇总!$L:$L,流水汇总!$H:$H,$A144,流水汇总!$J:$J,H$4)</f>
        <v>0</v>
      </c>
      <c r="I144" s="45">
        <f ca="1">SUMIFS(流水汇总!$L:$L,流水汇总!$H:$H,$A144,流水汇总!$J:$J,I$4)</f>
        <v>0</v>
      </c>
      <c r="J144" s="45">
        <f ca="1">SUMIFS(流水汇总!$L:$L,流水汇总!$H:$H,$A144,流水汇总!$J:$J,J$4)</f>
        <v>0</v>
      </c>
      <c r="K144" s="45">
        <f ca="1">SUMIFS(流水汇总!$L:$L,流水汇总!$H:$H,$A144,流水汇总!$J:$J,K$4)</f>
        <v>0</v>
      </c>
      <c r="L144" s="45">
        <f ca="1">SUMIFS(流水汇总!$L:$L,流水汇总!$H:$H,$A144,流水汇总!$J:$J,L$4)</f>
        <v>0</v>
      </c>
      <c r="M144" s="359">
        <f ca="1" t="shared" si="6"/>
        <v>0</v>
      </c>
      <c r="N144" s="359">
        <f ca="1" t="shared" si="7"/>
        <v>0</v>
      </c>
    </row>
    <row r="145" ht="16.5" spans="1:14">
      <c r="A145" s="364">
        <f t="shared" si="8"/>
        <v>45067</v>
      </c>
      <c r="B145" s="44">
        <f ca="1">SUMIFS(流水汇总!$K:$K,流水汇总!$H:$H,$A145,流水汇总!$J:$J,B$4)</f>
        <v>0</v>
      </c>
      <c r="C145" s="44">
        <f ca="1">SUMIFS(流水汇总!$K:$K,流水汇总!$H:$H,$A145,流水汇总!$J:$J,C$4)</f>
        <v>0</v>
      </c>
      <c r="D145" s="44">
        <f ca="1">SUMIFS(流水汇总!$K:$K,流水汇总!$H:$H,$A145,流水汇总!$J:$J,D$4)</f>
        <v>0</v>
      </c>
      <c r="E145" s="44">
        <f ca="1">SUMIFS(流水汇总!$K:$K,流水汇总!$H:$H,$A145,流水汇总!$J:$J,E$4)</f>
        <v>0</v>
      </c>
      <c r="F145" s="44">
        <f ca="1">SUMIFS(流水汇总!$K:$K,流水汇总!$H:$H,$A145,流水汇总!$J:$J,F$4)</f>
        <v>0</v>
      </c>
      <c r="G145" s="45">
        <f ca="1">SUMIFS(流水汇总!$L:$L,流水汇总!$H:$H,$A145,流水汇总!$J:$J,G$4)</f>
        <v>0</v>
      </c>
      <c r="H145" s="45">
        <f ca="1">SUMIFS(流水汇总!$L:$L,流水汇总!$H:$H,$A145,流水汇总!$J:$J,H$4)</f>
        <v>0</v>
      </c>
      <c r="I145" s="45">
        <f ca="1">SUMIFS(流水汇总!$L:$L,流水汇总!$H:$H,$A145,流水汇总!$J:$J,I$4)</f>
        <v>0</v>
      </c>
      <c r="J145" s="45">
        <f ca="1">SUMIFS(流水汇总!$L:$L,流水汇总!$H:$H,$A145,流水汇总!$J:$J,J$4)</f>
        <v>0</v>
      </c>
      <c r="K145" s="45">
        <f ca="1">SUMIFS(流水汇总!$L:$L,流水汇总!$H:$H,$A145,流水汇总!$J:$J,K$4)</f>
        <v>0</v>
      </c>
      <c r="L145" s="45">
        <f ca="1">SUMIFS(流水汇总!$L:$L,流水汇总!$H:$H,$A145,流水汇总!$J:$J,L$4)</f>
        <v>0</v>
      </c>
      <c r="M145" s="359">
        <f ca="1" t="shared" si="6"/>
        <v>0</v>
      </c>
      <c r="N145" s="359">
        <f ca="1" t="shared" si="7"/>
        <v>0</v>
      </c>
    </row>
    <row r="146" ht="16.5" spans="1:14">
      <c r="A146" s="364">
        <f t="shared" si="8"/>
        <v>45068</v>
      </c>
      <c r="B146" s="44">
        <f ca="1">SUMIFS(流水汇总!$K:$K,流水汇总!$H:$H,$A146,流水汇总!$J:$J,B$4)</f>
        <v>0</v>
      </c>
      <c r="C146" s="44">
        <f ca="1">SUMIFS(流水汇总!$K:$K,流水汇总!$H:$H,$A146,流水汇总!$J:$J,C$4)</f>
        <v>0</v>
      </c>
      <c r="D146" s="44">
        <f ca="1">SUMIFS(流水汇总!$K:$K,流水汇总!$H:$H,$A146,流水汇总!$J:$J,D$4)</f>
        <v>0</v>
      </c>
      <c r="E146" s="44">
        <f ca="1">SUMIFS(流水汇总!$K:$K,流水汇总!$H:$H,$A146,流水汇总!$J:$J,E$4)</f>
        <v>0</v>
      </c>
      <c r="F146" s="44">
        <f ca="1">SUMIFS(流水汇总!$K:$K,流水汇总!$H:$H,$A146,流水汇总!$J:$J,F$4)</f>
        <v>0</v>
      </c>
      <c r="G146" s="45">
        <f ca="1">SUMIFS(流水汇总!$L:$L,流水汇总!$H:$H,$A146,流水汇总!$J:$J,G$4)</f>
        <v>0</v>
      </c>
      <c r="H146" s="45">
        <f ca="1">SUMIFS(流水汇总!$L:$L,流水汇总!$H:$H,$A146,流水汇总!$J:$J,H$4)</f>
        <v>0</v>
      </c>
      <c r="I146" s="45">
        <f ca="1">SUMIFS(流水汇总!$L:$L,流水汇总!$H:$H,$A146,流水汇总!$J:$J,I$4)</f>
        <v>0</v>
      </c>
      <c r="J146" s="45">
        <f ca="1">SUMIFS(流水汇总!$L:$L,流水汇总!$H:$H,$A146,流水汇总!$J:$J,J$4)</f>
        <v>0</v>
      </c>
      <c r="K146" s="45">
        <f ca="1">SUMIFS(流水汇总!$L:$L,流水汇总!$H:$H,$A146,流水汇总!$J:$J,K$4)</f>
        <v>0</v>
      </c>
      <c r="L146" s="45">
        <f ca="1">SUMIFS(流水汇总!$L:$L,流水汇总!$H:$H,$A146,流水汇总!$J:$J,L$4)</f>
        <v>0</v>
      </c>
      <c r="M146" s="359">
        <f ca="1" t="shared" si="6"/>
        <v>0</v>
      </c>
      <c r="N146" s="359">
        <f ca="1" t="shared" si="7"/>
        <v>0</v>
      </c>
    </row>
    <row r="147" ht="16.5" spans="1:14">
      <c r="A147" s="364">
        <f t="shared" si="8"/>
        <v>45069</v>
      </c>
      <c r="B147" s="44">
        <f ca="1">SUMIFS(流水汇总!$K:$K,流水汇总!$H:$H,$A147,流水汇总!$J:$J,B$4)</f>
        <v>0</v>
      </c>
      <c r="C147" s="44">
        <f ca="1">SUMIFS(流水汇总!$K:$K,流水汇总!$H:$H,$A147,流水汇总!$J:$J,C$4)</f>
        <v>0</v>
      </c>
      <c r="D147" s="44">
        <f ca="1">SUMIFS(流水汇总!$K:$K,流水汇总!$H:$H,$A147,流水汇总!$J:$J,D$4)</f>
        <v>0</v>
      </c>
      <c r="E147" s="44">
        <f ca="1">SUMIFS(流水汇总!$K:$K,流水汇总!$H:$H,$A147,流水汇总!$J:$J,E$4)</f>
        <v>0</v>
      </c>
      <c r="F147" s="44">
        <f ca="1">SUMIFS(流水汇总!$K:$K,流水汇总!$H:$H,$A147,流水汇总!$J:$J,F$4)</f>
        <v>0</v>
      </c>
      <c r="G147" s="45">
        <f ca="1">SUMIFS(流水汇总!$L:$L,流水汇总!$H:$H,$A147,流水汇总!$J:$J,G$4)</f>
        <v>0</v>
      </c>
      <c r="H147" s="45">
        <f ca="1">SUMIFS(流水汇总!$L:$L,流水汇总!$H:$H,$A147,流水汇总!$J:$J,H$4)</f>
        <v>0</v>
      </c>
      <c r="I147" s="45">
        <f ca="1">SUMIFS(流水汇总!$L:$L,流水汇总!$H:$H,$A147,流水汇总!$J:$J,I$4)</f>
        <v>0</v>
      </c>
      <c r="J147" s="45">
        <f ca="1">SUMIFS(流水汇总!$L:$L,流水汇总!$H:$H,$A147,流水汇总!$J:$J,J$4)</f>
        <v>0</v>
      </c>
      <c r="K147" s="45">
        <f ca="1">SUMIFS(流水汇总!$L:$L,流水汇总!$H:$H,$A147,流水汇总!$J:$J,K$4)</f>
        <v>0</v>
      </c>
      <c r="L147" s="45">
        <f ca="1">SUMIFS(流水汇总!$L:$L,流水汇总!$H:$H,$A147,流水汇总!$J:$J,L$4)</f>
        <v>0</v>
      </c>
      <c r="M147" s="359">
        <f ca="1" t="shared" si="6"/>
        <v>0</v>
      </c>
      <c r="N147" s="359">
        <f ca="1" t="shared" si="7"/>
        <v>0</v>
      </c>
    </row>
    <row r="148" ht="16.5" spans="1:14">
      <c r="A148" s="364">
        <f t="shared" si="8"/>
        <v>45070</v>
      </c>
      <c r="B148" s="44">
        <f ca="1">SUMIFS(流水汇总!$K:$K,流水汇总!$H:$H,$A148,流水汇总!$J:$J,B$4)</f>
        <v>0</v>
      </c>
      <c r="C148" s="44">
        <f ca="1">SUMIFS(流水汇总!$K:$K,流水汇总!$H:$H,$A148,流水汇总!$J:$J,C$4)</f>
        <v>0</v>
      </c>
      <c r="D148" s="44">
        <f ca="1">SUMIFS(流水汇总!$K:$K,流水汇总!$H:$H,$A148,流水汇总!$J:$J,D$4)</f>
        <v>0</v>
      </c>
      <c r="E148" s="44">
        <f ca="1">SUMIFS(流水汇总!$K:$K,流水汇总!$H:$H,$A148,流水汇总!$J:$J,E$4)</f>
        <v>0</v>
      </c>
      <c r="F148" s="44">
        <f ca="1">SUMIFS(流水汇总!$K:$K,流水汇总!$H:$H,$A148,流水汇总!$J:$J,F$4)</f>
        <v>0</v>
      </c>
      <c r="G148" s="45">
        <f ca="1">SUMIFS(流水汇总!$L:$L,流水汇总!$H:$H,$A148,流水汇总!$J:$J,G$4)</f>
        <v>0</v>
      </c>
      <c r="H148" s="45">
        <f ca="1">SUMIFS(流水汇总!$L:$L,流水汇总!$H:$H,$A148,流水汇总!$J:$J,H$4)</f>
        <v>0</v>
      </c>
      <c r="I148" s="45">
        <f ca="1">SUMIFS(流水汇总!$L:$L,流水汇总!$H:$H,$A148,流水汇总!$J:$J,I$4)</f>
        <v>0</v>
      </c>
      <c r="J148" s="45">
        <f ca="1">SUMIFS(流水汇总!$L:$L,流水汇总!$H:$H,$A148,流水汇总!$J:$J,J$4)</f>
        <v>0</v>
      </c>
      <c r="K148" s="45">
        <f ca="1">SUMIFS(流水汇总!$L:$L,流水汇总!$H:$H,$A148,流水汇总!$J:$J,K$4)</f>
        <v>0</v>
      </c>
      <c r="L148" s="45">
        <f ca="1">SUMIFS(流水汇总!$L:$L,流水汇总!$H:$H,$A148,流水汇总!$J:$J,L$4)</f>
        <v>0</v>
      </c>
      <c r="M148" s="359">
        <f ca="1" t="shared" si="6"/>
        <v>0</v>
      </c>
      <c r="N148" s="359">
        <f ca="1" t="shared" si="7"/>
        <v>0</v>
      </c>
    </row>
    <row r="149" ht="16.5" spans="1:14">
      <c r="A149" s="364">
        <f t="shared" si="8"/>
        <v>45071</v>
      </c>
      <c r="B149" s="44">
        <f ca="1">SUMIFS(流水汇总!$K:$K,流水汇总!$H:$H,$A149,流水汇总!$J:$J,B$4)</f>
        <v>0</v>
      </c>
      <c r="C149" s="44">
        <f ca="1">SUMIFS(流水汇总!$K:$K,流水汇总!$H:$H,$A149,流水汇总!$J:$J,C$4)</f>
        <v>0</v>
      </c>
      <c r="D149" s="44">
        <f ca="1">SUMIFS(流水汇总!$K:$K,流水汇总!$H:$H,$A149,流水汇总!$J:$J,D$4)</f>
        <v>0</v>
      </c>
      <c r="E149" s="44">
        <f ca="1">SUMIFS(流水汇总!$K:$K,流水汇总!$H:$H,$A149,流水汇总!$J:$J,E$4)</f>
        <v>0</v>
      </c>
      <c r="F149" s="44">
        <f ca="1">SUMIFS(流水汇总!$K:$K,流水汇总!$H:$H,$A149,流水汇总!$J:$J,F$4)</f>
        <v>0</v>
      </c>
      <c r="G149" s="45">
        <f ca="1">SUMIFS(流水汇总!$L:$L,流水汇总!$H:$H,$A149,流水汇总!$J:$J,G$4)</f>
        <v>0</v>
      </c>
      <c r="H149" s="45">
        <f ca="1">SUMIFS(流水汇总!$L:$L,流水汇总!$H:$H,$A149,流水汇总!$J:$J,H$4)</f>
        <v>0</v>
      </c>
      <c r="I149" s="45">
        <f ca="1">SUMIFS(流水汇总!$L:$L,流水汇总!$H:$H,$A149,流水汇总!$J:$J,I$4)</f>
        <v>0</v>
      </c>
      <c r="J149" s="45">
        <f ca="1">SUMIFS(流水汇总!$L:$L,流水汇总!$H:$H,$A149,流水汇总!$J:$J,J$4)</f>
        <v>0</v>
      </c>
      <c r="K149" s="45">
        <f ca="1">SUMIFS(流水汇总!$L:$L,流水汇总!$H:$H,$A149,流水汇总!$J:$J,K$4)</f>
        <v>0</v>
      </c>
      <c r="L149" s="45">
        <f ca="1">SUMIFS(流水汇总!$L:$L,流水汇总!$H:$H,$A149,流水汇总!$J:$J,L$4)</f>
        <v>0</v>
      </c>
      <c r="M149" s="359">
        <f ca="1" t="shared" si="6"/>
        <v>0</v>
      </c>
      <c r="N149" s="359">
        <f ca="1" t="shared" si="7"/>
        <v>0</v>
      </c>
    </row>
    <row r="150" ht="16.5" spans="1:14">
      <c r="A150" s="364">
        <f t="shared" si="8"/>
        <v>45072</v>
      </c>
      <c r="B150" s="44">
        <f ca="1">SUMIFS(流水汇总!$K:$K,流水汇总!$H:$H,$A150,流水汇总!$J:$J,B$4)</f>
        <v>0</v>
      </c>
      <c r="C150" s="44">
        <f ca="1">SUMIFS(流水汇总!$K:$K,流水汇总!$H:$H,$A150,流水汇总!$J:$J,C$4)</f>
        <v>0</v>
      </c>
      <c r="D150" s="44">
        <f ca="1">SUMIFS(流水汇总!$K:$K,流水汇总!$H:$H,$A150,流水汇总!$J:$J,D$4)</f>
        <v>0</v>
      </c>
      <c r="E150" s="44">
        <f ca="1">SUMIFS(流水汇总!$K:$K,流水汇总!$H:$H,$A150,流水汇总!$J:$J,E$4)</f>
        <v>0</v>
      </c>
      <c r="F150" s="44">
        <f ca="1">SUMIFS(流水汇总!$K:$K,流水汇总!$H:$H,$A150,流水汇总!$J:$J,F$4)</f>
        <v>0</v>
      </c>
      <c r="G150" s="45">
        <f ca="1">SUMIFS(流水汇总!$L:$L,流水汇总!$H:$H,$A150,流水汇总!$J:$J,G$4)</f>
        <v>0</v>
      </c>
      <c r="H150" s="45">
        <f ca="1">SUMIFS(流水汇总!$L:$L,流水汇总!$H:$H,$A150,流水汇总!$J:$J,H$4)</f>
        <v>0</v>
      </c>
      <c r="I150" s="45">
        <f ca="1">SUMIFS(流水汇总!$L:$L,流水汇总!$H:$H,$A150,流水汇总!$J:$J,I$4)</f>
        <v>0</v>
      </c>
      <c r="J150" s="45">
        <f ca="1">SUMIFS(流水汇总!$L:$L,流水汇总!$H:$H,$A150,流水汇总!$J:$J,J$4)</f>
        <v>0</v>
      </c>
      <c r="K150" s="45">
        <f ca="1">SUMIFS(流水汇总!$L:$L,流水汇总!$H:$H,$A150,流水汇总!$J:$J,K$4)</f>
        <v>0</v>
      </c>
      <c r="L150" s="45">
        <f ca="1">SUMIFS(流水汇总!$L:$L,流水汇总!$H:$H,$A150,流水汇总!$J:$J,L$4)</f>
        <v>0</v>
      </c>
      <c r="M150" s="359">
        <f ca="1" t="shared" si="6"/>
        <v>0</v>
      </c>
      <c r="N150" s="359">
        <f ca="1" t="shared" si="7"/>
        <v>0</v>
      </c>
    </row>
    <row r="151" ht="16.5" spans="1:14">
      <c r="A151" s="364">
        <f t="shared" si="8"/>
        <v>45073</v>
      </c>
      <c r="B151" s="44">
        <f ca="1">SUMIFS(流水汇总!$K:$K,流水汇总!$H:$H,$A151,流水汇总!$J:$J,B$4)</f>
        <v>0</v>
      </c>
      <c r="C151" s="44">
        <f ca="1">SUMIFS(流水汇总!$K:$K,流水汇总!$H:$H,$A151,流水汇总!$J:$J,C$4)</f>
        <v>0</v>
      </c>
      <c r="D151" s="44">
        <f ca="1">SUMIFS(流水汇总!$K:$K,流水汇总!$H:$H,$A151,流水汇总!$J:$J,D$4)</f>
        <v>0</v>
      </c>
      <c r="E151" s="44">
        <f ca="1">SUMIFS(流水汇总!$K:$K,流水汇总!$H:$H,$A151,流水汇总!$J:$J,E$4)</f>
        <v>0</v>
      </c>
      <c r="F151" s="44">
        <f ca="1">SUMIFS(流水汇总!$K:$K,流水汇总!$H:$H,$A151,流水汇总!$J:$J,F$4)</f>
        <v>0</v>
      </c>
      <c r="G151" s="45">
        <f ca="1">SUMIFS(流水汇总!$L:$L,流水汇总!$H:$H,$A151,流水汇总!$J:$J,G$4)</f>
        <v>0</v>
      </c>
      <c r="H151" s="45">
        <f ca="1">SUMIFS(流水汇总!$L:$L,流水汇总!$H:$H,$A151,流水汇总!$J:$J,H$4)</f>
        <v>0</v>
      </c>
      <c r="I151" s="45">
        <f ca="1">SUMIFS(流水汇总!$L:$L,流水汇总!$H:$H,$A151,流水汇总!$J:$J,I$4)</f>
        <v>0</v>
      </c>
      <c r="J151" s="45">
        <f ca="1">SUMIFS(流水汇总!$L:$L,流水汇总!$H:$H,$A151,流水汇总!$J:$J,J$4)</f>
        <v>0</v>
      </c>
      <c r="K151" s="45">
        <f ca="1">SUMIFS(流水汇总!$L:$L,流水汇总!$H:$H,$A151,流水汇总!$J:$J,K$4)</f>
        <v>0</v>
      </c>
      <c r="L151" s="45">
        <f ca="1">SUMIFS(流水汇总!$L:$L,流水汇总!$H:$H,$A151,流水汇总!$J:$J,L$4)</f>
        <v>0</v>
      </c>
      <c r="M151" s="359">
        <f ca="1" t="shared" si="6"/>
        <v>0</v>
      </c>
      <c r="N151" s="359">
        <f ca="1" t="shared" si="7"/>
        <v>0</v>
      </c>
    </row>
    <row r="152" ht="16.5" spans="1:14">
      <c r="A152" s="364">
        <f t="shared" si="8"/>
        <v>45074</v>
      </c>
      <c r="B152" s="44">
        <f ca="1">SUMIFS(流水汇总!$K:$K,流水汇总!$H:$H,$A152,流水汇总!$J:$J,B$4)</f>
        <v>0</v>
      </c>
      <c r="C152" s="44">
        <f ca="1">SUMIFS(流水汇总!$K:$K,流水汇总!$H:$H,$A152,流水汇总!$J:$J,C$4)</f>
        <v>0</v>
      </c>
      <c r="D152" s="44">
        <f ca="1">SUMIFS(流水汇总!$K:$K,流水汇总!$H:$H,$A152,流水汇总!$J:$J,D$4)</f>
        <v>0</v>
      </c>
      <c r="E152" s="44">
        <f ca="1">SUMIFS(流水汇总!$K:$K,流水汇总!$H:$H,$A152,流水汇总!$J:$J,E$4)</f>
        <v>0</v>
      </c>
      <c r="F152" s="44">
        <f ca="1">SUMIFS(流水汇总!$K:$K,流水汇总!$H:$H,$A152,流水汇总!$J:$J,F$4)</f>
        <v>0</v>
      </c>
      <c r="G152" s="45">
        <f ca="1">SUMIFS(流水汇总!$L:$L,流水汇总!$H:$H,$A152,流水汇总!$J:$J,G$4)</f>
        <v>0</v>
      </c>
      <c r="H152" s="45">
        <f ca="1">SUMIFS(流水汇总!$L:$L,流水汇总!$H:$H,$A152,流水汇总!$J:$J,H$4)</f>
        <v>0</v>
      </c>
      <c r="I152" s="45">
        <f ca="1">SUMIFS(流水汇总!$L:$L,流水汇总!$H:$H,$A152,流水汇总!$J:$J,I$4)</f>
        <v>0</v>
      </c>
      <c r="J152" s="45">
        <f ca="1">SUMIFS(流水汇总!$L:$L,流水汇总!$H:$H,$A152,流水汇总!$J:$J,J$4)</f>
        <v>0</v>
      </c>
      <c r="K152" s="45">
        <f ca="1">SUMIFS(流水汇总!$L:$L,流水汇总!$H:$H,$A152,流水汇总!$J:$J,K$4)</f>
        <v>0</v>
      </c>
      <c r="L152" s="45">
        <f ca="1">SUMIFS(流水汇总!$L:$L,流水汇总!$H:$H,$A152,流水汇总!$J:$J,L$4)</f>
        <v>0</v>
      </c>
      <c r="M152" s="359">
        <f ca="1" t="shared" si="6"/>
        <v>0</v>
      </c>
      <c r="N152" s="359">
        <f ca="1" t="shared" si="7"/>
        <v>0</v>
      </c>
    </row>
    <row r="153" ht="16.5" spans="1:14">
      <c r="A153" s="364">
        <f t="shared" si="8"/>
        <v>45075</v>
      </c>
      <c r="B153" s="44">
        <f ca="1">SUMIFS(流水汇总!$K:$K,流水汇总!$H:$H,$A153,流水汇总!$J:$J,B$4)</f>
        <v>0</v>
      </c>
      <c r="C153" s="44">
        <f ca="1">SUMIFS(流水汇总!$K:$K,流水汇总!$H:$H,$A153,流水汇总!$J:$J,C$4)</f>
        <v>0</v>
      </c>
      <c r="D153" s="44">
        <f ca="1">SUMIFS(流水汇总!$K:$K,流水汇总!$H:$H,$A153,流水汇总!$J:$J,D$4)</f>
        <v>0</v>
      </c>
      <c r="E153" s="44">
        <f ca="1">SUMIFS(流水汇总!$K:$K,流水汇总!$H:$H,$A153,流水汇总!$J:$J,E$4)</f>
        <v>0</v>
      </c>
      <c r="F153" s="44">
        <f ca="1">SUMIFS(流水汇总!$K:$K,流水汇总!$H:$H,$A153,流水汇总!$J:$J,F$4)</f>
        <v>0</v>
      </c>
      <c r="G153" s="45">
        <f ca="1">SUMIFS(流水汇总!$L:$L,流水汇总!$H:$H,$A153,流水汇总!$J:$J,G$4)</f>
        <v>0</v>
      </c>
      <c r="H153" s="45">
        <f ca="1">SUMIFS(流水汇总!$L:$L,流水汇总!$H:$H,$A153,流水汇总!$J:$J,H$4)</f>
        <v>0</v>
      </c>
      <c r="I153" s="45">
        <f ca="1">SUMIFS(流水汇总!$L:$L,流水汇总!$H:$H,$A153,流水汇总!$J:$J,I$4)</f>
        <v>0</v>
      </c>
      <c r="J153" s="45">
        <f ca="1">SUMIFS(流水汇总!$L:$L,流水汇总!$H:$H,$A153,流水汇总!$J:$J,J$4)</f>
        <v>0</v>
      </c>
      <c r="K153" s="45">
        <f ca="1">SUMIFS(流水汇总!$L:$L,流水汇总!$H:$H,$A153,流水汇总!$J:$J,K$4)</f>
        <v>0</v>
      </c>
      <c r="L153" s="45">
        <f ca="1">SUMIFS(流水汇总!$L:$L,流水汇总!$H:$H,$A153,流水汇总!$J:$J,L$4)</f>
        <v>0</v>
      </c>
      <c r="M153" s="359">
        <f ca="1" t="shared" si="6"/>
        <v>0</v>
      </c>
      <c r="N153" s="359">
        <f ca="1" t="shared" si="7"/>
        <v>0</v>
      </c>
    </row>
    <row r="154" ht="16.5" spans="1:14">
      <c r="A154" s="364">
        <f t="shared" si="8"/>
        <v>45076</v>
      </c>
      <c r="B154" s="44">
        <f ca="1">SUMIFS(流水汇总!$K:$K,流水汇总!$H:$H,$A154,流水汇总!$J:$J,B$4)</f>
        <v>0</v>
      </c>
      <c r="C154" s="44">
        <f ca="1">SUMIFS(流水汇总!$K:$K,流水汇总!$H:$H,$A154,流水汇总!$J:$J,C$4)</f>
        <v>0</v>
      </c>
      <c r="D154" s="44">
        <f ca="1">SUMIFS(流水汇总!$K:$K,流水汇总!$H:$H,$A154,流水汇总!$J:$J,D$4)</f>
        <v>0</v>
      </c>
      <c r="E154" s="44">
        <f ca="1">SUMIFS(流水汇总!$K:$K,流水汇总!$H:$H,$A154,流水汇总!$J:$J,E$4)</f>
        <v>0</v>
      </c>
      <c r="F154" s="44">
        <f ca="1">SUMIFS(流水汇总!$K:$K,流水汇总!$H:$H,$A154,流水汇总!$J:$J,F$4)</f>
        <v>0</v>
      </c>
      <c r="G154" s="45">
        <f ca="1">SUMIFS(流水汇总!$L:$L,流水汇总!$H:$H,$A154,流水汇总!$J:$J,G$4)</f>
        <v>0</v>
      </c>
      <c r="H154" s="45">
        <f ca="1">SUMIFS(流水汇总!$L:$L,流水汇总!$H:$H,$A154,流水汇总!$J:$J,H$4)</f>
        <v>0</v>
      </c>
      <c r="I154" s="45">
        <f ca="1">SUMIFS(流水汇总!$L:$L,流水汇总!$H:$H,$A154,流水汇总!$J:$J,I$4)</f>
        <v>0</v>
      </c>
      <c r="J154" s="45">
        <f ca="1">SUMIFS(流水汇总!$L:$L,流水汇总!$H:$H,$A154,流水汇总!$J:$J,J$4)</f>
        <v>0</v>
      </c>
      <c r="K154" s="45">
        <f ca="1">SUMIFS(流水汇总!$L:$L,流水汇总!$H:$H,$A154,流水汇总!$J:$J,K$4)</f>
        <v>0</v>
      </c>
      <c r="L154" s="45">
        <f ca="1">SUMIFS(流水汇总!$L:$L,流水汇总!$H:$H,$A154,流水汇总!$J:$J,L$4)</f>
        <v>0</v>
      </c>
      <c r="M154" s="359">
        <f ca="1" t="shared" si="6"/>
        <v>0</v>
      </c>
      <c r="N154" s="359">
        <f ca="1" t="shared" si="7"/>
        <v>0</v>
      </c>
    </row>
    <row r="155" ht="16.5" spans="1:14">
      <c r="A155" s="364">
        <f t="shared" si="8"/>
        <v>45077</v>
      </c>
      <c r="B155" s="44">
        <f ca="1">SUMIFS(流水汇总!$K:$K,流水汇总!$H:$H,$A155,流水汇总!$J:$J,B$4)</f>
        <v>0</v>
      </c>
      <c r="C155" s="44">
        <f ca="1">SUMIFS(流水汇总!$K:$K,流水汇总!$H:$H,$A155,流水汇总!$J:$J,C$4)</f>
        <v>0</v>
      </c>
      <c r="D155" s="44">
        <f ca="1">SUMIFS(流水汇总!$K:$K,流水汇总!$H:$H,$A155,流水汇总!$J:$J,D$4)</f>
        <v>0</v>
      </c>
      <c r="E155" s="44">
        <f ca="1">SUMIFS(流水汇总!$K:$K,流水汇总!$H:$H,$A155,流水汇总!$J:$J,E$4)</f>
        <v>0</v>
      </c>
      <c r="F155" s="44">
        <f ca="1">SUMIFS(流水汇总!$K:$K,流水汇总!$H:$H,$A155,流水汇总!$J:$J,F$4)</f>
        <v>0</v>
      </c>
      <c r="G155" s="45">
        <f ca="1">SUMIFS(流水汇总!$L:$L,流水汇总!$H:$H,$A155,流水汇总!$J:$J,G$4)</f>
        <v>0</v>
      </c>
      <c r="H155" s="45">
        <f ca="1">SUMIFS(流水汇总!$L:$L,流水汇总!$H:$H,$A155,流水汇总!$J:$J,H$4)</f>
        <v>0</v>
      </c>
      <c r="I155" s="45">
        <f ca="1">SUMIFS(流水汇总!$L:$L,流水汇总!$H:$H,$A155,流水汇总!$J:$J,I$4)</f>
        <v>0</v>
      </c>
      <c r="J155" s="45">
        <f ca="1">SUMIFS(流水汇总!$L:$L,流水汇总!$H:$H,$A155,流水汇总!$J:$J,J$4)</f>
        <v>0</v>
      </c>
      <c r="K155" s="45">
        <f ca="1">SUMIFS(流水汇总!$L:$L,流水汇总!$H:$H,$A155,流水汇总!$J:$J,K$4)</f>
        <v>0</v>
      </c>
      <c r="L155" s="45">
        <f ca="1">SUMIFS(流水汇总!$L:$L,流水汇总!$H:$H,$A155,流水汇总!$J:$J,L$4)</f>
        <v>0</v>
      </c>
      <c r="M155" s="359">
        <f ca="1" t="shared" si="6"/>
        <v>0</v>
      </c>
      <c r="N155" s="359">
        <f ca="1" t="shared" si="7"/>
        <v>0</v>
      </c>
    </row>
    <row r="156" ht="16.5" spans="1:14">
      <c r="A156" s="364">
        <f t="shared" si="8"/>
        <v>45078</v>
      </c>
      <c r="B156" s="44">
        <f ca="1">SUMIFS(流水汇总!$K:$K,流水汇总!$H:$H,$A156,流水汇总!$J:$J,B$4)</f>
        <v>0</v>
      </c>
      <c r="C156" s="44">
        <f ca="1">SUMIFS(流水汇总!$K:$K,流水汇总!$H:$H,$A156,流水汇总!$J:$J,C$4)</f>
        <v>0</v>
      </c>
      <c r="D156" s="44">
        <f ca="1">SUMIFS(流水汇总!$K:$K,流水汇总!$H:$H,$A156,流水汇总!$J:$J,D$4)</f>
        <v>0</v>
      </c>
      <c r="E156" s="44">
        <f ca="1">SUMIFS(流水汇总!$K:$K,流水汇总!$H:$H,$A156,流水汇总!$J:$J,E$4)</f>
        <v>0</v>
      </c>
      <c r="F156" s="44">
        <f ca="1">SUMIFS(流水汇总!$K:$K,流水汇总!$H:$H,$A156,流水汇总!$J:$J,F$4)</f>
        <v>0</v>
      </c>
      <c r="G156" s="45">
        <f ca="1">SUMIFS(流水汇总!$L:$L,流水汇总!$H:$H,$A156,流水汇总!$J:$J,G$4)</f>
        <v>0</v>
      </c>
      <c r="H156" s="45">
        <f ca="1">SUMIFS(流水汇总!$L:$L,流水汇总!$H:$H,$A156,流水汇总!$J:$J,H$4)</f>
        <v>0</v>
      </c>
      <c r="I156" s="45">
        <f ca="1">SUMIFS(流水汇总!$L:$L,流水汇总!$H:$H,$A156,流水汇总!$J:$J,I$4)</f>
        <v>0</v>
      </c>
      <c r="J156" s="45">
        <f ca="1">SUMIFS(流水汇总!$L:$L,流水汇总!$H:$H,$A156,流水汇总!$J:$J,J$4)</f>
        <v>0</v>
      </c>
      <c r="K156" s="45">
        <f ca="1">SUMIFS(流水汇总!$L:$L,流水汇总!$H:$H,$A156,流水汇总!$J:$J,K$4)</f>
        <v>0</v>
      </c>
      <c r="L156" s="45">
        <f ca="1">SUMIFS(流水汇总!$L:$L,流水汇总!$H:$H,$A156,流水汇总!$J:$J,L$4)</f>
        <v>0</v>
      </c>
      <c r="M156" s="359">
        <f ca="1" t="shared" si="6"/>
        <v>0</v>
      </c>
      <c r="N156" s="359">
        <f ca="1" t="shared" si="7"/>
        <v>0</v>
      </c>
    </row>
    <row r="157" ht="16.5" spans="1:14">
      <c r="A157" s="364">
        <f t="shared" si="8"/>
        <v>45079</v>
      </c>
      <c r="B157" s="44">
        <f ca="1">SUMIFS(流水汇总!$K:$K,流水汇总!$H:$H,$A157,流水汇总!$J:$J,B$4)</f>
        <v>0</v>
      </c>
      <c r="C157" s="44">
        <f ca="1">SUMIFS(流水汇总!$K:$K,流水汇总!$H:$H,$A157,流水汇总!$J:$J,C$4)</f>
        <v>0</v>
      </c>
      <c r="D157" s="44">
        <f ca="1">SUMIFS(流水汇总!$K:$K,流水汇总!$H:$H,$A157,流水汇总!$J:$J,D$4)</f>
        <v>0</v>
      </c>
      <c r="E157" s="44">
        <f ca="1">SUMIFS(流水汇总!$K:$K,流水汇总!$H:$H,$A157,流水汇总!$J:$J,E$4)</f>
        <v>0</v>
      </c>
      <c r="F157" s="44">
        <f ca="1">SUMIFS(流水汇总!$K:$K,流水汇总!$H:$H,$A157,流水汇总!$J:$J,F$4)</f>
        <v>0</v>
      </c>
      <c r="G157" s="45">
        <f ca="1">SUMIFS(流水汇总!$L:$L,流水汇总!$H:$H,$A157,流水汇总!$J:$J,G$4)</f>
        <v>0</v>
      </c>
      <c r="H157" s="45">
        <f ca="1">SUMIFS(流水汇总!$L:$L,流水汇总!$H:$H,$A157,流水汇总!$J:$J,H$4)</f>
        <v>0</v>
      </c>
      <c r="I157" s="45">
        <f ca="1">SUMIFS(流水汇总!$L:$L,流水汇总!$H:$H,$A157,流水汇总!$J:$J,I$4)</f>
        <v>0</v>
      </c>
      <c r="J157" s="45">
        <f ca="1">SUMIFS(流水汇总!$L:$L,流水汇总!$H:$H,$A157,流水汇总!$J:$J,J$4)</f>
        <v>0</v>
      </c>
      <c r="K157" s="45">
        <f ca="1">SUMIFS(流水汇总!$L:$L,流水汇总!$H:$H,$A157,流水汇总!$J:$J,K$4)</f>
        <v>0</v>
      </c>
      <c r="L157" s="45">
        <f ca="1">SUMIFS(流水汇总!$L:$L,流水汇总!$H:$H,$A157,流水汇总!$J:$J,L$4)</f>
        <v>0</v>
      </c>
      <c r="M157" s="359">
        <f ca="1" t="shared" si="6"/>
        <v>0</v>
      </c>
      <c r="N157" s="359">
        <f ca="1" t="shared" si="7"/>
        <v>0</v>
      </c>
    </row>
    <row r="158" ht="16.5" spans="1:14">
      <c r="A158" s="364">
        <f t="shared" si="8"/>
        <v>45080</v>
      </c>
      <c r="B158" s="44">
        <f ca="1">SUMIFS(流水汇总!$K:$K,流水汇总!$H:$H,$A158,流水汇总!$J:$J,B$4)</f>
        <v>0</v>
      </c>
      <c r="C158" s="44">
        <f ca="1">SUMIFS(流水汇总!$K:$K,流水汇总!$H:$H,$A158,流水汇总!$J:$J,C$4)</f>
        <v>0</v>
      </c>
      <c r="D158" s="44">
        <f ca="1">SUMIFS(流水汇总!$K:$K,流水汇总!$H:$H,$A158,流水汇总!$J:$J,D$4)</f>
        <v>0</v>
      </c>
      <c r="E158" s="44">
        <f ca="1">SUMIFS(流水汇总!$K:$K,流水汇总!$H:$H,$A158,流水汇总!$J:$J,E$4)</f>
        <v>0</v>
      </c>
      <c r="F158" s="44">
        <f ca="1">SUMIFS(流水汇总!$K:$K,流水汇总!$H:$H,$A158,流水汇总!$J:$J,F$4)</f>
        <v>0</v>
      </c>
      <c r="G158" s="45">
        <f ca="1">SUMIFS(流水汇总!$L:$L,流水汇总!$H:$H,$A158,流水汇总!$J:$J,G$4)</f>
        <v>0</v>
      </c>
      <c r="H158" s="45">
        <f ca="1">SUMIFS(流水汇总!$L:$L,流水汇总!$H:$H,$A158,流水汇总!$J:$J,H$4)</f>
        <v>0</v>
      </c>
      <c r="I158" s="45">
        <f ca="1">SUMIFS(流水汇总!$L:$L,流水汇总!$H:$H,$A158,流水汇总!$J:$J,I$4)</f>
        <v>0</v>
      </c>
      <c r="J158" s="45">
        <f ca="1">SUMIFS(流水汇总!$L:$L,流水汇总!$H:$H,$A158,流水汇总!$J:$J,J$4)</f>
        <v>0</v>
      </c>
      <c r="K158" s="45">
        <f ca="1">SUMIFS(流水汇总!$L:$L,流水汇总!$H:$H,$A158,流水汇总!$J:$J,K$4)</f>
        <v>0</v>
      </c>
      <c r="L158" s="45">
        <f ca="1">SUMIFS(流水汇总!$L:$L,流水汇总!$H:$H,$A158,流水汇总!$J:$J,L$4)</f>
        <v>0</v>
      </c>
      <c r="M158" s="359">
        <f ca="1" t="shared" si="6"/>
        <v>0</v>
      </c>
      <c r="N158" s="359">
        <f ca="1" t="shared" si="7"/>
        <v>0</v>
      </c>
    </row>
    <row r="159" ht="16.5" spans="1:14">
      <c r="A159" s="364">
        <f t="shared" si="8"/>
        <v>45081</v>
      </c>
      <c r="B159" s="44">
        <f ca="1">SUMIFS(流水汇总!$K:$K,流水汇总!$H:$H,$A159,流水汇总!$J:$J,B$4)</f>
        <v>0</v>
      </c>
      <c r="C159" s="44">
        <f ca="1">SUMIFS(流水汇总!$K:$K,流水汇总!$H:$H,$A159,流水汇总!$J:$J,C$4)</f>
        <v>0</v>
      </c>
      <c r="D159" s="44">
        <f ca="1">SUMIFS(流水汇总!$K:$K,流水汇总!$H:$H,$A159,流水汇总!$J:$J,D$4)</f>
        <v>0</v>
      </c>
      <c r="E159" s="44">
        <f ca="1">SUMIFS(流水汇总!$K:$K,流水汇总!$H:$H,$A159,流水汇总!$J:$J,E$4)</f>
        <v>0</v>
      </c>
      <c r="F159" s="44">
        <f ca="1">SUMIFS(流水汇总!$K:$K,流水汇总!$H:$H,$A159,流水汇总!$J:$J,F$4)</f>
        <v>0</v>
      </c>
      <c r="G159" s="45">
        <f ca="1">SUMIFS(流水汇总!$L:$L,流水汇总!$H:$H,$A159,流水汇总!$J:$J,G$4)</f>
        <v>0</v>
      </c>
      <c r="H159" s="45">
        <f ca="1">SUMIFS(流水汇总!$L:$L,流水汇总!$H:$H,$A159,流水汇总!$J:$J,H$4)</f>
        <v>0</v>
      </c>
      <c r="I159" s="45">
        <f ca="1">SUMIFS(流水汇总!$L:$L,流水汇总!$H:$H,$A159,流水汇总!$J:$J,I$4)</f>
        <v>0</v>
      </c>
      <c r="J159" s="45">
        <f ca="1">SUMIFS(流水汇总!$L:$L,流水汇总!$H:$H,$A159,流水汇总!$J:$J,J$4)</f>
        <v>0</v>
      </c>
      <c r="K159" s="45">
        <f ca="1">SUMIFS(流水汇总!$L:$L,流水汇总!$H:$H,$A159,流水汇总!$J:$J,K$4)</f>
        <v>0</v>
      </c>
      <c r="L159" s="45">
        <f ca="1">SUMIFS(流水汇总!$L:$L,流水汇总!$H:$H,$A159,流水汇总!$J:$J,L$4)</f>
        <v>0</v>
      </c>
      <c r="M159" s="359">
        <f ca="1" t="shared" si="6"/>
        <v>0</v>
      </c>
      <c r="N159" s="359">
        <f ca="1" t="shared" si="7"/>
        <v>0</v>
      </c>
    </row>
    <row r="160" ht="16.5" spans="1:14">
      <c r="A160" s="364">
        <f t="shared" si="8"/>
        <v>45082</v>
      </c>
      <c r="B160" s="44">
        <f ca="1">SUMIFS(流水汇总!$K:$K,流水汇总!$H:$H,$A160,流水汇总!$J:$J,B$4)</f>
        <v>0</v>
      </c>
      <c r="C160" s="44">
        <f ca="1">SUMIFS(流水汇总!$K:$K,流水汇总!$H:$H,$A160,流水汇总!$J:$J,C$4)</f>
        <v>0</v>
      </c>
      <c r="D160" s="44">
        <f ca="1">SUMIFS(流水汇总!$K:$K,流水汇总!$H:$H,$A160,流水汇总!$J:$J,D$4)</f>
        <v>0</v>
      </c>
      <c r="E160" s="44">
        <f ca="1">SUMIFS(流水汇总!$K:$K,流水汇总!$H:$H,$A160,流水汇总!$J:$J,E$4)</f>
        <v>0</v>
      </c>
      <c r="F160" s="44">
        <f ca="1">SUMIFS(流水汇总!$K:$K,流水汇总!$H:$H,$A160,流水汇总!$J:$J,F$4)</f>
        <v>0</v>
      </c>
      <c r="G160" s="45">
        <f ca="1">SUMIFS(流水汇总!$L:$L,流水汇总!$H:$H,$A160,流水汇总!$J:$J,G$4)</f>
        <v>0</v>
      </c>
      <c r="H160" s="45">
        <f ca="1">SUMIFS(流水汇总!$L:$L,流水汇总!$H:$H,$A160,流水汇总!$J:$J,H$4)</f>
        <v>0</v>
      </c>
      <c r="I160" s="45">
        <f ca="1">SUMIFS(流水汇总!$L:$L,流水汇总!$H:$H,$A160,流水汇总!$J:$J,I$4)</f>
        <v>0</v>
      </c>
      <c r="J160" s="45">
        <f ca="1">SUMIFS(流水汇总!$L:$L,流水汇总!$H:$H,$A160,流水汇总!$J:$J,J$4)</f>
        <v>0</v>
      </c>
      <c r="K160" s="45">
        <f ca="1">SUMIFS(流水汇总!$L:$L,流水汇总!$H:$H,$A160,流水汇总!$J:$J,K$4)</f>
        <v>0</v>
      </c>
      <c r="L160" s="45">
        <f ca="1">SUMIFS(流水汇总!$L:$L,流水汇总!$H:$H,$A160,流水汇总!$J:$J,L$4)</f>
        <v>0</v>
      </c>
      <c r="M160" s="359">
        <f ca="1" t="shared" si="6"/>
        <v>0</v>
      </c>
      <c r="N160" s="359">
        <f ca="1" t="shared" si="7"/>
        <v>0</v>
      </c>
    </row>
    <row r="161" ht="16.5" spans="1:14">
      <c r="A161" s="364">
        <f t="shared" si="8"/>
        <v>45083</v>
      </c>
      <c r="B161" s="44">
        <f ca="1">SUMIFS(流水汇总!$K:$K,流水汇总!$H:$H,$A161,流水汇总!$J:$J,B$4)</f>
        <v>0</v>
      </c>
      <c r="C161" s="44">
        <f ca="1">SUMIFS(流水汇总!$K:$K,流水汇总!$H:$H,$A161,流水汇总!$J:$J,C$4)</f>
        <v>0</v>
      </c>
      <c r="D161" s="44">
        <f ca="1">SUMIFS(流水汇总!$K:$K,流水汇总!$H:$H,$A161,流水汇总!$J:$J,D$4)</f>
        <v>0</v>
      </c>
      <c r="E161" s="44">
        <f ca="1">SUMIFS(流水汇总!$K:$K,流水汇总!$H:$H,$A161,流水汇总!$J:$J,E$4)</f>
        <v>0</v>
      </c>
      <c r="F161" s="44">
        <f ca="1">SUMIFS(流水汇总!$K:$K,流水汇总!$H:$H,$A161,流水汇总!$J:$J,F$4)</f>
        <v>0</v>
      </c>
      <c r="G161" s="45">
        <f ca="1">SUMIFS(流水汇总!$L:$L,流水汇总!$H:$H,$A161,流水汇总!$J:$J,G$4)</f>
        <v>0</v>
      </c>
      <c r="H161" s="45">
        <f ca="1">SUMIFS(流水汇总!$L:$L,流水汇总!$H:$H,$A161,流水汇总!$J:$J,H$4)</f>
        <v>0</v>
      </c>
      <c r="I161" s="45">
        <f ca="1">SUMIFS(流水汇总!$L:$L,流水汇总!$H:$H,$A161,流水汇总!$J:$J,I$4)</f>
        <v>0</v>
      </c>
      <c r="J161" s="45">
        <f ca="1">SUMIFS(流水汇总!$L:$L,流水汇总!$H:$H,$A161,流水汇总!$J:$J,J$4)</f>
        <v>0</v>
      </c>
      <c r="K161" s="45">
        <f ca="1">SUMIFS(流水汇总!$L:$L,流水汇总!$H:$H,$A161,流水汇总!$J:$J,K$4)</f>
        <v>0</v>
      </c>
      <c r="L161" s="45">
        <f ca="1">SUMIFS(流水汇总!$L:$L,流水汇总!$H:$H,$A161,流水汇总!$J:$J,L$4)</f>
        <v>0</v>
      </c>
      <c r="M161" s="359">
        <f ca="1" t="shared" si="6"/>
        <v>0</v>
      </c>
      <c r="N161" s="359">
        <f ca="1" t="shared" si="7"/>
        <v>0</v>
      </c>
    </row>
    <row r="162" ht="16.5" spans="1:14">
      <c r="A162" s="364">
        <f t="shared" si="8"/>
        <v>45084</v>
      </c>
      <c r="B162" s="44">
        <f ca="1">SUMIFS(流水汇总!$K:$K,流水汇总!$H:$H,$A162,流水汇总!$J:$J,B$4)</f>
        <v>0</v>
      </c>
      <c r="C162" s="44">
        <f ca="1">SUMIFS(流水汇总!$K:$K,流水汇总!$H:$H,$A162,流水汇总!$J:$J,C$4)</f>
        <v>0</v>
      </c>
      <c r="D162" s="44">
        <f ca="1">SUMIFS(流水汇总!$K:$K,流水汇总!$H:$H,$A162,流水汇总!$J:$J,D$4)</f>
        <v>0</v>
      </c>
      <c r="E162" s="44">
        <f ca="1">SUMIFS(流水汇总!$K:$K,流水汇总!$H:$H,$A162,流水汇总!$J:$J,E$4)</f>
        <v>0</v>
      </c>
      <c r="F162" s="44">
        <f ca="1">SUMIFS(流水汇总!$K:$K,流水汇总!$H:$H,$A162,流水汇总!$J:$J,F$4)</f>
        <v>0</v>
      </c>
      <c r="G162" s="45">
        <f ca="1">SUMIFS(流水汇总!$L:$L,流水汇总!$H:$H,$A162,流水汇总!$J:$J,G$4)</f>
        <v>0</v>
      </c>
      <c r="H162" s="45">
        <f ca="1">SUMIFS(流水汇总!$L:$L,流水汇总!$H:$H,$A162,流水汇总!$J:$J,H$4)</f>
        <v>0</v>
      </c>
      <c r="I162" s="45">
        <f ca="1">SUMIFS(流水汇总!$L:$L,流水汇总!$H:$H,$A162,流水汇总!$J:$J,I$4)</f>
        <v>0</v>
      </c>
      <c r="J162" s="45">
        <f ca="1">SUMIFS(流水汇总!$L:$L,流水汇总!$H:$H,$A162,流水汇总!$J:$J,J$4)</f>
        <v>0</v>
      </c>
      <c r="K162" s="45">
        <f ca="1">SUMIFS(流水汇总!$L:$L,流水汇总!$H:$H,$A162,流水汇总!$J:$J,K$4)</f>
        <v>0</v>
      </c>
      <c r="L162" s="45">
        <f ca="1">SUMIFS(流水汇总!$L:$L,流水汇总!$H:$H,$A162,流水汇总!$J:$J,L$4)</f>
        <v>0</v>
      </c>
      <c r="M162" s="359">
        <f ca="1" t="shared" si="6"/>
        <v>0</v>
      </c>
      <c r="N162" s="359">
        <f ca="1" t="shared" si="7"/>
        <v>0</v>
      </c>
    </row>
    <row r="163" ht="16.5" spans="1:14">
      <c r="A163" s="364">
        <f t="shared" si="8"/>
        <v>45085</v>
      </c>
      <c r="B163" s="44">
        <f ca="1">SUMIFS(流水汇总!$K:$K,流水汇总!$H:$H,$A163,流水汇总!$J:$J,B$4)</f>
        <v>0</v>
      </c>
      <c r="C163" s="44">
        <f ca="1">SUMIFS(流水汇总!$K:$K,流水汇总!$H:$H,$A163,流水汇总!$J:$J,C$4)</f>
        <v>0</v>
      </c>
      <c r="D163" s="44">
        <f ca="1">SUMIFS(流水汇总!$K:$K,流水汇总!$H:$H,$A163,流水汇总!$J:$J,D$4)</f>
        <v>0</v>
      </c>
      <c r="E163" s="44">
        <f ca="1">SUMIFS(流水汇总!$K:$K,流水汇总!$H:$H,$A163,流水汇总!$J:$J,E$4)</f>
        <v>0</v>
      </c>
      <c r="F163" s="44">
        <f ca="1">SUMIFS(流水汇总!$K:$K,流水汇总!$H:$H,$A163,流水汇总!$J:$J,F$4)</f>
        <v>0</v>
      </c>
      <c r="G163" s="45">
        <f ca="1">SUMIFS(流水汇总!$L:$L,流水汇总!$H:$H,$A163,流水汇总!$J:$J,G$4)</f>
        <v>0</v>
      </c>
      <c r="H163" s="45">
        <f ca="1">SUMIFS(流水汇总!$L:$L,流水汇总!$H:$H,$A163,流水汇总!$J:$J,H$4)</f>
        <v>0</v>
      </c>
      <c r="I163" s="45">
        <f ca="1">SUMIFS(流水汇总!$L:$L,流水汇总!$H:$H,$A163,流水汇总!$J:$J,I$4)</f>
        <v>0</v>
      </c>
      <c r="J163" s="45">
        <f ca="1">SUMIFS(流水汇总!$L:$L,流水汇总!$H:$H,$A163,流水汇总!$J:$J,J$4)</f>
        <v>0</v>
      </c>
      <c r="K163" s="45">
        <f ca="1">SUMIFS(流水汇总!$L:$L,流水汇总!$H:$H,$A163,流水汇总!$J:$J,K$4)</f>
        <v>0</v>
      </c>
      <c r="L163" s="45">
        <f ca="1">SUMIFS(流水汇总!$L:$L,流水汇总!$H:$H,$A163,流水汇总!$J:$J,L$4)</f>
        <v>0</v>
      </c>
      <c r="M163" s="359">
        <f ca="1" t="shared" si="6"/>
        <v>0</v>
      </c>
      <c r="N163" s="359">
        <f ca="1" t="shared" si="7"/>
        <v>0</v>
      </c>
    </row>
    <row r="164" ht="16.5" spans="1:14">
      <c r="A164" s="364">
        <f t="shared" si="8"/>
        <v>45086</v>
      </c>
      <c r="B164" s="44">
        <f ca="1">SUMIFS(流水汇总!$K:$K,流水汇总!$H:$H,$A164,流水汇总!$J:$J,B$4)</f>
        <v>0</v>
      </c>
      <c r="C164" s="44">
        <f ca="1">SUMIFS(流水汇总!$K:$K,流水汇总!$H:$H,$A164,流水汇总!$J:$J,C$4)</f>
        <v>0</v>
      </c>
      <c r="D164" s="44">
        <f ca="1">SUMIFS(流水汇总!$K:$K,流水汇总!$H:$H,$A164,流水汇总!$J:$J,D$4)</f>
        <v>0</v>
      </c>
      <c r="E164" s="44">
        <f ca="1">SUMIFS(流水汇总!$K:$K,流水汇总!$H:$H,$A164,流水汇总!$J:$J,E$4)</f>
        <v>0</v>
      </c>
      <c r="F164" s="44">
        <f ca="1">SUMIFS(流水汇总!$K:$K,流水汇总!$H:$H,$A164,流水汇总!$J:$J,F$4)</f>
        <v>0</v>
      </c>
      <c r="G164" s="45">
        <f ca="1">SUMIFS(流水汇总!$L:$L,流水汇总!$H:$H,$A164,流水汇总!$J:$J,G$4)</f>
        <v>0</v>
      </c>
      <c r="H164" s="45">
        <f ca="1">SUMIFS(流水汇总!$L:$L,流水汇总!$H:$H,$A164,流水汇总!$J:$J,H$4)</f>
        <v>0</v>
      </c>
      <c r="I164" s="45">
        <f ca="1">SUMIFS(流水汇总!$L:$L,流水汇总!$H:$H,$A164,流水汇总!$J:$J,I$4)</f>
        <v>0</v>
      </c>
      <c r="J164" s="45">
        <f ca="1">SUMIFS(流水汇总!$L:$L,流水汇总!$H:$H,$A164,流水汇总!$J:$J,J$4)</f>
        <v>0</v>
      </c>
      <c r="K164" s="45">
        <f ca="1">SUMIFS(流水汇总!$L:$L,流水汇总!$H:$H,$A164,流水汇总!$J:$J,K$4)</f>
        <v>0</v>
      </c>
      <c r="L164" s="45">
        <f ca="1">SUMIFS(流水汇总!$L:$L,流水汇总!$H:$H,$A164,流水汇总!$J:$J,L$4)</f>
        <v>0</v>
      </c>
      <c r="M164" s="359">
        <f ca="1" t="shared" si="6"/>
        <v>0</v>
      </c>
      <c r="N164" s="359">
        <f ca="1" t="shared" si="7"/>
        <v>0</v>
      </c>
    </row>
    <row r="165" ht="16.5" spans="1:14">
      <c r="A165" s="364">
        <f t="shared" si="8"/>
        <v>45087</v>
      </c>
      <c r="B165" s="44">
        <f ca="1">SUMIFS(流水汇总!$K:$K,流水汇总!$H:$H,$A165,流水汇总!$J:$J,B$4)</f>
        <v>0</v>
      </c>
      <c r="C165" s="44">
        <f ca="1">SUMIFS(流水汇总!$K:$K,流水汇总!$H:$H,$A165,流水汇总!$J:$J,C$4)</f>
        <v>0</v>
      </c>
      <c r="D165" s="44">
        <f ca="1">SUMIFS(流水汇总!$K:$K,流水汇总!$H:$H,$A165,流水汇总!$J:$J,D$4)</f>
        <v>0</v>
      </c>
      <c r="E165" s="44">
        <f ca="1">SUMIFS(流水汇总!$K:$K,流水汇总!$H:$H,$A165,流水汇总!$J:$J,E$4)</f>
        <v>0</v>
      </c>
      <c r="F165" s="44">
        <f ca="1">SUMIFS(流水汇总!$K:$K,流水汇总!$H:$H,$A165,流水汇总!$J:$J,F$4)</f>
        <v>0</v>
      </c>
      <c r="G165" s="45">
        <f ca="1">SUMIFS(流水汇总!$L:$L,流水汇总!$H:$H,$A165,流水汇总!$J:$J,G$4)</f>
        <v>0</v>
      </c>
      <c r="H165" s="45">
        <f ca="1">SUMIFS(流水汇总!$L:$L,流水汇总!$H:$H,$A165,流水汇总!$J:$J,H$4)</f>
        <v>0</v>
      </c>
      <c r="I165" s="45">
        <f ca="1">SUMIFS(流水汇总!$L:$L,流水汇总!$H:$H,$A165,流水汇总!$J:$J,I$4)</f>
        <v>0</v>
      </c>
      <c r="J165" s="45">
        <f ca="1">SUMIFS(流水汇总!$L:$L,流水汇总!$H:$H,$A165,流水汇总!$J:$J,J$4)</f>
        <v>0</v>
      </c>
      <c r="K165" s="45">
        <f ca="1">SUMIFS(流水汇总!$L:$L,流水汇总!$H:$H,$A165,流水汇总!$J:$J,K$4)</f>
        <v>0</v>
      </c>
      <c r="L165" s="45">
        <f ca="1">SUMIFS(流水汇总!$L:$L,流水汇总!$H:$H,$A165,流水汇总!$J:$J,L$4)</f>
        <v>0</v>
      </c>
      <c r="M165" s="359">
        <f ca="1" t="shared" si="6"/>
        <v>0</v>
      </c>
      <c r="N165" s="359">
        <f ca="1" t="shared" si="7"/>
        <v>0</v>
      </c>
    </row>
    <row r="166" ht="16.5" spans="1:14">
      <c r="A166" s="364">
        <f t="shared" si="8"/>
        <v>45088</v>
      </c>
      <c r="B166" s="44">
        <f ca="1">SUMIFS(流水汇总!$K:$K,流水汇总!$H:$H,$A166,流水汇总!$J:$J,B$4)</f>
        <v>0</v>
      </c>
      <c r="C166" s="44">
        <f ca="1">SUMIFS(流水汇总!$K:$K,流水汇总!$H:$H,$A166,流水汇总!$J:$J,C$4)</f>
        <v>0</v>
      </c>
      <c r="D166" s="44">
        <f ca="1">SUMIFS(流水汇总!$K:$K,流水汇总!$H:$H,$A166,流水汇总!$J:$J,D$4)</f>
        <v>0</v>
      </c>
      <c r="E166" s="44">
        <f ca="1">SUMIFS(流水汇总!$K:$K,流水汇总!$H:$H,$A166,流水汇总!$J:$J,E$4)</f>
        <v>0</v>
      </c>
      <c r="F166" s="44">
        <f ca="1">SUMIFS(流水汇总!$K:$K,流水汇总!$H:$H,$A166,流水汇总!$J:$J,F$4)</f>
        <v>0</v>
      </c>
      <c r="G166" s="45">
        <f ca="1">SUMIFS(流水汇总!$L:$L,流水汇总!$H:$H,$A166,流水汇总!$J:$J,G$4)</f>
        <v>0</v>
      </c>
      <c r="H166" s="45">
        <f ca="1">SUMIFS(流水汇总!$L:$L,流水汇总!$H:$H,$A166,流水汇总!$J:$J,H$4)</f>
        <v>0</v>
      </c>
      <c r="I166" s="45">
        <f ca="1">SUMIFS(流水汇总!$L:$L,流水汇总!$H:$H,$A166,流水汇总!$J:$J,I$4)</f>
        <v>0</v>
      </c>
      <c r="J166" s="45">
        <f ca="1">SUMIFS(流水汇总!$L:$L,流水汇总!$H:$H,$A166,流水汇总!$J:$J,J$4)</f>
        <v>0</v>
      </c>
      <c r="K166" s="45">
        <f ca="1">SUMIFS(流水汇总!$L:$L,流水汇总!$H:$H,$A166,流水汇总!$J:$J,K$4)</f>
        <v>0</v>
      </c>
      <c r="L166" s="45">
        <f ca="1">SUMIFS(流水汇总!$L:$L,流水汇总!$H:$H,$A166,流水汇总!$J:$J,L$4)</f>
        <v>0</v>
      </c>
      <c r="M166" s="359">
        <f ca="1" t="shared" si="6"/>
        <v>0</v>
      </c>
      <c r="N166" s="359">
        <f ca="1" t="shared" si="7"/>
        <v>0</v>
      </c>
    </row>
    <row r="167" ht="16.5" spans="1:14">
      <c r="A167" s="364">
        <f t="shared" si="8"/>
        <v>45089</v>
      </c>
      <c r="B167" s="44">
        <f ca="1">SUMIFS(流水汇总!$K:$K,流水汇总!$H:$H,$A167,流水汇总!$J:$J,B$4)</f>
        <v>0</v>
      </c>
      <c r="C167" s="44">
        <f ca="1">SUMIFS(流水汇总!$K:$K,流水汇总!$H:$H,$A167,流水汇总!$J:$J,C$4)</f>
        <v>0</v>
      </c>
      <c r="D167" s="44">
        <f ca="1">SUMIFS(流水汇总!$K:$K,流水汇总!$H:$H,$A167,流水汇总!$J:$J,D$4)</f>
        <v>0</v>
      </c>
      <c r="E167" s="44">
        <f ca="1">SUMIFS(流水汇总!$K:$K,流水汇总!$H:$H,$A167,流水汇总!$J:$J,E$4)</f>
        <v>0</v>
      </c>
      <c r="F167" s="44">
        <f ca="1">SUMIFS(流水汇总!$K:$K,流水汇总!$H:$H,$A167,流水汇总!$J:$J,F$4)</f>
        <v>0</v>
      </c>
      <c r="G167" s="45">
        <f ca="1">SUMIFS(流水汇总!$L:$L,流水汇总!$H:$H,$A167,流水汇总!$J:$J,G$4)</f>
        <v>0</v>
      </c>
      <c r="H167" s="45">
        <f ca="1">SUMIFS(流水汇总!$L:$L,流水汇总!$H:$H,$A167,流水汇总!$J:$J,H$4)</f>
        <v>0</v>
      </c>
      <c r="I167" s="45">
        <f ca="1">SUMIFS(流水汇总!$L:$L,流水汇总!$H:$H,$A167,流水汇总!$J:$J,I$4)</f>
        <v>0</v>
      </c>
      <c r="J167" s="45">
        <f ca="1">SUMIFS(流水汇总!$L:$L,流水汇总!$H:$H,$A167,流水汇总!$J:$J,J$4)</f>
        <v>0</v>
      </c>
      <c r="K167" s="45">
        <f ca="1">SUMIFS(流水汇总!$L:$L,流水汇总!$H:$H,$A167,流水汇总!$J:$J,K$4)</f>
        <v>0</v>
      </c>
      <c r="L167" s="45">
        <f ca="1">SUMIFS(流水汇总!$L:$L,流水汇总!$H:$H,$A167,流水汇总!$J:$J,L$4)</f>
        <v>0</v>
      </c>
      <c r="M167" s="359">
        <f ca="1" t="shared" si="6"/>
        <v>0</v>
      </c>
      <c r="N167" s="359">
        <f ca="1" t="shared" si="7"/>
        <v>0</v>
      </c>
    </row>
    <row r="168" ht="16.5" spans="1:14">
      <c r="A168" s="364">
        <f t="shared" si="8"/>
        <v>45090</v>
      </c>
      <c r="B168" s="44">
        <f ca="1">SUMIFS(流水汇总!$K:$K,流水汇总!$H:$H,$A168,流水汇总!$J:$J,B$4)</f>
        <v>0</v>
      </c>
      <c r="C168" s="44">
        <f ca="1">SUMIFS(流水汇总!$K:$K,流水汇总!$H:$H,$A168,流水汇总!$J:$J,C$4)</f>
        <v>0</v>
      </c>
      <c r="D168" s="44">
        <f ca="1">SUMIFS(流水汇总!$K:$K,流水汇总!$H:$H,$A168,流水汇总!$J:$J,D$4)</f>
        <v>0</v>
      </c>
      <c r="E168" s="44">
        <f ca="1">SUMIFS(流水汇总!$K:$K,流水汇总!$H:$H,$A168,流水汇总!$J:$J,E$4)</f>
        <v>0</v>
      </c>
      <c r="F168" s="44">
        <f ca="1">SUMIFS(流水汇总!$K:$K,流水汇总!$H:$H,$A168,流水汇总!$J:$J,F$4)</f>
        <v>0</v>
      </c>
      <c r="G168" s="45">
        <f ca="1">SUMIFS(流水汇总!$L:$L,流水汇总!$H:$H,$A168,流水汇总!$J:$J,G$4)</f>
        <v>0</v>
      </c>
      <c r="H168" s="45">
        <f ca="1">SUMIFS(流水汇总!$L:$L,流水汇总!$H:$H,$A168,流水汇总!$J:$J,H$4)</f>
        <v>0</v>
      </c>
      <c r="I168" s="45">
        <f ca="1">SUMIFS(流水汇总!$L:$L,流水汇总!$H:$H,$A168,流水汇总!$J:$J,I$4)</f>
        <v>0</v>
      </c>
      <c r="J168" s="45">
        <f ca="1">SUMIFS(流水汇总!$L:$L,流水汇总!$H:$H,$A168,流水汇总!$J:$J,J$4)</f>
        <v>0</v>
      </c>
      <c r="K168" s="45">
        <f ca="1">SUMIFS(流水汇总!$L:$L,流水汇总!$H:$H,$A168,流水汇总!$J:$J,K$4)</f>
        <v>0</v>
      </c>
      <c r="L168" s="45">
        <f ca="1">SUMIFS(流水汇总!$L:$L,流水汇总!$H:$H,$A168,流水汇总!$J:$J,L$4)</f>
        <v>0</v>
      </c>
      <c r="M168" s="359">
        <f ca="1" t="shared" si="6"/>
        <v>0</v>
      </c>
      <c r="N168" s="359">
        <f ca="1" t="shared" si="7"/>
        <v>0</v>
      </c>
    </row>
    <row r="169" ht="16.5" spans="1:14">
      <c r="A169" s="364">
        <f t="shared" si="8"/>
        <v>45091</v>
      </c>
      <c r="B169" s="44">
        <f ca="1">SUMIFS(流水汇总!$K:$K,流水汇总!$H:$H,$A169,流水汇总!$J:$J,B$4)</f>
        <v>0</v>
      </c>
      <c r="C169" s="44">
        <f ca="1">SUMIFS(流水汇总!$K:$K,流水汇总!$H:$H,$A169,流水汇总!$J:$J,C$4)</f>
        <v>0</v>
      </c>
      <c r="D169" s="44">
        <f ca="1">SUMIFS(流水汇总!$K:$K,流水汇总!$H:$H,$A169,流水汇总!$J:$J,D$4)</f>
        <v>0</v>
      </c>
      <c r="E169" s="44">
        <f ca="1">SUMIFS(流水汇总!$K:$K,流水汇总!$H:$H,$A169,流水汇总!$J:$J,E$4)</f>
        <v>0</v>
      </c>
      <c r="F169" s="44">
        <f ca="1">SUMIFS(流水汇总!$K:$K,流水汇总!$H:$H,$A169,流水汇总!$J:$J,F$4)</f>
        <v>0</v>
      </c>
      <c r="G169" s="45">
        <f ca="1">SUMIFS(流水汇总!$L:$L,流水汇总!$H:$H,$A169,流水汇总!$J:$J,G$4)</f>
        <v>0</v>
      </c>
      <c r="H169" s="45">
        <f ca="1">SUMIFS(流水汇总!$L:$L,流水汇总!$H:$H,$A169,流水汇总!$J:$J,H$4)</f>
        <v>0</v>
      </c>
      <c r="I169" s="45">
        <f ca="1">SUMIFS(流水汇总!$L:$L,流水汇总!$H:$H,$A169,流水汇总!$J:$J,I$4)</f>
        <v>0</v>
      </c>
      <c r="J169" s="45">
        <f ca="1">SUMIFS(流水汇总!$L:$L,流水汇总!$H:$H,$A169,流水汇总!$J:$J,J$4)</f>
        <v>0</v>
      </c>
      <c r="K169" s="45">
        <f ca="1">SUMIFS(流水汇总!$L:$L,流水汇总!$H:$H,$A169,流水汇总!$J:$J,K$4)</f>
        <v>0</v>
      </c>
      <c r="L169" s="45">
        <f ca="1">SUMIFS(流水汇总!$L:$L,流水汇总!$H:$H,$A169,流水汇总!$J:$J,L$4)</f>
        <v>0</v>
      </c>
      <c r="M169" s="359">
        <f ca="1" t="shared" si="6"/>
        <v>0</v>
      </c>
      <c r="N169" s="359">
        <f ca="1" t="shared" si="7"/>
        <v>0</v>
      </c>
    </row>
    <row r="170" ht="16.5" spans="1:14">
      <c r="A170" s="364">
        <f t="shared" si="8"/>
        <v>45092</v>
      </c>
      <c r="B170" s="44">
        <f ca="1">SUMIFS(流水汇总!$K:$K,流水汇总!$H:$H,$A170,流水汇总!$J:$J,B$4)</f>
        <v>0</v>
      </c>
      <c r="C170" s="44">
        <f ca="1">SUMIFS(流水汇总!$K:$K,流水汇总!$H:$H,$A170,流水汇总!$J:$J,C$4)</f>
        <v>0</v>
      </c>
      <c r="D170" s="44">
        <f ca="1">SUMIFS(流水汇总!$K:$K,流水汇总!$H:$H,$A170,流水汇总!$J:$J,D$4)</f>
        <v>0</v>
      </c>
      <c r="E170" s="44">
        <f ca="1">SUMIFS(流水汇总!$K:$K,流水汇总!$H:$H,$A170,流水汇总!$J:$J,E$4)</f>
        <v>0</v>
      </c>
      <c r="F170" s="44">
        <f ca="1">SUMIFS(流水汇总!$K:$K,流水汇总!$H:$H,$A170,流水汇总!$J:$J,F$4)</f>
        <v>0</v>
      </c>
      <c r="G170" s="45">
        <f ca="1">SUMIFS(流水汇总!$L:$L,流水汇总!$H:$H,$A170,流水汇总!$J:$J,G$4)</f>
        <v>0</v>
      </c>
      <c r="H170" s="45">
        <f ca="1">SUMIFS(流水汇总!$L:$L,流水汇总!$H:$H,$A170,流水汇总!$J:$J,H$4)</f>
        <v>0</v>
      </c>
      <c r="I170" s="45">
        <f ca="1">SUMIFS(流水汇总!$L:$L,流水汇总!$H:$H,$A170,流水汇总!$J:$J,I$4)</f>
        <v>0</v>
      </c>
      <c r="J170" s="45">
        <f ca="1">SUMIFS(流水汇总!$L:$L,流水汇总!$H:$H,$A170,流水汇总!$J:$J,J$4)</f>
        <v>0</v>
      </c>
      <c r="K170" s="45">
        <f ca="1">SUMIFS(流水汇总!$L:$L,流水汇总!$H:$H,$A170,流水汇总!$J:$J,K$4)</f>
        <v>0</v>
      </c>
      <c r="L170" s="45">
        <f ca="1">SUMIFS(流水汇总!$L:$L,流水汇总!$H:$H,$A170,流水汇总!$J:$J,L$4)</f>
        <v>0</v>
      </c>
      <c r="M170" s="359">
        <f ca="1" t="shared" si="6"/>
        <v>0</v>
      </c>
      <c r="N170" s="359">
        <f ca="1" t="shared" si="7"/>
        <v>0</v>
      </c>
    </row>
    <row r="171" ht="16.5" spans="1:14">
      <c r="A171" s="364">
        <f t="shared" si="8"/>
        <v>45093</v>
      </c>
      <c r="B171" s="44">
        <f ca="1">SUMIFS(流水汇总!$K:$K,流水汇总!$H:$H,$A171,流水汇总!$J:$J,B$4)</f>
        <v>0</v>
      </c>
      <c r="C171" s="44">
        <f ca="1">SUMIFS(流水汇总!$K:$K,流水汇总!$H:$H,$A171,流水汇总!$J:$J,C$4)</f>
        <v>0</v>
      </c>
      <c r="D171" s="44">
        <f ca="1">SUMIFS(流水汇总!$K:$K,流水汇总!$H:$H,$A171,流水汇总!$J:$J,D$4)</f>
        <v>0</v>
      </c>
      <c r="E171" s="44">
        <f ca="1">SUMIFS(流水汇总!$K:$K,流水汇总!$H:$H,$A171,流水汇总!$J:$J,E$4)</f>
        <v>0</v>
      </c>
      <c r="F171" s="44">
        <f ca="1">SUMIFS(流水汇总!$K:$K,流水汇总!$H:$H,$A171,流水汇总!$J:$J,F$4)</f>
        <v>0</v>
      </c>
      <c r="G171" s="45">
        <f ca="1">SUMIFS(流水汇总!$L:$L,流水汇总!$H:$H,$A171,流水汇总!$J:$J,G$4)</f>
        <v>0</v>
      </c>
      <c r="H171" s="45">
        <f ca="1">SUMIFS(流水汇总!$L:$L,流水汇总!$H:$H,$A171,流水汇总!$J:$J,H$4)</f>
        <v>0</v>
      </c>
      <c r="I171" s="45">
        <f ca="1">SUMIFS(流水汇总!$L:$L,流水汇总!$H:$H,$A171,流水汇总!$J:$J,I$4)</f>
        <v>0</v>
      </c>
      <c r="J171" s="45">
        <f ca="1">SUMIFS(流水汇总!$L:$L,流水汇总!$H:$H,$A171,流水汇总!$J:$J,J$4)</f>
        <v>0</v>
      </c>
      <c r="K171" s="45">
        <f ca="1">SUMIFS(流水汇总!$L:$L,流水汇总!$H:$H,$A171,流水汇总!$J:$J,K$4)</f>
        <v>0</v>
      </c>
      <c r="L171" s="45">
        <f ca="1">SUMIFS(流水汇总!$L:$L,流水汇总!$H:$H,$A171,流水汇总!$J:$J,L$4)</f>
        <v>0</v>
      </c>
      <c r="M171" s="359">
        <f ca="1" t="shared" si="6"/>
        <v>0</v>
      </c>
      <c r="N171" s="359">
        <f ca="1" t="shared" si="7"/>
        <v>0</v>
      </c>
    </row>
    <row r="172" ht="16.5" spans="1:14">
      <c r="A172" s="364">
        <f t="shared" si="8"/>
        <v>45094</v>
      </c>
      <c r="B172" s="44">
        <f ca="1">SUMIFS(流水汇总!$K:$K,流水汇总!$H:$H,$A172,流水汇总!$J:$J,B$4)</f>
        <v>0</v>
      </c>
      <c r="C172" s="44">
        <f ca="1">SUMIFS(流水汇总!$K:$K,流水汇总!$H:$H,$A172,流水汇总!$J:$J,C$4)</f>
        <v>0</v>
      </c>
      <c r="D172" s="44">
        <f ca="1">SUMIFS(流水汇总!$K:$K,流水汇总!$H:$H,$A172,流水汇总!$J:$J,D$4)</f>
        <v>0</v>
      </c>
      <c r="E172" s="44">
        <f ca="1">SUMIFS(流水汇总!$K:$K,流水汇总!$H:$H,$A172,流水汇总!$J:$J,E$4)</f>
        <v>0</v>
      </c>
      <c r="F172" s="44">
        <f ca="1">SUMIFS(流水汇总!$K:$K,流水汇总!$H:$H,$A172,流水汇总!$J:$J,F$4)</f>
        <v>0</v>
      </c>
      <c r="G172" s="45">
        <f ca="1">SUMIFS(流水汇总!$L:$L,流水汇总!$H:$H,$A172,流水汇总!$J:$J,G$4)</f>
        <v>0</v>
      </c>
      <c r="H172" s="45">
        <f ca="1">SUMIFS(流水汇总!$L:$L,流水汇总!$H:$H,$A172,流水汇总!$J:$J,H$4)</f>
        <v>0</v>
      </c>
      <c r="I172" s="45">
        <f ca="1">SUMIFS(流水汇总!$L:$L,流水汇总!$H:$H,$A172,流水汇总!$J:$J,I$4)</f>
        <v>0</v>
      </c>
      <c r="J172" s="45">
        <f ca="1">SUMIFS(流水汇总!$L:$L,流水汇总!$H:$H,$A172,流水汇总!$J:$J,J$4)</f>
        <v>0</v>
      </c>
      <c r="K172" s="45">
        <f ca="1">SUMIFS(流水汇总!$L:$L,流水汇总!$H:$H,$A172,流水汇总!$J:$J,K$4)</f>
        <v>0</v>
      </c>
      <c r="L172" s="45">
        <f ca="1">SUMIFS(流水汇总!$L:$L,流水汇总!$H:$H,$A172,流水汇总!$J:$J,L$4)</f>
        <v>0</v>
      </c>
      <c r="M172" s="359">
        <f ca="1" t="shared" si="6"/>
        <v>0</v>
      </c>
      <c r="N172" s="359">
        <f ca="1" t="shared" si="7"/>
        <v>0</v>
      </c>
    </row>
    <row r="173" ht="16.5" spans="1:14">
      <c r="A173" s="364">
        <f t="shared" si="8"/>
        <v>45095</v>
      </c>
      <c r="B173" s="44">
        <f ca="1">SUMIFS(流水汇总!$K:$K,流水汇总!$H:$H,$A173,流水汇总!$J:$J,B$4)</f>
        <v>0</v>
      </c>
      <c r="C173" s="44">
        <f ca="1">SUMIFS(流水汇总!$K:$K,流水汇总!$H:$H,$A173,流水汇总!$J:$J,C$4)</f>
        <v>0</v>
      </c>
      <c r="D173" s="44">
        <f ca="1">SUMIFS(流水汇总!$K:$K,流水汇总!$H:$H,$A173,流水汇总!$J:$J,D$4)</f>
        <v>0</v>
      </c>
      <c r="E173" s="44">
        <f ca="1">SUMIFS(流水汇总!$K:$K,流水汇总!$H:$H,$A173,流水汇总!$J:$J,E$4)</f>
        <v>0</v>
      </c>
      <c r="F173" s="44">
        <f ca="1">SUMIFS(流水汇总!$K:$K,流水汇总!$H:$H,$A173,流水汇总!$J:$J,F$4)</f>
        <v>0</v>
      </c>
      <c r="G173" s="45">
        <f ca="1">SUMIFS(流水汇总!$L:$L,流水汇总!$H:$H,$A173,流水汇总!$J:$J,G$4)</f>
        <v>0</v>
      </c>
      <c r="H173" s="45">
        <f ca="1">SUMIFS(流水汇总!$L:$L,流水汇总!$H:$H,$A173,流水汇总!$J:$J,H$4)</f>
        <v>0</v>
      </c>
      <c r="I173" s="45">
        <f ca="1">SUMIFS(流水汇总!$L:$L,流水汇总!$H:$H,$A173,流水汇总!$J:$J,I$4)</f>
        <v>0</v>
      </c>
      <c r="J173" s="45">
        <f ca="1">SUMIFS(流水汇总!$L:$L,流水汇总!$H:$H,$A173,流水汇总!$J:$J,J$4)</f>
        <v>0</v>
      </c>
      <c r="K173" s="45">
        <f ca="1">SUMIFS(流水汇总!$L:$L,流水汇总!$H:$H,$A173,流水汇总!$J:$J,K$4)</f>
        <v>0</v>
      </c>
      <c r="L173" s="45">
        <f ca="1">SUMIFS(流水汇总!$L:$L,流水汇总!$H:$H,$A173,流水汇总!$J:$J,L$4)</f>
        <v>0</v>
      </c>
      <c r="M173" s="359">
        <f ca="1" t="shared" si="6"/>
        <v>0</v>
      </c>
      <c r="N173" s="359">
        <f ca="1" t="shared" si="7"/>
        <v>0</v>
      </c>
    </row>
    <row r="174" ht="16.5" spans="1:14">
      <c r="A174" s="364">
        <f t="shared" si="8"/>
        <v>45096</v>
      </c>
      <c r="B174" s="44">
        <f ca="1">SUMIFS(流水汇总!$K:$K,流水汇总!$H:$H,$A174,流水汇总!$J:$J,B$4)</f>
        <v>0</v>
      </c>
      <c r="C174" s="44">
        <f ca="1">SUMIFS(流水汇总!$K:$K,流水汇总!$H:$H,$A174,流水汇总!$J:$J,C$4)</f>
        <v>0</v>
      </c>
      <c r="D174" s="44">
        <f ca="1">SUMIFS(流水汇总!$K:$K,流水汇总!$H:$H,$A174,流水汇总!$J:$J,D$4)</f>
        <v>0</v>
      </c>
      <c r="E174" s="44">
        <f ca="1">SUMIFS(流水汇总!$K:$K,流水汇总!$H:$H,$A174,流水汇总!$J:$J,E$4)</f>
        <v>0</v>
      </c>
      <c r="F174" s="44">
        <f ca="1">SUMIFS(流水汇总!$K:$K,流水汇总!$H:$H,$A174,流水汇总!$J:$J,F$4)</f>
        <v>0</v>
      </c>
      <c r="G174" s="45">
        <f ca="1">SUMIFS(流水汇总!$L:$L,流水汇总!$H:$H,$A174,流水汇总!$J:$J,G$4)</f>
        <v>0</v>
      </c>
      <c r="H174" s="45">
        <f ca="1">SUMIFS(流水汇总!$L:$L,流水汇总!$H:$H,$A174,流水汇总!$J:$J,H$4)</f>
        <v>0</v>
      </c>
      <c r="I174" s="45">
        <f ca="1">SUMIFS(流水汇总!$L:$L,流水汇总!$H:$H,$A174,流水汇总!$J:$J,I$4)</f>
        <v>0</v>
      </c>
      <c r="J174" s="45">
        <f ca="1">SUMIFS(流水汇总!$L:$L,流水汇总!$H:$H,$A174,流水汇总!$J:$J,J$4)</f>
        <v>0</v>
      </c>
      <c r="K174" s="45">
        <f ca="1">SUMIFS(流水汇总!$L:$L,流水汇总!$H:$H,$A174,流水汇总!$J:$J,K$4)</f>
        <v>0</v>
      </c>
      <c r="L174" s="45">
        <f ca="1">SUMIFS(流水汇总!$L:$L,流水汇总!$H:$H,$A174,流水汇总!$J:$J,L$4)</f>
        <v>0</v>
      </c>
      <c r="M174" s="359">
        <f ca="1" t="shared" si="6"/>
        <v>0</v>
      </c>
      <c r="N174" s="359">
        <f ca="1" t="shared" si="7"/>
        <v>0</v>
      </c>
    </row>
    <row r="175" ht="16.5" spans="1:14">
      <c r="A175" s="364">
        <f t="shared" si="8"/>
        <v>45097</v>
      </c>
      <c r="B175" s="44">
        <f ca="1">SUMIFS(流水汇总!$K:$K,流水汇总!$H:$H,$A175,流水汇总!$J:$J,B$4)</f>
        <v>0</v>
      </c>
      <c r="C175" s="44">
        <f ca="1">SUMIFS(流水汇总!$K:$K,流水汇总!$H:$H,$A175,流水汇总!$J:$J,C$4)</f>
        <v>0</v>
      </c>
      <c r="D175" s="44">
        <f ca="1">SUMIFS(流水汇总!$K:$K,流水汇总!$H:$H,$A175,流水汇总!$J:$J,D$4)</f>
        <v>0</v>
      </c>
      <c r="E175" s="44">
        <f ca="1">SUMIFS(流水汇总!$K:$K,流水汇总!$H:$H,$A175,流水汇总!$J:$J,E$4)</f>
        <v>0</v>
      </c>
      <c r="F175" s="44">
        <f ca="1">SUMIFS(流水汇总!$K:$K,流水汇总!$H:$H,$A175,流水汇总!$J:$J,F$4)</f>
        <v>0</v>
      </c>
      <c r="G175" s="45">
        <f ca="1">SUMIFS(流水汇总!$L:$L,流水汇总!$H:$H,$A175,流水汇总!$J:$J,G$4)</f>
        <v>0</v>
      </c>
      <c r="H175" s="45">
        <f ca="1">SUMIFS(流水汇总!$L:$L,流水汇总!$H:$H,$A175,流水汇总!$J:$J,H$4)</f>
        <v>0</v>
      </c>
      <c r="I175" s="45">
        <f ca="1">SUMIFS(流水汇总!$L:$L,流水汇总!$H:$H,$A175,流水汇总!$J:$J,I$4)</f>
        <v>0</v>
      </c>
      <c r="J175" s="45">
        <f ca="1">SUMIFS(流水汇总!$L:$L,流水汇总!$H:$H,$A175,流水汇总!$J:$J,J$4)</f>
        <v>0</v>
      </c>
      <c r="K175" s="45">
        <f ca="1">SUMIFS(流水汇总!$L:$L,流水汇总!$H:$H,$A175,流水汇总!$J:$J,K$4)</f>
        <v>0</v>
      </c>
      <c r="L175" s="45">
        <f ca="1">SUMIFS(流水汇总!$L:$L,流水汇总!$H:$H,$A175,流水汇总!$J:$J,L$4)</f>
        <v>0</v>
      </c>
      <c r="M175" s="359">
        <f ca="1" t="shared" si="6"/>
        <v>0</v>
      </c>
      <c r="N175" s="359">
        <f ca="1" t="shared" si="7"/>
        <v>0</v>
      </c>
    </row>
    <row r="176" ht="16.5" spans="1:14">
      <c r="A176" s="364">
        <f t="shared" si="8"/>
        <v>45098</v>
      </c>
      <c r="B176" s="44">
        <f ca="1">SUMIFS(流水汇总!$K:$K,流水汇总!$H:$H,$A176,流水汇总!$J:$J,B$4)</f>
        <v>0</v>
      </c>
      <c r="C176" s="44">
        <f ca="1">SUMIFS(流水汇总!$K:$K,流水汇总!$H:$H,$A176,流水汇总!$J:$J,C$4)</f>
        <v>0</v>
      </c>
      <c r="D176" s="44">
        <f ca="1">SUMIFS(流水汇总!$K:$K,流水汇总!$H:$H,$A176,流水汇总!$J:$J,D$4)</f>
        <v>0</v>
      </c>
      <c r="E176" s="44">
        <f ca="1">SUMIFS(流水汇总!$K:$K,流水汇总!$H:$H,$A176,流水汇总!$J:$J,E$4)</f>
        <v>0</v>
      </c>
      <c r="F176" s="44">
        <f ca="1">SUMIFS(流水汇总!$K:$K,流水汇总!$H:$H,$A176,流水汇总!$J:$J,F$4)</f>
        <v>0</v>
      </c>
      <c r="G176" s="45">
        <f ca="1">SUMIFS(流水汇总!$L:$L,流水汇总!$H:$H,$A176,流水汇总!$J:$J,G$4)</f>
        <v>0</v>
      </c>
      <c r="H176" s="45">
        <f ca="1">SUMIFS(流水汇总!$L:$L,流水汇总!$H:$H,$A176,流水汇总!$J:$J,H$4)</f>
        <v>0</v>
      </c>
      <c r="I176" s="45">
        <f ca="1">SUMIFS(流水汇总!$L:$L,流水汇总!$H:$H,$A176,流水汇总!$J:$J,I$4)</f>
        <v>0</v>
      </c>
      <c r="J176" s="45">
        <f ca="1">SUMIFS(流水汇总!$L:$L,流水汇总!$H:$H,$A176,流水汇总!$J:$J,J$4)</f>
        <v>0</v>
      </c>
      <c r="K176" s="45">
        <f ca="1">SUMIFS(流水汇总!$L:$L,流水汇总!$H:$H,$A176,流水汇总!$J:$J,K$4)</f>
        <v>0</v>
      </c>
      <c r="L176" s="45">
        <f ca="1">SUMIFS(流水汇总!$L:$L,流水汇总!$H:$H,$A176,流水汇总!$J:$J,L$4)</f>
        <v>0</v>
      </c>
      <c r="M176" s="359">
        <f ca="1" t="shared" si="6"/>
        <v>0</v>
      </c>
      <c r="N176" s="359">
        <f ca="1" t="shared" si="7"/>
        <v>0</v>
      </c>
    </row>
    <row r="177" ht="16.5" spans="1:14">
      <c r="A177" s="364">
        <f t="shared" si="8"/>
        <v>45099</v>
      </c>
      <c r="B177" s="44">
        <f ca="1">SUMIFS(流水汇总!$K:$K,流水汇总!$H:$H,$A177,流水汇总!$J:$J,B$4)</f>
        <v>0</v>
      </c>
      <c r="C177" s="44">
        <f ca="1">SUMIFS(流水汇总!$K:$K,流水汇总!$H:$H,$A177,流水汇总!$J:$J,C$4)</f>
        <v>0</v>
      </c>
      <c r="D177" s="44">
        <f ca="1">SUMIFS(流水汇总!$K:$K,流水汇总!$H:$H,$A177,流水汇总!$J:$J,D$4)</f>
        <v>0</v>
      </c>
      <c r="E177" s="44">
        <f ca="1">SUMIFS(流水汇总!$K:$K,流水汇总!$H:$H,$A177,流水汇总!$J:$J,E$4)</f>
        <v>0</v>
      </c>
      <c r="F177" s="44">
        <f ca="1">SUMIFS(流水汇总!$K:$K,流水汇总!$H:$H,$A177,流水汇总!$J:$J,F$4)</f>
        <v>0</v>
      </c>
      <c r="G177" s="45">
        <f ca="1">SUMIFS(流水汇总!$L:$L,流水汇总!$H:$H,$A177,流水汇总!$J:$J,G$4)</f>
        <v>0</v>
      </c>
      <c r="H177" s="45">
        <f ca="1">SUMIFS(流水汇总!$L:$L,流水汇总!$H:$H,$A177,流水汇总!$J:$J,H$4)</f>
        <v>0</v>
      </c>
      <c r="I177" s="45">
        <f ca="1">SUMIFS(流水汇总!$L:$L,流水汇总!$H:$H,$A177,流水汇总!$J:$J,I$4)</f>
        <v>0</v>
      </c>
      <c r="J177" s="45">
        <f ca="1">SUMIFS(流水汇总!$L:$L,流水汇总!$H:$H,$A177,流水汇总!$J:$J,J$4)</f>
        <v>0</v>
      </c>
      <c r="K177" s="45">
        <f ca="1">SUMIFS(流水汇总!$L:$L,流水汇总!$H:$H,$A177,流水汇总!$J:$J,K$4)</f>
        <v>0</v>
      </c>
      <c r="L177" s="45">
        <f ca="1">SUMIFS(流水汇总!$L:$L,流水汇总!$H:$H,$A177,流水汇总!$J:$J,L$4)</f>
        <v>0</v>
      </c>
      <c r="M177" s="359">
        <f ca="1" t="shared" si="6"/>
        <v>0</v>
      </c>
      <c r="N177" s="359">
        <f ca="1" t="shared" si="7"/>
        <v>0</v>
      </c>
    </row>
    <row r="178" ht="16.5" spans="1:14">
      <c r="A178" s="364">
        <f t="shared" si="8"/>
        <v>45100</v>
      </c>
      <c r="B178" s="44">
        <f ca="1">SUMIFS(流水汇总!$K:$K,流水汇总!$H:$H,$A178,流水汇总!$J:$J,B$4)</f>
        <v>0</v>
      </c>
      <c r="C178" s="44">
        <f ca="1">SUMIFS(流水汇总!$K:$K,流水汇总!$H:$H,$A178,流水汇总!$J:$J,C$4)</f>
        <v>0</v>
      </c>
      <c r="D178" s="44">
        <f ca="1">SUMIFS(流水汇总!$K:$K,流水汇总!$H:$H,$A178,流水汇总!$J:$J,D$4)</f>
        <v>0</v>
      </c>
      <c r="E178" s="44">
        <f ca="1">SUMIFS(流水汇总!$K:$K,流水汇总!$H:$H,$A178,流水汇总!$J:$J,E$4)</f>
        <v>0</v>
      </c>
      <c r="F178" s="44">
        <f ca="1">SUMIFS(流水汇总!$K:$K,流水汇总!$H:$H,$A178,流水汇总!$J:$J,F$4)</f>
        <v>0</v>
      </c>
      <c r="G178" s="45">
        <f ca="1">SUMIFS(流水汇总!$L:$L,流水汇总!$H:$H,$A178,流水汇总!$J:$J,G$4)</f>
        <v>0</v>
      </c>
      <c r="H178" s="45">
        <f ca="1">SUMIFS(流水汇总!$L:$L,流水汇总!$H:$H,$A178,流水汇总!$J:$J,H$4)</f>
        <v>0</v>
      </c>
      <c r="I178" s="45">
        <f ca="1">SUMIFS(流水汇总!$L:$L,流水汇总!$H:$H,$A178,流水汇总!$J:$J,I$4)</f>
        <v>0</v>
      </c>
      <c r="J178" s="45">
        <f ca="1">SUMIFS(流水汇总!$L:$L,流水汇总!$H:$H,$A178,流水汇总!$J:$J,J$4)</f>
        <v>0</v>
      </c>
      <c r="K178" s="45">
        <f ca="1">SUMIFS(流水汇总!$L:$L,流水汇总!$H:$H,$A178,流水汇总!$J:$J,K$4)</f>
        <v>0</v>
      </c>
      <c r="L178" s="45">
        <f ca="1">SUMIFS(流水汇总!$L:$L,流水汇总!$H:$H,$A178,流水汇总!$J:$J,L$4)</f>
        <v>0</v>
      </c>
      <c r="M178" s="359">
        <f ca="1" t="shared" si="6"/>
        <v>0</v>
      </c>
      <c r="N178" s="359">
        <f ca="1" t="shared" si="7"/>
        <v>0</v>
      </c>
    </row>
    <row r="179" ht="16.5" spans="1:14">
      <c r="A179" s="364">
        <f t="shared" si="8"/>
        <v>45101</v>
      </c>
      <c r="B179" s="44">
        <f ca="1">SUMIFS(流水汇总!$K:$K,流水汇总!$H:$H,$A179,流水汇总!$J:$J,B$4)</f>
        <v>0</v>
      </c>
      <c r="C179" s="44">
        <f ca="1">SUMIFS(流水汇总!$K:$K,流水汇总!$H:$H,$A179,流水汇总!$J:$J,C$4)</f>
        <v>0</v>
      </c>
      <c r="D179" s="44">
        <f ca="1">SUMIFS(流水汇总!$K:$K,流水汇总!$H:$H,$A179,流水汇总!$J:$J,D$4)</f>
        <v>0</v>
      </c>
      <c r="E179" s="44">
        <f ca="1">SUMIFS(流水汇总!$K:$K,流水汇总!$H:$H,$A179,流水汇总!$J:$J,E$4)</f>
        <v>0</v>
      </c>
      <c r="F179" s="44">
        <f ca="1">SUMIFS(流水汇总!$K:$K,流水汇总!$H:$H,$A179,流水汇总!$J:$J,F$4)</f>
        <v>0</v>
      </c>
      <c r="G179" s="45">
        <f ca="1">SUMIFS(流水汇总!$L:$L,流水汇总!$H:$H,$A179,流水汇总!$J:$J,G$4)</f>
        <v>0</v>
      </c>
      <c r="H179" s="45">
        <f ca="1">SUMIFS(流水汇总!$L:$L,流水汇总!$H:$H,$A179,流水汇总!$J:$J,H$4)</f>
        <v>0</v>
      </c>
      <c r="I179" s="45">
        <f ca="1">SUMIFS(流水汇总!$L:$L,流水汇总!$H:$H,$A179,流水汇总!$J:$J,I$4)</f>
        <v>0</v>
      </c>
      <c r="J179" s="45">
        <f ca="1">SUMIFS(流水汇总!$L:$L,流水汇总!$H:$H,$A179,流水汇总!$J:$J,J$4)</f>
        <v>0</v>
      </c>
      <c r="K179" s="45">
        <f ca="1">SUMIFS(流水汇总!$L:$L,流水汇总!$H:$H,$A179,流水汇总!$J:$J,K$4)</f>
        <v>0</v>
      </c>
      <c r="L179" s="45">
        <f ca="1">SUMIFS(流水汇总!$L:$L,流水汇总!$H:$H,$A179,流水汇总!$J:$J,L$4)</f>
        <v>0</v>
      </c>
      <c r="M179" s="359">
        <f ca="1" t="shared" si="6"/>
        <v>0</v>
      </c>
      <c r="N179" s="359">
        <f ca="1" t="shared" si="7"/>
        <v>0</v>
      </c>
    </row>
    <row r="180" ht="16.5" spans="1:14">
      <c r="A180" s="364">
        <f t="shared" si="8"/>
        <v>45102</v>
      </c>
      <c r="B180" s="44">
        <f ca="1">SUMIFS(流水汇总!$K:$K,流水汇总!$H:$H,$A180,流水汇总!$J:$J,B$4)</f>
        <v>0</v>
      </c>
      <c r="C180" s="44">
        <f ca="1">SUMIFS(流水汇总!$K:$K,流水汇总!$H:$H,$A180,流水汇总!$J:$J,C$4)</f>
        <v>0</v>
      </c>
      <c r="D180" s="44">
        <f ca="1">SUMIFS(流水汇总!$K:$K,流水汇总!$H:$H,$A180,流水汇总!$J:$J,D$4)</f>
        <v>0</v>
      </c>
      <c r="E180" s="44">
        <f ca="1">SUMIFS(流水汇总!$K:$K,流水汇总!$H:$H,$A180,流水汇总!$J:$J,E$4)</f>
        <v>0</v>
      </c>
      <c r="F180" s="44">
        <f ca="1">SUMIFS(流水汇总!$K:$K,流水汇总!$H:$H,$A180,流水汇总!$J:$J,F$4)</f>
        <v>0</v>
      </c>
      <c r="G180" s="45">
        <f ca="1">SUMIFS(流水汇总!$L:$L,流水汇总!$H:$H,$A180,流水汇总!$J:$J,G$4)</f>
        <v>0</v>
      </c>
      <c r="H180" s="45">
        <f ca="1">SUMIFS(流水汇总!$L:$L,流水汇总!$H:$H,$A180,流水汇总!$J:$J,H$4)</f>
        <v>0</v>
      </c>
      <c r="I180" s="45">
        <f ca="1">SUMIFS(流水汇总!$L:$L,流水汇总!$H:$H,$A180,流水汇总!$J:$J,I$4)</f>
        <v>0</v>
      </c>
      <c r="J180" s="45">
        <f ca="1">SUMIFS(流水汇总!$L:$L,流水汇总!$H:$H,$A180,流水汇总!$J:$J,J$4)</f>
        <v>0</v>
      </c>
      <c r="K180" s="45">
        <f ca="1">SUMIFS(流水汇总!$L:$L,流水汇总!$H:$H,$A180,流水汇总!$J:$J,K$4)</f>
        <v>0</v>
      </c>
      <c r="L180" s="45">
        <f ca="1">SUMIFS(流水汇总!$L:$L,流水汇总!$H:$H,$A180,流水汇总!$J:$J,L$4)</f>
        <v>0</v>
      </c>
      <c r="M180" s="359">
        <f ca="1" t="shared" si="6"/>
        <v>0</v>
      </c>
      <c r="N180" s="359">
        <f ca="1" t="shared" si="7"/>
        <v>0</v>
      </c>
    </row>
    <row r="181" ht="16.5" spans="1:14">
      <c r="A181" s="364">
        <f t="shared" si="8"/>
        <v>45103</v>
      </c>
      <c r="B181" s="44">
        <f ca="1">SUMIFS(流水汇总!$K:$K,流水汇总!$H:$H,$A181,流水汇总!$J:$J,B$4)</f>
        <v>0</v>
      </c>
      <c r="C181" s="44">
        <f ca="1">SUMIFS(流水汇总!$K:$K,流水汇总!$H:$H,$A181,流水汇总!$J:$J,C$4)</f>
        <v>0</v>
      </c>
      <c r="D181" s="44">
        <f ca="1">SUMIFS(流水汇总!$K:$K,流水汇总!$H:$H,$A181,流水汇总!$J:$J,D$4)</f>
        <v>0</v>
      </c>
      <c r="E181" s="44">
        <f ca="1">SUMIFS(流水汇总!$K:$K,流水汇总!$H:$H,$A181,流水汇总!$J:$J,E$4)</f>
        <v>0</v>
      </c>
      <c r="F181" s="44">
        <f ca="1">SUMIFS(流水汇总!$K:$K,流水汇总!$H:$H,$A181,流水汇总!$J:$J,F$4)</f>
        <v>0</v>
      </c>
      <c r="G181" s="45">
        <f ca="1">SUMIFS(流水汇总!$L:$L,流水汇总!$H:$H,$A181,流水汇总!$J:$J,G$4)</f>
        <v>0</v>
      </c>
      <c r="H181" s="45">
        <f ca="1">SUMIFS(流水汇总!$L:$L,流水汇总!$H:$H,$A181,流水汇总!$J:$J,H$4)</f>
        <v>0</v>
      </c>
      <c r="I181" s="45">
        <f ca="1">SUMIFS(流水汇总!$L:$L,流水汇总!$H:$H,$A181,流水汇总!$J:$J,I$4)</f>
        <v>0</v>
      </c>
      <c r="J181" s="45">
        <f ca="1">SUMIFS(流水汇总!$L:$L,流水汇总!$H:$H,$A181,流水汇总!$J:$J,J$4)</f>
        <v>0</v>
      </c>
      <c r="K181" s="45">
        <f ca="1">SUMIFS(流水汇总!$L:$L,流水汇总!$H:$H,$A181,流水汇总!$J:$J,K$4)</f>
        <v>0</v>
      </c>
      <c r="L181" s="45">
        <f ca="1">SUMIFS(流水汇总!$L:$L,流水汇总!$H:$H,$A181,流水汇总!$J:$J,L$4)</f>
        <v>0</v>
      </c>
      <c r="M181" s="359">
        <f ca="1" t="shared" si="6"/>
        <v>0</v>
      </c>
      <c r="N181" s="359">
        <f ca="1" t="shared" si="7"/>
        <v>0</v>
      </c>
    </row>
    <row r="182" ht="16.5" spans="1:14">
      <c r="A182" s="364">
        <f t="shared" si="8"/>
        <v>45104</v>
      </c>
      <c r="B182" s="44">
        <f ca="1">SUMIFS(流水汇总!$K:$K,流水汇总!$H:$H,$A182,流水汇总!$J:$J,B$4)</f>
        <v>0</v>
      </c>
      <c r="C182" s="44">
        <f ca="1">SUMIFS(流水汇总!$K:$K,流水汇总!$H:$H,$A182,流水汇总!$J:$J,C$4)</f>
        <v>0</v>
      </c>
      <c r="D182" s="44">
        <f ca="1">SUMIFS(流水汇总!$K:$K,流水汇总!$H:$H,$A182,流水汇总!$J:$J,D$4)</f>
        <v>0</v>
      </c>
      <c r="E182" s="44">
        <f ca="1">SUMIFS(流水汇总!$K:$K,流水汇总!$H:$H,$A182,流水汇总!$J:$J,E$4)</f>
        <v>0</v>
      </c>
      <c r="F182" s="44">
        <f ca="1">SUMIFS(流水汇总!$K:$K,流水汇总!$H:$H,$A182,流水汇总!$J:$J,F$4)</f>
        <v>0</v>
      </c>
      <c r="G182" s="45">
        <f ca="1">SUMIFS(流水汇总!$L:$L,流水汇总!$H:$H,$A182,流水汇总!$J:$J,G$4)</f>
        <v>0</v>
      </c>
      <c r="H182" s="45">
        <f ca="1">SUMIFS(流水汇总!$L:$L,流水汇总!$H:$H,$A182,流水汇总!$J:$J,H$4)</f>
        <v>0</v>
      </c>
      <c r="I182" s="45">
        <f ca="1">SUMIFS(流水汇总!$L:$L,流水汇总!$H:$H,$A182,流水汇总!$J:$J,I$4)</f>
        <v>0</v>
      </c>
      <c r="J182" s="45">
        <f ca="1">SUMIFS(流水汇总!$L:$L,流水汇总!$H:$H,$A182,流水汇总!$J:$J,J$4)</f>
        <v>0</v>
      </c>
      <c r="K182" s="45">
        <f ca="1">SUMIFS(流水汇总!$L:$L,流水汇总!$H:$H,$A182,流水汇总!$J:$J,K$4)</f>
        <v>0</v>
      </c>
      <c r="L182" s="45">
        <f ca="1">SUMIFS(流水汇总!$L:$L,流水汇总!$H:$H,$A182,流水汇总!$J:$J,L$4)</f>
        <v>0</v>
      </c>
      <c r="M182" s="359">
        <f ca="1" t="shared" si="6"/>
        <v>0</v>
      </c>
      <c r="N182" s="359">
        <f ca="1" t="shared" si="7"/>
        <v>0</v>
      </c>
    </row>
    <row r="183" ht="16.5" spans="1:14">
      <c r="A183" s="364">
        <f t="shared" si="8"/>
        <v>45105</v>
      </c>
      <c r="B183" s="44">
        <f ca="1">SUMIFS(流水汇总!$K:$K,流水汇总!$H:$H,$A183,流水汇总!$J:$J,B$4)</f>
        <v>0</v>
      </c>
      <c r="C183" s="44">
        <f ca="1">SUMIFS(流水汇总!$K:$K,流水汇总!$H:$H,$A183,流水汇总!$J:$J,C$4)</f>
        <v>0</v>
      </c>
      <c r="D183" s="44">
        <f ca="1">SUMIFS(流水汇总!$K:$K,流水汇总!$H:$H,$A183,流水汇总!$J:$J,D$4)</f>
        <v>0</v>
      </c>
      <c r="E183" s="44">
        <f ca="1">SUMIFS(流水汇总!$K:$K,流水汇总!$H:$H,$A183,流水汇总!$J:$J,E$4)</f>
        <v>0</v>
      </c>
      <c r="F183" s="44">
        <f ca="1">SUMIFS(流水汇总!$K:$K,流水汇总!$H:$H,$A183,流水汇总!$J:$J,F$4)</f>
        <v>0</v>
      </c>
      <c r="G183" s="45">
        <f ca="1">SUMIFS(流水汇总!$L:$L,流水汇总!$H:$H,$A183,流水汇总!$J:$J,G$4)</f>
        <v>0</v>
      </c>
      <c r="H183" s="45">
        <f ca="1">SUMIFS(流水汇总!$L:$L,流水汇总!$H:$H,$A183,流水汇总!$J:$J,H$4)</f>
        <v>0</v>
      </c>
      <c r="I183" s="45">
        <f ca="1">SUMIFS(流水汇总!$L:$L,流水汇总!$H:$H,$A183,流水汇总!$J:$J,I$4)</f>
        <v>0</v>
      </c>
      <c r="J183" s="45">
        <f ca="1">SUMIFS(流水汇总!$L:$L,流水汇总!$H:$H,$A183,流水汇总!$J:$J,J$4)</f>
        <v>0</v>
      </c>
      <c r="K183" s="45">
        <f ca="1">SUMIFS(流水汇总!$L:$L,流水汇总!$H:$H,$A183,流水汇总!$J:$J,K$4)</f>
        <v>0</v>
      </c>
      <c r="L183" s="45">
        <f ca="1">SUMIFS(流水汇总!$L:$L,流水汇总!$H:$H,$A183,流水汇总!$J:$J,L$4)</f>
        <v>0</v>
      </c>
      <c r="M183" s="359">
        <f ca="1" t="shared" si="6"/>
        <v>0</v>
      </c>
      <c r="N183" s="359">
        <f ca="1" t="shared" si="7"/>
        <v>0</v>
      </c>
    </row>
    <row r="184" ht="16.5" spans="1:14">
      <c r="A184" s="364">
        <f t="shared" si="8"/>
        <v>45106</v>
      </c>
      <c r="B184" s="44">
        <f ca="1">SUMIFS(流水汇总!$K:$K,流水汇总!$H:$H,$A184,流水汇总!$J:$J,B$4)</f>
        <v>0</v>
      </c>
      <c r="C184" s="44">
        <f ca="1">SUMIFS(流水汇总!$K:$K,流水汇总!$H:$H,$A184,流水汇总!$J:$J,C$4)</f>
        <v>0</v>
      </c>
      <c r="D184" s="44">
        <f ca="1">SUMIFS(流水汇总!$K:$K,流水汇总!$H:$H,$A184,流水汇总!$J:$J,D$4)</f>
        <v>0</v>
      </c>
      <c r="E184" s="44">
        <f ca="1">SUMIFS(流水汇总!$K:$K,流水汇总!$H:$H,$A184,流水汇总!$J:$J,E$4)</f>
        <v>0</v>
      </c>
      <c r="F184" s="44">
        <f ca="1">SUMIFS(流水汇总!$K:$K,流水汇总!$H:$H,$A184,流水汇总!$J:$J,F$4)</f>
        <v>0</v>
      </c>
      <c r="G184" s="45">
        <f ca="1">SUMIFS(流水汇总!$L:$L,流水汇总!$H:$H,$A184,流水汇总!$J:$J,G$4)</f>
        <v>0</v>
      </c>
      <c r="H184" s="45">
        <f ca="1">SUMIFS(流水汇总!$L:$L,流水汇总!$H:$H,$A184,流水汇总!$J:$J,H$4)</f>
        <v>0</v>
      </c>
      <c r="I184" s="45">
        <f ca="1">SUMIFS(流水汇总!$L:$L,流水汇总!$H:$H,$A184,流水汇总!$J:$J,I$4)</f>
        <v>0</v>
      </c>
      <c r="J184" s="45">
        <f ca="1">SUMIFS(流水汇总!$L:$L,流水汇总!$H:$H,$A184,流水汇总!$J:$J,J$4)</f>
        <v>0</v>
      </c>
      <c r="K184" s="45">
        <f ca="1">SUMIFS(流水汇总!$L:$L,流水汇总!$H:$H,$A184,流水汇总!$J:$J,K$4)</f>
        <v>0</v>
      </c>
      <c r="L184" s="45">
        <f ca="1">SUMIFS(流水汇总!$L:$L,流水汇总!$H:$H,$A184,流水汇总!$J:$J,L$4)</f>
        <v>0</v>
      </c>
      <c r="M184" s="359">
        <f ca="1" t="shared" si="6"/>
        <v>0</v>
      </c>
      <c r="N184" s="359">
        <f ca="1" t="shared" si="7"/>
        <v>0</v>
      </c>
    </row>
    <row r="185" ht="16.5" spans="1:14">
      <c r="A185" s="364">
        <f t="shared" si="8"/>
        <v>45107</v>
      </c>
      <c r="B185" s="44">
        <f ca="1">SUMIFS(流水汇总!$K:$K,流水汇总!$H:$H,$A185,流水汇总!$J:$J,B$4)</f>
        <v>0</v>
      </c>
      <c r="C185" s="44">
        <f ca="1">SUMIFS(流水汇总!$K:$K,流水汇总!$H:$H,$A185,流水汇总!$J:$J,C$4)</f>
        <v>0</v>
      </c>
      <c r="D185" s="44">
        <f ca="1">SUMIFS(流水汇总!$K:$K,流水汇总!$H:$H,$A185,流水汇总!$J:$J,D$4)</f>
        <v>0</v>
      </c>
      <c r="E185" s="44">
        <f ca="1">SUMIFS(流水汇总!$K:$K,流水汇总!$H:$H,$A185,流水汇总!$J:$J,E$4)</f>
        <v>0</v>
      </c>
      <c r="F185" s="44">
        <f ca="1">SUMIFS(流水汇总!$K:$K,流水汇总!$H:$H,$A185,流水汇总!$J:$J,F$4)</f>
        <v>0</v>
      </c>
      <c r="G185" s="45">
        <f ca="1">SUMIFS(流水汇总!$L:$L,流水汇总!$H:$H,$A185,流水汇总!$J:$J,G$4)</f>
        <v>0</v>
      </c>
      <c r="H185" s="45">
        <f ca="1">SUMIFS(流水汇总!$L:$L,流水汇总!$H:$H,$A185,流水汇总!$J:$J,H$4)</f>
        <v>0</v>
      </c>
      <c r="I185" s="45">
        <f ca="1">SUMIFS(流水汇总!$L:$L,流水汇总!$H:$H,$A185,流水汇总!$J:$J,I$4)</f>
        <v>0</v>
      </c>
      <c r="J185" s="45">
        <f ca="1">SUMIFS(流水汇总!$L:$L,流水汇总!$H:$H,$A185,流水汇总!$J:$J,J$4)</f>
        <v>0</v>
      </c>
      <c r="K185" s="45">
        <f ca="1">SUMIFS(流水汇总!$L:$L,流水汇总!$H:$H,$A185,流水汇总!$J:$J,K$4)</f>
        <v>0</v>
      </c>
      <c r="L185" s="45">
        <f ca="1">SUMIFS(流水汇总!$L:$L,流水汇总!$H:$H,$A185,流水汇总!$J:$J,L$4)</f>
        <v>0</v>
      </c>
      <c r="M185" s="359">
        <f ca="1" t="shared" si="6"/>
        <v>0</v>
      </c>
      <c r="N185" s="359">
        <f ca="1" t="shared" si="7"/>
        <v>0</v>
      </c>
    </row>
    <row r="186" ht="16.5" spans="1:14">
      <c r="A186" s="364">
        <f t="shared" si="8"/>
        <v>45108</v>
      </c>
      <c r="B186" s="44">
        <f ca="1">SUMIFS(流水汇总!$K:$K,流水汇总!$H:$H,$A186,流水汇总!$J:$J,B$4)</f>
        <v>0</v>
      </c>
      <c r="C186" s="44">
        <f ca="1">SUMIFS(流水汇总!$K:$K,流水汇总!$H:$H,$A186,流水汇总!$J:$J,C$4)</f>
        <v>0</v>
      </c>
      <c r="D186" s="44">
        <f ca="1">SUMIFS(流水汇总!$K:$K,流水汇总!$H:$H,$A186,流水汇总!$J:$J,D$4)</f>
        <v>0</v>
      </c>
      <c r="E186" s="44">
        <f ca="1">SUMIFS(流水汇总!$K:$K,流水汇总!$H:$H,$A186,流水汇总!$J:$J,E$4)</f>
        <v>0</v>
      </c>
      <c r="F186" s="44">
        <f ca="1">SUMIFS(流水汇总!$K:$K,流水汇总!$H:$H,$A186,流水汇总!$J:$J,F$4)</f>
        <v>0</v>
      </c>
      <c r="G186" s="45">
        <f ca="1">SUMIFS(流水汇总!$L:$L,流水汇总!$H:$H,$A186,流水汇总!$J:$J,G$4)</f>
        <v>0</v>
      </c>
      <c r="H186" s="45">
        <f ca="1">SUMIFS(流水汇总!$L:$L,流水汇总!$H:$H,$A186,流水汇总!$J:$J,H$4)</f>
        <v>0</v>
      </c>
      <c r="I186" s="45">
        <f ca="1">SUMIFS(流水汇总!$L:$L,流水汇总!$H:$H,$A186,流水汇总!$J:$J,I$4)</f>
        <v>0</v>
      </c>
      <c r="J186" s="45">
        <f ca="1">SUMIFS(流水汇总!$L:$L,流水汇总!$H:$H,$A186,流水汇总!$J:$J,J$4)</f>
        <v>0</v>
      </c>
      <c r="K186" s="45">
        <f ca="1">SUMIFS(流水汇总!$L:$L,流水汇总!$H:$H,$A186,流水汇总!$J:$J,K$4)</f>
        <v>0</v>
      </c>
      <c r="L186" s="45">
        <f ca="1">SUMIFS(流水汇总!$L:$L,流水汇总!$H:$H,$A186,流水汇总!$J:$J,L$4)</f>
        <v>0</v>
      </c>
      <c r="M186" s="359">
        <f ca="1" t="shared" si="6"/>
        <v>0</v>
      </c>
      <c r="N186" s="359">
        <f ca="1" t="shared" si="7"/>
        <v>0</v>
      </c>
    </row>
    <row r="187" ht="16.5" spans="1:14">
      <c r="A187" s="364">
        <f t="shared" si="8"/>
        <v>45109</v>
      </c>
      <c r="B187" s="44">
        <f ca="1">SUMIFS(流水汇总!$K:$K,流水汇总!$H:$H,$A187,流水汇总!$J:$J,B$4)</f>
        <v>0</v>
      </c>
      <c r="C187" s="44">
        <f ca="1">SUMIFS(流水汇总!$K:$K,流水汇总!$H:$H,$A187,流水汇总!$J:$J,C$4)</f>
        <v>0</v>
      </c>
      <c r="D187" s="44">
        <f ca="1">SUMIFS(流水汇总!$K:$K,流水汇总!$H:$H,$A187,流水汇总!$J:$J,D$4)</f>
        <v>0</v>
      </c>
      <c r="E187" s="44">
        <f ca="1">SUMIFS(流水汇总!$K:$K,流水汇总!$H:$H,$A187,流水汇总!$J:$J,E$4)</f>
        <v>0</v>
      </c>
      <c r="F187" s="44">
        <f ca="1">SUMIFS(流水汇总!$K:$K,流水汇总!$H:$H,$A187,流水汇总!$J:$J,F$4)</f>
        <v>0</v>
      </c>
      <c r="G187" s="45">
        <f ca="1">SUMIFS(流水汇总!$L:$L,流水汇总!$H:$H,$A187,流水汇总!$J:$J,G$4)</f>
        <v>0</v>
      </c>
      <c r="H187" s="45">
        <f ca="1">SUMIFS(流水汇总!$L:$L,流水汇总!$H:$H,$A187,流水汇总!$J:$J,H$4)</f>
        <v>0</v>
      </c>
      <c r="I187" s="45">
        <f ca="1">SUMIFS(流水汇总!$L:$L,流水汇总!$H:$H,$A187,流水汇总!$J:$J,I$4)</f>
        <v>0</v>
      </c>
      <c r="J187" s="45">
        <f ca="1">SUMIFS(流水汇总!$L:$L,流水汇总!$H:$H,$A187,流水汇总!$J:$J,J$4)</f>
        <v>0</v>
      </c>
      <c r="K187" s="45">
        <f ca="1">SUMIFS(流水汇总!$L:$L,流水汇总!$H:$H,$A187,流水汇总!$J:$J,K$4)</f>
        <v>0</v>
      </c>
      <c r="L187" s="45">
        <f ca="1">SUMIFS(流水汇总!$L:$L,流水汇总!$H:$H,$A187,流水汇总!$J:$J,L$4)</f>
        <v>0</v>
      </c>
      <c r="M187" s="359">
        <f ca="1" t="shared" si="6"/>
        <v>0</v>
      </c>
      <c r="N187" s="359">
        <f ca="1" t="shared" si="7"/>
        <v>0</v>
      </c>
    </row>
    <row r="188" ht="16.5" spans="1:14">
      <c r="A188" s="364">
        <f t="shared" si="8"/>
        <v>45110</v>
      </c>
      <c r="B188" s="44">
        <f ca="1">SUMIFS(流水汇总!$K:$K,流水汇总!$H:$H,$A188,流水汇总!$J:$J,B$4)</f>
        <v>0</v>
      </c>
      <c r="C188" s="44">
        <f ca="1">SUMIFS(流水汇总!$K:$K,流水汇总!$H:$H,$A188,流水汇总!$J:$J,C$4)</f>
        <v>0</v>
      </c>
      <c r="D188" s="44">
        <f ca="1">SUMIFS(流水汇总!$K:$K,流水汇总!$H:$H,$A188,流水汇总!$J:$J,D$4)</f>
        <v>0</v>
      </c>
      <c r="E188" s="44">
        <f ca="1">SUMIFS(流水汇总!$K:$K,流水汇总!$H:$H,$A188,流水汇总!$J:$J,E$4)</f>
        <v>0</v>
      </c>
      <c r="F188" s="44">
        <f ca="1">SUMIFS(流水汇总!$K:$K,流水汇总!$H:$H,$A188,流水汇总!$J:$J,F$4)</f>
        <v>0</v>
      </c>
      <c r="G188" s="45">
        <f ca="1">SUMIFS(流水汇总!$L:$L,流水汇总!$H:$H,$A188,流水汇总!$J:$J,G$4)</f>
        <v>0</v>
      </c>
      <c r="H188" s="45">
        <f ca="1">SUMIFS(流水汇总!$L:$L,流水汇总!$H:$H,$A188,流水汇总!$J:$J,H$4)</f>
        <v>0</v>
      </c>
      <c r="I188" s="45">
        <f ca="1">SUMIFS(流水汇总!$L:$L,流水汇总!$H:$H,$A188,流水汇总!$J:$J,I$4)</f>
        <v>0</v>
      </c>
      <c r="J188" s="45">
        <f ca="1">SUMIFS(流水汇总!$L:$L,流水汇总!$H:$H,$A188,流水汇总!$J:$J,J$4)</f>
        <v>0</v>
      </c>
      <c r="K188" s="45">
        <f ca="1">SUMIFS(流水汇总!$L:$L,流水汇总!$H:$H,$A188,流水汇总!$J:$J,K$4)</f>
        <v>0</v>
      </c>
      <c r="L188" s="45">
        <f ca="1">SUMIFS(流水汇总!$L:$L,流水汇总!$H:$H,$A188,流水汇总!$J:$J,L$4)</f>
        <v>0</v>
      </c>
      <c r="M188" s="359">
        <f ca="1" t="shared" si="6"/>
        <v>0</v>
      </c>
      <c r="N188" s="359">
        <f ca="1" t="shared" si="7"/>
        <v>0</v>
      </c>
    </row>
    <row r="189" ht="16.5" spans="1:14">
      <c r="A189" s="364">
        <f t="shared" si="8"/>
        <v>45111</v>
      </c>
      <c r="B189" s="44">
        <f ca="1">SUMIFS(流水汇总!$K:$K,流水汇总!$H:$H,$A189,流水汇总!$J:$J,B$4)</f>
        <v>0</v>
      </c>
      <c r="C189" s="44">
        <f ca="1">SUMIFS(流水汇总!$K:$K,流水汇总!$H:$H,$A189,流水汇总!$J:$J,C$4)</f>
        <v>0</v>
      </c>
      <c r="D189" s="44">
        <f ca="1">SUMIFS(流水汇总!$K:$K,流水汇总!$H:$H,$A189,流水汇总!$J:$J,D$4)</f>
        <v>0</v>
      </c>
      <c r="E189" s="44">
        <f ca="1">SUMIFS(流水汇总!$K:$K,流水汇总!$H:$H,$A189,流水汇总!$J:$J,E$4)</f>
        <v>0</v>
      </c>
      <c r="F189" s="44">
        <f ca="1">SUMIFS(流水汇总!$K:$K,流水汇总!$H:$H,$A189,流水汇总!$J:$J,F$4)</f>
        <v>0</v>
      </c>
      <c r="G189" s="45">
        <f ca="1">SUMIFS(流水汇总!$L:$L,流水汇总!$H:$H,$A189,流水汇总!$J:$J,G$4)</f>
        <v>0</v>
      </c>
      <c r="H189" s="45">
        <f ca="1">SUMIFS(流水汇总!$L:$L,流水汇总!$H:$H,$A189,流水汇总!$J:$J,H$4)</f>
        <v>0</v>
      </c>
      <c r="I189" s="45">
        <f ca="1">SUMIFS(流水汇总!$L:$L,流水汇总!$H:$H,$A189,流水汇总!$J:$J,I$4)</f>
        <v>0</v>
      </c>
      <c r="J189" s="45">
        <f ca="1">SUMIFS(流水汇总!$L:$L,流水汇总!$H:$H,$A189,流水汇总!$J:$J,J$4)</f>
        <v>0</v>
      </c>
      <c r="K189" s="45">
        <f ca="1">SUMIFS(流水汇总!$L:$L,流水汇总!$H:$H,$A189,流水汇总!$J:$J,K$4)</f>
        <v>0</v>
      </c>
      <c r="L189" s="45">
        <f ca="1">SUMIFS(流水汇总!$L:$L,流水汇总!$H:$H,$A189,流水汇总!$J:$J,L$4)</f>
        <v>0</v>
      </c>
      <c r="M189" s="359">
        <f ca="1" t="shared" si="6"/>
        <v>0</v>
      </c>
      <c r="N189" s="359">
        <f ca="1" t="shared" si="7"/>
        <v>0</v>
      </c>
    </row>
    <row r="190" ht="16.5" spans="1:14">
      <c r="A190" s="364">
        <f t="shared" si="8"/>
        <v>45112</v>
      </c>
      <c r="B190" s="44">
        <f ca="1">SUMIFS(流水汇总!$K:$K,流水汇总!$H:$H,$A190,流水汇总!$J:$J,B$4)</f>
        <v>0</v>
      </c>
      <c r="C190" s="44">
        <f ca="1">SUMIFS(流水汇总!$K:$K,流水汇总!$H:$H,$A190,流水汇总!$J:$J,C$4)</f>
        <v>0</v>
      </c>
      <c r="D190" s="44">
        <f ca="1">SUMIFS(流水汇总!$K:$K,流水汇总!$H:$H,$A190,流水汇总!$J:$J,D$4)</f>
        <v>0</v>
      </c>
      <c r="E190" s="44">
        <f ca="1">SUMIFS(流水汇总!$K:$K,流水汇总!$H:$H,$A190,流水汇总!$J:$J,E$4)</f>
        <v>0</v>
      </c>
      <c r="F190" s="44">
        <f ca="1">SUMIFS(流水汇总!$K:$K,流水汇总!$H:$H,$A190,流水汇总!$J:$J,F$4)</f>
        <v>0</v>
      </c>
      <c r="G190" s="45">
        <f ca="1">SUMIFS(流水汇总!$L:$L,流水汇总!$H:$H,$A190,流水汇总!$J:$J,G$4)</f>
        <v>0</v>
      </c>
      <c r="H190" s="45">
        <f ca="1">SUMIFS(流水汇总!$L:$L,流水汇总!$H:$H,$A190,流水汇总!$J:$J,H$4)</f>
        <v>0</v>
      </c>
      <c r="I190" s="45">
        <f ca="1">SUMIFS(流水汇总!$L:$L,流水汇总!$H:$H,$A190,流水汇总!$J:$J,I$4)</f>
        <v>0</v>
      </c>
      <c r="J190" s="45">
        <f ca="1">SUMIFS(流水汇总!$L:$L,流水汇总!$H:$H,$A190,流水汇总!$J:$J,J$4)</f>
        <v>0</v>
      </c>
      <c r="K190" s="45">
        <f ca="1">SUMIFS(流水汇总!$L:$L,流水汇总!$H:$H,$A190,流水汇总!$J:$J,K$4)</f>
        <v>0</v>
      </c>
      <c r="L190" s="45">
        <f ca="1">SUMIFS(流水汇总!$L:$L,流水汇总!$H:$H,$A190,流水汇总!$J:$J,L$4)</f>
        <v>0</v>
      </c>
      <c r="M190" s="359">
        <f ca="1" t="shared" si="6"/>
        <v>0</v>
      </c>
      <c r="N190" s="359">
        <f ca="1" t="shared" si="7"/>
        <v>0</v>
      </c>
    </row>
    <row r="191" ht="16.5" spans="1:14">
      <c r="A191" s="364">
        <f t="shared" si="8"/>
        <v>45113</v>
      </c>
      <c r="B191" s="44">
        <f ca="1">SUMIFS(流水汇总!$K:$K,流水汇总!$H:$H,$A191,流水汇总!$J:$J,B$4)</f>
        <v>0</v>
      </c>
      <c r="C191" s="44">
        <f ca="1">SUMIFS(流水汇总!$K:$K,流水汇总!$H:$H,$A191,流水汇总!$J:$J,C$4)</f>
        <v>0</v>
      </c>
      <c r="D191" s="44">
        <f ca="1">SUMIFS(流水汇总!$K:$K,流水汇总!$H:$H,$A191,流水汇总!$J:$J,D$4)</f>
        <v>0</v>
      </c>
      <c r="E191" s="44">
        <f ca="1">SUMIFS(流水汇总!$K:$K,流水汇总!$H:$H,$A191,流水汇总!$J:$J,E$4)</f>
        <v>0</v>
      </c>
      <c r="F191" s="44">
        <f ca="1">SUMIFS(流水汇总!$K:$K,流水汇总!$H:$H,$A191,流水汇总!$J:$J,F$4)</f>
        <v>0</v>
      </c>
      <c r="G191" s="45">
        <f ca="1">SUMIFS(流水汇总!$L:$L,流水汇总!$H:$H,$A191,流水汇总!$J:$J,G$4)</f>
        <v>0</v>
      </c>
      <c r="H191" s="45">
        <f ca="1">SUMIFS(流水汇总!$L:$L,流水汇总!$H:$H,$A191,流水汇总!$J:$J,H$4)</f>
        <v>0</v>
      </c>
      <c r="I191" s="45">
        <f ca="1">SUMIFS(流水汇总!$L:$L,流水汇总!$H:$H,$A191,流水汇总!$J:$J,I$4)</f>
        <v>0</v>
      </c>
      <c r="J191" s="45">
        <f ca="1">SUMIFS(流水汇总!$L:$L,流水汇总!$H:$H,$A191,流水汇总!$J:$J,J$4)</f>
        <v>0</v>
      </c>
      <c r="K191" s="45">
        <f ca="1">SUMIFS(流水汇总!$L:$L,流水汇总!$H:$H,$A191,流水汇总!$J:$J,K$4)</f>
        <v>0</v>
      </c>
      <c r="L191" s="45">
        <f ca="1">SUMIFS(流水汇总!$L:$L,流水汇总!$H:$H,$A191,流水汇总!$J:$J,L$4)</f>
        <v>0</v>
      </c>
      <c r="M191" s="359">
        <f ca="1" t="shared" si="6"/>
        <v>0</v>
      </c>
      <c r="N191" s="359">
        <f ca="1" t="shared" si="7"/>
        <v>0</v>
      </c>
    </row>
    <row r="192" ht="16.5" spans="1:14">
      <c r="A192" s="364">
        <f t="shared" si="8"/>
        <v>45114</v>
      </c>
      <c r="B192" s="44">
        <f ca="1">SUMIFS(流水汇总!$K:$K,流水汇总!$H:$H,$A192,流水汇总!$J:$J,B$4)</f>
        <v>0</v>
      </c>
      <c r="C192" s="44">
        <f ca="1">SUMIFS(流水汇总!$K:$K,流水汇总!$H:$H,$A192,流水汇总!$J:$J,C$4)</f>
        <v>0</v>
      </c>
      <c r="D192" s="44">
        <f ca="1">SUMIFS(流水汇总!$K:$K,流水汇总!$H:$H,$A192,流水汇总!$J:$J,D$4)</f>
        <v>0</v>
      </c>
      <c r="E192" s="44">
        <f ca="1">SUMIFS(流水汇总!$K:$K,流水汇总!$H:$H,$A192,流水汇总!$J:$J,E$4)</f>
        <v>0</v>
      </c>
      <c r="F192" s="44">
        <f ca="1">SUMIFS(流水汇总!$K:$K,流水汇总!$H:$H,$A192,流水汇总!$J:$J,F$4)</f>
        <v>0</v>
      </c>
      <c r="G192" s="45">
        <f ca="1">SUMIFS(流水汇总!$L:$L,流水汇总!$H:$H,$A192,流水汇总!$J:$J,G$4)</f>
        <v>0</v>
      </c>
      <c r="H192" s="45">
        <f ca="1">SUMIFS(流水汇总!$L:$L,流水汇总!$H:$H,$A192,流水汇总!$J:$J,H$4)</f>
        <v>0</v>
      </c>
      <c r="I192" s="45">
        <f ca="1">SUMIFS(流水汇总!$L:$L,流水汇总!$H:$H,$A192,流水汇总!$J:$J,I$4)</f>
        <v>0</v>
      </c>
      <c r="J192" s="45">
        <f ca="1">SUMIFS(流水汇总!$L:$L,流水汇总!$H:$H,$A192,流水汇总!$J:$J,J$4)</f>
        <v>0</v>
      </c>
      <c r="K192" s="45">
        <f ca="1">SUMIFS(流水汇总!$L:$L,流水汇总!$H:$H,$A192,流水汇总!$J:$J,K$4)</f>
        <v>0</v>
      </c>
      <c r="L192" s="45">
        <f ca="1">SUMIFS(流水汇总!$L:$L,流水汇总!$H:$H,$A192,流水汇总!$J:$J,L$4)</f>
        <v>0</v>
      </c>
      <c r="M192" s="359">
        <f ca="1" t="shared" si="6"/>
        <v>0</v>
      </c>
      <c r="N192" s="359">
        <f ca="1" t="shared" si="7"/>
        <v>0</v>
      </c>
    </row>
    <row r="193" ht="16.5" spans="1:14">
      <c r="A193" s="364">
        <f t="shared" si="8"/>
        <v>45115</v>
      </c>
      <c r="B193" s="44">
        <f ca="1">SUMIFS(流水汇总!$K:$K,流水汇总!$H:$H,$A193,流水汇总!$J:$J,B$4)</f>
        <v>0</v>
      </c>
      <c r="C193" s="44">
        <f ca="1">SUMIFS(流水汇总!$K:$K,流水汇总!$H:$H,$A193,流水汇总!$J:$J,C$4)</f>
        <v>0</v>
      </c>
      <c r="D193" s="44">
        <f ca="1">SUMIFS(流水汇总!$K:$K,流水汇总!$H:$H,$A193,流水汇总!$J:$J,D$4)</f>
        <v>0</v>
      </c>
      <c r="E193" s="44">
        <f ca="1">SUMIFS(流水汇总!$K:$K,流水汇总!$H:$H,$A193,流水汇总!$J:$J,E$4)</f>
        <v>0</v>
      </c>
      <c r="F193" s="44">
        <f ca="1">SUMIFS(流水汇总!$K:$K,流水汇总!$H:$H,$A193,流水汇总!$J:$J,F$4)</f>
        <v>0</v>
      </c>
      <c r="G193" s="45">
        <f ca="1">SUMIFS(流水汇总!$L:$L,流水汇总!$H:$H,$A193,流水汇总!$J:$J,G$4)</f>
        <v>0</v>
      </c>
      <c r="H193" s="45">
        <f ca="1">SUMIFS(流水汇总!$L:$L,流水汇总!$H:$H,$A193,流水汇总!$J:$J,H$4)</f>
        <v>0</v>
      </c>
      <c r="I193" s="45">
        <f ca="1">SUMIFS(流水汇总!$L:$L,流水汇总!$H:$H,$A193,流水汇总!$J:$J,I$4)</f>
        <v>0</v>
      </c>
      <c r="J193" s="45">
        <f ca="1">SUMIFS(流水汇总!$L:$L,流水汇总!$H:$H,$A193,流水汇总!$J:$J,J$4)</f>
        <v>0</v>
      </c>
      <c r="K193" s="45">
        <f ca="1">SUMIFS(流水汇总!$L:$L,流水汇总!$H:$H,$A193,流水汇总!$J:$J,K$4)</f>
        <v>0</v>
      </c>
      <c r="L193" s="45">
        <f ca="1">SUMIFS(流水汇总!$L:$L,流水汇总!$H:$H,$A193,流水汇总!$J:$J,L$4)</f>
        <v>0</v>
      </c>
      <c r="M193" s="359">
        <f ca="1" t="shared" si="6"/>
        <v>0</v>
      </c>
      <c r="N193" s="359">
        <f ca="1" t="shared" si="7"/>
        <v>0</v>
      </c>
    </row>
    <row r="194" ht="16.5" spans="1:14">
      <c r="A194" s="364">
        <f t="shared" si="8"/>
        <v>45116</v>
      </c>
      <c r="B194" s="44">
        <f ca="1">SUMIFS(流水汇总!$K:$K,流水汇总!$H:$H,$A194,流水汇总!$J:$J,B$4)</f>
        <v>0</v>
      </c>
      <c r="C194" s="44">
        <f ca="1">SUMIFS(流水汇总!$K:$K,流水汇总!$H:$H,$A194,流水汇总!$J:$J,C$4)</f>
        <v>0</v>
      </c>
      <c r="D194" s="44">
        <f ca="1">SUMIFS(流水汇总!$K:$K,流水汇总!$H:$H,$A194,流水汇总!$J:$J,D$4)</f>
        <v>0</v>
      </c>
      <c r="E194" s="44">
        <f ca="1">SUMIFS(流水汇总!$K:$K,流水汇总!$H:$H,$A194,流水汇总!$J:$J,E$4)</f>
        <v>0</v>
      </c>
      <c r="F194" s="44">
        <f ca="1">SUMIFS(流水汇总!$K:$K,流水汇总!$H:$H,$A194,流水汇总!$J:$J,F$4)</f>
        <v>0</v>
      </c>
      <c r="G194" s="45">
        <f ca="1">SUMIFS(流水汇总!$L:$L,流水汇总!$H:$H,$A194,流水汇总!$J:$J,G$4)</f>
        <v>0</v>
      </c>
      <c r="H194" s="45">
        <f ca="1">SUMIFS(流水汇总!$L:$L,流水汇总!$H:$H,$A194,流水汇总!$J:$J,H$4)</f>
        <v>0</v>
      </c>
      <c r="I194" s="45">
        <f ca="1">SUMIFS(流水汇总!$L:$L,流水汇总!$H:$H,$A194,流水汇总!$J:$J,I$4)</f>
        <v>0</v>
      </c>
      <c r="J194" s="45">
        <f ca="1">SUMIFS(流水汇总!$L:$L,流水汇总!$H:$H,$A194,流水汇总!$J:$J,J$4)</f>
        <v>0</v>
      </c>
      <c r="K194" s="45">
        <f ca="1">SUMIFS(流水汇总!$L:$L,流水汇总!$H:$H,$A194,流水汇总!$J:$J,K$4)</f>
        <v>0</v>
      </c>
      <c r="L194" s="45">
        <f ca="1">SUMIFS(流水汇总!$L:$L,流水汇总!$H:$H,$A194,流水汇总!$J:$J,L$4)</f>
        <v>0</v>
      </c>
      <c r="M194" s="359">
        <f ca="1" t="shared" si="6"/>
        <v>0</v>
      </c>
      <c r="N194" s="359">
        <f ca="1" t="shared" si="7"/>
        <v>0</v>
      </c>
    </row>
    <row r="195" ht="16.5" spans="1:14">
      <c r="A195" s="364">
        <f t="shared" si="8"/>
        <v>45117</v>
      </c>
      <c r="B195" s="44">
        <f ca="1">SUMIFS(流水汇总!$K:$K,流水汇总!$H:$H,$A195,流水汇总!$J:$J,B$4)</f>
        <v>0</v>
      </c>
      <c r="C195" s="44">
        <f ca="1">SUMIFS(流水汇总!$K:$K,流水汇总!$H:$H,$A195,流水汇总!$J:$J,C$4)</f>
        <v>0</v>
      </c>
      <c r="D195" s="44">
        <f ca="1">SUMIFS(流水汇总!$K:$K,流水汇总!$H:$H,$A195,流水汇总!$J:$J,D$4)</f>
        <v>0</v>
      </c>
      <c r="E195" s="44">
        <f ca="1">SUMIFS(流水汇总!$K:$K,流水汇总!$H:$H,$A195,流水汇总!$J:$J,E$4)</f>
        <v>0</v>
      </c>
      <c r="F195" s="44">
        <f ca="1">SUMIFS(流水汇总!$K:$K,流水汇总!$H:$H,$A195,流水汇总!$J:$J,F$4)</f>
        <v>0</v>
      </c>
      <c r="G195" s="45">
        <f ca="1">SUMIFS(流水汇总!$L:$L,流水汇总!$H:$H,$A195,流水汇总!$J:$J,G$4)</f>
        <v>0</v>
      </c>
      <c r="H195" s="45">
        <f ca="1">SUMIFS(流水汇总!$L:$L,流水汇总!$H:$H,$A195,流水汇总!$J:$J,H$4)</f>
        <v>0</v>
      </c>
      <c r="I195" s="45">
        <f ca="1">SUMIFS(流水汇总!$L:$L,流水汇总!$H:$H,$A195,流水汇总!$J:$J,I$4)</f>
        <v>0</v>
      </c>
      <c r="J195" s="45">
        <f ca="1">SUMIFS(流水汇总!$L:$L,流水汇总!$H:$H,$A195,流水汇总!$J:$J,J$4)</f>
        <v>0</v>
      </c>
      <c r="K195" s="45">
        <f ca="1">SUMIFS(流水汇总!$L:$L,流水汇总!$H:$H,$A195,流水汇总!$J:$J,K$4)</f>
        <v>0</v>
      </c>
      <c r="L195" s="45">
        <f ca="1">SUMIFS(流水汇总!$L:$L,流水汇总!$H:$H,$A195,流水汇总!$J:$J,L$4)</f>
        <v>0</v>
      </c>
      <c r="M195" s="359">
        <f ca="1" t="shared" si="6"/>
        <v>0</v>
      </c>
      <c r="N195" s="359">
        <f ca="1" t="shared" si="7"/>
        <v>0</v>
      </c>
    </row>
    <row r="196" ht="16.5" spans="1:14">
      <c r="A196" s="364">
        <f t="shared" si="8"/>
        <v>45118</v>
      </c>
      <c r="B196" s="44">
        <f ca="1">SUMIFS(流水汇总!$K:$K,流水汇总!$H:$H,$A196,流水汇总!$J:$J,B$4)</f>
        <v>0</v>
      </c>
      <c r="C196" s="44">
        <f ca="1">SUMIFS(流水汇总!$K:$K,流水汇总!$H:$H,$A196,流水汇总!$J:$J,C$4)</f>
        <v>0</v>
      </c>
      <c r="D196" s="44">
        <f ca="1">SUMIFS(流水汇总!$K:$K,流水汇总!$H:$H,$A196,流水汇总!$J:$J,D$4)</f>
        <v>0</v>
      </c>
      <c r="E196" s="44">
        <f ca="1">SUMIFS(流水汇总!$K:$K,流水汇总!$H:$H,$A196,流水汇总!$J:$J,E$4)</f>
        <v>0</v>
      </c>
      <c r="F196" s="44">
        <f ca="1">SUMIFS(流水汇总!$K:$K,流水汇总!$H:$H,$A196,流水汇总!$J:$J,F$4)</f>
        <v>0</v>
      </c>
      <c r="G196" s="45">
        <f ca="1">SUMIFS(流水汇总!$L:$L,流水汇总!$H:$H,$A196,流水汇总!$J:$J,G$4)</f>
        <v>0</v>
      </c>
      <c r="H196" s="45">
        <f ca="1">SUMIFS(流水汇总!$L:$L,流水汇总!$H:$H,$A196,流水汇总!$J:$J,H$4)</f>
        <v>0</v>
      </c>
      <c r="I196" s="45">
        <f ca="1">SUMIFS(流水汇总!$L:$L,流水汇总!$H:$H,$A196,流水汇总!$J:$J,I$4)</f>
        <v>0</v>
      </c>
      <c r="J196" s="45">
        <f ca="1">SUMIFS(流水汇总!$L:$L,流水汇总!$H:$H,$A196,流水汇总!$J:$J,J$4)</f>
        <v>0</v>
      </c>
      <c r="K196" s="45">
        <f ca="1">SUMIFS(流水汇总!$L:$L,流水汇总!$H:$H,$A196,流水汇总!$J:$J,K$4)</f>
        <v>0</v>
      </c>
      <c r="L196" s="45">
        <f ca="1">SUMIFS(流水汇总!$L:$L,流水汇总!$H:$H,$A196,流水汇总!$J:$J,L$4)</f>
        <v>0</v>
      </c>
      <c r="M196" s="359">
        <f ca="1" t="shared" si="6"/>
        <v>0</v>
      </c>
      <c r="N196" s="359">
        <f ca="1" t="shared" si="7"/>
        <v>0</v>
      </c>
    </row>
    <row r="197" ht="16.5" spans="1:14">
      <c r="A197" s="364">
        <f t="shared" si="8"/>
        <v>45119</v>
      </c>
      <c r="B197" s="44">
        <f ca="1">SUMIFS(流水汇总!$K:$K,流水汇总!$H:$H,$A197,流水汇总!$J:$J,B$4)</f>
        <v>0</v>
      </c>
      <c r="C197" s="44">
        <f ca="1">SUMIFS(流水汇总!$K:$K,流水汇总!$H:$H,$A197,流水汇总!$J:$J,C$4)</f>
        <v>0</v>
      </c>
      <c r="D197" s="44">
        <f ca="1">SUMIFS(流水汇总!$K:$K,流水汇总!$H:$H,$A197,流水汇总!$J:$J,D$4)</f>
        <v>0</v>
      </c>
      <c r="E197" s="44">
        <f ca="1">SUMIFS(流水汇总!$K:$K,流水汇总!$H:$H,$A197,流水汇总!$J:$J,E$4)</f>
        <v>0</v>
      </c>
      <c r="F197" s="44">
        <f ca="1">SUMIFS(流水汇总!$K:$K,流水汇总!$H:$H,$A197,流水汇总!$J:$J,F$4)</f>
        <v>0</v>
      </c>
      <c r="G197" s="45">
        <f ca="1">SUMIFS(流水汇总!$L:$L,流水汇总!$H:$H,$A197,流水汇总!$J:$J,G$4)</f>
        <v>0</v>
      </c>
      <c r="H197" s="45">
        <f ca="1">SUMIFS(流水汇总!$L:$L,流水汇总!$H:$H,$A197,流水汇总!$J:$J,H$4)</f>
        <v>0</v>
      </c>
      <c r="I197" s="45">
        <f ca="1">SUMIFS(流水汇总!$L:$L,流水汇总!$H:$H,$A197,流水汇总!$J:$J,I$4)</f>
        <v>0</v>
      </c>
      <c r="J197" s="45">
        <f ca="1">SUMIFS(流水汇总!$L:$L,流水汇总!$H:$H,$A197,流水汇总!$J:$J,J$4)</f>
        <v>0</v>
      </c>
      <c r="K197" s="45">
        <f ca="1">SUMIFS(流水汇总!$L:$L,流水汇总!$H:$H,$A197,流水汇总!$J:$J,K$4)</f>
        <v>0</v>
      </c>
      <c r="L197" s="45">
        <f ca="1">SUMIFS(流水汇总!$L:$L,流水汇总!$H:$H,$A197,流水汇总!$J:$J,L$4)</f>
        <v>0</v>
      </c>
      <c r="M197" s="359">
        <f ca="1" t="shared" si="6"/>
        <v>0</v>
      </c>
      <c r="N197" s="359">
        <f ca="1" t="shared" si="7"/>
        <v>0</v>
      </c>
    </row>
    <row r="198" ht="16.5" spans="1:14">
      <c r="A198" s="364">
        <f t="shared" si="8"/>
        <v>45120</v>
      </c>
      <c r="B198" s="44">
        <f ca="1">SUMIFS(流水汇总!$K:$K,流水汇总!$H:$H,$A198,流水汇总!$J:$J,B$4)</f>
        <v>0</v>
      </c>
      <c r="C198" s="44">
        <f ca="1">SUMIFS(流水汇总!$K:$K,流水汇总!$H:$H,$A198,流水汇总!$J:$J,C$4)</f>
        <v>0</v>
      </c>
      <c r="D198" s="44">
        <f ca="1">SUMIFS(流水汇总!$K:$K,流水汇总!$H:$H,$A198,流水汇总!$J:$J,D$4)</f>
        <v>0</v>
      </c>
      <c r="E198" s="44">
        <f ca="1">SUMIFS(流水汇总!$K:$K,流水汇总!$H:$H,$A198,流水汇总!$J:$J,E$4)</f>
        <v>0</v>
      </c>
      <c r="F198" s="44">
        <f ca="1">SUMIFS(流水汇总!$K:$K,流水汇总!$H:$H,$A198,流水汇总!$J:$J,F$4)</f>
        <v>0</v>
      </c>
      <c r="G198" s="45">
        <f ca="1">SUMIFS(流水汇总!$L:$L,流水汇总!$H:$H,$A198,流水汇总!$J:$J,G$4)</f>
        <v>0</v>
      </c>
      <c r="H198" s="45">
        <f ca="1">SUMIFS(流水汇总!$L:$L,流水汇总!$H:$H,$A198,流水汇总!$J:$J,H$4)</f>
        <v>0</v>
      </c>
      <c r="I198" s="45">
        <f ca="1">SUMIFS(流水汇总!$L:$L,流水汇总!$H:$H,$A198,流水汇总!$J:$J,I$4)</f>
        <v>0</v>
      </c>
      <c r="J198" s="45">
        <f ca="1">SUMIFS(流水汇总!$L:$L,流水汇总!$H:$H,$A198,流水汇总!$J:$J,J$4)</f>
        <v>0</v>
      </c>
      <c r="K198" s="45">
        <f ca="1">SUMIFS(流水汇总!$L:$L,流水汇总!$H:$H,$A198,流水汇总!$J:$J,K$4)</f>
        <v>0</v>
      </c>
      <c r="L198" s="45">
        <f ca="1">SUMIFS(流水汇总!$L:$L,流水汇总!$H:$H,$A198,流水汇总!$J:$J,L$4)</f>
        <v>0</v>
      </c>
      <c r="M198" s="359">
        <f ca="1" t="shared" ref="M198:M261" si="9">SUM(B198:F198)</f>
        <v>0</v>
      </c>
      <c r="N198" s="359">
        <f ca="1" t="shared" ref="N198:N261" si="10">SUM(G198:L198)</f>
        <v>0</v>
      </c>
    </row>
    <row r="199" ht="16.5" spans="1:14">
      <c r="A199" s="364">
        <f t="shared" si="8"/>
        <v>45121</v>
      </c>
      <c r="B199" s="44">
        <f ca="1">SUMIFS(流水汇总!$K:$K,流水汇总!$H:$H,$A199,流水汇总!$J:$J,B$4)</f>
        <v>0</v>
      </c>
      <c r="C199" s="44">
        <f ca="1">SUMIFS(流水汇总!$K:$K,流水汇总!$H:$H,$A199,流水汇总!$J:$J,C$4)</f>
        <v>0</v>
      </c>
      <c r="D199" s="44">
        <f ca="1">SUMIFS(流水汇总!$K:$K,流水汇总!$H:$H,$A199,流水汇总!$J:$J,D$4)</f>
        <v>0</v>
      </c>
      <c r="E199" s="44">
        <f ca="1">SUMIFS(流水汇总!$K:$K,流水汇总!$H:$H,$A199,流水汇总!$J:$J,E$4)</f>
        <v>0</v>
      </c>
      <c r="F199" s="44">
        <f ca="1">SUMIFS(流水汇总!$K:$K,流水汇总!$H:$H,$A199,流水汇总!$J:$J,F$4)</f>
        <v>0</v>
      </c>
      <c r="G199" s="45">
        <f ca="1">SUMIFS(流水汇总!$L:$L,流水汇总!$H:$H,$A199,流水汇总!$J:$J,G$4)</f>
        <v>0</v>
      </c>
      <c r="H199" s="45">
        <f ca="1">SUMIFS(流水汇总!$L:$L,流水汇总!$H:$H,$A199,流水汇总!$J:$J,H$4)</f>
        <v>0</v>
      </c>
      <c r="I199" s="45">
        <f ca="1">SUMIFS(流水汇总!$L:$L,流水汇总!$H:$H,$A199,流水汇总!$J:$J,I$4)</f>
        <v>0</v>
      </c>
      <c r="J199" s="45">
        <f ca="1">SUMIFS(流水汇总!$L:$L,流水汇总!$H:$H,$A199,流水汇总!$J:$J,J$4)</f>
        <v>0</v>
      </c>
      <c r="K199" s="45">
        <f ca="1">SUMIFS(流水汇总!$L:$L,流水汇总!$H:$H,$A199,流水汇总!$J:$J,K$4)</f>
        <v>0</v>
      </c>
      <c r="L199" s="45">
        <f ca="1">SUMIFS(流水汇总!$L:$L,流水汇总!$H:$H,$A199,流水汇总!$J:$J,L$4)</f>
        <v>0</v>
      </c>
      <c r="M199" s="359">
        <f ca="1" t="shared" si="9"/>
        <v>0</v>
      </c>
      <c r="N199" s="359">
        <f ca="1" t="shared" si="10"/>
        <v>0</v>
      </c>
    </row>
    <row r="200" ht="16.5" spans="1:14">
      <c r="A200" s="364">
        <f t="shared" ref="A200:A263" si="11">A199+1</f>
        <v>45122</v>
      </c>
      <c r="B200" s="44">
        <f ca="1">SUMIFS(流水汇总!$K:$K,流水汇总!$H:$H,$A200,流水汇总!$J:$J,B$4)</f>
        <v>0</v>
      </c>
      <c r="C200" s="44">
        <f ca="1">SUMIFS(流水汇总!$K:$K,流水汇总!$H:$H,$A200,流水汇总!$J:$J,C$4)</f>
        <v>0</v>
      </c>
      <c r="D200" s="44">
        <f ca="1">SUMIFS(流水汇总!$K:$K,流水汇总!$H:$H,$A200,流水汇总!$J:$J,D$4)</f>
        <v>0</v>
      </c>
      <c r="E200" s="44">
        <f ca="1">SUMIFS(流水汇总!$K:$K,流水汇总!$H:$H,$A200,流水汇总!$J:$J,E$4)</f>
        <v>0</v>
      </c>
      <c r="F200" s="44">
        <f ca="1">SUMIFS(流水汇总!$K:$K,流水汇总!$H:$H,$A200,流水汇总!$J:$J,F$4)</f>
        <v>0</v>
      </c>
      <c r="G200" s="45">
        <f ca="1">SUMIFS(流水汇总!$L:$L,流水汇总!$H:$H,$A200,流水汇总!$J:$J,G$4)</f>
        <v>0</v>
      </c>
      <c r="H200" s="45">
        <f ca="1">SUMIFS(流水汇总!$L:$L,流水汇总!$H:$H,$A200,流水汇总!$J:$J,H$4)</f>
        <v>0</v>
      </c>
      <c r="I200" s="45">
        <f ca="1">SUMIFS(流水汇总!$L:$L,流水汇总!$H:$H,$A200,流水汇总!$J:$J,I$4)</f>
        <v>0</v>
      </c>
      <c r="J200" s="45">
        <f ca="1">SUMIFS(流水汇总!$L:$L,流水汇总!$H:$H,$A200,流水汇总!$J:$J,J$4)</f>
        <v>0</v>
      </c>
      <c r="K200" s="45">
        <f ca="1">SUMIFS(流水汇总!$L:$L,流水汇总!$H:$H,$A200,流水汇总!$J:$J,K$4)</f>
        <v>0</v>
      </c>
      <c r="L200" s="45">
        <f ca="1">SUMIFS(流水汇总!$L:$L,流水汇总!$H:$H,$A200,流水汇总!$J:$J,L$4)</f>
        <v>0</v>
      </c>
      <c r="M200" s="359">
        <f ca="1" t="shared" si="9"/>
        <v>0</v>
      </c>
      <c r="N200" s="359">
        <f ca="1" t="shared" si="10"/>
        <v>0</v>
      </c>
    </row>
    <row r="201" ht="16.5" spans="1:14">
      <c r="A201" s="364">
        <f t="shared" si="11"/>
        <v>45123</v>
      </c>
      <c r="B201" s="44">
        <f ca="1">SUMIFS(流水汇总!$K:$K,流水汇总!$H:$H,$A201,流水汇总!$J:$J,B$4)</f>
        <v>0</v>
      </c>
      <c r="C201" s="44">
        <f ca="1">SUMIFS(流水汇总!$K:$K,流水汇总!$H:$H,$A201,流水汇总!$J:$J,C$4)</f>
        <v>0</v>
      </c>
      <c r="D201" s="44">
        <f ca="1">SUMIFS(流水汇总!$K:$K,流水汇总!$H:$H,$A201,流水汇总!$J:$J,D$4)</f>
        <v>0</v>
      </c>
      <c r="E201" s="44">
        <f ca="1">SUMIFS(流水汇总!$K:$K,流水汇总!$H:$H,$A201,流水汇总!$J:$J,E$4)</f>
        <v>0</v>
      </c>
      <c r="F201" s="44">
        <f ca="1">SUMIFS(流水汇总!$K:$K,流水汇总!$H:$H,$A201,流水汇总!$J:$J,F$4)</f>
        <v>0</v>
      </c>
      <c r="G201" s="45">
        <f ca="1">SUMIFS(流水汇总!$L:$L,流水汇总!$H:$H,$A201,流水汇总!$J:$J,G$4)</f>
        <v>0</v>
      </c>
      <c r="H201" s="45">
        <f ca="1">SUMIFS(流水汇总!$L:$L,流水汇总!$H:$H,$A201,流水汇总!$J:$J,H$4)</f>
        <v>0</v>
      </c>
      <c r="I201" s="45">
        <f ca="1">SUMIFS(流水汇总!$L:$L,流水汇总!$H:$H,$A201,流水汇总!$J:$J,I$4)</f>
        <v>0</v>
      </c>
      <c r="J201" s="45">
        <f ca="1">SUMIFS(流水汇总!$L:$L,流水汇总!$H:$H,$A201,流水汇总!$J:$J,J$4)</f>
        <v>0</v>
      </c>
      <c r="K201" s="45">
        <f ca="1">SUMIFS(流水汇总!$L:$L,流水汇总!$H:$H,$A201,流水汇总!$J:$J,K$4)</f>
        <v>0</v>
      </c>
      <c r="L201" s="45">
        <f ca="1">SUMIFS(流水汇总!$L:$L,流水汇总!$H:$H,$A201,流水汇总!$J:$J,L$4)</f>
        <v>0</v>
      </c>
      <c r="M201" s="359">
        <f ca="1" t="shared" si="9"/>
        <v>0</v>
      </c>
      <c r="N201" s="359">
        <f ca="1" t="shared" si="10"/>
        <v>0</v>
      </c>
    </row>
    <row r="202" ht="16.5" spans="1:14">
      <c r="A202" s="364">
        <f t="shared" si="11"/>
        <v>45124</v>
      </c>
      <c r="B202" s="44">
        <f ca="1">SUMIFS(流水汇总!$K:$K,流水汇总!$H:$H,$A202,流水汇总!$J:$J,B$4)</f>
        <v>0</v>
      </c>
      <c r="C202" s="44">
        <f ca="1">SUMIFS(流水汇总!$K:$K,流水汇总!$H:$H,$A202,流水汇总!$J:$J,C$4)</f>
        <v>0</v>
      </c>
      <c r="D202" s="44">
        <f ca="1">SUMIFS(流水汇总!$K:$K,流水汇总!$H:$H,$A202,流水汇总!$J:$J,D$4)</f>
        <v>0</v>
      </c>
      <c r="E202" s="44">
        <f ca="1">SUMIFS(流水汇总!$K:$K,流水汇总!$H:$H,$A202,流水汇总!$J:$J,E$4)</f>
        <v>0</v>
      </c>
      <c r="F202" s="44">
        <f ca="1">SUMIFS(流水汇总!$K:$K,流水汇总!$H:$H,$A202,流水汇总!$J:$J,F$4)</f>
        <v>0</v>
      </c>
      <c r="G202" s="45">
        <f ca="1">SUMIFS(流水汇总!$L:$L,流水汇总!$H:$H,$A202,流水汇总!$J:$J,G$4)</f>
        <v>0</v>
      </c>
      <c r="H202" s="45">
        <f ca="1">SUMIFS(流水汇总!$L:$L,流水汇总!$H:$H,$A202,流水汇总!$J:$J,H$4)</f>
        <v>0</v>
      </c>
      <c r="I202" s="45">
        <f ca="1">SUMIFS(流水汇总!$L:$L,流水汇总!$H:$H,$A202,流水汇总!$J:$J,I$4)</f>
        <v>0</v>
      </c>
      <c r="J202" s="45">
        <f ca="1">SUMIFS(流水汇总!$L:$L,流水汇总!$H:$H,$A202,流水汇总!$J:$J,J$4)</f>
        <v>0</v>
      </c>
      <c r="K202" s="45">
        <f ca="1">SUMIFS(流水汇总!$L:$L,流水汇总!$H:$H,$A202,流水汇总!$J:$J,K$4)</f>
        <v>0</v>
      </c>
      <c r="L202" s="45">
        <f ca="1">SUMIFS(流水汇总!$L:$L,流水汇总!$H:$H,$A202,流水汇总!$J:$J,L$4)</f>
        <v>0</v>
      </c>
      <c r="M202" s="359">
        <f ca="1" t="shared" si="9"/>
        <v>0</v>
      </c>
      <c r="N202" s="359">
        <f ca="1" t="shared" si="10"/>
        <v>0</v>
      </c>
    </row>
    <row r="203" ht="16.5" spans="1:14">
      <c r="A203" s="364">
        <f t="shared" si="11"/>
        <v>45125</v>
      </c>
      <c r="B203" s="44">
        <f ca="1">SUMIFS(流水汇总!$K:$K,流水汇总!$H:$H,$A203,流水汇总!$J:$J,B$4)</f>
        <v>0</v>
      </c>
      <c r="C203" s="44">
        <f ca="1">SUMIFS(流水汇总!$K:$K,流水汇总!$H:$H,$A203,流水汇总!$J:$J,C$4)</f>
        <v>0</v>
      </c>
      <c r="D203" s="44">
        <f ca="1">SUMIFS(流水汇总!$K:$K,流水汇总!$H:$H,$A203,流水汇总!$J:$J,D$4)</f>
        <v>0</v>
      </c>
      <c r="E203" s="44">
        <f ca="1">SUMIFS(流水汇总!$K:$K,流水汇总!$H:$H,$A203,流水汇总!$J:$J,E$4)</f>
        <v>0</v>
      </c>
      <c r="F203" s="44">
        <f ca="1">SUMIFS(流水汇总!$K:$K,流水汇总!$H:$H,$A203,流水汇总!$J:$J,F$4)</f>
        <v>0</v>
      </c>
      <c r="G203" s="45">
        <f ca="1">SUMIFS(流水汇总!$L:$L,流水汇总!$H:$H,$A203,流水汇总!$J:$J,G$4)</f>
        <v>0</v>
      </c>
      <c r="H203" s="45">
        <f ca="1">SUMIFS(流水汇总!$L:$L,流水汇总!$H:$H,$A203,流水汇总!$J:$J,H$4)</f>
        <v>0</v>
      </c>
      <c r="I203" s="45">
        <f ca="1">SUMIFS(流水汇总!$L:$L,流水汇总!$H:$H,$A203,流水汇总!$J:$J,I$4)</f>
        <v>0</v>
      </c>
      <c r="J203" s="45">
        <f ca="1">SUMIFS(流水汇总!$L:$L,流水汇总!$H:$H,$A203,流水汇总!$J:$J,J$4)</f>
        <v>0</v>
      </c>
      <c r="K203" s="45">
        <f ca="1">SUMIFS(流水汇总!$L:$L,流水汇总!$H:$H,$A203,流水汇总!$J:$J,K$4)</f>
        <v>0</v>
      </c>
      <c r="L203" s="45">
        <f ca="1">SUMIFS(流水汇总!$L:$L,流水汇总!$H:$H,$A203,流水汇总!$J:$J,L$4)</f>
        <v>0</v>
      </c>
      <c r="M203" s="359">
        <f ca="1" t="shared" si="9"/>
        <v>0</v>
      </c>
      <c r="N203" s="359">
        <f ca="1" t="shared" si="10"/>
        <v>0</v>
      </c>
    </row>
    <row r="204" ht="16.5" spans="1:14">
      <c r="A204" s="364">
        <f t="shared" si="11"/>
        <v>45126</v>
      </c>
      <c r="B204" s="44">
        <f ca="1">SUMIFS(流水汇总!$K:$K,流水汇总!$H:$H,$A204,流水汇总!$J:$J,B$4)</f>
        <v>0</v>
      </c>
      <c r="C204" s="44">
        <f ca="1">SUMIFS(流水汇总!$K:$K,流水汇总!$H:$H,$A204,流水汇总!$J:$J,C$4)</f>
        <v>0</v>
      </c>
      <c r="D204" s="44">
        <f ca="1">SUMIFS(流水汇总!$K:$K,流水汇总!$H:$H,$A204,流水汇总!$J:$J,D$4)</f>
        <v>0</v>
      </c>
      <c r="E204" s="44">
        <f ca="1">SUMIFS(流水汇总!$K:$K,流水汇总!$H:$H,$A204,流水汇总!$J:$J,E$4)</f>
        <v>0</v>
      </c>
      <c r="F204" s="44">
        <f ca="1">SUMIFS(流水汇总!$K:$K,流水汇总!$H:$H,$A204,流水汇总!$J:$J,F$4)</f>
        <v>0</v>
      </c>
      <c r="G204" s="45">
        <f ca="1">SUMIFS(流水汇总!$L:$L,流水汇总!$H:$H,$A204,流水汇总!$J:$J,G$4)</f>
        <v>0</v>
      </c>
      <c r="H204" s="45">
        <f ca="1">SUMIFS(流水汇总!$L:$L,流水汇总!$H:$H,$A204,流水汇总!$J:$J,H$4)</f>
        <v>0</v>
      </c>
      <c r="I204" s="45">
        <f ca="1">SUMIFS(流水汇总!$L:$L,流水汇总!$H:$H,$A204,流水汇总!$J:$J,I$4)</f>
        <v>0</v>
      </c>
      <c r="J204" s="45">
        <f ca="1">SUMIFS(流水汇总!$L:$L,流水汇总!$H:$H,$A204,流水汇总!$J:$J,J$4)</f>
        <v>0</v>
      </c>
      <c r="K204" s="45">
        <f ca="1">SUMIFS(流水汇总!$L:$L,流水汇总!$H:$H,$A204,流水汇总!$J:$J,K$4)</f>
        <v>0</v>
      </c>
      <c r="L204" s="45">
        <f ca="1">SUMIFS(流水汇总!$L:$L,流水汇总!$H:$H,$A204,流水汇总!$J:$J,L$4)</f>
        <v>0</v>
      </c>
      <c r="M204" s="359">
        <f ca="1" t="shared" si="9"/>
        <v>0</v>
      </c>
      <c r="N204" s="359">
        <f ca="1" t="shared" si="10"/>
        <v>0</v>
      </c>
    </row>
    <row r="205" ht="16.5" spans="1:14">
      <c r="A205" s="364">
        <f t="shared" si="11"/>
        <v>45127</v>
      </c>
      <c r="B205" s="44">
        <f ca="1">SUMIFS(流水汇总!$K:$K,流水汇总!$H:$H,$A205,流水汇总!$J:$J,B$4)</f>
        <v>0</v>
      </c>
      <c r="C205" s="44">
        <f ca="1">SUMIFS(流水汇总!$K:$K,流水汇总!$H:$H,$A205,流水汇总!$J:$J,C$4)</f>
        <v>0</v>
      </c>
      <c r="D205" s="44">
        <f ca="1">SUMIFS(流水汇总!$K:$K,流水汇总!$H:$H,$A205,流水汇总!$J:$J,D$4)</f>
        <v>0</v>
      </c>
      <c r="E205" s="44">
        <f ca="1">SUMIFS(流水汇总!$K:$K,流水汇总!$H:$H,$A205,流水汇总!$J:$J,E$4)</f>
        <v>0</v>
      </c>
      <c r="F205" s="44">
        <f ca="1">SUMIFS(流水汇总!$K:$K,流水汇总!$H:$H,$A205,流水汇总!$J:$J,F$4)</f>
        <v>0</v>
      </c>
      <c r="G205" s="45">
        <f ca="1">SUMIFS(流水汇总!$L:$L,流水汇总!$H:$H,$A205,流水汇总!$J:$J,G$4)</f>
        <v>0</v>
      </c>
      <c r="H205" s="45">
        <f ca="1">SUMIFS(流水汇总!$L:$L,流水汇总!$H:$H,$A205,流水汇总!$J:$J,H$4)</f>
        <v>0</v>
      </c>
      <c r="I205" s="45">
        <f ca="1">SUMIFS(流水汇总!$L:$L,流水汇总!$H:$H,$A205,流水汇总!$J:$J,I$4)</f>
        <v>0</v>
      </c>
      <c r="J205" s="45">
        <f ca="1">SUMIFS(流水汇总!$L:$L,流水汇总!$H:$H,$A205,流水汇总!$J:$J,J$4)</f>
        <v>0</v>
      </c>
      <c r="K205" s="45">
        <f ca="1">SUMIFS(流水汇总!$L:$L,流水汇总!$H:$H,$A205,流水汇总!$J:$J,K$4)</f>
        <v>0</v>
      </c>
      <c r="L205" s="45">
        <f ca="1">SUMIFS(流水汇总!$L:$L,流水汇总!$H:$H,$A205,流水汇总!$J:$J,L$4)</f>
        <v>0</v>
      </c>
      <c r="M205" s="359">
        <f ca="1" t="shared" si="9"/>
        <v>0</v>
      </c>
      <c r="N205" s="359">
        <f ca="1" t="shared" si="10"/>
        <v>0</v>
      </c>
    </row>
    <row r="206" ht="16.5" spans="1:14">
      <c r="A206" s="364">
        <f t="shared" si="11"/>
        <v>45128</v>
      </c>
      <c r="B206" s="44">
        <f ca="1">SUMIFS(流水汇总!$K:$K,流水汇总!$H:$H,$A206,流水汇总!$J:$J,B$4)</f>
        <v>0</v>
      </c>
      <c r="C206" s="44">
        <f ca="1">SUMIFS(流水汇总!$K:$K,流水汇总!$H:$H,$A206,流水汇总!$J:$J,C$4)</f>
        <v>0</v>
      </c>
      <c r="D206" s="44">
        <f ca="1">SUMIFS(流水汇总!$K:$K,流水汇总!$H:$H,$A206,流水汇总!$J:$J,D$4)</f>
        <v>0</v>
      </c>
      <c r="E206" s="44">
        <f ca="1">SUMIFS(流水汇总!$K:$K,流水汇总!$H:$H,$A206,流水汇总!$J:$J,E$4)</f>
        <v>0</v>
      </c>
      <c r="F206" s="44">
        <f ca="1">SUMIFS(流水汇总!$K:$K,流水汇总!$H:$H,$A206,流水汇总!$J:$J,F$4)</f>
        <v>0</v>
      </c>
      <c r="G206" s="45">
        <f ca="1">SUMIFS(流水汇总!$L:$L,流水汇总!$H:$H,$A206,流水汇总!$J:$J,G$4)</f>
        <v>0</v>
      </c>
      <c r="H206" s="45">
        <f ca="1">SUMIFS(流水汇总!$L:$L,流水汇总!$H:$H,$A206,流水汇总!$J:$J,H$4)</f>
        <v>0</v>
      </c>
      <c r="I206" s="45">
        <f ca="1">SUMIFS(流水汇总!$L:$L,流水汇总!$H:$H,$A206,流水汇总!$J:$J,I$4)</f>
        <v>0</v>
      </c>
      <c r="J206" s="45">
        <f ca="1">SUMIFS(流水汇总!$L:$L,流水汇总!$H:$H,$A206,流水汇总!$J:$J,J$4)</f>
        <v>0</v>
      </c>
      <c r="K206" s="45">
        <f ca="1">SUMIFS(流水汇总!$L:$L,流水汇总!$H:$H,$A206,流水汇总!$J:$J,K$4)</f>
        <v>0</v>
      </c>
      <c r="L206" s="45">
        <f ca="1">SUMIFS(流水汇总!$L:$L,流水汇总!$H:$H,$A206,流水汇总!$J:$J,L$4)</f>
        <v>0</v>
      </c>
      <c r="M206" s="359">
        <f ca="1" t="shared" si="9"/>
        <v>0</v>
      </c>
      <c r="N206" s="359">
        <f ca="1" t="shared" si="10"/>
        <v>0</v>
      </c>
    </row>
    <row r="207" ht="16.5" spans="1:14">
      <c r="A207" s="364">
        <f t="shared" si="11"/>
        <v>45129</v>
      </c>
      <c r="B207" s="44">
        <f ca="1">SUMIFS(流水汇总!$K:$K,流水汇总!$H:$H,$A207,流水汇总!$J:$J,B$4)</f>
        <v>0</v>
      </c>
      <c r="C207" s="44">
        <f ca="1">SUMIFS(流水汇总!$K:$K,流水汇总!$H:$H,$A207,流水汇总!$J:$J,C$4)</f>
        <v>0</v>
      </c>
      <c r="D207" s="44">
        <f ca="1">SUMIFS(流水汇总!$K:$K,流水汇总!$H:$H,$A207,流水汇总!$J:$J,D$4)</f>
        <v>0</v>
      </c>
      <c r="E207" s="44">
        <f ca="1">SUMIFS(流水汇总!$K:$K,流水汇总!$H:$H,$A207,流水汇总!$J:$J,E$4)</f>
        <v>0</v>
      </c>
      <c r="F207" s="44">
        <f ca="1">SUMIFS(流水汇总!$K:$K,流水汇总!$H:$H,$A207,流水汇总!$J:$J,F$4)</f>
        <v>0</v>
      </c>
      <c r="G207" s="45">
        <f ca="1">SUMIFS(流水汇总!$L:$L,流水汇总!$H:$H,$A207,流水汇总!$J:$J,G$4)</f>
        <v>0</v>
      </c>
      <c r="H207" s="45">
        <f ca="1">SUMIFS(流水汇总!$L:$L,流水汇总!$H:$H,$A207,流水汇总!$J:$J,H$4)</f>
        <v>0</v>
      </c>
      <c r="I207" s="45">
        <f ca="1">SUMIFS(流水汇总!$L:$L,流水汇总!$H:$H,$A207,流水汇总!$J:$J,I$4)</f>
        <v>0</v>
      </c>
      <c r="J207" s="45">
        <f ca="1">SUMIFS(流水汇总!$L:$L,流水汇总!$H:$H,$A207,流水汇总!$J:$J,J$4)</f>
        <v>0</v>
      </c>
      <c r="K207" s="45">
        <f ca="1">SUMIFS(流水汇总!$L:$L,流水汇总!$H:$H,$A207,流水汇总!$J:$J,K$4)</f>
        <v>0</v>
      </c>
      <c r="L207" s="45">
        <f ca="1">SUMIFS(流水汇总!$L:$L,流水汇总!$H:$H,$A207,流水汇总!$J:$J,L$4)</f>
        <v>0</v>
      </c>
      <c r="M207" s="359">
        <f ca="1" t="shared" si="9"/>
        <v>0</v>
      </c>
      <c r="N207" s="359">
        <f ca="1" t="shared" si="10"/>
        <v>0</v>
      </c>
    </row>
    <row r="208" ht="16.5" spans="1:14">
      <c r="A208" s="364">
        <f t="shared" si="11"/>
        <v>45130</v>
      </c>
      <c r="B208" s="44">
        <f ca="1">SUMIFS(流水汇总!$K:$K,流水汇总!$H:$H,$A208,流水汇总!$J:$J,B$4)</f>
        <v>0</v>
      </c>
      <c r="C208" s="44">
        <f ca="1">SUMIFS(流水汇总!$K:$K,流水汇总!$H:$H,$A208,流水汇总!$J:$J,C$4)</f>
        <v>0</v>
      </c>
      <c r="D208" s="44">
        <f ca="1">SUMIFS(流水汇总!$K:$K,流水汇总!$H:$H,$A208,流水汇总!$J:$J,D$4)</f>
        <v>0</v>
      </c>
      <c r="E208" s="44">
        <f ca="1">SUMIFS(流水汇总!$K:$K,流水汇总!$H:$H,$A208,流水汇总!$J:$J,E$4)</f>
        <v>0</v>
      </c>
      <c r="F208" s="44">
        <f ca="1">SUMIFS(流水汇总!$K:$K,流水汇总!$H:$H,$A208,流水汇总!$J:$J,F$4)</f>
        <v>0</v>
      </c>
      <c r="G208" s="45">
        <f ca="1">SUMIFS(流水汇总!$L:$L,流水汇总!$H:$H,$A208,流水汇总!$J:$J,G$4)</f>
        <v>0</v>
      </c>
      <c r="H208" s="45">
        <f ca="1">SUMIFS(流水汇总!$L:$L,流水汇总!$H:$H,$A208,流水汇总!$J:$J,H$4)</f>
        <v>0</v>
      </c>
      <c r="I208" s="45">
        <f ca="1">SUMIFS(流水汇总!$L:$L,流水汇总!$H:$H,$A208,流水汇总!$J:$J,I$4)</f>
        <v>0</v>
      </c>
      <c r="J208" s="45">
        <f ca="1">SUMIFS(流水汇总!$L:$L,流水汇总!$H:$H,$A208,流水汇总!$J:$J,J$4)</f>
        <v>0</v>
      </c>
      <c r="K208" s="45">
        <f ca="1">SUMIFS(流水汇总!$L:$L,流水汇总!$H:$H,$A208,流水汇总!$J:$J,K$4)</f>
        <v>0</v>
      </c>
      <c r="L208" s="45">
        <f ca="1">SUMIFS(流水汇总!$L:$L,流水汇总!$H:$H,$A208,流水汇总!$J:$J,L$4)</f>
        <v>0</v>
      </c>
      <c r="M208" s="359">
        <f ca="1" t="shared" si="9"/>
        <v>0</v>
      </c>
      <c r="N208" s="359">
        <f ca="1" t="shared" si="10"/>
        <v>0</v>
      </c>
    </row>
    <row r="209" ht="16.5" spans="1:14">
      <c r="A209" s="364">
        <f t="shared" si="11"/>
        <v>45131</v>
      </c>
      <c r="B209" s="44">
        <f ca="1">SUMIFS(流水汇总!$K:$K,流水汇总!$H:$H,$A209,流水汇总!$J:$J,B$4)</f>
        <v>0</v>
      </c>
      <c r="C209" s="44">
        <f ca="1">SUMIFS(流水汇总!$K:$K,流水汇总!$H:$H,$A209,流水汇总!$J:$J,C$4)</f>
        <v>0</v>
      </c>
      <c r="D209" s="44">
        <f ca="1">SUMIFS(流水汇总!$K:$K,流水汇总!$H:$H,$A209,流水汇总!$J:$J,D$4)</f>
        <v>0</v>
      </c>
      <c r="E209" s="44">
        <f ca="1">SUMIFS(流水汇总!$K:$K,流水汇总!$H:$H,$A209,流水汇总!$J:$J,E$4)</f>
        <v>0</v>
      </c>
      <c r="F209" s="44">
        <f ca="1">SUMIFS(流水汇总!$K:$K,流水汇总!$H:$H,$A209,流水汇总!$J:$J,F$4)</f>
        <v>0</v>
      </c>
      <c r="G209" s="45">
        <f ca="1">SUMIFS(流水汇总!$L:$L,流水汇总!$H:$H,$A209,流水汇总!$J:$J,G$4)</f>
        <v>0</v>
      </c>
      <c r="H209" s="45">
        <f ca="1">SUMIFS(流水汇总!$L:$L,流水汇总!$H:$H,$A209,流水汇总!$J:$J,H$4)</f>
        <v>0</v>
      </c>
      <c r="I209" s="45">
        <f ca="1">SUMIFS(流水汇总!$L:$L,流水汇总!$H:$H,$A209,流水汇总!$J:$J,I$4)</f>
        <v>0</v>
      </c>
      <c r="J209" s="45">
        <f ca="1">SUMIFS(流水汇总!$L:$L,流水汇总!$H:$H,$A209,流水汇总!$J:$J,J$4)</f>
        <v>0</v>
      </c>
      <c r="K209" s="45">
        <f ca="1">SUMIFS(流水汇总!$L:$L,流水汇总!$H:$H,$A209,流水汇总!$J:$J,K$4)</f>
        <v>0</v>
      </c>
      <c r="L209" s="45">
        <f ca="1">SUMIFS(流水汇总!$L:$L,流水汇总!$H:$H,$A209,流水汇总!$J:$J,L$4)</f>
        <v>0</v>
      </c>
      <c r="M209" s="359">
        <f ca="1" t="shared" si="9"/>
        <v>0</v>
      </c>
      <c r="N209" s="359">
        <f ca="1" t="shared" si="10"/>
        <v>0</v>
      </c>
    </row>
    <row r="210" ht="16.5" spans="1:14">
      <c r="A210" s="364">
        <f t="shared" si="11"/>
        <v>45132</v>
      </c>
      <c r="B210" s="44">
        <f ca="1">SUMIFS(流水汇总!$K:$K,流水汇总!$H:$H,$A210,流水汇总!$J:$J,B$4)</f>
        <v>0</v>
      </c>
      <c r="C210" s="44">
        <f ca="1">SUMIFS(流水汇总!$K:$K,流水汇总!$H:$H,$A210,流水汇总!$J:$J,C$4)</f>
        <v>0</v>
      </c>
      <c r="D210" s="44">
        <f ca="1">SUMIFS(流水汇总!$K:$K,流水汇总!$H:$H,$A210,流水汇总!$J:$J,D$4)</f>
        <v>0</v>
      </c>
      <c r="E210" s="44">
        <f ca="1">SUMIFS(流水汇总!$K:$K,流水汇总!$H:$H,$A210,流水汇总!$J:$J,E$4)</f>
        <v>0</v>
      </c>
      <c r="F210" s="44">
        <f ca="1">SUMIFS(流水汇总!$K:$K,流水汇总!$H:$H,$A210,流水汇总!$J:$J,F$4)</f>
        <v>0</v>
      </c>
      <c r="G210" s="45">
        <f ca="1">SUMIFS(流水汇总!$L:$L,流水汇总!$H:$H,$A210,流水汇总!$J:$J,G$4)</f>
        <v>0</v>
      </c>
      <c r="H210" s="45">
        <f ca="1">SUMIFS(流水汇总!$L:$L,流水汇总!$H:$H,$A210,流水汇总!$J:$J,H$4)</f>
        <v>0</v>
      </c>
      <c r="I210" s="45">
        <f ca="1">SUMIFS(流水汇总!$L:$L,流水汇总!$H:$H,$A210,流水汇总!$J:$J,I$4)</f>
        <v>0</v>
      </c>
      <c r="J210" s="45">
        <f ca="1">SUMIFS(流水汇总!$L:$L,流水汇总!$H:$H,$A210,流水汇总!$J:$J,J$4)</f>
        <v>0</v>
      </c>
      <c r="K210" s="45">
        <f ca="1">SUMIFS(流水汇总!$L:$L,流水汇总!$H:$H,$A210,流水汇总!$J:$J,K$4)</f>
        <v>0</v>
      </c>
      <c r="L210" s="45">
        <f ca="1">SUMIFS(流水汇总!$L:$L,流水汇总!$H:$H,$A210,流水汇总!$J:$J,L$4)</f>
        <v>0</v>
      </c>
      <c r="M210" s="359">
        <f ca="1" t="shared" si="9"/>
        <v>0</v>
      </c>
      <c r="N210" s="359">
        <f ca="1" t="shared" si="10"/>
        <v>0</v>
      </c>
    </row>
    <row r="211" ht="16.5" spans="1:14">
      <c r="A211" s="364">
        <f t="shared" si="11"/>
        <v>45133</v>
      </c>
      <c r="B211" s="44">
        <f ca="1">SUMIFS(流水汇总!$K:$K,流水汇总!$H:$H,$A211,流水汇总!$J:$J,B$4)</f>
        <v>0</v>
      </c>
      <c r="C211" s="44">
        <f ca="1">SUMIFS(流水汇总!$K:$K,流水汇总!$H:$H,$A211,流水汇总!$J:$J,C$4)</f>
        <v>0</v>
      </c>
      <c r="D211" s="44">
        <f ca="1">SUMIFS(流水汇总!$K:$K,流水汇总!$H:$H,$A211,流水汇总!$J:$J,D$4)</f>
        <v>0</v>
      </c>
      <c r="E211" s="44">
        <f ca="1">SUMIFS(流水汇总!$K:$K,流水汇总!$H:$H,$A211,流水汇总!$J:$J,E$4)</f>
        <v>0</v>
      </c>
      <c r="F211" s="44">
        <f ca="1">SUMIFS(流水汇总!$K:$K,流水汇总!$H:$H,$A211,流水汇总!$J:$J,F$4)</f>
        <v>0</v>
      </c>
      <c r="G211" s="45">
        <f ca="1">SUMIFS(流水汇总!$L:$L,流水汇总!$H:$H,$A211,流水汇总!$J:$J,G$4)</f>
        <v>0</v>
      </c>
      <c r="H211" s="45">
        <f ca="1">SUMIFS(流水汇总!$L:$L,流水汇总!$H:$H,$A211,流水汇总!$J:$J,H$4)</f>
        <v>0</v>
      </c>
      <c r="I211" s="45">
        <f ca="1">SUMIFS(流水汇总!$L:$L,流水汇总!$H:$H,$A211,流水汇总!$J:$J,I$4)</f>
        <v>0</v>
      </c>
      <c r="J211" s="45">
        <f ca="1">SUMIFS(流水汇总!$L:$L,流水汇总!$H:$H,$A211,流水汇总!$J:$J,J$4)</f>
        <v>0</v>
      </c>
      <c r="K211" s="45">
        <f ca="1">SUMIFS(流水汇总!$L:$L,流水汇总!$H:$H,$A211,流水汇总!$J:$J,K$4)</f>
        <v>0</v>
      </c>
      <c r="L211" s="45">
        <f ca="1">SUMIFS(流水汇总!$L:$L,流水汇总!$H:$H,$A211,流水汇总!$J:$J,L$4)</f>
        <v>0</v>
      </c>
      <c r="M211" s="359">
        <f ca="1" t="shared" si="9"/>
        <v>0</v>
      </c>
      <c r="N211" s="359">
        <f ca="1" t="shared" si="10"/>
        <v>0</v>
      </c>
    </row>
    <row r="212" ht="16.5" spans="1:14">
      <c r="A212" s="364">
        <f t="shared" si="11"/>
        <v>45134</v>
      </c>
      <c r="B212" s="44">
        <f ca="1">SUMIFS(流水汇总!$K:$K,流水汇总!$H:$H,$A212,流水汇总!$J:$J,B$4)</f>
        <v>0</v>
      </c>
      <c r="C212" s="44">
        <f ca="1">SUMIFS(流水汇总!$K:$K,流水汇总!$H:$H,$A212,流水汇总!$J:$J,C$4)</f>
        <v>0</v>
      </c>
      <c r="D212" s="44">
        <f ca="1">SUMIFS(流水汇总!$K:$K,流水汇总!$H:$H,$A212,流水汇总!$J:$J,D$4)</f>
        <v>0</v>
      </c>
      <c r="E212" s="44">
        <f ca="1">SUMIFS(流水汇总!$K:$K,流水汇总!$H:$H,$A212,流水汇总!$J:$J,E$4)</f>
        <v>0</v>
      </c>
      <c r="F212" s="44">
        <f ca="1">SUMIFS(流水汇总!$K:$K,流水汇总!$H:$H,$A212,流水汇总!$J:$J,F$4)</f>
        <v>0</v>
      </c>
      <c r="G212" s="45">
        <f ca="1">SUMIFS(流水汇总!$L:$L,流水汇总!$H:$H,$A212,流水汇总!$J:$J,G$4)</f>
        <v>0</v>
      </c>
      <c r="H212" s="45">
        <f ca="1">SUMIFS(流水汇总!$L:$L,流水汇总!$H:$H,$A212,流水汇总!$J:$J,H$4)</f>
        <v>0</v>
      </c>
      <c r="I212" s="45">
        <f ca="1">SUMIFS(流水汇总!$L:$L,流水汇总!$H:$H,$A212,流水汇总!$J:$J,I$4)</f>
        <v>0</v>
      </c>
      <c r="J212" s="45">
        <f ca="1">SUMIFS(流水汇总!$L:$L,流水汇总!$H:$H,$A212,流水汇总!$J:$J,J$4)</f>
        <v>0</v>
      </c>
      <c r="K212" s="45">
        <f ca="1">SUMIFS(流水汇总!$L:$L,流水汇总!$H:$H,$A212,流水汇总!$J:$J,K$4)</f>
        <v>0</v>
      </c>
      <c r="L212" s="45">
        <f ca="1">SUMIFS(流水汇总!$L:$L,流水汇总!$H:$H,$A212,流水汇总!$J:$J,L$4)</f>
        <v>0</v>
      </c>
      <c r="M212" s="359">
        <f ca="1" t="shared" si="9"/>
        <v>0</v>
      </c>
      <c r="N212" s="359">
        <f ca="1" t="shared" si="10"/>
        <v>0</v>
      </c>
    </row>
    <row r="213" ht="16.5" spans="1:14">
      <c r="A213" s="364">
        <f t="shared" si="11"/>
        <v>45135</v>
      </c>
      <c r="B213" s="44">
        <f ca="1">SUMIFS(流水汇总!$K:$K,流水汇总!$H:$H,$A213,流水汇总!$J:$J,B$4)</f>
        <v>0</v>
      </c>
      <c r="C213" s="44">
        <f ca="1">SUMIFS(流水汇总!$K:$K,流水汇总!$H:$H,$A213,流水汇总!$J:$J,C$4)</f>
        <v>0</v>
      </c>
      <c r="D213" s="44">
        <f ca="1">SUMIFS(流水汇总!$K:$K,流水汇总!$H:$H,$A213,流水汇总!$J:$J,D$4)</f>
        <v>0</v>
      </c>
      <c r="E213" s="44">
        <f ca="1">SUMIFS(流水汇总!$K:$K,流水汇总!$H:$H,$A213,流水汇总!$J:$J,E$4)</f>
        <v>0</v>
      </c>
      <c r="F213" s="44">
        <f ca="1">SUMIFS(流水汇总!$K:$K,流水汇总!$H:$H,$A213,流水汇总!$J:$J,F$4)</f>
        <v>0</v>
      </c>
      <c r="G213" s="45">
        <f ca="1">SUMIFS(流水汇总!$L:$L,流水汇总!$H:$H,$A213,流水汇总!$J:$J,G$4)</f>
        <v>0</v>
      </c>
      <c r="H213" s="45">
        <f ca="1">SUMIFS(流水汇总!$L:$L,流水汇总!$H:$H,$A213,流水汇总!$J:$J,H$4)</f>
        <v>0</v>
      </c>
      <c r="I213" s="45">
        <f ca="1">SUMIFS(流水汇总!$L:$L,流水汇总!$H:$H,$A213,流水汇总!$J:$J,I$4)</f>
        <v>0</v>
      </c>
      <c r="J213" s="45">
        <f ca="1">SUMIFS(流水汇总!$L:$L,流水汇总!$H:$H,$A213,流水汇总!$J:$J,J$4)</f>
        <v>0</v>
      </c>
      <c r="K213" s="45">
        <f ca="1">SUMIFS(流水汇总!$L:$L,流水汇总!$H:$H,$A213,流水汇总!$J:$J,K$4)</f>
        <v>0</v>
      </c>
      <c r="L213" s="45">
        <f ca="1">SUMIFS(流水汇总!$L:$L,流水汇总!$H:$H,$A213,流水汇总!$J:$J,L$4)</f>
        <v>0</v>
      </c>
      <c r="M213" s="359">
        <f ca="1" t="shared" si="9"/>
        <v>0</v>
      </c>
      <c r="N213" s="359">
        <f ca="1" t="shared" si="10"/>
        <v>0</v>
      </c>
    </row>
    <row r="214" ht="16.5" spans="1:14">
      <c r="A214" s="364">
        <f t="shared" si="11"/>
        <v>45136</v>
      </c>
      <c r="B214" s="44">
        <f ca="1">SUMIFS(流水汇总!$K:$K,流水汇总!$H:$H,$A214,流水汇总!$J:$J,B$4)</f>
        <v>0</v>
      </c>
      <c r="C214" s="44">
        <f ca="1">SUMIFS(流水汇总!$K:$K,流水汇总!$H:$H,$A214,流水汇总!$J:$J,C$4)</f>
        <v>0</v>
      </c>
      <c r="D214" s="44">
        <f ca="1">SUMIFS(流水汇总!$K:$K,流水汇总!$H:$H,$A214,流水汇总!$J:$J,D$4)</f>
        <v>0</v>
      </c>
      <c r="E214" s="44">
        <f ca="1">SUMIFS(流水汇总!$K:$K,流水汇总!$H:$H,$A214,流水汇总!$J:$J,E$4)</f>
        <v>0</v>
      </c>
      <c r="F214" s="44">
        <f ca="1">SUMIFS(流水汇总!$K:$K,流水汇总!$H:$H,$A214,流水汇总!$J:$J,F$4)</f>
        <v>0</v>
      </c>
      <c r="G214" s="45">
        <f ca="1">SUMIFS(流水汇总!$L:$L,流水汇总!$H:$H,$A214,流水汇总!$J:$J,G$4)</f>
        <v>0</v>
      </c>
      <c r="H214" s="45">
        <f ca="1">SUMIFS(流水汇总!$L:$L,流水汇总!$H:$H,$A214,流水汇总!$J:$J,H$4)</f>
        <v>0</v>
      </c>
      <c r="I214" s="45">
        <f ca="1">SUMIFS(流水汇总!$L:$L,流水汇总!$H:$H,$A214,流水汇总!$J:$J,I$4)</f>
        <v>0</v>
      </c>
      <c r="J214" s="45">
        <f ca="1">SUMIFS(流水汇总!$L:$L,流水汇总!$H:$H,$A214,流水汇总!$J:$J,J$4)</f>
        <v>0</v>
      </c>
      <c r="K214" s="45">
        <f ca="1">SUMIFS(流水汇总!$L:$L,流水汇总!$H:$H,$A214,流水汇总!$J:$J,K$4)</f>
        <v>0</v>
      </c>
      <c r="L214" s="45">
        <f ca="1">SUMIFS(流水汇总!$L:$L,流水汇总!$H:$H,$A214,流水汇总!$J:$J,L$4)</f>
        <v>0</v>
      </c>
      <c r="M214" s="359">
        <f ca="1" t="shared" si="9"/>
        <v>0</v>
      </c>
      <c r="N214" s="359">
        <f ca="1" t="shared" si="10"/>
        <v>0</v>
      </c>
    </row>
    <row r="215" ht="16.5" spans="1:14">
      <c r="A215" s="364">
        <f t="shared" si="11"/>
        <v>45137</v>
      </c>
      <c r="B215" s="44">
        <f ca="1">SUMIFS(流水汇总!$K:$K,流水汇总!$H:$H,$A215,流水汇总!$J:$J,B$4)</f>
        <v>0</v>
      </c>
      <c r="C215" s="44">
        <f ca="1">SUMIFS(流水汇总!$K:$K,流水汇总!$H:$H,$A215,流水汇总!$J:$J,C$4)</f>
        <v>0</v>
      </c>
      <c r="D215" s="44">
        <f ca="1">SUMIFS(流水汇总!$K:$K,流水汇总!$H:$H,$A215,流水汇总!$J:$J,D$4)</f>
        <v>0</v>
      </c>
      <c r="E215" s="44">
        <f ca="1">SUMIFS(流水汇总!$K:$K,流水汇总!$H:$H,$A215,流水汇总!$J:$J,E$4)</f>
        <v>0</v>
      </c>
      <c r="F215" s="44">
        <f ca="1">SUMIFS(流水汇总!$K:$K,流水汇总!$H:$H,$A215,流水汇总!$J:$J,F$4)</f>
        <v>0</v>
      </c>
      <c r="G215" s="45">
        <f ca="1">SUMIFS(流水汇总!$L:$L,流水汇总!$H:$H,$A215,流水汇总!$J:$J,G$4)</f>
        <v>0</v>
      </c>
      <c r="H215" s="45">
        <f ca="1">SUMIFS(流水汇总!$L:$L,流水汇总!$H:$H,$A215,流水汇总!$J:$J,H$4)</f>
        <v>0</v>
      </c>
      <c r="I215" s="45">
        <f ca="1">SUMIFS(流水汇总!$L:$L,流水汇总!$H:$H,$A215,流水汇总!$J:$J,I$4)</f>
        <v>0</v>
      </c>
      <c r="J215" s="45">
        <f ca="1">SUMIFS(流水汇总!$L:$L,流水汇总!$H:$H,$A215,流水汇总!$J:$J,J$4)</f>
        <v>0</v>
      </c>
      <c r="K215" s="45">
        <f ca="1">SUMIFS(流水汇总!$L:$L,流水汇总!$H:$H,$A215,流水汇总!$J:$J,K$4)</f>
        <v>0</v>
      </c>
      <c r="L215" s="45">
        <f ca="1">SUMIFS(流水汇总!$L:$L,流水汇总!$H:$H,$A215,流水汇总!$J:$J,L$4)</f>
        <v>0</v>
      </c>
      <c r="M215" s="359">
        <f ca="1" t="shared" si="9"/>
        <v>0</v>
      </c>
      <c r="N215" s="359">
        <f ca="1" t="shared" si="10"/>
        <v>0</v>
      </c>
    </row>
    <row r="216" ht="16.5" spans="1:14">
      <c r="A216" s="364">
        <f t="shared" si="11"/>
        <v>45138</v>
      </c>
      <c r="B216" s="44">
        <f ca="1">SUMIFS(流水汇总!$K:$K,流水汇总!$H:$H,$A216,流水汇总!$J:$J,B$4)</f>
        <v>0</v>
      </c>
      <c r="C216" s="44">
        <f ca="1">SUMIFS(流水汇总!$K:$K,流水汇总!$H:$H,$A216,流水汇总!$J:$J,C$4)</f>
        <v>0</v>
      </c>
      <c r="D216" s="44">
        <f ca="1">SUMIFS(流水汇总!$K:$K,流水汇总!$H:$H,$A216,流水汇总!$J:$J,D$4)</f>
        <v>0</v>
      </c>
      <c r="E216" s="44">
        <f ca="1">SUMIFS(流水汇总!$K:$K,流水汇总!$H:$H,$A216,流水汇总!$J:$J,E$4)</f>
        <v>0</v>
      </c>
      <c r="F216" s="44">
        <f ca="1">SUMIFS(流水汇总!$K:$K,流水汇总!$H:$H,$A216,流水汇总!$J:$J,F$4)</f>
        <v>0</v>
      </c>
      <c r="G216" s="45">
        <f ca="1">SUMIFS(流水汇总!$L:$L,流水汇总!$H:$H,$A216,流水汇总!$J:$J,G$4)</f>
        <v>0</v>
      </c>
      <c r="H216" s="45">
        <f ca="1">SUMIFS(流水汇总!$L:$L,流水汇总!$H:$H,$A216,流水汇总!$J:$J,H$4)</f>
        <v>0</v>
      </c>
      <c r="I216" s="45">
        <f ca="1">SUMIFS(流水汇总!$L:$L,流水汇总!$H:$H,$A216,流水汇总!$J:$J,I$4)</f>
        <v>0</v>
      </c>
      <c r="J216" s="45">
        <f ca="1">SUMIFS(流水汇总!$L:$L,流水汇总!$H:$H,$A216,流水汇总!$J:$J,J$4)</f>
        <v>0</v>
      </c>
      <c r="K216" s="45">
        <f ca="1">SUMIFS(流水汇总!$L:$L,流水汇总!$H:$H,$A216,流水汇总!$J:$J,K$4)</f>
        <v>0</v>
      </c>
      <c r="L216" s="45">
        <f ca="1">SUMIFS(流水汇总!$L:$L,流水汇总!$H:$H,$A216,流水汇总!$J:$J,L$4)</f>
        <v>0</v>
      </c>
      <c r="M216" s="359">
        <f ca="1" t="shared" si="9"/>
        <v>0</v>
      </c>
      <c r="N216" s="359">
        <f ca="1" t="shared" si="10"/>
        <v>0</v>
      </c>
    </row>
    <row r="217" ht="16.5" spans="1:14">
      <c r="A217" s="364">
        <f t="shared" si="11"/>
        <v>45139</v>
      </c>
      <c r="B217" s="44">
        <f ca="1">SUMIFS(流水汇总!$K:$K,流水汇总!$H:$H,$A217,流水汇总!$J:$J,B$4)</f>
        <v>0</v>
      </c>
      <c r="C217" s="44">
        <f ca="1">SUMIFS(流水汇总!$K:$K,流水汇总!$H:$H,$A217,流水汇总!$J:$J,C$4)</f>
        <v>0</v>
      </c>
      <c r="D217" s="44">
        <f ca="1">SUMIFS(流水汇总!$K:$K,流水汇总!$H:$H,$A217,流水汇总!$J:$J,D$4)</f>
        <v>0</v>
      </c>
      <c r="E217" s="44">
        <f ca="1">SUMIFS(流水汇总!$K:$K,流水汇总!$H:$H,$A217,流水汇总!$J:$J,E$4)</f>
        <v>0</v>
      </c>
      <c r="F217" s="44">
        <f ca="1">SUMIFS(流水汇总!$K:$K,流水汇总!$H:$H,$A217,流水汇总!$J:$J,F$4)</f>
        <v>0</v>
      </c>
      <c r="G217" s="45">
        <f ca="1">SUMIFS(流水汇总!$L:$L,流水汇总!$H:$H,$A217,流水汇总!$J:$J,G$4)</f>
        <v>0</v>
      </c>
      <c r="H217" s="45">
        <f ca="1">SUMIFS(流水汇总!$L:$L,流水汇总!$H:$H,$A217,流水汇总!$J:$J,H$4)</f>
        <v>0</v>
      </c>
      <c r="I217" s="45">
        <f ca="1">SUMIFS(流水汇总!$L:$L,流水汇总!$H:$H,$A217,流水汇总!$J:$J,I$4)</f>
        <v>0</v>
      </c>
      <c r="J217" s="45">
        <f ca="1">SUMIFS(流水汇总!$L:$L,流水汇总!$H:$H,$A217,流水汇总!$J:$J,J$4)</f>
        <v>0</v>
      </c>
      <c r="K217" s="45">
        <f ca="1">SUMIFS(流水汇总!$L:$L,流水汇总!$H:$H,$A217,流水汇总!$J:$J,K$4)</f>
        <v>0</v>
      </c>
      <c r="L217" s="45">
        <f ca="1">SUMIFS(流水汇总!$L:$L,流水汇总!$H:$H,$A217,流水汇总!$J:$J,L$4)</f>
        <v>0</v>
      </c>
      <c r="M217" s="359">
        <f ca="1" t="shared" si="9"/>
        <v>0</v>
      </c>
      <c r="N217" s="359">
        <f ca="1" t="shared" si="10"/>
        <v>0</v>
      </c>
    </row>
    <row r="218" ht="16.5" spans="1:14">
      <c r="A218" s="364">
        <f t="shared" si="11"/>
        <v>45140</v>
      </c>
      <c r="B218" s="44">
        <f ca="1">SUMIFS(流水汇总!$K:$K,流水汇总!$H:$H,$A218,流水汇总!$J:$J,B$4)</f>
        <v>0</v>
      </c>
      <c r="C218" s="44">
        <f ca="1">SUMIFS(流水汇总!$K:$K,流水汇总!$H:$H,$A218,流水汇总!$J:$J,C$4)</f>
        <v>0</v>
      </c>
      <c r="D218" s="44">
        <f ca="1">SUMIFS(流水汇总!$K:$K,流水汇总!$H:$H,$A218,流水汇总!$J:$J,D$4)</f>
        <v>0</v>
      </c>
      <c r="E218" s="44">
        <f ca="1">SUMIFS(流水汇总!$K:$K,流水汇总!$H:$H,$A218,流水汇总!$J:$J,E$4)</f>
        <v>0</v>
      </c>
      <c r="F218" s="44">
        <f ca="1">SUMIFS(流水汇总!$K:$K,流水汇总!$H:$H,$A218,流水汇总!$J:$J,F$4)</f>
        <v>0</v>
      </c>
      <c r="G218" s="45">
        <f ca="1">SUMIFS(流水汇总!$L:$L,流水汇总!$H:$H,$A218,流水汇总!$J:$J,G$4)</f>
        <v>0</v>
      </c>
      <c r="H218" s="45">
        <f ca="1">SUMIFS(流水汇总!$L:$L,流水汇总!$H:$H,$A218,流水汇总!$J:$J,H$4)</f>
        <v>0</v>
      </c>
      <c r="I218" s="45">
        <f ca="1">SUMIFS(流水汇总!$L:$L,流水汇总!$H:$H,$A218,流水汇总!$J:$J,I$4)</f>
        <v>0</v>
      </c>
      <c r="J218" s="45">
        <f ca="1">SUMIFS(流水汇总!$L:$L,流水汇总!$H:$H,$A218,流水汇总!$J:$J,J$4)</f>
        <v>0</v>
      </c>
      <c r="K218" s="45">
        <f ca="1">SUMIFS(流水汇总!$L:$L,流水汇总!$H:$H,$A218,流水汇总!$J:$J,K$4)</f>
        <v>0</v>
      </c>
      <c r="L218" s="45">
        <f ca="1">SUMIFS(流水汇总!$L:$L,流水汇总!$H:$H,$A218,流水汇总!$J:$J,L$4)</f>
        <v>0</v>
      </c>
      <c r="M218" s="359">
        <f ca="1" t="shared" si="9"/>
        <v>0</v>
      </c>
      <c r="N218" s="359">
        <f ca="1" t="shared" si="10"/>
        <v>0</v>
      </c>
    </row>
    <row r="219" ht="16.5" spans="1:14">
      <c r="A219" s="364">
        <f t="shared" si="11"/>
        <v>45141</v>
      </c>
      <c r="B219" s="44">
        <f ca="1">SUMIFS(流水汇总!$K:$K,流水汇总!$H:$H,$A219,流水汇总!$J:$J,B$4)</f>
        <v>0</v>
      </c>
      <c r="C219" s="44">
        <f ca="1">SUMIFS(流水汇总!$K:$K,流水汇总!$H:$H,$A219,流水汇总!$J:$J,C$4)</f>
        <v>0</v>
      </c>
      <c r="D219" s="44">
        <f ca="1">SUMIFS(流水汇总!$K:$K,流水汇总!$H:$H,$A219,流水汇总!$J:$J,D$4)</f>
        <v>0</v>
      </c>
      <c r="E219" s="44">
        <f ca="1">SUMIFS(流水汇总!$K:$K,流水汇总!$H:$H,$A219,流水汇总!$J:$J,E$4)</f>
        <v>0</v>
      </c>
      <c r="F219" s="44">
        <f ca="1">SUMIFS(流水汇总!$K:$K,流水汇总!$H:$H,$A219,流水汇总!$J:$J,F$4)</f>
        <v>0</v>
      </c>
      <c r="G219" s="45">
        <f ca="1">SUMIFS(流水汇总!$L:$L,流水汇总!$H:$H,$A219,流水汇总!$J:$J,G$4)</f>
        <v>0</v>
      </c>
      <c r="H219" s="45">
        <f ca="1">SUMIFS(流水汇总!$L:$L,流水汇总!$H:$H,$A219,流水汇总!$J:$J,H$4)</f>
        <v>0</v>
      </c>
      <c r="I219" s="45">
        <f ca="1">SUMIFS(流水汇总!$L:$L,流水汇总!$H:$H,$A219,流水汇总!$J:$J,I$4)</f>
        <v>0</v>
      </c>
      <c r="J219" s="45">
        <f ca="1">SUMIFS(流水汇总!$L:$L,流水汇总!$H:$H,$A219,流水汇总!$J:$J,J$4)</f>
        <v>0</v>
      </c>
      <c r="K219" s="45">
        <f ca="1">SUMIFS(流水汇总!$L:$L,流水汇总!$H:$H,$A219,流水汇总!$J:$J,K$4)</f>
        <v>0</v>
      </c>
      <c r="L219" s="45">
        <f ca="1">SUMIFS(流水汇总!$L:$L,流水汇总!$H:$H,$A219,流水汇总!$J:$J,L$4)</f>
        <v>0</v>
      </c>
      <c r="M219" s="359">
        <f ca="1" t="shared" si="9"/>
        <v>0</v>
      </c>
      <c r="N219" s="359">
        <f ca="1" t="shared" si="10"/>
        <v>0</v>
      </c>
    </row>
    <row r="220" ht="16.5" spans="1:14">
      <c r="A220" s="364">
        <f t="shared" si="11"/>
        <v>45142</v>
      </c>
      <c r="B220" s="44">
        <f ca="1">SUMIFS(流水汇总!$K:$K,流水汇总!$H:$H,$A220,流水汇总!$J:$J,B$4)</f>
        <v>0</v>
      </c>
      <c r="C220" s="44">
        <f ca="1">SUMIFS(流水汇总!$K:$K,流水汇总!$H:$H,$A220,流水汇总!$J:$J,C$4)</f>
        <v>0</v>
      </c>
      <c r="D220" s="44">
        <f ca="1">SUMIFS(流水汇总!$K:$K,流水汇总!$H:$H,$A220,流水汇总!$J:$J,D$4)</f>
        <v>0</v>
      </c>
      <c r="E220" s="44">
        <f ca="1">SUMIFS(流水汇总!$K:$K,流水汇总!$H:$H,$A220,流水汇总!$J:$J,E$4)</f>
        <v>0</v>
      </c>
      <c r="F220" s="44">
        <f ca="1">SUMIFS(流水汇总!$K:$K,流水汇总!$H:$H,$A220,流水汇总!$J:$J,F$4)</f>
        <v>0</v>
      </c>
      <c r="G220" s="45">
        <f ca="1">SUMIFS(流水汇总!$L:$L,流水汇总!$H:$H,$A220,流水汇总!$J:$J,G$4)</f>
        <v>0</v>
      </c>
      <c r="H220" s="45">
        <f ca="1">SUMIFS(流水汇总!$L:$L,流水汇总!$H:$H,$A220,流水汇总!$J:$J,H$4)</f>
        <v>0</v>
      </c>
      <c r="I220" s="45">
        <f ca="1">SUMIFS(流水汇总!$L:$L,流水汇总!$H:$H,$A220,流水汇总!$J:$J,I$4)</f>
        <v>0</v>
      </c>
      <c r="J220" s="45">
        <f ca="1">SUMIFS(流水汇总!$L:$L,流水汇总!$H:$H,$A220,流水汇总!$J:$J,J$4)</f>
        <v>0</v>
      </c>
      <c r="K220" s="45">
        <f ca="1">SUMIFS(流水汇总!$L:$L,流水汇总!$H:$H,$A220,流水汇总!$J:$J,K$4)</f>
        <v>0</v>
      </c>
      <c r="L220" s="45">
        <f ca="1">SUMIFS(流水汇总!$L:$L,流水汇总!$H:$H,$A220,流水汇总!$J:$J,L$4)</f>
        <v>0</v>
      </c>
      <c r="M220" s="359">
        <f ca="1" t="shared" si="9"/>
        <v>0</v>
      </c>
      <c r="N220" s="359">
        <f ca="1" t="shared" si="10"/>
        <v>0</v>
      </c>
    </row>
    <row r="221" ht="16.5" spans="1:14">
      <c r="A221" s="364">
        <f t="shared" si="11"/>
        <v>45143</v>
      </c>
      <c r="B221" s="44">
        <f ca="1">SUMIFS(流水汇总!$K:$K,流水汇总!$H:$H,$A221,流水汇总!$J:$J,B$4)</f>
        <v>0</v>
      </c>
      <c r="C221" s="44">
        <f ca="1">SUMIFS(流水汇总!$K:$K,流水汇总!$H:$H,$A221,流水汇总!$J:$J,C$4)</f>
        <v>0</v>
      </c>
      <c r="D221" s="44">
        <f ca="1">SUMIFS(流水汇总!$K:$K,流水汇总!$H:$H,$A221,流水汇总!$J:$J,D$4)</f>
        <v>0</v>
      </c>
      <c r="E221" s="44">
        <f ca="1">SUMIFS(流水汇总!$K:$K,流水汇总!$H:$H,$A221,流水汇总!$J:$J,E$4)</f>
        <v>0</v>
      </c>
      <c r="F221" s="44">
        <f ca="1">SUMIFS(流水汇总!$K:$K,流水汇总!$H:$H,$A221,流水汇总!$J:$J,F$4)</f>
        <v>0</v>
      </c>
      <c r="G221" s="45">
        <f ca="1">SUMIFS(流水汇总!$L:$L,流水汇总!$H:$H,$A221,流水汇总!$J:$J,G$4)</f>
        <v>0</v>
      </c>
      <c r="H221" s="45">
        <f ca="1">SUMIFS(流水汇总!$L:$L,流水汇总!$H:$H,$A221,流水汇总!$J:$J,H$4)</f>
        <v>0</v>
      </c>
      <c r="I221" s="45">
        <f ca="1">SUMIFS(流水汇总!$L:$L,流水汇总!$H:$H,$A221,流水汇总!$J:$J,I$4)</f>
        <v>0</v>
      </c>
      <c r="J221" s="45">
        <f ca="1">SUMIFS(流水汇总!$L:$L,流水汇总!$H:$H,$A221,流水汇总!$J:$J,J$4)</f>
        <v>0</v>
      </c>
      <c r="K221" s="45">
        <f ca="1">SUMIFS(流水汇总!$L:$L,流水汇总!$H:$H,$A221,流水汇总!$J:$J,K$4)</f>
        <v>0</v>
      </c>
      <c r="L221" s="45">
        <f ca="1">SUMIFS(流水汇总!$L:$L,流水汇总!$H:$H,$A221,流水汇总!$J:$J,L$4)</f>
        <v>0</v>
      </c>
      <c r="M221" s="359">
        <f ca="1" t="shared" si="9"/>
        <v>0</v>
      </c>
      <c r="N221" s="359">
        <f ca="1" t="shared" si="10"/>
        <v>0</v>
      </c>
    </row>
    <row r="222" ht="16.5" spans="1:14">
      <c r="A222" s="364">
        <f t="shared" si="11"/>
        <v>45144</v>
      </c>
      <c r="B222" s="44">
        <f ca="1">SUMIFS(流水汇总!$K:$K,流水汇总!$H:$H,$A222,流水汇总!$J:$J,B$4)</f>
        <v>0</v>
      </c>
      <c r="C222" s="44">
        <f ca="1">SUMIFS(流水汇总!$K:$K,流水汇总!$H:$H,$A222,流水汇总!$J:$J,C$4)</f>
        <v>0</v>
      </c>
      <c r="D222" s="44">
        <f ca="1">SUMIFS(流水汇总!$K:$K,流水汇总!$H:$H,$A222,流水汇总!$J:$J,D$4)</f>
        <v>0</v>
      </c>
      <c r="E222" s="44">
        <f ca="1">SUMIFS(流水汇总!$K:$K,流水汇总!$H:$H,$A222,流水汇总!$J:$J,E$4)</f>
        <v>0</v>
      </c>
      <c r="F222" s="44">
        <f ca="1">SUMIFS(流水汇总!$K:$K,流水汇总!$H:$H,$A222,流水汇总!$J:$J,F$4)</f>
        <v>0</v>
      </c>
      <c r="G222" s="45">
        <f ca="1">SUMIFS(流水汇总!$L:$L,流水汇总!$H:$H,$A222,流水汇总!$J:$J,G$4)</f>
        <v>0</v>
      </c>
      <c r="H222" s="45">
        <f ca="1">SUMIFS(流水汇总!$L:$L,流水汇总!$H:$H,$A222,流水汇总!$J:$J,H$4)</f>
        <v>0</v>
      </c>
      <c r="I222" s="45">
        <f ca="1">SUMIFS(流水汇总!$L:$L,流水汇总!$H:$H,$A222,流水汇总!$J:$J,I$4)</f>
        <v>0</v>
      </c>
      <c r="J222" s="45">
        <f ca="1">SUMIFS(流水汇总!$L:$L,流水汇总!$H:$H,$A222,流水汇总!$J:$J,J$4)</f>
        <v>0</v>
      </c>
      <c r="K222" s="45">
        <f ca="1">SUMIFS(流水汇总!$L:$L,流水汇总!$H:$H,$A222,流水汇总!$J:$J,K$4)</f>
        <v>0</v>
      </c>
      <c r="L222" s="45">
        <f ca="1">SUMIFS(流水汇总!$L:$L,流水汇总!$H:$H,$A222,流水汇总!$J:$J,L$4)</f>
        <v>0</v>
      </c>
      <c r="M222" s="359">
        <f ca="1" t="shared" si="9"/>
        <v>0</v>
      </c>
      <c r="N222" s="359">
        <f ca="1" t="shared" si="10"/>
        <v>0</v>
      </c>
    </row>
    <row r="223" ht="16.5" spans="1:14">
      <c r="A223" s="364">
        <f t="shared" si="11"/>
        <v>45145</v>
      </c>
      <c r="B223" s="44">
        <f ca="1">SUMIFS(流水汇总!$K:$K,流水汇总!$H:$H,$A223,流水汇总!$J:$J,B$4)</f>
        <v>0</v>
      </c>
      <c r="C223" s="44">
        <f ca="1">SUMIFS(流水汇总!$K:$K,流水汇总!$H:$H,$A223,流水汇总!$J:$J,C$4)</f>
        <v>0</v>
      </c>
      <c r="D223" s="44">
        <f ca="1">SUMIFS(流水汇总!$K:$K,流水汇总!$H:$H,$A223,流水汇总!$J:$J,D$4)</f>
        <v>0</v>
      </c>
      <c r="E223" s="44">
        <f ca="1">SUMIFS(流水汇总!$K:$K,流水汇总!$H:$H,$A223,流水汇总!$J:$J,E$4)</f>
        <v>0</v>
      </c>
      <c r="F223" s="44">
        <f ca="1">SUMIFS(流水汇总!$K:$K,流水汇总!$H:$H,$A223,流水汇总!$J:$J,F$4)</f>
        <v>0</v>
      </c>
      <c r="G223" s="45">
        <f ca="1">SUMIFS(流水汇总!$L:$L,流水汇总!$H:$H,$A223,流水汇总!$J:$J,G$4)</f>
        <v>0</v>
      </c>
      <c r="H223" s="45">
        <f ca="1">SUMIFS(流水汇总!$L:$L,流水汇总!$H:$H,$A223,流水汇总!$J:$J,H$4)</f>
        <v>0</v>
      </c>
      <c r="I223" s="45">
        <f ca="1">SUMIFS(流水汇总!$L:$L,流水汇总!$H:$H,$A223,流水汇总!$J:$J,I$4)</f>
        <v>0</v>
      </c>
      <c r="J223" s="45">
        <f ca="1">SUMIFS(流水汇总!$L:$L,流水汇总!$H:$H,$A223,流水汇总!$J:$J,J$4)</f>
        <v>0</v>
      </c>
      <c r="K223" s="45">
        <f ca="1">SUMIFS(流水汇总!$L:$L,流水汇总!$H:$H,$A223,流水汇总!$J:$J,K$4)</f>
        <v>0</v>
      </c>
      <c r="L223" s="45">
        <f ca="1">SUMIFS(流水汇总!$L:$L,流水汇总!$H:$H,$A223,流水汇总!$J:$J,L$4)</f>
        <v>0</v>
      </c>
      <c r="M223" s="359">
        <f ca="1" t="shared" si="9"/>
        <v>0</v>
      </c>
      <c r="N223" s="359">
        <f ca="1" t="shared" si="10"/>
        <v>0</v>
      </c>
    </row>
    <row r="224" ht="16.5" spans="1:14">
      <c r="A224" s="364">
        <f t="shared" si="11"/>
        <v>45146</v>
      </c>
      <c r="B224" s="44">
        <f ca="1">SUMIFS(流水汇总!$K:$K,流水汇总!$H:$H,$A224,流水汇总!$J:$J,B$4)</f>
        <v>0</v>
      </c>
      <c r="C224" s="44">
        <f ca="1">SUMIFS(流水汇总!$K:$K,流水汇总!$H:$H,$A224,流水汇总!$J:$J,C$4)</f>
        <v>0</v>
      </c>
      <c r="D224" s="44">
        <f ca="1">SUMIFS(流水汇总!$K:$K,流水汇总!$H:$H,$A224,流水汇总!$J:$J,D$4)</f>
        <v>0</v>
      </c>
      <c r="E224" s="44">
        <f ca="1">SUMIFS(流水汇总!$K:$K,流水汇总!$H:$H,$A224,流水汇总!$J:$J,E$4)</f>
        <v>0</v>
      </c>
      <c r="F224" s="44">
        <f ca="1">SUMIFS(流水汇总!$K:$K,流水汇总!$H:$H,$A224,流水汇总!$J:$J,F$4)</f>
        <v>0</v>
      </c>
      <c r="G224" s="45">
        <f ca="1">SUMIFS(流水汇总!$L:$L,流水汇总!$H:$H,$A224,流水汇总!$J:$J,G$4)</f>
        <v>0</v>
      </c>
      <c r="H224" s="45">
        <f ca="1">SUMIFS(流水汇总!$L:$L,流水汇总!$H:$H,$A224,流水汇总!$J:$J,H$4)</f>
        <v>0</v>
      </c>
      <c r="I224" s="45">
        <f ca="1">SUMIFS(流水汇总!$L:$L,流水汇总!$H:$H,$A224,流水汇总!$J:$J,I$4)</f>
        <v>0</v>
      </c>
      <c r="J224" s="45">
        <f ca="1">SUMIFS(流水汇总!$L:$L,流水汇总!$H:$H,$A224,流水汇总!$J:$J,J$4)</f>
        <v>0</v>
      </c>
      <c r="K224" s="45">
        <f ca="1">SUMIFS(流水汇总!$L:$L,流水汇总!$H:$H,$A224,流水汇总!$J:$J,K$4)</f>
        <v>0</v>
      </c>
      <c r="L224" s="45">
        <f ca="1">SUMIFS(流水汇总!$L:$L,流水汇总!$H:$H,$A224,流水汇总!$J:$J,L$4)</f>
        <v>0</v>
      </c>
      <c r="M224" s="359">
        <f ca="1" t="shared" si="9"/>
        <v>0</v>
      </c>
      <c r="N224" s="359">
        <f ca="1" t="shared" si="10"/>
        <v>0</v>
      </c>
    </row>
    <row r="225" ht="16.5" spans="1:14">
      <c r="A225" s="364">
        <f t="shared" si="11"/>
        <v>45147</v>
      </c>
      <c r="B225" s="44">
        <f ca="1">SUMIFS(流水汇总!$K:$K,流水汇总!$H:$H,$A225,流水汇总!$J:$J,B$4)</f>
        <v>0</v>
      </c>
      <c r="C225" s="44">
        <f ca="1">SUMIFS(流水汇总!$K:$K,流水汇总!$H:$H,$A225,流水汇总!$J:$J,C$4)</f>
        <v>0</v>
      </c>
      <c r="D225" s="44">
        <f ca="1">SUMIFS(流水汇总!$K:$K,流水汇总!$H:$H,$A225,流水汇总!$J:$J,D$4)</f>
        <v>0</v>
      </c>
      <c r="E225" s="44">
        <f ca="1">SUMIFS(流水汇总!$K:$K,流水汇总!$H:$H,$A225,流水汇总!$J:$J,E$4)</f>
        <v>0</v>
      </c>
      <c r="F225" s="44">
        <f ca="1">SUMIFS(流水汇总!$K:$K,流水汇总!$H:$H,$A225,流水汇总!$J:$J,F$4)</f>
        <v>0</v>
      </c>
      <c r="G225" s="45">
        <f ca="1">SUMIFS(流水汇总!$L:$L,流水汇总!$H:$H,$A225,流水汇总!$J:$J,G$4)</f>
        <v>0</v>
      </c>
      <c r="H225" s="45">
        <f ca="1">SUMIFS(流水汇总!$L:$L,流水汇总!$H:$H,$A225,流水汇总!$J:$J,H$4)</f>
        <v>0</v>
      </c>
      <c r="I225" s="45">
        <f ca="1">SUMIFS(流水汇总!$L:$L,流水汇总!$H:$H,$A225,流水汇总!$J:$J,I$4)</f>
        <v>0</v>
      </c>
      <c r="J225" s="45">
        <f ca="1">SUMIFS(流水汇总!$L:$L,流水汇总!$H:$H,$A225,流水汇总!$J:$J,J$4)</f>
        <v>0</v>
      </c>
      <c r="K225" s="45">
        <f ca="1">SUMIFS(流水汇总!$L:$L,流水汇总!$H:$H,$A225,流水汇总!$J:$J,K$4)</f>
        <v>0</v>
      </c>
      <c r="L225" s="45">
        <f ca="1">SUMIFS(流水汇总!$L:$L,流水汇总!$H:$H,$A225,流水汇总!$J:$J,L$4)</f>
        <v>0</v>
      </c>
      <c r="M225" s="359">
        <f ca="1" t="shared" si="9"/>
        <v>0</v>
      </c>
      <c r="N225" s="359">
        <f ca="1" t="shared" si="10"/>
        <v>0</v>
      </c>
    </row>
    <row r="226" ht="16.5" spans="1:14">
      <c r="A226" s="364">
        <f t="shared" si="11"/>
        <v>45148</v>
      </c>
      <c r="B226" s="44">
        <f ca="1">SUMIFS(流水汇总!$K:$K,流水汇总!$H:$H,$A226,流水汇总!$J:$J,B$4)</f>
        <v>0</v>
      </c>
      <c r="C226" s="44">
        <f ca="1">SUMIFS(流水汇总!$K:$K,流水汇总!$H:$H,$A226,流水汇总!$J:$J,C$4)</f>
        <v>0</v>
      </c>
      <c r="D226" s="44">
        <f ca="1">SUMIFS(流水汇总!$K:$K,流水汇总!$H:$H,$A226,流水汇总!$J:$J,D$4)</f>
        <v>0</v>
      </c>
      <c r="E226" s="44">
        <f ca="1">SUMIFS(流水汇总!$K:$K,流水汇总!$H:$H,$A226,流水汇总!$J:$J,E$4)</f>
        <v>0</v>
      </c>
      <c r="F226" s="44">
        <f ca="1">SUMIFS(流水汇总!$K:$K,流水汇总!$H:$H,$A226,流水汇总!$J:$J,F$4)</f>
        <v>0</v>
      </c>
      <c r="G226" s="45">
        <f ca="1">SUMIFS(流水汇总!$L:$L,流水汇总!$H:$H,$A226,流水汇总!$J:$J,G$4)</f>
        <v>0</v>
      </c>
      <c r="H226" s="45">
        <f ca="1">SUMIFS(流水汇总!$L:$L,流水汇总!$H:$H,$A226,流水汇总!$J:$J,H$4)</f>
        <v>0</v>
      </c>
      <c r="I226" s="45">
        <f ca="1">SUMIFS(流水汇总!$L:$L,流水汇总!$H:$H,$A226,流水汇总!$J:$J,I$4)</f>
        <v>0</v>
      </c>
      <c r="J226" s="45">
        <f ca="1">SUMIFS(流水汇总!$L:$L,流水汇总!$H:$H,$A226,流水汇总!$J:$J,J$4)</f>
        <v>0</v>
      </c>
      <c r="K226" s="45">
        <f ca="1">SUMIFS(流水汇总!$L:$L,流水汇总!$H:$H,$A226,流水汇总!$J:$J,K$4)</f>
        <v>0</v>
      </c>
      <c r="L226" s="45">
        <f ca="1">SUMIFS(流水汇总!$L:$L,流水汇总!$H:$H,$A226,流水汇总!$J:$J,L$4)</f>
        <v>0</v>
      </c>
      <c r="M226" s="359">
        <f ca="1" t="shared" si="9"/>
        <v>0</v>
      </c>
      <c r="N226" s="359">
        <f ca="1" t="shared" si="10"/>
        <v>0</v>
      </c>
    </row>
    <row r="227" ht="16.5" spans="1:14">
      <c r="A227" s="364">
        <f t="shared" si="11"/>
        <v>45149</v>
      </c>
      <c r="B227" s="44">
        <f ca="1">SUMIFS(流水汇总!$K:$K,流水汇总!$H:$H,$A227,流水汇总!$J:$J,B$4)</f>
        <v>0</v>
      </c>
      <c r="C227" s="44">
        <f ca="1">SUMIFS(流水汇总!$K:$K,流水汇总!$H:$H,$A227,流水汇总!$J:$J,C$4)</f>
        <v>0</v>
      </c>
      <c r="D227" s="44">
        <f ca="1">SUMIFS(流水汇总!$K:$K,流水汇总!$H:$H,$A227,流水汇总!$J:$J,D$4)</f>
        <v>0</v>
      </c>
      <c r="E227" s="44">
        <f ca="1">SUMIFS(流水汇总!$K:$K,流水汇总!$H:$H,$A227,流水汇总!$J:$J,E$4)</f>
        <v>0</v>
      </c>
      <c r="F227" s="44">
        <f ca="1">SUMIFS(流水汇总!$K:$K,流水汇总!$H:$H,$A227,流水汇总!$J:$J,F$4)</f>
        <v>0</v>
      </c>
      <c r="G227" s="45">
        <f ca="1">SUMIFS(流水汇总!$L:$L,流水汇总!$H:$H,$A227,流水汇总!$J:$J,G$4)</f>
        <v>0</v>
      </c>
      <c r="H227" s="45">
        <f ca="1">SUMIFS(流水汇总!$L:$L,流水汇总!$H:$H,$A227,流水汇总!$J:$J,H$4)</f>
        <v>0</v>
      </c>
      <c r="I227" s="45">
        <f ca="1">SUMIFS(流水汇总!$L:$L,流水汇总!$H:$H,$A227,流水汇总!$J:$J,I$4)</f>
        <v>0</v>
      </c>
      <c r="J227" s="45">
        <f ca="1">SUMIFS(流水汇总!$L:$L,流水汇总!$H:$H,$A227,流水汇总!$J:$J,J$4)</f>
        <v>0</v>
      </c>
      <c r="K227" s="45">
        <f ca="1">SUMIFS(流水汇总!$L:$L,流水汇总!$H:$H,$A227,流水汇总!$J:$J,K$4)</f>
        <v>0</v>
      </c>
      <c r="L227" s="45">
        <f ca="1">SUMIFS(流水汇总!$L:$L,流水汇总!$H:$H,$A227,流水汇总!$J:$J,L$4)</f>
        <v>0</v>
      </c>
      <c r="M227" s="359">
        <f ca="1" t="shared" si="9"/>
        <v>0</v>
      </c>
      <c r="N227" s="359">
        <f ca="1" t="shared" si="10"/>
        <v>0</v>
      </c>
    </row>
    <row r="228" ht="16.5" spans="1:14">
      <c r="A228" s="364">
        <f t="shared" si="11"/>
        <v>45150</v>
      </c>
      <c r="B228" s="44">
        <f ca="1">SUMIFS(流水汇总!$K:$K,流水汇总!$H:$H,$A228,流水汇总!$J:$J,B$4)</f>
        <v>0</v>
      </c>
      <c r="C228" s="44">
        <f ca="1">SUMIFS(流水汇总!$K:$K,流水汇总!$H:$H,$A228,流水汇总!$J:$J,C$4)</f>
        <v>0</v>
      </c>
      <c r="D228" s="44">
        <f ca="1">SUMIFS(流水汇总!$K:$K,流水汇总!$H:$H,$A228,流水汇总!$J:$J,D$4)</f>
        <v>0</v>
      </c>
      <c r="E228" s="44">
        <f ca="1">SUMIFS(流水汇总!$K:$K,流水汇总!$H:$H,$A228,流水汇总!$J:$J,E$4)</f>
        <v>0</v>
      </c>
      <c r="F228" s="44">
        <f ca="1">SUMIFS(流水汇总!$K:$K,流水汇总!$H:$H,$A228,流水汇总!$J:$J,F$4)</f>
        <v>0</v>
      </c>
      <c r="G228" s="45">
        <f ca="1">SUMIFS(流水汇总!$L:$L,流水汇总!$H:$H,$A228,流水汇总!$J:$J,G$4)</f>
        <v>0</v>
      </c>
      <c r="H228" s="45">
        <f ca="1">SUMIFS(流水汇总!$L:$L,流水汇总!$H:$H,$A228,流水汇总!$J:$J,H$4)</f>
        <v>0</v>
      </c>
      <c r="I228" s="45">
        <f ca="1">SUMIFS(流水汇总!$L:$L,流水汇总!$H:$H,$A228,流水汇总!$J:$J,I$4)</f>
        <v>0</v>
      </c>
      <c r="J228" s="45">
        <f ca="1">SUMIFS(流水汇总!$L:$L,流水汇总!$H:$H,$A228,流水汇总!$J:$J,J$4)</f>
        <v>0</v>
      </c>
      <c r="K228" s="45">
        <f ca="1">SUMIFS(流水汇总!$L:$L,流水汇总!$H:$H,$A228,流水汇总!$J:$J,K$4)</f>
        <v>0</v>
      </c>
      <c r="L228" s="45">
        <f ca="1">SUMIFS(流水汇总!$L:$L,流水汇总!$H:$H,$A228,流水汇总!$J:$J,L$4)</f>
        <v>0</v>
      </c>
      <c r="M228" s="359">
        <f ca="1" t="shared" si="9"/>
        <v>0</v>
      </c>
      <c r="N228" s="359">
        <f ca="1" t="shared" si="10"/>
        <v>0</v>
      </c>
    </row>
    <row r="229" ht="16.5" spans="1:14">
      <c r="A229" s="364">
        <f t="shared" si="11"/>
        <v>45151</v>
      </c>
      <c r="B229" s="44">
        <f ca="1">SUMIFS(流水汇总!$K:$K,流水汇总!$H:$H,$A229,流水汇总!$J:$J,B$4)</f>
        <v>0</v>
      </c>
      <c r="C229" s="44">
        <f ca="1">SUMIFS(流水汇总!$K:$K,流水汇总!$H:$H,$A229,流水汇总!$J:$J,C$4)</f>
        <v>0</v>
      </c>
      <c r="D229" s="44">
        <f ca="1">SUMIFS(流水汇总!$K:$K,流水汇总!$H:$H,$A229,流水汇总!$J:$J,D$4)</f>
        <v>0</v>
      </c>
      <c r="E229" s="44">
        <f ca="1">SUMIFS(流水汇总!$K:$K,流水汇总!$H:$H,$A229,流水汇总!$J:$J,E$4)</f>
        <v>0</v>
      </c>
      <c r="F229" s="44">
        <f ca="1">SUMIFS(流水汇总!$K:$K,流水汇总!$H:$H,$A229,流水汇总!$J:$J,F$4)</f>
        <v>0</v>
      </c>
      <c r="G229" s="45">
        <f ca="1">SUMIFS(流水汇总!$L:$L,流水汇总!$H:$H,$A229,流水汇总!$J:$J,G$4)</f>
        <v>0</v>
      </c>
      <c r="H229" s="45">
        <f ca="1">SUMIFS(流水汇总!$L:$L,流水汇总!$H:$H,$A229,流水汇总!$J:$J,H$4)</f>
        <v>0</v>
      </c>
      <c r="I229" s="45">
        <f ca="1">SUMIFS(流水汇总!$L:$L,流水汇总!$H:$H,$A229,流水汇总!$J:$J,I$4)</f>
        <v>0</v>
      </c>
      <c r="J229" s="45">
        <f ca="1">SUMIFS(流水汇总!$L:$L,流水汇总!$H:$H,$A229,流水汇总!$J:$J,J$4)</f>
        <v>0</v>
      </c>
      <c r="K229" s="45">
        <f ca="1">SUMIFS(流水汇总!$L:$L,流水汇总!$H:$H,$A229,流水汇总!$J:$J,K$4)</f>
        <v>0</v>
      </c>
      <c r="L229" s="45">
        <f ca="1">SUMIFS(流水汇总!$L:$L,流水汇总!$H:$H,$A229,流水汇总!$J:$J,L$4)</f>
        <v>0</v>
      </c>
      <c r="M229" s="359">
        <f ca="1" t="shared" si="9"/>
        <v>0</v>
      </c>
      <c r="N229" s="359">
        <f ca="1" t="shared" si="10"/>
        <v>0</v>
      </c>
    </row>
    <row r="230" ht="16.5" spans="1:14">
      <c r="A230" s="364">
        <f t="shared" si="11"/>
        <v>45152</v>
      </c>
      <c r="B230" s="44">
        <f ca="1">SUMIFS(流水汇总!$K:$K,流水汇总!$H:$H,$A230,流水汇总!$J:$J,B$4)</f>
        <v>0</v>
      </c>
      <c r="C230" s="44">
        <f ca="1">SUMIFS(流水汇总!$K:$K,流水汇总!$H:$H,$A230,流水汇总!$J:$J,C$4)</f>
        <v>0</v>
      </c>
      <c r="D230" s="44">
        <f ca="1">SUMIFS(流水汇总!$K:$K,流水汇总!$H:$H,$A230,流水汇总!$J:$J,D$4)</f>
        <v>0</v>
      </c>
      <c r="E230" s="44">
        <f ca="1">SUMIFS(流水汇总!$K:$K,流水汇总!$H:$H,$A230,流水汇总!$J:$J,E$4)</f>
        <v>0</v>
      </c>
      <c r="F230" s="44">
        <f ca="1">SUMIFS(流水汇总!$K:$K,流水汇总!$H:$H,$A230,流水汇总!$J:$J,F$4)</f>
        <v>0</v>
      </c>
      <c r="G230" s="45">
        <f ca="1">SUMIFS(流水汇总!$L:$L,流水汇总!$H:$H,$A230,流水汇总!$J:$J,G$4)</f>
        <v>0</v>
      </c>
      <c r="H230" s="45">
        <f ca="1">SUMIFS(流水汇总!$L:$L,流水汇总!$H:$H,$A230,流水汇总!$J:$J,H$4)</f>
        <v>0</v>
      </c>
      <c r="I230" s="45">
        <f ca="1">SUMIFS(流水汇总!$L:$L,流水汇总!$H:$H,$A230,流水汇总!$J:$J,I$4)</f>
        <v>0</v>
      </c>
      <c r="J230" s="45">
        <f ca="1">SUMIFS(流水汇总!$L:$L,流水汇总!$H:$H,$A230,流水汇总!$J:$J,J$4)</f>
        <v>0</v>
      </c>
      <c r="K230" s="45">
        <f ca="1">SUMIFS(流水汇总!$L:$L,流水汇总!$H:$H,$A230,流水汇总!$J:$J,K$4)</f>
        <v>0</v>
      </c>
      <c r="L230" s="45">
        <f ca="1">SUMIFS(流水汇总!$L:$L,流水汇总!$H:$H,$A230,流水汇总!$J:$J,L$4)</f>
        <v>0</v>
      </c>
      <c r="M230" s="359">
        <f ca="1" t="shared" si="9"/>
        <v>0</v>
      </c>
      <c r="N230" s="359">
        <f ca="1" t="shared" si="10"/>
        <v>0</v>
      </c>
    </row>
    <row r="231" ht="16.5" spans="1:14">
      <c r="A231" s="364">
        <f t="shared" si="11"/>
        <v>45153</v>
      </c>
      <c r="B231" s="44">
        <f ca="1">SUMIFS(流水汇总!$K:$K,流水汇总!$H:$H,$A231,流水汇总!$J:$J,B$4)</f>
        <v>0</v>
      </c>
      <c r="C231" s="44">
        <f ca="1">SUMIFS(流水汇总!$K:$K,流水汇总!$H:$H,$A231,流水汇总!$J:$J,C$4)</f>
        <v>0</v>
      </c>
      <c r="D231" s="44">
        <f ca="1">SUMIFS(流水汇总!$K:$K,流水汇总!$H:$H,$A231,流水汇总!$J:$J,D$4)</f>
        <v>0</v>
      </c>
      <c r="E231" s="44">
        <f ca="1">SUMIFS(流水汇总!$K:$K,流水汇总!$H:$H,$A231,流水汇总!$J:$J,E$4)</f>
        <v>0</v>
      </c>
      <c r="F231" s="44">
        <f ca="1">SUMIFS(流水汇总!$K:$K,流水汇总!$H:$H,$A231,流水汇总!$J:$J,F$4)</f>
        <v>0</v>
      </c>
      <c r="G231" s="45">
        <f ca="1">SUMIFS(流水汇总!$L:$L,流水汇总!$H:$H,$A231,流水汇总!$J:$J,G$4)</f>
        <v>0</v>
      </c>
      <c r="H231" s="45">
        <f ca="1">SUMIFS(流水汇总!$L:$L,流水汇总!$H:$H,$A231,流水汇总!$J:$J,H$4)</f>
        <v>0</v>
      </c>
      <c r="I231" s="45">
        <f ca="1">SUMIFS(流水汇总!$L:$L,流水汇总!$H:$H,$A231,流水汇总!$J:$J,I$4)</f>
        <v>0</v>
      </c>
      <c r="J231" s="45">
        <f ca="1">SUMIFS(流水汇总!$L:$L,流水汇总!$H:$H,$A231,流水汇总!$J:$J,J$4)</f>
        <v>0</v>
      </c>
      <c r="K231" s="45">
        <f ca="1">SUMIFS(流水汇总!$L:$L,流水汇总!$H:$H,$A231,流水汇总!$J:$J,K$4)</f>
        <v>0</v>
      </c>
      <c r="L231" s="45">
        <f ca="1">SUMIFS(流水汇总!$L:$L,流水汇总!$H:$H,$A231,流水汇总!$J:$J,L$4)</f>
        <v>0</v>
      </c>
      <c r="M231" s="359">
        <f ca="1" t="shared" si="9"/>
        <v>0</v>
      </c>
      <c r="N231" s="359">
        <f ca="1" t="shared" si="10"/>
        <v>0</v>
      </c>
    </row>
    <row r="232" ht="16.5" spans="1:14">
      <c r="A232" s="364">
        <f t="shared" si="11"/>
        <v>45154</v>
      </c>
      <c r="B232" s="44">
        <f ca="1">SUMIFS(流水汇总!$K:$K,流水汇总!$H:$H,$A232,流水汇总!$J:$J,B$4)</f>
        <v>0</v>
      </c>
      <c r="C232" s="44">
        <f ca="1">SUMIFS(流水汇总!$K:$K,流水汇总!$H:$H,$A232,流水汇总!$J:$J,C$4)</f>
        <v>0</v>
      </c>
      <c r="D232" s="44">
        <f ca="1">SUMIFS(流水汇总!$K:$K,流水汇总!$H:$H,$A232,流水汇总!$J:$J,D$4)</f>
        <v>0</v>
      </c>
      <c r="E232" s="44">
        <f ca="1">SUMIFS(流水汇总!$K:$K,流水汇总!$H:$H,$A232,流水汇总!$J:$J,E$4)</f>
        <v>0</v>
      </c>
      <c r="F232" s="44">
        <f ca="1">SUMIFS(流水汇总!$K:$K,流水汇总!$H:$H,$A232,流水汇总!$J:$J,F$4)</f>
        <v>0</v>
      </c>
      <c r="G232" s="45">
        <f ca="1">SUMIFS(流水汇总!$L:$L,流水汇总!$H:$H,$A232,流水汇总!$J:$J,G$4)</f>
        <v>0</v>
      </c>
      <c r="H232" s="45">
        <f ca="1">SUMIFS(流水汇总!$L:$L,流水汇总!$H:$H,$A232,流水汇总!$J:$J,H$4)</f>
        <v>0</v>
      </c>
      <c r="I232" s="45">
        <f ca="1">SUMIFS(流水汇总!$L:$L,流水汇总!$H:$H,$A232,流水汇总!$J:$J,I$4)</f>
        <v>0</v>
      </c>
      <c r="J232" s="45">
        <f ca="1">SUMIFS(流水汇总!$L:$L,流水汇总!$H:$H,$A232,流水汇总!$J:$J,J$4)</f>
        <v>0</v>
      </c>
      <c r="K232" s="45">
        <f ca="1">SUMIFS(流水汇总!$L:$L,流水汇总!$H:$H,$A232,流水汇总!$J:$J,K$4)</f>
        <v>0</v>
      </c>
      <c r="L232" s="45">
        <f ca="1">SUMIFS(流水汇总!$L:$L,流水汇总!$H:$H,$A232,流水汇总!$J:$J,L$4)</f>
        <v>0</v>
      </c>
      <c r="M232" s="359">
        <f ca="1" t="shared" si="9"/>
        <v>0</v>
      </c>
      <c r="N232" s="359">
        <f ca="1" t="shared" si="10"/>
        <v>0</v>
      </c>
    </row>
    <row r="233" ht="16.5" spans="1:14">
      <c r="A233" s="364">
        <f t="shared" si="11"/>
        <v>45155</v>
      </c>
      <c r="B233" s="44">
        <f ca="1">SUMIFS(流水汇总!$K:$K,流水汇总!$H:$H,$A233,流水汇总!$J:$J,B$4)</f>
        <v>0</v>
      </c>
      <c r="C233" s="44">
        <f ca="1">SUMIFS(流水汇总!$K:$K,流水汇总!$H:$H,$A233,流水汇总!$J:$J,C$4)</f>
        <v>0</v>
      </c>
      <c r="D233" s="44">
        <f ca="1">SUMIFS(流水汇总!$K:$K,流水汇总!$H:$H,$A233,流水汇总!$J:$J,D$4)</f>
        <v>0</v>
      </c>
      <c r="E233" s="44">
        <f ca="1">SUMIFS(流水汇总!$K:$K,流水汇总!$H:$H,$A233,流水汇总!$J:$J,E$4)</f>
        <v>0</v>
      </c>
      <c r="F233" s="44">
        <f ca="1">SUMIFS(流水汇总!$K:$K,流水汇总!$H:$H,$A233,流水汇总!$J:$J,F$4)</f>
        <v>0</v>
      </c>
      <c r="G233" s="45">
        <f ca="1">SUMIFS(流水汇总!$L:$L,流水汇总!$H:$H,$A233,流水汇总!$J:$J,G$4)</f>
        <v>0</v>
      </c>
      <c r="H233" s="45">
        <f ca="1">SUMIFS(流水汇总!$L:$L,流水汇总!$H:$H,$A233,流水汇总!$J:$J,H$4)</f>
        <v>0</v>
      </c>
      <c r="I233" s="45">
        <f ca="1">SUMIFS(流水汇总!$L:$L,流水汇总!$H:$H,$A233,流水汇总!$J:$J,I$4)</f>
        <v>0</v>
      </c>
      <c r="J233" s="45">
        <f ca="1">SUMIFS(流水汇总!$L:$L,流水汇总!$H:$H,$A233,流水汇总!$J:$J,J$4)</f>
        <v>0</v>
      </c>
      <c r="K233" s="45">
        <f ca="1">SUMIFS(流水汇总!$L:$L,流水汇总!$H:$H,$A233,流水汇总!$J:$J,K$4)</f>
        <v>0</v>
      </c>
      <c r="L233" s="45">
        <f ca="1">SUMIFS(流水汇总!$L:$L,流水汇总!$H:$H,$A233,流水汇总!$J:$J,L$4)</f>
        <v>0</v>
      </c>
      <c r="M233" s="359">
        <f ca="1" t="shared" si="9"/>
        <v>0</v>
      </c>
      <c r="N233" s="359">
        <f ca="1" t="shared" si="10"/>
        <v>0</v>
      </c>
    </row>
    <row r="234" ht="16.5" spans="1:14">
      <c r="A234" s="364">
        <f t="shared" si="11"/>
        <v>45156</v>
      </c>
      <c r="B234" s="44">
        <f ca="1">SUMIFS(流水汇总!$K:$K,流水汇总!$H:$H,$A234,流水汇总!$J:$J,B$4)</f>
        <v>0</v>
      </c>
      <c r="C234" s="44">
        <f ca="1">SUMIFS(流水汇总!$K:$K,流水汇总!$H:$H,$A234,流水汇总!$J:$J,C$4)</f>
        <v>0</v>
      </c>
      <c r="D234" s="44">
        <f ca="1">SUMIFS(流水汇总!$K:$K,流水汇总!$H:$H,$A234,流水汇总!$J:$J,D$4)</f>
        <v>0</v>
      </c>
      <c r="E234" s="44">
        <f ca="1">SUMIFS(流水汇总!$K:$K,流水汇总!$H:$H,$A234,流水汇总!$J:$J,E$4)</f>
        <v>0</v>
      </c>
      <c r="F234" s="44">
        <f ca="1">SUMIFS(流水汇总!$K:$K,流水汇总!$H:$H,$A234,流水汇总!$J:$J,F$4)</f>
        <v>0</v>
      </c>
      <c r="G234" s="45">
        <f ca="1">SUMIFS(流水汇总!$L:$L,流水汇总!$H:$H,$A234,流水汇总!$J:$J,G$4)</f>
        <v>0</v>
      </c>
      <c r="H234" s="45">
        <f ca="1">SUMIFS(流水汇总!$L:$L,流水汇总!$H:$H,$A234,流水汇总!$J:$J,H$4)</f>
        <v>0</v>
      </c>
      <c r="I234" s="45">
        <f ca="1">SUMIFS(流水汇总!$L:$L,流水汇总!$H:$H,$A234,流水汇总!$J:$J,I$4)</f>
        <v>0</v>
      </c>
      <c r="J234" s="45">
        <f ca="1">SUMIFS(流水汇总!$L:$L,流水汇总!$H:$H,$A234,流水汇总!$J:$J,J$4)</f>
        <v>0</v>
      </c>
      <c r="K234" s="45">
        <f ca="1">SUMIFS(流水汇总!$L:$L,流水汇总!$H:$H,$A234,流水汇总!$J:$J,K$4)</f>
        <v>0</v>
      </c>
      <c r="L234" s="45">
        <f ca="1">SUMIFS(流水汇总!$L:$L,流水汇总!$H:$H,$A234,流水汇总!$J:$J,L$4)</f>
        <v>0</v>
      </c>
      <c r="M234" s="359">
        <f ca="1" t="shared" si="9"/>
        <v>0</v>
      </c>
      <c r="N234" s="359">
        <f ca="1" t="shared" si="10"/>
        <v>0</v>
      </c>
    </row>
    <row r="235" ht="16.5" spans="1:14">
      <c r="A235" s="364">
        <f t="shared" si="11"/>
        <v>45157</v>
      </c>
      <c r="B235" s="44">
        <f ca="1">SUMIFS(流水汇总!$K:$K,流水汇总!$H:$H,$A235,流水汇总!$J:$J,B$4)</f>
        <v>0</v>
      </c>
      <c r="C235" s="44">
        <f ca="1">SUMIFS(流水汇总!$K:$K,流水汇总!$H:$H,$A235,流水汇总!$J:$J,C$4)</f>
        <v>0</v>
      </c>
      <c r="D235" s="44">
        <f ca="1">SUMIFS(流水汇总!$K:$K,流水汇总!$H:$H,$A235,流水汇总!$J:$J,D$4)</f>
        <v>0</v>
      </c>
      <c r="E235" s="44">
        <f ca="1">SUMIFS(流水汇总!$K:$K,流水汇总!$H:$H,$A235,流水汇总!$J:$J,E$4)</f>
        <v>0</v>
      </c>
      <c r="F235" s="44">
        <f ca="1">SUMIFS(流水汇总!$K:$K,流水汇总!$H:$H,$A235,流水汇总!$J:$J,F$4)</f>
        <v>0</v>
      </c>
      <c r="G235" s="45">
        <f ca="1">SUMIFS(流水汇总!$L:$L,流水汇总!$H:$H,$A235,流水汇总!$J:$J,G$4)</f>
        <v>0</v>
      </c>
      <c r="H235" s="45">
        <f ca="1">SUMIFS(流水汇总!$L:$L,流水汇总!$H:$H,$A235,流水汇总!$J:$J,H$4)</f>
        <v>0</v>
      </c>
      <c r="I235" s="45">
        <f ca="1">SUMIFS(流水汇总!$L:$L,流水汇总!$H:$H,$A235,流水汇总!$J:$J,I$4)</f>
        <v>0</v>
      </c>
      <c r="J235" s="45">
        <f ca="1">SUMIFS(流水汇总!$L:$L,流水汇总!$H:$H,$A235,流水汇总!$J:$J,J$4)</f>
        <v>0</v>
      </c>
      <c r="K235" s="45">
        <f ca="1">SUMIFS(流水汇总!$L:$L,流水汇总!$H:$H,$A235,流水汇总!$J:$J,K$4)</f>
        <v>0</v>
      </c>
      <c r="L235" s="45">
        <f ca="1">SUMIFS(流水汇总!$L:$L,流水汇总!$H:$H,$A235,流水汇总!$J:$J,L$4)</f>
        <v>0</v>
      </c>
      <c r="M235" s="359">
        <f ca="1" t="shared" si="9"/>
        <v>0</v>
      </c>
      <c r="N235" s="359">
        <f ca="1" t="shared" si="10"/>
        <v>0</v>
      </c>
    </row>
    <row r="236" ht="16.5" spans="1:14">
      <c r="A236" s="364">
        <f t="shared" si="11"/>
        <v>45158</v>
      </c>
      <c r="B236" s="44">
        <f ca="1">SUMIFS(流水汇总!$K:$K,流水汇总!$H:$H,$A236,流水汇总!$J:$J,B$4)</f>
        <v>0</v>
      </c>
      <c r="C236" s="44">
        <f ca="1">SUMIFS(流水汇总!$K:$K,流水汇总!$H:$H,$A236,流水汇总!$J:$J,C$4)</f>
        <v>0</v>
      </c>
      <c r="D236" s="44">
        <f ca="1">SUMIFS(流水汇总!$K:$K,流水汇总!$H:$H,$A236,流水汇总!$J:$J,D$4)</f>
        <v>0</v>
      </c>
      <c r="E236" s="44">
        <f ca="1">SUMIFS(流水汇总!$K:$K,流水汇总!$H:$H,$A236,流水汇总!$J:$J,E$4)</f>
        <v>0</v>
      </c>
      <c r="F236" s="44">
        <f ca="1">SUMIFS(流水汇总!$K:$K,流水汇总!$H:$H,$A236,流水汇总!$J:$J,F$4)</f>
        <v>0</v>
      </c>
      <c r="G236" s="45">
        <f ca="1">SUMIFS(流水汇总!$L:$L,流水汇总!$H:$H,$A236,流水汇总!$J:$J,G$4)</f>
        <v>0</v>
      </c>
      <c r="H236" s="45">
        <f ca="1">SUMIFS(流水汇总!$L:$L,流水汇总!$H:$H,$A236,流水汇总!$J:$J,H$4)</f>
        <v>0</v>
      </c>
      <c r="I236" s="45">
        <f ca="1">SUMIFS(流水汇总!$L:$L,流水汇总!$H:$H,$A236,流水汇总!$J:$J,I$4)</f>
        <v>0</v>
      </c>
      <c r="J236" s="45">
        <f ca="1">SUMIFS(流水汇总!$L:$L,流水汇总!$H:$H,$A236,流水汇总!$J:$J,J$4)</f>
        <v>0</v>
      </c>
      <c r="K236" s="45">
        <f ca="1">SUMIFS(流水汇总!$L:$L,流水汇总!$H:$H,$A236,流水汇总!$J:$J,K$4)</f>
        <v>0</v>
      </c>
      <c r="L236" s="45">
        <f ca="1">SUMIFS(流水汇总!$L:$L,流水汇总!$H:$H,$A236,流水汇总!$J:$J,L$4)</f>
        <v>0</v>
      </c>
      <c r="M236" s="359">
        <f ca="1" t="shared" si="9"/>
        <v>0</v>
      </c>
      <c r="N236" s="359">
        <f ca="1" t="shared" si="10"/>
        <v>0</v>
      </c>
    </row>
    <row r="237" ht="16.5" spans="1:14">
      <c r="A237" s="364">
        <f t="shared" si="11"/>
        <v>45159</v>
      </c>
      <c r="B237" s="44">
        <f ca="1">SUMIFS(流水汇总!$K:$K,流水汇总!$H:$H,$A237,流水汇总!$J:$J,B$4)</f>
        <v>0</v>
      </c>
      <c r="C237" s="44">
        <f ca="1">SUMIFS(流水汇总!$K:$K,流水汇总!$H:$H,$A237,流水汇总!$J:$J,C$4)</f>
        <v>0</v>
      </c>
      <c r="D237" s="44">
        <f ca="1">SUMIFS(流水汇总!$K:$K,流水汇总!$H:$H,$A237,流水汇总!$J:$J,D$4)</f>
        <v>0</v>
      </c>
      <c r="E237" s="44">
        <f ca="1">SUMIFS(流水汇总!$K:$K,流水汇总!$H:$H,$A237,流水汇总!$J:$J,E$4)</f>
        <v>0</v>
      </c>
      <c r="F237" s="44">
        <f ca="1">SUMIFS(流水汇总!$K:$K,流水汇总!$H:$H,$A237,流水汇总!$J:$J,F$4)</f>
        <v>0</v>
      </c>
      <c r="G237" s="45">
        <f ca="1">SUMIFS(流水汇总!$L:$L,流水汇总!$H:$H,$A237,流水汇总!$J:$J,G$4)</f>
        <v>0</v>
      </c>
      <c r="H237" s="45">
        <f ca="1">SUMIFS(流水汇总!$L:$L,流水汇总!$H:$H,$A237,流水汇总!$J:$J,H$4)</f>
        <v>0</v>
      </c>
      <c r="I237" s="45">
        <f ca="1">SUMIFS(流水汇总!$L:$L,流水汇总!$H:$H,$A237,流水汇总!$J:$J,I$4)</f>
        <v>0</v>
      </c>
      <c r="J237" s="45">
        <f ca="1">SUMIFS(流水汇总!$L:$L,流水汇总!$H:$H,$A237,流水汇总!$J:$J,J$4)</f>
        <v>0</v>
      </c>
      <c r="K237" s="45">
        <f ca="1">SUMIFS(流水汇总!$L:$L,流水汇总!$H:$H,$A237,流水汇总!$J:$J,K$4)</f>
        <v>0</v>
      </c>
      <c r="L237" s="45">
        <f ca="1">SUMIFS(流水汇总!$L:$L,流水汇总!$H:$H,$A237,流水汇总!$J:$J,L$4)</f>
        <v>0</v>
      </c>
      <c r="M237" s="359">
        <f ca="1" t="shared" si="9"/>
        <v>0</v>
      </c>
      <c r="N237" s="359">
        <f ca="1" t="shared" si="10"/>
        <v>0</v>
      </c>
    </row>
    <row r="238" ht="16.5" spans="1:14">
      <c r="A238" s="364">
        <f t="shared" si="11"/>
        <v>45160</v>
      </c>
      <c r="B238" s="44">
        <f ca="1">SUMIFS(流水汇总!$K:$K,流水汇总!$H:$H,$A238,流水汇总!$J:$J,B$4)</f>
        <v>0</v>
      </c>
      <c r="C238" s="44">
        <f ca="1">SUMIFS(流水汇总!$K:$K,流水汇总!$H:$H,$A238,流水汇总!$J:$J,C$4)</f>
        <v>0</v>
      </c>
      <c r="D238" s="44">
        <f ca="1">SUMIFS(流水汇总!$K:$K,流水汇总!$H:$H,$A238,流水汇总!$J:$J,D$4)</f>
        <v>0</v>
      </c>
      <c r="E238" s="44">
        <f ca="1">SUMIFS(流水汇总!$K:$K,流水汇总!$H:$H,$A238,流水汇总!$J:$J,E$4)</f>
        <v>0</v>
      </c>
      <c r="F238" s="44">
        <f ca="1">SUMIFS(流水汇总!$K:$K,流水汇总!$H:$H,$A238,流水汇总!$J:$J,F$4)</f>
        <v>0</v>
      </c>
      <c r="G238" s="45">
        <f ca="1">SUMIFS(流水汇总!$L:$L,流水汇总!$H:$H,$A238,流水汇总!$J:$J,G$4)</f>
        <v>0</v>
      </c>
      <c r="H238" s="45">
        <f ca="1">SUMIFS(流水汇总!$L:$L,流水汇总!$H:$H,$A238,流水汇总!$J:$J,H$4)</f>
        <v>0</v>
      </c>
      <c r="I238" s="45">
        <f ca="1">SUMIFS(流水汇总!$L:$L,流水汇总!$H:$H,$A238,流水汇总!$J:$J,I$4)</f>
        <v>0</v>
      </c>
      <c r="J238" s="45">
        <f ca="1">SUMIFS(流水汇总!$L:$L,流水汇总!$H:$H,$A238,流水汇总!$J:$J,J$4)</f>
        <v>0</v>
      </c>
      <c r="K238" s="45">
        <f ca="1">SUMIFS(流水汇总!$L:$L,流水汇总!$H:$H,$A238,流水汇总!$J:$J,K$4)</f>
        <v>0</v>
      </c>
      <c r="L238" s="45">
        <f ca="1">SUMIFS(流水汇总!$L:$L,流水汇总!$H:$H,$A238,流水汇总!$J:$J,L$4)</f>
        <v>0</v>
      </c>
      <c r="M238" s="359">
        <f ca="1" t="shared" si="9"/>
        <v>0</v>
      </c>
      <c r="N238" s="359">
        <f ca="1" t="shared" si="10"/>
        <v>0</v>
      </c>
    </row>
    <row r="239" ht="16.5" spans="1:14">
      <c r="A239" s="364">
        <f t="shared" si="11"/>
        <v>45161</v>
      </c>
      <c r="B239" s="44">
        <f ca="1">SUMIFS(流水汇总!$K:$K,流水汇总!$H:$H,$A239,流水汇总!$J:$J,B$4)</f>
        <v>0</v>
      </c>
      <c r="C239" s="44">
        <f ca="1">SUMIFS(流水汇总!$K:$K,流水汇总!$H:$H,$A239,流水汇总!$J:$J,C$4)</f>
        <v>0</v>
      </c>
      <c r="D239" s="44">
        <f ca="1">SUMIFS(流水汇总!$K:$K,流水汇总!$H:$H,$A239,流水汇总!$J:$J,D$4)</f>
        <v>0</v>
      </c>
      <c r="E239" s="44">
        <f ca="1">SUMIFS(流水汇总!$K:$K,流水汇总!$H:$H,$A239,流水汇总!$J:$J,E$4)</f>
        <v>0</v>
      </c>
      <c r="F239" s="44">
        <f ca="1">SUMIFS(流水汇总!$K:$K,流水汇总!$H:$H,$A239,流水汇总!$J:$J,F$4)</f>
        <v>0</v>
      </c>
      <c r="G239" s="45">
        <f ca="1">SUMIFS(流水汇总!$L:$L,流水汇总!$H:$H,$A239,流水汇总!$J:$J,G$4)</f>
        <v>0</v>
      </c>
      <c r="H239" s="45">
        <f ca="1">SUMIFS(流水汇总!$L:$L,流水汇总!$H:$H,$A239,流水汇总!$J:$J,H$4)</f>
        <v>0</v>
      </c>
      <c r="I239" s="45">
        <f ca="1">SUMIFS(流水汇总!$L:$L,流水汇总!$H:$H,$A239,流水汇总!$J:$J,I$4)</f>
        <v>0</v>
      </c>
      <c r="J239" s="45">
        <f ca="1">SUMIFS(流水汇总!$L:$L,流水汇总!$H:$H,$A239,流水汇总!$J:$J,J$4)</f>
        <v>0</v>
      </c>
      <c r="K239" s="45">
        <f ca="1">SUMIFS(流水汇总!$L:$L,流水汇总!$H:$H,$A239,流水汇总!$J:$J,K$4)</f>
        <v>0</v>
      </c>
      <c r="L239" s="45">
        <f ca="1">SUMIFS(流水汇总!$L:$L,流水汇总!$H:$H,$A239,流水汇总!$J:$J,L$4)</f>
        <v>0</v>
      </c>
      <c r="M239" s="359">
        <f ca="1" t="shared" si="9"/>
        <v>0</v>
      </c>
      <c r="N239" s="359">
        <f ca="1" t="shared" si="10"/>
        <v>0</v>
      </c>
    </row>
    <row r="240" ht="16.5" spans="1:14">
      <c r="A240" s="364">
        <f t="shared" si="11"/>
        <v>45162</v>
      </c>
      <c r="B240" s="44">
        <f ca="1">SUMIFS(流水汇总!$K:$K,流水汇总!$H:$H,$A240,流水汇总!$J:$J,B$4)</f>
        <v>0</v>
      </c>
      <c r="C240" s="44">
        <f ca="1">SUMIFS(流水汇总!$K:$K,流水汇总!$H:$H,$A240,流水汇总!$J:$J,C$4)</f>
        <v>0</v>
      </c>
      <c r="D240" s="44">
        <f ca="1">SUMIFS(流水汇总!$K:$K,流水汇总!$H:$H,$A240,流水汇总!$J:$J,D$4)</f>
        <v>0</v>
      </c>
      <c r="E240" s="44">
        <f ca="1">SUMIFS(流水汇总!$K:$K,流水汇总!$H:$H,$A240,流水汇总!$J:$J,E$4)</f>
        <v>0</v>
      </c>
      <c r="F240" s="44">
        <f ca="1">SUMIFS(流水汇总!$K:$K,流水汇总!$H:$H,$A240,流水汇总!$J:$J,F$4)</f>
        <v>0</v>
      </c>
      <c r="G240" s="45">
        <f ca="1">SUMIFS(流水汇总!$L:$L,流水汇总!$H:$H,$A240,流水汇总!$J:$J,G$4)</f>
        <v>0</v>
      </c>
      <c r="H240" s="45">
        <f ca="1">SUMIFS(流水汇总!$L:$L,流水汇总!$H:$H,$A240,流水汇总!$J:$J,H$4)</f>
        <v>0</v>
      </c>
      <c r="I240" s="45">
        <f ca="1">SUMIFS(流水汇总!$L:$L,流水汇总!$H:$H,$A240,流水汇总!$J:$J,I$4)</f>
        <v>0</v>
      </c>
      <c r="J240" s="45">
        <f ca="1">SUMIFS(流水汇总!$L:$L,流水汇总!$H:$H,$A240,流水汇总!$J:$J,J$4)</f>
        <v>0</v>
      </c>
      <c r="K240" s="45">
        <f ca="1">SUMIFS(流水汇总!$L:$L,流水汇总!$H:$H,$A240,流水汇总!$J:$J,K$4)</f>
        <v>0</v>
      </c>
      <c r="L240" s="45">
        <f ca="1">SUMIFS(流水汇总!$L:$L,流水汇总!$H:$H,$A240,流水汇总!$J:$J,L$4)</f>
        <v>0</v>
      </c>
      <c r="M240" s="359">
        <f ca="1" t="shared" si="9"/>
        <v>0</v>
      </c>
      <c r="N240" s="359">
        <f ca="1" t="shared" si="10"/>
        <v>0</v>
      </c>
    </row>
    <row r="241" ht="16.5" spans="1:14">
      <c r="A241" s="364">
        <f t="shared" si="11"/>
        <v>45163</v>
      </c>
      <c r="B241" s="44">
        <f ca="1">SUMIFS(流水汇总!$K:$K,流水汇总!$H:$H,$A241,流水汇总!$J:$J,B$4)</f>
        <v>0</v>
      </c>
      <c r="C241" s="44">
        <f ca="1">SUMIFS(流水汇总!$K:$K,流水汇总!$H:$H,$A241,流水汇总!$J:$J,C$4)</f>
        <v>0</v>
      </c>
      <c r="D241" s="44">
        <f ca="1">SUMIFS(流水汇总!$K:$K,流水汇总!$H:$H,$A241,流水汇总!$J:$J,D$4)</f>
        <v>0</v>
      </c>
      <c r="E241" s="44">
        <f ca="1">SUMIFS(流水汇总!$K:$K,流水汇总!$H:$H,$A241,流水汇总!$J:$J,E$4)</f>
        <v>0</v>
      </c>
      <c r="F241" s="44">
        <f ca="1">SUMIFS(流水汇总!$K:$K,流水汇总!$H:$H,$A241,流水汇总!$J:$J,F$4)</f>
        <v>0</v>
      </c>
      <c r="G241" s="45">
        <f ca="1">SUMIFS(流水汇总!$L:$L,流水汇总!$H:$H,$A241,流水汇总!$J:$J,G$4)</f>
        <v>0</v>
      </c>
      <c r="H241" s="45">
        <f ca="1">SUMIFS(流水汇总!$L:$L,流水汇总!$H:$H,$A241,流水汇总!$J:$J,H$4)</f>
        <v>0</v>
      </c>
      <c r="I241" s="45">
        <f ca="1">SUMIFS(流水汇总!$L:$L,流水汇总!$H:$H,$A241,流水汇总!$J:$J,I$4)</f>
        <v>0</v>
      </c>
      <c r="J241" s="45">
        <f ca="1">SUMIFS(流水汇总!$L:$L,流水汇总!$H:$H,$A241,流水汇总!$J:$J,J$4)</f>
        <v>0</v>
      </c>
      <c r="K241" s="45">
        <f ca="1">SUMIFS(流水汇总!$L:$L,流水汇总!$H:$H,$A241,流水汇总!$J:$J,K$4)</f>
        <v>0</v>
      </c>
      <c r="L241" s="45">
        <f ca="1">SUMIFS(流水汇总!$L:$L,流水汇总!$H:$H,$A241,流水汇总!$J:$J,L$4)</f>
        <v>0</v>
      </c>
      <c r="M241" s="359">
        <f ca="1" t="shared" si="9"/>
        <v>0</v>
      </c>
      <c r="N241" s="359">
        <f ca="1" t="shared" si="10"/>
        <v>0</v>
      </c>
    </row>
    <row r="242" ht="16.5" spans="1:14">
      <c r="A242" s="364">
        <f t="shared" si="11"/>
        <v>45164</v>
      </c>
      <c r="B242" s="44">
        <f ca="1">SUMIFS(流水汇总!$K:$K,流水汇总!$H:$H,$A242,流水汇总!$J:$J,B$4)</f>
        <v>0</v>
      </c>
      <c r="C242" s="44">
        <f ca="1">SUMIFS(流水汇总!$K:$K,流水汇总!$H:$H,$A242,流水汇总!$J:$J,C$4)</f>
        <v>0</v>
      </c>
      <c r="D242" s="44">
        <f ca="1">SUMIFS(流水汇总!$K:$K,流水汇总!$H:$H,$A242,流水汇总!$J:$J,D$4)</f>
        <v>0</v>
      </c>
      <c r="E242" s="44">
        <f ca="1">SUMIFS(流水汇总!$K:$K,流水汇总!$H:$H,$A242,流水汇总!$J:$J,E$4)</f>
        <v>0</v>
      </c>
      <c r="F242" s="44">
        <f ca="1">SUMIFS(流水汇总!$K:$K,流水汇总!$H:$H,$A242,流水汇总!$J:$J,F$4)</f>
        <v>0</v>
      </c>
      <c r="G242" s="45">
        <f ca="1">SUMIFS(流水汇总!$L:$L,流水汇总!$H:$H,$A242,流水汇总!$J:$J,G$4)</f>
        <v>0</v>
      </c>
      <c r="H242" s="45">
        <f ca="1">SUMIFS(流水汇总!$L:$L,流水汇总!$H:$H,$A242,流水汇总!$J:$J,H$4)</f>
        <v>0</v>
      </c>
      <c r="I242" s="45">
        <f ca="1">SUMIFS(流水汇总!$L:$L,流水汇总!$H:$H,$A242,流水汇总!$J:$J,I$4)</f>
        <v>0</v>
      </c>
      <c r="J242" s="45">
        <f ca="1">SUMIFS(流水汇总!$L:$L,流水汇总!$H:$H,$A242,流水汇总!$J:$J,J$4)</f>
        <v>0</v>
      </c>
      <c r="K242" s="45">
        <f ca="1">SUMIFS(流水汇总!$L:$L,流水汇总!$H:$H,$A242,流水汇总!$J:$J,K$4)</f>
        <v>0</v>
      </c>
      <c r="L242" s="45">
        <f ca="1">SUMIFS(流水汇总!$L:$L,流水汇总!$H:$H,$A242,流水汇总!$J:$J,L$4)</f>
        <v>0</v>
      </c>
      <c r="M242" s="359">
        <f ca="1" t="shared" si="9"/>
        <v>0</v>
      </c>
      <c r="N242" s="359">
        <f ca="1" t="shared" si="10"/>
        <v>0</v>
      </c>
    </row>
    <row r="243" ht="16.5" spans="1:14">
      <c r="A243" s="364">
        <f t="shared" si="11"/>
        <v>45165</v>
      </c>
      <c r="B243" s="44">
        <f ca="1">SUMIFS(流水汇总!$K:$K,流水汇总!$H:$H,$A243,流水汇总!$J:$J,B$4)</f>
        <v>0</v>
      </c>
      <c r="C243" s="44">
        <f ca="1">SUMIFS(流水汇总!$K:$K,流水汇总!$H:$H,$A243,流水汇总!$J:$J,C$4)</f>
        <v>0</v>
      </c>
      <c r="D243" s="44">
        <f ca="1">SUMIFS(流水汇总!$K:$K,流水汇总!$H:$H,$A243,流水汇总!$J:$J,D$4)</f>
        <v>0</v>
      </c>
      <c r="E243" s="44">
        <f ca="1">SUMIFS(流水汇总!$K:$K,流水汇总!$H:$H,$A243,流水汇总!$J:$J,E$4)</f>
        <v>0</v>
      </c>
      <c r="F243" s="44">
        <f ca="1">SUMIFS(流水汇总!$K:$K,流水汇总!$H:$H,$A243,流水汇总!$J:$J,F$4)</f>
        <v>0</v>
      </c>
      <c r="G243" s="45">
        <f ca="1">SUMIFS(流水汇总!$L:$L,流水汇总!$H:$H,$A243,流水汇总!$J:$J,G$4)</f>
        <v>0</v>
      </c>
      <c r="H243" s="45">
        <f ca="1">SUMIFS(流水汇总!$L:$L,流水汇总!$H:$H,$A243,流水汇总!$J:$J,H$4)</f>
        <v>0</v>
      </c>
      <c r="I243" s="45">
        <f ca="1">SUMIFS(流水汇总!$L:$L,流水汇总!$H:$H,$A243,流水汇总!$J:$J,I$4)</f>
        <v>0</v>
      </c>
      <c r="J243" s="45">
        <f ca="1">SUMIFS(流水汇总!$L:$L,流水汇总!$H:$H,$A243,流水汇总!$J:$J,J$4)</f>
        <v>0</v>
      </c>
      <c r="K243" s="45">
        <f ca="1">SUMIFS(流水汇总!$L:$L,流水汇总!$H:$H,$A243,流水汇总!$J:$J,K$4)</f>
        <v>0</v>
      </c>
      <c r="L243" s="45">
        <f ca="1">SUMIFS(流水汇总!$L:$L,流水汇总!$H:$H,$A243,流水汇总!$J:$J,L$4)</f>
        <v>0</v>
      </c>
      <c r="M243" s="359">
        <f ca="1" t="shared" si="9"/>
        <v>0</v>
      </c>
      <c r="N243" s="359">
        <f ca="1" t="shared" si="10"/>
        <v>0</v>
      </c>
    </row>
    <row r="244" ht="16.5" spans="1:14">
      <c r="A244" s="364">
        <f t="shared" si="11"/>
        <v>45166</v>
      </c>
      <c r="B244" s="44">
        <f ca="1">SUMIFS(流水汇总!$K:$K,流水汇总!$H:$H,$A244,流水汇总!$J:$J,B$4)</f>
        <v>0</v>
      </c>
      <c r="C244" s="44">
        <f ca="1">SUMIFS(流水汇总!$K:$K,流水汇总!$H:$H,$A244,流水汇总!$J:$J,C$4)</f>
        <v>0</v>
      </c>
      <c r="D244" s="44">
        <f ca="1">SUMIFS(流水汇总!$K:$K,流水汇总!$H:$H,$A244,流水汇总!$J:$J,D$4)</f>
        <v>0</v>
      </c>
      <c r="E244" s="44">
        <f ca="1">SUMIFS(流水汇总!$K:$K,流水汇总!$H:$H,$A244,流水汇总!$J:$J,E$4)</f>
        <v>0</v>
      </c>
      <c r="F244" s="44">
        <f ca="1">SUMIFS(流水汇总!$K:$K,流水汇总!$H:$H,$A244,流水汇总!$J:$J,F$4)</f>
        <v>0</v>
      </c>
      <c r="G244" s="45">
        <f ca="1">SUMIFS(流水汇总!$L:$L,流水汇总!$H:$H,$A244,流水汇总!$J:$J,G$4)</f>
        <v>0</v>
      </c>
      <c r="H244" s="45">
        <f ca="1">SUMIFS(流水汇总!$L:$L,流水汇总!$H:$H,$A244,流水汇总!$J:$J,H$4)</f>
        <v>0</v>
      </c>
      <c r="I244" s="45">
        <f ca="1">SUMIFS(流水汇总!$L:$L,流水汇总!$H:$H,$A244,流水汇总!$J:$J,I$4)</f>
        <v>0</v>
      </c>
      <c r="J244" s="45">
        <f ca="1">SUMIFS(流水汇总!$L:$L,流水汇总!$H:$H,$A244,流水汇总!$J:$J,J$4)</f>
        <v>0</v>
      </c>
      <c r="K244" s="45">
        <f ca="1">SUMIFS(流水汇总!$L:$L,流水汇总!$H:$H,$A244,流水汇总!$J:$J,K$4)</f>
        <v>0</v>
      </c>
      <c r="L244" s="45">
        <f ca="1">SUMIFS(流水汇总!$L:$L,流水汇总!$H:$H,$A244,流水汇总!$J:$J,L$4)</f>
        <v>0</v>
      </c>
      <c r="M244" s="359">
        <f ca="1" t="shared" si="9"/>
        <v>0</v>
      </c>
      <c r="N244" s="359">
        <f ca="1" t="shared" si="10"/>
        <v>0</v>
      </c>
    </row>
    <row r="245" ht="16.5" spans="1:14">
      <c r="A245" s="364">
        <f t="shared" si="11"/>
        <v>45167</v>
      </c>
      <c r="B245" s="44">
        <f ca="1">SUMIFS(流水汇总!$K:$K,流水汇总!$H:$H,$A245,流水汇总!$J:$J,B$4)</f>
        <v>0</v>
      </c>
      <c r="C245" s="44">
        <f ca="1">SUMIFS(流水汇总!$K:$K,流水汇总!$H:$H,$A245,流水汇总!$J:$J,C$4)</f>
        <v>0</v>
      </c>
      <c r="D245" s="44">
        <f ca="1">SUMIFS(流水汇总!$K:$K,流水汇总!$H:$H,$A245,流水汇总!$J:$J,D$4)</f>
        <v>0</v>
      </c>
      <c r="E245" s="44">
        <f ca="1">SUMIFS(流水汇总!$K:$K,流水汇总!$H:$H,$A245,流水汇总!$J:$J,E$4)</f>
        <v>0</v>
      </c>
      <c r="F245" s="44">
        <f ca="1">SUMIFS(流水汇总!$K:$K,流水汇总!$H:$H,$A245,流水汇总!$J:$J,F$4)</f>
        <v>0</v>
      </c>
      <c r="G245" s="45">
        <f ca="1">SUMIFS(流水汇总!$L:$L,流水汇总!$H:$H,$A245,流水汇总!$J:$J,G$4)</f>
        <v>0</v>
      </c>
      <c r="H245" s="45">
        <f ca="1">SUMIFS(流水汇总!$L:$L,流水汇总!$H:$H,$A245,流水汇总!$J:$J,H$4)</f>
        <v>0</v>
      </c>
      <c r="I245" s="45">
        <f ca="1">SUMIFS(流水汇总!$L:$L,流水汇总!$H:$H,$A245,流水汇总!$J:$J,I$4)</f>
        <v>0</v>
      </c>
      <c r="J245" s="45">
        <f ca="1">SUMIFS(流水汇总!$L:$L,流水汇总!$H:$H,$A245,流水汇总!$J:$J,J$4)</f>
        <v>0</v>
      </c>
      <c r="K245" s="45">
        <f ca="1">SUMIFS(流水汇总!$L:$L,流水汇总!$H:$H,$A245,流水汇总!$J:$J,K$4)</f>
        <v>0</v>
      </c>
      <c r="L245" s="45">
        <f ca="1">SUMIFS(流水汇总!$L:$L,流水汇总!$H:$H,$A245,流水汇总!$J:$J,L$4)</f>
        <v>0</v>
      </c>
      <c r="M245" s="359">
        <f ca="1" t="shared" si="9"/>
        <v>0</v>
      </c>
      <c r="N245" s="359">
        <f ca="1" t="shared" si="10"/>
        <v>0</v>
      </c>
    </row>
    <row r="246" ht="16.5" spans="1:14">
      <c r="A246" s="364">
        <f t="shared" si="11"/>
        <v>45168</v>
      </c>
      <c r="B246" s="44">
        <f ca="1">SUMIFS(流水汇总!$K:$K,流水汇总!$H:$H,$A246,流水汇总!$J:$J,B$4)</f>
        <v>0</v>
      </c>
      <c r="C246" s="44">
        <f ca="1">SUMIFS(流水汇总!$K:$K,流水汇总!$H:$H,$A246,流水汇总!$J:$J,C$4)</f>
        <v>0</v>
      </c>
      <c r="D246" s="44">
        <f ca="1">SUMIFS(流水汇总!$K:$K,流水汇总!$H:$H,$A246,流水汇总!$J:$J,D$4)</f>
        <v>0</v>
      </c>
      <c r="E246" s="44">
        <f ca="1">SUMIFS(流水汇总!$K:$K,流水汇总!$H:$H,$A246,流水汇总!$J:$J,E$4)</f>
        <v>0</v>
      </c>
      <c r="F246" s="44">
        <f ca="1">SUMIFS(流水汇总!$K:$K,流水汇总!$H:$H,$A246,流水汇总!$J:$J,F$4)</f>
        <v>0</v>
      </c>
      <c r="G246" s="45">
        <f ca="1">SUMIFS(流水汇总!$L:$L,流水汇总!$H:$H,$A246,流水汇总!$J:$J,G$4)</f>
        <v>0</v>
      </c>
      <c r="H246" s="45">
        <f ca="1">SUMIFS(流水汇总!$L:$L,流水汇总!$H:$H,$A246,流水汇总!$J:$J,H$4)</f>
        <v>0</v>
      </c>
      <c r="I246" s="45">
        <f ca="1">SUMIFS(流水汇总!$L:$L,流水汇总!$H:$H,$A246,流水汇总!$J:$J,I$4)</f>
        <v>0</v>
      </c>
      <c r="J246" s="45">
        <f ca="1">SUMIFS(流水汇总!$L:$L,流水汇总!$H:$H,$A246,流水汇总!$J:$J,J$4)</f>
        <v>0</v>
      </c>
      <c r="K246" s="45">
        <f ca="1">SUMIFS(流水汇总!$L:$L,流水汇总!$H:$H,$A246,流水汇总!$J:$J,K$4)</f>
        <v>0</v>
      </c>
      <c r="L246" s="45">
        <f ca="1">SUMIFS(流水汇总!$L:$L,流水汇总!$H:$H,$A246,流水汇总!$J:$J,L$4)</f>
        <v>0</v>
      </c>
      <c r="M246" s="359">
        <f ca="1" t="shared" si="9"/>
        <v>0</v>
      </c>
      <c r="N246" s="359">
        <f ca="1" t="shared" si="10"/>
        <v>0</v>
      </c>
    </row>
    <row r="247" ht="16.5" spans="1:14">
      <c r="A247" s="364">
        <f t="shared" si="11"/>
        <v>45169</v>
      </c>
      <c r="B247" s="44">
        <f ca="1">SUMIFS(流水汇总!$K:$K,流水汇总!$H:$H,$A247,流水汇总!$J:$J,B$4)</f>
        <v>0</v>
      </c>
      <c r="C247" s="44">
        <f ca="1">SUMIFS(流水汇总!$K:$K,流水汇总!$H:$H,$A247,流水汇总!$J:$J,C$4)</f>
        <v>0</v>
      </c>
      <c r="D247" s="44">
        <f ca="1">SUMIFS(流水汇总!$K:$K,流水汇总!$H:$H,$A247,流水汇总!$J:$J,D$4)</f>
        <v>0</v>
      </c>
      <c r="E247" s="44">
        <f ca="1">SUMIFS(流水汇总!$K:$K,流水汇总!$H:$H,$A247,流水汇总!$J:$J,E$4)</f>
        <v>0</v>
      </c>
      <c r="F247" s="44">
        <f ca="1">SUMIFS(流水汇总!$K:$K,流水汇总!$H:$H,$A247,流水汇总!$J:$J,F$4)</f>
        <v>0</v>
      </c>
      <c r="G247" s="45">
        <f ca="1">SUMIFS(流水汇总!$L:$L,流水汇总!$H:$H,$A247,流水汇总!$J:$J,G$4)</f>
        <v>0</v>
      </c>
      <c r="H247" s="45">
        <f ca="1">SUMIFS(流水汇总!$L:$L,流水汇总!$H:$H,$A247,流水汇总!$J:$J,H$4)</f>
        <v>0</v>
      </c>
      <c r="I247" s="45">
        <f ca="1">SUMIFS(流水汇总!$L:$L,流水汇总!$H:$H,$A247,流水汇总!$J:$J,I$4)</f>
        <v>0</v>
      </c>
      <c r="J247" s="45">
        <f ca="1">SUMIFS(流水汇总!$L:$L,流水汇总!$H:$H,$A247,流水汇总!$J:$J,J$4)</f>
        <v>0</v>
      </c>
      <c r="K247" s="45">
        <f ca="1">SUMIFS(流水汇总!$L:$L,流水汇总!$H:$H,$A247,流水汇总!$J:$J,K$4)</f>
        <v>0</v>
      </c>
      <c r="L247" s="45">
        <f ca="1">SUMIFS(流水汇总!$L:$L,流水汇总!$H:$H,$A247,流水汇总!$J:$J,L$4)</f>
        <v>0</v>
      </c>
      <c r="M247" s="359">
        <f ca="1" t="shared" si="9"/>
        <v>0</v>
      </c>
      <c r="N247" s="359">
        <f ca="1" t="shared" si="10"/>
        <v>0</v>
      </c>
    </row>
    <row r="248" ht="16.5" spans="1:14">
      <c r="A248" s="364">
        <f t="shared" si="11"/>
        <v>45170</v>
      </c>
      <c r="B248" s="44">
        <f ca="1">SUMIFS(流水汇总!$K:$K,流水汇总!$H:$H,$A248,流水汇总!$J:$J,B$4)</f>
        <v>0</v>
      </c>
      <c r="C248" s="44">
        <f ca="1">SUMIFS(流水汇总!$K:$K,流水汇总!$H:$H,$A248,流水汇总!$J:$J,C$4)</f>
        <v>0</v>
      </c>
      <c r="D248" s="44">
        <f ca="1">SUMIFS(流水汇总!$K:$K,流水汇总!$H:$H,$A248,流水汇总!$J:$J,D$4)</f>
        <v>0</v>
      </c>
      <c r="E248" s="44">
        <f ca="1">SUMIFS(流水汇总!$K:$K,流水汇总!$H:$H,$A248,流水汇总!$J:$J,E$4)</f>
        <v>0</v>
      </c>
      <c r="F248" s="44">
        <f ca="1">SUMIFS(流水汇总!$K:$K,流水汇总!$H:$H,$A248,流水汇总!$J:$J,F$4)</f>
        <v>0</v>
      </c>
      <c r="G248" s="45">
        <f ca="1">SUMIFS(流水汇总!$L:$L,流水汇总!$H:$H,$A248,流水汇总!$J:$J,G$4)</f>
        <v>0</v>
      </c>
      <c r="H248" s="45">
        <f ca="1">SUMIFS(流水汇总!$L:$L,流水汇总!$H:$H,$A248,流水汇总!$J:$J,H$4)</f>
        <v>0</v>
      </c>
      <c r="I248" s="45">
        <f ca="1">SUMIFS(流水汇总!$L:$L,流水汇总!$H:$H,$A248,流水汇总!$J:$J,I$4)</f>
        <v>0</v>
      </c>
      <c r="J248" s="45">
        <f ca="1">SUMIFS(流水汇总!$L:$L,流水汇总!$H:$H,$A248,流水汇总!$J:$J,J$4)</f>
        <v>0</v>
      </c>
      <c r="K248" s="45">
        <f ca="1">SUMIFS(流水汇总!$L:$L,流水汇总!$H:$H,$A248,流水汇总!$J:$J,K$4)</f>
        <v>0</v>
      </c>
      <c r="L248" s="45">
        <f ca="1">SUMIFS(流水汇总!$L:$L,流水汇总!$H:$H,$A248,流水汇总!$J:$J,L$4)</f>
        <v>0</v>
      </c>
      <c r="M248" s="359">
        <f ca="1" t="shared" si="9"/>
        <v>0</v>
      </c>
      <c r="N248" s="359">
        <f ca="1" t="shared" si="10"/>
        <v>0</v>
      </c>
    </row>
    <row r="249" ht="16.5" spans="1:14">
      <c r="A249" s="364">
        <f t="shared" si="11"/>
        <v>45171</v>
      </c>
      <c r="B249" s="44">
        <f ca="1">SUMIFS(流水汇总!$K:$K,流水汇总!$H:$H,$A249,流水汇总!$J:$J,B$4)</f>
        <v>0</v>
      </c>
      <c r="C249" s="44">
        <f ca="1">SUMIFS(流水汇总!$K:$K,流水汇总!$H:$H,$A249,流水汇总!$J:$J,C$4)</f>
        <v>0</v>
      </c>
      <c r="D249" s="44">
        <f ca="1">SUMIFS(流水汇总!$K:$K,流水汇总!$H:$H,$A249,流水汇总!$J:$J,D$4)</f>
        <v>0</v>
      </c>
      <c r="E249" s="44">
        <f ca="1">SUMIFS(流水汇总!$K:$K,流水汇总!$H:$H,$A249,流水汇总!$J:$J,E$4)</f>
        <v>0</v>
      </c>
      <c r="F249" s="44">
        <f ca="1">SUMIFS(流水汇总!$K:$K,流水汇总!$H:$H,$A249,流水汇总!$J:$J,F$4)</f>
        <v>0</v>
      </c>
      <c r="G249" s="45">
        <f ca="1">SUMIFS(流水汇总!$L:$L,流水汇总!$H:$H,$A249,流水汇总!$J:$J,G$4)</f>
        <v>0</v>
      </c>
      <c r="H249" s="45">
        <f ca="1">SUMIFS(流水汇总!$L:$L,流水汇总!$H:$H,$A249,流水汇总!$J:$J,H$4)</f>
        <v>0</v>
      </c>
      <c r="I249" s="45">
        <f ca="1">SUMIFS(流水汇总!$L:$L,流水汇总!$H:$H,$A249,流水汇总!$J:$J,I$4)</f>
        <v>0</v>
      </c>
      <c r="J249" s="45">
        <f ca="1">SUMIFS(流水汇总!$L:$L,流水汇总!$H:$H,$A249,流水汇总!$J:$J,J$4)</f>
        <v>0</v>
      </c>
      <c r="K249" s="45">
        <f ca="1">SUMIFS(流水汇总!$L:$L,流水汇总!$H:$H,$A249,流水汇总!$J:$J,K$4)</f>
        <v>0</v>
      </c>
      <c r="L249" s="45">
        <f ca="1">SUMIFS(流水汇总!$L:$L,流水汇总!$H:$H,$A249,流水汇总!$J:$J,L$4)</f>
        <v>0</v>
      </c>
      <c r="M249" s="359">
        <f ca="1" t="shared" si="9"/>
        <v>0</v>
      </c>
      <c r="N249" s="359">
        <f ca="1" t="shared" si="10"/>
        <v>0</v>
      </c>
    </row>
    <row r="250" ht="16.5" spans="1:14">
      <c r="A250" s="364">
        <f t="shared" si="11"/>
        <v>45172</v>
      </c>
      <c r="B250" s="44">
        <f ca="1">SUMIFS(流水汇总!$K:$K,流水汇总!$H:$H,$A250,流水汇总!$J:$J,B$4)</f>
        <v>0</v>
      </c>
      <c r="C250" s="44">
        <f ca="1">SUMIFS(流水汇总!$K:$K,流水汇总!$H:$H,$A250,流水汇总!$J:$J,C$4)</f>
        <v>0</v>
      </c>
      <c r="D250" s="44">
        <f ca="1">SUMIFS(流水汇总!$K:$K,流水汇总!$H:$H,$A250,流水汇总!$J:$J,D$4)</f>
        <v>0</v>
      </c>
      <c r="E250" s="44">
        <f ca="1">SUMIFS(流水汇总!$K:$K,流水汇总!$H:$H,$A250,流水汇总!$J:$J,E$4)</f>
        <v>0</v>
      </c>
      <c r="F250" s="44">
        <f ca="1">SUMIFS(流水汇总!$K:$K,流水汇总!$H:$H,$A250,流水汇总!$J:$J,F$4)</f>
        <v>0</v>
      </c>
      <c r="G250" s="45">
        <f ca="1">SUMIFS(流水汇总!$L:$L,流水汇总!$H:$H,$A250,流水汇总!$J:$J,G$4)</f>
        <v>0</v>
      </c>
      <c r="H250" s="45">
        <f ca="1">SUMIFS(流水汇总!$L:$L,流水汇总!$H:$H,$A250,流水汇总!$J:$J,H$4)</f>
        <v>0</v>
      </c>
      <c r="I250" s="45">
        <f ca="1">SUMIFS(流水汇总!$L:$L,流水汇总!$H:$H,$A250,流水汇总!$J:$J,I$4)</f>
        <v>0</v>
      </c>
      <c r="J250" s="45">
        <f ca="1">SUMIFS(流水汇总!$L:$L,流水汇总!$H:$H,$A250,流水汇总!$J:$J,J$4)</f>
        <v>0</v>
      </c>
      <c r="K250" s="45">
        <f ca="1">SUMIFS(流水汇总!$L:$L,流水汇总!$H:$H,$A250,流水汇总!$J:$J,K$4)</f>
        <v>0</v>
      </c>
      <c r="L250" s="45">
        <f ca="1">SUMIFS(流水汇总!$L:$L,流水汇总!$H:$H,$A250,流水汇总!$J:$J,L$4)</f>
        <v>0</v>
      </c>
      <c r="M250" s="359">
        <f ca="1" t="shared" si="9"/>
        <v>0</v>
      </c>
      <c r="N250" s="359">
        <f ca="1" t="shared" si="10"/>
        <v>0</v>
      </c>
    </row>
    <row r="251" ht="16.5" spans="1:14">
      <c r="A251" s="364">
        <f t="shared" si="11"/>
        <v>45173</v>
      </c>
      <c r="B251" s="44">
        <f ca="1">SUMIFS(流水汇总!$K:$K,流水汇总!$H:$H,$A251,流水汇总!$J:$J,B$4)</f>
        <v>0</v>
      </c>
      <c r="C251" s="44">
        <f ca="1">SUMIFS(流水汇总!$K:$K,流水汇总!$H:$H,$A251,流水汇总!$J:$J,C$4)</f>
        <v>0</v>
      </c>
      <c r="D251" s="44">
        <f ca="1">SUMIFS(流水汇总!$K:$K,流水汇总!$H:$H,$A251,流水汇总!$J:$J,D$4)</f>
        <v>0</v>
      </c>
      <c r="E251" s="44">
        <f ca="1">SUMIFS(流水汇总!$K:$K,流水汇总!$H:$H,$A251,流水汇总!$J:$J,E$4)</f>
        <v>0</v>
      </c>
      <c r="F251" s="44">
        <f ca="1">SUMIFS(流水汇总!$K:$K,流水汇总!$H:$H,$A251,流水汇总!$J:$J,F$4)</f>
        <v>0</v>
      </c>
      <c r="G251" s="45">
        <f ca="1">SUMIFS(流水汇总!$L:$L,流水汇总!$H:$H,$A251,流水汇总!$J:$J,G$4)</f>
        <v>0</v>
      </c>
      <c r="H251" s="45">
        <f ca="1">SUMIFS(流水汇总!$L:$L,流水汇总!$H:$H,$A251,流水汇总!$J:$J,H$4)</f>
        <v>0</v>
      </c>
      <c r="I251" s="45">
        <f ca="1">SUMIFS(流水汇总!$L:$L,流水汇总!$H:$H,$A251,流水汇总!$J:$J,I$4)</f>
        <v>0</v>
      </c>
      <c r="J251" s="45">
        <f ca="1">SUMIFS(流水汇总!$L:$L,流水汇总!$H:$H,$A251,流水汇总!$J:$J,J$4)</f>
        <v>0</v>
      </c>
      <c r="K251" s="45">
        <f ca="1">SUMIFS(流水汇总!$L:$L,流水汇总!$H:$H,$A251,流水汇总!$J:$J,K$4)</f>
        <v>0</v>
      </c>
      <c r="L251" s="45">
        <f ca="1">SUMIFS(流水汇总!$L:$L,流水汇总!$H:$H,$A251,流水汇总!$J:$J,L$4)</f>
        <v>0</v>
      </c>
      <c r="M251" s="359">
        <f ca="1" t="shared" si="9"/>
        <v>0</v>
      </c>
      <c r="N251" s="359">
        <f ca="1" t="shared" si="10"/>
        <v>0</v>
      </c>
    </row>
    <row r="252" ht="16.5" spans="1:14">
      <c r="A252" s="364">
        <f t="shared" si="11"/>
        <v>45174</v>
      </c>
      <c r="B252" s="44">
        <f ca="1">SUMIFS(流水汇总!$K:$K,流水汇总!$H:$H,$A252,流水汇总!$J:$J,B$4)</f>
        <v>0</v>
      </c>
      <c r="C252" s="44">
        <f ca="1">SUMIFS(流水汇总!$K:$K,流水汇总!$H:$H,$A252,流水汇总!$J:$J,C$4)</f>
        <v>0</v>
      </c>
      <c r="D252" s="44">
        <f ca="1">SUMIFS(流水汇总!$K:$K,流水汇总!$H:$H,$A252,流水汇总!$J:$J,D$4)</f>
        <v>0</v>
      </c>
      <c r="E252" s="44">
        <f ca="1">SUMIFS(流水汇总!$K:$K,流水汇总!$H:$H,$A252,流水汇总!$J:$J,E$4)</f>
        <v>0</v>
      </c>
      <c r="F252" s="44">
        <f ca="1">SUMIFS(流水汇总!$K:$K,流水汇总!$H:$H,$A252,流水汇总!$J:$J,F$4)</f>
        <v>0</v>
      </c>
      <c r="G252" s="45">
        <f ca="1">SUMIFS(流水汇总!$L:$L,流水汇总!$H:$H,$A252,流水汇总!$J:$J,G$4)</f>
        <v>0</v>
      </c>
      <c r="H252" s="45">
        <f ca="1">SUMIFS(流水汇总!$L:$L,流水汇总!$H:$H,$A252,流水汇总!$J:$J,H$4)</f>
        <v>0</v>
      </c>
      <c r="I252" s="45">
        <f ca="1">SUMIFS(流水汇总!$L:$L,流水汇总!$H:$H,$A252,流水汇总!$J:$J,I$4)</f>
        <v>0</v>
      </c>
      <c r="J252" s="45">
        <f ca="1">SUMIFS(流水汇总!$L:$L,流水汇总!$H:$H,$A252,流水汇总!$J:$J,J$4)</f>
        <v>0</v>
      </c>
      <c r="K252" s="45">
        <f ca="1">SUMIFS(流水汇总!$L:$L,流水汇总!$H:$H,$A252,流水汇总!$J:$J,K$4)</f>
        <v>0</v>
      </c>
      <c r="L252" s="45">
        <f ca="1">SUMIFS(流水汇总!$L:$L,流水汇总!$H:$H,$A252,流水汇总!$J:$J,L$4)</f>
        <v>0</v>
      </c>
      <c r="M252" s="359">
        <f ca="1" t="shared" si="9"/>
        <v>0</v>
      </c>
      <c r="N252" s="359">
        <f ca="1" t="shared" si="10"/>
        <v>0</v>
      </c>
    </row>
    <row r="253" ht="16.5" spans="1:14">
      <c r="A253" s="364">
        <f t="shared" si="11"/>
        <v>45175</v>
      </c>
      <c r="B253" s="44">
        <f ca="1">SUMIFS(流水汇总!$K:$K,流水汇总!$H:$H,$A253,流水汇总!$J:$J,B$4)</f>
        <v>0</v>
      </c>
      <c r="C253" s="44">
        <f ca="1">SUMIFS(流水汇总!$K:$K,流水汇总!$H:$H,$A253,流水汇总!$J:$J,C$4)</f>
        <v>0</v>
      </c>
      <c r="D253" s="44">
        <f ca="1">SUMIFS(流水汇总!$K:$K,流水汇总!$H:$H,$A253,流水汇总!$J:$J,D$4)</f>
        <v>0</v>
      </c>
      <c r="E253" s="44">
        <f ca="1">SUMIFS(流水汇总!$K:$K,流水汇总!$H:$H,$A253,流水汇总!$J:$J,E$4)</f>
        <v>0</v>
      </c>
      <c r="F253" s="44">
        <f ca="1">SUMIFS(流水汇总!$K:$K,流水汇总!$H:$H,$A253,流水汇总!$J:$J,F$4)</f>
        <v>0</v>
      </c>
      <c r="G253" s="45">
        <f ca="1">SUMIFS(流水汇总!$L:$L,流水汇总!$H:$H,$A253,流水汇总!$J:$J,G$4)</f>
        <v>0</v>
      </c>
      <c r="H253" s="45">
        <f ca="1">SUMIFS(流水汇总!$L:$L,流水汇总!$H:$H,$A253,流水汇总!$J:$J,H$4)</f>
        <v>0</v>
      </c>
      <c r="I253" s="45">
        <f ca="1">SUMIFS(流水汇总!$L:$L,流水汇总!$H:$H,$A253,流水汇总!$J:$J,I$4)</f>
        <v>0</v>
      </c>
      <c r="J253" s="45">
        <f ca="1">SUMIFS(流水汇总!$L:$L,流水汇总!$H:$H,$A253,流水汇总!$J:$J,J$4)</f>
        <v>0</v>
      </c>
      <c r="K253" s="45">
        <f ca="1">SUMIFS(流水汇总!$L:$L,流水汇总!$H:$H,$A253,流水汇总!$J:$J,K$4)</f>
        <v>0</v>
      </c>
      <c r="L253" s="45">
        <f ca="1">SUMIFS(流水汇总!$L:$L,流水汇总!$H:$H,$A253,流水汇总!$J:$J,L$4)</f>
        <v>0</v>
      </c>
      <c r="M253" s="359">
        <f ca="1" t="shared" si="9"/>
        <v>0</v>
      </c>
      <c r="N253" s="359">
        <f ca="1" t="shared" si="10"/>
        <v>0</v>
      </c>
    </row>
    <row r="254" ht="16.5" spans="1:14">
      <c r="A254" s="364">
        <f t="shared" si="11"/>
        <v>45176</v>
      </c>
      <c r="B254" s="44">
        <f ca="1">SUMIFS(流水汇总!$K:$K,流水汇总!$H:$H,$A254,流水汇总!$J:$J,B$4)</f>
        <v>0</v>
      </c>
      <c r="C254" s="44">
        <f ca="1">SUMIFS(流水汇总!$K:$K,流水汇总!$H:$H,$A254,流水汇总!$J:$J,C$4)</f>
        <v>0</v>
      </c>
      <c r="D254" s="44">
        <f ca="1">SUMIFS(流水汇总!$K:$K,流水汇总!$H:$H,$A254,流水汇总!$J:$J,D$4)</f>
        <v>0</v>
      </c>
      <c r="E254" s="44">
        <f ca="1">SUMIFS(流水汇总!$K:$K,流水汇总!$H:$H,$A254,流水汇总!$J:$J,E$4)</f>
        <v>0</v>
      </c>
      <c r="F254" s="44">
        <f ca="1">SUMIFS(流水汇总!$K:$K,流水汇总!$H:$H,$A254,流水汇总!$J:$J,F$4)</f>
        <v>0</v>
      </c>
      <c r="G254" s="45">
        <f ca="1">SUMIFS(流水汇总!$L:$L,流水汇总!$H:$H,$A254,流水汇总!$J:$J,G$4)</f>
        <v>0</v>
      </c>
      <c r="H254" s="45">
        <f ca="1">SUMIFS(流水汇总!$L:$L,流水汇总!$H:$H,$A254,流水汇总!$J:$J,H$4)</f>
        <v>0</v>
      </c>
      <c r="I254" s="45">
        <f ca="1">SUMIFS(流水汇总!$L:$L,流水汇总!$H:$H,$A254,流水汇总!$J:$J,I$4)</f>
        <v>0</v>
      </c>
      <c r="J254" s="45">
        <f ca="1">SUMIFS(流水汇总!$L:$L,流水汇总!$H:$H,$A254,流水汇总!$J:$J,J$4)</f>
        <v>0</v>
      </c>
      <c r="K254" s="45">
        <f ca="1">SUMIFS(流水汇总!$L:$L,流水汇总!$H:$H,$A254,流水汇总!$J:$J,K$4)</f>
        <v>0</v>
      </c>
      <c r="L254" s="45">
        <f ca="1">SUMIFS(流水汇总!$L:$L,流水汇总!$H:$H,$A254,流水汇总!$J:$J,L$4)</f>
        <v>0</v>
      </c>
      <c r="M254" s="359">
        <f ca="1" t="shared" si="9"/>
        <v>0</v>
      </c>
      <c r="N254" s="359">
        <f ca="1" t="shared" si="10"/>
        <v>0</v>
      </c>
    </row>
    <row r="255" ht="16.5" spans="1:14">
      <c r="A255" s="364">
        <f t="shared" si="11"/>
        <v>45177</v>
      </c>
      <c r="B255" s="44">
        <f ca="1">SUMIFS(流水汇总!$K:$K,流水汇总!$H:$H,$A255,流水汇总!$J:$J,B$4)</f>
        <v>0</v>
      </c>
      <c r="C255" s="44">
        <f ca="1">SUMIFS(流水汇总!$K:$K,流水汇总!$H:$H,$A255,流水汇总!$J:$J,C$4)</f>
        <v>0</v>
      </c>
      <c r="D255" s="44">
        <f ca="1">SUMIFS(流水汇总!$K:$K,流水汇总!$H:$H,$A255,流水汇总!$J:$J,D$4)</f>
        <v>0</v>
      </c>
      <c r="E255" s="44">
        <f ca="1">SUMIFS(流水汇总!$K:$K,流水汇总!$H:$H,$A255,流水汇总!$J:$J,E$4)</f>
        <v>0</v>
      </c>
      <c r="F255" s="44">
        <f ca="1">SUMIFS(流水汇总!$K:$K,流水汇总!$H:$H,$A255,流水汇总!$J:$J,F$4)</f>
        <v>0</v>
      </c>
      <c r="G255" s="45">
        <f ca="1">SUMIFS(流水汇总!$L:$L,流水汇总!$H:$H,$A255,流水汇总!$J:$J,G$4)</f>
        <v>0</v>
      </c>
      <c r="H255" s="45">
        <f ca="1">SUMIFS(流水汇总!$L:$L,流水汇总!$H:$H,$A255,流水汇总!$J:$J,H$4)</f>
        <v>0</v>
      </c>
      <c r="I255" s="45">
        <f ca="1">SUMIFS(流水汇总!$L:$L,流水汇总!$H:$H,$A255,流水汇总!$J:$J,I$4)</f>
        <v>0</v>
      </c>
      <c r="J255" s="45">
        <f ca="1">SUMIFS(流水汇总!$L:$L,流水汇总!$H:$H,$A255,流水汇总!$J:$J,J$4)</f>
        <v>0</v>
      </c>
      <c r="K255" s="45">
        <f ca="1">SUMIFS(流水汇总!$L:$L,流水汇总!$H:$H,$A255,流水汇总!$J:$J,K$4)</f>
        <v>0</v>
      </c>
      <c r="L255" s="45">
        <f ca="1">SUMIFS(流水汇总!$L:$L,流水汇总!$H:$H,$A255,流水汇总!$J:$J,L$4)</f>
        <v>0</v>
      </c>
      <c r="M255" s="359">
        <f ca="1" t="shared" si="9"/>
        <v>0</v>
      </c>
      <c r="N255" s="359">
        <f ca="1" t="shared" si="10"/>
        <v>0</v>
      </c>
    </row>
    <row r="256" ht="16.5" spans="1:14">
      <c r="A256" s="364">
        <f t="shared" si="11"/>
        <v>45178</v>
      </c>
      <c r="B256" s="44">
        <f ca="1">SUMIFS(流水汇总!$K:$K,流水汇总!$H:$H,$A256,流水汇总!$J:$J,B$4)</f>
        <v>0</v>
      </c>
      <c r="C256" s="44">
        <f ca="1">SUMIFS(流水汇总!$K:$K,流水汇总!$H:$H,$A256,流水汇总!$J:$J,C$4)</f>
        <v>0</v>
      </c>
      <c r="D256" s="44">
        <f ca="1">SUMIFS(流水汇总!$K:$K,流水汇总!$H:$H,$A256,流水汇总!$J:$J,D$4)</f>
        <v>0</v>
      </c>
      <c r="E256" s="44">
        <f ca="1">SUMIFS(流水汇总!$K:$K,流水汇总!$H:$H,$A256,流水汇总!$J:$J,E$4)</f>
        <v>0</v>
      </c>
      <c r="F256" s="44">
        <f ca="1">SUMIFS(流水汇总!$K:$K,流水汇总!$H:$H,$A256,流水汇总!$J:$J,F$4)</f>
        <v>0</v>
      </c>
      <c r="G256" s="45">
        <f ca="1">SUMIFS(流水汇总!$L:$L,流水汇总!$H:$H,$A256,流水汇总!$J:$J,G$4)</f>
        <v>0</v>
      </c>
      <c r="H256" s="45">
        <f ca="1">SUMIFS(流水汇总!$L:$L,流水汇总!$H:$H,$A256,流水汇总!$J:$J,H$4)</f>
        <v>0</v>
      </c>
      <c r="I256" s="45">
        <f ca="1">SUMIFS(流水汇总!$L:$L,流水汇总!$H:$H,$A256,流水汇总!$J:$J,I$4)</f>
        <v>0</v>
      </c>
      <c r="J256" s="45">
        <f ca="1">SUMIFS(流水汇总!$L:$L,流水汇总!$H:$H,$A256,流水汇总!$J:$J,J$4)</f>
        <v>0</v>
      </c>
      <c r="K256" s="45">
        <f ca="1">SUMIFS(流水汇总!$L:$L,流水汇总!$H:$H,$A256,流水汇总!$J:$J,K$4)</f>
        <v>0</v>
      </c>
      <c r="L256" s="45">
        <f ca="1">SUMIFS(流水汇总!$L:$L,流水汇总!$H:$H,$A256,流水汇总!$J:$J,L$4)</f>
        <v>0</v>
      </c>
      <c r="M256" s="359">
        <f ca="1" t="shared" si="9"/>
        <v>0</v>
      </c>
      <c r="N256" s="359">
        <f ca="1" t="shared" si="10"/>
        <v>0</v>
      </c>
    </row>
    <row r="257" ht="16.5" spans="1:14">
      <c r="A257" s="364">
        <f t="shared" si="11"/>
        <v>45179</v>
      </c>
      <c r="B257" s="44">
        <f ca="1">SUMIFS(流水汇总!$K:$K,流水汇总!$H:$H,$A257,流水汇总!$J:$J,B$4)</f>
        <v>0</v>
      </c>
      <c r="C257" s="44">
        <f ca="1">SUMIFS(流水汇总!$K:$K,流水汇总!$H:$H,$A257,流水汇总!$J:$J,C$4)</f>
        <v>0</v>
      </c>
      <c r="D257" s="44">
        <f ca="1">SUMIFS(流水汇总!$K:$K,流水汇总!$H:$H,$A257,流水汇总!$J:$J,D$4)</f>
        <v>0</v>
      </c>
      <c r="E257" s="44">
        <f ca="1">SUMIFS(流水汇总!$K:$K,流水汇总!$H:$H,$A257,流水汇总!$J:$J,E$4)</f>
        <v>0</v>
      </c>
      <c r="F257" s="44">
        <f ca="1">SUMIFS(流水汇总!$K:$K,流水汇总!$H:$H,$A257,流水汇总!$J:$J,F$4)</f>
        <v>0</v>
      </c>
      <c r="G257" s="45">
        <f ca="1">SUMIFS(流水汇总!$L:$L,流水汇总!$H:$H,$A257,流水汇总!$J:$J,G$4)</f>
        <v>0</v>
      </c>
      <c r="H257" s="45">
        <f ca="1">SUMIFS(流水汇总!$L:$L,流水汇总!$H:$H,$A257,流水汇总!$J:$J,H$4)</f>
        <v>0</v>
      </c>
      <c r="I257" s="45">
        <f ca="1">SUMIFS(流水汇总!$L:$L,流水汇总!$H:$H,$A257,流水汇总!$J:$J,I$4)</f>
        <v>0</v>
      </c>
      <c r="J257" s="45">
        <f ca="1">SUMIFS(流水汇总!$L:$L,流水汇总!$H:$H,$A257,流水汇总!$J:$J,J$4)</f>
        <v>0</v>
      </c>
      <c r="K257" s="45">
        <f ca="1">SUMIFS(流水汇总!$L:$L,流水汇总!$H:$H,$A257,流水汇总!$J:$J,K$4)</f>
        <v>0</v>
      </c>
      <c r="L257" s="45">
        <f ca="1">SUMIFS(流水汇总!$L:$L,流水汇总!$H:$H,$A257,流水汇总!$J:$J,L$4)</f>
        <v>0</v>
      </c>
      <c r="M257" s="359">
        <f ca="1" t="shared" si="9"/>
        <v>0</v>
      </c>
      <c r="N257" s="359">
        <f ca="1" t="shared" si="10"/>
        <v>0</v>
      </c>
    </row>
    <row r="258" ht="16.5" spans="1:14">
      <c r="A258" s="364">
        <f t="shared" si="11"/>
        <v>45180</v>
      </c>
      <c r="B258" s="44">
        <f ca="1">SUMIFS(流水汇总!$K:$K,流水汇总!$H:$H,$A258,流水汇总!$J:$J,B$4)</f>
        <v>0</v>
      </c>
      <c r="C258" s="44">
        <f ca="1">SUMIFS(流水汇总!$K:$K,流水汇总!$H:$H,$A258,流水汇总!$J:$J,C$4)</f>
        <v>0</v>
      </c>
      <c r="D258" s="44">
        <f ca="1">SUMIFS(流水汇总!$K:$K,流水汇总!$H:$H,$A258,流水汇总!$J:$J,D$4)</f>
        <v>0</v>
      </c>
      <c r="E258" s="44">
        <f ca="1">SUMIFS(流水汇总!$K:$K,流水汇总!$H:$H,$A258,流水汇总!$J:$J,E$4)</f>
        <v>0</v>
      </c>
      <c r="F258" s="44">
        <f ca="1">SUMIFS(流水汇总!$K:$K,流水汇总!$H:$H,$A258,流水汇总!$J:$J,F$4)</f>
        <v>0</v>
      </c>
      <c r="G258" s="45">
        <f ca="1">SUMIFS(流水汇总!$L:$L,流水汇总!$H:$H,$A258,流水汇总!$J:$J,G$4)</f>
        <v>0</v>
      </c>
      <c r="H258" s="45">
        <f ca="1">SUMIFS(流水汇总!$L:$L,流水汇总!$H:$H,$A258,流水汇总!$J:$J,H$4)</f>
        <v>0</v>
      </c>
      <c r="I258" s="45">
        <f ca="1">SUMIFS(流水汇总!$L:$L,流水汇总!$H:$H,$A258,流水汇总!$J:$J,I$4)</f>
        <v>0</v>
      </c>
      <c r="J258" s="45">
        <f ca="1">SUMIFS(流水汇总!$L:$L,流水汇总!$H:$H,$A258,流水汇总!$J:$J,J$4)</f>
        <v>0</v>
      </c>
      <c r="K258" s="45">
        <f ca="1">SUMIFS(流水汇总!$L:$L,流水汇总!$H:$H,$A258,流水汇总!$J:$J,K$4)</f>
        <v>0</v>
      </c>
      <c r="L258" s="45">
        <f ca="1">SUMIFS(流水汇总!$L:$L,流水汇总!$H:$H,$A258,流水汇总!$J:$J,L$4)</f>
        <v>0</v>
      </c>
      <c r="M258" s="359">
        <f ca="1" t="shared" si="9"/>
        <v>0</v>
      </c>
      <c r="N258" s="359">
        <f ca="1" t="shared" si="10"/>
        <v>0</v>
      </c>
    </row>
    <row r="259" ht="16.5" spans="1:14">
      <c r="A259" s="364">
        <f t="shared" si="11"/>
        <v>45181</v>
      </c>
      <c r="B259" s="44">
        <f ca="1">SUMIFS(流水汇总!$K:$K,流水汇总!$H:$H,$A259,流水汇总!$J:$J,B$4)</f>
        <v>0</v>
      </c>
      <c r="C259" s="44">
        <f ca="1">SUMIFS(流水汇总!$K:$K,流水汇总!$H:$H,$A259,流水汇总!$J:$J,C$4)</f>
        <v>0</v>
      </c>
      <c r="D259" s="44">
        <f ca="1">SUMIFS(流水汇总!$K:$K,流水汇总!$H:$H,$A259,流水汇总!$J:$J,D$4)</f>
        <v>0</v>
      </c>
      <c r="E259" s="44">
        <f ca="1">SUMIFS(流水汇总!$K:$K,流水汇总!$H:$H,$A259,流水汇总!$J:$J,E$4)</f>
        <v>0</v>
      </c>
      <c r="F259" s="44">
        <f ca="1">SUMIFS(流水汇总!$K:$K,流水汇总!$H:$H,$A259,流水汇总!$J:$J,F$4)</f>
        <v>0</v>
      </c>
      <c r="G259" s="45">
        <f ca="1">SUMIFS(流水汇总!$L:$L,流水汇总!$H:$H,$A259,流水汇总!$J:$J,G$4)</f>
        <v>0</v>
      </c>
      <c r="H259" s="45">
        <f ca="1">SUMIFS(流水汇总!$L:$L,流水汇总!$H:$H,$A259,流水汇总!$J:$J,H$4)</f>
        <v>0</v>
      </c>
      <c r="I259" s="45">
        <f ca="1">SUMIFS(流水汇总!$L:$L,流水汇总!$H:$H,$A259,流水汇总!$J:$J,I$4)</f>
        <v>0</v>
      </c>
      <c r="J259" s="45">
        <f ca="1">SUMIFS(流水汇总!$L:$L,流水汇总!$H:$H,$A259,流水汇总!$J:$J,J$4)</f>
        <v>0</v>
      </c>
      <c r="K259" s="45">
        <f ca="1">SUMIFS(流水汇总!$L:$L,流水汇总!$H:$H,$A259,流水汇总!$J:$J,K$4)</f>
        <v>0</v>
      </c>
      <c r="L259" s="45">
        <f ca="1">SUMIFS(流水汇总!$L:$L,流水汇总!$H:$H,$A259,流水汇总!$J:$J,L$4)</f>
        <v>0</v>
      </c>
      <c r="M259" s="359">
        <f ca="1" t="shared" si="9"/>
        <v>0</v>
      </c>
      <c r="N259" s="359">
        <f ca="1" t="shared" si="10"/>
        <v>0</v>
      </c>
    </row>
    <row r="260" ht="16.5" spans="1:14">
      <c r="A260" s="364">
        <f t="shared" si="11"/>
        <v>45182</v>
      </c>
      <c r="B260" s="44">
        <f ca="1">SUMIFS(流水汇总!$K:$K,流水汇总!$H:$H,$A260,流水汇总!$J:$J,B$4)</f>
        <v>0</v>
      </c>
      <c r="C260" s="44">
        <f ca="1">SUMIFS(流水汇总!$K:$K,流水汇总!$H:$H,$A260,流水汇总!$J:$J,C$4)</f>
        <v>0</v>
      </c>
      <c r="D260" s="44">
        <f ca="1">SUMIFS(流水汇总!$K:$K,流水汇总!$H:$H,$A260,流水汇总!$J:$J,D$4)</f>
        <v>0</v>
      </c>
      <c r="E260" s="44">
        <f ca="1">SUMIFS(流水汇总!$K:$K,流水汇总!$H:$H,$A260,流水汇总!$J:$J,E$4)</f>
        <v>0</v>
      </c>
      <c r="F260" s="44">
        <f ca="1">SUMIFS(流水汇总!$K:$K,流水汇总!$H:$H,$A260,流水汇总!$J:$J,F$4)</f>
        <v>0</v>
      </c>
      <c r="G260" s="45">
        <f ca="1">SUMIFS(流水汇总!$L:$L,流水汇总!$H:$H,$A260,流水汇总!$J:$J,G$4)</f>
        <v>0</v>
      </c>
      <c r="H260" s="45">
        <f ca="1">SUMIFS(流水汇总!$L:$L,流水汇总!$H:$H,$A260,流水汇总!$J:$J,H$4)</f>
        <v>0</v>
      </c>
      <c r="I260" s="45">
        <f ca="1">SUMIFS(流水汇总!$L:$L,流水汇总!$H:$H,$A260,流水汇总!$J:$J,I$4)</f>
        <v>0</v>
      </c>
      <c r="J260" s="45">
        <f ca="1">SUMIFS(流水汇总!$L:$L,流水汇总!$H:$H,$A260,流水汇总!$J:$J,J$4)</f>
        <v>0</v>
      </c>
      <c r="K260" s="45">
        <f ca="1">SUMIFS(流水汇总!$L:$L,流水汇总!$H:$H,$A260,流水汇总!$J:$J,K$4)</f>
        <v>0</v>
      </c>
      <c r="L260" s="45">
        <f ca="1">SUMIFS(流水汇总!$L:$L,流水汇总!$H:$H,$A260,流水汇总!$J:$J,L$4)</f>
        <v>0</v>
      </c>
      <c r="M260" s="359">
        <f ca="1" t="shared" si="9"/>
        <v>0</v>
      </c>
      <c r="N260" s="359">
        <f ca="1" t="shared" si="10"/>
        <v>0</v>
      </c>
    </row>
    <row r="261" ht="16.5" spans="1:14">
      <c r="A261" s="364">
        <f t="shared" si="11"/>
        <v>45183</v>
      </c>
      <c r="B261" s="44">
        <f ca="1">SUMIFS(流水汇总!$K:$K,流水汇总!$H:$H,$A261,流水汇总!$J:$J,B$4)</f>
        <v>0</v>
      </c>
      <c r="C261" s="44">
        <f ca="1">SUMIFS(流水汇总!$K:$K,流水汇总!$H:$H,$A261,流水汇总!$J:$J,C$4)</f>
        <v>0</v>
      </c>
      <c r="D261" s="44">
        <f ca="1">SUMIFS(流水汇总!$K:$K,流水汇总!$H:$H,$A261,流水汇总!$J:$J,D$4)</f>
        <v>0</v>
      </c>
      <c r="E261" s="44">
        <f ca="1">SUMIFS(流水汇总!$K:$K,流水汇总!$H:$H,$A261,流水汇总!$J:$J,E$4)</f>
        <v>0</v>
      </c>
      <c r="F261" s="44">
        <f ca="1">SUMIFS(流水汇总!$K:$K,流水汇总!$H:$H,$A261,流水汇总!$J:$J,F$4)</f>
        <v>0</v>
      </c>
      <c r="G261" s="45">
        <f ca="1">SUMIFS(流水汇总!$L:$L,流水汇总!$H:$H,$A261,流水汇总!$J:$J,G$4)</f>
        <v>0</v>
      </c>
      <c r="H261" s="45">
        <f ca="1">SUMIFS(流水汇总!$L:$L,流水汇总!$H:$H,$A261,流水汇总!$J:$J,H$4)</f>
        <v>0</v>
      </c>
      <c r="I261" s="45">
        <f ca="1">SUMIFS(流水汇总!$L:$L,流水汇总!$H:$H,$A261,流水汇总!$J:$J,I$4)</f>
        <v>0</v>
      </c>
      <c r="J261" s="45">
        <f ca="1">SUMIFS(流水汇总!$L:$L,流水汇总!$H:$H,$A261,流水汇总!$J:$J,J$4)</f>
        <v>0</v>
      </c>
      <c r="K261" s="45">
        <f ca="1">SUMIFS(流水汇总!$L:$L,流水汇总!$H:$H,$A261,流水汇总!$J:$J,K$4)</f>
        <v>0</v>
      </c>
      <c r="L261" s="45">
        <f ca="1">SUMIFS(流水汇总!$L:$L,流水汇总!$H:$H,$A261,流水汇总!$J:$J,L$4)</f>
        <v>0</v>
      </c>
      <c r="M261" s="359">
        <f ca="1" t="shared" si="9"/>
        <v>0</v>
      </c>
      <c r="N261" s="359">
        <f ca="1" t="shared" si="10"/>
        <v>0</v>
      </c>
    </row>
    <row r="262" ht="16.5" spans="1:14">
      <c r="A262" s="364">
        <f t="shared" si="11"/>
        <v>45184</v>
      </c>
      <c r="B262" s="44">
        <f ca="1">SUMIFS(流水汇总!$K:$K,流水汇总!$H:$H,$A262,流水汇总!$J:$J,B$4)</f>
        <v>0</v>
      </c>
      <c r="C262" s="44">
        <f ca="1">SUMIFS(流水汇总!$K:$K,流水汇总!$H:$H,$A262,流水汇总!$J:$J,C$4)</f>
        <v>0</v>
      </c>
      <c r="D262" s="44">
        <f ca="1">SUMIFS(流水汇总!$K:$K,流水汇总!$H:$H,$A262,流水汇总!$J:$J,D$4)</f>
        <v>0</v>
      </c>
      <c r="E262" s="44">
        <f ca="1">SUMIFS(流水汇总!$K:$K,流水汇总!$H:$H,$A262,流水汇总!$J:$J,E$4)</f>
        <v>0</v>
      </c>
      <c r="F262" s="44">
        <f ca="1">SUMIFS(流水汇总!$K:$K,流水汇总!$H:$H,$A262,流水汇总!$J:$J,F$4)</f>
        <v>0</v>
      </c>
      <c r="G262" s="45">
        <f ca="1">SUMIFS(流水汇总!$L:$L,流水汇总!$H:$H,$A262,流水汇总!$J:$J,G$4)</f>
        <v>0</v>
      </c>
      <c r="H262" s="45">
        <f ca="1">SUMIFS(流水汇总!$L:$L,流水汇总!$H:$H,$A262,流水汇总!$J:$J,H$4)</f>
        <v>0</v>
      </c>
      <c r="I262" s="45">
        <f ca="1">SUMIFS(流水汇总!$L:$L,流水汇总!$H:$H,$A262,流水汇总!$J:$J,I$4)</f>
        <v>0</v>
      </c>
      <c r="J262" s="45">
        <f ca="1">SUMIFS(流水汇总!$L:$L,流水汇总!$H:$H,$A262,流水汇总!$J:$J,J$4)</f>
        <v>0</v>
      </c>
      <c r="K262" s="45">
        <f ca="1">SUMIFS(流水汇总!$L:$L,流水汇总!$H:$H,$A262,流水汇总!$J:$J,K$4)</f>
        <v>0</v>
      </c>
      <c r="L262" s="45">
        <f ca="1">SUMIFS(流水汇总!$L:$L,流水汇总!$H:$H,$A262,流水汇总!$J:$J,L$4)</f>
        <v>0</v>
      </c>
      <c r="M262" s="359">
        <f ca="1" t="shared" ref="M262:M325" si="12">SUM(B262:F262)</f>
        <v>0</v>
      </c>
      <c r="N262" s="359">
        <f ca="1" t="shared" ref="N262:N325" si="13">SUM(G262:L262)</f>
        <v>0</v>
      </c>
    </row>
    <row r="263" ht="16.5" spans="1:14">
      <c r="A263" s="364">
        <f t="shared" si="11"/>
        <v>45185</v>
      </c>
      <c r="B263" s="44">
        <f ca="1">SUMIFS(流水汇总!$K:$K,流水汇总!$H:$H,$A263,流水汇总!$J:$J,B$4)</f>
        <v>0</v>
      </c>
      <c r="C263" s="44">
        <f ca="1">SUMIFS(流水汇总!$K:$K,流水汇总!$H:$H,$A263,流水汇总!$J:$J,C$4)</f>
        <v>0</v>
      </c>
      <c r="D263" s="44">
        <f ca="1">SUMIFS(流水汇总!$K:$K,流水汇总!$H:$H,$A263,流水汇总!$J:$J,D$4)</f>
        <v>0</v>
      </c>
      <c r="E263" s="44">
        <f ca="1">SUMIFS(流水汇总!$K:$K,流水汇总!$H:$H,$A263,流水汇总!$J:$J,E$4)</f>
        <v>0</v>
      </c>
      <c r="F263" s="44">
        <f ca="1">SUMIFS(流水汇总!$K:$K,流水汇总!$H:$H,$A263,流水汇总!$J:$J,F$4)</f>
        <v>0</v>
      </c>
      <c r="G263" s="45">
        <f ca="1">SUMIFS(流水汇总!$L:$L,流水汇总!$H:$H,$A263,流水汇总!$J:$J,G$4)</f>
        <v>0</v>
      </c>
      <c r="H263" s="45">
        <f ca="1">SUMIFS(流水汇总!$L:$L,流水汇总!$H:$H,$A263,流水汇总!$J:$J,H$4)</f>
        <v>0</v>
      </c>
      <c r="I263" s="45">
        <f ca="1">SUMIFS(流水汇总!$L:$L,流水汇总!$H:$H,$A263,流水汇总!$J:$J,I$4)</f>
        <v>0</v>
      </c>
      <c r="J263" s="45">
        <f ca="1">SUMIFS(流水汇总!$L:$L,流水汇总!$H:$H,$A263,流水汇总!$J:$J,J$4)</f>
        <v>0</v>
      </c>
      <c r="K263" s="45">
        <f ca="1">SUMIFS(流水汇总!$L:$L,流水汇总!$H:$H,$A263,流水汇总!$J:$J,K$4)</f>
        <v>0</v>
      </c>
      <c r="L263" s="45">
        <f ca="1">SUMIFS(流水汇总!$L:$L,流水汇总!$H:$H,$A263,流水汇总!$J:$J,L$4)</f>
        <v>0</v>
      </c>
      <c r="M263" s="359">
        <f ca="1" t="shared" si="12"/>
        <v>0</v>
      </c>
      <c r="N263" s="359">
        <f ca="1" t="shared" si="13"/>
        <v>0</v>
      </c>
    </row>
    <row r="264" ht="16.5" spans="1:14">
      <c r="A264" s="364">
        <f t="shared" ref="A264:A327" si="14">A263+1</f>
        <v>45186</v>
      </c>
      <c r="B264" s="44">
        <f ca="1">SUMIFS(流水汇总!$K:$K,流水汇总!$H:$H,$A264,流水汇总!$J:$J,B$4)</f>
        <v>0</v>
      </c>
      <c r="C264" s="44">
        <f ca="1">SUMIFS(流水汇总!$K:$K,流水汇总!$H:$H,$A264,流水汇总!$J:$J,C$4)</f>
        <v>0</v>
      </c>
      <c r="D264" s="44">
        <f ca="1">SUMIFS(流水汇总!$K:$K,流水汇总!$H:$H,$A264,流水汇总!$J:$J,D$4)</f>
        <v>0</v>
      </c>
      <c r="E264" s="44">
        <f ca="1">SUMIFS(流水汇总!$K:$K,流水汇总!$H:$H,$A264,流水汇总!$J:$J,E$4)</f>
        <v>0</v>
      </c>
      <c r="F264" s="44">
        <f ca="1">SUMIFS(流水汇总!$K:$K,流水汇总!$H:$H,$A264,流水汇总!$J:$J,F$4)</f>
        <v>0</v>
      </c>
      <c r="G264" s="45">
        <f ca="1">SUMIFS(流水汇总!$L:$L,流水汇总!$H:$H,$A264,流水汇总!$J:$J,G$4)</f>
        <v>0</v>
      </c>
      <c r="H264" s="45">
        <f ca="1">SUMIFS(流水汇总!$L:$L,流水汇总!$H:$H,$A264,流水汇总!$J:$J,H$4)</f>
        <v>0</v>
      </c>
      <c r="I264" s="45">
        <f ca="1">SUMIFS(流水汇总!$L:$L,流水汇总!$H:$H,$A264,流水汇总!$J:$J,I$4)</f>
        <v>0</v>
      </c>
      <c r="J264" s="45">
        <f ca="1">SUMIFS(流水汇总!$L:$L,流水汇总!$H:$H,$A264,流水汇总!$J:$J,J$4)</f>
        <v>0</v>
      </c>
      <c r="K264" s="45">
        <f ca="1">SUMIFS(流水汇总!$L:$L,流水汇总!$H:$H,$A264,流水汇总!$J:$J,K$4)</f>
        <v>0</v>
      </c>
      <c r="L264" s="45">
        <f ca="1">SUMIFS(流水汇总!$L:$L,流水汇总!$H:$H,$A264,流水汇总!$J:$J,L$4)</f>
        <v>0</v>
      </c>
      <c r="M264" s="359">
        <f ca="1" t="shared" si="12"/>
        <v>0</v>
      </c>
      <c r="N264" s="359">
        <f ca="1" t="shared" si="13"/>
        <v>0</v>
      </c>
    </row>
    <row r="265" ht="16.5" spans="1:14">
      <c r="A265" s="364">
        <f t="shared" si="14"/>
        <v>45187</v>
      </c>
      <c r="B265" s="44">
        <f ca="1">SUMIFS(流水汇总!$K:$K,流水汇总!$H:$H,$A265,流水汇总!$J:$J,B$4)</f>
        <v>0</v>
      </c>
      <c r="C265" s="44">
        <f ca="1">SUMIFS(流水汇总!$K:$K,流水汇总!$H:$H,$A265,流水汇总!$J:$J,C$4)</f>
        <v>0</v>
      </c>
      <c r="D265" s="44">
        <f ca="1">SUMIFS(流水汇总!$K:$K,流水汇总!$H:$H,$A265,流水汇总!$J:$J,D$4)</f>
        <v>0</v>
      </c>
      <c r="E265" s="44">
        <f ca="1">SUMIFS(流水汇总!$K:$K,流水汇总!$H:$H,$A265,流水汇总!$J:$J,E$4)</f>
        <v>0</v>
      </c>
      <c r="F265" s="44">
        <f ca="1">SUMIFS(流水汇总!$K:$K,流水汇总!$H:$H,$A265,流水汇总!$J:$J,F$4)</f>
        <v>0</v>
      </c>
      <c r="G265" s="45">
        <f ca="1">SUMIFS(流水汇总!$L:$L,流水汇总!$H:$H,$A265,流水汇总!$J:$J,G$4)</f>
        <v>0</v>
      </c>
      <c r="H265" s="45">
        <f ca="1">SUMIFS(流水汇总!$L:$L,流水汇总!$H:$H,$A265,流水汇总!$J:$J,H$4)</f>
        <v>0</v>
      </c>
      <c r="I265" s="45">
        <f ca="1">SUMIFS(流水汇总!$L:$L,流水汇总!$H:$H,$A265,流水汇总!$J:$J,I$4)</f>
        <v>0</v>
      </c>
      <c r="J265" s="45">
        <f ca="1">SUMIFS(流水汇总!$L:$L,流水汇总!$H:$H,$A265,流水汇总!$J:$J,J$4)</f>
        <v>0</v>
      </c>
      <c r="K265" s="45">
        <f ca="1">SUMIFS(流水汇总!$L:$L,流水汇总!$H:$H,$A265,流水汇总!$J:$J,K$4)</f>
        <v>0</v>
      </c>
      <c r="L265" s="45">
        <f ca="1">SUMIFS(流水汇总!$L:$L,流水汇总!$H:$H,$A265,流水汇总!$J:$J,L$4)</f>
        <v>0</v>
      </c>
      <c r="M265" s="359">
        <f ca="1" t="shared" si="12"/>
        <v>0</v>
      </c>
      <c r="N265" s="359">
        <f ca="1" t="shared" si="13"/>
        <v>0</v>
      </c>
    </row>
    <row r="266" ht="16.5" spans="1:14">
      <c r="A266" s="364">
        <f t="shared" si="14"/>
        <v>45188</v>
      </c>
      <c r="B266" s="44">
        <f ca="1">SUMIFS(流水汇总!$K:$K,流水汇总!$H:$H,$A266,流水汇总!$J:$J,B$4)</f>
        <v>0</v>
      </c>
      <c r="C266" s="44">
        <f ca="1">SUMIFS(流水汇总!$K:$K,流水汇总!$H:$H,$A266,流水汇总!$J:$J,C$4)</f>
        <v>0</v>
      </c>
      <c r="D266" s="44">
        <f ca="1">SUMIFS(流水汇总!$K:$K,流水汇总!$H:$H,$A266,流水汇总!$J:$J,D$4)</f>
        <v>0</v>
      </c>
      <c r="E266" s="44">
        <f ca="1">SUMIFS(流水汇总!$K:$K,流水汇总!$H:$H,$A266,流水汇总!$J:$J,E$4)</f>
        <v>0</v>
      </c>
      <c r="F266" s="44">
        <f ca="1">SUMIFS(流水汇总!$K:$K,流水汇总!$H:$H,$A266,流水汇总!$J:$J,F$4)</f>
        <v>0</v>
      </c>
      <c r="G266" s="45">
        <f ca="1">SUMIFS(流水汇总!$L:$L,流水汇总!$H:$H,$A266,流水汇总!$J:$J,G$4)</f>
        <v>0</v>
      </c>
      <c r="H266" s="45">
        <f ca="1">SUMIFS(流水汇总!$L:$L,流水汇总!$H:$H,$A266,流水汇总!$J:$J,H$4)</f>
        <v>0</v>
      </c>
      <c r="I266" s="45">
        <f ca="1">SUMIFS(流水汇总!$L:$L,流水汇总!$H:$H,$A266,流水汇总!$J:$J,I$4)</f>
        <v>0</v>
      </c>
      <c r="J266" s="45">
        <f ca="1">SUMIFS(流水汇总!$L:$L,流水汇总!$H:$H,$A266,流水汇总!$J:$J,J$4)</f>
        <v>0</v>
      </c>
      <c r="K266" s="45">
        <f ca="1">SUMIFS(流水汇总!$L:$L,流水汇总!$H:$H,$A266,流水汇总!$J:$J,K$4)</f>
        <v>0</v>
      </c>
      <c r="L266" s="45">
        <f ca="1">SUMIFS(流水汇总!$L:$L,流水汇总!$H:$H,$A266,流水汇总!$J:$J,L$4)</f>
        <v>0</v>
      </c>
      <c r="M266" s="359">
        <f ca="1" t="shared" si="12"/>
        <v>0</v>
      </c>
      <c r="N266" s="359">
        <f ca="1" t="shared" si="13"/>
        <v>0</v>
      </c>
    </row>
    <row r="267" ht="16.5" spans="1:14">
      <c r="A267" s="364">
        <f t="shared" si="14"/>
        <v>45189</v>
      </c>
      <c r="B267" s="44">
        <f ca="1">SUMIFS(流水汇总!$K:$K,流水汇总!$H:$H,$A267,流水汇总!$J:$J,B$4)</f>
        <v>0</v>
      </c>
      <c r="C267" s="44">
        <f ca="1">SUMIFS(流水汇总!$K:$K,流水汇总!$H:$H,$A267,流水汇总!$J:$J,C$4)</f>
        <v>0</v>
      </c>
      <c r="D267" s="44">
        <f ca="1">SUMIFS(流水汇总!$K:$K,流水汇总!$H:$H,$A267,流水汇总!$J:$J,D$4)</f>
        <v>0</v>
      </c>
      <c r="E267" s="44">
        <f ca="1">SUMIFS(流水汇总!$K:$K,流水汇总!$H:$H,$A267,流水汇总!$J:$J,E$4)</f>
        <v>0</v>
      </c>
      <c r="F267" s="44">
        <f ca="1">SUMIFS(流水汇总!$K:$K,流水汇总!$H:$H,$A267,流水汇总!$J:$J,F$4)</f>
        <v>0</v>
      </c>
      <c r="G267" s="45">
        <f ca="1">SUMIFS(流水汇总!$L:$L,流水汇总!$H:$H,$A267,流水汇总!$J:$J,G$4)</f>
        <v>0</v>
      </c>
      <c r="H267" s="45">
        <f ca="1">SUMIFS(流水汇总!$L:$L,流水汇总!$H:$H,$A267,流水汇总!$J:$J,H$4)</f>
        <v>0</v>
      </c>
      <c r="I267" s="45">
        <f ca="1">SUMIFS(流水汇总!$L:$L,流水汇总!$H:$H,$A267,流水汇总!$J:$J,I$4)</f>
        <v>0</v>
      </c>
      <c r="J267" s="45">
        <f ca="1">SUMIFS(流水汇总!$L:$L,流水汇总!$H:$H,$A267,流水汇总!$J:$J,J$4)</f>
        <v>0</v>
      </c>
      <c r="K267" s="45">
        <f ca="1">SUMIFS(流水汇总!$L:$L,流水汇总!$H:$H,$A267,流水汇总!$J:$J,K$4)</f>
        <v>0</v>
      </c>
      <c r="L267" s="45">
        <f ca="1">SUMIFS(流水汇总!$L:$L,流水汇总!$H:$H,$A267,流水汇总!$J:$J,L$4)</f>
        <v>0</v>
      </c>
      <c r="M267" s="359">
        <f ca="1" t="shared" si="12"/>
        <v>0</v>
      </c>
      <c r="N267" s="359">
        <f ca="1" t="shared" si="13"/>
        <v>0</v>
      </c>
    </row>
    <row r="268" ht="16.5" spans="1:14">
      <c r="A268" s="364">
        <f t="shared" si="14"/>
        <v>45190</v>
      </c>
      <c r="B268" s="44">
        <f ca="1">SUMIFS(流水汇总!$K:$K,流水汇总!$H:$H,$A268,流水汇总!$J:$J,B$4)</f>
        <v>0</v>
      </c>
      <c r="C268" s="44">
        <f ca="1">SUMIFS(流水汇总!$K:$K,流水汇总!$H:$H,$A268,流水汇总!$J:$J,C$4)</f>
        <v>0</v>
      </c>
      <c r="D268" s="44">
        <f ca="1">SUMIFS(流水汇总!$K:$K,流水汇总!$H:$H,$A268,流水汇总!$J:$J,D$4)</f>
        <v>0</v>
      </c>
      <c r="E268" s="44">
        <f ca="1">SUMIFS(流水汇总!$K:$K,流水汇总!$H:$H,$A268,流水汇总!$J:$J,E$4)</f>
        <v>0</v>
      </c>
      <c r="F268" s="44">
        <f ca="1">SUMIFS(流水汇总!$K:$K,流水汇总!$H:$H,$A268,流水汇总!$J:$J,F$4)</f>
        <v>0</v>
      </c>
      <c r="G268" s="45">
        <f ca="1">SUMIFS(流水汇总!$L:$L,流水汇总!$H:$H,$A268,流水汇总!$J:$J,G$4)</f>
        <v>0</v>
      </c>
      <c r="H268" s="45">
        <f ca="1">SUMIFS(流水汇总!$L:$L,流水汇总!$H:$H,$A268,流水汇总!$J:$J,H$4)</f>
        <v>0</v>
      </c>
      <c r="I268" s="45">
        <f ca="1">SUMIFS(流水汇总!$L:$L,流水汇总!$H:$H,$A268,流水汇总!$J:$J,I$4)</f>
        <v>0</v>
      </c>
      <c r="J268" s="45">
        <f ca="1">SUMIFS(流水汇总!$L:$L,流水汇总!$H:$H,$A268,流水汇总!$J:$J,J$4)</f>
        <v>0</v>
      </c>
      <c r="K268" s="45">
        <f ca="1">SUMIFS(流水汇总!$L:$L,流水汇总!$H:$H,$A268,流水汇总!$J:$J,K$4)</f>
        <v>0</v>
      </c>
      <c r="L268" s="45">
        <f ca="1">SUMIFS(流水汇总!$L:$L,流水汇总!$H:$H,$A268,流水汇总!$J:$J,L$4)</f>
        <v>0</v>
      </c>
      <c r="M268" s="359">
        <f ca="1" t="shared" si="12"/>
        <v>0</v>
      </c>
      <c r="N268" s="359">
        <f ca="1" t="shared" si="13"/>
        <v>0</v>
      </c>
    </row>
    <row r="269" ht="16.5" spans="1:14">
      <c r="A269" s="364">
        <f t="shared" si="14"/>
        <v>45191</v>
      </c>
      <c r="B269" s="44">
        <f ca="1">SUMIFS(流水汇总!$K:$K,流水汇总!$H:$H,$A269,流水汇总!$J:$J,B$4)</f>
        <v>0</v>
      </c>
      <c r="C269" s="44">
        <f ca="1">SUMIFS(流水汇总!$K:$K,流水汇总!$H:$H,$A269,流水汇总!$J:$J,C$4)</f>
        <v>0</v>
      </c>
      <c r="D269" s="44">
        <f ca="1">SUMIFS(流水汇总!$K:$K,流水汇总!$H:$H,$A269,流水汇总!$J:$J,D$4)</f>
        <v>0</v>
      </c>
      <c r="E269" s="44">
        <f ca="1">SUMIFS(流水汇总!$K:$K,流水汇总!$H:$H,$A269,流水汇总!$J:$J,E$4)</f>
        <v>0</v>
      </c>
      <c r="F269" s="44">
        <f ca="1">SUMIFS(流水汇总!$K:$K,流水汇总!$H:$H,$A269,流水汇总!$J:$J,F$4)</f>
        <v>0</v>
      </c>
      <c r="G269" s="45">
        <f ca="1">SUMIFS(流水汇总!$L:$L,流水汇总!$H:$H,$A269,流水汇总!$J:$J,G$4)</f>
        <v>0</v>
      </c>
      <c r="H269" s="45">
        <f ca="1">SUMIFS(流水汇总!$L:$L,流水汇总!$H:$H,$A269,流水汇总!$J:$J,H$4)</f>
        <v>0</v>
      </c>
      <c r="I269" s="45">
        <f ca="1">SUMIFS(流水汇总!$L:$L,流水汇总!$H:$H,$A269,流水汇总!$J:$J,I$4)</f>
        <v>0</v>
      </c>
      <c r="J269" s="45">
        <f ca="1">SUMIFS(流水汇总!$L:$L,流水汇总!$H:$H,$A269,流水汇总!$J:$J,J$4)</f>
        <v>0</v>
      </c>
      <c r="K269" s="45">
        <f ca="1">SUMIFS(流水汇总!$L:$L,流水汇总!$H:$H,$A269,流水汇总!$J:$J,K$4)</f>
        <v>0</v>
      </c>
      <c r="L269" s="45">
        <f ca="1">SUMIFS(流水汇总!$L:$L,流水汇总!$H:$H,$A269,流水汇总!$J:$J,L$4)</f>
        <v>0</v>
      </c>
      <c r="M269" s="359">
        <f ca="1" t="shared" si="12"/>
        <v>0</v>
      </c>
      <c r="N269" s="359">
        <f ca="1" t="shared" si="13"/>
        <v>0</v>
      </c>
    </row>
    <row r="270" ht="16.5" spans="1:14">
      <c r="A270" s="364">
        <f t="shared" si="14"/>
        <v>45192</v>
      </c>
      <c r="B270" s="44">
        <f ca="1">SUMIFS(流水汇总!$K:$K,流水汇总!$H:$H,$A270,流水汇总!$J:$J,B$4)</f>
        <v>0</v>
      </c>
      <c r="C270" s="44">
        <f ca="1">SUMIFS(流水汇总!$K:$K,流水汇总!$H:$H,$A270,流水汇总!$J:$J,C$4)</f>
        <v>0</v>
      </c>
      <c r="D270" s="44">
        <f ca="1">SUMIFS(流水汇总!$K:$K,流水汇总!$H:$H,$A270,流水汇总!$J:$J,D$4)</f>
        <v>0</v>
      </c>
      <c r="E270" s="44">
        <f ca="1">SUMIFS(流水汇总!$K:$K,流水汇总!$H:$H,$A270,流水汇总!$J:$J,E$4)</f>
        <v>0</v>
      </c>
      <c r="F270" s="44">
        <f ca="1">SUMIFS(流水汇总!$K:$K,流水汇总!$H:$H,$A270,流水汇总!$J:$J,F$4)</f>
        <v>0</v>
      </c>
      <c r="G270" s="45">
        <f ca="1">SUMIFS(流水汇总!$L:$L,流水汇总!$H:$H,$A270,流水汇总!$J:$J,G$4)</f>
        <v>0</v>
      </c>
      <c r="H270" s="45">
        <f ca="1">SUMIFS(流水汇总!$L:$L,流水汇总!$H:$H,$A270,流水汇总!$J:$J,H$4)</f>
        <v>0</v>
      </c>
      <c r="I270" s="45">
        <f ca="1">SUMIFS(流水汇总!$L:$L,流水汇总!$H:$H,$A270,流水汇总!$J:$J,I$4)</f>
        <v>0</v>
      </c>
      <c r="J270" s="45">
        <f ca="1">SUMIFS(流水汇总!$L:$L,流水汇总!$H:$H,$A270,流水汇总!$J:$J,J$4)</f>
        <v>0</v>
      </c>
      <c r="K270" s="45">
        <f ca="1">SUMIFS(流水汇总!$L:$L,流水汇总!$H:$H,$A270,流水汇总!$J:$J,K$4)</f>
        <v>0</v>
      </c>
      <c r="L270" s="45">
        <f ca="1">SUMIFS(流水汇总!$L:$L,流水汇总!$H:$H,$A270,流水汇总!$J:$J,L$4)</f>
        <v>0</v>
      </c>
      <c r="M270" s="359">
        <f ca="1" t="shared" si="12"/>
        <v>0</v>
      </c>
      <c r="N270" s="359">
        <f ca="1" t="shared" si="13"/>
        <v>0</v>
      </c>
    </row>
    <row r="271" ht="16.5" spans="1:14">
      <c r="A271" s="364">
        <f t="shared" si="14"/>
        <v>45193</v>
      </c>
      <c r="B271" s="44">
        <f ca="1">SUMIFS(流水汇总!$K:$K,流水汇总!$H:$H,$A271,流水汇总!$J:$J,B$4)</f>
        <v>0</v>
      </c>
      <c r="C271" s="44">
        <f ca="1">SUMIFS(流水汇总!$K:$K,流水汇总!$H:$H,$A271,流水汇总!$J:$J,C$4)</f>
        <v>0</v>
      </c>
      <c r="D271" s="44">
        <f ca="1">SUMIFS(流水汇总!$K:$K,流水汇总!$H:$H,$A271,流水汇总!$J:$J,D$4)</f>
        <v>0</v>
      </c>
      <c r="E271" s="44">
        <f ca="1">SUMIFS(流水汇总!$K:$K,流水汇总!$H:$H,$A271,流水汇总!$J:$J,E$4)</f>
        <v>0</v>
      </c>
      <c r="F271" s="44">
        <f ca="1">SUMIFS(流水汇总!$K:$K,流水汇总!$H:$H,$A271,流水汇总!$J:$J,F$4)</f>
        <v>0</v>
      </c>
      <c r="G271" s="45">
        <f ca="1">SUMIFS(流水汇总!$L:$L,流水汇总!$H:$H,$A271,流水汇总!$J:$J,G$4)</f>
        <v>0</v>
      </c>
      <c r="H271" s="45">
        <f ca="1">SUMIFS(流水汇总!$L:$L,流水汇总!$H:$H,$A271,流水汇总!$J:$J,H$4)</f>
        <v>0</v>
      </c>
      <c r="I271" s="45">
        <f ca="1">SUMIFS(流水汇总!$L:$L,流水汇总!$H:$H,$A271,流水汇总!$J:$J,I$4)</f>
        <v>0</v>
      </c>
      <c r="J271" s="45">
        <f ca="1">SUMIFS(流水汇总!$L:$L,流水汇总!$H:$H,$A271,流水汇总!$J:$J,J$4)</f>
        <v>0</v>
      </c>
      <c r="K271" s="45">
        <f ca="1">SUMIFS(流水汇总!$L:$L,流水汇总!$H:$H,$A271,流水汇总!$J:$J,K$4)</f>
        <v>0</v>
      </c>
      <c r="L271" s="45">
        <f ca="1">SUMIFS(流水汇总!$L:$L,流水汇总!$H:$H,$A271,流水汇总!$J:$J,L$4)</f>
        <v>0</v>
      </c>
      <c r="M271" s="359">
        <f ca="1" t="shared" si="12"/>
        <v>0</v>
      </c>
      <c r="N271" s="359">
        <f ca="1" t="shared" si="13"/>
        <v>0</v>
      </c>
    </row>
    <row r="272" ht="16.5" spans="1:14">
      <c r="A272" s="364">
        <f t="shared" si="14"/>
        <v>45194</v>
      </c>
      <c r="B272" s="44">
        <f ca="1">SUMIFS(流水汇总!$K:$K,流水汇总!$H:$H,$A272,流水汇总!$J:$J,B$4)</f>
        <v>0</v>
      </c>
      <c r="C272" s="44">
        <f ca="1">SUMIFS(流水汇总!$K:$K,流水汇总!$H:$H,$A272,流水汇总!$J:$J,C$4)</f>
        <v>0</v>
      </c>
      <c r="D272" s="44">
        <f ca="1">SUMIFS(流水汇总!$K:$K,流水汇总!$H:$H,$A272,流水汇总!$J:$J,D$4)</f>
        <v>0</v>
      </c>
      <c r="E272" s="44">
        <f ca="1">SUMIFS(流水汇总!$K:$K,流水汇总!$H:$H,$A272,流水汇总!$J:$J,E$4)</f>
        <v>0</v>
      </c>
      <c r="F272" s="44">
        <f ca="1">SUMIFS(流水汇总!$K:$K,流水汇总!$H:$H,$A272,流水汇总!$J:$J,F$4)</f>
        <v>0</v>
      </c>
      <c r="G272" s="45">
        <f ca="1">SUMIFS(流水汇总!$L:$L,流水汇总!$H:$H,$A272,流水汇总!$J:$J,G$4)</f>
        <v>0</v>
      </c>
      <c r="H272" s="45">
        <f ca="1">SUMIFS(流水汇总!$L:$L,流水汇总!$H:$H,$A272,流水汇总!$J:$J,H$4)</f>
        <v>0</v>
      </c>
      <c r="I272" s="45">
        <f ca="1">SUMIFS(流水汇总!$L:$L,流水汇总!$H:$H,$A272,流水汇总!$J:$J,I$4)</f>
        <v>0</v>
      </c>
      <c r="J272" s="45">
        <f ca="1">SUMIFS(流水汇总!$L:$L,流水汇总!$H:$H,$A272,流水汇总!$J:$J,J$4)</f>
        <v>0</v>
      </c>
      <c r="K272" s="45">
        <f ca="1">SUMIFS(流水汇总!$L:$L,流水汇总!$H:$H,$A272,流水汇总!$J:$J,K$4)</f>
        <v>0</v>
      </c>
      <c r="L272" s="45">
        <f ca="1">SUMIFS(流水汇总!$L:$L,流水汇总!$H:$H,$A272,流水汇总!$J:$J,L$4)</f>
        <v>0</v>
      </c>
      <c r="M272" s="359">
        <f ca="1" t="shared" si="12"/>
        <v>0</v>
      </c>
      <c r="N272" s="359">
        <f ca="1" t="shared" si="13"/>
        <v>0</v>
      </c>
    </row>
    <row r="273" ht="16.5" spans="1:14">
      <c r="A273" s="364">
        <f t="shared" si="14"/>
        <v>45195</v>
      </c>
      <c r="B273" s="44">
        <f ca="1">SUMIFS(流水汇总!$K:$K,流水汇总!$H:$H,$A273,流水汇总!$J:$J,B$4)</f>
        <v>0</v>
      </c>
      <c r="C273" s="44">
        <f ca="1">SUMIFS(流水汇总!$K:$K,流水汇总!$H:$H,$A273,流水汇总!$J:$J,C$4)</f>
        <v>0</v>
      </c>
      <c r="D273" s="44">
        <f ca="1">SUMIFS(流水汇总!$K:$K,流水汇总!$H:$H,$A273,流水汇总!$J:$J,D$4)</f>
        <v>0</v>
      </c>
      <c r="E273" s="44">
        <f ca="1">SUMIFS(流水汇总!$K:$K,流水汇总!$H:$H,$A273,流水汇总!$J:$J,E$4)</f>
        <v>0</v>
      </c>
      <c r="F273" s="44">
        <f ca="1">SUMIFS(流水汇总!$K:$K,流水汇总!$H:$H,$A273,流水汇总!$J:$J,F$4)</f>
        <v>0</v>
      </c>
      <c r="G273" s="45">
        <f ca="1">SUMIFS(流水汇总!$L:$L,流水汇总!$H:$H,$A273,流水汇总!$J:$J,G$4)</f>
        <v>0</v>
      </c>
      <c r="H273" s="45">
        <f ca="1">SUMIFS(流水汇总!$L:$L,流水汇总!$H:$H,$A273,流水汇总!$J:$J,H$4)</f>
        <v>0</v>
      </c>
      <c r="I273" s="45">
        <f ca="1">SUMIFS(流水汇总!$L:$L,流水汇总!$H:$H,$A273,流水汇总!$J:$J,I$4)</f>
        <v>0</v>
      </c>
      <c r="J273" s="45">
        <f ca="1">SUMIFS(流水汇总!$L:$L,流水汇总!$H:$H,$A273,流水汇总!$J:$J,J$4)</f>
        <v>0</v>
      </c>
      <c r="K273" s="45">
        <f ca="1">SUMIFS(流水汇总!$L:$L,流水汇总!$H:$H,$A273,流水汇总!$J:$J,K$4)</f>
        <v>0</v>
      </c>
      <c r="L273" s="45">
        <f ca="1">SUMIFS(流水汇总!$L:$L,流水汇总!$H:$H,$A273,流水汇总!$J:$J,L$4)</f>
        <v>0</v>
      </c>
      <c r="M273" s="359">
        <f ca="1" t="shared" si="12"/>
        <v>0</v>
      </c>
      <c r="N273" s="359">
        <f ca="1" t="shared" si="13"/>
        <v>0</v>
      </c>
    </row>
    <row r="274" ht="16.5" spans="1:14">
      <c r="A274" s="364">
        <f t="shared" si="14"/>
        <v>45196</v>
      </c>
      <c r="B274" s="44">
        <f ca="1">SUMIFS(流水汇总!$K:$K,流水汇总!$H:$H,$A274,流水汇总!$J:$J,B$4)</f>
        <v>0</v>
      </c>
      <c r="C274" s="44">
        <f ca="1">SUMIFS(流水汇总!$K:$K,流水汇总!$H:$H,$A274,流水汇总!$J:$J,C$4)</f>
        <v>0</v>
      </c>
      <c r="D274" s="44">
        <f ca="1">SUMIFS(流水汇总!$K:$K,流水汇总!$H:$H,$A274,流水汇总!$J:$J,D$4)</f>
        <v>0</v>
      </c>
      <c r="E274" s="44">
        <f ca="1">SUMIFS(流水汇总!$K:$K,流水汇总!$H:$H,$A274,流水汇总!$J:$J,E$4)</f>
        <v>0</v>
      </c>
      <c r="F274" s="44">
        <f ca="1">SUMIFS(流水汇总!$K:$K,流水汇总!$H:$H,$A274,流水汇总!$J:$J,F$4)</f>
        <v>0</v>
      </c>
      <c r="G274" s="45">
        <f ca="1">SUMIFS(流水汇总!$L:$L,流水汇总!$H:$H,$A274,流水汇总!$J:$J,G$4)</f>
        <v>0</v>
      </c>
      <c r="H274" s="45">
        <f ca="1">SUMIFS(流水汇总!$L:$L,流水汇总!$H:$H,$A274,流水汇总!$J:$J,H$4)</f>
        <v>0</v>
      </c>
      <c r="I274" s="45">
        <f ca="1">SUMIFS(流水汇总!$L:$L,流水汇总!$H:$H,$A274,流水汇总!$J:$J,I$4)</f>
        <v>0</v>
      </c>
      <c r="J274" s="45">
        <f ca="1">SUMIFS(流水汇总!$L:$L,流水汇总!$H:$H,$A274,流水汇总!$J:$J,J$4)</f>
        <v>0</v>
      </c>
      <c r="K274" s="45">
        <f ca="1">SUMIFS(流水汇总!$L:$L,流水汇总!$H:$H,$A274,流水汇总!$J:$J,K$4)</f>
        <v>0</v>
      </c>
      <c r="L274" s="45">
        <f ca="1">SUMIFS(流水汇总!$L:$L,流水汇总!$H:$H,$A274,流水汇总!$J:$J,L$4)</f>
        <v>0</v>
      </c>
      <c r="M274" s="359">
        <f ca="1" t="shared" si="12"/>
        <v>0</v>
      </c>
      <c r="N274" s="359">
        <f ca="1" t="shared" si="13"/>
        <v>0</v>
      </c>
    </row>
    <row r="275" ht="16.5" spans="1:14">
      <c r="A275" s="364">
        <f t="shared" si="14"/>
        <v>45197</v>
      </c>
      <c r="B275" s="44">
        <f ca="1">SUMIFS(流水汇总!$K:$K,流水汇总!$H:$H,$A275,流水汇总!$J:$J,B$4)</f>
        <v>0</v>
      </c>
      <c r="C275" s="44">
        <f ca="1">SUMIFS(流水汇总!$K:$K,流水汇总!$H:$H,$A275,流水汇总!$J:$J,C$4)</f>
        <v>0</v>
      </c>
      <c r="D275" s="44">
        <f ca="1">SUMIFS(流水汇总!$K:$K,流水汇总!$H:$H,$A275,流水汇总!$J:$J,D$4)</f>
        <v>0</v>
      </c>
      <c r="E275" s="44">
        <f ca="1">SUMIFS(流水汇总!$K:$K,流水汇总!$H:$H,$A275,流水汇总!$J:$J,E$4)</f>
        <v>0</v>
      </c>
      <c r="F275" s="44">
        <f ca="1">SUMIFS(流水汇总!$K:$K,流水汇总!$H:$H,$A275,流水汇总!$J:$J,F$4)</f>
        <v>0</v>
      </c>
      <c r="G275" s="45">
        <f ca="1">SUMIFS(流水汇总!$L:$L,流水汇总!$H:$H,$A275,流水汇总!$J:$J,G$4)</f>
        <v>0</v>
      </c>
      <c r="H275" s="45">
        <f ca="1">SUMIFS(流水汇总!$L:$L,流水汇总!$H:$H,$A275,流水汇总!$J:$J,H$4)</f>
        <v>0</v>
      </c>
      <c r="I275" s="45">
        <f ca="1">SUMIFS(流水汇总!$L:$L,流水汇总!$H:$H,$A275,流水汇总!$J:$J,I$4)</f>
        <v>0</v>
      </c>
      <c r="J275" s="45">
        <f ca="1">SUMIFS(流水汇总!$L:$L,流水汇总!$H:$H,$A275,流水汇总!$J:$J,J$4)</f>
        <v>0</v>
      </c>
      <c r="K275" s="45">
        <f ca="1">SUMIFS(流水汇总!$L:$L,流水汇总!$H:$H,$A275,流水汇总!$J:$J,K$4)</f>
        <v>0</v>
      </c>
      <c r="L275" s="45">
        <f ca="1">SUMIFS(流水汇总!$L:$L,流水汇总!$H:$H,$A275,流水汇总!$J:$J,L$4)</f>
        <v>0</v>
      </c>
      <c r="M275" s="359">
        <f ca="1" t="shared" si="12"/>
        <v>0</v>
      </c>
      <c r="N275" s="359">
        <f ca="1" t="shared" si="13"/>
        <v>0</v>
      </c>
    </row>
    <row r="276" ht="16.5" spans="1:14">
      <c r="A276" s="364">
        <f t="shared" si="14"/>
        <v>45198</v>
      </c>
      <c r="B276" s="44">
        <f ca="1">SUMIFS(流水汇总!$K:$K,流水汇总!$H:$H,$A276,流水汇总!$J:$J,B$4)</f>
        <v>0</v>
      </c>
      <c r="C276" s="44">
        <f ca="1">SUMIFS(流水汇总!$K:$K,流水汇总!$H:$H,$A276,流水汇总!$J:$J,C$4)</f>
        <v>0</v>
      </c>
      <c r="D276" s="44">
        <f ca="1">SUMIFS(流水汇总!$K:$K,流水汇总!$H:$H,$A276,流水汇总!$J:$J,D$4)</f>
        <v>0</v>
      </c>
      <c r="E276" s="44">
        <f ca="1">SUMIFS(流水汇总!$K:$K,流水汇总!$H:$H,$A276,流水汇总!$J:$J,E$4)</f>
        <v>0</v>
      </c>
      <c r="F276" s="44">
        <f ca="1">SUMIFS(流水汇总!$K:$K,流水汇总!$H:$H,$A276,流水汇总!$J:$J,F$4)</f>
        <v>0</v>
      </c>
      <c r="G276" s="45">
        <f ca="1">SUMIFS(流水汇总!$L:$L,流水汇总!$H:$H,$A276,流水汇总!$J:$J,G$4)</f>
        <v>0</v>
      </c>
      <c r="H276" s="45">
        <f ca="1">SUMIFS(流水汇总!$L:$L,流水汇总!$H:$H,$A276,流水汇总!$J:$J,H$4)</f>
        <v>0</v>
      </c>
      <c r="I276" s="45">
        <f ca="1">SUMIFS(流水汇总!$L:$L,流水汇总!$H:$H,$A276,流水汇总!$J:$J,I$4)</f>
        <v>0</v>
      </c>
      <c r="J276" s="45">
        <f ca="1">SUMIFS(流水汇总!$L:$L,流水汇总!$H:$H,$A276,流水汇总!$J:$J,J$4)</f>
        <v>0</v>
      </c>
      <c r="K276" s="45">
        <f ca="1">SUMIFS(流水汇总!$L:$L,流水汇总!$H:$H,$A276,流水汇总!$J:$J,K$4)</f>
        <v>0</v>
      </c>
      <c r="L276" s="45">
        <f ca="1">SUMIFS(流水汇总!$L:$L,流水汇总!$H:$H,$A276,流水汇总!$J:$J,L$4)</f>
        <v>0</v>
      </c>
      <c r="M276" s="359">
        <f ca="1" t="shared" si="12"/>
        <v>0</v>
      </c>
      <c r="N276" s="359">
        <f ca="1" t="shared" si="13"/>
        <v>0</v>
      </c>
    </row>
    <row r="277" ht="16.5" spans="1:14">
      <c r="A277" s="364">
        <f t="shared" si="14"/>
        <v>45199</v>
      </c>
      <c r="B277" s="44">
        <f ca="1">SUMIFS(流水汇总!$K:$K,流水汇总!$H:$H,$A277,流水汇总!$J:$J,B$4)</f>
        <v>0</v>
      </c>
      <c r="C277" s="44">
        <f ca="1">SUMIFS(流水汇总!$K:$K,流水汇总!$H:$H,$A277,流水汇总!$J:$J,C$4)</f>
        <v>0</v>
      </c>
      <c r="D277" s="44">
        <f ca="1">SUMIFS(流水汇总!$K:$K,流水汇总!$H:$H,$A277,流水汇总!$J:$J,D$4)</f>
        <v>0</v>
      </c>
      <c r="E277" s="44">
        <f ca="1">SUMIFS(流水汇总!$K:$K,流水汇总!$H:$H,$A277,流水汇总!$J:$J,E$4)</f>
        <v>0</v>
      </c>
      <c r="F277" s="44">
        <f ca="1">SUMIFS(流水汇总!$K:$K,流水汇总!$H:$H,$A277,流水汇总!$J:$J,F$4)</f>
        <v>0</v>
      </c>
      <c r="G277" s="45">
        <f ca="1">SUMIFS(流水汇总!$L:$L,流水汇总!$H:$H,$A277,流水汇总!$J:$J,G$4)</f>
        <v>0</v>
      </c>
      <c r="H277" s="45">
        <f ca="1">SUMIFS(流水汇总!$L:$L,流水汇总!$H:$H,$A277,流水汇总!$J:$J,H$4)</f>
        <v>0</v>
      </c>
      <c r="I277" s="45">
        <f ca="1">SUMIFS(流水汇总!$L:$L,流水汇总!$H:$H,$A277,流水汇总!$J:$J,I$4)</f>
        <v>0</v>
      </c>
      <c r="J277" s="45">
        <f ca="1">SUMIFS(流水汇总!$L:$L,流水汇总!$H:$H,$A277,流水汇总!$J:$J,J$4)</f>
        <v>0</v>
      </c>
      <c r="K277" s="45">
        <f ca="1">SUMIFS(流水汇总!$L:$L,流水汇总!$H:$H,$A277,流水汇总!$J:$J,K$4)</f>
        <v>0</v>
      </c>
      <c r="L277" s="45">
        <f ca="1">SUMIFS(流水汇总!$L:$L,流水汇总!$H:$H,$A277,流水汇总!$J:$J,L$4)</f>
        <v>0</v>
      </c>
      <c r="M277" s="359">
        <f ca="1" t="shared" si="12"/>
        <v>0</v>
      </c>
      <c r="N277" s="359">
        <f ca="1" t="shared" si="13"/>
        <v>0</v>
      </c>
    </row>
    <row r="278" ht="16.5" spans="1:14">
      <c r="A278" s="364">
        <f t="shared" si="14"/>
        <v>45200</v>
      </c>
      <c r="B278" s="44">
        <f ca="1">SUMIFS(流水汇总!$K:$K,流水汇总!$H:$H,$A278,流水汇总!$J:$J,B$4)</f>
        <v>0</v>
      </c>
      <c r="C278" s="44">
        <f ca="1">SUMIFS(流水汇总!$K:$K,流水汇总!$H:$H,$A278,流水汇总!$J:$J,C$4)</f>
        <v>0</v>
      </c>
      <c r="D278" s="44">
        <f ca="1">SUMIFS(流水汇总!$K:$K,流水汇总!$H:$H,$A278,流水汇总!$J:$J,D$4)</f>
        <v>0</v>
      </c>
      <c r="E278" s="44">
        <f ca="1">SUMIFS(流水汇总!$K:$K,流水汇总!$H:$H,$A278,流水汇总!$J:$J,E$4)</f>
        <v>0</v>
      </c>
      <c r="F278" s="44">
        <f ca="1">SUMIFS(流水汇总!$K:$K,流水汇总!$H:$H,$A278,流水汇总!$J:$J,F$4)</f>
        <v>0</v>
      </c>
      <c r="G278" s="45">
        <f ca="1">SUMIFS(流水汇总!$L:$L,流水汇总!$H:$H,$A278,流水汇总!$J:$J,G$4)</f>
        <v>0</v>
      </c>
      <c r="H278" s="45">
        <f ca="1">SUMIFS(流水汇总!$L:$L,流水汇总!$H:$H,$A278,流水汇总!$J:$J,H$4)</f>
        <v>0</v>
      </c>
      <c r="I278" s="45">
        <f ca="1">SUMIFS(流水汇总!$L:$L,流水汇总!$H:$H,$A278,流水汇总!$J:$J,I$4)</f>
        <v>0</v>
      </c>
      <c r="J278" s="45">
        <f ca="1">SUMIFS(流水汇总!$L:$L,流水汇总!$H:$H,$A278,流水汇总!$J:$J,J$4)</f>
        <v>0</v>
      </c>
      <c r="K278" s="45">
        <f ca="1">SUMIFS(流水汇总!$L:$L,流水汇总!$H:$H,$A278,流水汇总!$J:$J,K$4)</f>
        <v>0</v>
      </c>
      <c r="L278" s="45">
        <f ca="1">SUMIFS(流水汇总!$L:$L,流水汇总!$H:$H,$A278,流水汇总!$J:$J,L$4)</f>
        <v>0</v>
      </c>
      <c r="M278" s="359">
        <f ca="1" t="shared" si="12"/>
        <v>0</v>
      </c>
      <c r="N278" s="359">
        <f ca="1" t="shared" si="13"/>
        <v>0</v>
      </c>
    </row>
    <row r="279" ht="16.5" spans="1:14">
      <c r="A279" s="364">
        <f t="shared" si="14"/>
        <v>45201</v>
      </c>
      <c r="B279" s="44">
        <f ca="1">SUMIFS(流水汇总!$K:$K,流水汇总!$H:$H,$A279,流水汇总!$J:$J,B$4)</f>
        <v>0</v>
      </c>
      <c r="C279" s="44">
        <f ca="1">SUMIFS(流水汇总!$K:$K,流水汇总!$H:$H,$A279,流水汇总!$J:$J,C$4)</f>
        <v>0</v>
      </c>
      <c r="D279" s="44">
        <f ca="1">SUMIFS(流水汇总!$K:$K,流水汇总!$H:$H,$A279,流水汇总!$J:$J,D$4)</f>
        <v>0</v>
      </c>
      <c r="E279" s="44">
        <f ca="1">SUMIFS(流水汇总!$K:$K,流水汇总!$H:$H,$A279,流水汇总!$J:$J,E$4)</f>
        <v>0</v>
      </c>
      <c r="F279" s="44">
        <f ca="1">SUMIFS(流水汇总!$K:$K,流水汇总!$H:$H,$A279,流水汇总!$J:$J,F$4)</f>
        <v>0</v>
      </c>
      <c r="G279" s="45">
        <f ca="1">SUMIFS(流水汇总!$L:$L,流水汇总!$H:$H,$A279,流水汇总!$J:$J,G$4)</f>
        <v>0</v>
      </c>
      <c r="H279" s="45">
        <f ca="1">SUMIFS(流水汇总!$L:$L,流水汇总!$H:$H,$A279,流水汇总!$J:$J,H$4)</f>
        <v>0</v>
      </c>
      <c r="I279" s="45">
        <f ca="1">SUMIFS(流水汇总!$L:$L,流水汇总!$H:$H,$A279,流水汇总!$J:$J,I$4)</f>
        <v>0</v>
      </c>
      <c r="J279" s="45">
        <f ca="1">SUMIFS(流水汇总!$L:$L,流水汇总!$H:$H,$A279,流水汇总!$J:$J,J$4)</f>
        <v>0</v>
      </c>
      <c r="K279" s="45">
        <f ca="1">SUMIFS(流水汇总!$L:$L,流水汇总!$H:$H,$A279,流水汇总!$J:$J,K$4)</f>
        <v>0</v>
      </c>
      <c r="L279" s="45">
        <f ca="1">SUMIFS(流水汇总!$L:$L,流水汇总!$H:$H,$A279,流水汇总!$J:$J,L$4)</f>
        <v>0</v>
      </c>
      <c r="M279" s="359">
        <f ca="1" t="shared" si="12"/>
        <v>0</v>
      </c>
      <c r="N279" s="359">
        <f ca="1" t="shared" si="13"/>
        <v>0</v>
      </c>
    </row>
    <row r="280" ht="16.5" spans="1:14">
      <c r="A280" s="364">
        <f t="shared" si="14"/>
        <v>45202</v>
      </c>
      <c r="B280" s="44">
        <f ca="1">SUMIFS(流水汇总!$K:$K,流水汇总!$H:$H,$A280,流水汇总!$J:$J,B$4)</f>
        <v>0</v>
      </c>
      <c r="C280" s="44">
        <f ca="1">SUMIFS(流水汇总!$K:$K,流水汇总!$H:$H,$A280,流水汇总!$J:$J,C$4)</f>
        <v>0</v>
      </c>
      <c r="D280" s="44">
        <f ca="1">SUMIFS(流水汇总!$K:$K,流水汇总!$H:$H,$A280,流水汇总!$J:$J,D$4)</f>
        <v>0</v>
      </c>
      <c r="E280" s="44">
        <f ca="1">SUMIFS(流水汇总!$K:$K,流水汇总!$H:$H,$A280,流水汇总!$J:$J,E$4)</f>
        <v>0</v>
      </c>
      <c r="F280" s="44">
        <f ca="1">SUMIFS(流水汇总!$K:$K,流水汇总!$H:$H,$A280,流水汇总!$J:$J,F$4)</f>
        <v>0</v>
      </c>
      <c r="G280" s="45">
        <f ca="1">SUMIFS(流水汇总!$L:$L,流水汇总!$H:$H,$A280,流水汇总!$J:$J,G$4)</f>
        <v>0</v>
      </c>
      <c r="H280" s="45">
        <f ca="1">SUMIFS(流水汇总!$L:$L,流水汇总!$H:$H,$A280,流水汇总!$J:$J,H$4)</f>
        <v>0</v>
      </c>
      <c r="I280" s="45">
        <f ca="1">SUMIFS(流水汇总!$L:$L,流水汇总!$H:$H,$A280,流水汇总!$J:$J,I$4)</f>
        <v>0</v>
      </c>
      <c r="J280" s="45">
        <f ca="1">SUMIFS(流水汇总!$L:$L,流水汇总!$H:$H,$A280,流水汇总!$J:$J,J$4)</f>
        <v>0</v>
      </c>
      <c r="K280" s="45">
        <f ca="1">SUMIFS(流水汇总!$L:$L,流水汇总!$H:$H,$A280,流水汇总!$J:$J,K$4)</f>
        <v>0</v>
      </c>
      <c r="L280" s="45">
        <f ca="1">SUMIFS(流水汇总!$L:$L,流水汇总!$H:$H,$A280,流水汇总!$J:$J,L$4)</f>
        <v>0</v>
      </c>
      <c r="M280" s="359">
        <f ca="1" t="shared" si="12"/>
        <v>0</v>
      </c>
      <c r="N280" s="359">
        <f ca="1" t="shared" si="13"/>
        <v>0</v>
      </c>
    </row>
    <row r="281" ht="16.5" spans="1:14">
      <c r="A281" s="364">
        <f t="shared" si="14"/>
        <v>45203</v>
      </c>
      <c r="B281" s="44">
        <f ca="1">SUMIFS(流水汇总!$K:$K,流水汇总!$H:$H,$A281,流水汇总!$J:$J,B$4)</f>
        <v>0</v>
      </c>
      <c r="C281" s="44">
        <f ca="1">SUMIFS(流水汇总!$K:$K,流水汇总!$H:$H,$A281,流水汇总!$J:$J,C$4)</f>
        <v>0</v>
      </c>
      <c r="D281" s="44">
        <f ca="1">SUMIFS(流水汇总!$K:$K,流水汇总!$H:$H,$A281,流水汇总!$J:$J,D$4)</f>
        <v>0</v>
      </c>
      <c r="E281" s="44">
        <f ca="1">SUMIFS(流水汇总!$K:$K,流水汇总!$H:$H,$A281,流水汇总!$J:$J,E$4)</f>
        <v>0</v>
      </c>
      <c r="F281" s="44">
        <f ca="1">SUMIFS(流水汇总!$K:$K,流水汇总!$H:$H,$A281,流水汇总!$J:$J,F$4)</f>
        <v>0</v>
      </c>
      <c r="G281" s="45">
        <f ca="1">SUMIFS(流水汇总!$L:$L,流水汇总!$H:$H,$A281,流水汇总!$J:$J,G$4)</f>
        <v>0</v>
      </c>
      <c r="H281" s="45">
        <f ca="1">SUMIFS(流水汇总!$L:$L,流水汇总!$H:$H,$A281,流水汇总!$J:$J,H$4)</f>
        <v>0</v>
      </c>
      <c r="I281" s="45">
        <f ca="1">SUMIFS(流水汇总!$L:$L,流水汇总!$H:$H,$A281,流水汇总!$J:$J,I$4)</f>
        <v>0</v>
      </c>
      <c r="J281" s="45">
        <f ca="1">SUMIFS(流水汇总!$L:$L,流水汇总!$H:$H,$A281,流水汇总!$J:$J,J$4)</f>
        <v>0</v>
      </c>
      <c r="K281" s="45">
        <f ca="1">SUMIFS(流水汇总!$L:$L,流水汇总!$H:$H,$A281,流水汇总!$J:$J,K$4)</f>
        <v>0</v>
      </c>
      <c r="L281" s="45">
        <f ca="1">SUMIFS(流水汇总!$L:$L,流水汇总!$H:$H,$A281,流水汇总!$J:$J,L$4)</f>
        <v>0</v>
      </c>
      <c r="M281" s="359">
        <f ca="1" t="shared" si="12"/>
        <v>0</v>
      </c>
      <c r="N281" s="359">
        <f ca="1" t="shared" si="13"/>
        <v>0</v>
      </c>
    </row>
    <row r="282" ht="16.5" spans="1:14">
      <c r="A282" s="364">
        <f t="shared" si="14"/>
        <v>45204</v>
      </c>
      <c r="B282" s="44">
        <f ca="1">SUMIFS(流水汇总!$K:$K,流水汇总!$H:$H,$A282,流水汇总!$J:$J,B$4)</f>
        <v>0</v>
      </c>
      <c r="C282" s="44">
        <f ca="1">SUMIFS(流水汇总!$K:$K,流水汇总!$H:$H,$A282,流水汇总!$J:$J,C$4)</f>
        <v>0</v>
      </c>
      <c r="D282" s="44">
        <f ca="1">SUMIFS(流水汇总!$K:$K,流水汇总!$H:$H,$A282,流水汇总!$J:$J,D$4)</f>
        <v>0</v>
      </c>
      <c r="E282" s="44">
        <f ca="1">SUMIFS(流水汇总!$K:$K,流水汇总!$H:$H,$A282,流水汇总!$J:$J,E$4)</f>
        <v>0</v>
      </c>
      <c r="F282" s="44">
        <f ca="1">SUMIFS(流水汇总!$K:$K,流水汇总!$H:$H,$A282,流水汇总!$J:$J,F$4)</f>
        <v>0</v>
      </c>
      <c r="G282" s="45">
        <f ca="1">SUMIFS(流水汇总!$L:$L,流水汇总!$H:$H,$A282,流水汇总!$J:$J,G$4)</f>
        <v>0</v>
      </c>
      <c r="H282" s="45">
        <f ca="1">SUMIFS(流水汇总!$L:$L,流水汇总!$H:$H,$A282,流水汇总!$J:$J,H$4)</f>
        <v>0</v>
      </c>
      <c r="I282" s="45">
        <f ca="1">SUMIFS(流水汇总!$L:$L,流水汇总!$H:$H,$A282,流水汇总!$J:$J,I$4)</f>
        <v>0</v>
      </c>
      <c r="J282" s="45">
        <f ca="1">SUMIFS(流水汇总!$L:$L,流水汇总!$H:$H,$A282,流水汇总!$J:$J,J$4)</f>
        <v>0</v>
      </c>
      <c r="K282" s="45">
        <f ca="1">SUMIFS(流水汇总!$L:$L,流水汇总!$H:$H,$A282,流水汇总!$J:$J,K$4)</f>
        <v>0</v>
      </c>
      <c r="L282" s="45">
        <f ca="1">SUMIFS(流水汇总!$L:$L,流水汇总!$H:$H,$A282,流水汇总!$J:$J,L$4)</f>
        <v>0</v>
      </c>
      <c r="M282" s="359">
        <f ca="1" t="shared" si="12"/>
        <v>0</v>
      </c>
      <c r="N282" s="359">
        <f ca="1" t="shared" si="13"/>
        <v>0</v>
      </c>
    </row>
    <row r="283" ht="16.5" spans="1:14">
      <c r="A283" s="364">
        <f t="shared" si="14"/>
        <v>45205</v>
      </c>
      <c r="B283" s="44">
        <f ca="1">SUMIFS(流水汇总!$K:$K,流水汇总!$H:$H,$A283,流水汇总!$J:$J,B$4)</f>
        <v>0</v>
      </c>
      <c r="C283" s="44">
        <f ca="1">SUMIFS(流水汇总!$K:$K,流水汇总!$H:$H,$A283,流水汇总!$J:$J,C$4)</f>
        <v>0</v>
      </c>
      <c r="D283" s="44">
        <f ca="1">SUMIFS(流水汇总!$K:$K,流水汇总!$H:$H,$A283,流水汇总!$J:$J,D$4)</f>
        <v>0</v>
      </c>
      <c r="E283" s="44">
        <f ca="1">SUMIFS(流水汇总!$K:$K,流水汇总!$H:$H,$A283,流水汇总!$J:$J,E$4)</f>
        <v>0</v>
      </c>
      <c r="F283" s="44">
        <f ca="1">SUMIFS(流水汇总!$K:$K,流水汇总!$H:$H,$A283,流水汇总!$J:$J,F$4)</f>
        <v>0</v>
      </c>
      <c r="G283" s="45">
        <f ca="1">SUMIFS(流水汇总!$L:$L,流水汇总!$H:$H,$A283,流水汇总!$J:$J,G$4)</f>
        <v>0</v>
      </c>
      <c r="H283" s="45">
        <f ca="1">SUMIFS(流水汇总!$L:$L,流水汇总!$H:$H,$A283,流水汇总!$J:$J,H$4)</f>
        <v>0</v>
      </c>
      <c r="I283" s="45">
        <f ca="1">SUMIFS(流水汇总!$L:$L,流水汇总!$H:$H,$A283,流水汇总!$J:$J,I$4)</f>
        <v>0</v>
      </c>
      <c r="J283" s="45">
        <f ca="1">SUMIFS(流水汇总!$L:$L,流水汇总!$H:$H,$A283,流水汇总!$J:$J,J$4)</f>
        <v>0</v>
      </c>
      <c r="K283" s="45">
        <f ca="1">SUMIFS(流水汇总!$L:$L,流水汇总!$H:$H,$A283,流水汇总!$J:$J,K$4)</f>
        <v>0</v>
      </c>
      <c r="L283" s="45">
        <f ca="1">SUMIFS(流水汇总!$L:$L,流水汇总!$H:$H,$A283,流水汇总!$J:$J,L$4)</f>
        <v>0</v>
      </c>
      <c r="M283" s="359">
        <f ca="1" t="shared" si="12"/>
        <v>0</v>
      </c>
      <c r="N283" s="359">
        <f ca="1" t="shared" si="13"/>
        <v>0</v>
      </c>
    </row>
    <row r="284" ht="16.5" spans="1:14">
      <c r="A284" s="364">
        <f t="shared" si="14"/>
        <v>45206</v>
      </c>
      <c r="B284" s="44">
        <f ca="1">SUMIFS(流水汇总!$K:$K,流水汇总!$H:$H,$A284,流水汇总!$J:$J,B$4)</f>
        <v>0</v>
      </c>
      <c r="C284" s="44">
        <f ca="1">SUMIFS(流水汇总!$K:$K,流水汇总!$H:$H,$A284,流水汇总!$J:$J,C$4)</f>
        <v>0</v>
      </c>
      <c r="D284" s="44">
        <f ca="1">SUMIFS(流水汇总!$K:$K,流水汇总!$H:$H,$A284,流水汇总!$J:$J,D$4)</f>
        <v>0</v>
      </c>
      <c r="E284" s="44">
        <f ca="1">SUMIFS(流水汇总!$K:$K,流水汇总!$H:$H,$A284,流水汇总!$J:$J,E$4)</f>
        <v>0</v>
      </c>
      <c r="F284" s="44">
        <f ca="1">SUMIFS(流水汇总!$K:$K,流水汇总!$H:$H,$A284,流水汇总!$J:$J,F$4)</f>
        <v>0</v>
      </c>
      <c r="G284" s="45">
        <f ca="1">SUMIFS(流水汇总!$L:$L,流水汇总!$H:$H,$A284,流水汇总!$J:$J,G$4)</f>
        <v>0</v>
      </c>
      <c r="H284" s="45">
        <f ca="1">SUMIFS(流水汇总!$L:$L,流水汇总!$H:$H,$A284,流水汇总!$J:$J,H$4)</f>
        <v>0</v>
      </c>
      <c r="I284" s="45">
        <f ca="1">SUMIFS(流水汇总!$L:$L,流水汇总!$H:$H,$A284,流水汇总!$J:$J,I$4)</f>
        <v>0</v>
      </c>
      <c r="J284" s="45">
        <f ca="1">SUMIFS(流水汇总!$L:$L,流水汇总!$H:$H,$A284,流水汇总!$J:$J,J$4)</f>
        <v>0</v>
      </c>
      <c r="K284" s="45">
        <f ca="1">SUMIFS(流水汇总!$L:$L,流水汇总!$H:$H,$A284,流水汇总!$J:$J,K$4)</f>
        <v>0</v>
      </c>
      <c r="L284" s="45">
        <f ca="1">SUMIFS(流水汇总!$L:$L,流水汇总!$H:$H,$A284,流水汇总!$J:$J,L$4)</f>
        <v>0</v>
      </c>
      <c r="M284" s="359">
        <f ca="1" t="shared" si="12"/>
        <v>0</v>
      </c>
      <c r="N284" s="359">
        <f ca="1" t="shared" si="13"/>
        <v>0</v>
      </c>
    </row>
    <row r="285" ht="16.5" spans="1:14">
      <c r="A285" s="364">
        <f t="shared" si="14"/>
        <v>45207</v>
      </c>
      <c r="B285" s="44">
        <f ca="1">SUMIFS(流水汇总!$K:$K,流水汇总!$H:$H,$A285,流水汇总!$J:$J,B$4)</f>
        <v>0</v>
      </c>
      <c r="C285" s="44">
        <f ca="1">SUMIFS(流水汇总!$K:$K,流水汇总!$H:$H,$A285,流水汇总!$J:$J,C$4)</f>
        <v>0</v>
      </c>
      <c r="D285" s="44">
        <f ca="1">SUMIFS(流水汇总!$K:$K,流水汇总!$H:$H,$A285,流水汇总!$J:$J,D$4)</f>
        <v>0</v>
      </c>
      <c r="E285" s="44">
        <f ca="1">SUMIFS(流水汇总!$K:$K,流水汇总!$H:$H,$A285,流水汇总!$J:$J,E$4)</f>
        <v>0</v>
      </c>
      <c r="F285" s="44">
        <f ca="1">SUMIFS(流水汇总!$K:$K,流水汇总!$H:$H,$A285,流水汇总!$J:$J,F$4)</f>
        <v>0</v>
      </c>
      <c r="G285" s="45">
        <f ca="1">SUMIFS(流水汇总!$L:$L,流水汇总!$H:$H,$A285,流水汇总!$J:$J,G$4)</f>
        <v>0</v>
      </c>
      <c r="H285" s="45">
        <f ca="1">SUMIFS(流水汇总!$L:$L,流水汇总!$H:$H,$A285,流水汇总!$J:$J,H$4)</f>
        <v>0</v>
      </c>
      <c r="I285" s="45">
        <f ca="1">SUMIFS(流水汇总!$L:$L,流水汇总!$H:$H,$A285,流水汇总!$J:$J,I$4)</f>
        <v>0</v>
      </c>
      <c r="J285" s="45">
        <f ca="1">SUMIFS(流水汇总!$L:$L,流水汇总!$H:$H,$A285,流水汇总!$J:$J,J$4)</f>
        <v>0</v>
      </c>
      <c r="K285" s="45">
        <f ca="1">SUMIFS(流水汇总!$L:$L,流水汇总!$H:$H,$A285,流水汇总!$J:$J,K$4)</f>
        <v>0</v>
      </c>
      <c r="L285" s="45">
        <f ca="1">SUMIFS(流水汇总!$L:$L,流水汇总!$H:$H,$A285,流水汇总!$J:$J,L$4)</f>
        <v>0</v>
      </c>
      <c r="M285" s="359">
        <f ca="1" t="shared" si="12"/>
        <v>0</v>
      </c>
      <c r="N285" s="359">
        <f ca="1" t="shared" si="13"/>
        <v>0</v>
      </c>
    </row>
    <row r="286" ht="16.5" spans="1:14">
      <c r="A286" s="364">
        <f t="shared" si="14"/>
        <v>45208</v>
      </c>
      <c r="B286" s="44">
        <f ca="1">SUMIFS(流水汇总!$K:$K,流水汇总!$H:$H,$A286,流水汇总!$J:$J,B$4)</f>
        <v>0</v>
      </c>
      <c r="C286" s="44">
        <f ca="1">SUMIFS(流水汇总!$K:$K,流水汇总!$H:$H,$A286,流水汇总!$J:$J,C$4)</f>
        <v>0</v>
      </c>
      <c r="D286" s="44">
        <f ca="1">SUMIFS(流水汇总!$K:$K,流水汇总!$H:$H,$A286,流水汇总!$J:$J,D$4)</f>
        <v>0</v>
      </c>
      <c r="E286" s="44">
        <f ca="1">SUMIFS(流水汇总!$K:$K,流水汇总!$H:$H,$A286,流水汇总!$J:$J,E$4)</f>
        <v>0</v>
      </c>
      <c r="F286" s="44">
        <f ca="1">SUMIFS(流水汇总!$K:$K,流水汇总!$H:$H,$A286,流水汇总!$J:$J,F$4)</f>
        <v>0</v>
      </c>
      <c r="G286" s="45">
        <f ca="1">SUMIFS(流水汇总!$L:$L,流水汇总!$H:$H,$A286,流水汇总!$J:$J,G$4)</f>
        <v>0</v>
      </c>
      <c r="H286" s="45">
        <f ca="1">SUMIFS(流水汇总!$L:$L,流水汇总!$H:$H,$A286,流水汇总!$J:$J,H$4)</f>
        <v>0</v>
      </c>
      <c r="I286" s="45">
        <f ca="1">SUMIFS(流水汇总!$L:$L,流水汇总!$H:$H,$A286,流水汇总!$J:$J,I$4)</f>
        <v>0</v>
      </c>
      <c r="J286" s="45">
        <f ca="1">SUMIFS(流水汇总!$L:$L,流水汇总!$H:$H,$A286,流水汇总!$J:$J,J$4)</f>
        <v>0</v>
      </c>
      <c r="K286" s="45">
        <f ca="1">SUMIFS(流水汇总!$L:$L,流水汇总!$H:$H,$A286,流水汇总!$J:$J,K$4)</f>
        <v>0</v>
      </c>
      <c r="L286" s="45">
        <f ca="1">SUMIFS(流水汇总!$L:$L,流水汇总!$H:$H,$A286,流水汇总!$J:$J,L$4)</f>
        <v>0</v>
      </c>
      <c r="M286" s="359">
        <f ca="1" t="shared" si="12"/>
        <v>0</v>
      </c>
      <c r="N286" s="359">
        <f ca="1" t="shared" si="13"/>
        <v>0</v>
      </c>
    </row>
    <row r="287" ht="16.5" spans="1:14">
      <c r="A287" s="364">
        <f t="shared" si="14"/>
        <v>45209</v>
      </c>
      <c r="B287" s="44">
        <f ca="1">SUMIFS(流水汇总!$K:$K,流水汇总!$H:$H,$A287,流水汇总!$J:$J,B$4)</f>
        <v>0</v>
      </c>
      <c r="C287" s="44">
        <f ca="1">SUMIFS(流水汇总!$K:$K,流水汇总!$H:$H,$A287,流水汇总!$J:$J,C$4)</f>
        <v>0</v>
      </c>
      <c r="D287" s="44">
        <f ca="1">SUMIFS(流水汇总!$K:$K,流水汇总!$H:$H,$A287,流水汇总!$J:$J,D$4)</f>
        <v>0</v>
      </c>
      <c r="E287" s="44">
        <f ca="1">SUMIFS(流水汇总!$K:$K,流水汇总!$H:$H,$A287,流水汇总!$J:$J,E$4)</f>
        <v>0</v>
      </c>
      <c r="F287" s="44">
        <f ca="1">SUMIFS(流水汇总!$K:$K,流水汇总!$H:$H,$A287,流水汇总!$J:$J,F$4)</f>
        <v>0</v>
      </c>
      <c r="G287" s="45">
        <f ca="1">SUMIFS(流水汇总!$L:$L,流水汇总!$H:$H,$A287,流水汇总!$J:$J,G$4)</f>
        <v>0</v>
      </c>
      <c r="H287" s="45">
        <f ca="1">SUMIFS(流水汇总!$L:$L,流水汇总!$H:$H,$A287,流水汇总!$J:$J,H$4)</f>
        <v>0</v>
      </c>
      <c r="I287" s="45">
        <f ca="1">SUMIFS(流水汇总!$L:$L,流水汇总!$H:$H,$A287,流水汇总!$J:$J,I$4)</f>
        <v>0</v>
      </c>
      <c r="J287" s="45">
        <f ca="1">SUMIFS(流水汇总!$L:$L,流水汇总!$H:$H,$A287,流水汇总!$J:$J,J$4)</f>
        <v>0</v>
      </c>
      <c r="K287" s="45">
        <f ca="1">SUMIFS(流水汇总!$L:$L,流水汇总!$H:$H,$A287,流水汇总!$J:$J,K$4)</f>
        <v>0</v>
      </c>
      <c r="L287" s="45">
        <f ca="1">SUMIFS(流水汇总!$L:$L,流水汇总!$H:$H,$A287,流水汇总!$J:$J,L$4)</f>
        <v>0</v>
      </c>
      <c r="M287" s="359">
        <f ca="1" t="shared" si="12"/>
        <v>0</v>
      </c>
      <c r="N287" s="359">
        <f ca="1" t="shared" si="13"/>
        <v>0</v>
      </c>
    </row>
    <row r="288" ht="16.5" spans="1:14">
      <c r="A288" s="364">
        <f t="shared" si="14"/>
        <v>45210</v>
      </c>
      <c r="B288" s="44">
        <f ca="1">SUMIFS(流水汇总!$K:$K,流水汇总!$H:$H,$A288,流水汇总!$J:$J,B$4)</f>
        <v>0</v>
      </c>
      <c r="C288" s="44">
        <f ca="1">SUMIFS(流水汇总!$K:$K,流水汇总!$H:$H,$A288,流水汇总!$J:$J,C$4)</f>
        <v>0</v>
      </c>
      <c r="D288" s="44">
        <f ca="1">SUMIFS(流水汇总!$K:$K,流水汇总!$H:$H,$A288,流水汇总!$J:$J,D$4)</f>
        <v>0</v>
      </c>
      <c r="E288" s="44">
        <f ca="1">SUMIFS(流水汇总!$K:$K,流水汇总!$H:$H,$A288,流水汇总!$J:$J,E$4)</f>
        <v>0</v>
      </c>
      <c r="F288" s="44">
        <f ca="1">SUMIFS(流水汇总!$K:$K,流水汇总!$H:$H,$A288,流水汇总!$J:$J,F$4)</f>
        <v>0</v>
      </c>
      <c r="G288" s="45">
        <f ca="1">SUMIFS(流水汇总!$L:$L,流水汇总!$H:$H,$A288,流水汇总!$J:$J,G$4)</f>
        <v>0</v>
      </c>
      <c r="H288" s="45">
        <f ca="1">SUMIFS(流水汇总!$L:$L,流水汇总!$H:$H,$A288,流水汇总!$J:$J,H$4)</f>
        <v>0</v>
      </c>
      <c r="I288" s="45">
        <f ca="1">SUMIFS(流水汇总!$L:$L,流水汇总!$H:$H,$A288,流水汇总!$J:$J,I$4)</f>
        <v>0</v>
      </c>
      <c r="J288" s="45">
        <f ca="1">SUMIFS(流水汇总!$L:$L,流水汇总!$H:$H,$A288,流水汇总!$J:$J,J$4)</f>
        <v>0</v>
      </c>
      <c r="K288" s="45">
        <f ca="1">SUMIFS(流水汇总!$L:$L,流水汇总!$H:$H,$A288,流水汇总!$J:$J,K$4)</f>
        <v>0</v>
      </c>
      <c r="L288" s="45">
        <f ca="1">SUMIFS(流水汇总!$L:$L,流水汇总!$H:$H,$A288,流水汇总!$J:$J,L$4)</f>
        <v>0</v>
      </c>
      <c r="M288" s="359">
        <f ca="1" t="shared" si="12"/>
        <v>0</v>
      </c>
      <c r="N288" s="359">
        <f ca="1" t="shared" si="13"/>
        <v>0</v>
      </c>
    </row>
    <row r="289" ht="16.5" spans="1:14">
      <c r="A289" s="364">
        <f t="shared" si="14"/>
        <v>45211</v>
      </c>
      <c r="B289" s="44">
        <f ca="1">SUMIFS(流水汇总!$K:$K,流水汇总!$H:$H,$A289,流水汇总!$J:$J,B$4)</f>
        <v>0</v>
      </c>
      <c r="C289" s="44">
        <f ca="1">SUMIFS(流水汇总!$K:$K,流水汇总!$H:$H,$A289,流水汇总!$J:$J,C$4)</f>
        <v>0</v>
      </c>
      <c r="D289" s="44">
        <f ca="1">SUMIFS(流水汇总!$K:$K,流水汇总!$H:$H,$A289,流水汇总!$J:$J,D$4)</f>
        <v>0</v>
      </c>
      <c r="E289" s="44">
        <f ca="1">SUMIFS(流水汇总!$K:$K,流水汇总!$H:$H,$A289,流水汇总!$J:$J,E$4)</f>
        <v>0</v>
      </c>
      <c r="F289" s="44">
        <f ca="1">SUMIFS(流水汇总!$K:$K,流水汇总!$H:$H,$A289,流水汇总!$J:$J,F$4)</f>
        <v>0</v>
      </c>
      <c r="G289" s="45">
        <f ca="1">SUMIFS(流水汇总!$L:$L,流水汇总!$H:$H,$A289,流水汇总!$J:$J,G$4)</f>
        <v>0</v>
      </c>
      <c r="H289" s="45">
        <f ca="1">SUMIFS(流水汇总!$L:$L,流水汇总!$H:$H,$A289,流水汇总!$J:$J,H$4)</f>
        <v>0</v>
      </c>
      <c r="I289" s="45">
        <f ca="1">SUMIFS(流水汇总!$L:$L,流水汇总!$H:$H,$A289,流水汇总!$J:$J,I$4)</f>
        <v>0</v>
      </c>
      <c r="J289" s="45">
        <f ca="1">SUMIFS(流水汇总!$L:$L,流水汇总!$H:$H,$A289,流水汇总!$J:$J,J$4)</f>
        <v>0</v>
      </c>
      <c r="K289" s="45">
        <f ca="1">SUMIFS(流水汇总!$L:$L,流水汇总!$H:$H,$A289,流水汇总!$J:$J,K$4)</f>
        <v>0</v>
      </c>
      <c r="L289" s="45">
        <f ca="1">SUMIFS(流水汇总!$L:$L,流水汇总!$H:$H,$A289,流水汇总!$J:$J,L$4)</f>
        <v>0</v>
      </c>
      <c r="M289" s="359">
        <f ca="1" t="shared" si="12"/>
        <v>0</v>
      </c>
      <c r="N289" s="359">
        <f ca="1" t="shared" si="13"/>
        <v>0</v>
      </c>
    </row>
    <row r="290" ht="16.5" spans="1:14">
      <c r="A290" s="364">
        <f t="shared" si="14"/>
        <v>45212</v>
      </c>
      <c r="B290" s="44">
        <f ca="1">SUMIFS(流水汇总!$K:$K,流水汇总!$H:$H,$A290,流水汇总!$J:$J,B$4)</f>
        <v>0</v>
      </c>
      <c r="C290" s="44">
        <f ca="1">SUMIFS(流水汇总!$K:$K,流水汇总!$H:$H,$A290,流水汇总!$J:$J,C$4)</f>
        <v>0</v>
      </c>
      <c r="D290" s="44">
        <f ca="1">SUMIFS(流水汇总!$K:$K,流水汇总!$H:$H,$A290,流水汇总!$J:$J,D$4)</f>
        <v>0</v>
      </c>
      <c r="E290" s="44">
        <f ca="1">SUMIFS(流水汇总!$K:$K,流水汇总!$H:$H,$A290,流水汇总!$J:$J,E$4)</f>
        <v>0</v>
      </c>
      <c r="F290" s="44">
        <f ca="1">SUMIFS(流水汇总!$K:$K,流水汇总!$H:$H,$A290,流水汇总!$J:$J,F$4)</f>
        <v>0</v>
      </c>
      <c r="G290" s="45">
        <f ca="1">SUMIFS(流水汇总!$L:$L,流水汇总!$H:$H,$A290,流水汇总!$J:$J,G$4)</f>
        <v>0</v>
      </c>
      <c r="H290" s="45">
        <f ca="1">SUMIFS(流水汇总!$L:$L,流水汇总!$H:$H,$A290,流水汇总!$J:$J,H$4)</f>
        <v>0</v>
      </c>
      <c r="I290" s="45">
        <f ca="1">SUMIFS(流水汇总!$L:$L,流水汇总!$H:$H,$A290,流水汇总!$J:$J,I$4)</f>
        <v>0</v>
      </c>
      <c r="J290" s="45">
        <f ca="1">SUMIFS(流水汇总!$L:$L,流水汇总!$H:$H,$A290,流水汇总!$J:$J,J$4)</f>
        <v>0</v>
      </c>
      <c r="K290" s="45">
        <f ca="1">SUMIFS(流水汇总!$L:$L,流水汇总!$H:$H,$A290,流水汇总!$J:$J,K$4)</f>
        <v>0</v>
      </c>
      <c r="L290" s="45">
        <f ca="1">SUMIFS(流水汇总!$L:$L,流水汇总!$H:$H,$A290,流水汇总!$J:$J,L$4)</f>
        <v>0</v>
      </c>
      <c r="M290" s="359">
        <f ca="1" t="shared" si="12"/>
        <v>0</v>
      </c>
      <c r="N290" s="359">
        <f ca="1" t="shared" si="13"/>
        <v>0</v>
      </c>
    </row>
    <row r="291" ht="16.5" spans="1:14">
      <c r="A291" s="364">
        <f t="shared" si="14"/>
        <v>45213</v>
      </c>
      <c r="B291" s="44">
        <f ca="1">SUMIFS(流水汇总!$K:$K,流水汇总!$H:$H,$A291,流水汇总!$J:$J,B$4)</f>
        <v>0</v>
      </c>
      <c r="C291" s="44">
        <f ca="1">SUMIFS(流水汇总!$K:$K,流水汇总!$H:$H,$A291,流水汇总!$J:$J,C$4)</f>
        <v>0</v>
      </c>
      <c r="D291" s="44">
        <f ca="1">SUMIFS(流水汇总!$K:$K,流水汇总!$H:$H,$A291,流水汇总!$J:$J,D$4)</f>
        <v>0</v>
      </c>
      <c r="E291" s="44">
        <f ca="1">SUMIFS(流水汇总!$K:$K,流水汇总!$H:$H,$A291,流水汇总!$J:$J,E$4)</f>
        <v>0</v>
      </c>
      <c r="F291" s="44">
        <f ca="1">SUMIFS(流水汇总!$K:$K,流水汇总!$H:$H,$A291,流水汇总!$J:$J,F$4)</f>
        <v>0</v>
      </c>
      <c r="G291" s="45">
        <f ca="1">SUMIFS(流水汇总!$L:$L,流水汇总!$H:$H,$A291,流水汇总!$J:$J,G$4)</f>
        <v>0</v>
      </c>
      <c r="H291" s="45">
        <f ca="1">SUMIFS(流水汇总!$L:$L,流水汇总!$H:$H,$A291,流水汇总!$J:$J,H$4)</f>
        <v>0</v>
      </c>
      <c r="I291" s="45">
        <f ca="1">SUMIFS(流水汇总!$L:$L,流水汇总!$H:$H,$A291,流水汇总!$J:$J,I$4)</f>
        <v>0</v>
      </c>
      <c r="J291" s="45">
        <f ca="1">SUMIFS(流水汇总!$L:$L,流水汇总!$H:$H,$A291,流水汇总!$J:$J,J$4)</f>
        <v>0</v>
      </c>
      <c r="K291" s="45">
        <f ca="1">SUMIFS(流水汇总!$L:$L,流水汇总!$H:$H,$A291,流水汇总!$J:$J,K$4)</f>
        <v>0</v>
      </c>
      <c r="L291" s="45">
        <f ca="1">SUMIFS(流水汇总!$L:$L,流水汇总!$H:$H,$A291,流水汇总!$J:$J,L$4)</f>
        <v>0</v>
      </c>
      <c r="M291" s="359">
        <f ca="1" t="shared" si="12"/>
        <v>0</v>
      </c>
      <c r="N291" s="359">
        <f ca="1" t="shared" si="13"/>
        <v>0</v>
      </c>
    </row>
    <row r="292" ht="16.5" spans="1:14">
      <c r="A292" s="364">
        <f t="shared" si="14"/>
        <v>45214</v>
      </c>
      <c r="B292" s="44">
        <f ca="1">SUMIFS(流水汇总!$K:$K,流水汇总!$H:$H,$A292,流水汇总!$J:$J,B$4)</f>
        <v>0</v>
      </c>
      <c r="C292" s="44">
        <f ca="1">SUMIFS(流水汇总!$K:$K,流水汇总!$H:$H,$A292,流水汇总!$J:$J,C$4)</f>
        <v>0</v>
      </c>
      <c r="D292" s="44">
        <f ca="1">SUMIFS(流水汇总!$K:$K,流水汇总!$H:$H,$A292,流水汇总!$J:$J,D$4)</f>
        <v>0</v>
      </c>
      <c r="E292" s="44">
        <f ca="1">SUMIFS(流水汇总!$K:$K,流水汇总!$H:$H,$A292,流水汇总!$J:$J,E$4)</f>
        <v>0</v>
      </c>
      <c r="F292" s="44">
        <f ca="1">SUMIFS(流水汇总!$K:$K,流水汇总!$H:$H,$A292,流水汇总!$J:$J,F$4)</f>
        <v>0</v>
      </c>
      <c r="G292" s="45">
        <f ca="1">SUMIFS(流水汇总!$L:$L,流水汇总!$H:$H,$A292,流水汇总!$J:$J,G$4)</f>
        <v>0</v>
      </c>
      <c r="H292" s="45">
        <f ca="1">SUMIFS(流水汇总!$L:$L,流水汇总!$H:$H,$A292,流水汇总!$J:$J,H$4)</f>
        <v>0</v>
      </c>
      <c r="I292" s="45">
        <f ca="1">SUMIFS(流水汇总!$L:$L,流水汇总!$H:$H,$A292,流水汇总!$J:$J,I$4)</f>
        <v>0</v>
      </c>
      <c r="J292" s="45">
        <f ca="1">SUMIFS(流水汇总!$L:$L,流水汇总!$H:$H,$A292,流水汇总!$J:$J,J$4)</f>
        <v>0</v>
      </c>
      <c r="K292" s="45">
        <f ca="1">SUMIFS(流水汇总!$L:$L,流水汇总!$H:$H,$A292,流水汇总!$J:$J,K$4)</f>
        <v>0</v>
      </c>
      <c r="L292" s="45">
        <f ca="1">SUMIFS(流水汇总!$L:$L,流水汇总!$H:$H,$A292,流水汇总!$J:$J,L$4)</f>
        <v>0</v>
      </c>
      <c r="M292" s="359">
        <f ca="1" t="shared" si="12"/>
        <v>0</v>
      </c>
      <c r="N292" s="359">
        <f ca="1" t="shared" si="13"/>
        <v>0</v>
      </c>
    </row>
    <row r="293" ht="16.5" spans="1:14">
      <c r="A293" s="364">
        <f t="shared" si="14"/>
        <v>45215</v>
      </c>
      <c r="B293" s="44">
        <f ca="1">SUMIFS(流水汇总!$K:$K,流水汇总!$H:$H,$A293,流水汇总!$J:$J,B$4)</f>
        <v>0</v>
      </c>
      <c r="C293" s="44">
        <f ca="1">SUMIFS(流水汇总!$K:$K,流水汇总!$H:$H,$A293,流水汇总!$J:$J,C$4)</f>
        <v>0</v>
      </c>
      <c r="D293" s="44">
        <f ca="1">SUMIFS(流水汇总!$K:$K,流水汇总!$H:$H,$A293,流水汇总!$J:$J,D$4)</f>
        <v>0</v>
      </c>
      <c r="E293" s="44">
        <f ca="1">SUMIFS(流水汇总!$K:$K,流水汇总!$H:$H,$A293,流水汇总!$J:$J,E$4)</f>
        <v>0</v>
      </c>
      <c r="F293" s="44">
        <f ca="1">SUMIFS(流水汇总!$K:$K,流水汇总!$H:$H,$A293,流水汇总!$J:$J,F$4)</f>
        <v>0</v>
      </c>
      <c r="G293" s="45">
        <f ca="1">SUMIFS(流水汇总!$L:$L,流水汇总!$H:$H,$A293,流水汇总!$J:$J,G$4)</f>
        <v>0</v>
      </c>
      <c r="H293" s="45">
        <f ca="1">SUMIFS(流水汇总!$L:$L,流水汇总!$H:$H,$A293,流水汇总!$J:$J,H$4)</f>
        <v>0</v>
      </c>
      <c r="I293" s="45">
        <f ca="1">SUMIFS(流水汇总!$L:$L,流水汇总!$H:$H,$A293,流水汇总!$J:$J,I$4)</f>
        <v>0</v>
      </c>
      <c r="J293" s="45">
        <f ca="1">SUMIFS(流水汇总!$L:$L,流水汇总!$H:$H,$A293,流水汇总!$J:$J,J$4)</f>
        <v>0</v>
      </c>
      <c r="K293" s="45">
        <f ca="1">SUMIFS(流水汇总!$L:$L,流水汇总!$H:$H,$A293,流水汇总!$J:$J,K$4)</f>
        <v>0</v>
      </c>
      <c r="L293" s="45">
        <f ca="1">SUMIFS(流水汇总!$L:$L,流水汇总!$H:$H,$A293,流水汇总!$J:$J,L$4)</f>
        <v>0</v>
      </c>
      <c r="M293" s="359">
        <f ca="1" t="shared" si="12"/>
        <v>0</v>
      </c>
      <c r="N293" s="359">
        <f ca="1" t="shared" si="13"/>
        <v>0</v>
      </c>
    </row>
    <row r="294" ht="16.5" spans="1:14">
      <c r="A294" s="364">
        <f t="shared" si="14"/>
        <v>45216</v>
      </c>
      <c r="B294" s="44">
        <f ca="1">SUMIFS(流水汇总!$K:$K,流水汇总!$H:$H,$A294,流水汇总!$J:$J,B$4)</f>
        <v>0</v>
      </c>
      <c r="C294" s="44">
        <f ca="1">SUMIFS(流水汇总!$K:$K,流水汇总!$H:$H,$A294,流水汇总!$J:$J,C$4)</f>
        <v>0</v>
      </c>
      <c r="D294" s="44">
        <f ca="1">SUMIFS(流水汇总!$K:$K,流水汇总!$H:$H,$A294,流水汇总!$J:$J,D$4)</f>
        <v>0</v>
      </c>
      <c r="E294" s="44">
        <f ca="1">SUMIFS(流水汇总!$K:$K,流水汇总!$H:$H,$A294,流水汇总!$J:$J,E$4)</f>
        <v>0</v>
      </c>
      <c r="F294" s="44">
        <f ca="1">SUMIFS(流水汇总!$K:$K,流水汇总!$H:$H,$A294,流水汇总!$J:$J,F$4)</f>
        <v>0</v>
      </c>
      <c r="G294" s="45">
        <f ca="1">SUMIFS(流水汇总!$L:$L,流水汇总!$H:$H,$A294,流水汇总!$J:$J,G$4)</f>
        <v>0</v>
      </c>
      <c r="H294" s="45">
        <f ca="1">SUMIFS(流水汇总!$L:$L,流水汇总!$H:$H,$A294,流水汇总!$J:$J,H$4)</f>
        <v>0</v>
      </c>
      <c r="I294" s="45">
        <f ca="1">SUMIFS(流水汇总!$L:$L,流水汇总!$H:$H,$A294,流水汇总!$J:$J,I$4)</f>
        <v>0</v>
      </c>
      <c r="J294" s="45">
        <f ca="1">SUMIFS(流水汇总!$L:$L,流水汇总!$H:$H,$A294,流水汇总!$J:$J,J$4)</f>
        <v>0</v>
      </c>
      <c r="K294" s="45">
        <f ca="1">SUMIFS(流水汇总!$L:$L,流水汇总!$H:$H,$A294,流水汇总!$J:$J,K$4)</f>
        <v>0</v>
      </c>
      <c r="L294" s="45">
        <f ca="1">SUMIFS(流水汇总!$L:$L,流水汇总!$H:$H,$A294,流水汇总!$J:$J,L$4)</f>
        <v>0</v>
      </c>
      <c r="M294" s="359">
        <f ca="1" t="shared" si="12"/>
        <v>0</v>
      </c>
      <c r="N294" s="359">
        <f ca="1" t="shared" si="13"/>
        <v>0</v>
      </c>
    </row>
    <row r="295" ht="16.5" spans="1:14">
      <c r="A295" s="364">
        <f t="shared" si="14"/>
        <v>45217</v>
      </c>
      <c r="B295" s="44">
        <f ca="1">SUMIFS(流水汇总!$K:$K,流水汇总!$H:$H,$A295,流水汇总!$J:$J,B$4)</f>
        <v>0</v>
      </c>
      <c r="C295" s="44">
        <f ca="1">SUMIFS(流水汇总!$K:$K,流水汇总!$H:$H,$A295,流水汇总!$J:$J,C$4)</f>
        <v>0</v>
      </c>
      <c r="D295" s="44">
        <f ca="1">SUMIFS(流水汇总!$K:$K,流水汇总!$H:$H,$A295,流水汇总!$J:$J,D$4)</f>
        <v>0</v>
      </c>
      <c r="E295" s="44">
        <f ca="1">SUMIFS(流水汇总!$K:$K,流水汇总!$H:$H,$A295,流水汇总!$J:$J,E$4)</f>
        <v>0</v>
      </c>
      <c r="F295" s="44">
        <f ca="1">SUMIFS(流水汇总!$K:$K,流水汇总!$H:$H,$A295,流水汇总!$J:$J,F$4)</f>
        <v>0</v>
      </c>
      <c r="G295" s="45">
        <f ca="1">SUMIFS(流水汇总!$L:$L,流水汇总!$H:$H,$A295,流水汇总!$J:$J,G$4)</f>
        <v>0</v>
      </c>
      <c r="H295" s="45">
        <f ca="1">SUMIFS(流水汇总!$L:$L,流水汇总!$H:$H,$A295,流水汇总!$J:$J,H$4)</f>
        <v>0</v>
      </c>
      <c r="I295" s="45">
        <f ca="1">SUMIFS(流水汇总!$L:$L,流水汇总!$H:$H,$A295,流水汇总!$J:$J,I$4)</f>
        <v>0</v>
      </c>
      <c r="J295" s="45">
        <f ca="1">SUMIFS(流水汇总!$L:$L,流水汇总!$H:$H,$A295,流水汇总!$J:$J,J$4)</f>
        <v>0</v>
      </c>
      <c r="K295" s="45">
        <f ca="1">SUMIFS(流水汇总!$L:$L,流水汇总!$H:$H,$A295,流水汇总!$J:$J,K$4)</f>
        <v>0</v>
      </c>
      <c r="L295" s="45">
        <f ca="1">SUMIFS(流水汇总!$L:$L,流水汇总!$H:$H,$A295,流水汇总!$J:$J,L$4)</f>
        <v>0</v>
      </c>
      <c r="M295" s="359">
        <f ca="1" t="shared" si="12"/>
        <v>0</v>
      </c>
      <c r="N295" s="359">
        <f ca="1" t="shared" si="13"/>
        <v>0</v>
      </c>
    </row>
    <row r="296" ht="16.5" spans="1:14">
      <c r="A296" s="364">
        <f t="shared" si="14"/>
        <v>45218</v>
      </c>
      <c r="B296" s="44">
        <f ca="1">SUMIFS(流水汇总!$K:$K,流水汇总!$H:$H,$A296,流水汇总!$J:$J,B$4)</f>
        <v>0</v>
      </c>
      <c r="C296" s="44">
        <f ca="1">SUMIFS(流水汇总!$K:$K,流水汇总!$H:$H,$A296,流水汇总!$J:$J,C$4)</f>
        <v>0</v>
      </c>
      <c r="D296" s="44">
        <f ca="1">SUMIFS(流水汇总!$K:$K,流水汇总!$H:$H,$A296,流水汇总!$J:$J,D$4)</f>
        <v>0</v>
      </c>
      <c r="E296" s="44">
        <f ca="1">SUMIFS(流水汇总!$K:$K,流水汇总!$H:$H,$A296,流水汇总!$J:$J,E$4)</f>
        <v>0</v>
      </c>
      <c r="F296" s="44">
        <f ca="1">SUMIFS(流水汇总!$K:$K,流水汇总!$H:$H,$A296,流水汇总!$J:$J,F$4)</f>
        <v>0</v>
      </c>
      <c r="G296" s="45">
        <f ca="1">SUMIFS(流水汇总!$L:$L,流水汇总!$H:$H,$A296,流水汇总!$J:$J,G$4)</f>
        <v>0</v>
      </c>
      <c r="H296" s="45">
        <f ca="1">SUMIFS(流水汇总!$L:$L,流水汇总!$H:$H,$A296,流水汇总!$J:$J,H$4)</f>
        <v>0</v>
      </c>
      <c r="I296" s="45">
        <f ca="1">SUMIFS(流水汇总!$L:$L,流水汇总!$H:$H,$A296,流水汇总!$J:$J,I$4)</f>
        <v>0</v>
      </c>
      <c r="J296" s="45">
        <f ca="1">SUMIFS(流水汇总!$L:$L,流水汇总!$H:$H,$A296,流水汇总!$J:$J,J$4)</f>
        <v>0</v>
      </c>
      <c r="K296" s="45">
        <f ca="1">SUMIFS(流水汇总!$L:$L,流水汇总!$H:$H,$A296,流水汇总!$J:$J,K$4)</f>
        <v>0</v>
      </c>
      <c r="L296" s="45">
        <f ca="1">SUMIFS(流水汇总!$L:$L,流水汇总!$H:$H,$A296,流水汇总!$J:$J,L$4)</f>
        <v>0</v>
      </c>
      <c r="M296" s="359">
        <f ca="1" t="shared" si="12"/>
        <v>0</v>
      </c>
      <c r="N296" s="359">
        <f ca="1" t="shared" si="13"/>
        <v>0</v>
      </c>
    </row>
    <row r="297" ht="16.5" spans="1:14">
      <c r="A297" s="364">
        <f t="shared" si="14"/>
        <v>45219</v>
      </c>
      <c r="B297" s="44">
        <f ca="1">SUMIFS(流水汇总!$K:$K,流水汇总!$H:$H,$A297,流水汇总!$J:$J,B$4)</f>
        <v>0</v>
      </c>
      <c r="C297" s="44">
        <f ca="1">SUMIFS(流水汇总!$K:$K,流水汇总!$H:$H,$A297,流水汇总!$J:$J,C$4)</f>
        <v>0</v>
      </c>
      <c r="D297" s="44">
        <f ca="1">SUMIFS(流水汇总!$K:$K,流水汇总!$H:$H,$A297,流水汇总!$J:$J,D$4)</f>
        <v>0</v>
      </c>
      <c r="E297" s="44">
        <f ca="1">SUMIFS(流水汇总!$K:$K,流水汇总!$H:$H,$A297,流水汇总!$J:$J,E$4)</f>
        <v>0</v>
      </c>
      <c r="F297" s="44">
        <f ca="1">SUMIFS(流水汇总!$K:$K,流水汇总!$H:$H,$A297,流水汇总!$J:$J,F$4)</f>
        <v>0</v>
      </c>
      <c r="G297" s="45">
        <f ca="1">SUMIFS(流水汇总!$L:$L,流水汇总!$H:$H,$A297,流水汇总!$J:$J,G$4)</f>
        <v>0</v>
      </c>
      <c r="H297" s="45">
        <f ca="1">SUMIFS(流水汇总!$L:$L,流水汇总!$H:$H,$A297,流水汇总!$J:$J,H$4)</f>
        <v>0</v>
      </c>
      <c r="I297" s="45">
        <f ca="1">SUMIFS(流水汇总!$L:$L,流水汇总!$H:$H,$A297,流水汇总!$J:$J,I$4)</f>
        <v>0</v>
      </c>
      <c r="J297" s="45">
        <f ca="1">SUMIFS(流水汇总!$L:$L,流水汇总!$H:$H,$A297,流水汇总!$J:$J,J$4)</f>
        <v>0</v>
      </c>
      <c r="K297" s="45">
        <f ca="1">SUMIFS(流水汇总!$L:$L,流水汇总!$H:$H,$A297,流水汇总!$J:$J,K$4)</f>
        <v>0</v>
      </c>
      <c r="L297" s="45">
        <f ca="1">SUMIFS(流水汇总!$L:$L,流水汇总!$H:$H,$A297,流水汇总!$J:$J,L$4)</f>
        <v>0</v>
      </c>
      <c r="M297" s="359">
        <f ca="1" t="shared" si="12"/>
        <v>0</v>
      </c>
      <c r="N297" s="359">
        <f ca="1" t="shared" si="13"/>
        <v>0</v>
      </c>
    </row>
    <row r="298" ht="16.5" spans="1:14">
      <c r="A298" s="364">
        <f t="shared" si="14"/>
        <v>45220</v>
      </c>
      <c r="B298" s="44">
        <f ca="1">SUMIFS(流水汇总!$K:$K,流水汇总!$H:$H,$A298,流水汇总!$J:$J,B$4)</f>
        <v>0</v>
      </c>
      <c r="C298" s="44">
        <f ca="1">SUMIFS(流水汇总!$K:$K,流水汇总!$H:$H,$A298,流水汇总!$J:$J,C$4)</f>
        <v>0</v>
      </c>
      <c r="D298" s="44">
        <f ca="1">SUMIFS(流水汇总!$K:$K,流水汇总!$H:$H,$A298,流水汇总!$J:$J,D$4)</f>
        <v>0</v>
      </c>
      <c r="E298" s="44">
        <f ca="1">SUMIFS(流水汇总!$K:$K,流水汇总!$H:$H,$A298,流水汇总!$J:$J,E$4)</f>
        <v>0</v>
      </c>
      <c r="F298" s="44">
        <f ca="1">SUMIFS(流水汇总!$K:$K,流水汇总!$H:$H,$A298,流水汇总!$J:$J,F$4)</f>
        <v>0</v>
      </c>
      <c r="G298" s="45">
        <f ca="1">SUMIFS(流水汇总!$L:$L,流水汇总!$H:$H,$A298,流水汇总!$J:$J,G$4)</f>
        <v>0</v>
      </c>
      <c r="H298" s="45">
        <f ca="1">SUMIFS(流水汇总!$L:$L,流水汇总!$H:$H,$A298,流水汇总!$J:$J,H$4)</f>
        <v>0</v>
      </c>
      <c r="I298" s="45">
        <f ca="1">SUMIFS(流水汇总!$L:$L,流水汇总!$H:$H,$A298,流水汇总!$J:$J,I$4)</f>
        <v>0</v>
      </c>
      <c r="J298" s="45">
        <f ca="1">SUMIFS(流水汇总!$L:$L,流水汇总!$H:$H,$A298,流水汇总!$J:$J,J$4)</f>
        <v>0</v>
      </c>
      <c r="K298" s="45">
        <f ca="1">SUMIFS(流水汇总!$L:$L,流水汇总!$H:$H,$A298,流水汇总!$J:$J,K$4)</f>
        <v>0</v>
      </c>
      <c r="L298" s="45">
        <f ca="1">SUMIFS(流水汇总!$L:$L,流水汇总!$H:$H,$A298,流水汇总!$J:$J,L$4)</f>
        <v>0</v>
      </c>
      <c r="M298" s="359">
        <f ca="1" t="shared" si="12"/>
        <v>0</v>
      </c>
      <c r="N298" s="359">
        <f ca="1" t="shared" si="13"/>
        <v>0</v>
      </c>
    </row>
    <row r="299" ht="16.5" spans="1:14">
      <c r="A299" s="364">
        <f t="shared" si="14"/>
        <v>45221</v>
      </c>
      <c r="B299" s="44">
        <f ca="1">SUMIFS(流水汇总!$K:$K,流水汇总!$H:$H,$A299,流水汇总!$J:$J,B$4)</f>
        <v>0</v>
      </c>
      <c r="C299" s="44">
        <f ca="1">SUMIFS(流水汇总!$K:$K,流水汇总!$H:$H,$A299,流水汇总!$J:$J,C$4)</f>
        <v>0</v>
      </c>
      <c r="D299" s="44">
        <f ca="1">SUMIFS(流水汇总!$K:$K,流水汇总!$H:$H,$A299,流水汇总!$J:$J,D$4)</f>
        <v>0</v>
      </c>
      <c r="E299" s="44">
        <f ca="1">SUMIFS(流水汇总!$K:$K,流水汇总!$H:$H,$A299,流水汇总!$J:$J,E$4)</f>
        <v>0</v>
      </c>
      <c r="F299" s="44">
        <f ca="1">SUMIFS(流水汇总!$K:$K,流水汇总!$H:$H,$A299,流水汇总!$J:$J,F$4)</f>
        <v>0</v>
      </c>
      <c r="G299" s="45">
        <f ca="1">SUMIFS(流水汇总!$L:$L,流水汇总!$H:$H,$A299,流水汇总!$J:$J,G$4)</f>
        <v>0</v>
      </c>
      <c r="H299" s="45">
        <f ca="1">SUMIFS(流水汇总!$L:$L,流水汇总!$H:$H,$A299,流水汇总!$J:$J,H$4)</f>
        <v>0</v>
      </c>
      <c r="I299" s="45">
        <f ca="1">SUMIFS(流水汇总!$L:$L,流水汇总!$H:$H,$A299,流水汇总!$J:$J,I$4)</f>
        <v>0</v>
      </c>
      <c r="J299" s="45">
        <f ca="1">SUMIFS(流水汇总!$L:$L,流水汇总!$H:$H,$A299,流水汇总!$J:$J,J$4)</f>
        <v>0</v>
      </c>
      <c r="K299" s="45">
        <f ca="1">SUMIFS(流水汇总!$L:$L,流水汇总!$H:$H,$A299,流水汇总!$J:$J,K$4)</f>
        <v>0</v>
      </c>
      <c r="L299" s="45">
        <f ca="1">SUMIFS(流水汇总!$L:$L,流水汇总!$H:$H,$A299,流水汇总!$J:$J,L$4)</f>
        <v>0</v>
      </c>
      <c r="M299" s="359">
        <f ca="1" t="shared" si="12"/>
        <v>0</v>
      </c>
      <c r="N299" s="359">
        <f ca="1" t="shared" si="13"/>
        <v>0</v>
      </c>
    </row>
    <row r="300" ht="16.5" spans="1:14">
      <c r="A300" s="364">
        <f t="shared" si="14"/>
        <v>45222</v>
      </c>
      <c r="B300" s="44">
        <f ca="1">SUMIFS(流水汇总!$K:$K,流水汇总!$H:$H,$A300,流水汇总!$J:$J,B$4)</f>
        <v>0</v>
      </c>
      <c r="C300" s="44">
        <f ca="1">SUMIFS(流水汇总!$K:$K,流水汇总!$H:$H,$A300,流水汇总!$J:$J,C$4)</f>
        <v>0</v>
      </c>
      <c r="D300" s="44">
        <f ca="1">SUMIFS(流水汇总!$K:$K,流水汇总!$H:$H,$A300,流水汇总!$J:$J,D$4)</f>
        <v>0</v>
      </c>
      <c r="E300" s="44">
        <f ca="1">SUMIFS(流水汇总!$K:$K,流水汇总!$H:$H,$A300,流水汇总!$J:$J,E$4)</f>
        <v>0</v>
      </c>
      <c r="F300" s="44">
        <f ca="1">SUMIFS(流水汇总!$K:$K,流水汇总!$H:$H,$A300,流水汇总!$J:$J,F$4)</f>
        <v>0</v>
      </c>
      <c r="G300" s="45">
        <f ca="1">SUMIFS(流水汇总!$L:$L,流水汇总!$H:$H,$A300,流水汇总!$J:$J,G$4)</f>
        <v>0</v>
      </c>
      <c r="H300" s="45">
        <f ca="1">SUMIFS(流水汇总!$L:$L,流水汇总!$H:$H,$A300,流水汇总!$J:$J,H$4)</f>
        <v>0</v>
      </c>
      <c r="I300" s="45">
        <f ca="1">SUMIFS(流水汇总!$L:$L,流水汇总!$H:$H,$A300,流水汇总!$J:$J,I$4)</f>
        <v>0</v>
      </c>
      <c r="J300" s="45">
        <f ca="1">SUMIFS(流水汇总!$L:$L,流水汇总!$H:$H,$A300,流水汇总!$J:$J,J$4)</f>
        <v>0</v>
      </c>
      <c r="K300" s="45">
        <f ca="1">SUMIFS(流水汇总!$L:$L,流水汇总!$H:$H,$A300,流水汇总!$J:$J,K$4)</f>
        <v>0</v>
      </c>
      <c r="L300" s="45">
        <f ca="1">SUMIFS(流水汇总!$L:$L,流水汇总!$H:$H,$A300,流水汇总!$J:$J,L$4)</f>
        <v>0</v>
      </c>
      <c r="M300" s="359">
        <f ca="1" t="shared" si="12"/>
        <v>0</v>
      </c>
      <c r="N300" s="359">
        <f ca="1" t="shared" si="13"/>
        <v>0</v>
      </c>
    </row>
    <row r="301" ht="16.5" spans="1:14">
      <c r="A301" s="364">
        <f t="shared" si="14"/>
        <v>45223</v>
      </c>
      <c r="B301" s="44">
        <f ca="1">SUMIFS(流水汇总!$K:$K,流水汇总!$H:$H,$A301,流水汇总!$J:$J,B$4)</f>
        <v>0</v>
      </c>
      <c r="C301" s="44">
        <f ca="1">SUMIFS(流水汇总!$K:$K,流水汇总!$H:$H,$A301,流水汇总!$J:$J,C$4)</f>
        <v>0</v>
      </c>
      <c r="D301" s="44">
        <f ca="1">SUMIFS(流水汇总!$K:$K,流水汇总!$H:$H,$A301,流水汇总!$J:$J,D$4)</f>
        <v>0</v>
      </c>
      <c r="E301" s="44">
        <f ca="1">SUMIFS(流水汇总!$K:$K,流水汇总!$H:$H,$A301,流水汇总!$J:$J,E$4)</f>
        <v>0</v>
      </c>
      <c r="F301" s="44">
        <f ca="1">SUMIFS(流水汇总!$K:$K,流水汇总!$H:$H,$A301,流水汇总!$J:$J,F$4)</f>
        <v>0</v>
      </c>
      <c r="G301" s="45">
        <f ca="1">SUMIFS(流水汇总!$L:$L,流水汇总!$H:$H,$A301,流水汇总!$J:$J,G$4)</f>
        <v>0</v>
      </c>
      <c r="H301" s="45">
        <f ca="1">SUMIFS(流水汇总!$L:$L,流水汇总!$H:$H,$A301,流水汇总!$J:$J,H$4)</f>
        <v>0</v>
      </c>
      <c r="I301" s="45">
        <f ca="1">SUMIFS(流水汇总!$L:$L,流水汇总!$H:$H,$A301,流水汇总!$J:$J,I$4)</f>
        <v>0</v>
      </c>
      <c r="J301" s="45">
        <f ca="1">SUMIFS(流水汇总!$L:$L,流水汇总!$H:$H,$A301,流水汇总!$J:$J,J$4)</f>
        <v>0</v>
      </c>
      <c r="K301" s="45">
        <f ca="1">SUMIFS(流水汇总!$L:$L,流水汇总!$H:$H,$A301,流水汇总!$J:$J,K$4)</f>
        <v>0</v>
      </c>
      <c r="L301" s="45">
        <f ca="1">SUMIFS(流水汇总!$L:$L,流水汇总!$H:$H,$A301,流水汇总!$J:$J,L$4)</f>
        <v>0</v>
      </c>
      <c r="M301" s="359">
        <f ca="1" t="shared" si="12"/>
        <v>0</v>
      </c>
      <c r="N301" s="359">
        <f ca="1" t="shared" si="13"/>
        <v>0</v>
      </c>
    </row>
    <row r="302" ht="16.5" spans="1:14">
      <c r="A302" s="364">
        <f t="shared" si="14"/>
        <v>45224</v>
      </c>
      <c r="B302" s="44">
        <f ca="1">SUMIFS(流水汇总!$K:$K,流水汇总!$H:$H,$A302,流水汇总!$J:$J,B$4)</f>
        <v>0</v>
      </c>
      <c r="C302" s="44">
        <f ca="1">SUMIFS(流水汇总!$K:$K,流水汇总!$H:$H,$A302,流水汇总!$J:$J,C$4)</f>
        <v>0</v>
      </c>
      <c r="D302" s="44">
        <f ca="1">SUMIFS(流水汇总!$K:$K,流水汇总!$H:$H,$A302,流水汇总!$J:$J,D$4)</f>
        <v>0</v>
      </c>
      <c r="E302" s="44">
        <f ca="1">SUMIFS(流水汇总!$K:$K,流水汇总!$H:$H,$A302,流水汇总!$J:$J,E$4)</f>
        <v>0</v>
      </c>
      <c r="F302" s="44">
        <f ca="1">SUMIFS(流水汇总!$K:$K,流水汇总!$H:$H,$A302,流水汇总!$J:$J,F$4)</f>
        <v>0</v>
      </c>
      <c r="G302" s="45">
        <f ca="1">SUMIFS(流水汇总!$L:$L,流水汇总!$H:$H,$A302,流水汇总!$J:$J,G$4)</f>
        <v>0</v>
      </c>
      <c r="H302" s="45">
        <f ca="1">SUMIFS(流水汇总!$L:$L,流水汇总!$H:$H,$A302,流水汇总!$J:$J,H$4)</f>
        <v>0</v>
      </c>
      <c r="I302" s="45">
        <f ca="1">SUMIFS(流水汇总!$L:$L,流水汇总!$H:$H,$A302,流水汇总!$J:$J,I$4)</f>
        <v>0</v>
      </c>
      <c r="J302" s="45">
        <f ca="1">SUMIFS(流水汇总!$L:$L,流水汇总!$H:$H,$A302,流水汇总!$J:$J,J$4)</f>
        <v>0</v>
      </c>
      <c r="K302" s="45">
        <f ca="1">SUMIFS(流水汇总!$L:$L,流水汇总!$H:$H,$A302,流水汇总!$J:$J,K$4)</f>
        <v>0</v>
      </c>
      <c r="L302" s="45">
        <f ca="1">SUMIFS(流水汇总!$L:$L,流水汇总!$H:$H,$A302,流水汇总!$J:$J,L$4)</f>
        <v>0</v>
      </c>
      <c r="M302" s="359">
        <f ca="1" t="shared" si="12"/>
        <v>0</v>
      </c>
      <c r="N302" s="359">
        <f ca="1" t="shared" si="13"/>
        <v>0</v>
      </c>
    </row>
    <row r="303" ht="16.5" spans="1:14">
      <c r="A303" s="364">
        <f t="shared" si="14"/>
        <v>45225</v>
      </c>
      <c r="B303" s="44">
        <f ca="1">SUMIFS(流水汇总!$K:$K,流水汇总!$H:$H,$A303,流水汇总!$J:$J,B$4)</f>
        <v>0</v>
      </c>
      <c r="C303" s="44">
        <f ca="1">SUMIFS(流水汇总!$K:$K,流水汇总!$H:$H,$A303,流水汇总!$J:$J,C$4)</f>
        <v>0</v>
      </c>
      <c r="D303" s="44">
        <f ca="1">SUMIFS(流水汇总!$K:$K,流水汇总!$H:$H,$A303,流水汇总!$J:$J,D$4)</f>
        <v>0</v>
      </c>
      <c r="E303" s="44">
        <f ca="1">SUMIFS(流水汇总!$K:$K,流水汇总!$H:$H,$A303,流水汇总!$J:$J,E$4)</f>
        <v>0</v>
      </c>
      <c r="F303" s="44">
        <f ca="1">SUMIFS(流水汇总!$K:$K,流水汇总!$H:$H,$A303,流水汇总!$J:$J,F$4)</f>
        <v>0</v>
      </c>
      <c r="G303" s="45">
        <f ca="1">SUMIFS(流水汇总!$L:$L,流水汇总!$H:$H,$A303,流水汇总!$J:$J,G$4)</f>
        <v>0</v>
      </c>
      <c r="H303" s="45">
        <f ca="1">SUMIFS(流水汇总!$L:$L,流水汇总!$H:$H,$A303,流水汇总!$J:$J,H$4)</f>
        <v>0</v>
      </c>
      <c r="I303" s="45">
        <f ca="1">SUMIFS(流水汇总!$L:$L,流水汇总!$H:$H,$A303,流水汇总!$J:$J,I$4)</f>
        <v>0</v>
      </c>
      <c r="J303" s="45">
        <f ca="1">SUMIFS(流水汇总!$L:$L,流水汇总!$H:$H,$A303,流水汇总!$J:$J,J$4)</f>
        <v>0</v>
      </c>
      <c r="K303" s="45">
        <f ca="1">SUMIFS(流水汇总!$L:$L,流水汇总!$H:$H,$A303,流水汇总!$J:$J,K$4)</f>
        <v>0</v>
      </c>
      <c r="L303" s="45">
        <f ca="1">SUMIFS(流水汇总!$L:$L,流水汇总!$H:$H,$A303,流水汇总!$J:$J,L$4)</f>
        <v>0</v>
      </c>
      <c r="M303" s="359">
        <f ca="1" t="shared" si="12"/>
        <v>0</v>
      </c>
      <c r="N303" s="359">
        <f ca="1" t="shared" si="13"/>
        <v>0</v>
      </c>
    </row>
    <row r="304" ht="16.5" spans="1:14">
      <c r="A304" s="364">
        <f t="shared" si="14"/>
        <v>45226</v>
      </c>
      <c r="B304" s="44">
        <f ca="1">SUMIFS(流水汇总!$K:$K,流水汇总!$H:$H,$A304,流水汇总!$J:$J,B$4)</f>
        <v>0</v>
      </c>
      <c r="C304" s="44">
        <f ca="1">SUMIFS(流水汇总!$K:$K,流水汇总!$H:$H,$A304,流水汇总!$J:$J,C$4)</f>
        <v>0</v>
      </c>
      <c r="D304" s="44">
        <f ca="1">SUMIFS(流水汇总!$K:$K,流水汇总!$H:$H,$A304,流水汇总!$J:$J,D$4)</f>
        <v>0</v>
      </c>
      <c r="E304" s="44">
        <f ca="1">SUMIFS(流水汇总!$K:$K,流水汇总!$H:$H,$A304,流水汇总!$J:$J,E$4)</f>
        <v>0</v>
      </c>
      <c r="F304" s="44">
        <f ca="1">SUMIFS(流水汇总!$K:$K,流水汇总!$H:$H,$A304,流水汇总!$J:$J,F$4)</f>
        <v>0</v>
      </c>
      <c r="G304" s="45">
        <f ca="1">SUMIFS(流水汇总!$L:$L,流水汇总!$H:$H,$A304,流水汇总!$J:$J,G$4)</f>
        <v>0</v>
      </c>
      <c r="H304" s="45">
        <f ca="1">SUMIFS(流水汇总!$L:$L,流水汇总!$H:$H,$A304,流水汇总!$J:$J,H$4)</f>
        <v>0</v>
      </c>
      <c r="I304" s="45">
        <f ca="1">SUMIFS(流水汇总!$L:$L,流水汇总!$H:$H,$A304,流水汇总!$J:$J,I$4)</f>
        <v>0</v>
      </c>
      <c r="J304" s="45">
        <f ca="1">SUMIFS(流水汇总!$L:$L,流水汇总!$H:$H,$A304,流水汇总!$J:$J,J$4)</f>
        <v>0</v>
      </c>
      <c r="K304" s="45">
        <f ca="1">SUMIFS(流水汇总!$L:$L,流水汇总!$H:$H,$A304,流水汇总!$J:$J,K$4)</f>
        <v>0</v>
      </c>
      <c r="L304" s="45">
        <f ca="1">SUMIFS(流水汇总!$L:$L,流水汇总!$H:$H,$A304,流水汇总!$J:$J,L$4)</f>
        <v>0</v>
      </c>
      <c r="M304" s="359">
        <f ca="1" t="shared" si="12"/>
        <v>0</v>
      </c>
      <c r="N304" s="359">
        <f ca="1" t="shared" si="13"/>
        <v>0</v>
      </c>
    </row>
    <row r="305" ht="16.5" spans="1:14">
      <c r="A305" s="364">
        <f t="shared" si="14"/>
        <v>45227</v>
      </c>
      <c r="B305" s="44">
        <f ca="1">SUMIFS(流水汇总!$K:$K,流水汇总!$H:$H,$A305,流水汇总!$J:$J,B$4)</f>
        <v>0</v>
      </c>
      <c r="C305" s="44">
        <f ca="1">SUMIFS(流水汇总!$K:$K,流水汇总!$H:$H,$A305,流水汇总!$J:$J,C$4)</f>
        <v>0</v>
      </c>
      <c r="D305" s="44">
        <f ca="1">SUMIFS(流水汇总!$K:$K,流水汇总!$H:$H,$A305,流水汇总!$J:$J,D$4)</f>
        <v>0</v>
      </c>
      <c r="E305" s="44">
        <f ca="1">SUMIFS(流水汇总!$K:$K,流水汇总!$H:$H,$A305,流水汇总!$J:$J,E$4)</f>
        <v>0</v>
      </c>
      <c r="F305" s="44">
        <f ca="1">SUMIFS(流水汇总!$K:$K,流水汇总!$H:$H,$A305,流水汇总!$J:$J,F$4)</f>
        <v>0</v>
      </c>
      <c r="G305" s="45">
        <f ca="1">SUMIFS(流水汇总!$L:$L,流水汇总!$H:$H,$A305,流水汇总!$J:$J,G$4)</f>
        <v>0</v>
      </c>
      <c r="H305" s="45">
        <f ca="1">SUMIFS(流水汇总!$L:$L,流水汇总!$H:$H,$A305,流水汇总!$J:$J,H$4)</f>
        <v>0</v>
      </c>
      <c r="I305" s="45">
        <f ca="1">SUMIFS(流水汇总!$L:$L,流水汇总!$H:$H,$A305,流水汇总!$J:$J,I$4)</f>
        <v>0</v>
      </c>
      <c r="J305" s="45">
        <f ca="1">SUMIFS(流水汇总!$L:$L,流水汇总!$H:$H,$A305,流水汇总!$J:$J,J$4)</f>
        <v>0</v>
      </c>
      <c r="K305" s="45">
        <f ca="1">SUMIFS(流水汇总!$L:$L,流水汇总!$H:$H,$A305,流水汇总!$J:$J,K$4)</f>
        <v>0</v>
      </c>
      <c r="L305" s="45">
        <f ca="1">SUMIFS(流水汇总!$L:$L,流水汇总!$H:$H,$A305,流水汇总!$J:$J,L$4)</f>
        <v>0</v>
      </c>
      <c r="M305" s="359">
        <f ca="1" t="shared" si="12"/>
        <v>0</v>
      </c>
      <c r="N305" s="359">
        <f ca="1" t="shared" si="13"/>
        <v>0</v>
      </c>
    </row>
    <row r="306" ht="16.5" spans="1:14">
      <c r="A306" s="364">
        <f t="shared" si="14"/>
        <v>45228</v>
      </c>
      <c r="B306" s="44">
        <f ca="1">SUMIFS(流水汇总!$K:$K,流水汇总!$H:$H,$A306,流水汇总!$J:$J,B$4)</f>
        <v>0</v>
      </c>
      <c r="C306" s="44">
        <f ca="1">SUMIFS(流水汇总!$K:$K,流水汇总!$H:$H,$A306,流水汇总!$J:$J,C$4)</f>
        <v>0</v>
      </c>
      <c r="D306" s="44">
        <f ca="1">SUMIFS(流水汇总!$K:$K,流水汇总!$H:$H,$A306,流水汇总!$J:$J,D$4)</f>
        <v>0</v>
      </c>
      <c r="E306" s="44">
        <f ca="1">SUMIFS(流水汇总!$K:$K,流水汇总!$H:$H,$A306,流水汇总!$J:$J,E$4)</f>
        <v>0</v>
      </c>
      <c r="F306" s="44">
        <f ca="1">SUMIFS(流水汇总!$K:$K,流水汇总!$H:$H,$A306,流水汇总!$J:$J,F$4)</f>
        <v>0</v>
      </c>
      <c r="G306" s="45">
        <f ca="1">SUMIFS(流水汇总!$L:$L,流水汇总!$H:$H,$A306,流水汇总!$J:$J,G$4)</f>
        <v>0</v>
      </c>
      <c r="H306" s="45">
        <f ca="1">SUMIFS(流水汇总!$L:$L,流水汇总!$H:$H,$A306,流水汇总!$J:$J,H$4)</f>
        <v>0</v>
      </c>
      <c r="I306" s="45">
        <f ca="1">SUMIFS(流水汇总!$L:$L,流水汇总!$H:$H,$A306,流水汇总!$J:$J,I$4)</f>
        <v>0</v>
      </c>
      <c r="J306" s="45">
        <f ca="1">SUMIFS(流水汇总!$L:$L,流水汇总!$H:$H,$A306,流水汇总!$J:$J,J$4)</f>
        <v>0</v>
      </c>
      <c r="K306" s="45">
        <f ca="1">SUMIFS(流水汇总!$L:$L,流水汇总!$H:$H,$A306,流水汇总!$J:$J,K$4)</f>
        <v>0</v>
      </c>
      <c r="L306" s="45">
        <f ca="1">SUMIFS(流水汇总!$L:$L,流水汇总!$H:$H,$A306,流水汇总!$J:$J,L$4)</f>
        <v>0</v>
      </c>
      <c r="M306" s="359">
        <f ca="1" t="shared" si="12"/>
        <v>0</v>
      </c>
      <c r="N306" s="359">
        <f ca="1" t="shared" si="13"/>
        <v>0</v>
      </c>
    </row>
    <row r="307" ht="16.5" spans="1:14">
      <c r="A307" s="364">
        <f t="shared" si="14"/>
        <v>45229</v>
      </c>
      <c r="B307" s="44">
        <f ca="1">SUMIFS(流水汇总!$K:$K,流水汇总!$H:$H,$A307,流水汇总!$J:$J,B$4)</f>
        <v>0</v>
      </c>
      <c r="C307" s="44">
        <f ca="1">SUMIFS(流水汇总!$K:$K,流水汇总!$H:$H,$A307,流水汇总!$J:$J,C$4)</f>
        <v>0</v>
      </c>
      <c r="D307" s="44">
        <f ca="1">SUMIFS(流水汇总!$K:$K,流水汇总!$H:$H,$A307,流水汇总!$J:$J,D$4)</f>
        <v>0</v>
      </c>
      <c r="E307" s="44">
        <f ca="1">SUMIFS(流水汇总!$K:$K,流水汇总!$H:$H,$A307,流水汇总!$J:$J,E$4)</f>
        <v>0</v>
      </c>
      <c r="F307" s="44">
        <f ca="1">SUMIFS(流水汇总!$K:$K,流水汇总!$H:$H,$A307,流水汇总!$J:$J,F$4)</f>
        <v>0</v>
      </c>
      <c r="G307" s="45">
        <f ca="1">SUMIFS(流水汇总!$L:$L,流水汇总!$H:$H,$A307,流水汇总!$J:$J,G$4)</f>
        <v>0</v>
      </c>
      <c r="H307" s="45">
        <f ca="1">SUMIFS(流水汇总!$L:$L,流水汇总!$H:$H,$A307,流水汇总!$J:$J,H$4)</f>
        <v>0</v>
      </c>
      <c r="I307" s="45">
        <f ca="1">SUMIFS(流水汇总!$L:$L,流水汇总!$H:$H,$A307,流水汇总!$J:$J,I$4)</f>
        <v>0</v>
      </c>
      <c r="J307" s="45">
        <f ca="1">SUMIFS(流水汇总!$L:$L,流水汇总!$H:$H,$A307,流水汇总!$J:$J,J$4)</f>
        <v>0</v>
      </c>
      <c r="K307" s="45">
        <f ca="1">SUMIFS(流水汇总!$L:$L,流水汇总!$H:$H,$A307,流水汇总!$J:$J,K$4)</f>
        <v>0</v>
      </c>
      <c r="L307" s="45">
        <f ca="1">SUMIFS(流水汇总!$L:$L,流水汇总!$H:$H,$A307,流水汇总!$J:$J,L$4)</f>
        <v>0</v>
      </c>
      <c r="M307" s="359">
        <f ca="1" t="shared" si="12"/>
        <v>0</v>
      </c>
      <c r="N307" s="359">
        <f ca="1" t="shared" si="13"/>
        <v>0</v>
      </c>
    </row>
    <row r="308" ht="16.5" spans="1:14">
      <c r="A308" s="364">
        <f t="shared" si="14"/>
        <v>45230</v>
      </c>
      <c r="B308" s="44">
        <f ca="1">SUMIFS(流水汇总!$K:$K,流水汇总!$H:$H,$A308,流水汇总!$J:$J,B$4)</f>
        <v>0</v>
      </c>
      <c r="C308" s="44">
        <f ca="1">SUMIFS(流水汇总!$K:$K,流水汇总!$H:$H,$A308,流水汇总!$J:$J,C$4)</f>
        <v>0</v>
      </c>
      <c r="D308" s="44">
        <f ca="1">SUMIFS(流水汇总!$K:$K,流水汇总!$H:$H,$A308,流水汇总!$J:$J,D$4)</f>
        <v>0</v>
      </c>
      <c r="E308" s="44">
        <f ca="1">SUMIFS(流水汇总!$K:$K,流水汇总!$H:$H,$A308,流水汇总!$J:$J,E$4)</f>
        <v>0</v>
      </c>
      <c r="F308" s="44">
        <f ca="1">SUMIFS(流水汇总!$K:$K,流水汇总!$H:$H,$A308,流水汇总!$J:$J,F$4)</f>
        <v>0</v>
      </c>
      <c r="G308" s="45">
        <f ca="1">SUMIFS(流水汇总!$L:$L,流水汇总!$H:$H,$A308,流水汇总!$J:$J,G$4)</f>
        <v>0</v>
      </c>
      <c r="H308" s="45">
        <f ca="1">SUMIFS(流水汇总!$L:$L,流水汇总!$H:$H,$A308,流水汇总!$J:$J,H$4)</f>
        <v>0</v>
      </c>
      <c r="I308" s="45">
        <f ca="1">SUMIFS(流水汇总!$L:$L,流水汇总!$H:$H,$A308,流水汇总!$J:$J,I$4)</f>
        <v>0</v>
      </c>
      <c r="J308" s="45">
        <f ca="1">SUMIFS(流水汇总!$L:$L,流水汇总!$H:$H,$A308,流水汇总!$J:$J,J$4)</f>
        <v>0</v>
      </c>
      <c r="K308" s="45">
        <f ca="1">SUMIFS(流水汇总!$L:$L,流水汇总!$H:$H,$A308,流水汇总!$J:$J,K$4)</f>
        <v>0</v>
      </c>
      <c r="L308" s="45">
        <f ca="1">SUMIFS(流水汇总!$L:$L,流水汇总!$H:$H,$A308,流水汇总!$J:$J,L$4)</f>
        <v>0</v>
      </c>
      <c r="M308" s="359">
        <f ca="1" t="shared" si="12"/>
        <v>0</v>
      </c>
      <c r="N308" s="359">
        <f ca="1" t="shared" si="13"/>
        <v>0</v>
      </c>
    </row>
    <row r="309" ht="16.5" spans="1:14">
      <c r="A309" s="364">
        <f t="shared" si="14"/>
        <v>45231</v>
      </c>
      <c r="B309" s="44">
        <f ca="1">SUMIFS(流水汇总!$K:$K,流水汇总!$H:$H,$A309,流水汇总!$J:$J,B$4)</f>
        <v>0</v>
      </c>
      <c r="C309" s="44">
        <f ca="1">SUMIFS(流水汇总!$K:$K,流水汇总!$H:$H,$A309,流水汇总!$J:$J,C$4)</f>
        <v>0</v>
      </c>
      <c r="D309" s="44">
        <f ca="1">SUMIFS(流水汇总!$K:$K,流水汇总!$H:$H,$A309,流水汇总!$J:$J,D$4)</f>
        <v>0</v>
      </c>
      <c r="E309" s="44">
        <f ca="1">SUMIFS(流水汇总!$K:$K,流水汇总!$H:$H,$A309,流水汇总!$J:$J,E$4)</f>
        <v>0</v>
      </c>
      <c r="F309" s="44">
        <f ca="1">SUMIFS(流水汇总!$K:$K,流水汇总!$H:$H,$A309,流水汇总!$J:$J,F$4)</f>
        <v>0</v>
      </c>
      <c r="G309" s="45">
        <f ca="1">SUMIFS(流水汇总!$L:$L,流水汇总!$H:$H,$A309,流水汇总!$J:$J,G$4)</f>
        <v>0</v>
      </c>
      <c r="H309" s="45">
        <f ca="1">SUMIFS(流水汇总!$L:$L,流水汇总!$H:$H,$A309,流水汇总!$J:$J,H$4)</f>
        <v>0</v>
      </c>
      <c r="I309" s="45">
        <f ca="1">SUMIFS(流水汇总!$L:$L,流水汇总!$H:$H,$A309,流水汇总!$J:$J,I$4)</f>
        <v>0</v>
      </c>
      <c r="J309" s="45">
        <f ca="1">SUMIFS(流水汇总!$L:$L,流水汇总!$H:$H,$A309,流水汇总!$J:$J,J$4)</f>
        <v>0</v>
      </c>
      <c r="K309" s="45">
        <f ca="1">SUMIFS(流水汇总!$L:$L,流水汇总!$H:$H,$A309,流水汇总!$J:$J,K$4)</f>
        <v>0</v>
      </c>
      <c r="L309" s="45">
        <f ca="1">SUMIFS(流水汇总!$L:$L,流水汇总!$H:$H,$A309,流水汇总!$J:$J,L$4)</f>
        <v>0</v>
      </c>
      <c r="M309" s="359">
        <f ca="1" t="shared" si="12"/>
        <v>0</v>
      </c>
      <c r="N309" s="359">
        <f ca="1" t="shared" si="13"/>
        <v>0</v>
      </c>
    </row>
    <row r="310" ht="16.5" spans="1:14">
      <c r="A310" s="364">
        <f t="shared" si="14"/>
        <v>45232</v>
      </c>
      <c r="B310" s="44">
        <f ca="1">SUMIFS(流水汇总!$K:$K,流水汇总!$H:$H,$A310,流水汇总!$J:$J,B$4)</f>
        <v>0</v>
      </c>
      <c r="C310" s="44">
        <f ca="1">SUMIFS(流水汇总!$K:$K,流水汇总!$H:$H,$A310,流水汇总!$J:$J,C$4)</f>
        <v>0</v>
      </c>
      <c r="D310" s="44">
        <f ca="1">SUMIFS(流水汇总!$K:$K,流水汇总!$H:$H,$A310,流水汇总!$J:$J,D$4)</f>
        <v>0</v>
      </c>
      <c r="E310" s="44">
        <f ca="1">SUMIFS(流水汇总!$K:$K,流水汇总!$H:$H,$A310,流水汇总!$J:$J,E$4)</f>
        <v>0</v>
      </c>
      <c r="F310" s="44">
        <f ca="1">SUMIFS(流水汇总!$K:$K,流水汇总!$H:$H,$A310,流水汇总!$J:$J,F$4)</f>
        <v>0</v>
      </c>
      <c r="G310" s="45">
        <f ca="1">SUMIFS(流水汇总!$L:$L,流水汇总!$H:$H,$A310,流水汇总!$J:$J,G$4)</f>
        <v>0</v>
      </c>
      <c r="H310" s="45">
        <f ca="1">SUMIFS(流水汇总!$L:$L,流水汇总!$H:$H,$A310,流水汇总!$J:$J,H$4)</f>
        <v>0</v>
      </c>
      <c r="I310" s="45">
        <f ca="1">SUMIFS(流水汇总!$L:$L,流水汇总!$H:$H,$A310,流水汇总!$J:$J,I$4)</f>
        <v>0</v>
      </c>
      <c r="J310" s="45">
        <f ca="1">SUMIFS(流水汇总!$L:$L,流水汇总!$H:$H,$A310,流水汇总!$J:$J,J$4)</f>
        <v>0</v>
      </c>
      <c r="K310" s="45">
        <f ca="1">SUMIFS(流水汇总!$L:$L,流水汇总!$H:$H,$A310,流水汇总!$J:$J,K$4)</f>
        <v>0</v>
      </c>
      <c r="L310" s="45">
        <f ca="1">SUMIFS(流水汇总!$L:$L,流水汇总!$H:$H,$A310,流水汇总!$J:$J,L$4)</f>
        <v>0</v>
      </c>
      <c r="M310" s="359">
        <f ca="1" t="shared" si="12"/>
        <v>0</v>
      </c>
      <c r="N310" s="359">
        <f ca="1" t="shared" si="13"/>
        <v>0</v>
      </c>
    </row>
    <row r="311" ht="16.5" spans="1:14">
      <c r="A311" s="364">
        <f t="shared" si="14"/>
        <v>45233</v>
      </c>
      <c r="B311" s="44">
        <f ca="1">SUMIFS(流水汇总!$K:$K,流水汇总!$H:$H,$A311,流水汇总!$J:$J,B$4)</f>
        <v>0</v>
      </c>
      <c r="C311" s="44">
        <f ca="1">SUMIFS(流水汇总!$K:$K,流水汇总!$H:$H,$A311,流水汇总!$J:$J,C$4)</f>
        <v>0</v>
      </c>
      <c r="D311" s="44">
        <f ca="1">SUMIFS(流水汇总!$K:$K,流水汇总!$H:$H,$A311,流水汇总!$J:$J,D$4)</f>
        <v>0</v>
      </c>
      <c r="E311" s="44">
        <f ca="1">SUMIFS(流水汇总!$K:$K,流水汇总!$H:$H,$A311,流水汇总!$J:$J,E$4)</f>
        <v>0</v>
      </c>
      <c r="F311" s="44">
        <f ca="1">SUMIFS(流水汇总!$K:$K,流水汇总!$H:$H,$A311,流水汇总!$J:$J,F$4)</f>
        <v>0</v>
      </c>
      <c r="G311" s="45">
        <f ca="1">SUMIFS(流水汇总!$L:$L,流水汇总!$H:$H,$A311,流水汇总!$J:$J,G$4)</f>
        <v>0</v>
      </c>
      <c r="H311" s="45">
        <f ca="1">SUMIFS(流水汇总!$L:$L,流水汇总!$H:$H,$A311,流水汇总!$J:$J,H$4)</f>
        <v>0</v>
      </c>
      <c r="I311" s="45">
        <f ca="1">SUMIFS(流水汇总!$L:$L,流水汇总!$H:$H,$A311,流水汇总!$J:$J,I$4)</f>
        <v>0</v>
      </c>
      <c r="J311" s="45">
        <f ca="1">SUMIFS(流水汇总!$L:$L,流水汇总!$H:$H,$A311,流水汇总!$J:$J,J$4)</f>
        <v>0</v>
      </c>
      <c r="K311" s="45">
        <f ca="1">SUMIFS(流水汇总!$L:$L,流水汇总!$H:$H,$A311,流水汇总!$J:$J,K$4)</f>
        <v>0</v>
      </c>
      <c r="L311" s="45">
        <f ca="1">SUMIFS(流水汇总!$L:$L,流水汇总!$H:$H,$A311,流水汇总!$J:$J,L$4)</f>
        <v>0</v>
      </c>
      <c r="M311" s="359">
        <f ca="1" t="shared" si="12"/>
        <v>0</v>
      </c>
      <c r="N311" s="359">
        <f ca="1" t="shared" si="13"/>
        <v>0</v>
      </c>
    </row>
    <row r="312" ht="16.5" spans="1:14">
      <c r="A312" s="364">
        <f t="shared" si="14"/>
        <v>45234</v>
      </c>
      <c r="B312" s="44">
        <f ca="1">SUMIFS(流水汇总!$K:$K,流水汇总!$H:$H,$A312,流水汇总!$J:$J,B$4)</f>
        <v>0</v>
      </c>
      <c r="C312" s="44">
        <f ca="1">SUMIFS(流水汇总!$K:$K,流水汇总!$H:$H,$A312,流水汇总!$J:$J,C$4)</f>
        <v>0</v>
      </c>
      <c r="D312" s="44">
        <f ca="1">SUMIFS(流水汇总!$K:$K,流水汇总!$H:$H,$A312,流水汇总!$J:$J,D$4)</f>
        <v>0</v>
      </c>
      <c r="E312" s="44">
        <f ca="1">SUMIFS(流水汇总!$K:$K,流水汇总!$H:$H,$A312,流水汇总!$J:$J,E$4)</f>
        <v>0</v>
      </c>
      <c r="F312" s="44">
        <f ca="1">SUMIFS(流水汇总!$K:$K,流水汇总!$H:$H,$A312,流水汇总!$J:$J,F$4)</f>
        <v>0</v>
      </c>
      <c r="G312" s="45">
        <f ca="1">SUMIFS(流水汇总!$L:$L,流水汇总!$H:$H,$A312,流水汇总!$J:$J,G$4)</f>
        <v>0</v>
      </c>
      <c r="H312" s="45">
        <f ca="1">SUMIFS(流水汇总!$L:$L,流水汇总!$H:$H,$A312,流水汇总!$J:$J,H$4)</f>
        <v>0</v>
      </c>
      <c r="I312" s="45">
        <f ca="1">SUMIFS(流水汇总!$L:$L,流水汇总!$H:$H,$A312,流水汇总!$J:$J,I$4)</f>
        <v>0</v>
      </c>
      <c r="J312" s="45">
        <f ca="1">SUMIFS(流水汇总!$L:$L,流水汇总!$H:$H,$A312,流水汇总!$J:$J,J$4)</f>
        <v>0</v>
      </c>
      <c r="K312" s="45">
        <f ca="1">SUMIFS(流水汇总!$L:$L,流水汇总!$H:$H,$A312,流水汇总!$J:$J,K$4)</f>
        <v>0</v>
      </c>
      <c r="L312" s="45">
        <f ca="1">SUMIFS(流水汇总!$L:$L,流水汇总!$H:$H,$A312,流水汇总!$J:$J,L$4)</f>
        <v>0</v>
      </c>
      <c r="M312" s="359">
        <f ca="1" t="shared" si="12"/>
        <v>0</v>
      </c>
      <c r="N312" s="359">
        <f ca="1" t="shared" si="13"/>
        <v>0</v>
      </c>
    </row>
    <row r="313" ht="16.5" spans="1:14">
      <c r="A313" s="364">
        <f t="shared" si="14"/>
        <v>45235</v>
      </c>
      <c r="B313" s="44">
        <f ca="1">SUMIFS(流水汇总!$K:$K,流水汇总!$H:$H,$A313,流水汇总!$J:$J,B$4)</f>
        <v>0</v>
      </c>
      <c r="C313" s="44">
        <f ca="1">SUMIFS(流水汇总!$K:$K,流水汇总!$H:$H,$A313,流水汇总!$J:$J,C$4)</f>
        <v>0</v>
      </c>
      <c r="D313" s="44">
        <f ca="1">SUMIFS(流水汇总!$K:$K,流水汇总!$H:$H,$A313,流水汇总!$J:$J,D$4)</f>
        <v>0</v>
      </c>
      <c r="E313" s="44">
        <f ca="1">SUMIFS(流水汇总!$K:$K,流水汇总!$H:$H,$A313,流水汇总!$J:$J,E$4)</f>
        <v>0</v>
      </c>
      <c r="F313" s="44">
        <f ca="1">SUMIFS(流水汇总!$K:$K,流水汇总!$H:$H,$A313,流水汇总!$J:$J,F$4)</f>
        <v>0</v>
      </c>
      <c r="G313" s="45">
        <f ca="1">SUMIFS(流水汇总!$L:$L,流水汇总!$H:$H,$A313,流水汇总!$J:$J,G$4)</f>
        <v>0</v>
      </c>
      <c r="H313" s="45">
        <f ca="1">SUMIFS(流水汇总!$L:$L,流水汇总!$H:$H,$A313,流水汇总!$J:$J,H$4)</f>
        <v>0</v>
      </c>
      <c r="I313" s="45">
        <f ca="1">SUMIFS(流水汇总!$L:$L,流水汇总!$H:$H,$A313,流水汇总!$J:$J,I$4)</f>
        <v>0</v>
      </c>
      <c r="J313" s="45">
        <f ca="1">SUMIFS(流水汇总!$L:$L,流水汇总!$H:$H,$A313,流水汇总!$J:$J,J$4)</f>
        <v>0</v>
      </c>
      <c r="K313" s="45">
        <f ca="1">SUMIFS(流水汇总!$L:$L,流水汇总!$H:$H,$A313,流水汇总!$J:$J,K$4)</f>
        <v>0</v>
      </c>
      <c r="L313" s="45">
        <f ca="1">SUMIFS(流水汇总!$L:$L,流水汇总!$H:$H,$A313,流水汇总!$J:$J,L$4)</f>
        <v>0</v>
      </c>
      <c r="M313" s="359">
        <f ca="1" t="shared" si="12"/>
        <v>0</v>
      </c>
      <c r="N313" s="359">
        <f ca="1" t="shared" si="13"/>
        <v>0</v>
      </c>
    </row>
    <row r="314" ht="16.5" spans="1:14">
      <c r="A314" s="364">
        <f t="shared" si="14"/>
        <v>45236</v>
      </c>
      <c r="B314" s="44">
        <f ca="1">SUMIFS(流水汇总!$K:$K,流水汇总!$H:$H,$A314,流水汇总!$J:$J,B$4)</f>
        <v>0</v>
      </c>
      <c r="C314" s="44">
        <f ca="1">SUMIFS(流水汇总!$K:$K,流水汇总!$H:$H,$A314,流水汇总!$J:$J,C$4)</f>
        <v>0</v>
      </c>
      <c r="D314" s="44">
        <f ca="1">SUMIFS(流水汇总!$K:$K,流水汇总!$H:$H,$A314,流水汇总!$J:$J,D$4)</f>
        <v>0</v>
      </c>
      <c r="E314" s="44">
        <f ca="1">SUMIFS(流水汇总!$K:$K,流水汇总!$H:$H,$A314,流水汇总!$J:$J,E$4)</f>
        <v>0</v>
      </c>
      <c r="F314" s="44">
        <f ca="1">SUMIFS(流水汇总!$K:$K,流水汇总!$H:$H,$A314,流水汇总!$J:$J,F$4)</f>
        <v>0</v>
      </c>
      <c r="G314" s="45">
        <f ca="1">SUMIFS(流水汇总!$L:$L,流水汇总!$H:$H,$A314,流水汇总!$J:$J,G$4)</f>
        <v>0</v>
      </c>
      <c r="H314" s="45">
        <f ca="1">SUMIFS(流水汇总!$L:$L,流水汇总!$H:$H,$A314,流水汇总!$J:$J,H$4)</f>
        <v>0</v>
      </c>
      <c r="I314" s="45">
        <f ca="1">SUMIFS(流水汇总!$L:$L,流水汇总!$H:$H,$A314,流水汇总!$J:$J,I$4)</f>
        <v>0</v>
      </c>
      <c r="J314" s="45">
        <f ca="1">SUMIFS(流水汇总!$L:$L,流水汇总!$H:$H,$A314,流水汇总!$J:$J,J$4)</f>
        <v>0</v>
      </c>
      <c r="K314" s="45">
        <f ca="1">SUMIFS(流水汇总!$L:$L,流水汇总!$H:$H,$A314,流水汇总!$J:$J,K$4)</f>
        <v>0</v>
      </c>
      <c r="L314" s="45">
        <f ca="1">SUMIFS(流水汇总!$L:$L,流水汇总!$H:$H,$A314,流水汇总!$J:$J,L$4)</f>
        <v>0</v>
      </c>
      <c r="M314" s="359">
        <f ca="1" t="shared" si="12"/>
        <v>0</v>
      </c>
      <c r="N314" s="359">
        <f ca="1" t="shared" si="13"/>
        <v>0</v>
      </c>
    </row>
    <row r="315" ht="16.5" spans="1:14">
      <c r="A315" s="364">
        <f t="shared" si="14"/>
        <v>45237</v>
      </c>
      <c r="B315" s="44">
        <f ca="1">SUMIFS(流水汇总!$K:$K,流水汇总!$H:$H,$A315,流水汇总!$J:$J,B$4)</f>
        <v>0</v>
      </c>
      <c r="C315" s="44">
        <f ca="1">SUMIFS(流水汇总!$K:$K,流水汇总!$H:$H,$A315,流水汇总!$J:$J,C$4)</f>
        <v>0</v>
      </c>
      <c r="D315" s="44">
        <f ca="1">SUMIFS(流水汇总!$K:$K,流水汇总!$H:$H,$A315,流水汇总!$J:$J,D$4)</f>
        <v>0</v>
      </c>
      <c r="E315" s="44">
        <f ca="1">SUMIFS(流水汇总!$K:$K,流水汇总!$H:$H,$A315,流水汇总!$J:$J,E$4)</f>
        <v>0</v>
      </c>
      <c r="F315" s="44">
        <f ca="1">SUMIFS(流水汇总!$K:$K,流水汇总!$H:$H,$A315,流水汇总!$J:$J,F$4)</f>
        <v>0</v>
      </c>
      <c r="G315" s="45">
        <f ca="1">SUMIFS(流水汇总!$L:$L,流水汇总!$H:$H,$A315,流水汇总!$J:$J,G$4)</f>
        <v>0</v>
      </c>
      <c r="H315" s="45">
        <f ca="1">SUMIFS(流水汇总!$L:$L,流水汇总!$H:$H,$A315,流水汇总!$J:$J,H$4)</f>
        <v>0</v>
      </c>
      <c r="I315" s="45">
        <f ca="1">SUMIFS(流水汇总!$L:$L,流水汇总!$H:$H,$A315,流水汇总!$J:$J,I$4)</f>
        <v>0</v>
      </c>
      <c r="J315" s="45">
        <f ca="1">SUMIFS(流水汇总!$L:$L,流水汇总!$H:$H,$A315,流水汇总!$J:$J,J$4)</f>
        <v>0</v>
      </c>
      <c r="K315" s="45">
        <f ca="1">SUMIFS(流水汇总!$L:$L,流水汇总!$H:$H,$A315,流水汇总!$J:$J,K$4)</f>
        <v>0</v>
      </c>
      <c r="L315" s="45">
        <f ca="1">SUMIFS(流水汇总!$L:$L,流水汇总!$H:$H,$A315,流水汇总!$J:$J,L$4)</f>
        <v>0</v>
      </c>
      <c r="M315" s="359">
        <f ca="1" t="shared" si="12"/>
        <v>0</v>
      </c>
      <c r="N315" s="359">
        <f ca="1" t="shared" si="13"/>
        <v>0</v>
      </c>
    </row>
    <row r="316" ht="16.5" spans="1:14">
      <c r="A316" s="364">
        <f t="shared" si="14"/>
        <v>45238</v>
      </c>
      <c r="B316" s="44">
        <f ca="1">SUMIFS(流水汇总!$K:$K,流水汇总!$H:$H,$A316,流水汇总!$J:$J,B$4)</f>
        <v>0</v>
      </c>
      <c r="C316" s="44">
        <f ca="1">SUMIFS(流水汇总!$K:$K,流水汇总!$H:$H,$A316,流水汇总!$J:$J,C$4)</f>
        <v>0</v>
      </c>
      <c r="D316" s="44">
        <f ca="1">SUMIFS(流水汇总!$K:$K,流水汇总!$H:$H,$A316,流水汇总!$J:$J,D$4)</f>
        <v>0</v>
      </c>
      <c r="E316" s="44">
        <f ca="1">SUMIFS(流水汇总!$K:$K,流水汇总!$H:$H,$A316,流水汇总!$J:$J,E$4)</f>
        <v>0</v>
      </c>
      <c r="F316" s="44">
        <f ca="1">SUMIFS(流水汇总!$K:$K,流水汇总!$H:$H,$A316,流水汇总!$J:$J,F$4)</f>
        <v>0</v>
      </c>
      <c r="G316" s="45">
        <f ca="1">SUMIFS(流水汇总!$L:$L,流水汇总!$H:$H,$A316,流水汇总!$J:$J,G$4)</f>
        <v>0</v>
      </c>
      <c r="H316" s="45">
        <f ca="1">SUMIFS(流水汇总!$L:$L,流水汇总!$H:$H,$A316,流水汇总!$J:$J,H$4)</f>
        <v>0</v>
      </c>
      <c r="I316" s="45">
        <f ca="1">SUMIFS(流水汇总!$L:$L,流水汇总!$H:$H,$A316,流水汇总!$J:$J,I$4)</f>
        <v>0</v>
      </c>
      <c r="J316" s="45">
        <f ca="1">SUMIFS(流水汇总!$L:$L,流水汇总!$H:$H,$A316,流水汇总!$J:$J,J$4)</f>
        <v>0</v>
      </c>
      <c r="K316" s="45">
        <f ca="1">SUMIFS(流水汇总!$L:$L,流水汇总!$H:$H,$A316,流水汇总!$J:$J,K$4)</f>
        <v>0</v>
      </c>
      <c r="L316" s="45">
        <f ca="1">SUMIFS(流水汇总!$L:$L,流水汇总!$H:$H,$A316,流水汇总!$J:$J,L$4)</f>
        <v>0</v>
      </c>
      <c r="M316" s="359">
        <f ca="1" t="shared" si="12"/>
        <v>0</v>
      </c>
      <c r="N316" s="359">
        <f ca="1" t="shared" si="13"/>
        <v>0</v>
      </c>
    </row>
    <row r="317" ht="16.5" spans="1:14">
      <c r="A317" s="364">
        <f t="shared" si="14"/>
        <v>45239</v>
      </c>
      <c r="B317" s="44">
        <f ca="1">SUMIFS(流水汇总!$K:$K,流水汇总!$H:$H,$A317,流水汇总!$J:$J,B$4)</f>
        <v>0</v>
      </c>
      <c r="C317" s="44">
        <f ca="1">SUMIFS(流水汇总!$K:$K,流水汇总!$H:$H,$A317,流水汇总!$J:$J,C$4)</f>
        <v>0</v>
      </c>
      <c r="D317" s="44">
        <f ca="1">SUMIFS(流水汇总!$K:$K,流水汇总!$H:$H,$A317,流水汇总!$J:$J,D$4)</f>
        <v>0</v>
      </c>
      <c r="E317" s="44">
        <f ca="1">SUMIFS(流水汇总!$K:$K,流水汇总!$H:$H,$A317,流水汇总!$J:$J,E$4)</f>
        <v>0</v>
      </c>
      <c r="F317" s="44">
        <f ca="1">SUMIFS(流水汇总!$K:$K,流水汇总!$H:$H,$A317,流水汇总!$J:$J,F$4)</f>
        <v>0</v>
      </c>
      <c r="G317" s="45">
        <f ca="1">SUMIFS(流水汇总!$L:$L,流水汇总!$H:$H,$A317,流水汇总!$J:$J,G$4)</f>
        <v>0</v>
      </c>
      <c r="H317" s="45">
        <f ca="1">SUMIFS(流水汇总!$L:$L,流水汇总!$H:$H,$A317,流水汇总!$J:$J,H$4)</f>
        <v>0</v>
      </c>
      <c r="I317" s="45">
        <f ca="1">SUMIFS(流水汇总!$L:$L,流水汇总!$H:$H,$A317,流水汇总!$J:$J,I$4)</f>
        <v>0</v>
      </c>
      <c r="J317" s="45">
        <f ca="1">SUMIFS(流水汇总!$L:$L,流水汇总!$H:$H,$A317,流水汇总!$J:$J,J$4)</f>
        <v>0</v>
      </c>
      <c r="K317" s="45">
        <f ca="1">SUMIFS(流水汇总!$L:$L,流水汇总!$H:$H,$A317,流水汇总!$J:$J,K$4)</f>
        <v>0</v>
      </c>
      <c r="L317" s="45">
        <f ca="1">SUMIFS(流水汇总!$L:$L,流水汇总!$H:$H,$A317,流水汇总!$J:$J,L$4)</f>
        <v>0</v>
      </c>
      <c r="M317" s="359">
        <f ca="1" t="shared" si="12"/>
        <v>0</v>
      </c>
      <c r="N317" s="359">
        <f ca="1" t="shared" si="13"/>
        <v>0</v>
      </c>
    </row>
    <row r="318" ht="16.5" spans="1:14">
      <c r="A318" s="364">
        <f t="shared" si="14"/>
        <v>45240</v>
      </c>
      <c r="B318" s="44">
        <f ca="1">SUMIFS(流水汇总!$K:$K,流水汇总!$H:$H,$A318,流水汇总!$J:$J,B$4)</f>
        <v>0</v>
      </c>
      <c r="C318" s="44">
        <f ca="1">SUMIFS(流水汇总!$K:$K,流水汇总!$H:$H,$A318,流水汇总!$J:$J,C$4)</f>
        <v>0</v>
      </c>
      <c r="D318" s="44">
        <f ca="1">SUMIFS(流水汇总!$K:$K,流水汇总!$H:$H,$A318,流水汇总!$J:$J,D$4)</f>
        <v>0</v>
      </c>
      <c r="E318" s="44">
        <f ca="1">SUMIFS(流水汇总!$K:$K,流水汇总!$H:$H,$A318,流水汇总!$J:$J,E$4)</f>
        <v>0</v>
      </c>
      <c r="F318" s="44">
        <f ca="1">SUMIFS(流水汇总!$K:$K,流水汇总!$H:$H,$A318,流水汇总!$J:$J,F$4)</f>
        <v>0</v>
      </c>
      <c r="G318" s="45">
        <f ca="1">SUMIFS(流水汇总!$L:$L,流水汇总!$H:$H,$A318,流水汇总!$J:$J,G$4)</f>
        <v>0</v>
      </c>
      <c r="H318" s="45">
        <f ca="1">SUMIFS(流水汇总!$L:$L,流水汇总!$H:$H,$A318,流水汇总!$J:$J,H$4)</f>
        <v>0</v>
      </c>
      <c r="I318" s="45">
        <f ca="1">SUMIFS(流水汇总!$L:$L,流水汇总!$H:$H,$A318,流水汇总!$J:$J,I$4)</f>
        <v>0</v>
      </c>
      <c r="J318" s="45">
        <f ca="1">SUMIFS(流水汇总!$L:$L,流水汇总!$H:$H,$A318,流水汇总!$J:$J,J$4)</f>
        <v>0</v>
      </c>
      <c r="K318" s="45">
        <f ca="1">SUMIFS(流水汇总!$L:$L,流水汇总!$H:$H,$A318,流水汇总!$J:$J,K$4)</f>
        <v>0</v>
      </c>
      <c r="L318" s="45">
        <f ca="1">SUMIFS(流水汇总!$L:$L,流水汇总!$H:$H,$A318,流水汇总!$J:$J,L$4)</f>
        <v>0</v>
      </c>
      <c r="M318" s="359">
        <f ca="1" t="shared" si="12"/>
        <v>0</v>
      </c>
      <c r="N318" s="359">
        <f ca="1" t="shared" si="13"/>
        <v>0</v>
      </c>
    </row>
    <row r="319" ht="16.5" spans="1:14">
      <c r="A319" s="364">
        <f t="shared" si="14"/>
        <v>45241</v>
      </c>
      <c r="B319" s="44">
        <f ca="1">SUMIFS(流水汇总!$K:$K,流水汇总!$H:$H,$A319,流水汇总!$J:$J,B$4)</f>
        <v>0</v>
      </c>
      <c r="C319" s="44">
        <f ca="1">SUMIFS(流水汇总!$K:$K,流水汇总!$H:$H,$A319,流水汇总!$J:$J,C$4)</f>
        <v>0</v>
      </c>
      <c r="D319" s="44">
        <f ca="1">SUMIFS(流水汇总!$K:$K,流水汇总!$H:$H,$A319,流水汇总!$J:$J,D$4)</f>
        <v>0</v>
      </c>
      <c r="E319" s="44">
        <f ca="1">SUMIFS(流水汇总!$K:$K,流水汇总!$H:$H,$A319,流水汇总!$J:$J,E$4)</f>
        <v>0</v>
      </c>
      <c r="F319" s="44">
        <f ca="1">SUMIFS(流水汇总!$K:$K,流水汇总!$H:$H,$A319,流水汇总!$J:$J,F$4)</f>
        <v>0</v>
      </c>
      <c r="G319" s="45">
        <f ca="1">SUMIFS(流水汇总!$L:$L,流水汇总!$H:$H,$A319,流水汇总!$J:$J,G$4)</f>
        <v>0</v>
      </c>
      <c r="H319" s="45">
        <f ca="1">SUMIFS(流水汇总!$L:$L,流水汇总!$H:$H,$A319,流水汇总!$J:$J,H$4)</f>
        <v>0</v>
      </c>
      <c r="I319" s="45">
        <f ca="1">SUMIFS(流水汇总!$L:$L,流水汇总!$H:$H,$A319,流水汇总!$J:$J,I$4)</f>
        <v>0</v>
      </c>
      <c r="J319" s="45">
        <f ca="1">SUMIFS(流水汇总!$L:$L,流水汇总!$H:$H,$A319,流水汇总!$J:$J,J$4)</f>
        <v>0</v>
      </c>
      <c r="K319" s="45">
        <f ca="1">SUMIFS(流水汇总!$L:$L,流水汇总!$H:$H,$A319,流水汇总!$J:$J,K$4)</f>
        <v>0</v>
      </c>
      <c r="L319" s="45">
        <f ca="1">SUMIFS(流水汇总!$L:$L,流水汇总!$H:$H,$A319,流水汇总!$J:$J,L$4)</f>
        <v>0</v>
      </c>
      <c r="M319" s="359">
        <f ca="1" t="shared" si="12"/>
        <v>0</v>
      </c>
      <c r="N319" s="359">
        <f ca="1" t="shared" si="13"/>
        <v>0</v>
      </c>
    </row>
    <row r="320" ht="16.5" spans="1:14">
      <c r="A320" s="364">
        <f t="shared" si="14"/>
        <v>45242</v>
      </c>
      <c r="B320" s="44">
        <f ca="1">SUMIFS(流水汇总!$K:$K,流水汇总!$H:$H,$A320,流水汇总!$J:$J,B$4)</f>
        <v>0</v>
      </c>
      <c r="C320" s="44">
        <f ca="1">SUMIFS(流水汇总!$K:$K,流水汇总!$H:$H,$A320,流水汇总!$J:$J,C$4)</f>
        <v>0</v>
      </c>
      <c r="D320" s="44">
        <f ca="1">SUMIFS(流水汇总!$K:$K,流水汇总!$H:$H,$A320,流水汇总!$J:$J,D$4)</f>
        <v>0</v>
      </c>
      <c r="E320" s="44">
        <f ca="1">SUMIFS(流水汇总!$K:$K,流水汇总!$H:$H,$A320,流水汇总!$J:$J,E$4)</f>
        <v>0</v>
      </c>
      <c r="F320" s="44">
        <f ca="1">SUMIFS(流水汇总!$K:$K,流水汇总!$H:$H,$A320,流水汇总!$J:$J,F$4)</f>
        <v>0</v>
      </c>
      <c r="G320" s="45">
        <f ca="1">SUMIFS(流水汇总!$L:$L,流水汇总!$H:$H,$A320,流水汇总!$J:$J,G$4)</f>
        <v>0</v>
      </c>
      <c r="H320" s="45">
        <f ca="1">SUMIFS(流水汇总!$L:$L,流水汇总!$H:$H,$A320,流水汇总!$J:$J,H$4)</f>
        <v>0</v>
      </c>
      <c r="I320" s="45">
        <f ca="1">SUMIFS(流水汇总!$L:$L,流水汇总!$H:$H,$A320,流水汇总!$J:$J,I$4)</f>
        <v>0</v>
      </c>
      <c r="J320" s="45">
        <f ca="1">SUMIFS(流水汇总!$L:$L,流水汇总!$H:$H,$A320,流水汇总!$J:$J,J$4)</f>
        <v>0</v>
      </c>
      <c r="K320" s="45">
        <f ca="1">SUMIFS(流水汇总!$L:$L,流水汇总!$H:$H,$A320,流水汇总!$J:$J,K$4)</f>
        <v>0</v>
      </c>
      <c r="L320" s="45">
        <f ca="1">SUMIFS(流水汇总!$L:$L,流水汇总!$H:$H,$A320,流水汇总!$J:$J,L$4)</f>
        <v>0</v>
      </c>
      <c r="M320" s="359">
        <f ca="1" t="shared" si="12"/>
        <v>0</v>
      </c>
      <c r="N320" s="359">
        <f ca="1" t="shared" si="13"/>
        <v>0</v>
      </c>
    </row>
    <row r="321" ht="16.5" spans="1:14">
      <c r="A321" s="364">
        <f t="shared" si="14"/>
        <v>45243</v>
      </c>
      <c r="B321" s="44">
        <f ca="1">SUMIFS(流水汇总!$K:$K,流水汇总!$H:$H,$A321,流水汇总!$J:$J,B$4)</f>
        <v>0</v>
      </c>
      <c r="C321" s="44">
        <f ca="1">SUMIFS(流水汇总!$K:$K,流水汇总!$H:$H,$A321,流水汇总!$J:$J,C$4)</f>
        <v>0</v>
      </c>
      <c r="D321" s="44">
        <f ca="1">SUMIFS(流水汇总!$K:$K,流水汇总!$H:$H,$A321,流水汇总!$J:$J,D$4)</f>
        <v>0</v>
      </c>
      <c r="E321" s="44">
        <f ca="1">SUMIFS(流水汇总!$K:$K,流水汇总!$H:$H,$A321,流水汇总!$J:$J,E$4)</f>
        <v>0</v>
      </c>
      <c r="F321" s="44">
        <f ca="1">SUMIFS(流水汇总!$K:$K,流水汇总!$H:$H,$A321,流水汇总!$J:$J,F$4)</f>
        <v>0</v>
      </c>
      <c r="G321" s="45">
        <f ca="1">SUMIFS(流水汇总!$L:$L,流水汇总!$H:$H,$A321,流水汇总!$J:$J,G$4)</f>
        <v>0</v>
      </c>
      <c r="H321" s="45">
        <f ca="1">SUMIFS(流水汇总!$L:$L,流水汇总!$H:$H,$A321,流水汇总!$J:$J,H$4)</f>
        <v>0</v>
      </c>
      <c r="I321" s="45">
        <f ca="1">SUMIFS(流水汇总!$L:$L,流水汇总!$H:$H,$A321,流水汇总!$J:$J,I$4)</f>
        <v>0</v>
      </c>
      <c r="J321" s="45">
        <f ca="1">SUMIFS(流水汇总!$L:$L,流水汇总!$H:$H,$A321,流水汇总!$J:$J,J$4)</f>
        <v>0</v>
      </c>
      <c r="K321" s="45">
        <f ca="1">SUMIFS(流水汇总!$L:$L,流水汇总!$H:$H,$A321,流水汇总!$J:$J,K$4)</f>
        <v>0</v>
      </c>
      <c r="L321" s="45">
        <f ca="1">SUMIFS(流水汇总!$L:$L,流水汇总!$H:$H,$A321,流水汇总!$J:$J,L$4)</f>
        <v>0</v>
      </c>
      <c r="M321" s="359">
        <f ca="1" t="shared" si="12"/>
        <v>0</v>
      </c>
      <c r="N321" s="359">
        <f ca="1" t="shared" si="13"/>
        <v>0</v>
      </c>
    </row>
    <row r="322" ht="16.5" spans="1:14">
      <c r="A322" s="364">
        <f t="shared" si="14"/>
        <v>45244</v>
      </c>
      <c r="B322" s="44">
        <f ca="1">SUMIFS(流水汇总!$K:$K,流水汇总!$H:$H,$A322,流水汇总!$J:$J,B$4)</f>
        <v>0</v>
      </c>
      <c r="C322" s="44">
        <f ca="1">SUMIFS(流水汇总!$K:$K,流水汇总!$H:$H,$A322,流水汇总!$J:$J,C$4)</f>
        <v>0</v>
      </c>
      <c r="D322" s="44">
        <f ca="1">SUMIFS(流水汇总!$K:$K,流水汇总!$H:$H,$A322,流水汇总!$J:$J,D$4)</f>
        <v>0</v>
      </c>
      <c r="E322" s="44">
        <f ca="1">SUMIFS(流水汇总!$K:$K,流水汇总!$H:$H,$A322,流水汇总!$J:$J,E$4)</f>
        <v>0</v>
      </c>
      <c r="F322" s="44">
        <f ca="1">SUMIFS(流水汇总!$K:$K,流水汇总!$H:$H,$A322,流水汇总!$J:$J,F$4)</f>
        <v>0</v>
      </c>
      <c r="G322" s="45">
        <f ca="1">SUMIFS(流水汇总!$L:$L,流水汇总!$H:$H,$A322,流水汇总!$J:$J,G$4)</f>
        <v>0</v>
      </c>
      <c r="H322" s="45">
        <f ca="1">SUMIFS(流水汇总!$L:$L,流水汇总!$H:$H,$A322,流水汇总!$J:$J,H$4)</f>
        <v>0</v>
      </c>
      <c r="I322" s="45">
        <f ca="1">SUMIFS(流水汇总!$L:$L,流水汇总!$H:$H,$A322,流水汇总!$J:$J,I$4)</f>
        <v>0</v>
      </c>
      <c r="J322" s="45">
        <f ca="1">SUMIFS(流水汇总!$L:$L,流水汇总!$H:$H,$A322,流水汇总!$J:$J,J$4)</f>
        <v>0</v>
      </c>
      <c r="K322" s="45">
        <f ca="1">SUMIFS(流水汇总!$L:$L,流水汇总!$H:$H,$A322,流水汇总!$J:$J,K$4)</f>
        <v>0</v>
      </c>
      <c r="L322" s="45">
        <f ca="1">SUMIFS(流水汇总!$L:$L,流水汇总!$H:$H,$A322,流水汇总!$J:$J,L$4)</f>
        <v>0</v>
      </c>
      <c r="M322" s="359">
        <f ca="1" t="shared" si="12"/>
        <v>0</v>
      </c>
      <c r="N322" s="359">
        <f ca="1" t="shared" si="13"/>
        <v>0</v>
      </c>
    </row>
    <row r="323" ht="16.5" spans="1:14">
      <c r="A323" s="364">
        <f t="shared" si="14"/>
        <v>45245</v>
      </c>
      <c r="B323" s="44">
        <f ca="1">SUMIFS(流水汇总!$K:$K,流水汇总!$H:$H,$A323,流水汇总!$J:$J,B$4)</f>
        <v>0</v>
      </c>
      <c r="C323" s="44">
        <f ca="1">SUMIFS(流水汇总!$K:$K,流水汇总!$H:$H,$A323,流水汇总!$J:$J,C$4)</f>
        <v>0</v>
      </c>
      <c r="D323" s="44">
        <f ca="1">SUMIFS(流水汇总!$K:$K,流水汇总!$H:$H,$A323,流水汇总!$J:$J,D$4)</f>
        <v>0</v>
      </c>
      <c r="E323" s="44">
        <f ca="1">SUMIFS(流水汇总!$K:$K,流水汇总!$H:$H,$A323,流水汇总!$J:$J,E$4)</f>
        <v>0</v>
      </c>
      <c r="F323" s="44">
        <f ca="1">SUMIFS(流水汇总!$K:$K,流水汇总!$H:$H,$A323,流水汇总!$J:$J,F$4)</f>
        <v>0</v>
      </c>
      <c r="G323" s="45">
        <f ca="1">SUMIFS(流水汇总!$L:$L,流水汇总!$H:$H,$A323,流水汇总!$J:$J,G$4)</f>
        <v>0</v>
      </c>
      <c r="H323" s="45">
        <f ca="1">SUMIFS(流水汇总!$L:$L,流水汇总!$H:$H,$A323,流水汇总!$J:$J,H$4)</f>
        <v>0</v>
      </c>
      <c r="I323" s="45">
        <f ca="1">SUMIFS(流水汇总!$L:$L,流水汇总!$H:$H,$A323,流水汇总!$J:$J,I$4)</f>
        <v>0</v>
      </c>
      <c r="J323" s="45">
        <f ca="1">SUMIFS(流水汇总!$L:$L,流水汇总!$H:$H,$A323,流水汇总!$J:$J,J$4)</f>
        <v>0</v>
      </c>
      <c r="K323" s="45">
        <f ca="1">SUMIFS(流水汇总!$L:$L,流水汇总!$H:$H,$A323,流水汇总!$J:$J,K$4)</f>
        <v>0</v>
      </c>
      <c r="L323" s="45">
        <f ca="1">SUMIFS(流水汇总!$L:$L,流水汇总!$H:$H,$A323,流水汇总!$J:$J,L$4)</f>
        <v>0</v>
      </c>
      <c r="M323" s="359">
        <f ca="1" t="shared" si="12"/>
        <v>0</v>
      </c>
      <c r="N323" s="359">
        <f ca="1" t="shared" si="13"/>
        <v>0</v>
      </c>
    </row>
    <row r="324" ht="16.5" spans="1:14">
      <c r="A324" s="364">
        <f t="shared" si="14"/>
        <v>45246</v>
      </c>
      <c r="B324" s="44">
        <f ca="1">SUMIFS(流水汇总!$K:$K,流水汇总!$H:$H,$A324,流水汇总!$J:$J,B$4)</f>
        <v>0</v>
      </c>
      <c r="C324" s="44">
        <f ca="1">SUMIFS(流水汇总!$K:$K,流水汇总!$H:$H,$A324,流水汇总!$J:$J,C$4)</f>
        <v>0</v>
      </c>
      <c r="D324" s="44">
        <f ca="1">SUMIFS(流水汇总!$K:$K,流水汇总!$H:$H,$A324,流水汇总!$J:$J,D$4)</f>
        <v>0</v>
      </c>
      <c r="E324" s="44">
        <f ca="1">SUMIFS(流水汇总!$K:$K,流水汇总!$H:$H,$A324,流水汇总!$J:$J,E$4)</f>
        <v>0</v>
      </c>
      <c r="F324" s="44">
        <f ca="1">SUMIFS(流水汇总!$K:$K,流水汇总!$H:$H,$A324,流水汇总!$J:$J,F$4)</f>
        <v>0</v>
      </c>
      <c r="G324" s="45">
        <f ca="1">SUMIFS(流水汇总!$L:$L,流水汇总!$H:$H,$A324,流水汇总!$J:$J,G$4)</f>
        <v>0</v>
      </c>
      <c r="H324" s="45">
        <f ca="1">SUMIFS(流水汇总!$L:$L,流水汇总!$H:$H,$A324,流水汇总!$J:$J,H$4)</f>
        <v>0</v>
      </c>
      <c r="I324" s="45">
        <f ca="1">SUMIFS(流水汇总!$L:$L,流水汇总!$H:$H,$A324,流水汇总!$J:$J,I$4)</f>
        <v>0</v>
      </c>
      <c r="J324" s="45">
        <f ca="1">SUMIFS(流水汇总!$L:$L,流水汇总!$H:$H,$A324,流水汇总!$J:$J,J$4)</f>
        <v>0</v>
      </c>
      <c r="K324" s="45">
        <f ca="1">SUMIFS(流水汇总!$L:$L,流水汇总!$H:$H,$A324,流水汇总!$J:$J,K$4)</f>
        <v>0</v>
      </c>
      <c r="L324" s="45">
        <f ca="1">SUMIFS(流水汇总!$L:$L,流水汇总!$H:$H,$A324,流水汇总!$J:$J,L$4)</f>
        <v>0</v>
      </c>
      <c r="M324" s="359">
        <f ca="1" t="shared" si="12"/>
        <v>0</v>
      </c>
      <c r="N324" s="359">
        <f ca="1" t="shared" si="13"/>
        <v>0</v>
      </c>
    </row>
    <row r="325" ht="16.5" spans="1:14">
      <c r="A325" s="364">
        <f t="shared" si="14"/>
        <v>45247</v>
      </c>
      <c r="B325" s="44">
        <f ca="1">SUMIFS(流水汇总!$K:$K,流水汇总!$H:$H,$A325,流水汇总!$J:$J,B$4)</f>
        <v>0</v>
      </c>
      <c r="C325" s="44">
        <f ca="1">SUMIFS(流水汇总!$K:$K,流水汇总!$H:$H,$A325,流水汇总!$J:$J,C$4)</f>
        <v>0</v>
      </c>
      <c r="D325" s="44">
        <f ca="1">SUMIFS(流水汇总!$K:$K,流水汇总!$H:$H,$A325,流水汇总!$J:$J,D$4)</f>
        <v>0</v>
      </c>
      <c r="E325" s="44">
        <f ca="1">SUMIFS(流水汇总!$K:$K,流水汇总!$H:$H,$A325,流水汇总!$J:$J,E$4)</f>
        <v>0</v>
      </c>
      <c r="F325" s="44">
        <f ca="1">SUMIFS(流水汇总!$K:$K,流水汇总!$H:$H,$A325,流水汇总!$J:$J,F$4)</f>
        <v>0</v>
      </c>
      <c r="G325" s="45">
        <f ca="1">SUMIFS(流水汇总!$L:$L,流水汇总!$H:$H,$A325,流水汇总!$J:$J,G$4)</f>
        <v>0</v>
      </c>
      <c r="H325" s="45">
        <f ca="1">SUMIFS(流水汇总!$L:$L,流水汇总!$H:$H,$A325,流水汇总!$J:$J,H$4)</f>
        <v>0</v>
      </c>
      <c r="I325" s="45">
        <f ca="1">SUMIFS(流水汇总!$L:$L,流水汇总!$H:$H,$A325,流水汇总!$J:$J,I$4)</f>
        <v>0</v>
      </c>
      <c r="J325" s="45">
        <f ca="1">SUMIFS(流水汇总!$L:$L,流水汇总!$H:$H,$A325,流水汇总!$J:$J,J$4)</f>
        <v>0</v>
      </c>
      <c r="K325" s="45">
        <f ca="1">SUMIFS(流水汇总!$L:$L,流水汇总!$H:$H,$A325,流水汇总!$J:$J,K$4)</f>
        <v>0</v>
      </c>
      <c r="L325" s="45">
        <f ca="1">SUMIFS(流水汇总!$L:$L,流水汇总!$H:$H,$A325,流水汇总!$J:$J,L$4)</f>
        <v>0</v>
      </c>
      <c r="M325" s="359">
        <f ca="1" t="shared" si="12"/>
        <v>0</v>
      </c>
      <c r="N325" s="359">
        <f ca="1" t="shared" si="13"/>
        <v>0</v>
      </c>
    </row>
    <row r="326" ht="16.5" spans="1:14">
      <c r="A326" s="364">
        <f t="shared" si="14"/>
        <v>45248</v>
      </c>
      <c r="B326" s="44">
        <f ca="1">SUMIFS(流水汇总!$K:$K,流水汇总!$H:$H,$A326,流水汇总!$J:$J,B$4)</f>
        <v>0</v>
      </c>
      <c r="C326" s="44">
        <f ca="1">SUMIFS(流水汇总!$K:$K,流水汇总!$H:$H,$A326,流水汇总!$J:$J,C$4)</f>
        <v>0</v>
      </c>
      <c r="D326" s="44">
        <f ca="1">SUMIFS(流水汇总!$K:$K,流水汇总!$H:$H,$A326,流水汇总!$J:$J,D$4)</f>
        <v>0</v>
      </c>
      <c r="E326" s="44">
        <f ca="1">SUMIFS(流水汇总!$K:$K,流水汇总!$H:$H,$A326,流水汇总!$J:$J,E$4)</f>
        <v>0</v>
      </c>
      <c r="F326" s="44">
        <f ca="1">SUMIFS(流水汇总!$K:$K,流水汇总!$H:$H,$A326,流水汇总!$J:$J,F$4)</f>
        <v>0</v>
      </c>
      <c r="G326" s="45">
        <f ca="1">SUMIFS(流水汇总!$L:$L,流水汇总!$H:$H,$A326,流水汇总!$J:$J,G$4)</f>
        <v>0</v>
      </c>
      <c r="H326" s="45">
        <f ca="1">SUMIFS(流水汇总!$L:$L,流水汇总!$H:$H,$A326,流水汇总!$J:$J,H$4)</f>
        <v>0</v>
      </c>
      <c r="I326" s="45">
        <f ca="1">SUMIFS(流水汇总!$L:$L,流水汇总!$H:$H,$A326,流水汇总!$J:$J,I$4)</f>
        <v>0</v>
      </c>
      <c r="J326" s="45">
        <f ca="1">SUMIFS(流水汇总!$L:$L,流水汇总!$H:$H,$A326,流水汇总!$J:$J,J$4)</f>
        <v>0</v>
      </c>
      <c r="K326" s="45">
        <f ca="1">SUMIFS(流水汇总!$L:$L,流水汇总!$H:$H,$A326,流水汇总!$J:$J,K$4)</f>
        <v>0</v>
      </c>
      <c r="L326" s="45">
        <f ca="1">SUMIFS(流水汇总!$L:$L,流水汇总!$H:$H,$A326,流水汇总!$J:$J,L$4)</f>
        <v>0</v>
      </c>
      <c r="M326" s="359">
        <f ca="1" t="shared" ref="M326:M369" si="15">SUM(B326:F326)</f>
        <v>0</v>
      </c>
      <c r="N326" s="359">
        <f ca="1" t="shared" ref="N326:N369" si="16">SUM(G326:L326)</f>
        <v>0</v>
      </c>
    </row>
    <row r="327" ht="16.5" spans="1:14">
      <c r="A327" s="364">
        <f t="shared" si="14"/>
        <v>45249</v>
      </c>
      <c r="B327" s="44">
        <f ca="1">SUMIFS(流水汇总!$K:$K,流水汇总!$H:$H,$A327,流水汇总!$J:$J,B$4)</f>
        <v>0</v>
      </c>
      <c r="C327" s="44">
        <f ca="1">SUMIFS(流水汇总!$K:$K,流水汇总!$H:$H,$A327,流水汇总!$J:$J,C$4)</f>
        <v>0</v>
      </c>
      <c r="D327" s="44">
        <f ca="1">SUMIFS(流水汇总!$K:$K,流水汇总!$H:$H,$A327,流水汇总!$J:$J,D$4)</f>
        <v>0</v>
      </c>
      <c r="E327" s="44">
        <f ca="1">SUMIFS(流水汇总!$K:$K,流水汇总!$H:$H,$A327,流水汇总!$J:$J,E$4)</f>
        <v>0</v>
      </c>
      <c r="F327" s="44">
        <f ca="1">SUMIFS(流水汇总!$K:$K,流水汇总!$H:$H,$A327,流水汇总!$J:$J,F$4)</f>
        <v>0</v>
      </c>
      <c r="G327" s="45">
        <f ca="1">SUMIFS(流水汇总!$L:$L,流水汇总!$H:$H,$A327,流水汇总!$J:$J,G$4)</f>
        <v>0</v>
      </c>
      <c r="H327" s="45">
        <f ca="1">SUMIFS(流水汇总!$L:$L,流水汇总!$H:$H,$A327,流水汇总!$J:$J,H$4)</f>
        <v>0</v>
      </c>
      <c r="I327" s="45">
        <f ca="1">SUMIFS(流水汇总!$L:$L,流水汇总!$H:$H,$A327,流水汇总!$J:$J,I$4)</f>
        <v>0</v>
      </c>
      <c r="J327" s="45">
        <f ca="1">SUMIFS(流水汇总!$L:$L,流水汇总!$H:$H,$A327,流水汇总!$J:$J,J$4)</f>
        <v>0</v>
      </c>
      <c r="K327" s="45">
        <f ca="1">SUMIFS(流水汇总!$L:$L,流水汇总!$H:$H,$A327,流水汇总!$J:$J,K$4)</f>
        <v>0</v>
      </c>
      <c r="L327" s="45">
        <f ca="1">SUMIFS(流水汇总!$L:$L,流水汇总!$H:$H,$A327,流水汇总!$J:$J,L$4)</f>
        <v>0</v>
      </c>
      <c r="M327" s="359">
        <f ca="1" t="shared" si="15"/>
        <v>0</v>
      </c>
      <c r="N327" s="359">
        <f ca="1" t="shared" si="16"/>
        <v>0</v>
      </c>
    </row>
    <row r="328" ht="16.5" spans="1:14">
      <c r="A328" s="364">
        <f t="shared" ref="A328:A369" si="17">A327+1</f>
        <v>45250</v>
      </c>
      <c r="B328" s="44">
        <f ca="1">SUMIFS(流水汇总!$K:$K,流水汇总!$H:$H,$A328,流水汇总!$J:$J,B$4)</f>
        <v>0</v>
      </c>
      <c r="C328" s="44">
        <f ca="1">SUMIFS(流水汇总!$K:$K,流水汇总!$H:$H,$A328,流水汇总!$J:$J,C$4)</f>
        <v>0</v>
      </c>
      <c r="D328" s="44">
        <f ca="1">SUMIFS(流水汇总!$K:$K,流水汇总!$H:$H,$A328,流水汇总!$J:$J,D$4)</f>
        <v>0</v>
      </c>
      <c r="E328" s="44">
        <f ca="1">SUMIFS(流水汇总!$K:$K,流水汇总!$H:$H,$A328,流水汇总!$J:$J,E$4)</f>
        <v>0</v>
      </c>
      <c r="F328" s="44">
        <f ca="1">SUMIFS(流水汇总!$K:$K,流水汇总!$H:$H,$A328,流水汇总!$J:$J,F$4)</f>
        <v>0</v>
      </c>
      <c r="G328" s="45">
        <f ca="1">SUMIFS(流水汇总!$L:$L,流水汇总!$H:$H,$A328,流水汇总!$J:$J,G$4)</f>
        <v>0</v>
      </c>
      <c r="H328" s="45">
        <f ca="1">SUMIFS(流水汇总!$L:$L,流水汇总!$H:$H,$A328,流水汇总!$J:$J,H$4)</f>
        <v>0</v>
      </c>
      <c r="I328" s="45">
        <f ca="1">SUMIFS(流水汇总!$L:$L,流水汇总!$H:$H,$A328,流水汇总!$J:$J,I$4)</f>
        <v>0</v>
      </c>
      <c r="J328" s="45">
        <f ca="1">SUMIFS(流水汇总!$L:$L,流水汇总!$H:$H,$A328,流水汇总!$J:$J,J$4)</f>
        <v>0</v>
      </c>
      <c r="K328" s="45">
        <f ca="1">SUMIFS(流水汇总!$L:$L,流水汇总!$H:$H,$A328,流水汇总!$J:$J,K$4)</f>
        <v>0</v>
      </c>
      <c r="L328" s="45">
        <f ca="1">SUMIFS(流水汇总!$L:$L,流水汇总!$H:$H,$A328,流水汇总!$J:$J,L$4)</f>
        <v>0</v>
      </c>
      <c r="M328" s="359">
        <f ca="1" t="shared" si="15"/>
        <v>0</v>
      </c>
      <c r="N328" s="359">
        <f ca="1" t="shared" si="16"/>
        <v>0</v>
      </c>
    </row>
    <row r="329" ht="16.5" spans="1:14">
      <c r="A329" s="364">
        <f t="shared" si="17"/>
        <v>45251</v>
      </c>
      <c r="B329" s="44">
        <f ca="1">SUMIFS(流水汇总!$K:$K,流水汇总!$H:$H,$A329,流水汇总!$J:$J,B$4)</f>
        <v>0</v>
      </c>
      <c r="C329" s="44">
        <f ca="1">SUMIFS(流水汇总!$K:$K,流水汇总!$H:$H,$A329,流水汇总!$J:$J,C$4)</f>
        <v>0</v>
      </c>
      <c r="D329" s="44">
        <f ca="1">SUMIFS(流水汇总!$K:$K,流水汇总!$H:$H,$A329,流水汇总!$J:$J,D$4)</f>
        <v>0</v>
      </c>
      <c r="E329" s="44">
        <f ca="1">SUMIFS(流水汇总!$K:$K,流水汇总!$H:$H,$A329,流水汇总!$J:$J,E$4)</f>
        <v>0</v>
      </c>
      <c r="F329" s="44">
        <f ca="1">SUMIFS(流水汇总!$K:$K,流水汇总!$H:$H,$A329,流水汇总!$J:$J,F$4)</f>
        <v>0</v>
      </c>
      <c r="G329" s="45">
        <f ca="1">SUMIFS(流水汇总!$L:$L,流水汇总!$H:$H,$A329,流水汇总!$J:$J,G$4)</f>
        <v>0</v>
      </c>
      <c r="H329" s="45">
        <f ca="1">SUMIFS(流水汇总!$L:$L,流水汇总!$H:$H,$A329,流水汇总!$J:$J,H$4)</f>
        <v>0</v>
      </c>
      <c r="I329" s="45">
        <f ca="1">SUMIFS(流水汇总!$L:$L,流水汇总!$H:$H,$A329,流水汇总!$J:$J,I$4)</f>
        <v>0</v>
      </c>
      <c r="J329" s="45">
        <f ca="1">SUMIFS(流水汇总!$L:$L,流水汇总!$H:$H,$A329,流水汇总!$J:$J,J$4)</f>
        <v>0</v>
      </c>
      <c r="K329" s="45">
        <f ca="1">SUMIFS(流水汇总!$L:$L,流水汇总!$H:$H,$A329,流水汇总!$J:$J,K$4)</f>
        <v>0</v>
      </c>
      <c r="L329" s="45">
        <f ca="1">SUMIFS(流水汇总!$L:$L,流水汇总!$H:$H,$A329,流水汇总!$J:$J,L$4)</f>
        <v>0</v>
      </c>
      <c r="M329" s="359">
        <f ca="1" t="shared" si="15"/>
        <v>0</v>
      </c>
      <c r="N329" s="359">
        <f ca="1" t="shared" si="16"/>
        <v>0</v>
      </c>
    </row>
    <row r="330" ht="16.5" spans="1:14">
      <c r="A330" s="364">
        <f t="shared" si="17"/>
        <v>45252</v>
      </c>
      <c r="B330" s="44">
        <f ca="1">SUMIFS(流水汇总!$K:$K,流水汇总!$H:$H,$A330,流水汇总!$J:$J,B$4)</f>
        <v>0</v>
      </c>
      <c r="C330" s="44">
        <f ca="1">SUMIFS(流水汇总!$K:$K,流水汇总!$H:$H,$A330,流水汇总!$J:$J,C$4)</f>
        <v>0</v>
      </c>
      <c r="D330" s="44">
        <f ca="1">SUMIFS(流水汇总!$K:$K,流水汇总!$H:$H,$A330,流水汇总!$J:$J,D$4)</f>
        <v>0</v>
      </c>
      <c r="E330" s="44">
        <f ca="1">SUMIFS(流水汇总!$K:$K,流水汇总!$H:$H,$A330,流水汇总!$J:$J,E$4)</f>
        <v>0</v>
      </c>
      <c r="F330" s="44">
        <f ca="1">SUMIFS(流水汇总!$K:$K,流水汇总!$H:$H,$A330,流水汇总!$J:$J,F$4)</f>
        <v>0</v>
      </c>
      <c r="G330" s="45">
        <f ca="1">SUMIFS(流水汇总!$L:$L,流水汇总!$H:$H,$A330,流水汇总!$J:$J,G$4)</f>
        <v>0</v>
      </c>
      <c r="H330" s="45">
        <f ca="1">SUMIFS(流水汇总!$L:$L,流水汇总!$H:$H,$A330,流水汇总!$J:$J,H$4)</f>
        <v>0</v>
      </c>
      <c r="I330" s="45">
        <f ca="1">SUMIFS(流水汇总!$L:$L,流水汇总!$H:$H,$A330,流水汇总!$J:$J,I$4)</f>
        <v>0</v>
      </c>
      <c r="J330" s="45">
        <f ca="1">SUMIFS(流水汇总!$L:$L,流水汇总!$H:$H,$A330,流水汇总!$J:$J,J$4)</f>
        <v>0</v>
      </c>
      <c r="K330" s="45">
        <f ca="1">SUMIFS(流水汇总!$L:$L,流水汇总!$H:$H,$A330,流水汇总!$J:$J,K$4)</f>
        <v>0</v>
      </c>
      <c r="L330" s="45">
        <f ca="1">SUMIFS(流水汇总!$L:$L,流水汇总!$H:$H,$A330,流水汇总!$J:$J,L$4)</f>
        <v>0</v>
      </c>
      <c r="M330" s="359">
        <f ca="1" t="shared" si="15"/>
        <v>0</v>
      </c>
      <c r="N330" s="359">
        <f ca="1" t="shared" si="16"/>
        <v>0</v>
      </c>
    </row>
    <row r="331" ht="16.5" spans="1:14">
      <c r="A331" s="364">
        <f t="shared" si="17"/>
        <v>45253</v>
      </c>
      <c r="B331" s="44">
        <f ca="1">SUMIFS(流水汇总!$K:$K,流水汇总!$H:$H,$A331,流水汇总!$J:$J,B$4)</f>
        <v>0</v>
      </c>
      <c r="C331" s="44">
        <f ca="1">SUMIFS(流水汇总!$K:$K,流水汇总!$H:$H,$A331,流水汇总!$J:$J,C$4)</f>
        <v>0</v>
      </c>
      <c r="D331" s="44">
        <f ca="1">SUMIFS(流水汇总!$K:$K,流水汇总!$H:$H,$A331,流水汇总!$J:$J,D$4)</f>
        <v>0</v>
      </c>
      <c r="E331" s="44">
        <f ca="1">SUMIFS(流水汇总!$K:$K,流水汇总!$H:$H,$A331,流水汇总!$J:$J,E$4)</f>
        <v>0</v>
      </c>
      <c r="F331" s="44">
        <f ca="1">SUMIFS(流水汇总!$K:$K,流水汇总!$H:$H,$A331,流水汇总!$J:$J,F$4)</f>
        <v>0</v>
      </c>
      <c r="G331" s="45">
        <f ca="1">SUMIFS(流水汇总!$L:$L,流水汇总!$H:$H,$A331,流水汇总!$J:$J,G$4)</f>
        <v>0</v>
      </c>
      <c r="H331" s="45">
        <f ca="1">SUMIFS(流水汇总!$L:$L,流水汇总!$H:$H,$A331,流水汇总!$J:$J,H$4)</f>
        <v>0</v>
      </c>
      <c r="I331" s="45">
        <f ca="1">SUMIFS(流水汇总!$L:$L,流水汇总!$H:$H,$A331,流水汇总!$J:$J,I$4)</f>
        <v>0</v>
      </c>
      <c r="J331" s="45">
        <f ca="1">SUMIFS(流水汇总!$L:$L,流水汇总!$H:$H,$A331,流水汇总!$J:$J,J$4)</f>
        <v>0</v>
      </c>
      <c r="K331" s="45">
        <f ca="1">SUMIFS(流水汇总!$L:$L,流水汇总!$H:$H,$A331,流水汇总!$J:$J,K$4)</f>
        <v>0</v>
      </c>
      <c r="L331" s="45">
        <f ca="1">SUMIFS(流水汇总!$L:$L,流水汇总!$H:$H,$A331,流水汇总!$J:$J,L$4)</f>
        <v>0</v>
      </c>
      <c r="M331" s="359">
        <f ca="1" t="shared" si="15"/>
        <v>0</v>
      </c>
      <c r="N331" s="359">
        <f ca="1" t="shared" si="16"/>
        <v>0</v>
      </c>
    </row>
    <row r="332" ht="16.5" spans="1:14">
      <c r="A332" s="364">
        <f t="shared" si="17"/>
        <v>45254</v>
      </c>
      <c r="B332" s="44">
        <f ca="1">SUMIFS(流水汇总!$K:$K,流水汇总!$H:$H,$A332,流水汇总!$J:$J,B$4)</f>
        <v>0</v>
      </c>
      <c r="C332" s="44">
        <f ca="1">SUMIFS(流水汇总!$K:$K,流水汇总!$H:$H,$A332,流水汇总!$J:$J,C$4)</f>
        <v>0</v>
      </c>
      <c r="D332" s="44">
        <f ca="1">SUMIFS(流水汇总!$K:$K,流水汇总!$H:$H,$A332,流水汇总!$J:$J,D$4)</f>
        <v>0</v>
      </c>
      <c r="E332" s="44">
        <f ca="1">SUMIFS(流水汇总!$K:$K,流水汇总!$H:$H,$A332,流水汇总!$J:$J,E$4)</f>
        <v>0</v>
      </c>
      <c r="F332" s="44">
        <f ca="1">SUMIFS(流水汇总!$K:$K,流水汇总!$H:$H,$A332,流水汇总!$J:$J,F$4)</f>
        <v>0</v>
      </c>
      <c r="G332" s="45">
        <f ca="1">SUMIFS(流水汇总!$L:$L,流水汇总!$H:$H,$A332,流水汇总!$J:$J,G$4)</f>
        <v>0</v>
      </c>
      <c r="H332" s="45">
        <f ca="1">SUMIFS(流水汇总!$L:$L,流水汇总!$H:$H,$A332,流水汇总!$J:$J,H$4)</f>
        <v>0</v>
      </c>
      <c r="I332" s="45">
        <f ca="1">SUMIFS(流水汇总!$L:$L,流水汇总!$H:$H,$A332,流水汇总!$J:$J,I$4)</f>
        <v>0</v>
      </c>
      <c r="J332" s="45">
        <f ca="1">SUMIFS(流水汇总!$L:$L,流水汇总!$H:$H,$A332,流水汇总!$J:$J,J$4)</f>
        <v>0</v>
      </c>
      <c r="K332" s="45">
        <f ca="1">SUMIFS(流水汇总!$L:$L,流水汇总!$H:$H,$A332,流水汇总!$J:$J,K$4)</f>
        <v>0</v>
      </c>
      <c r="L332" s="45">
        <f ca="1">SUMIFS(流水汇总!$L:$L,流水汇总!$H:$H,$A332,流水汇总!$J:$J,L$4)</f>
        <v>0</v>
      </c>
      <c r="M332" s="359">
        <f ca="1" t="shared" si="15"/>
        <v>0</v>
      </c>
      <c r="N332" s="359">
        <f ca="1" t="shared" si="16"/>
        <v>0</v>
      </c>
    </row>
    <row r="333" ht="16.5" spans="1:14">
      <c r="A333" s="364">
        <f t="shared" si="17"/>
        <v>45255</v>
      </c>
      <c r="B333" s="44">
        <f ca="1">SUMIFS(流水汇总!$K:$K,流水汇总!$H:$H,$A333,流水汇总!$J:$J,B$4)</f>
        <v>0</v>
      </c>
      <c r="C333" s="44">
        <f ca="1">SUMIFS(流水汇总!$K:$K,流水汇总!$H:$H,$A333,流水汇总!$J:$J,C$4)</f>
        <v>0</v>
      </c>
      <c r="D333" s="44">
        <f ca="1">SUMIFS(流水汇总!$K:$K,流水汇总!$H:$H,$A333,流水汇总!$J:$J,D$4)</f>
        <v>0</v>
      </c>
      <c r="E333" s="44">
        <f ca="1">SUMIFS(流水汇总!$K:$K,流水汇总!$H:$H,$A333,流水汇总!$J:$J,E$4)</f>
        <v>0</v>
      </c>
      <c r="F333" s="44">
        <f ca="1">SUMIFS(流水汇总!$K:$K,流水汇总!$H:$H,$A333,流水汇总!$J:$J,F$4)</f>
        <v>0</v>
      </c>
      <c r="G333" s="45">
        <f ca="1">SUMIFS(流水汇总!$L:$L,流水汇总!$H:$H,$A333,流水汇总!$J:$J,G$4)</f>
        <v>0</v>
      </c>
      <c r="H333" s="45">
        <f ca="1">SUMIFS(流水汇总!$L:$L,流水汇总!$H:$H,$A333,流水汇总!$J:$J,H$4)</f>
        <v>0</v>
      </c>
      <c r="I333" s="45">
        <f ca="1">SUMIFS(流水汇总!$L:$L,流水汇总!$H:$H,$A333,流水汇总!$J:$J,I$4)</f>
        <v>0</v>
      </c>
      <c r="J333" s="45">
        <f ca="1">SUMIFS(流水汇总!$L:$L,流水汇总!$H:$H,$A333,流水汇总!$J:$J,J$4)</f>
        <v>0</v>
      </c>
      <c r="K333" s="45">
        <f ca="1">SUMIFS(流水汇总!$L:$L,流水汇总!$H:$H,$A333,流水汇总!$J:$J,K$4)</f>
        <v>0</v>
      </c>
      <c r="L333" s="45">
        <f ca="1">SUMIFS(流水汇总!$L:$L,流水汇总!$H:$H,$A333,流水汇总!$J:$J,L$4)</f>
        <v>0</v>
      </c>
      <c r="M333" s="359">
        <f ca="1" t="shared" si="15"/>
        <v>0</v>
      </c>
      <c r="N333" s="359">
        <f ca="1" t="shared" si="16"/>
        <v>0</v>
      </c>
    </row>
    <row r="334" ht="16.5" spans="1:14">
      <c r="A334" s="364">
        <f t="shared" si="17"/>
        <v>45256</v>
      </c>
      <c r="B334" s="44">
        <f ca="1">SUMIFS(流水汇总!$K:$K,流水汇总!$H:$H,$A334,流水汇总!$J:$J,B$4)</f>
        <v>0</v>
      </c>
      <c r="C334" s="44">
        <f ca="1">SUMIFS(流水汇总!$K:$K,流水汇总!$H:$H,$A334,流水汇总!$J:$J,C$4)</f>
        <v>0</v>
      </c>
      <c r="D334" s="44">
        <f ca="1">SUMIFS(流水汇总!$K:$K,流水汇总!$H:$H,$A334,流水汇总!$J:$J,D$4)</f>
        <v>0</v>
      </c>
      <c r="E334" s="44">
        <f ca="1">SUMIFS(流水汇总!$K:$K,流水汇总!$H:$H,$A334,流水汇总!$J:$J,E$4)</f>
        <v>0</v>
      </c>
      <c r="F334" s="44">
        <f ca="1">SUMIFS(流水汇总!$K:$K,流水汇总!$H:$H,$A334,流水汇总!$J:$J,F$4)</f>
        <v>0</v>
      </c>
      <c r="G334" s="45">
        <f ca="1">SUMIFS(流水汇总!$L:$L,流水汇总!$H:$H,$A334,流水汇总!$J:$J,G$4)</f>
        <v>0</v>
      </c>
      <c r="H334" s="45">
        <f ca="1">SUMIFS(流水汇总!$L:$L,流水汇总!$H:$H,$A334,流水汇总!$J:$J,H$4)</f>
        <v>0</v>
      </c>
      <c r="I334" s="45">
        <f ca="1">SUMIFS(流水汇总!$L:$L,流水汇总!$H:$H,$A334,流水汇总!$J:$J,I$4)</f>
        <v>0</v>
      </c>
      <c r="J334" s="45">
        <f ca="1">SUMIFS(流水汇总!$L:$L,流水汇总!$H:$H,$A334,流水汇总!$J:$J,J$4)</f>
        <v>0</v>
      </c>
      <c r="K334" s="45">
        <f ca="1">SUMIFS(流水汇总!$L:$L,流水汇总!$H:$H,$A334,流水汇总!$J:$J,K$4)</f>
        <v>0</v>
      </c>
      <c r="L334" s="45">
        <f ca="1">SUMIFS(流水汇总!$L:$L,流水汇总!$H:$H,$A334,流水汇总!$J:$J,L$4)</f>
        <v>0</v>
      </c>
      <c r="M334" s="359">
        <f ca="1" t="shared" si="15"/>
        <v>0</v>
      </c>
      <c r="N334" s="359">
        <f ca="1" t="shared" si="16"/>
        <v>0</v>
      </c>
    </row>
    <row r="335" ht="16.5" spans="1:14">
      <c r="A335" s="364">
        <f t="shared" si="17"/>
        <v>45257</v>
      </c>
      <c r="B335" s="44">
        <f ca="1">SUMIFS(流水汇总!$K:$K,流水汇总!$H:$H,$A335,流水汇总!$J:$J,B$4)</f>
        <v>0</v>
      </c>
      <c r="C335" s="44">
        <f ca="1">SUMIFS(流水汇总!$K:$K,流水汇总!$H:$H,$A335,流水汇总!$J:$J,C$4)</f>
        <v>0</v>
      </c>
      <c r="D335" s="44">
        <f ca="1">SUMIFS(流水汇总!$K:$K,流水汇总!$H:$H,$A335,流水汇总!$J:$J,D$4)</f>
        <v>0</v>
      </c>
      <c r="E335" s="44">
        <f ca="1">SUMIFS(流水汇总!$K:$K,流水汇总!$H:$H,$A335,流水汇总!$J:$J,E$4)</f>
        <v>0</v>
      </c>
      <c r="F335" s="44">
        <f ca="1">SUMIFS(流水汇总!$K:$K,流水汇总!$H:$H,$A335,流水汇总!$J:$J,F$4)</f>
        <v>0</v>
      </c>
      <c r="G335" s="45">
        <f ca="1">SUMIFS(流水汇总!$L:$L,流水汇总!$H:$H,$A335,流水汇总!$J:$J,G$4)</f>
        <v>0</v>
      </c>
      <c r="H335" s="45">
        <f ca="1">SUMIFS(流水汇总!$L:$L,流水汇总!$H:$H,$A335,流水汇总!$J:$J,H$4)</f>
        <v>0</v>
      </c>
      <c r="I335" s="45">
        <f ca="1">SUMIFS(流水汇总!$L:$L,流水汇总!$H:$H,$A335,流水汇总!$J:$J,I$4)</f>
        <v>0</v>
      </c>
      <c r="J335" s="45">
        <f ca="1">SUMIFS(流水汇总!$L:$L,流水汇总!$H:$H,$A335,流水汇总!$J:$J,J$4)</f>
        <v>0</v>
      </c>
      <c r="K335" s="45">
        <f ca="1">SUMIFS(流水汇总!$L:$L,流水汇总!$H:$H,$A335,流水汇总!$J:$J,K$4)</f>
        <v>0</v>
      </c>
      <c r="L335" s="45">
        <f ca="1">SUMIFS(流水汇总!$L:$L,流水汇总!$H:$H,$A335,流水汇总!$J:$J,L$4)</f>
        <v>0</v>
      </c>
      <c r="M335" s="359">
        <f ca="1" t="shared" si="15"/>
        <v>0</v>
      </c>
      <c r="N335" s="359">
        <f ca="1" t="shared" si="16"/>
        <v>0</v>
      </c>
    </row>
    <row r="336" ht="16.5" spans="1:14">
      <c r="A336" s="364">
        <f t="shared" si="17"/>
        <v>45258</v>
      </c>
      <c r="B336" s="44">
        <f ca="1">SUMIFS(流水汇总!$K:$K,流水汇总!$H:$H,$A336,流水汇总!$J:$J,B$4)</f>
        <v>0</v>
      </c>
      <c r="C336" s="44">
        <f ca="1">SUMIFS(流水汇总!$K:$K,流水汇总!$H:$H,$A336,流水汇总!$J:$J,C$4)</f>
        <v>0</v>
      </c>
      <c r="D336" s="44">
        <f ca="1">SUMIFS(流水汇总!$K:$K,流水汇总!$H:$H,$A336,流水汇总!$J:$J,D$4)</f>
        <v>0</v>
      </c>
      <c r="E336" s="44">
        <f ca="1">SUMIFS(流水汇总!$K:$K,流水汇总!$H:$H,$A336,流水汇总!$J:$J,E$4)</f>
        <v>0</v>
      </c>
      <c r="F336" s="44">
        <f ca="1">SUMIFS(流水汇总!$K:$K,流水汇总!$H:$H,$A336,流水汇总!$J:$J,F$4)</f>
        <v>0</v>
      </c>
      <c r="G336" s="45">
        <f ca="1">SUMIFS(流水汇总!$L:$L,流水汇总!$H:$H,$A336,流水汇总!$J:$J,G$4)</f>
        <v>0</v>
      </c>
      <c r="H336" s="45">
        <f ca="1">SUMIFS(流水汇总!$L:$L,流水汇总!$H:$H,$A336,流水汇总!$J:$J,H$4)</f>
        <v>0</v>
      </c>
      <c r="I336" s="45">
        <f ca="1">SUMIFS(流水汇总!$L:$L,流水汇总!$H:$H,$A336,流水汇总!$J:$J,I$4)</f>
        <v>0</v>
      </c>
      <c r="J336" s="45">
        <f ca="1">SUMIFS(流水汇总!$L:$L,流水汇总!$H:$H,$A336,流水汇总!$J:$J,J$4)</f>
        <v>0</v>
      </c>
      <c r="K336" s="45">
        <f ca="1">SUMIFS(流水汇总!$L:$L,流水汇总!$H:$H,$A336,流水汇总!$J:$J,K$4)</f>
        <v>0</v>
      </c>
      <c r="L336" s="45">
        <f ca="1">SUMIFS(流水汇总!$L:$L,流水汇总!$H:$H,$A336,流水汇总!$J:$J,L$4)</f>
        <v>0</v>
      </c>
      <c r="M336" s="359">
        <f ca="1" t="shared" si="15"/>
        <v>0</v>
      </c>
      <c r="N336" s="359">
        <f ca="1" t="shared" si="16"/>
        <v>0</v>
      </c>
    </row>
    <row r="337" ht="16.5" spans="1:14">
      <c r="A337" s="364">
        <f t="shared" si="17"/>
        <v>45259</v>
      </c>
      <c r="B337" s="44">
        <f ca="1">SUMIFS(流水汇总!$K:$K,流水汇总!$H:$H,$A337,流水汇总!$J:$J,B$4)</f>
        <v>0</v>
      </c>
      <c r="C337" s="44">
        <f ca="1">SUMIFS(流水汇总!$K:$K,流水汇总!$H:$H,$A337,流水汇总!$J:$J,C$4)</f>
        <v>0</v>
      </c>
      <c r="D337" s="44">
        <f ca="1">SUMIFS(流水汇总!$K:$K,流水汇总!$H:$H,$A337,流水汇总!$J:$J,D$4)</f>
        <v>0</v>
      </c>
      <c r="E337" s="44">
        <f ca="1">SUMIFS(流水汇总!$K:$K,流水汇总!$H:$H,$A337,流水汇总!$J:$J,E$4)</f>
        <v>0</v>
      </c>
      <c r="F337" s="44">
        <f ca="1">SUMIFS(流水汇总!$K:$K,流水汇总!$H:$H,$A337,流水汇总!$J:$J,F$4)</f>
        <v>0</v>
      </c>
      <c r="G337" s="45">
        <f ca="1">SUMIFS(流水汇总!$L:$L,流水汇总!$H:$H,$A337,流水汇总!$J:$J,G$4)</f>
        <v>0</v>
      </c>
      <c r="H337" s="45">
        <f ca="1">SUMIFS(流水汇总!$L:$L,流水汇总!$H:$H,$A337,流水汇总!$J:$J,H$4)</f>
        <v>0</v>
      </c>
      <c r="I337" s="45">
        <f ca="1">SUMIFS(流水汇总!$L:$L,流水汇总!$H:$H,$A337,流水汇总!$J:$J,I$4)</f>
        <v>0</v>
      </c>
      <c r="J337" s="45">
        <f ca="1">SUMIFS(流水汇总!$L:$L,流水汇总!$H:$H,$A337,流水汇总!$J:$J,J$4)</f>
        <v>0</v>
      </c>
      <c r="K337" s="45">
        <f ca="1">SUMIFS(流水汇总!$L:$L,流水汇总!$H:$H,$A337,流水汇总!$J:$J,K$4)</f>
        <v>0</v>
      </c>
      <c r="L337" s="45">
        <f ca="1">SUMIFS(流水汇总!$L:$L,流水汇总!$H:$H,$A337,流水汇总!$J:$J,L$4)</f>
        <v>0</v>
      </c>
      <c r="M337" s="359">
        <f ca="1" t="shared" si="15"/>
        <v>0</v>
      </c>
      <c r="N337" s="359">
        <f ca="1" t="shared" si="16"/>
        <v>0</v>
      </c>
    </row>
    <row r="338" ht="16.5" spans="1:14">
      <c r="A338" s="364">
        <f t="shared" si="17"/>
        <v>45260</v>
      </c>
      <c r="B338" s="44">
        <f ca="1">SUMIFS(流水汇总!$K:$K,流水汇总!$H:$H,$A338,流水汇总!$J:$J,B$4)</f>
        <v>0</v>
      </c>
      <c r="C338" s="44">
        <f ca="1">SUMIFS(流水汇总!$K:$K,流水汇总!$H:$H,$A338,流水汇总!$J:$J,C$4)</f>
        <v>0</v>
      </c>
      <c r="D338" s="44">
        <f ca="1">SUMIFS(流水汇总!$K:$K,流水汇总!$H:$H,$A338,流水汇总!$J:$J,D$4)</f>
        <v>0</v>
      </c>
      <c r="E338" s="44">
        <f ca="1">SUMIFS(流水汇总!$K:$K,流水汇总!$H:$H,$A338,流水汇总!$J:$J,E$4)</f>
        <v>0</v>
      </c>
      <c r="F338" s="44">
        <f ca="1">SUMIFS(流水汇总!$K:$K,流水汇总!$H:$H,$A338,流水汇总!$J:$J,F$4)</f>
        <v>0</v>
      </c>
      <c r="G338" s="45">
        <f ca="1">SUMIFS(流水汇总!$L:$L,流水汇总!$H:$H,$A338,流水汇总!$J:$J,G$4)</f>
        <v>0</v>
      </c>
      <c r="H338" s="45">
        <f ca="1">SUMIFS(流水汇总!$L:$L,流水汇总!$H:$H,$A338,流水汇总!$J:$J,H$4)</f>
        <v>0</v>
      </c>
      <c r="I338" s="45">
        <f ca="1">SUMIFS(流水汇总!$L:$L,流水汇总!$H:$H,$A338,流水汇总!$J:$J,I$4)</f>
        <v>0</v>
      </c>
      <c r="J338" s="45">
        <f ca="1">SUMIFS(流水汇总!$L:$L,流水汇总!$H:$H,$A338,流水汇总!$J:$J,J$4)</f>
        <v>0</v>
      </c>
      <c r="K338" s="45">
        <f ca="1">SUMIFS(流水汇总!$L:$L,流水汇总!$H:$H,$A338,流水汇总!$J:$J,K$4)</f>
        <v>0</v>
      </c>
      <c r="L338" s="45">
        <f ca="1">SUMIFS(流水汇总!$L:$L,流水汇总!$H:$H,$A338,流水汇总!$J:$J,L$4)</f>
        <v>0</v>
      </c>
      <c r="M338" s="359">
        <f ca="1" t="shared" si="15"/>
        <v>0</v>
      </c>
      <c r="N338" s="359">
        <f ca="1" t="shared" si="16"/>
        <v>0</v>
      </c>
    </row>
    <row r="339" ht="16.5" spans="1:14">
      <c r="A339" s="364">
        <f t="shared" si="17"/>
        <v>45261</v>
      </c>
      <c r="B339" s="44">
        <f ca="1">SUMIFS(流水汇总!$K:$K,流水汇总!$H:$H,$A339,流水汇总!$J:$J,B$4)</f>
        <v>0</v>
      </c>
      <c r="C339" s="44">
        <f ca="1">SUMIFS(流水汇总!$K:$K,流水汇总!$H:$H,$A339,流水汇总!$J:$J,C$4)</f>
        <v>0</v>
      </c>
      <c r="D339" s="44">
        <f ca="1">SUMIFS(流水汇总!$K:$K,流水汇总!$H:$H,$A339,流水汇总!$J:$J,D$4)</f>
        <v>0</v>
      </c>
      <c r="E339" s="44">
        <f ca="1">SUMIFS(流水汇总!$K:$K,流水汇总!$H:$H,$A339,流水汇总!$J:$J,E$4)</f>
        <v>0</v>
      </c>
      <c r="F339" s="44">
        <f ca="1">SUMIFS(流水汇总!$K:$K,流水汇总!$H:$H,$A339,流水汇总!$J:$J,F$4)</f>
        <v>0</v>
      </c>
      <c r="G339" s="45">
        <f ca="1">SUMIFS(流水汇总!$L:$L,流水汇总!$H:$H,$A339,流水汇总!$J:$J,G$4)</f>
        <v>0</v>
      </c>
      <c r="H339" s="45">
        <f ca="1">SUMIFS(流水汇总!$L:$L,流水汇总!$H:$H,$A339,流水汇总!$J:$J,H$4)</f>
        <v>0</v>
      </c>
      <c r="I339" s="45">
        <f ca="1">SUMIFS(流水汇总!$L:$L,流水汇总!$H:$H,$A339,流水汇总!$J:$J,I$4)</f>
        <v>0</v>
      </c>
      <c r="J339" s="45">
        <f ca="1">SUMIFS(流水汇总!$L:$L,流水汇总!$H:$H,$A339,流水汇总!$J:$J,J$4)</f>
        <v>0</v>
      </c>
      <c r="K339" s="45">
        <f ca="1">SUMIFS(流水汇总!$L:$L,流水汇总!$H:$H,$A339,流水汇总!$J:$J,K$4)</f>
        <v>0</v>
      </c>
      <c r="L339" s="45">
        <f ca="1">SUMIFS(流水汇总!$L:$L,流水汇总!$H:$H,$A339,流水汇总!$J:$J,L$4)</f>
        <v>0</v>
      </c>
      <c r="M339" s="359">
        <f ca="1" t="shared" si="15"/>
        <v>0</v>
      </c>
      <c r="N339" s="359">
        <f ca="1" t="shared" si="16"/>
        <v>0</v>
      </c>
    </row>
    <row r="340" ht="16.5" spans="1:14">
      <c r="A340" s="364">
        <f t="shared" si="17"/>
        <v>45262</v>
      </c>
      <c r="B340" s="44">
        <f ca="1">SUMIFS(流水汇总!$K:$K,流水汇总!$H:$H,$A340,流水汇总!$J:$J,B$4)</f>
        <v>0</v>
      </c>
      <c r="C340" s="44">
        <f ca="1">SUMIFS(流水汇总!$K:$K,流水汇总!$H:$H,$A340,流水汇总!$J:$J,C$4)</f>
        <v>0</v>
      </c>
      <c r="D340" s="44">
        <f ca="1">SUMIFS(流水汇总!$K:$K,流水汇总!$H:$H,$A340,流水汇总!$J:$J,D$4)</f>
        <v>0</v>
      </c>
      <c r="E340" s="44">
        <f ca="1">SUMIFS(流水汇总!$K:$K,流水汇总!$H:$H,$A340,流水汇总!$J:$J,E$4)</f>
        <v>0</v>
      </c>
      <c r="F340" s="44">
        <f ca="1">SUMIFS(流水汇总!$K:$K,流水汇总!$H:$H,$A340,流水汇总!$J:$J,F$4)</f>
        <v>0</v>
      </c>
      <c r="G340" s="45">
        <f ca="1">SUMIFS(流水汇总!$L:$L,流水汇总!$H:$H,$A340,流水汇总!$J:$J,G$4)</f>
        <v>0</v>
      </c>
      <c r="H340" s="45">
        <f ca="1">SUMIFS(流水汇总!$L:$L,流水汇总!$H:$H,$A340,流水汇总!$J:$J,H$4)</f>
        <v>0</v>
      </c>
      <c r="I340" s="45">
        <f ca="1">SUMIFS(流水汇总!$L:$L,流水汇总!$H:$H,$A340,流水汇总!$J:$J,I$4)</f>
        <v>0</v>
      </c>
      <c r="J340" s="45">
        <f ca="1">SUMIFS(流水汇总!$L:$L,流水汇总!$H:$H,$A340,流水汇总!$J:$J,J$4)</f>
        <v>0</v>
      </c>
      <c r="K340" s="45">
        <f ca="1">SUMIFS(流水汇总!$L:$L,流水汇总!$H:$H,$A340,流水汇总!$J:$J,K$4)</f>
        <v>0</v>
      </c>
      <c r="L340" s="45">
        <f ca="1">SUMIFS(流水汇总!$L:$L,流水汇总!$H:$H,$A340,流水汇总!$J:$J,L$4)</f>
        <v>0</v>
      </c>
      <c r="M340" s="359">
        <f ca="1" t="shared" si="15"/>
        <v>0</v>
      </c>
      <c r="N340" s="359">
        <f ca="1" t="shared" si="16"/>
        <v>0</v>
      </c>
    </row>
    <row r="341" ht="16.5" spans="1:14">
      <c r="A341" s="364">
        <f t="shared" si="17"/>
        <v>45263</v>
      </c>
      <c r="B341" s="44">
        <f ca="1">SUMIFS(流水汇总!$K:$K,流水汇总!$H:$H,$A341,流水汇总!$J:$J,B$4)</f>
        <v>0</v>
      </c>
      <c r="C341" s="44">
        <f ca="1">SUMIFS(流水汇总!$K:$K,流水汇总!$H:$H,$A341,流水汇总!$J:$J,C$4)</f>
        <v>0</v>
      </c>
      <c r="D341" s="44">
        <f ca="1">SUMIFS(流水汇总!$K:$K,流水汇总!$H:$H,$A341,流水汇总!$J:$J,D$4)</f>
        <v>0</v>
      </c>
      <c r="E341" s="44">
        <f ca="1">SUMIFS(流水汇总!$K:$K,流水汇总!$H:$H,$A341,流水汇总!$J:$J,E$4)</f>
        <v>0</v>
      </c>
      <c r="F341" s="44">
        <f ca="1">SUMIFS(流水汇总!$K:$K,流水汇总!$H:$H,$A341,流水汇总!$J:$J,F$4)</f>
        <v>0</v>
      </c>
      <c r="G341" s="45">
        <f ca="1">SUMIFS(流水汇总!$L:$L,流水汇总!$H:$H,$A341,流水汇总!$J:$J,G$4)</f>
        <v>0</v>
      </c>
      <c r="H341" s="45">
        <f ca="1">SUMIFS(流水汇总!$L:$L,流水汇总!$H:$H,$A341,流水汇总!$J:$J,H$4)</f>
        <v>0</v>
      </c>
      <c r="I341" s="45">
        <f ca="1">SUMIFS(流水汇总!$L:$L,流水汇总!$H:$H,$A341,流水汇总!$J:$J,I$4)</f>
        <v>0</v>
      </c>
      <c r="J341" s="45">
        <f ca="1">SUMIFS(流水汇总!$L:$L,流水汇总!$H:$H,$A341,流水汇总!$J:$J,J$4)</f>
        <v>0</v>
      </c>
      <c r="K341" s="45">
        <f ca="1">SUMIFS(流水汇总!$L:$L,流水汇总!$H:$H,$A341,流水汇总!$J:$J,K$4)</f>
        <v>0</v>
      </c>
      <c r="L341" s="45">
        <f ca="1">SUMIFS(流水汇总!$L:$L,流水汇总!$H:$H,$A341,流水汇总!$J:$J,L$4)</f>
        <v>0</v>
      </c>
      <c r="M341" s="359">
        <f ca="1" t="shared" si="15"/>
        <v>0</v>
      </c>
      <c r="N341" s="359">
        <f ca="1" t="shared" si="16"/>
        <v>0</v>
      </c>
    </row>
    <row r="342" ht="16.5" spans="1:14">
      <c r="A342" s="364">
        <f t="shared" si="17"/>
        <v>45264</v>
      </c>
      <c r="B342" s="44">
        <f ca="1">SUMIFS(流水汇总!$K:$K,流水汇总!$H:$H,$A342,流水汇总!$J:$J,B$4)</f>
        <v>0</v>
      </c>
      <c r="C342" s="44">
        <f ca="1">SUMIFS(流水汇总!$K:$K,流水汇总!$H:$H,$A342,流水汇总!$J:$J,C$4)</f>
        <v>0</v>
      </c>
      <c r="D342" s="44">
        <f ca="1">SUMIFS(流水汇总!$K:$K,流水汇总!$H:$H,$A342,流水汇总!$J:$J,D$4)</f>
        <v>0</v>
      </c>
      <c r="E342" s="44">
        <f ca="1">SUMIFS(流水汇总!$K:$K,流水汇总!$H:$H,$A342,流水汇总!$J:$J,E$4)</f>
        <v>0</v>
      </c>
      <c r="F342" s="44">
        <f ca="1">SUMIFS(流水汇总!$K:$K,流水汇总!$H:$H,$A342,流水汇总!$J:$J,F$4)</f>
        <v>0</v>
      </c>
      <c r="G342" s="45">
        <f ca="1">SUMIFS(流水汇总!$L:$L,流水汇总!$H:$H,$A342,流水汇总!$J:$J,G$4)</f>
        <v>0</v>
      </c>
      <c r="H342" s="45">
        <f ca="1">SUMIFS(流水汇总!$L:$L,流水汇总!$H:$H,$A342,流水汇总!$J:$J,H$4)</f>
        <v>0</v>
      </c>
      <c r="I342" s="45">
        <f ca="1">SUMIFS(流水汇总!$L:$L,流水汇总!$H:$H,$A342,流水汇总!$J:$J,I$4)</f>
        <v>0</v>
      </c>
      <c r="J342" s="45">
        <f ca="1">SUMIFS(流水汇总!$L:$L,流水汇总!$H:$H,$A342,流水汇总!$J:$J,J$4)</f>
        <v>0</v>
      </c>
      <c r="K342" s="45">
        <f ca="1">SUMIFS(流水汇总!$L:$L,流水汇总!$H:$H,$A342,流水汇总!$J:$J,K$4)</f>
        <v>0</v>
      </c>
      <c r="L342" s="45">
        <f ca="1">SUMIFS(流水汇总!$L:$L,流水汇总!$H:$H,$A342,流水汇总!$J:$J,L$4)</f>
        <v>0</v>
      </c>
      <c r="M342" s="359">
        <f ca="1" t="shared" si="15"/>
        <v>0</v>
      </c>
      <c r="N342" s="359">
        <f ca="1" t="shared" si="16"/>
        <v>0</v>
      </c>
    </row>
    <row r="343" ht="16.5" spans="1:14">
      <c r="A343" s="364">
        <f t="shared" si="17"/>
        <v>45265</v>
      </c>
      <c r="B343" s="44">
        <f ca="1">SUMIFS(流水汇总!$K:$K,流水汇总!$H:$H,$A343,流水汇总!$J:$J,B$4)</f>
        <v>0</v>
      </c>
      <c r="C343" s="44">
        <f ca="1">SUMIFS(流水汇总!$K:$K,流水汇总!$H:$H,$A343,流水汇总!$J:$J,C$4)</f>
        <v>0</v>
      </c>
      <c r="D343" s="44">
        <f ca="1">SUMIFS(流水汇总!$K:$K,流水汇总!$H:$H,$A343,流水汇总!$J:$J,D$4)</f>
        <v>0</v>
      </c>
      <c r="E343" s="44">
        <f ca="1">SUMIFS(流水汇总!$K:$K,流水汇总!$H:$H,$A343,流水汇总!$J:$J,E$4)</f>
        <v>0</v>
      </c>
      <c r="F343" s="44">
        <f ca="1">SUMIFS(流水汇总!$K:$K,流水汇总!$H:$H,$A343,流水汇总!$J:$J,F$4)</f>
        <v>0</v>
      </c>
      <c r="G343" s="45">
        <f ca="1">SUMIFS(流水汇总!$L:$L,流水汇总!$H:$H,$A343,流水汇总!$J:$J,G$4)</f>
        <v>0</v>
      </c>
      <c r="H343" s="45">
        <f ca="1">SUMIFS(流水汇总!$L:$L,流水汇总!$H:$H,$A343,流水汇总!$J:$J,H$4)</f>
        <v>0</v>
      </c>
      <c r="I343" s="45">
        <f ca="1">SUMIFS(流水汇总!$L:$L,流水汇总!$H:$H,$A343,流水汇总!$J:$J,I$4)</f>
        <v>0</v>
      </c>
      <c r="J343" s="45">
        <f ca="1">SUMIFS(流水汇总!$L:$L,流水汇总!$H:$H,$A343,流水汇总!$J:$J,J$4)</f>
        <v>0</v>
      </c>
      <c r="K343" s="45">
        <f ca="1">SUMIFS(流水汇总!$L:$L,流水汇总!$H:$H,$A343,流水汇总!$J:$J,K$4)</f>
        <v>0</v>
      </c>
      <c r="L343" s="45">
        <f ca="1">SUMIFS(流水汇总!$L:$L,流水汇总!$H:$H,$A343,流水汇总!$J:$J,L$4)</f>
        <v>0</v>
      </c>
      <c r="M343" s="359">
        <f ca="1" t="shared" si="15"/>
        <v>0</v>
      </c>
      <c r="N343" s="359">
        <f ca="1" t="shared" si="16"/>
        <v>0</v>
      </c>
    </row>
    <row r="344" ht="16.5" spans="1:14">
      <c r="A344" s="364">
        <f t="shared" si="17"/>
        <v>45266</v>
      </c>
      <c r="B344" s="44">
        <f ca="1">SUMIFS(流水汇总!$K:$K,流水汇总!$H:$H,$A344,流水汇总!$J:$J,B$4)</f>
        <v>0</v>
      </c>
      <c r="C344" s="44">
        <f ca="1">SUMIFS(流水汇总!$K:$K,流水汇总!$H:$H,$A344,流水汇总!$J:$J,C$4)</f>
        <v>0</v>
      </c>
      <c r="D344" s="44">
        <f ca="1">SUMIFS(流水汇总!$K:$K,流水汇总!$H:$H,$A344,流水汇总!$J:$J,D$4)</f>
        <v>0</v>
      </c>
      <c r="E344" s="44">
        <f ca="1">SUMIFS(流水汇总!$K:$K,流水汇总!$H:$H,$A344,流水汇总!$J:$J,E$4)</f>
        <v>0</v>
      </c>
      <c r="F344" s="44">
        <f ca="1">SUMIFS(流水汇总!$K:$K,流水汇总!$H:$H,$A344,流水汇总!$J:$J,F$4)</f>
        <v>0</v>
      </c>
      <c r="G344" s="45">
        <f ca="1">SUMIFS(流水汇总!$L:$L,流水汇总!$H:$H,$A344,流水汇总!$J:$J,G$4)</f>
        <v>0</v>
      </c>
      <c r="H344" s="45">
        <f ca="1">SUMIFS(流水汇总!$L:$L,流水汇总!$H:$H,$A344,流水汇总!$J:$J,H$4)</f>
        <v>0</v>
      </c>
      <c r="I344" s="45">
        <f ca="1">SUMIFS(流水汇总!$L:$L,流水汇总!$H:$H,$A344,流水汇总!$J:$J,I$4)</f>
        <v>0</v>
      </c>
      <c r="J344" s="45">
        <f ca="1">SUMIFS(流水汇总!$L:$L,流水汇总!$H:$H,$A344,流水汇总!$J:$J,J$4)</f>
        <v>0</v>
      </c>
      <c r="K344" s="45">
        <f ca="1">SUMIFS(流水汇总!$L:$L,流水汇总!$H:$H,$A344,流水汇总!$J:$J,K$4)</f>
        <v>0</v>
      </c>
      <c r="L344" s="45">
        <f ca="1">SUMIFS(流水汇总!$L:$L,流水汇总!$H:$H,$A344,流水汇总!$J:$J,L$4)</f>
        <v>0</v>
      </c>
      <c r="M344" s="359">
        <f ca="1" t="shared" si="15"/>
        <v>0</v>
      </c>
      <c r="N344" s="359">
        <f ca="1" t="shared" si="16"/>
        <v>0</v>
      </c>
    </row>
    <row r="345" ht="16.5" spans="1:14">
      <c r="A345" s="364">
        <f t="shared" si="17"/>
        <v>45267</v>
      </c>
      <c r="B345" s="44">
        <f ca="1">SUMIFS(流水汇总!$K:$K,流水汇总!$H:$H,$A345,流水汇总!$J:$J,B$4)</f>
        <v>0</v>
      </c>
      <c r="C345" s="44">
        <f ca="1">SUMIFS(流水汇总!$K:$K,流水汇总!$H:$H,$A345,流水汇总!$J:$J,C$4)</f>
        <v>0</v>
      </c>
      <c r="D345" s="44">
        <f ca="1">SUMIFS(流水汇总!$K:$K,流水汇总!$H:$H,$A345,流水汇总!$J:$J,D$4)</f>
        <v>0</v>
      </c>
      <c r="E345" s="44">
        <f ca="1">SUMIFS(流水汇总!$K:$K,流水汇总!$H:$H,$A345,流水汇总!$J:$J,E$4)</f>
        <v>0</v>
      </c>
      <c r="F345" s="44">
        <f ca="1">SUMIFS(流水汇总!$K:$K,流水汇总!$H:$H,$A345,流水汇总!$J:$J,F$4)</f>
        <v>0</v>
      </c>
      <c r="G345" s="45">
        <f ca="1">SUMIFS(流水汇总!$L:$L,流水汇总!$H:$H,$A345,流水汇总!$J:$J,G$4)</f>
        <v>0</v>
      </c>
      <c r="H345" s="45">
        <f ca="1">SUMIFS(流水汇总!$L:$L,流水汇总!$H:$H,$A345,流水汇总!$J:$J,H$4)</f>
        <v>0</v>
      </c>
      <c r="I345" s="45">
        <f ca="1">SUMIFS(流水汇总!$L:$L,流水汇总!$H:$H,$A345,流水汇总!$J:$J,I$4)</f>
        <v>0</v>
      </c>
      <c r="J345" s="45">
        <f ca="1">SUMIFS(流水汇总!$L:$L,流水汇总!$H:$H,$A345,流水汇总!$J:$J,J$4)</f>
        <v>0</v>
      </c>
      <c r="K345" s="45">
        <f ca="1">SUMIFS(流水汇总!$L:$L,流水汇总!$H:$H,$A345,流水汇总!$J:$J,K$4)</f>
        <v>0</v>
      </c>
      <c r="L345" s="45">
        <f ca="1">SUMIFS(流水汇总!$L:$L,流水汇总!$H:$H,$A345,流水汇总!$J:$J,L$4)</f>
        <v>0</v>
      </c>
      <c r="M345" s="359">
        <f ca="1" t="shared" si="15"/>
        <v>0</v>
      </c>
      <c r="N345" s="359">
        <f ca="1" t="shared" si="16"/>
        <v>0</v>
      </c>
    </row>
    <row r="346" ht="16.5" spans="1:14">
      <c r="A346" s="364">
        <f t="shared" si="17"/>
        <v>45268</v>
      </c>
      <c r="B346" s="44">
        <f ca="1">SUMIFS(流水汇总!$K:$K,流水汇总!$H:$H,$A346,流水汇总!$J:$J,B$4)</f>
        <v>0</v>
      </c>
      <c r="C346" s="44">
        <f ca="1">SUMIFS(流水汇总!$K:$K,流水汇总!$H:$H,$A346,流水汇总!$J:$J,C$4)</f>
        <v>0</v>
      </c>
      <c r="D346" s="44">
        <f ca="1">SUMIFS(流水汇总!$K:$K,流水汇总!$H:$H,$A346,流水汇总!$J:$J,D$4)</f>
        <v>0</v>
      </c>
      <c r="E346" s="44">
        <f ca="1">SUMIFS(流水汇总!$K:$K,流水汇总!$H:$H,$A346,流水汇总!$J:$J,E$4)</f>
        <v>0</v>
      </c>
      <c r="F346" s="44">
        <f ca="1">SUMIFS(流水汇总!$K:$K,流水汇总!$H:$H,$A346,流水汇总!$J:$J,F$4)</f>
        <v>0</v>
      </c>
      <c r="G346" s="45">
        <f ca="1">SUMIFS(流水汇总!$L:$L,流水汇总!$H:$H,$A346,流水汇总!$J:$J,G$4)</f>
        <v>0</v>
      </c>
      <c r="H346" s="45">
        <f ca="1">SUMIFS(流水汇总!$L:$L,流水汇总!$H:$H,$A346,流水汇总!$J:$J,H$4)</f>
        <v>0</v>
      </c>
      <c r="I346" s="45">
        <f ca="1">SUMIFS(流水汇总!$L:$L,流水汇总!$H:$H,$A346,流水汇总!$J:$J,I$4)</f>
        <v>0</v>
      </c>
      <c r="J346" s="45">
        <f ca="1">SUMIFS(流水汇总!$L:$L,流水汇总!$H:$H,$A346,流水汇总!$J:$J,J$4)</f>
        <v>0</v>
      </c>
      <c r="K346" s="45">
        <f ca="1">SUMIFS(流水汇总!$L:$L,流水汇总!$H:$H,$A346,流水汇总!$J:$J,K$4)</f>
        <v>0</v>
      </c>
      <c r="L346" s="45">
        <f ca="1">SUMIFS(流水汇总!$L:$L,流水汇总!$H:$H,$A346,流水汇总!$J:$J,L$4)</f>
        <v>0</v>
      </c>
      <c r="M346" s="359">
        <f ca="1" t="shared" si="15"/>
        <v>0</v>
      </c>
      <c r="N346" s="359">
        <f ca="1" t="shared" si="16"/>
        <v>0</v>
      </c>
    </row>
    <row r="347" ht="16.5" spans="1:14">
      <c r="A347" s="364">
        <f t="shared" si="17"/>
        <v>45269</v>
      </c>
      <c r="B347" s="44">
        <f ca="1">SUMIFS(流水汇总!$K:$K,流水汇总!$H:$H,$A347,流水汇总!$J:$J,B$4)</f>
        <v>0</v>
      </c>
      <c r="C347" s="44">
        <f ca="1">SUMIFS(流水汇总!$K:$K,流水汇总!$H:$H,$A347,流水汇总!$J:$J,C$4)</f>
        <v>0</v>
      </c>
      <c r="D347" s="44">
        <f ca="1">SUMIFS(流水汇总!$K:$K,流水汇总!$H:$H,$A347,流水汇总!$J:$J,D$4)</f>
        <v>0</v>
      </c>
      <c r="E347" s="44">
        <f ca="1">SUMIFS(流水汇总!$K:$K,流水汇总!$H:$H,$A347,流水汇总!$J:$J,E$4)</f>
        <v>0</v>
      </c>
      <c r="F347" s="44">
        <f ca="1">SUMIFS(流水汇总!$K:$K,流水汇总!$H:$H,$A347,流水汇总!$J:$J,F$4)</f>
        <v>0</v>
      </c>
      <c r="G347" s="45">
        <f ca="1">SUMIFS(流水汇总!$L:$L,流水汇总!$H:$H,$A347,流水汇总!$J:$J,G$4)</f>
        <v>0</v>
      </c>
      <c r="H347" s="45">
        <f ca="1">SUMIFS(流水汇总!$L:$L,流水汇总!$H:$H,$A347,流水汇总!$J:$J,H$4)</f>
        <v>0</v>
      </c>
      <c r="I347" s="45">
        <f ca="1">SUMIFS(流水汇总!$L:$L,流水汇总!$H:$H,$A347,流水汇总!$J:$J,I$4)</f>
        <v>0</v>
      </c>
      <c r="J347" s="45">
        <f ca="1">SUMIFS(流水汇总!$L:$L,流水汇总!$H:$H,$A347,流水汇总!$J:$J,J$4)</f>
        <v>0</v>
      </c>
      <c r="K347" s="45">
        <f ca="1">SUMIFS(流水汇总!$L:$L,流水汇总!$H:$H,$A347,流水汇总!$J:$J,K$4)</f>
        <v>0</v>
      </c>
      <c r="L347" s="45">
        <f ca="1">SUMIFS(流水汇总!$L:$L,流水汇总!$H:$H,$A347,流水汇总!$J:$J,L$4)</f>
        <v>0</v>
      </c>
      <c r="M347" s="359">
        <f ca="1" t="shared" si="15"/>
        <v>0</v>
      </c>
      <c r="N347" s="359">
        <f ca="1" t="shared" si="16"/>
        <v>0</v>
      </c>
    </row>
    <row r="348" ht="16.5" spans="1:14">
      <c r="A348" s="364">
        <f t="shared" si="17"/>
        <v>45270</v>
      </c>
      <c r="B348" s="44">
        <f ca="1">SUMIFS(流水汇总!$K:$K,流水汇总!$H:$H,$A348,流水汇总!$J:$J,B$4)</f>
        <v>0</v>
      </c>
      <c r="C348" s="44">
        <f ca="1">SUMIFS(流水汇总!$K:$K,流水汇总!$H:$H,$A348,流水汇总!$J:$J,C$4)</f>
        <v>0</v>
      </c>
      <c r="D348" s="44">
        <f ca="1">SUMIFS(流水汇总!$K:$K,流水汇总!$H:$H,$A348,流水汇总!$J:$J,D$4)</f>
        <v>0</v>
      </c>
      <c r="E348" s="44">
        <f ca="1">SUMIFS(流水汇总!$K:$K,流水汇总!$H:$H,$A348,流水汇总!$J:$J,E$4)</f>
        <v>0</v>
      </c>
      <c r="F348" s="44">
        <f ca="1">SUMIFS(流水汇总!$K:$K,流水汇总!$H:$H,$A348,流水汇总!$J:$J,F$4)</f>
        <v>0</v>
      </c>
      <c r="G348" s="45">
        <f ca="1">SUMIFS(流水汇总!$L:$L,流水汇总!$H:$H,$A348,流水汇总!$J:$J,G$4)</f>
        <v>0</v>
      </c>
      <c r="H348" s="45">
        <f ca="1">SUMIFS(流水汇总!$L:$L,流水汇总!$H:$H,$A348,流水汇总!$J:$J,H$4)</f>
        <v>0</v>
      </c>
      <c r="I348" s="45">
        <f ca="1">SUMIFS(流水汇总!$L:$L,流水汇总!$H:$H,$A348,流水汇总!$J:$J,I$4)</f>
        <v>0</v>
      </c>
      <c r="J348" s="45">
        <f ca="1">SUMIFS(流水汇总!$L:$L,流水汇总!$H:$H,$A348,流水汇总!$J:$J,J$4)</f>
        <v>0</v>
      </c>
      <c r="K348" s="45">
        <f ca="1">SUMIFS(流水汇总!$L:$L,流水汇总!$H:$H,$A348,流水汇总!$J:$J,K$4)</f>
        <v>0</v>
      </c>
      <c r="L348" s="45">
        <f ca="1">SUMIFS(流水汇总!$L:$L,流水汇总!$H:$H,$A348,流水汇总!$J:$J,L$4)</f>
        <v>0</v>
      </c>
      <c r="M348" s="359">
        <f ca="1" t="shared" si="15"/>
        <v>0</v>
      </c>
      <c r="N348" s="359">
        <f ca="1" t="shared" si="16"/>
        <v>0</v>
      </c>
    </row>
    <row r="349" ht="16.5" spans="1:14">
      <c r="A349" s="364">
        <f t="shared" si="17"/>
        <v>45271</v>
      </c>
      <c r="B349" s="44">
        <f ca="1">SUMIFS(流水汇总!$K:$K,流水汇总!$H:$H,$A349,流水汇总!$J:$J,B$4)</f>
        <v>0</v>
      </c>
      <c r="C349" s="44">
        <f ca="1">SUMIFS(流水汇总!$K:$K,流水汇总!$H:$H,$A349,流水汇总!$J:$J,C$4)</f>
        <v>0</v>
      </c>
      <c r="D349" s="44">
        <f ca="1">SUMIFS(流水汇总!$K:$K,流水汇总!$H:$H,$A349,流水汇总!$J:$J,D$4)</f>
        <v>0</v>
      </c>
      <c r="E349" s="44">
        <f ca="1">SUMIFS(流水汇总!$K:$K,流水汇总!$H:$H,$A349,流水汇总!$J:$J,E$4)</f>
        <v>0</v>
      </c>
      <c r="F349" s="44">
        <f ca="1">SUMIFS(流水汇总!$K:$K,流水汇总!$H:$H,$A349,流水汇总!$J:$J,F$4)</f>
        <v>0</v>
      </c>
      <c r="G349" s="45">
        <f ca="1">SUMIFS(流水汇总!$L:$L,流水汇总!$H:$H,$A349,流水汇总!$J:$J,G$4)</f>
        <v>0</v>
      </c>
      <c r="H349" s="45">
        <f ca="1">SUMIFS(流水汇总!$L:$L,流水汇总!$H:$H,$A349,流水汇总!$J:$J,H$4)</f>
        <v>0</v>
      </c>
      <c r="I349" s="45">
        <f ca="1">SUMIFS(流水汇总!$L:$L,流水汇总!$H:$H,$A349,流水汇总!$J:$J,I$4)</f>
        <v>0</v>
      </c>
      <c r="J349" s="45">
        <f ca="1">SUMIFS(流水汇总!$L:$L,流水汇总!$H:$H,$A349,流水汇总!$J:$J,J$4)</f>
        <v>0</v>
      </c>
      <c r="K349" s="45">
        <f ca="1">SUMIFS(流水汇总!$L:$L,流水汇总!$H:$H,$A349,流水汇总!$J:$J,K$4)</f>
        <v>0</v>
      </c>
      <c r="L349" s="45">
        <f ca="1">SUMIFS(流水汇总!$L:$L,流水汇总!$H:$H,$A349,流水汇总!$J:$J,L$4)</f>
        <v>0</v>
      </c>
      <c r="M349" s="359">
        <f ca="1" t="shared" si="15"/>
        <v>0</v>
      </c>
      <c r="N349" s="359">
        <f ca="1" t="shared" si="16"/>
        <v>0</v>
      </c>
    </row>
    <row r="350" ht="16.5" spans="1:14">
      <c r="A350" s="364">
        <f t="shared" si="17"/>
        <v>45272</v>
      </c>
      <c r="B350" s="44">
        <f ca="1">SUMIFS(流水汇总!$K:$K,流水汇总!$H:$H,$A350,流水汇总!$J:$J,B$4)</f>
        <v>0</v>
      </c>
      <c r="C350" s="44">
        <f ca="1">SUMIFS(流水汇总!$K:$K,流水汇总!$H:$H,$A350,流水汇总!$J:$J,C$4)</f>
        <v>0</v>
      </c>
      <c r="D350" s="44">
        <f ca="1">SUMIFS(流水汇总!$K:$K,流水汇总!$H:$H,$A350,流水汇总!$J:$J,D$4)</f>
        <v>0</v>
      </c>
      <c r="E350" s="44">
        <f ca="1">SUMIFS(流水汇总!$K:$K,流水汇总!$H:$H,$A350,流水汇总!$J:$J,E$4)</f>
        <v>0</v>
      </c>
      <c r="F350" s="44">
        <f ca="1">SUMIFS(流水汇总!$K:$K,流水汇总!$H:$H,$A350,流水汇总!$J:$J,F$4)</f>
        <v>0</v>
      </c>
      <c r="G350" s="45">
        <f ca="1">SUMIFS(流水汇总!$L:$L,流水汇总!$H:$H,$A350,流水汇总!$J:$J,G$4)</f>
        <v>0</v>
      </c>
      <c r="H350" s="45">
        <f ca="1">SUMIFS(流水汇总!$L:$L,流水汇总!$H:$H,$A350,流水汇总!$J:$J,H$4)</f>
        <v>0</v>
      </c>
      <c r="I350" s="45">
        <f ca="1">SUMIFS(流水汇总!$L:$L,流水汇总!$H:$H,$A350,流水汇总!$J:$J,I$4)</f>
        <v>0</v>
      </c>
      <c r="J350" s="45">
        <f ca="1">SUMIFS(流水汇总!$L:$L,流水汇总!$H:$H,$A350,流水汇总!$J:$J,J$4)</f>
        <v>0</v>
      </c>
      <c r="K350" s="45">
        <f ca="1">SUMIFS(流水汇总!$L:$L,流水汇总!$H:$H,$A350,流水汇总!$J:$J,K$4)</f>
        <v>0</v>
      </c>
      <c r="L350" s="45">
        <f ca="1">SUMIFS(流水汇总!$L:$L,流水汇总!$H:$H,$A350,流水汇总!$J:$J,L$4)</f>
        <v>0</v>
      </c>
      <c r="M350" s="359">
        <f ca="1" t="shared" si="15"/>
        <v>0</v>
      </c>
      <c r="N350" s="359">
        <f ca="1" t="shared" si="16"/>
        <v>0</v>
      </c>
    </row>
    <row r="351" ht="16.5" spans="1:14">
      <c r="A351" s="364">
        <f t="shared" si="17"/>
        <v>45273</v>
      </c>
      <c r="B351" s="44">
        <f ca="1">SUMIFS(流水汇总!$K:$K,流水汇总!$H:$H,$A351,流水汇总!$J:$J,B$4)</f>
        <v>0</v>
      </c>
      <c r="C351" s="44">
        <f ca="1">SUMIFS(流水汇总!$K:$K,流水汇总!$H:$H,$A351,流水汇总!$J:$J,C$4)</f>
        <v>0</v>
      </c>
      <c r="D351" s="44">
        <f ca="1">SUMIFS(流水汇总!$K:$K,流水汇总!$H:$H,$A351,流水汇总!$J:$J,D$4)</f>
        <v>0</v>
      </c>
      <c r="E351" s="44">
        <f ca="1">SUMIFS(流水汇总!$K:$K,流水汇总!$H:$H,$A351,流水汇总!$J:$J,E$4)</f>
        <v>0</v>
      </c>
      <c r="F351" s="44">
        <f ca="1">SUMIFS(流水汇总!$K:$K,流水汇总!$H:$H,$A351,流水汇总!$J:$J,F$4)</f>
        <v>0</v>
      </c>
      <c r="G351" s="45">
        <f ca="1">SUMIFS(流水汇总!$L:$L,流水汇总!$H:$H,$A351,流水汇总!$J:$J,G$4)</f>
        <v>0</v>
      </c>
      <c r="H351" s="45">
        <f ca="1">SUMIFS(流水汇总!$L:$L,流水汇总!$H:$H,$A351,流水汇总!$J:$J,H$4)</f>
        <v>0</v>
      </c>
      <c r="I351" s="45">
        <f ca="1">SUMIFS(流水汇总!$L:$L,流水汇总!$H:$H,$A351,流水汇总!$J:$J,I$4)</f>
        <v>0</v>
      </c>
      <c r="J351" s="45">
        <f ca="1">SUMIFS(流水汇总!$L:$L,流水汇总!$H:$H,$A351,流水汇总!$J:$J,J$4)</f>
        <v>0</v>
      </c>
      <c r="K351" s="45">
        <f ca="1">SUMIFS(流水汇总!$L:$L,流水汇总!$H:$H,$A351,流水汇总!$J:$J,K$4)</f>
        <v>0</v>
      </c>
      <c r="L351" s="45">
        <f ca="1">SUMIFS(流水汇总!$L:$L,流水汇总!$H:$H,$A351,流水汇总!$J:$J,L$4)</f>
        <v>0</v>
      </c>
      <c r="M351" s="359">
        <f ca="1" t="shared" si="15"/>
        <v>0</v>
      </c>
      <c r="N351" s="359">
        <f ca="1" t="shared" si="16"/>
        <v>0</v>
      </c>
    </row>
    <row r="352" ht="16.5" spans="1:14">
      <c r="A352" s="364">
        <f t="shared" si="17"/>
        <v>45274</v>
      </c>
      <c r="B352" s="44">
        <f ca="1">SUMIFS(流水汇总!$K:$K,流水汇总!$H:$H,$A352,流水汇总!$J:$J,B$4)</f>
        <v>0</v>
      </c>
      <c r="C352" s="44">
        <f ca="1">SUMIFS(流水汇总!$K:$K,流水汇总!$H:$H,$A352,流水汇总!$J:$J,C$4)</f>
        <v>0</v>
      </c>
      <c r="D352" s="44">
        <f ca="1">SUMIFS(流水汇总!$K:$K,流水汇总!$H:$H,$A352,流水汇总!$J:$J,D$4)</f>
        <v>0</v>
      </c>
      <c r="E352" s="44">
        <f ca="1">SUMIFS(流水汇总!$K:$K,流水汇总!$H:$H,$A352,流水汇总!$J:$J,E$4)</f>
        <v>0</v>
      </c>
      <c r="F352" s="44">
        <f ca="1">SUMIFS(流水汇总!$K:$K,流水汇总!$H:$H,$A352,流水汇总!$J:$J,F$4)</f>
        <v>0</v>
      </c>
      <c r="G352" s="45">
        <f ca="1">SUMIFS(流水汇总!$L:$L,流水汇总!$H:$H,$A352,流水汇总!$J:$J,G$4)</f>
        <v>0</v>
      </c>
      <c r="H352" s="45">
        <f ca="1">SUMIFS(流水汇总!$L:$L,流水汇总!$H:$H,$A352,流水汇总!$J:$J,H$4)</f>
        <v>0</v>
      </c>
      <c r="I352" s="45">
        <f ca="1">SUMIFS(流水汇总!$L:$L,流水汇总!$H:$H,$A352,流水汇总!$J:$J,I$4)</f>
        <v>0</v>
      </c>
      <c r="J352" s="45">
        <f ca="1">SUMIFS(流水汇总!$L:$L,流水汇总!$H:$H,$A352,流水汇总!$J:$J,J$4)</f>
        <v>0</v>
      </c>
      <c r="K352" s="45">
        <f ca="1">SUMIFS(流水汇总!$L:$L,流水汇总!$H:$H,$A352,流水汇总!$J:$J,K$4)</f>
        <v>0</v>
      </c>
      <c r="L352" s="45">
        <f ca="1">SUMIFS(流水汇总!$L:$L,流水汇总!$H:$H,$A352,流水汇总!$J:$J,L$4)</f>
        <v>0</v>
      </c>
      <c r="M352" s="359">
        <f ca="1" t="shared" si="15"/>
        <v>0</v>
      </c>
      <c r="N352" s="359">
        <f ca="1" t="shared" si="16"/>
        <v>0</v>
      </c>
    </row>
    <row r="353" ht="16.5" spans="1:14">
      <c r="A353" s="364">
        <f t="shared" si="17"/>
        <v>45275</v>
      </c>
      <c r="B353" s="44">
        <f ca="1">SUMIFS(流水汇总!$K:$K,流水汇总!$H:$H,$A353,流水汇总!$J:$J,B$4)</f>
        <v>0</v>
      </c>
      <c r="C353" s="44">
        <f ca="1">SUMIFS(流水汇总!$K:$K,流水汇总!$H:$H,$A353,流水汇总!$J:$J,C$4)</f>
        <v>0</v>
      </c>
      <c r="D353" s="44">
        <f ca="1">SUMIFS(流水汇总!$K:$K,流水汇总!$H:$H,$A353,流水汇总!$J:$J,D$4)</f>
        <v>0</v>
      </c>
      <c r="E353" s="44">
        <f ca="1">SUMIFS(流水汇总!$K:$K,流水汇总!$H:$H,$A353,流水汇总!$J:$J,E$4)</f>
        <v>0</v>
      </c>
      <c r="F353" s="44">
        <f ca="1">SUMIFS(流水汇总!$K:$K,流水汇总!$H:$H,$A353,流水汇总!$J:$J,F$4)</f>
        <v>0</v>
      </c>
      <c r="G353" s="45">
        <f ca="1">SUMIFS(流水汇总!$L:$L,流水汇总!$H:$H,$A353,流水汇总!$J:$J,G$4)</f>
        <v>0</v>
      </c>
      <c r="H353" s="45">
        <f ca="1">SUMIFS(流水汇总!$L:$L,流水汇总!$H:$H,$A353,流水汇总!$J:$J,H$4)</f>
        <v>0</v>
      </c>
      <c r="I353" s="45">
        <f ca="1">SUMIFS(流水汇总!$L:$L,流水汇总!$H:$H,$A353,流水汇总!$J:$J,I$4)</f>
        <v>0</v>
      </c>
      <c r="J353" s="45">
        <f ca="1">SUMIFS(流水汇总!$L:$L,流水汇总!$H:$H,$A353,流水汇总!$J:$J,J$4)</f>
        <v>0</v>
      </c>
      <c r="K353" s="45">
        <f ca="1">SUMIFS(流水汇总!$L:$L,流水汇总!$H:$H,$A353,流水汇总!$J:$J,K$4)</f>
        <v>0</v>
      </c>
      <c r="L353" s="45">
        <f ca="1">SUMIFS(流水汇总!$L:$L,流水汇总!$H:$H,$A353,流水汇总!$J:$J,L$4)</f>
        <v>0</v>
      </c>
      <c r="M353" s="359">
        <f ca="1" t="shared" si="15"/>
        <v>0</v>
      </c>
      <c r="N353" s="359">
        <f ca="1" t="shared" si="16"/>
        <v>0</v>
      </c>
    </row>
    <row r="354" ht="16.5" spans="1:14">
      <c r="A354" s="364">
        <f t="shared" si="17"/>
        <v>45276</v>
      </c>
      <c r="B354" s="44">
        <f ca="1">SUMIFS(流水汇总!$K:$K,流水汇总!$H:$H,$A354,流水汇总!$J:$J,B$4)</f>
        <v>0</v>
      </c>
      <c r="C354" s="44">
        <f ca="1">SUMIFS(流水汇总!$K:$K,流水汇总!$H:$H,$A354,流水汇总!$J:$J,C$4)</f>
        <v>0</v>
      </c>
      <c r="D354" s="44">
        <f ca="1">SUMIFS(流水汇总!$K:$K,流水汇总!$H:$H,$A354,流水汇总!$J:$J,D$4)</f>
        <v>0</v>
      </c>
      <c r="E354" s="44">
        <f ca="1">SUMIFS(流水汇总!$K:$K,流水汇总!$H:$H,$A354,流水汇总!$J:$J,E$4)</f>
        <v>0</v>
      </c>
      <c r="F354" s="44">
        <f ca="1">SUMIFS(流水汇总!$K:$K,流水汇总!$H:$H,$A354,流水汇总!$J:$J,F$4)</f>
        <v>0</v>
      </c>
      <c r="G354" s="45">
        <f ca="1">SUMIFS(流水汇总!$L:$L,流水汇总!$H:$H,$A354,流水汇总!$J:$J,G$4)</f>
        <v>0</v>
      </c>
      <c r="H354" s="45">
        <f ca="1">SUMIFS(流水汇总!$L:$L,流水汇总!$H:$H,$A354,流水汇总!$J:$J,H$4)</f>
        <v>0</v>
      </c>
      <c r="I354" s="45">
        <f ca="1">SUMIFS(流水汇总!$L:$L,流水汇总!$H:$H,$A354,流水汇总!$J:$J,I$4)</f>
        <v>0</v>
      </c>
      <c r="J354" s="45">
        <f ca="1">SUMIFS(流水汇总!$L:$L,流水汇总!$H:$H,$A354,流水汇总!$J:$J,J$4)</f>
        <v>0</v>
      </c>
      <c r="K354" s="45">
        <f ca="1">SUMIFS(流水汇总!$L:$L,流水汇总!$H:$H,$A354,流水汇总!$J:$J,K$4)</f>
        <v>0</v>
      </c>
      <c r="L354" s="45">
        <f ca="1">SUMIFS(流水汇总!$L:$L,流水汇总!$H:$H,$A354,流水汇总!$J:$J,L$4)</f>
        <v>0</v>
      </c>
      <c r="M354" s="359">
        <f ca="1" t="shared" si="15"/>
        <v>0</v>
      </c>
      <c r="N354" s="359">
        <f ca="1" t="shared" si="16"/>
        <v>0</v>
      </c>
    </row>
    <row r="355" ht="16.5" spans="1:14">
      <c r="A355" s="364">
        <f t="shared" si="17"/>
        <v>45277</v>
      </c>
      <c r="B355" s="44">
        <f ca="1">SUMIFS(流水汇总!$K:$K,流水汇总!$H:$H,$A355,流水汇总!$J:$J,B$4)</f>
        <v>0</v>
      </c>
      <c r="C355" s="44">
        <f ca="1">SUMIFS(流水汇总!$K:$K,流水汇总!$H:$H,$A355,流水汇总!$J:$J,C$4)</f>
        <v>0</v>
      </c>
      <c r="D355" s="44">
        <f ca="1">SUMIFS(流水汇总!$K:$K,流水汇总!$H:$H,$A355,流水汇总!$J:$J,D$4)</f>
        <v>0</v>
      </c>
      <c r="E355" s="44">
        <f ca="1">SUMIFS(流水汇总!$K:$K,流水汇总!$H:$H,$A355,流水汇总!$J:$J,E$4)</f>
        <v>0</v>
      </c>
      <c r="F355" s="44">
        <f ca="1">SUMIFS(流水汇总!$K:$K,流水汇总!$H:$H,$A355,流水汇总!$J:$J,F$4)</f>
        <v>0</v>
      </c>
      <c r="G355" s="45">
        <f ca="1">SUMIFS(流水汇总!$L:$L,流水汇总!$H:$H,$A355,流水汇总!$J:$J,G$4)</f>
        <v>0</v>
      </c>
      <c r="H355" s="45">
        <f ca="1">SUMIFS(流水汇总!$L:$L,流水汇总!$H:$H,$A355,流水汇总!$J:$J,H$4)</f>
        <v>0</v>
      </c>
      <c r="I355" s="45">
        <f ca="1">SUMIFS(流水汇总!$L:$L,流水汇总!$H:$H,$A355,流水汇总!$J:$J,I$4)</f>
        <v>0</v>
      </c>
      <c r="J355" s="45">
        <f ca="1">SUMIFS(流水汇总!$L:$L,流水汇总!$H:$H,$A355,流水汇总!$J:$J,J$4)</f>
        <v>0</v>
      </c>
      <c r="K355" s="45">
        <f ca="1">SUMIFS(流水汇总!$L:$L,流水汇总!$H:$H,$A355,流水汇总!$J:$J,K$4)</f>
        <v>0</v>
      </c>
      <c r="L355" s="45">
        <f ca="1">SUMIFS(流水汇总!$L:$L,流水汇总!$H:$H,$A355,流水汇总!$J:$J,L$4)</f>
        <v>0</v>
      </c>
      <c r="M355" s="359">
        <f ca="1" t="shared" si="15"/>
        <v>0</v>
      </c>
      <c r="N355" s="359">
        <f ca="1" t="shared" si="16"/>
        <v>0</v>
      </c>
    </row>
    <row r="356" ht="16.5" spans="1:14">
      <c r="A356" s="364">
        <f t="shared" si="17"/>
        <v>45278</v>
      </c>
      <c r="B356" s="44">
        <f ca="1">SUMIFS(流水汇总!$K:$K,流水汇总!$H:$H,$A356,流水汇总!$J:$J,B$4)</f>
        <v>0</v>
      </c>
      <c r="C356" s="44">
        <f ca="1">SUMIFS(流水汇总!$K:$K,流水汇总!$H:$H,$A356,流水汇总!$J:$J,C$4)</f>
        <v>0</v>
      </c>
      <c r="D356" s="44">
        <f ca="1">SUMIFS(流水汇总!$K:$K,流水汇总!$H:$H,$A356,流水汇总!$J:$J,D$4)</f>
        <v>0</v>
      </c>
      <c r="E356" s="44">
        <f ca="1">SUMIFS(流水汇总!$K:$K,流水汇总!$H:$H,$A356,流水汇总!$J:$J,E$4)</f>
        <v>0</v>
      </c>
      <c r="F356" s="44">
        <f ca="1">SUMIFS(流水汇总!$K:$K,流水汇总!$H:$H,$A356,流水汇总!$J:$J,F$4)</f>
        <v>0</v>
      </c>
      <c r="G356" s="45">
        <f ca="1">SUMIFS(流水汇总!$L:$L,流水汇总!$H:$H,$A356,流水汇总!$J:$J,G$4)</f>
        <v>0</v>
      </c>
      <c r="H356" s="45">
        <f ca="1">SUMIFS(流水汇总!$L:$L,流水汇总!$H:$H,$A356,流水汇总!$J:$J,H$4)</f>
        <v>0</v>
      </c>
      <c r="I356" s="45">
        <f ca="1">SUMIFS(流水汇总!$L:$L,流水汇总!$H:$H,$A356,流水汇总!$J:$J,I$4)</f>
        <v>0</v>
      </c>
      <c r="J356" s="45">
        <f ca="1">SUMIFS(流水汇总!$L:$L,流水汇总!$H:$H,$A356,流水汇总!$J:$J,J$4)</f>
        <v>0</v>
      </c>
      <c r="K356" s="45">
        <f ca="1">SUMIFS(流水汇总!$L:$L,流水汇总!$H:$H,$A356,流水汇总!$J:$J,K$4)</f>
        <v>0</v>
      </c>
      <c r="L356" s="45">
        <f ca="1">SUMIFS(流水汇总!$L:$L,流水汇总!$H:$H,$A356,流水汇总!$J:$J,L$4)</f>
        <v>0</v>
      </c>
      <c r="M356" s="359">
        <f ca="1" t="shared" si="15"/>
        <v>0</v>
      </c>
      <c r="N356" s="359">
        <f ca="1" t="shared" si="16"/>
        <v>0</v>
      </c>
    </row>
    <row r="357" ht="16.5" spans="1:14">
      <c r="A357" s="364">
        <f t="shared" si="17"/>
        <v>45279</v>
      </c>
      <c r="B357" s="44">
        <f ca="1">SUMIFS(流水汇总!$K:$K,流水汇总!$H:$H,$A357,流水汇总!$J:$J,B$4)</f>
        <v>0</v>
      </c>
      <c r="C357" s="44">
        <f ca="1">SUMIFS(流水汇总!$K:$K,流水汇总!$H:$H,$A357,流水汇总!$J:$J,C$4)</f>
        <v>0</v>
      </c>
      <c r="D357" s="44">
        <f ca="1">SUMIFS(流水汇总!$K:$K,流水汇总!$H:$H,$A357,流水汇总!$J:$J,D$4)</f>
        <v>0</v>
      </c>
      <c r="E357" s="44">
        <f ca="1">SUMIFS(流水汇总!$K:$K,流水汇总!$H:$H,$A357,流水汇总!$J:$J,E$4)</f>
        <v>0</v>
      </c>
      <c r="F357" s="44">
        <f ca="1">SUMIFS(流水汇总!$K:$K,流水汇总!$H:$H,$A357,流水汇总!$J:$J,F$4)</f>
        <v>0</v>
      </c>
      <c r="G357" s="45">
        <f ca="1">SUMIFS(流水汇总!$L:$L,流水汇总!$H:$H,$A357,流水汇总!$J:$J,G$4)</f>
        <v>0</v>
      </c>
      <c r="H357" s="45">
        <f ca="1">SUMIFS(流水汇总!$L:$L,流水汇总!$H:$H,$A357,流水汇总!$J:$J,H$4)</f>
        <v>0</v>
      </c>
      <c r="I357" s="45">
        <f ca="1">SUMIFS(流水汇总!$L:$L,流水汇总!$H:$H,$A357,流水汇总!$J:$J,I$4)</f>
        <v>0</v>
      </c>
      <c r="J357" s="45">
        <f ca="1">SUMIFS(流水汇总!$L:$L,流水汇总!$H:$H,$A357,流水汇总!$J:$J,J$4)</f>
        <v>0</v>
      </c>
      <c r="K357" s="45">
        <f ca="1">SUMIFS(流水汇总!$L:$L,流水汇总!$H:$H,$A357,流水汇总!$J:$J,K$4)</f>
        <v>0</v>
      </c>
      <c r="L357" s="45">
        <f ca="1">SUMIFS(流水汇总!$L:$L,流水汇总!$H:$H,$A357,流水汇总!$J:$J,L$4)</f>
        <v>0</v>
      </c>
      <c r="M357" s="359">
        <f ca="1" t="shared" si="15"/>
        <v>0</v>
      </c>
      <c r="N357" s="359">
        <f ca="1" t="shared" si="16"/>
        <v>0</v>
      </c>
    </row>
    <row r="358" ht="16.5" spans="1:14">
      <c r="A358" s="364">
        <f t="shared" si="17"/>
        <v>45280</v>
      </c>
      <c r="B358" s="44">
        <f ca="1">SUMIFS(流水汇总!$K:$K,流水汇总!$H:$H,$A358,流水汇总!$J:$J,B$4)</f>
        <v>0</v>
      </c>
      <c r="C358" s="44">
        <f ca="1">SUMIFS(流水汇总!$K:$K,流水汇总!$H:$H,$A358,流水汇总!$J:$J,C$4)</f>
        <v>0</v>
      </c>
      <c r="D358" s="44">
        <f ca="1">SUMIFS(流水汇总!$K:$K,流水汇总!$H:$H,$A358,流水汇总!$J:$J,D$4)</f>
        <v>0</v>
      </c>
      <c r="E358" s="44">
        <f ca="1">SUMIFS(流水汇总!$K:$K,流水汇总!$H:$H,$A358,流水汇总!$J:$J,E$4)</f>
        <v>0</v>
      </c>
      <c r="F358" s="44">
        <f ca="1">SUMIFS(流水汇总!$K:$K,流水汇总!$H:$H,$A358,流水汇总!$J:$J,F$4)</f>
        <v>0</v>
      </c>
      <c r="G358" s="45">
        <f ca="1">SUMIFS(流水汇总!$L:$L,流水汇总!$H:$H,$A358,流水汇总!$J:$J,G$4)</f>
        <v>0</v>
      </c>
      <c r="H358" s="45">
        <f ca="1">SUMIFS(流水汇总!$L:$L,流水汇总!$H:$H,$A358,流水汇总!$J:$J,H$4)</f>
        <v>0</v>
      </c>
      <c r="I358" s="45">
        <f ca="1">SUMIFS(流水汇总!$L:$L,流水汇总!$H:$H,$A358,流水汇总!$J:$J,I$4)</f>
        <v>0</v>
      </c>
      <c r="J358" s="45">
        <f ca="1">SUMIFS(流水汇总!$L:$L,流水汇总!$H:$H,$A358,流水汇总!$J:$J,J$4)</f>
        <v>0</v>
      </c>
      <c r="K358" s="45">
        <f ca="1">SUMIFS(流水汇总!$L:$L,流水汇总!$H:$H,$A358,流水汇总!$J:$J,K$4)</f>
        <v>0</v>
      </c>
      <c r="L358" s="45">
        <f ca="1">SUMIFS(流水汇总!$L:$L,流水汇总!$H:$H,$A358,流水汇总!$J:$J,L$4)</f>
        <v>0</v>
      </c>
      <c r="M358" s="359">
        <f ca="1" t="shared" si="15"/>
        <v>0</v>
      </c>
      <c r="N358" s="359">
        <f ca="1" t="shared" si="16"/>
        <v>0</v>
      </c>
    </row>
    <row r="359" ht="16.5" spans="1:14">
      <c r="A359" s="364">
        <f t="shared" si="17"/>
        <v>45281</v>
      </c>
      <c r="B359" s="44">
        <f ca="1">SUMIFS(流水汇总!$K:$K,流水汇总!$H:$H,$A359,流水汇总!$J:$J,B$4)</f>
        <v>0</v>
      </c>
      <c r="C359" s="44">
        <f ca="1">SUMIFS(流水汇总!$K:$K,流水汇总!$H:$H,$A359,流水汇总!$J:$J,C$4)</f>
        <v>0</v>
      </c>
      <c r="D359" s="44">
        <f ca="1">SUMIFS(流水汇总!$K:$K,流水汇总!$H:$H,$A359,流水汇总!$J:$J,D$4)</f>
        <v>0</v>
      </c>
      <c r="E359" s="44">
        <f ca="1">SUMIFS(流水汇总!$K:$K,流水汇总!$H:$H,$A359,流水汇总!$J:$J,E$4)</f>
        <v>0</v>
      </c>
      <c r="F359" s="44">
        <f ca="1">SUMIFS(流水汇总!$K:$K,流水汇总!$H:$H,$A359,流水汇总!$J:$J,F$4)</f>
        <v>0</v>
      </c>
      <c r="G359" s="45">
        <f ca="1">SUMIFS(流水汇总!$L:$L,流水汇总!$H:$H,$A359,流水汇总!$J:$J,G$4)</f>
        <v>0</v>
      </c>
      <c r="H359" s="45">
        <f ca="1">SUMIFS(流水汇总!$L:$L,流水汇总!$H:$H,$A359,流水汇总!$J:$J,H$4)</f>
        <v>0</v>
      </c>
      <c r="I359" s="45">
        <f ca="1">SUMIFS(流水汇总!$L:$L,流水汇总!$H:$H,$A359,流水汇总!$J:$J,I$4)</f>
        <v>0</v>
      </c>
      <c r="J359" s="45">
        <f ca="1">SUMIFS(流水汇总!$L:$L,流水汇总!$H:$H,$A359,流水汇总!$J:$J,J$4)</f>
        <v>0</v>
      </c>
      <c r="K359" s="45">
        <f ca="1">SUMIFS(流水汇总!$L:$L,流水汇总!$H:$H,$A359,流水汇总!$J:$J,K$4)</f>
        <v>0</v>
      </c>
      <c r="L359" s="45">
        <f ca="1">SUMIFS(流水汇总!$L:$L,流水汇总!$H:$H,$A359,流水汇总!$J:$J,L$4)</f>
        <v>0</v>
      </c>
      <c r="M359" s="359">
        <f ca="1" t="shared" si="15"/>
        <v>0</v>
      </c>
      <c r="N359" s="359">
        <f ca="1" t="shared" si="16"/>
        <v>0</v>
      </c>
    </row>
    <row r="360" ht="16.5" spans="1:14">
      <c r="A360" s="364">
        <f t="shared" si="17"/>
        <v>45282</v>
      </c>
      <c r="B360" s="44">
        <f ca="1">SUMIFS(流水汇总!$K:$K,流水汇总!$H:$H,$A360,流水汇总!$J:$J,B$4)</f>
        <v>0</v>
      </c>
      <c r="C360" s="44">
        <f ca="1">SUMIFS(流水汇总!$K:$K,流水汇总!$H:$H,$A360,流水汇总!$J:$J,C$4)</f>
        <v>0</v>
      </c>
      <c r="D360" s="44">
        <f ca="1">SUMIFS(流水汇总!$K:$K,流水汇总!$H:$H,$A360,流水汇总!$J:$J,D$4)</f>
        <v>0</v>
      </c>
      <c r="E360" s="44">
        <f ca="1">SUMIFS(流水汇总!$K:$K,流水汇总!$H:$H,$A360,流水汇总!$J:$J,E$4)</f>
        <v>0</v>
      </c>
      <c r="F360" s="44">
        <f ca="1">SUMIFS(流水汇总!$K:$K,流水汇总!$H:$H,$A360,流水汇总!$J:$J,F$4)</f>
        <v>0</v>
      </c>
      <c r="G360" s="45">
        <f ca="1">SUMIFS(流水汇总!$L:$L,流水汇总!$H:$H,$A360,流水汇总!$J:$J,G$4)</f>
        <v>0</v>
      </c>
      <c r="H360" s="45">
        <f ca="1">SUMIFS(流水汇总!$L:$L,流水汇总!$H:$H,$A360,流水汇总!$J:$J,H$4)</f>
        <v>0</v>
      </c>
      <c r="I360" s="45">
        <f ca="1">SUMIFS(流水汇总!$L:$L,流水汇总!$H:$H,$A360,流水汇总!$J:$J,I$4)</f>
        <v>0</v>
      </c>
      <c r="J360" s="45">
        <f ca="1">SUMIFS(流水汇总!$L:$L,流水汇总!$H:$H,$A360,流水汇总!$J:$J,J$4)</f>
        <v>0</v>
      </c>
      <c r="K360" s="45">
        <f ca="1">SUMIFS(流水汇总!$L:$L,流水汇总!$H:$H,$A360,流水汇总!$J:$J,K$4)</f>
        <v>0</v>
      </c>
      <c r="L360" s="45">
        <f ca="1">SUMIFS(流水汇总!$L:$L,流水汇总!$H:$H,$A360,流水汇总!$J:$J,L$4)</f>
        <v>0</v>
      </c>
      <c r="M360" s="359">
        <f ca="1" t="shared" si="15"/>
        <v>0</v>
      </c>
      <c r="N360" s="359">
        <f ca="1" t="shared" si="16"/>
        <v>0</v>
      </c>
    </row>
    <row r="361" ht="16.5" spans="1:14">
      <c r="A361" s="364">
        <f t="shared" si="17"/>
        <v>45283</v>
      </c>
      <c r="B361" s="44">
        <f ca="1">SUMIFS(流水汇总!$K:$K,流水汇总!$H:$H,$A361,流水汇总!$J:$J,B$4)</f>
        <v>0</v>
      </c>
      <c r="C361" s="44">
        <f ca="1">SUMIFS(流水汇总!$K:$K,流水汇总!$H:$H,$A361,流水汇总!$J:$J,C$4)</f>
        <v>0</v>
      </c>
      <c r="D361" s="44">
        <f ca="1">SUMIFS(流水汇总!$K:$K,流水汇总!$H:$H,$A361,流水汇总!$J:$J,D$4)</f>
        <v>0</v>
      </c>
      <c r="E361" s="44">
        <f ca="1">SUMIFS(流水汇总!$K:$K,流水汇总!$H:$H,$A361,流水汇总!$J:$J,E$4)</f>
        <v>0</v>
      </c>
      <c r="F361" s="44">
        <f ca="1">SUMIFS(流水汇总!$K:$K,流水汇总!$H:$H,$A361,流水汇总!$J:$J,F$4)</f>
        <v>0</v>
      </c>
      <c r="G361" s="45">
        <f ca="1">SUMIFS(流水汇总!$L:$L,流水汇总!$H:$H,$A361,流水汇总!$J:$J,G$4)</f>
        <v>0</v>
      </c>
      <c r="H361" s="45">
        <f ca="1">SUMIFS(流水汇总!$L:$L,流水汇总!$H:$H,$A361,流水汇总!$J:$J,H$4)</f>
        <v>0</v>
      </c>
      <c r="I361" s="45">
        <f ca="1">SUMIFS(流水汇总!$L:$L,流水汇总!$H:$H,$A361,流水汇总!$J:$J,I$4)</f>
        <v>0</v>
      </c>
      <c r="J361" s="45">
        <f ca="1">SUMIFS(流水汇总!$L:$L,流水汇总!$H:$H,$A361,流水汇总!$J:$J,J$4)</f>
        <v>0</v>
      </c>
      <c r="K361" s="45">
        <f ca="1">SUMIFS(流水汇总!$L:$L,流水汇总!$H:$H,$A361,流水汇总!$J:$J,K$4)</f>
        <v>0</v>
      </c>
      <c r="L361" s="45">
        <f ca="1">SUMIFS(流水汇总!$L:$L,流水汇总!$H:$H,$A361,流水汇总!$J:$J,L$4)</f>
        <v>0</v>
      </c>
      <c r="M361" s="359">
        <f ca="1" t="shared" si="15"/>
        <v>0</v>
      </c>
      <c r="N361" s="359">
        <f ca="1" t="shared" si="16"/>
        <v>0</v>
      </c>
    </row>
    <row r="362" ht="16.5" spans="1:14">
      <c r="A362" s="364">
        <f t="shared" si="17"/>
        <v>45284</v>
      </c>
      <c r="B362" s="44">
        <f ca="1">SUMIFS(流水汇总!$K:$K,流水汇总!$H:$H,$A362,流水汇总!$J:$J,B$4)</f>
        <v>0</v>
      </c>
      <c r="C362" s="44">
        <f ca="1">SUMIFS(流水汇总!$K:$K,流水汇总!$H:$H,$A362,流水汇总!$J:$J,C$4)</f>
        <v>0</v>
      </c>
      <c r="D362" s="44">
        <f ca="1">SUMIFS(流水汇总!$K:$K,流水汇总!$H:$H,$A362,流水汇总!$J:$J,D$4)</f>
        <v>0</v>
      </c>
      <c r="E362" s="44">
        <f ca="1">SUMIFS(流水汇总!$K:$K,流水汇总!$H:$H,$A362,流水汇总!$J:$J,E$4)</f>
        <v>0</v>
      </c>
      <c r="F362" s="44">
        <f ca="1">SUMIFS(流水汇总!$K:$K,流水汇总!$H:$H,$A362,流水汇总!$J:$J,F$4)</f>
        <v>0</v>
      </c>
      <c r="G362" s="45">
        <f ca="1">SUMIFS(流水汇总!$L:$L,流水汇总!$H:$H,$A362,流水汇总!$J:$J,G$4)</f>
        <v>0</v>
      </c>
      <c r="H362" s="45">
        <f ca="1">SUMIFS(流水汇总!$L:$L,流水汇总!$H:$H,$A362,流水汇总!$J:$J,H$4)</f>
        <v>0</v>
      </c>
      <c r="I362" s="45">
        <f ca="1">SUMIFS(流水汇总!$L:$L,流水汇总!$H:$H,$A362,流水汇总!$J:$J,I$4)</f>
        <v>0</v>
      </c>
      <c r="J362" s="45">
        <f ca="1">SUMIFS(流水汇总!$L:$L,流水汇总!$H:$H,$A362,流水汇总!$J:$J,J$4)</f>
        <v>0</v>
      </c>
      <c r="K362" s="45">
        <f ca="1">SUMIFS(流水汇总!$L:$L,流水汇总!$H:$H,$A362,流水汇总!$J:$J,K$4)</f>
        <v>0</v>
      </c>
      <c r="L362" s="45">
        <f ca="1">SUMIFS(流水汇总!$L:$L,流水汇总!$H:$H,$A362,流水汇总!$J:$J,L$4)</f>
        <v>0</v>
      </c>
      <c r="M362" s="359">
        <f ca="1" t="shared" si="15"/>
        <v>0</v>
      </c>
      <c r="N362" s="359">
        <f ca="1" t="shared" si="16"/>
        <v>0</v>
      </c>
    </row>
    <row r="363" ht="16.5" spans="1:14">
      <c r="A363" s="364">
        <f t="shared" si="17"/>
        <v>45285</v>
      </c>
      <c r="B363" s="44">
        <f ca="1">SUMIFS(流水汇总!$K:$K,流水汇总!$H:$H,$A363,流水汇总!$J:$J,B$4)</f>
        <v>0</v>
      </c>
      <c r="C363" s="44">
        <f ca="1">SUMIFS(流水汇总!$K:$K,流水汇总!$H:$H,$A363,流水汇总!$J:$J,C$4)</f>
        <v>0</v>
      </c>
      <c r="D363" s="44">
        <f ca="1">SUMIFS(流水汇总!$K:$K,流水汇总!$H:$H,$A363,流水汇总!$J:$J,D$4)</f>
        <v>0</v>
      </c>
      <c r="E363" s="44">
        <f ca="1">SUMIFS(流水汇总!$K:$K,流水汇总!$H:$H,$A363,流水汇总!$J:$J,E$4)</f>
        <v>0</v>
      </c>
      <c r="F363" s="44">
        <f ca="1">SUMIFS(流水汇总!$K:$K,流水汇总!$H:$H,$A363,流水汇总!$J:$J,F$4)</f>
        <v>0</v>
      </c>
      <c r="G363" s="45">
        <f ca="1">SUMIFS(流水汇总!$L:$L,流水汇总!$H:$H,$A363,流水汇总!$J:$J,G$4)</f>
        <v>0</v>
      </c>
      <c r="H363" s="45">
        <f ca="1">SUMIFS(流水汇总!$L:$L,流水汇总!$H:$H,$A363,流水汇总!$J:$J,H$4)</f>
        <v>0</v>
      </c>
      <c r="I363" s="45">
        <f ca="1">SUMIFS(流水汇总!$L:$L,流水汇总!$H:$H,$A363,流水汇总!$J:$J,I$4)</f>
        <v>0</v>
      </c>
      <c r="J363" s="45">
        <f ca="1">SUMIFS(流水汇总!$L:$L,流水汇总!$H:$H,$A363,流水汇总!$J:$J,J$4)</f>
        <v>0</v>
      </c>
      <c r="K363" s="45">
        <f ca="1">SUMIFS(流水汇总!$L:$L,流水汇总!$H:$H,$A363,流水汇总!$J:$J,K$4)</f>
        <v>0</v>
      </c>
      <c r="L363" s="45">
        <f ca="1">SUMIFS(流水汇总!$L:$L,流水汇总!$H:$H,$A363,流水汇总!$J:$J,L$4)</f>
        <v>0</v>
      </c>
      <c r="M363" s="359">
        <f ca="1" t="shared" si="15"/>
        <v>0</v>
      </c>
      <c r="N363" s="359">
        <f ca="1" t="shared" si="16"/>
        <v>0</v>
      </c>
    </row>
    <row r="364" ht="16.5" spans="1:14">
      <c r="A364" s="364">
        <f t="shared" si="17"/>
        <v>45286</v>
      </c>
      <c r="B364" s="44">
        <f ca="1">SUMIFS(流水汇总!$K:$K,流水汇总!$H:$H,$A364,流水汇总!$J:$J,B$4)</f>
        <v>0</v>
      </c>
      <c r="C364" s="44">
        <f ca="1">SUMIFS(流水汇总!$K:$K,流水汇总!$H:$H,$A364,流水汇总!$J:$J,C$4)</f>
        <v>0</v>
      </c>
      <c r="D364" s="44">
        <f ca="1">SUMIFS(流水汇总!$K:$K,流水汇总!$H:$H,$A364,流水汇总!$J:$J,D$4)</f>
        <v>0</v>
      </c>
      <c r="E364" s="44">
        <f ca="1">SUMIFS(流水汇总!$K:$K,流水汇总!$H:$H,$A364,流水汇总!$J:$J,E$4)</f>
        <v>0</v>
      </c>
      <c r="F364" s="44">
        <f ca="1">SUMIFS(流水汇总!$K:$K,流水汇总!$H:$H,$A364,流水汇总!$J:$J,F$4)</f>
        <v>0</v>
      </c>
      <c r="G364" s="45">
        <f ca="1">SUMIFS(流水汇总!$L:$L,流水汇总!$H:$H,$A364,流水汇总!$J:$J,G$4)</f>
        <v>0</v>
      </c>
      <c r="H364" s="45">
        <f ca="1">SUMIFS(流水汇总!$L:$L,流水汇总!$H:$H,$A364,流水汇总!$J:$J,H$4)</f>
        <v>0</v>
      </c>
      <c r="I364" s="45">
        <f ca="1">SUMIFS(流水汇总!$L:$L,流水汇总!$H:$H,$A364,流水汇总!$J:$J,I$4)</f>
        <v>0</v>
      </c>
      <c r="J364" s="45">
        <f ca="1">SUMIFS(流水汇总!$L:$L,流水汇总!$H:$H,$A364,流水汇总!$J:$J,J$4)</f>
        <v>0</v>
      </c>
      <c r="K364" s="45">
        <f ca="1">SUMIFS(流水汇总!$L:$L,流水汇总!$H:$H,$A364,流水汇总!$J:$J,K$4)</f>
        <v>0</v>
      </c>
      <c r="L364" s="45">
        <f ca="1">SUMIFS(流水汇总!$L:$L,流水汇总!$H:$H,$A364,流水汇总!$J:$J,L$4)</f>
        <v>0</v>
      </c>
      <c r="M364" s="359">
        <f ca="1" t="shared" si="15"/>
        <v>0</v>
      </c>
      <c r="N364" s="359">
        <f ca="1" t="shared" si="16"/>
        <v>0</v>
      </c>
    </row>
    <row r="365" ht="16.5" spans="1:14">
      <c r="A365" s="364">
        <f t="shared" si="17"/>
        <v>45287</v>
      </c>
      <c r="B365" s="44">
        <f ca="1">SUMIFS(流水汇总!$K:$K,流水汇总!$H:$H,$A365,流水汇总!$J:$J,B$4)</f>
        <v>0</v>
      </c>
      <c r="C365" s="44">
        <f ca="1">SUMIFS(流水汇总!$K:$K,流水汇总!$H:$H,$A365,流水汇总!$J:$J,C$4)</f>
        <v>0</v>
      </c>
      <c r="D365" s="44">
        <f ca="1">SUMIFS(流水汇总!$K:$K,流水汇总!$H:$H,$A365,流水汇总!$J:$J,D$4)</f>
        <v>0</v>
      </c>
      <c r="E365" s="44">
        <f ca="1">SUMIFS(流水汇总!$K:$K,流水汇总!$H:$H,$A365,流水汇总!$J:$J,E$4)</f>
        <v>0</v>
      </c>
      <c r="F365" s="44">
        <f ca="1">SUMIFS(流水汇总!$K:$K,流水汇总!$H:$H,$A365,流水汇总!$J:$J,F$4)</f>
        <v>0</v>
      </c>
      <c r="G365" s="45">
        <f ca="1">SUMIFS(流水汇总!$L:$L,流水汇总!$H:$H,$A365,流水汇总!$J:$J,G$4)</f>
        <v>0</v>
      </c>
      <c r="H365" s="45">
        <f ca="1">SUMIFS(流水汇总!$L:$L,流水汇总!$H:$H,$A365,流水汇总!$J:$J,H$4)</f>
        <v>0</v>
      </c>
      <c r="I365" s="45">
        <f ca="1">SUMIFS(流水汇总!$L:$L,流水汇总!$H:$H,$A365,流水汇总!$J:$J,I$4)</f>
        <v>0</v>
      </c>
      <c r="J365" s="45">
        <f ca="1">SUMIFS(流水汇总!$L:$L,流水汇总!$H:$H,$A365,流水汇总!$J:$J,J$4)</f>
        <v>0</v>
      </c>
      <c r="K365" s="45">
        <f ca="1">SUMIFS(流水汇总!$L:$L,流水汇总!$H:$H,$A365,流水汇总!$J:$J,K$4)</f>
        <v>0</v>
      </c>
      <c r="L365" s="45">
        <f ca="1">SUMIFS(流水汇总!$L:$L,流水汇总!$H:$H,$A365,流水汇总!$J:$J,L$4)</f>
        <v>0</v>
      </c>
      <c r="M365" s="359">
        <f ca="1" t="shared" si="15"/>
        <v>0</v>
      </c>
      <c r="N365" s="359">
        <f ca="1" t="shared" si="16"/>
        <v>0</v>
      </c>
    </row>
    <row r="366" ht="16.5" spans="1:14">
      <c r="A366" s="364">
        <f t="shared" si="17"/>
        <v>45288</v>
      </c>
      <c r="B366" s="44">
        <f ca="1">SUMIFS(流水汇总!$K:$K,流水汇总!$H:$H,$A366,流水汇总!$J:$J,B$4)</f>
        <v>0</v>
      </c>
      <c r="C366" s="44">
        <f ca="1">SUMIFS(流水汇总!$K:$K,流水汇总!$H:$H,$A366,流水汇总!$J:$J,C$4)</f>
        <v>0</v>
      </c>
      <c r="D366" s="44">
        <f ca="1">SUMIFS(流水汇总!$K:$K,流水汇总!$H:$H,$A366,流水汇总!$J:$J,D$4)</f>
        <v>0</v>
      </c>
      <c r="E366" s="44">
        <f ca="1">SUMIFS(流水汇总!$K:$K,流水汇总!$H:$H,$A366,流水汇总!$J:$J,E$4)</f>
        <v>0</v>
      </c>
      <c r="F366" s="44">
        <f ca="1">SUMIFS(流水汇总!$K:$K,流水汇总!$H:$H,$A366,流水汇总!$J:$J,F$4)</f>
        <v>0</v>
      </c>
      <c r="G366" s="45">
        <f ca="1">SUMIFS(流水汇总!$L:$L,流水汇总!$H:$H,$A366,流水汇总!$J:$J,G$4)</f>
        <v>0</v>
      </c>
      <c r="H366" s="45">
        <f ca="1">SUMIFS(流水汇总!$L:$L,流水汇总!$H:$H,$A366,流水汇总!$J:$J,H$4)</f>
        <v>0</v>
      </c>
      <c r="I366" s="45">
        <f ca="1">SUMIFS(流水汇总!$L:$L,流水汇总!$H:$H,$A366,流水汇总!$J:$J,I$4)</f>
        <v>0</v>
      </c>
      <c r="J366" s="45">
        <f ca="1">SUMIFS(流水汇总!$L:$L,流水汇总!$H:$H,$A366,流水汇总!$J:$J,J$4)</f>
        <v>0</v>
      </c>
      <c r="K366" s="45">
        <f ca="1">SUMIFS(流水汇总!$L:$L,流水汇总!$H:$H,$A366,流水汇总!$J:$J,K$4)</f>
        <v>0</v>
      </c>
      <c r="L366" s="45">
        <f ca="1">SUMIFS(流水汇总!$L:$L,流水汇总!$H:$H,$A366,流水汇总!$J:$J,L$4)</f>
        <v>0</v>
      </c>
      <c r="M366" s="359">
        <f ca="1" t="shared" si="15"/>
        <v>0</v>
      </c>
      <c r="N366" s="359">
        <f ca="1" t="shared" si="16"/>
        <v>0</v>
      </c>
    </row>
    <row r="367" ht="16.5" spans="1:14">
      <c r="A367" s="364">
        <f t="shared" si="17"/>
        <v>45289</v>
      </c>
      <c r="B367" s="44">
        <f ca="1">SUMIFS(流水汇总!$K:$K,流水汇总!$H:$H,$A367,流水汇总!$J:$J,B$4)</f>
        <v>0</v>
      </c>
      <c r="C367" s="44">
        <f ca="1">SUMIFS(流水汇总!$K:$K,流水汇总!$H:$H,$A367,流水汇总!$J:$J,C$4)</f>
        <v>0</v>
      </c>
      <c r="D367" s="44">
        <f ca="1">SUMIFS(流水汇总!$K:$K,流水汇总!$H:$H,$A367,流水汇总!$J:$J,D$4)</f>
        <v>0</v>
      </c>
      <c r="E367" s="44">
        <f ca="1">SUMIFS(流水汇总!$K:$K,流水汇总!$H:$H,$A367,流水汇总!$J:$J,E$4)</f>
        <v>0</v>
      </c>
      <c r="F367" s="44">
        <f ca="1">SUMIFS(流水汇总!$K:$K,流水汇总!$H:$H,$A367,流水汇总!$J:$J,F$4)</f>
        <v>0</v>
      </c>
      <c r="G367" s="45">
        <f ca="1">SUMIFS(流水汇总!$L:$L,流水汇总!$H:$H,$A367,流水汇总!$J:$J,G$4)</f>
        <v>0</v>
      </c>
      <c r="H367" s="45">
        <f ca="1">SUMIFS(流水汇总!$L:$L,流水汇总!$H:$H,$A367,流水汇总!$J:$J,H$4)</f>
        <v>0</v>
      </c>
      <c r="I367" s="45">
        <f ca="1">SUMIFS(流水汇总!$L:$L,流水汇总!$H:$H,$A367,流水汇总!$J:$J,I$4)</f>
        <v>0</v>
      </c>
      <c r="J367" s="45">
        <f ca="1">SUMIFS(流水汇总!$L:$L,流水汇总!$H:$H,$A367,流水汇总!$J:$J,J$4)</f>
        <v>0</v>
      </c>
      <c r="K367" s="45">
        <f ca="1">SUMIFS(流水汇总!$L:$L,流水汇总!$H:$H,$A367,流水汇总!$J:$J,K$4)</f>
        <v>0</v>
      </c>
      <c r="L367" s="45">
        <f ca="1">SUMIFS(流水汇总!$L:$L,流水汇总!$H:$H,$A367,流水汇总!$J:$J,L$4)</f>
        <v>0</v>
      </c>
      <c r="M367" s="359">
        <f ca="1" t="shared" si="15"/>
        <v>0</v>
      </c>
      <c r="N367" s="359">
        <f ca="1" t="shared" si="16"/>
        <v>0</v>
      </c>
    </row>
    <row r="368" ht="16.5" spans="1:14">
      <c r="A368" s="364">
        <f t="shared" si="17"/>
        <v>45290</v>
      </c>
      <c r="B368" s="44">
        <f ca="1">SUMIFS(流水汇总!$K:$K,流水汇总!$H:$H,$A368,流水汇总!$J:$J,B$4)</f>
        <v>0</v>
      </c>
      <c r="C368" s="44">
        <f ca="1">SUMIFS(流水汇总!$K:$K,流水汇总!$H:$H,$A368,流水汇总!$J:$J,C$4)</f>
        <v>0</v>
      </c>
      <c r="D368" s="44">
        <f ca="1">SUMIFS(流水汇总!$K:$K,流水汇总!$H:$H,$A368,流水汇总!$J:$J,D$4)</f>
        <v>0</v>
      </c>
      <c r="E368" s="44">
        <f ca="1">SUMIFS(流水汇总!$K:$K,流水汇总!$H:$H,$A368,流水汇总!$J:$J,E$4)</f>
        <v>0</v>
      </c>
      <c r="F368" s="44">
        <f ca="1">SUMIFS(流水汇总!$K:$K,流水汇总!$H:$H,$A368,流水汇总!$J:$J,F$4)</f>
        <v>0</v>
      </c>
      <c r="G368" s="45">
        <f ca="1">SUMIFS(流水汇总!$L:$L,流水汇总!$H:$H,$A368,流水汇总!$J:$J,G$4)</f>
        <v>0</v>
      </c>
      <c r="H368" s="45">
        <f ca="1">SUMIFS(流水汇总!$L:$L,流水汇总!$H:$H,$A368,流水汇总!$J:$J,H$4)</f>
        <v>0</v>
      </c>
      <c r="I368" s="45">
        <f ca="1">SUMIFS(流水汇总!$L:$L,流水汇总!$H:$H,$A368,流水汇总!$J:$J,I$4)</f>
        <v>0</v>
      </c>
      <c r="J368" s="45">
        <f ca="1">SUMIFS(流水汇总!$L:$L,流水汇总!$H:$H,$A368,流水汇总!$J:$J,J$4)</f>
        <v>0</v>
      </c>
      <c r="K368" s="45">
        <f ca="1">SUMIFS(流水汇总!$L:$L,流水汇总!$H:$H,$A368,流水汇总!$J:$J,K$4)</f>
        <v>0</v>
      </c>
      <c r="L368" s="45">
        <f ca="1">SUMIFS(流水汇总!$L:$L,流水汇总!$H:$H,$A368,流水汇总!$J:$J,L$4)</f>
        <v>0</v>
      </c>
      <c r="M368" s="359">
        <f ca="1" t="shared" si="15"/>
        <v>0</v>
      </c>
      <c r="N368" s="359">
        <f ca="1" t="shared" si="16"/>
        <v>0</v>
      </c>
    </row>
    <row r="369" ht="16.5" spans="1:14">
      <c r="A369" s="364">
        <f t="shared" si="17"/>
        <v>45291</v>
      </c>
      <c r="B369" s="44">
        <f ca="1">SUMIFS(流水汇总!$K:$K,流水汇总!$H:$H,$A369,流水汇总!$J:$J,B$4)</f>
        <v>0</v>
      </c>
      <c r="C369" s="44">
        <f ca="1">SUMIFS(流水汇总!$K:$K,流水汇总!$H:$H,$A369,流水汇总!$J:$J,C$4)</f>
        <v>0</v>
      </c>
      <c r="D369" s="44">
        <f ca="1">SUMIFS(流水汇总!$K:$K,流水汇总!$H:$H,$A369,流水汇总!$J:$J,D$4)</f>
        <v>0</v>
      </c>
      <c r="E369" s="44">
        <f ca="1">SUMIFS(流水汇总!$K:$K,流水汇总!$H:$H,$A369,流水汇总!$J:$J,E$4)</f>
        <v>0</v>
      </c>
      <c r="F369" s="44">
        <f ca="1">SUMIFS(流水汇总!$K:$K,流水汇总!$H:$H,$A369,流水汇总!$J:$J,F$4)</f>
        <v>0</v>
      </c>
      <c r="G369" s="45">
        <f ca="1">SUMIFS(流水汇总!$L:$L,流水汇总!$H:$H,$A369,流水汇总!$J:$J,G$4)</f>
        <v>0</v>
      </c>
      <c r="H369" s="45">
        <f ca="1">SUMIFS(流水汇总!$L:$L,流水汇总!$H:$H,$A369,流水汇总!$J:$J,H$4)</f>
        <v>0</v>
      </c>
      <c r="I369" s="45">
        <f ca="1">SUMIFS(流水汇总!$L:$L,流水汇总!$H:$H,$A369,流水汇总!$J:$J,I$4)</f>
        <v>0</v>
      </c>
      <c r="J369" s="45">
        <f ca="1">SUMIFS(流水汇总!$L:$L,流水汇总!$H:$H,$A369,流水汇总!$J:$J,J$4)</f>
        <v>0</v>
      </c>
      <c r="K369" s="45">
        <f ca="1">SUMIFS(流水汇总!$L:$L,流水汇总!$H:$H,$A369,流水汇总!$J:$J,K$4)</f>
        <v>0</v>
      </c>
      <c r="L369" s="45">
        <f ca="1">SUMIFS(流水汇总!$L:$L,流水汇总!$H:$H,$A369,流水汇总!$J:$J,L$4)</f>
        <v>0</v>
      </c>
      <c r="M369" s="359">
        <f ca="1" t="shared" si="15"/>
        <v>0</v>
      </c>
      <c r="N369" s="359">
        <f ca="1" t="shared" si="16"/>
        <v>0</v>
      </c>
    </row>
  </sheetData>
  <sheetProtection password="FCF3" sheet="1" autoFilter="0" pivotTables="0" objects="1"/>
  <autoFilter xmlns:etc="http://www.wps.cn/officeDocument/2017/etCustomData" ref="A4:N369" etc:filterBottomFollowUsedRange="0">
    <extLst/>
  </autoFilter>
  <mergeCells count="1">
    <mergeCell ref="B1:N1"/>
  </mergeCell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6920"/>
  <sheetViews>
    <sheetView topLeftCell="E6153" workbookViewId="0">
      <selection activeCell="E156" sqref="E156:M6501"/>
    </sheetView>
  </sheetViews>
  <sheetFormatPr defaultColWidth="9" defaultRowHeight="11.25"/>
  <cols>
    <col min="1" max="1" width="3.5" style="321" hidden="1" customWidth="1"/>
    <col min="2" max="2" width="7.625" style="321" hidden="1" customWidth="1"/>
    <col min="3" max="3" width="9" style="321" hidden="1" customWidth="1"/>
    <col min="4" max="4" width="5.5" style="321" hidden="1" customWidth="1"/>
    <col min="5" max="5" width="7.125" style="322" customWidth="1"/>
    <col min="6" max="6" width="8.375" style="322" customWidth="1"/>
    <col min="7" max="7" width="21" style="322" customWidth="1"/>
    <col min="8" max="8" width="13.75" style="321" customWidth="1"/>
    <col min="9" max="9" width="115.75" style="323" customWidth="1"/>
    <col min="10" max="10" width="12" style="323" customWidth="1"/>
    <col min="11" max="11" width="11.5" style="321" customWidth="1"/>
    <col min="12" max="12" width="11.25" style="321" customWidth="1"/>
    <col min="13" max="13" width="11.5" style="321" customWidth="1"/>
    <col min="14" max="14" width="17.5" style="321" customWidth="1"/>
    <col min="15" max="16" width="9" style="321" customWidth="1"/>
    <col min="17" max="17" width="17.25" style="321" customWidth="1"/>
    <col min="18" max="16384" width="9" style="321" customWidth="1"/>
  </cols>
  <sheetData>
    <row r="1" s="320" customFormat="1" ht="14.25" spans="1:16">
      <c r="A1" s="326" t="s">
        <v>78</v>
      </c>
      <c r="B1" s="326" t="s">
        <v>4</v>
      </c>
      <c r="D1" s="326" t="s">
        <v>79</v>
      </c>
      <c r="E1" s="327" t="s">
        <v>80</v>
      </c>
      <c r="F1" s="327" t="s">
        <v>81</v>
      </c>
      <c r="G1" s="327" t="s">
        <v>1</v>
      </c>
      <c r="H1" s="328" t="s">
        <v>77</v>
      </c>
      <c r="I1" s="339" t="s">
        <v>82</v>
      </c>
      <c r="J1" s="339" t="s">
        <v>83</v>
      </c>
      <c r="K1" s="340" t="s">
        <v>84</v>
      </c>
      <c r="L1" s="340" t="s">
        <v>85</v>
      </c>
      <c r="M1" s="340" t="s">
        <v>5</v>
      </c>
      <c r="N1" s="339" t="s">
        <v>86</v>
      </c>
      <c r="P1" s="320"/>
    </row>
    <row r="2" ht="14.25" hidden="1" spans="1:14">
      <c r="A2" s="334">
        <f>档案!A2</f>
        <v>1</v>
      </c>
      <c r="B2" s="334">
        <f ca="1">COUNTA(INDIRECT("'"&amp;A2&amp;"'!a:a"))</f>
        <v>159</v>
      </c>
      <c r="D2" s="337">
        <v>1</v>
      </c>
      <c r="E2" s="347">
        <v>3</v>
      </c>
      <c r="F2" s="327" t="str">
        <f>VLOOKUP(D2,档案!A:C,3,FALSE)</f>
        <v>武汉开明</v>
      </c>
      <c r="G2" s="338" t="str">
        <f>VLOOKUP(D2,档案!A:B,2,FALSE)</f>
        <v>华夏银行汉正街支行186346</v>
      </c>
      <c r="H2" s="328">
        <f ca="1">INDEX(INDIRECT("'"&amp;$D2&amp;"'!A:g"),$E2,COLUMN()-7)</f>
        <v>45658</v>
      </c>
      <c r="I2" s="344" t="str">
        <f ca="1">INDEX(INDIRECT("'"&amp;$D2&amp;"'!A:g"),$E2,COLUMN()-7)</f>
        <v>期初余额</v>
      </c>
      <c r="J2" s="344">
        <f ca="1">INDEX(INDIRECT("'"&amp;$D2&amp;"'!A:g"),$E2,COLUMN()-7)</f>
        <v>0</v>
      </c>
      <c r="K2" s="345">
        <f ca="1">INDEX(INDIRECT("'"&amp;$D2&amp;"'!A:g"),$E2,COLUMN()-7)</f>
        <v>0</v>
      </c>
      <c r="L2" s="345">
        <f ca="1">INDEX(INDIRECT("'"&amp;$D2&amp;"'!A:g"),$E2,COLUMN()-7)</f>
        <v>0</v>
      </c>
      <c r="M2" s="345">
        <f ca="1">INDEX(INDIRECT("'"&amp;$D2&amp;"'!A:g"),$E2,COLUMN()-7)</f>
        <v>45511.67</v>
      </c>
      <c r="N2" s="345">
        <f ca="1">INDEX(INDIRECT("'"&amp;$D2&amp;"'!A:g"),$E2,COLUMN()-7)</f>
        <v>0</v>
      </c>
    </row>
    <row r="3" ht="14.25" hidden="1" spans="1:14">
      <c r="A3" s="334">
        <f>档案!A3</f>
        <v>2</v>
      </c>
      <c r="B3" s="334">
        <f ca="1" t="shared" ref="B3:B66" si="0">COUNTA(INDIRECT("'"&amp;A3&amp;"'!a:a"))</f>
        <v>740</v>
      </c>
      <c r="D3" s="334">
        <f ca="1">IF(E2&gt;=VLOOKUP(D2,A:B,2,FALSE),D2+1,D2)</f>
        <v>1</v>
      </c>
      <c r="E3" s="327">
        <f ca="1">IF(E2&gt;=VLOOKUP(D2,A:B,2,FALSE),3,E2+1)</f>
        <v>4</v>
      </c>
      <c r="F3" s="327" t="str">
        <f ca="1">VLOOKUP(D3,档案!A:C,3,FALSE)</f>
        <v>武汉开明</v>
      </c>
      <c r="G3" s="338" t="str">
        <f ca="1">VLOOKUP(D3,档案!A:B,2,FALSE)</f>
        <v>华夏银行汉正街支行186346</v>
      </c>
      <c r="H3" s="328">
        <f ca="1" t="shared" ref="H3:H66" si="1">INDEX(INDIRECT("'"&amp;$D3&amp;"'!A:g"),$E3,COLUMN()-7)</f>
        <v>45659</v>
      </c>
      <c r="I3" s="344" t="str">
        <f ca="1" t="shared" ref="I3:I66" si="2">INDEX(INDIRECT("'"&amp;$D3&amp;"'!A:g"),$E3,COLUMN()-7)</f>
        <v>收到内蒙古天皓水泥集团有限公司银行承兑汇票提示付款</v>
      </c>
      <c r="J3" s="344" t="str">
        <f ca="1" t="shared" ref="J3:J66" si="3">INDEX(INDIRECT("'"&amp;$D3&amp;"'!A:g"),$E3,COLUMN()-7)</f>
        <v>他行转入或存现</v>
      </c>
      <c r="K3" s="345">
        <f ca="1" t="shared" ref="K3:K66" si="4">INDEX(INDIRECT("'"&amp;$D3&amp;"'!A:g"),$E3,COLUMN()-7)</f>
        <v>14238.81</v>
      </c>
      <c r="L3" s="345">
        <f ca="1" t="shared" ref="L3:L66" si="5">INDEX(INDIRECT("'"&amp;$D3&amp;"'!A:g"),$E3,COLUMN()-7)</f>
        <v>0</v>
      </c>
      <c r="M3" s="345">
        <f ca="1" t="shared" ref="M3:M66" si="6">INDEX(INDIRECT("'"&amp;$D3&amp;"'!A:g"),$E3,COLUMN()-7)</f>
        <v>59750.48</v>
      </c>
      <c r="N3" s="345">
        <f ca="1" t="shared" ref="N3:N66" si="7">INDEX(INDIRECT("'"&amp;$D3&amp;"'!A:g"),$E3,COLUMN()-7)</f>
        <v>0</v>
      </c>
    </row>
    <row r="4" ht="14.25" hidden="1" spans="1:14">
      <c r="A4" s="334">
        <f>档案!A4</f>
        <v>3</v>
      </c>
      <c r="B4" s="334">
        <f ca="1" t="shared" si="0"/>
        <v>39</v>
      </c>
      <c r="D4" s="334">
        <f ca="1" t="shared" ref="D4:D67" si="8">IF(E3&gt;=VLOOKUP(D3,A:B,2,FALSE),D3+1,D3)</f>
        <v>1</v>
      </c>
      <c r="E4" s="327">
        <f ca="1" t="shared" ref="E4:E67" si="9">IF(E3&gt;=VLOOKUP(D3,A:B,2,FALSE),3,E3+1)</f>
        <v>5</v>
      </c>
      <c r="F4" s="327" t="str">
        <f ca="1">VLOOKUP(D4,档案!A:C,3,FALSE)</f>
        <v>武汉开明</v>
      </c>
      <c r="G4" s="338" t="str">
        <f ca="1">VLOOKUP(D4,档案!A:B,2,FALSE)</f>
        <v>华夏银行汉正街支行186346</v>
      </c>
      <c r="H4" s="328">
        <f ca="1" t="shared" si="1"/>
        <v>45672</v>
      </c>
      <c r="I4" s="344" t="str">
        <f ca="1" t="shared" si="2"/>
        <v>收到江西亚东水泥有限公司维修费</v>
      </c>
      <c r="J4" s="344" t="str">
        <f ca="1" t="shared" si="3"/>
        <v>营业回款</v>
      </c>
      <c r="K4" s="345">
        <f ca="1" t="shared" si="4"/>
        <v>78000</v>
      </c>
      <c r="L4" s="345">
        <f ca="1" t="shared" si="5"/>
        <v>0</v>
      </c>
      <c r="M4" s="345">
        <f ca="1" t="shared" si="6"/>
        <v>137750.48</v>
      </c>
      <c r="N4" s="345">
        <f ca="1" t="shared" si="7"/>
        <v>0</v>
      </c>
    </row>
    <row r="5" ht="14.25" hidden="1" spans="1:14">
      <c r="A5" s="334">
        <f>档案!A5</f>
        <v>4</v>
      </c>
      <c r="B5" s="334">
        <f ca="1" t="shared" si="0"/>
        <v>44</v>
      </c>
      <c r="D5" s="334">
        <f ca="1" t="shared" si="8"/>
        <v>1</v>
      </c>
      <c r="E5" s="327">
        <f ca="1" t="shared" si="9"/>
        <v>6</v>
      </c>
      <c r="F5" s="327" t="str">
        <f ca="1">VLOOKUP(D5,档案!A:C,3,FALSE)</f>
        <v>武汉开明</v>
      </c>
      <c r="G5" s="338" t="str">
        <f ca="1">VLOOKUP(D5,档案!A:B,2,FALSE)</f>
        <v>华夏银行汉正街支行186346</v>
      </c>
      <c r="H5" s="328">
        <f ca="1" t="shared" si="1"/>
        <v>45672</v>
      </c>
      <c r="I5" s="344" t="str">
        <f ca="1" t="shared" si="2"/>
        <v>转武汉浦发</v>
      </c>
      <c r="J5" s="344" t="str">
        <f ca="1" t="shared" si="3"/>
        <v>转出他行或提现</v>
      </c>
      <c r="K5" s="345">
        <f ca="1" t="shared" si="4"/>
        <v>0</v>
      </c>
      <c r="L5" s="345">
        <f ca="1" t="shared" si="5"/>
        <v>120000</v>
      </c>
      <c r="M5" s="345">
        <f ca="1" t="shared" si="6"/>
        <v>17750.48</v>
      </c>
      <c r="N5" s="345">
        <f ca="1" t="shared" si="7"/>
        <v>0</v>
      </c>
    </row>
    <row r="6" ht="14.25" hidden="1" spans="1:14">
      <c r="A6" s="334">
        <f>档案!A6</f>
        <v>5</v>
      </c>
      <c r="B6" s="334">
        <f ca="1" t="shared" si="0"/>
        <v>308</v>
      </c>
      <c r="D6" s="334">
        <f ca="1" t="shared" si="8"/>
        <v>1</v>
      </c>
      <c r="E6" s="327">
        <f ca="1" t="shared" si="9"/>
        <v>7</v>
      </c>
      <c r="F6" s="327" t="str">
        <f ca="1">VLOOKUP(D6,档案!A:C,3,FALSE)</f>
        <v>武汉开明</v>
      </c>
      <c r="G6" s="338" t="str">
        <f ca="1">VLOOKUP(D6,档案!A:B,2,FALSE)</f>
        <v>华夏银行汉正街支行186346</v>
      </c>
      <c r="H6" s="328">
        <f ca="1" t="shared" si="1"/>
        <v>45672</v>
      </c>
      <c r="I6" s="344" t="str">
        <f ca="1" t="shared" si="2"/>
        <v>手续费</v>
      </c>
      <c r="J6" s="344" t="str">
        <f ca="1" t="shared" si="3"/>
        <v>付日常费用</v>
      </c>
      <c r="K6" s="345">
        <f ca="1" t="shared" si="4"/>
        <v>0</v>
      </c>
      <c r="L6" s="345">
        <f ca="1" t="shared" si="5"/>
        <v>10.5</v>
      </c>
      <c r="M6" s="345">
        <f ca="1" t="shared" si="6"/>
        <v>17739.98</v>
      </c>
      <c r="N6" s="345">
        <f ca="1" t="shared" si="7"/>
        <v>0</v>
      </c>
    </row>
    <row r="7" ht="14.25" hidden="1" spans="1:14">
      <c r="A7" s="334">
        <f>档案!A7</f>
        <v>6</v>
      </c>
      <c r="B7" s="334">
        <f ca="1" t="shared" si="0"/>
        <v>28</v>
      </c>
      <c r="D7" s="334">
        <f ca="1" t="shared" si="8"/>
        <v>1</v>
      </c>
      <c r="E7" s="327">
        <f ca="1" t="shared" si="9"/>
        <v>8</v>
      </c>
      <c r="F7" s="327" t="str">
        <f ca="1">VLOOKUP(D7,档案!A:C,3,FALSE)</f>
        <v>武汉开明</v>
      </c>
      <c r="G7" s="338" t="str">
        <f ca="1">VLOOKUP(D7,档案!A:B,2,FALSE)</f>
        <v>华夏银行汉正街支行186346</v>
      </c>
      <c r="H7" s="328">
        <f ca="1" t="shared" si="1"/>
        <v>45678</v>
      </c>
      <c r="I7" s="344" t="str">
        <f ca="1" t="shared" si="2"/>
        <v>收到宜良红狮水泥有限公司货款</v>
      </c>
      <c r="J7" s="344" t="str">
        <f ca="1" t="shared" si="3"/>
        <v>营业回款</v>
      </c>
      <c r="K7" s="345">
        <f ca="1" t="shared" si="4"/>
        <v>100000</v>
      </c>
      <c r="L7" s="345">
        <f ca="1" t="shared" si="5"/>
        <v>0</v>
      </c>
      <c r="M7" s="345">
        <f ca="1" t="shared" si="6"/>
        <v>117739.98</v>
      </c>
      <c r="N7" s="345">
        <f ca="1" t="shared" si="7"/>
        <v>0</v>
      </c>
    </row>
    <row r="8" ht="14.25" hidden="1" spans="1:14">
      <c r="A8" s="334">
        <f>档案!A8</f>
        <v>7</v>
      </c>
      <c r="B8" s="334">
        <f ca="1" t="shared" si="0"/>
        <v>8</v>
      </c>
      <c r="D8" s="334">
        <f ca="1" t="shared" si="8"/>
        <v>1</v>
      </c>
      <c r="E8" s="327">
        <f ca="1" t="shared" si="9"/>
        <v>9</v>
      </c>
      <c r="F8" s="327" t="str">
        <f ca="1">VLOOKUP(D8,档案!A:C,3,FALSE)</f>
        <v>武汉开明</v>
      </c>
      <c r="G8" s="338" t="str">
        <f ca="1">VLOOKUP(D8,档案!A:B,2,FALSE)</f>
        <v>华夏银行汉正街支行186346</v>
      </c>
      <c r="H8" s="328">
        <f ca="1" t="shared" si="1"/>
        <v>45679</v>
      </c>
      <c r="I8" s="344" t="str">
        <f ca="1" t="shared" si="2"/>
        <v>收到湖南耒阳南方水泥有限公司货款</v>
      </c>
      <c r="J8" s="344" t="str">
        <f ca="1" t="shared" si="3"/>
        <v>营业回款</v>
      </c>
      <c r="K8" s="345">
        <f ca="1" t="shared" si="4"/>
        <v>18242</v>
      </c>
      <c r="L8" s="345">
        <f ca="1" t="shared" si="5"/>
        <v>0</v>
      </c>
      <c r="M8" s="345">
        <f ca="1" t="shared" si="6"/>
        <v>135981.98</v>
      </c>
      <c r="N8" s="345">
        <f ca="1" t="shared" si="7"/>
        <v>0</v>
      </c>
    </row>
    <row r="9" ht="14.25" hidden="1" spans="1:14">
      <c r="A9" s="334">
        <f>档案!A9</f>
        <v>8</v>
      </c>
      <c r="B9" s="334">
        <f ca="1" t="shared" si="0"/>
        <v>30</v>
      </c>
      <c r="D9" s="334">
        <f ca="1" t="shared" si="8"/>
        <v>1</v>
      </c>
      <c r="E9" s="327">
        <f ca="1" t="shared" si="9"/>
        <v>10</v>
      </c>
      <c r="F9" s="327" t="str">
        <f ca="1">VLOOKUP(D9,档案!A:C,3,FALSE)</f>
        <v>武汉开明</v>
      </c>
      <c r="G9" s="338" t="str">
        <f ca="1">VLOOKUP(D9,档案!A:B,2,FALSE)</f>
        <v>华夏银行汉正街支行186346</v>
      </c>
      <c r="H9" s="328">
        <f ca="1" t="shared" si="1"/>
        <v>45679</v>
      </c>
      <c r="I9" s="344" t="str">
        <f ca="1" t="shared" si="2"/>
        <v>收到山东鲁碧集团有限公司货款</v>
      </c>
      <c r="J9" s="344" t="str">
        <f ca="1" t="shared" si="3"/>
        <v>营业回款</v>
      </c>
      <c r="K9" s="345">
        <f ca="1" t="shared" si="4"/>
        <v>9952</v>
      </c>
      <c r="L9" s="345">
        <f ca="1" t="shared" si="5"/>
        <v>0</v>
      </c>
      <c r="M9" s="345">
        <f ca="1" t="shared" si="6"/>
        <v>145933.98</v>
      </c>
      <c r="N9" s="345">
        <f ca="1" t="shared" si="7"/>
        <v>0</v>
      </c>
    </row>
    <row r="10" ht="14.25" hidden="1" spans="1:14">
      <c r="A10" s="334">
        <f>档案!A10</f>
        <v>9</v>
      </c>
      <c r="B10" s="334">
        <f ca="1" t="shared" si="0"/>
        <v>2387</v>
      </c>
      <c r="D10" s="334">
        <f ca="1" t="shared" si="8"/>
        <v>1</v>
      </c>
      <c r="E10" s="327">
        <f ca="1" t="shared" si="9"/>
        <v>11</v>
      </c>
      <c r="F10" s="327" t="str">
        <f ca="1">VLOOKUP(D10,档案!A:C,3,FALSE)</f>
        <v>武汉开明</v>
      </c>
      <c r="G10" s="338" t="str">
        <f ca="1">VLOOKUP(D10,档案!A:B,2,FALSE)</f>
        <v>华夏银行汉正街支行186346</v>
      </c>
      <c r="H10" s="328">
        <f ca="1" t="shared" si="1"/>
        <v>45679</v>
      </c>
      <c r="I10" s="344" t="str">
        <f ca="1" t="shared" si="2"/>
        <v>转武汉开明农商行</v>
      </c>
      <c r="J10" s="344" t="str">
        <f ca="1" t="shared" si="3"/>
        <v>转出他行或提现</v>
      </c>
      <c r="K10" s="345">
        <f ca="1" t="shared" si="4"/>
        <v>0</v>
      </c>
      <c r="L10" s="345">
        <f ca="1" t="shared" si="5"/>
        <v>140000</v>
      </c>
      <c r="M10" s="345">
        <f ca="1" t="shared" si="6"/>
        <v>5933.97999999998</v>
      </c>
      <c r="N10" s="345">
        <f ca="1" t="shared" si="7"/>
        <v>0</v>
      </c>
    </row>
    <row r="11" ht="14.25" hidden="1" spans="1:14">
      <c r="A11" s="334">
        <f>档案!A11</f>
        <v>10</v>
      </c>
      <c r="B11" s="334">
        <f ca="1" t="shared" si="0"/>
        <v>109</v>
      </c>
      <c r="D11" s="334">
        <f ca="1" t="shared" si="8"/>
        <v>1</v>
      </c>
      <c r="E11" s="327">
        <f ca="1" t="shared" si="9"/>
        <v>12</v>
      </c>
      <c r="F11" s="327" t="str">
        <f ca="1">VLOOKUP(D11,档案!A:C,3,FALSE)</f>
        <v>武汉开明</v>
      </c>
      <c r="G11" s="338" t="str">
        <f ca="1">VLOOKUP(D11,档案!A:B,2,FALSE)</f>
        <v>华夏银行汉正街支行186346</v>
      </c>
      <c r="H11" s="328">
        <f ca="1" t="shared" si="1"/>
        <v>45679</v>
      </c>
      <c r="I11" s="344" t="str">
        <f ca="1" t="shared" si="2"/>
        <v>手续费</v>
      </c>
      <c r="J11" s="344" t="str">
        <f ca="1" t="shared" si="3"/>
        <v>付日常费用</v>
      </c>
      <c r="K11" s="345">
        <f ca="1" t="shared" si="4"/>
        <v>0</v>
      </c>
      <c r="L11" s="345">
        <f ca="1" t="shared" si="5"/>
        <v>10.5</v>
      </c>
      <c r="M11" s="345">
        <f ca="1" t="shared" si="6"/>
        <v>5923.47999999998</v>
      </c>
      <c r="N11" s="345">
        <f ca="1" t="shared" si="7"/>
        <v>0</v>
      </c>
    </row>
    <row r="12" ht="14.25" hidden="1" spans="1:14">
      <c r="A12" s="334">
        <f>档案!A12</f>
        <v>11</v>
      </c>
      <c r="B12" s="334">
        <f ca="1" t="shared" si="0"/>
        <v>18</v>
      </c>
      <c r="D12" s="334">
        <f ca="1" t="shared" si="8"/>
        <v>1</v>
      </c>
      <c r="E12" s="327">
        <f ca="1" t="shared" si="9"/>
        <v>13</v>
      </c>
      <c r="F12" s="327" t="str">
        <f ca="1">VLOOKUP(D12,档案!A:C,3,FALSE)</f>
        <v>武汉开明</v>
      </c>
      <c r="G12" s="338" t="str">
        <f ca="1">VLOOKUP(D12,档案!A:B,2,FALSE)</f>
        <v>华夏银行汉正街支行186346</v>
      </c>
      <c r="H12" s="328">
        <f ca="1" t="shared" si="1"/>
        <v>45680</v>
      </c>
      <c r="I12" s="344" t="str">
        <f ca="1" t="shared" si="2"/>
        <v>收到崇阳县昌华实业有限公司货款</v>
      </c>
      <c r="J12" s="344" t="str">
        <f ca="1" t="shared" si="3"/>
        <v>营业回款</v>
      </c>
      <c r="K12" s="345">
        <f ca="1" t="shared" si="4"/>
        <v>50000</v>
      </c>
      <c r="L12" s="345">
        <f ca="1" t="shared" si="5"/>
        <v>0</v>
      </c>
      <c r="M12" s="345">
        <f ca="1" t="shared" si="6"/>
        <v>55923.48</v>
      </c>
      <c r="N12" s="345">
        <f ca="1" t="shared" si="7"/>
        <v>0</v>
      </c>
    </row>
    <row r="13" ht="14.25" hidden="1" spans="1:14">
      <c r="A13" s="334">
        <f>档案!A13</f>
        <v>12</v>
      </c>
      <c r="B13" s="334">
        <f ca="1" t="shared" si="0"/>
        <v>2</v>
      </c>
      <c r="D13" s="334">
        <f ca="1" t="shared" si="8"/>
        <v>1</v>
      </c>
      <c r="E13" s="327">
        <f ca="1" t="shared" si="9"/>
        <v>14</v>
      </c>
      <c r="F13" s="327" t="str">
        <f ca="1">VLOOKUP(D13,档案!A:C,3,FALSE)</f>
        <v>武汉开明</v>
      </c>
      <c r="G13" s="338" t="str">
        <f ca="1">VLOOKUP(D13,档案!A:B,2,FALSE)</f>
        <v>华夏银行汉正街支行186346</v>
      </c>
      <c r="H13" s="328">
        <f ca="1" t="shared" si="1"/>
        <v>45680</v>
      </c>
      <c r="I13" s="344" t="str">
        <f ca="1" t="shared" si="2"/>
        <v>收到新疆蒙鑫水泥有限公司奇台分公司货款</v>
      </c>
      <c r="J13" s="344" t="str">
        <f ca="1" t="shared" si="3"/>
        <v>营业回款</v>
      </c>
      <c r="K13" s="345">
        <f ca="1" t="shared" si="4"/>
        <v>2470</v>
      </c>
      <c r="L13" s="345">
        <f ca="1" t="shared" si="5"/>
        <v>0</v>
      </c>
      <c r="M13" s="345">
        <f ca="1" t="shared" si="6"/>
        <v>58393.48</v>
      </c>
      <c r="N13" s="345">
        <f ca="1" t="shared" si="7"/>
        <v>0</v>
      </c>
    </row>
    <row r="14" ht="14.25" hidden="1" spans="1:14">
      <c r="A14" s="334">
        <f>档案!A14</f>
        <v>13</v>
      </c>
      <c r="B14" s="334">
        <f ca="1" t="shared" si="0"/>
        <v>8</v>
      </c>
      <c r="D14" s="334">
        <f ca="1" t="shared" si="8"/>
        <v>1</v>
      </c>
      <c r="E14" s="327">
        <f ca="1" t="shared" si="9"/>
        <v>15</v>
      </c>
      <c r="F14" s="327" t="str">
        <f ca="1">VLOOKUP(D14,档案!A:C,3,FALSE)</f>
        <v>武汉开明</v>
      </c>
      <c r="G14" s="338" t="str">
        <f ca="1">VLOOKUP(D14,档案!A:B,2,FALSE)</f>
        <v>华夏银行汉正街支行186346</v>
      </c>
      <c r="H14" s="328">
        <f ca="1" t="shared" si="1"/>
        <v>45683</v>
      </c>
      <c r="I14" s="344" t="str">
        <f ca="1" t="shared" si="2"/>
        <v>收到山东申丰水泥集团有限公司货款</v>
      </c>
      <c r="J14" s="344" t="str">
        <f ca="1" t="shared" si="3"/>
        <v>营业回款</v>
      </c>
      <c r="K14" s="345">
        <f ca="1" t="shared" si="4"/>
        <v>126.59</v>
      </c>
      <c r="L14" s="345">
        <f ca="1" t="shared" si="5"/>
        <v>0</v>
      </c>
      <c r="M14" s="345">
        <f ca="1" t="shared" si="6"/>
        <v>58520.07</v>
      </c>
      <c r="N14" s="345">
        <f ca="1" t="shared" si="7"/>
        <v>0</v>
      </c>
    </row>
    <row r="15" ht="14.25" hidden="1" spans="1:14">
      <c r="A15" s="334">
        <f>档案!A15</f>
        <v>14</v>
      </c>
      <c r="B15" s="334">
        <f ca="1" t="shared" si="0"/>
        <v>10</v>
      </c>
      <c r="D15" s="334">
        <f ca="1" t="shared" si="8"/>
        <v>1</v>
      </c>
      <c r="E15" s="327">
        <f ca="1" t="shared" si="9"/>
        <v>16</v>
      </c>
      <c r="F15" s="327" t="str">
        <f ca="1">VLOOKUP(D15,档案!A:C,3,FALSE)</f>
        <v>武汉开明</v>
      </c>
      <c r="G15" s="338" t="str">
        <f ca="1">VLOOKUP(D15,档案!A:B,2,FALSE)</f>
        <v>华夏银行汉正街支行186346</v>
      </c>
      <c r="H15" s="328">
        <f ca="1" t="shared" si="1"/>
        <v>45684</v>
      </c>
      <c r="I15" s="344" t="str">
        <f ca="1" t="shared" si="2"/>
        <v>收到湖南省嘉禾县南岭水泥有限公司货款</v>
      </c>
      <c r="J15" s="344" t="str">
        <f ca="1" t="shared" si="3"/>
        <v>营业回款</v>
      </c>
      <c r="K15" s="345">
        <f ca="1" t="shared" si="4"/>
        <v>58411.7</v>
      </c>
      <c r="L15" s="345">
        <f ca="1" t="shared" si="5"/>
        <v>0</v>
      </c>
      <c r="M15" s="345">
        <f ca="1" t="shared" si="6"/>
        <v>116931.77</v>
      </c>
      <c r="N15" s="345">
        <f ca="1" t="shared" si="7"/>
        <v>0</v>
      </c>
    </row>
    <row r="16" ht="14.25" hidden="1" spans="1:14">
      <c r="A16" s="334">
        <f>档案!A16</f>
        <v>15</v>
      </c>
      <c r="B16" s="334">
        <f ca="1" t="shared" si="0"/>
        <v>18</v>
      </c>
      <c r="D16" s="334">
        <f ca="1" t="shared" si="8"/>
        <v>1</v>
      </c>
      <c r="E16" s="327">
        <f ca="1" t="shared" si="9"/>
        <v>17</v>
      </c>
      <c r="F16" s="327" t="str">
        <f ca="1">VLOOKUP(D16,档案!A:C,3,FALSE)</f>
        <v>武汉开明</v>
      </c>
      <c r="G16" s="338" t="str">
        <f ca="1">VLOOKUP(D16,档案!A:B,2,FALSE)</f>
        <v>华夏银行汉正街支行186346</v>
      </c>
      <c r="H16" s="328">
        <f ca="1" t="shared" si="1"/>
        <v>45684</v>
      </c>
      <c r="I16" s="344" t="str">
        <f ca="1" t="shared" si="2"/>
        <v>收到蕉岭县龙腾旋窑水泥有限公司货款</v>
      </c>
      <c r="J16" s="344" t="str">
        <f ca="1" t="shared" si="3"/>
        <v>营业回款</v>
      </c>
      <c r="K16" s="345">
        <f ca="1" t="shared" si="4"/>
        <v>30000</v>
      </c>
      <c r="L16" s="345">
        <f ca="1" t="shared" si="5"/>
        <v>0</v>
      </c>
      <c r="M16" s="345">
        <f ca="1" t="shared" si="6"/>
        <v>146931.77</v>
      </c>
      <c r="N16" s="345">
        <f ca="1" t="shared" si="7"/>
        <v>0</v>
      </c>
    </row>
    <row r="17" ht="14.25" hidden="1" spans="1:14">
      <c r="A17" s="334">
        <f>档案!A17</f>
        <v>16</v>
      </c>
      <c r="B17" s="334">
        <f ca="1" t="shared" si="0"/>
        <v>265</v>
      </c>
      <c r="D17" s="334">
        <f ca="1" t="shared" si="8"/>
        <v>1</v>
      </c>
      <c r="E17" s="327">
        <f ca="1" t="shared" si="9"/>
        <v>18</v>
      </c>
      <c r="F17" s="327" t="str">
        <f ca="1">VLOOKUP(D17,档案!A:C,3,FALSE)</f>
        <v>武汉开明</v>
      </c>
      <c r="G17" s="338" t="str">
        <f ca="1">VLOOKUP(D17,档案!A:B,2,FALSE)</f>
        <v>华夏银行汉正街支行186346</v>
      </c>
      <c r="H17" s="328">
        <f ca="1" t="shared" si="1"/>
        <v>45695</v>
      </c>
      <c r="I17" s="344" t="str">
        <f ca="1" t="shared" si="2"/>
        <v>收到湖北恒博机械科技有限公司票据提示付款</v>
      </c>
      <c r="J17" s="344" t="str">
        <f ca="1" t="shared" si="3"/>
        <v>他行转入或存现</v>
      </c>
      <c r="K17" s="345">
        <f ca="1" t="shared" si="4"/>
        <v>4675.49</v>
      </c>
      <c r="L17" s="345">
        <f ca="1" t="shared" si="5"/>
        <v>0</v>
      </c>
      <c r="M17" s="345">
        <f ca="1" t="shared" si="6"/>
        <v>151607.26</v>
      </c>
      <c r="N17" s="345">
        <f ca="1" t="shared" si="7"/>
        <v>0</v>
      </c>
    </row>
    <row r="18" ht="14.25" hidden="1" spans="1:14">
      <c r="A18" s="334">
        <f>档案!A18</f>
        <v>17</v>
      </c>
      <c r="B18" s="334">
        <f ca="1" t="shared" si="0"/>
        <v>7</v>
      </c>
      <c r="D18" s="334">
        <f ca="1" t="shared" si="8"/>
        <v>1</v>
      </c>
      <c r="E18" s="327">
        <f ca="1" t="shared" si="9"/>
        <v>19</v>
      </c>
      <c r="F18" s="327" t="str">
        <f ca="1">VLOOKUP(D18,档案!A:C,3,FALSE)</f>
        <v>武汉开明</v>
      </c>
      <c r="G18" s="338" t="str">
        <f ca="1">VLOOKUP(D18,档案!A:B,2,FALSE)</f>
        <v>华夏银行汉正街支行186346</v>
      </c>
      <c r="H18" s="328">
        <f ca="1" t="shared" si="1"/>
        <v>45695</v>
      </c>
      <c r="I18" s="344" t="str">
        <f ca="1" t="shared" si="2"/>
        <v>收到湖北恒博机械科技有限公司票据提示付款</v>
      </c>
      <c r="J18" s="344" t="str">
        <f ca="1" t="shared" si="3"/>
        <v>他行转入或存现</v>
      </c>
      <c r="K18" s="345">
        <f ca="1" t="shared" si="4"/>
        <v>18217.33</v>
      </c>
      <c r="L18" s="345">
        <f ca="1" t="shared" si="5"/>
        <v>0</v>
      </c>
      <c r="M18" s="345">
        <f ca="1" t="shared" si="6"/>
        <v>169824.59</v>
      </c>
      <c r="N18" s="345">
        <f ca="1" t="shared" si="7"/>
        <v>0</v>
      </c>
    </row>
    <row r="19" ht="14.25" hidden="1" spans="1:14">
      <c r="A19" s="334">
        <f>档案!A19</f>
        <v>18</v>
      </c>
      <c r="B19" s="334">
        <f ca="1" t="shared" si="0"/>
        <v>22</v>
      </c>
      <c r="D19" s="334">
        <f ca="1" t="shared" si="8"/>
        <v>1</v>
      </c>
      <c r="E19" s="327">
        <f ca="1" t="shared" si="9"/>
        <v>20</v>
      </c>
      <c r="F19" s="327" t="str">
        <f ca="1">VLOOKUP(D19,档案!A:C,3,FALSE)</f>
        <v>武汉开明</v>
      </c>
      <c r="G19" s="338" t="str">
        <f ca="1">VLOOKUP(D19,档案!A:B,2,FALSE)</f>
        <v>华夏银行汉正街支行186346</v>
      </c>
      <c r="H19" s="328">
        <f ca="1" t="shared" si="1"/>
        <v>45699</v>
      </c>
      <c r="I19" s="344" t="str">
        <f ca="1" t="shared" si="2"/>
        <v>武汉华夏转武汉浦发</v>
      </c>
      <c r="J19" s="344" t="str">
        <f ca="1" t="shared" si="3"/>
        <v>转出他行或提现</v>
      </c>
      <c r="K19" s="345">
        <f ca="1" t="shared" si="4"/>
        <v>0</v>
      </c>
      <c r="L19" s="345">
        <f ca="1" t="shared" si="5"/>
        <v>100000</v>
      </c>
      <c r="M19" s="345">
        <f ca="1" t="shared" si="6"/>
        <v>69824.59</v>
      </c>
      <c r="N19" s="345">
        <f ca="1" t="shared" si="7"/>
        <v>0</v>
      </c>
    </row>
    <row r="20" ht="14.25" hidden="1" spans="1:14">
      <c r="A20" s="334">
        <f>档案!A20</f>
        <v>19</v>
      </c>
      <c r="B20" s="334">
        <f ca="1" t="shared" si="0"/>
        <v>155</v>
      </c>
      <c r="D20" s="334">
        <f ca="1" t="shared" si="8"/>
        <v>1</v>
      </c>
      <c r="E20" s="327">
        <f ca="1" t="shared" si="9"/>
        <v>21</v>
      </c>
      <c r="F20" s="327" t="str">
        <f ca="1">VLOOKUP(D20,档案!A:C,3,FALSE)</f>
        <v>武汉开明</v>
      </c>
      <c r="G20" s="338" t="str">
        <f ca="1">VLOOKUP(D20,档案!A:B,2,FALSE)</f>
        <v>华夏银行汉正街支行186346</v>
      </c>
      <c r="H20" s="328">
        <f ca="1" t="shared" si="1"/>
        <v>45699</v>
      </c>
      <c r="I20" s="344" t="str">
        <f ca="1" t="shared" si="2"/>
        <v>手续费</v>
      </c>
      <c r="J20" s="344" t="str">
        <f ca="1" t="shared" si="3"/>
        <v>付日常费用</v>
      </c>
      <c r="K20" s="345">
        <f ca="1" t="shared" si="4"/>
        <v>0</v>
      </c>
      <c r="L20" s="345">
        <f ca="1" t="shared" si="5"/>
        <v>7</v>
      </c>
      <c r="M20" s="345">
        <f ca="1" t="shared" si="6"/>
        <v>69817.59</v>
      </c>
      <c r="N20" s="345">
        <f ca="1" t="shared" si="7"/>
        <v>0</v>
      </c>
    </row>
    <row r="21" ht="14.25" hidden="1" spans="1:14">
      <c r="A21" s="334">
        <f>档案!A21</f>
        <v>20</v>
      </c>
      <c r="B21" s="334">
        <f ca="1" t="shared" si="0"/>
        <v>191</v>
      </c>
      <c r="D21" s="334">
        <f ca="1" t="shared" si="8"/>
        <v>1</v>
      </c>
      <c r="E21" s="327">
        <f ca="1" t="shared" si="9"/>
        <v>22</v>
      </c>
      <c r="F21" s="327" t="str">
        <f ca="1">VLOOKUP(D21,档案!A:C,3,FALSE)</f>
        <v>武汉开明</v>
      </c>
      <c r="G21" s="338" t="str">
        <f ca="1">VLOOKUP(D21,档案!A:B,2,FALSE)</f>
        <v>华夏银行汉正街支行186346</v>
      </c>
      <c r="H21" s="328">
        <f ca="1" t="shared" si="1"/>
        <v>45712</v>
      </c>
      <c r="I21" s="344" t="str">
        <f ca="1" t="shared" si="2"/>
        <v>收到重庆长寿西南水泥有限公司合同履约金</v>
      </c>
      <c r="J21" s="344" t="str">
        <f ca="1" t="shared" si="3"/>
        <v>营业回款</v>
      </c>
      <c r="K21" s="345">
        <f ca="1" t="shared" si="4"/>
        <v>10000</v>
      </c>
      <c r="L21" s="345">
        <f ca="1" t="shared" si="5"/>
        <v>0</v>
      </c>
      <c r="M21" s="345">
        <f ca="1" t="shared" si="6"/>
        <v>79817.59</v>
      </c>
      <c r="N21" s="345">
        <f ca="1" t="shared" si="7"/>
        <v>0</v>
      </c>
    </row>
    <row r="22" ht="14.25" hidden="1" spans="1:14">
      <c r="A22" s="334">
        <f>档案!A22</f>
        <v>21</v>
      </c>
      <c r="B22" s="334">
        <f ca="1" t="shared" si="0"/>
        <v>8</v>
      </c>
      <c r="D22" s="334">
        <f ca="1" t="shared" si="8"/>
        <v>1</v>
      </c>
      <c r="E22" s="327">
        <f ca="1" t="shared" si="9"/>
        <v>23</v>
      </c>
      <c r="F22" s="327" t="str">
        <f ca="1">VLOOKUP(D22,档案!A:C,3,FALSE)</f>
        <v>武汉开明</v>
      </c>
      <c r="G22" s="338" t="str">
        <f ca="1">VLOOKUP(D22,档案!A:B,2,FALSE)</f>
        <v>华夏银行汉正街支行186346</v>
      </c>
      <c r="H22" s="328">
        <f ca="1" t="shared" si="1"/>
        <v>45713</v>
      </c>
      <c r="I22" s="344" t="str">
        <f ca="1" t="shared" si="2"/>
        <v>收到嘉峪关祁连山水泥有限公司货款</v>
      </c>
      <c r="J22" s="344" t="str">
        <f ca="1" t="shared" si="3"/>
        <v>营业回款</v>
      </c>
      <c r="K22" s="345">
        <f ca="1" t="shared" si="4"/>
        <v>77000</v>
      </c>
      <c r="L22" s="345">
        <f ca="1" t="shared" si="5"/>
        <v>0</v>
      </c>
      <c r="M22" s="345">
        <f ca="1" t="shared" si="6"/>
        <v>156817.59</v>
      </c>
      <c r="N22" s="345">
        <f ca="1" t="shared" si="7"/>
        <v>0</v>
      </c>
    </row>
    <row r="23" ht="14.25" hidden="1" spans="1:14">
      <c r="A23" s="334">
        <f>档案!A23</f>
        <v>22</v>
      </c>
      <c r="B23" s="334">
        <f ca="1" t="shared" si="0"/>
        <v>3</v>
      </c>
      <c r="D23" s="334">
        <f ca="1" t="shared" si="8"/>
        <v>1</v>
      </c>
      <c r="E23" s="327">
        <f ca="1" t="shared" si="9"/>
        <v>24</v>
      </c>
      <c r="F23" s="327" t="str">
        <f ca="1">VLOOKUP(D23,档案!A:C,3,FALSE)</f>
        <v>武汉开明</v>
      </c>
      <c r="G23" s="338" t="str">
        <f ca="1">VLOOKUP(D23,档案!A:B,2,FALSE)</f>
        <v>华夏银行汉正街支行186346</v>
      </c>
      <c r="H23" s="328">
        <f ca="1" t="shared" si="1"/>
        <v>45714</v>
      </c>
      <c r="I23" s="344" t="str">
        <f ca="1" t="shared" si="2"/>
        <v>收到武汉华夏票据提示付款</v>
      </c>
      <c r="J23" s="344" t="str">
        <f ca="1" t="shared" si="3"/>
        <v>他行转入或存现</v>
      </c>
      <c r="K23" s="345">
        <f ca="1" t="shared" si="4"/>
        <v>3840.42</v>
      </c>
      <c r="L23" s="345">
        <f ca="1" t="shared" si="5"/>
        <v>0</v>
      </c>
      <c r="M23" s="345">
        <f ca="1" t="shared" si="6"/>
        <v>160658.01</v>
      </c>
      <c r="N23" s="345">
        <f ca="1" t="shared" si="7"/>
        <v>0</v>
      </c>
    </row>
    <row r="24" ht="14.25" hidden="1" spans="1:14">
      <c r="A24" s="334">
        <f>档案!A24</f>
        <v>23</v>
      </c>
      <c r="B24" s="334">
        <f ca="1" t="shared" si="0"/>
        <v>3</v>
      </c>
      <c r="D24" s="334">
        <f ca="1" t="shared" si="8"/>
        <v>1</v>
      </c>
      <c r="E24" s="327">
        <f ca="1" t="shared" si="9"/>
        <v>25</v>
      </c>
      <c r="F24" s="327" t="str">
        <f ca="1">VLOOKUP(D24,档案!A:C,3,FALSE)</f>
        <v>武汉开明</v>
      </c>
      <c r="G24" s="338" t="str">
        <f ca="1">VLOOKUP(D24,档案!A:B,2,FALSE)</f>
        <v>华夏银行汉正街支行186346</v>
      </c>
      <c r="H24" s="328">
        <f ca="1" t="shared" si="1"/>
        <v>45715</v>
      </c>
      <c r="I24" s="344" t="str">
        <f ca="1" t="shared" si="2"/>
        <v>收到宜良红狮水泥有限公司货款</v>
      </c>
      <c r="J24" s="344" t="str">
        <f ca="1" t="shared" si="3"/>
        <v>营业回款</v>
      </c>
      <c r="K24" s="345">
        <f ca="1" t="shared" si="4"/>
        <v>50000</v>
      </c>
      <c r="L24" s="345">
        <f ca="1" t="shared" si="5"/>
        <v>0</v>
      </c>
      <c r="M24" s="345">
        <f ca="1" t="shared" si="6"/>
        <v>210658.01</v>
      </c>
      <c r="N24" s="345">
        <f ca="1" t="shared" si="7"/>
        <v>0</v>
      </c>
    </row>
    <row r="25" ht="14.25" hidden="1" spans="1:14">
      <c r="A25" s="334">
        <f>档案!A25</f>
        <v>24</v>
      </c>
      <c r="B25" s="334">
        <f ca="1" t="shared" si="0"/>
        <v>3</v>
      </c>
      <c r="D25" s="334">
        <f ca="1" t="shared" si="8"/>
        <v>1</v>
      </c>
      <c r="E25" s="327">
        <f ca="1" t="shared" si="9"/>
        <v>26</v>
      </c>
      <c r="F25" s="327" t="str">
        <f ca="1">VLOOKUP(D25,档案!A:C,3,FALSE)</f>
        <v>武汉开明</v>
      </c>
      <c r="G25" s="338" t="str">
        <f ca="1">VLOOKUP(D25,档案!A:B,2,FALSE)</f>
        <v>华夏银行汉正街支行186346</v>
      </c>
      <c r="H25" s="328">
        <f ca="1" t="shared" si="1"/>
        <v>45715</v>
      </c>
      <c r="I25" s="344" t="str">
        <f ca="1" t="shared" si="2"/>
        <v>收到广西北港不锈钢有限公司货款</v>
      </c>
      <c r="J25" s="344" t="str">
        <f ca="1" t="shared" si="3"/>
        <v>营业回款</v>
      </c>
      <c r="K25" s="345">
        <f ca="1" t="shared" si="4"/>
        <v>24764.4</v>
      </c>
      <c r="L25" s="345">
        <f ca="1" t="shared" si="5"/>
        <v>0</v>
      </c>
      <c r="M25" s="345">
        <f ca="1" t="shared" si="6"/>
        <v>235422.41</v>
      </c>
      <c r="N25" s="345">
        <f ca="1" t="shared" si="7"/>
        <v>0</v>
      </c>
    </row>
    <row r="26" ht="14.25" hidden="1" spans="1:14">
      <c r="A26" s="334">
        <f>档案!A26</f>
        <v>25</v>
      </c>
      <c r="B26" s="334">
        <f ca="1" t="shared" si="0"/>
        <v>16</v>
      </c>
      <c r="D26" s="334">
        <f ca="1" t="shared" si="8"/>
        <v>1</v>
      </c>
      <c r="E26" s="327">
        <f ca="1" t="shared" si="9"/>
        <v>27</v>
      </c>
      <c r="F26" s="327" t="str">
        <f ca="1">VLOOKUP(D26,档案!A:C,3,FALSE)</f>
        <v>武汉开明</v>
      </c>
      <c r="G26" s="338" t="str">
        <f ca="1">VLOOKUP(D26,档案!A:B,2,FALSE)</f>
        <v>华夏银行汉正街支行186346</v>
      </c>
      <c r="H26" s="328">
        <f ca="1" t="shared" si="1"/>
        <v>45716</v>
      </c>
      <c r="I26" s="344" t="str">
        <f ca="1" t="shared" si="2"/>
        <v>武汉华夏转武汉工行</v>
      </c>
      <c r="J26" s="344" t="str">
        <f ca="1" t="shared" si="3"/>
        <v>转出他行或提现</v>
      </c>
      <c r="K26" s="345">
        <f ca="1" t="shared" si="4"/>
        <v>0</v>
      </c>
      <c r="L26" s="345">
        <f ca="1" t="shared" si="5"/>
        <v>235000</v>
      </c>
      <c r="M26" s="345">
        <f ca="1" t="shared" si="6"/>
        <v>422.409999999974</v>
      </c>
      <c r="N26" s="345">
        <f ca="1" t="shared" si="7"/>
        <v>0</v>
      </c>
    </row>
    <row r="27" ht="14.25" hidden="1" spans="1:14">
      <c r="A27" s="334">
        <f>档案!A27</f>
        <v>26</v>
      </c>
      <c r="B27" s="334">
        <f ca="1" t="shared" si="0"/>
        <v>3</v>
      </c>
      <c r="D27" s="334">
        <f ca="1" t="shared" si="8"/>
        <v>1</v>
      </c>
      <c r="E27" s="327">
        <f ca="1" t="shared" si="9"/>
        <v>28</v>
      </c>
      <c r="F27" s="327" t="str">
        <f ca="1">VLOOKUP(D27,档案!A:C,3,FALSE)</f>
        <v>武汉开明</v>
      </c>
      <c r="G27" s="338" t="str">
        <f ca="1">VLOOKUP(D27,档案!A:B,2,FALSE)</f>
        <v>华夏银行汉正街支行186346</v>
      </c>
      <c r="H27" s="328">
        <f ca="1" t="shared" si="1"/>
        <v>45716</v>
      </c>
      <c r="I27" s="344" t="str">
        <f ca="1" t="shared" si="2"/>
        <v>手续费</v>
      </c>
      <c r="J27" s="344" t="str">
        <f ca="1" t="shared" si="3"/>
        <v>付日常费用</v>
      </c>
      <c r="K27" s="345">
        <f ca="1" t="shared" si="4"/>
        <v>0</v>
      </c>
      <c r="L27" s="345">
        <f ca="1" t="shared" si="5"/>
        <v>10.5</v>
      </c>
      <c r="M27" s="345">
        <f ca="1" t="shared" si="6"/>
        <v>411.909999999974</v>
      </c>
      <c r="N27" s="345">
        <f ca="1" t="shared" si="7"/>
        <v>0</v>
      </c>
    </row>
    <row r="28" ht="14.25" hidden="1" spans="1:14">
      <c r="A28" s="334">
        <f>档案!A28</f>
        <v>27</v>
      </c>
      <c r="B28" s="334">
        <f ca="1" t="shared" si="0"/>
        <v>424</v>
      </c>
      <c r="D28" s="334">
        <f ca="1" t="shared" si="8"/>
        <v>1</v>
      </c>
      <c r="E28" s="327">
        <f ca="1" t="shared" si="9"/>
        <v>29</v>
      </c>
      <c r="F28" s="327" t="str">
        <f ca="1">VLOOKUP(D28,档案!A:C,3,FALSE)</f>
        <v>武汉开明</v>
      </c>
      <c r="G28" s="338" t="str">
        <f ca="1">VLOOKUP(D28,档案!A:B,2,FALSE)</f>
        <v>华夏银行汉正街支行186346</v>
      </c>
      <c r="H28" s="328">
        <f ca="1" t="shared" si="1"/>
        <v>45737</v>
      </c>
      <c r="I28" s="344" t="str">
        <f ca="1" t="shared" si="2"/>
        <v>结息收入</v>
      </c>
      <c r="J28" s="344" t="str">
        <f ca="1" t="shared" si="3"/>
        <v>其他收款</v>
      </c>
      <c r="K28" s="345">
        <f ca="1" t="shared" si="4"/>
        <v>16.48</v>
      </c>
      <c r="L28" s="345">
        <f ca="1" t="shared" si="5"/>
        <v>0</v>
      </c>
      <c r="M28" s="345">
        <f ca="1" t="shared" si="6"/>
        <v>428.389999999974</v>
      </c>
      <c r="N28" s="345">
        <f ca="1" t="shared" si="7"/>
        <v>0</v>
      </c>
    </row>
    <row r="29" ht="14.25" hidden="1" spans="1:14">
      <c r="A29" s="334">
        <f>档案!A29</f>
        <v>28</v>
      </c>
      <c r="B29" s="334">
        <f ca="1" t="shared" si="0"/>
        <v>6</v>
      </c>
      <c r="D29" s="334">
        <f ca="1" t="shared" si="8"/>
        <v>1</v>
      </c>
      <c r="E29" s="327">
        <f ca="1" t="shared" si="9"/>
        <v>30</v>
      </c>
      <c r="F29" s="327" t="str">
        <f ca="1">VLOOKUP(D29,档案!A:C,3,FALSE)</f>
        <v>武汉开明</v>
      </c>
      <c r="G29" s="338" t="str">
        <f ca="1">VLOOKUP(D29,档案!A:B,2,FALSE)</f>
        <v>华夏银行汉正街支行186346</v>
      </c>
      <c r="H29" s="328">
        <f ca="1" t="shared" si="1"/>
        <v>45741</v>
      </c>
      <c r="I29" s="344" t="str">
        <f ca="1" t="shared" si="2"/>
        <v>收到临洮三成贸易有限责任公司货款（代付三易水泥厂款项）</v>
      </c>
      <c r="J29" s="344" t="str">
        <f ca="1" t="shared" si="3"/>
        <v>营业回款</v>
      </c>
      <c r="K29" s="348">
        <f ca="1" t="shared" si="4"/>
        <v>10000</v>
      </c>
      <c r="L29" s="345">
        <f ca="1" t="shared" si="5"/>
        <v>0</v>
      </c>
      <c r="M29" s="345">
        <f ca="1" t="shared" si="6"/>
        <v>10428.39</v>
      </c>
      <c r="N29" s="345">
        <f ca="1" t="shared" si="7"/>
        <v>0</v>
      </c>
    </row>
    <row r="30" ht="14.25" hidden="1" spans="1:14">
      <c r="A30" s="334">
        <f>档案!A30</f>
        <v>29</v>
      </c>
      <c r="B30" s="334">
        <f ca="1" t="shared" si="0"/>
        <v>190</v>
      </c>
      <c r="D30" s="334">
        <f ca="1" t="shared" si="8"/>
        <v>1</v>
      </c>
      <c r="E30" s="327">
        <f ca="1" t="shared" si="9"/>
        <v>31</v>
      </c>
      <c r="F30" s="327" t="str">
        <f ca="1">VLOOKUP(D30,档案!A:C,3,FALSE)</f>
        <v>武汉开明</v>
      </c>
      <c r="G30" s="338" t="str">
        <f ca="1">VLOOKUP(D30,档案!A:B,2,FALSE)</f>
        <v>华夏银行汉正街支行186346</v>
      </c>
      <c r="H30" s="328">
        <f ca="1" t="shared" si="1"/>
        <v>45749</v>
      </c>
      <c r="I30" s="344" t="str">
        <f ca="1" t="shared" si="2"/>
        <v>收到江西亚东水泥有限公司维修费</v>
      </c>
      <c r="J30" s="344" t="str">
        <f ca="1" t="shared" si="3"/>
        <v>营业回款</v>
      </c>
      <c r="K30" s="345">
        <f ca="1" t="shared" si="4"/>
        <v>110986.4</v>
      </c>
      <c r="L30" s="345">
        <f ca="1" t="shared" si="5"/>
        <v>0</v>
      </c>
      <c r="M30" s="345">
        <f ca="1" t="shared" si="6"/>
        <v>121414.79</v>
      </c>
      <c r="N30" s="345">
        <f ca="1" t="shared" si="7"/>
        <v>0</v>
      </c>
    </row>
    <row r="31" ht="14.25" hidden="1" spans="1:14">
      <c r="A31" s="334">
        <f>档案!A31</f>
        <v>30</v>
      </c>
      <c r="B31" s="334">
        <f ca="1" t="shared" si="0"/>
        <v>52</v>
      </c>
      <c r="D31" s="334">
        <f ca="1" t="shared" si="8"/>
        <v>1</v>
      </c>
      <c r="E31" s="327">
        <f ca="1" t="shared" si="9"/>
        <v>32</v>
      </c>
      <c r="F31" s="327" t="str">
        <f ca="1">VLOOKUP(D31,档案!A:C,3,FALSE)</f>
        <v>武汉开明</v>
      </c>
      <c r="G31" s="338" t="str">
        <f ca="1">VLOOKUP(D31,档案!A:B,2,FALSE)</f>
        <v>华夏银行汉正街支行186346</v>
      </c>
      <c r="H31" s="328">
        <f ca="1" t="shared" si="1"/>
        <v>45755</v>
      </c>
      <c r="I31" s="344" t="str">
        <f ca="1" t="shared" si="2"/>
        <v>收到福建青拓镍业有限公司维修费</v>
      </c>
      <c r="J31" s="344" t="str">
        <f ca="1" t="shared" si="3"/>
        <v>营业回款</v>
      </c>
      <c r="K31" s="345">
        <f ca="1" t="shared" si="4"/>
        <v>93100</v>
      </c>
      <c r="L31" s="345">
        <f ca="1" t="shared" si="5"/>
        <v>0</v>
      </c>
      <c r="M31" s="345">
        <f ca="1" t="shared" si="6"/>
        <v>214514.79</v>
      </c>
      <c r="N31" s="345">
        <f ca="1" t="shared" si="7"/>
        <v>0</v>
      </c>
    </row>
    <row r="32" ht="14.25" hidden="1" spans="1:14">
      <c r="A32" s="334">
        <f>档案!A32</f>
        <v>31</v>
      </c>
      <c r="B32" s="334">
        <f ca="1" t="shared" si="0"/>
        <v>976</v>
      </c>
      <c r="D32" s="334">
        <f ca="1" t="shared" si="8"/>
        <v>1</v>
      </c>
      <c r="E32" s="327">
        <f ca="1" t="shared" si="9"/>
        <v>33</v>
      </c>
      <c r="F32" s="327" t="str">
        <f ca="1">VLOOKUP(D32,档案!A:C,3,FALSE)</f>
        <v>武汉开明</v>
      </c>
      <c r="G32" s="338" t="str">
        <f ca="1">VLOOKUP(D32,档案!A:B,2,FALSE)</f>
        <v>华夏银行汉正街支行186346</v>
      </c>
      <c r="H32" s="328">
        <f ca="1" t="shared" si="1"/>
        <v>45756</v>
      </c>
      <c r="I32" s="344" t="str">
        <f ca="1" t="shared" si="2"/>
        <v>收到黄冈亚东水泥有限公司修理费</v>
      </c>
      <c r="J32" s="344" t="str">
        <f ca="1" t="shared" si="3"/>
        <v>营业回款</v>
      </c>
      <c r="K32" s="345">
        <f ca="1" t="shared" si="4"/>
        <v>9944</v>
      </c>
      <c r="L32" s="345">
        <f ca="1" t="shared" si="5"/>
        <v>0</v>
      </c>
      <c r="M32" s="345">
        <f ca="1" t="shared" si="6"/>
        <v>224458.79</v>
      </c>
      <c r="N32" s="345">
        <f ca="1" t="shared" si="7"/>
        <v>0</v>
      </c>
    </row>
    <row r="33" ht="14.25" hidden="1" spans="1:14">
      <c r="A33" s="334">
        <f>档案!A33</f>
        <v>32</v>
      </c>
      <c r="B33" s="334">
        <f ca="1" t="shared" si="0"/>
        <v>3</v>
      </c>
      <c r="D33" s="334">
        <f ca="1" t="shared" si="8"/>
        <v>1</v>
      </c>
      <c r="E33" s="327">
        <f ca="1" t="shared" si="9"/>
        <v>34</v>
      </c>
      <c r="F33" s="327" t="str">
        <f ca="1">VLOOKUP(D33,档案!A:C,3,FALSE)</f>
        <v>武汉开明</v>
      </c>
      <c r="G33" s="338" t="str">
        <f ca="1">VLOOKUP(D33,档案!A:B,2,FALSE)</f>
        <v>华夏银行汉正街支行186346</v>
      </c>
      <c r="H33" s="328">
        <f ca="1" t="shared" si="1"/>
        <v>45757</v>
      </c>
      <c r="I33" s="344" t="str">
        <f ca="1" t="shared" si="2"/>
        <v>武汉华夏转武汉工行</v>
      </c>
      <c r="J33" s="344" t="str">
        <f ca="1" t="shared" si="3"/>
        <v>转出他行或提现</v>
      </c>
      <c r="K33" s="345">
        <f ca="1" t="shared" si="4"/>
        <v>0</v>
      </c>
      <c r="L33" s="345">
        <f ca="1" t="shared" si="5"/>
        <v>200000</v>
      </c>
      <c r="M33" s="345">
        <f ca="1" t="shared" si="6"/>
        <v>24458.79</v>
      </c>
      <c r="N33" s="345">
        <f ca="1" t="shared" si="7"/>
        <v>0</v>
      </c>
    </row>
    <row r="34" ht="14.25" hidden="1" spans="1:14">
      <c r="A34" s="334">
        <f>档案!A34</f>
        <v>33</v>
      </c>
      <c r="B34" s="334">
        <f ca="1" t="shared" si="0"/>
        <v>3</v>
      </c>
      <c r="D34" s="334">
        <f ca="1" t="shared" si="8"/>
        <v>1</v>
      </c>
      <c r="E34" s="327">
        <f ca="1" t="shared" si="9"/>
        <v>35</v>
      </c>
      <c r="F34" s="327" t="str">
        <f ca="1">VLOOKUP(D34,档案!A:C,3,FALSE)</f>
        <v>武汉开明</v>
      </c>
      <c r="G34" s="338" t="str">
        <f ca="1">VLOOKUP(D34,档案!A:B,2,FALSE)</f>
        <v>华夏银行汉正街支行186346</v>
      </c>
      <c r="H34" s="328">
        <f ca="1" t="shared" si="1"/>
        <v>45757</v>
      </c>
      <c r="I34" s="344" t="str">
        <f ca="1" t="shared" si="2"/>
        <v>手续费</v>
      </c>
      <c r="J34" s="344" t="str">
        <f ca="1" t="shared" si="3"/>
        <v>付日常费用</v>
      </c>
      <c r="K34" s="345">
        <f ca="1" t="shared" si="4"/>
        <v>0</v>
      </c>
      <c r="L34" s="345">
        <f ca="1" t="shared" si="5"/>
        <v>4.5</v>
      </c>
      <c r="M34" s="345">
        <f ca="1" t="shared" si="6"/>
        <v>24454.29</v>
      </c>
      <c r="N34" s="345">
        <f ca="1" t="shared" si="7"/>
        <v>0</v>
      </c>
    </row>
    <row r="35" ht="14.25" hidden="1" spans="1:14">
      <c r="A35" s="334">
        <f>档案!A35</f>
        <v>34</v>
      </c>
      <c r="B35" s="334">
        <f ca="1" t="shared" si="0"/>
        <v>3</v>
      </c>
      <c r="D35" s="334">
        <f ca="1" t="shared" si="8"/>
        <v>1</v>
      </c>
      <c r="E35" s="327">
        <f ca="1" t="shared" si="9"/>
        <v>36</v>
      </c>
      <c r="F35" s="327" t="str">
        <f ca="1">VLOOKUP(D35,档案!A:C,3,FALSE)</f>
        <v>武汉开明</v>
      </c>
      <c r="G35" s="338" t="str">
        <f ca="1">VLOOKUP(D35,档案!A:B,2,FALSE)</f>
        <v>华夏银行汉正街支行186346</v>
      </c>
      <c r="H35" s="328">
        <f ca="1" t="shared" si="1"/>
        <v>45762</v>
      </c>
      <c r="I35" s="344" t="str">
        <f ca="1" t="shared" si="2"/>
        <v>收到福建青拓镍业有限公司修复费</v>
      </c>
      <c r="J35" s="344" t="str">
        <f ca="1" t="shared" si="3"/>
        <v>营业回款</v>
      </c>
      <c r="K35" s="345">
        <f ca="1" t="shared" si="4"/>
        <v>32400</v>
      </c>
      <c r="L35" s="345">
        <f ca="1" t="shared" si="5"/>
        <v>0</v>
      </c>
      <c r="M35" s="345">
        <f ca="1" t="shared" si="6"/>
        <v>56854.29</v>
      </c>
      <c r="N35" s="345">
        <f ca="1" t="shared" si="7"/>
        <v>0</v>
      </c>
    </row>
    <row r="36" ht="14.25" hidden="1" spans="1:14">
      <c r="A36" s="334">
        <f>档案!A36</f>
        <v>35</v>
      </c>
      <c r="B36" s="334">
        <f ca="1" t="shared" si="0"/>
        <v>3</v>
      </c>
      <c r="D36" s="334">
        <f ca="1" t="shared" si="8"/>
        <v>1</v>
      </c>
      <c r="E36" s="327">
        <f ca="1" t="shared" si="9"/>
        <v>37</v>
      </c>
      <c r="F36" s="327" t="str">
        <f ca="1">VLOOKUP(D36,档案!A:C,3,FALSE)</f>
        <v>武汉开明</v>
      </c>
      <c r="G36" s="338" t="str">
        <f ca="1">VLOOKUP(D36,档案!A:B,2,FALSE)</f>
        <v>华夏银行汉正街支行186346</v>
      </c>
      <c r="H36" s="328">
        <f ca="1" t="shared" si="1"/>
        <v>45763</v>
      </c>
      <c r="I36" s="344" t="str">
        <f ca="1" t="shared" si="2"/>
        <v>收到湖北双环科技股份有限公司煅烧滚圈维修费</v>
      </c>
      <c r="J36" s="344" t="str">
        <f ca="1" t="shared" si="3"/>
        <v>营业回款</v>
      </c>
      <c r="K36" s="345">
        <f ca="1" t="shared" si="4"/>
        <v>765.5</v>
      </c>
      <c r="L36" s="345">
        <f ca="1" t="shared" si="5"/>
        <v>0</v>
      </c>
      <c r="M36" s="345">
        <f ca="1" t="shared" si="6"/>
        <v>57619.79</v>
      </c>
      <c r="N36" s="345">
        <f ca="1" t="shared" si="7"/>
        <v>0</v>
      </c>
    </row>
    <row r="37" ht="14.25" hidden="1" spans="1:14">
      <c r="A37" s="334">
        <f>档案!A37</f>
        <v>36</v>
      </c>
      <c r="B37" s="334">
        <f ca="1" t="shared" si="0"/>
        <v>70</v>
      </c>
      <c r="D37" s="334">
        <f ca="1" t="shared" si="8"/>
        <v>1</v>
      </c>
      <c r="E37" s="327">
        <f ca="1" t="shared" si="9"/>
        <v>38</v>
      </c>
      <c r="F37" s="327" t="str">
        <f ca="1">VLOOKUP(D37,档案!A:C,3,FALSE)</f>
        <v>武汉开明</v>
      </c>
      <c r="G37" s="338" t="str">
        <f ca="1">VLOOKUP(D37,档案!A:B,2,FALSE)</f>
        <v>华夏银行汉正街支行186346</v>
      </c>
      <c r="H37" s="328">
        <f ca="1" t="shared" si="1"/>
        <v>45763</v>
      </c>
      <c r="I37" s="344" t="str">
        <f ca="1" t="shared" si="2"/>
        <v>收到黄冈亚东水泥有限公司修理费</v>
      </c>
      <c r="J37" s="344" t="str">
        <f ca="1" t="shared" si="3"/>
        <v>营业回款</v>
      </c>
      <c r="K37" s="345">
        <f ca="1" t="shared" si="4"/>
        <v>407930</v>
      </c>
      <c r="L37" s="345">
        <f ca="1" t="shared" si="5"/>
        <v>0</v>
      </c>
      <c r="M37" s="345">
        <f ca="1" t="shared" si="6"/>
        <v>465549.79</v>
      </c>
      <c r="N37" s="345">
        <f ca="1" t="shared" si="7"/>
        <v>0</v>
      </c>
    </row>
    <row r="38" ht="14.25" hidden="1" spans="1:14">
      <c r="A38" s="334">
        <f>档案!A38</f>
        <v>37</v>
      </c>
      <c r="B38" s="334">
        <f ca="1" t="shared" si="0"/>
        <v>3</v>
      </c>
      <c r="D38" s="334">
        <f ca="1" t="shared" si="8"/>
        <v>1</v>
      </c>
      <c r="E38" s="327">
        <f ca="1" t="shared" si="9"/>
        <v>39</v>
      </c>
      <c r="F38" s="327" t="str">
        <f ca="1">VLOOKUP(D38,档案!A:C,3,FALSE)</f>
        <v>武汉开明</v>
      </c>
      <c r="G38" s="338" t="str">
        <f ca="1">VLOOKUP(D38,档案!A:B,2,FALSE)</f>
        <v>华夏银行汉正街支行186346</v>
      </c>
      <c r="H38" s="328">
        <f ca="1" t="shared" si="1"/>
        <v>45765</v>
      </c>
      <c r="I38" s="344" t="str">
        <f ca="1" t="shared" si="2"/>
        <v>转武汉农商行</v>
      </c>
      <c r="J38" s="344" t="str">
        <f ca="1" t="shared" si="3"/>
        <v>转出他行或提现</v>
      </c>
      <c r="K38" s="345">
        <f ca="1" t="shared" si="4"/>
        <v>0</v>
      </c>
      <c r="L38" s="345">
        <f ca="1" t="shared" si="5"/>
        <v>420000</v>
      </c>
      <c r="M38" s="345">
        <f ca="1" t="shared" si="6"/>
        <v>45549.79</v>
      </c>
      <c r="N38" s="345">
        <f ca="1" t="shared" si="7"/>
        <v>0</v>
      </c>
    </row>
    <row r="39" ht="14.25" hidden="1" spans="1:14">
      <c r="A39" s="334">
        <f>档案!A39</f>
        <v>38</v>
      </c>
      <c r="B39" s="334">
        <f ca="1" t="shared" si="0"/>
        <v>34</v>
      </c>
      <c r="D39" s="334">
        <f ca="1" t="shared" si="8"/>
        <v>1</v>
      </c>
      <c r="E39" s="327">
        <f ca="1" t="shared" si="9"/>
        <v>40</v>
      </c>
      <c r="F39" s="327" t="str">
        <f ca="1">VLOOKUP(D39,档案!A:C,3,FALSE)</f>
        <v>武汉开明</v>
      </c>
      <c r="G39" s="338" t="str">
        <f ca="1">VLOOKUP(D39,档案!A:B,2,FALSE)</f>
        <v>华夏银行汉正街支行186346</v>
      </c>
      <c r="H39" s="328">
        <f ca="1" t="shared" si="1"/>
        <v>45765</v>
      </c>
      <c r="I39" s="344" t="str">
        <f ca="1" t="shared" si="2"/>
        <v>转武汉工商银行</v>
      </c>
      <c r="J39" s="344" t="str">
        <f ca="1" t="shared" si="3"/>
        <v>转出他行或提现</v>
      </c>
      <c r="K39" s="345">
        <f ca="1" t="shared" si="4"/>
        <v>0</v>
      </c>
      <c r="L39" s="345">
        <f ca="1" t="shared" si="5"/>
        <v>20000</v>
      </c>
      <c r="M39" s="345">
        <f ca="1" t="shared" si="6"/>
        <v>25549.79</v>
      </c>
      <c r="N39" s="345">
        <f ca="1" t="shared" si="7"/>
        <v>0</v>
      </c>
    </row>
    <row r="40" ht="14.25" hidden="1" spans="1:14">
      <c r="A40" s="334">
        <f>档案!A40</f>
        <v>39</v>
      </c>
      <c r="B40" s="334">
        <f ca="1" t="shared" si="0"/>
        <v>3</v>
      </c>
      <c r="D40" s="334">
        <f ca="1" t="shared" si="8"/>
        <v>1</v>
      </c>
      <c r="E40" s="327">
        <f ca="1" t="shared" si="9"/>
        <v>41</v>
      </c>
      <c r="F40" s="327" t="str">
        <f ca="1">VLOOKUP(D40,档案!A:C,3,FALSE)</f>
        <v>武汉开明</v>
      </c>
      <c r="G40" s="338" t="str">
        <f ca="1">VLOOKUP(D40,档案!A:B,2,FALSE)</f>
        <v>华夏银行汉正街支行186346</v>
      </c>
      <c r="H40" s="328">
        <f ca="1" t="shared" si="1"/>
        <v>45765</v>
      </c>
      <c r="I40" s="344" t="str">
        <f ca="1" t="shared" si="2"/>
        <v>手续费</v>
      </c>
      <c r="J40" s="344" t="str">
        <f ca="1" t="shared" si="3"/>
        <v>付日常费用</v>
      </c>
      <c r="K40" s="345">
        <f ca="1" t="shared" si="4"/>
        <v>0</v>
      </c>
      <c r="L40" s="345">
        <f ca="1" t="shared" si="5"/>
        <v>4.5</v>
      </c>
      <c r="M40" s="345">
        <f ca="1" t="shared" si="6"/>
        <v>25545.29</v>
      </c>
      <c r="N40" s="345">
        <f ca="1" t="shared" si="7"/>
        <v>0</v>
      </c>
    </row>
    <row r="41" ht="14.25" hidden="1" spans="1:14">
      <c r="A41" s="334">
        <f>档案!A41</f>
        <v>40</v>
      </c>
      <c r="B41" s="334">
        <f ca="1" t="shared" si="0"/>
        <v>3</v>
      </c>
      <c r="D41" s="334">
        <f ca="1" t="shared" si="8"/>
        <v>1</v>
      </c>
      <c r="E41" s="327">
        <f ca="1" t="shared" si="9"/>
        <v>42</v>
      </c>
      <c r="F41" s="327" t="str">
        <f ca="1">VLOOKUP(D41,档案!A:C,3,FALSE)</f>
        <v>武汉开明</v>
      </c>
      <c r="G41" s="338" t="str">
        <f ca="1">VLOOKUP(D41,档案!A:B,2,FALSE)</f>
        <v>华夏银行汉正街支行186346</v>
      </c>
      <c r="H41" s="328">
        <f ca="1" t="shared" si="1"/>
        <v>45765</v>
      </c>
      <c r="I41" s="344" t="str">
        <f ca="1" t="shared" si="2"/>
        <v>手续费</v>
      </c>
      <c r="J41" s="344" t="str">
        <f ca="1" t="shared" si="3"/>
        <v>付日常费用</v>
      </c>
      <c r="K41" s="345">
        <f ca="1" t="shared" si="4"/>
        <v>0</v>
      </c>
      <c r="L41" s="345">
        <f ca="1" t="shared" si="5"/>
        <v>3</v>
      </c>
      <c r="M41" s="345">
        <f ca="1" t="shared" si="6"/>
        <v>25542.29</v>
      </c>
      <c r="N41" s="345">
        <f ca="1" t="shared" si="7"/>
        <v>0</v>
      </c>
    </row>
    <row r="42" ht="14.25" hidden="1" spans="1:14">
      <c r="A42" s="334">
        <f>档案!A42</f>
        <v>41</v>
      </c>
      <c r="B42" s="334">
        <f ca="1" t="shared" si="0"/>
        <v>3</v>
      </c>
      <c r="D42" s="334">
        <f ca="1" t="shared" si="8"/>
        <v>1</v>
      </c>
      <c r="E42" s="327">
        <f ca="1" t="shared" si="9"/>
        <v>43</v>
      </c>
      <c r="F42" s="327" t="str">
        <f ca="1">VLOOKUP(D42,档案!A:C,3,FALSE)</f>
        <v>武汉开明</v>
      </c>
      <c r="G42" s="338" t="str">
        <f ca="1">VLOOKUP(D42,档案!A:B,2,FALSE)</f>
        <v>华夏银行汉正街支行186346</v>
      </c>
      <c r="H42" s="328">
        <f ca="1" t="shared" si="1"/>
        <v>45769</v>
      </c>
      <c r="I42" s="344" t="str">
        <f ca="1" t="shared" si="2"/>
        <v>收到广西北港新材料有限公司质保金</v>
      </c>
      <c r="J42" s="344" t="str">
        <f ca="1" t="shared" si="3"/>
        <v>营业回款</v>
      </c>
      <c r="K42" s="345">
        <f ca="1" t="shared" si="4"/>
        <v>27000</v>
      </c>
      <c r="L42" s="345">
        <f ca="1" t="shared" si="5"/>
        <v>0</v>
      </c>
      <c r="M42" s="345">
        <f ca="1" t="shared" si="6"/>
        <v>52542.29</v>
      </c>
      <c r="N42" s="345">
        <f ca="1" t="shared" si="7"/>
        <v>0</v>
      </c>
    </row>
    <row r="43" ht="14.25" hidden="1" spans="1:14">
      <c r="A43" s="334">
        <f>档案!A43</f>
        <v>42</v>
      </c>
      <c r="B43" s="334">
        <f ca="1" t="shared" si="0"/>
        <v>13</v>
      </c>
      <c r="D43" s="334">
        <f ca="1" t="shared" si="8"/>
        <v>1</v>
      </c>
      <c r="E43" s="327">
        <f ca="1" t="shared" si="9"/>
        <v>44</v>
      </c>
      <c r="F43" s="327" t="str">
        <f ca="1">VLOOKUP(D43,档案!A:C,3,FALSE)</f>
        <v>武汉开明</v>
      </c>
      <c r="G43" s="338" t="str">
        <f ca="1">VLOOKUP(D43,档案!A:B,2,FALSE)</f>
        <v>华夏银行汉正街支行186346</v>
      </c>
      <c r="H43" s="328">
        <f ca="1" t="shared" si="1"/>
        <v>45770</v>
      </c>
      <c r="I43" s="344" t="str">
        <f ca="1" t="shared" si="2"/>
        <v>收到无为华塑矿业有限公司修理费</v>
      </c>
      <c r="J43" s="344" t="str">
        <f ca="1" t="shared" si="3"/>
        <v>营业回款</v>
      </c>
      <c r="K43" s="345">
        <f ca="1" t="shared" si="4"/>
        <v>8000</v>
      </c>
      <c r="L43" s="345">
        <f ca="1" t="shared" si="5"/>
        <v>0</v>
      </c>
      <c r="M43" s="345">
        <f ca="1" t="shared" si="6"/>
        <v>60542.29</v>
      </c>
      <c r="N43" s="345">
        <f ca="1" t="shared" si="7"/>
        <v>0</v>
      </c>
    </row>
    <row r="44" ht="14.25" hidden="1" spans="1:17">
      <c r="A44" s="334">
        <f>档案!A44</f>
        <v>43</v>
      </c>
      <c r="B44" s="334">
        <f ca="1" t="shared" si="0"/>
        <v>3</v>
      </c>
      <c r="D44" s="334">
        <f ca="1" t="shared" si="8"/>
        <v>1</v>
      </c>
      <c r="E44" s="327">
        <f ca="1" t="shared" si="9"/>
        <v>45</v>
      </c>
      <c r="F44" s="327" t="str">
        <f ca="1">VLOOKUP(D44,档案!A:C,3,FALSE)</f>
        <v>武汉开明</v>
      </c>
      <c r="G44" s="338" t="str">
        <f ca="1">VLOOKUP(D44,档案!A:B,2,FALSE)</f>
        <v>华夏银行汉正街支行186346</v>
      </c>
      <c r="H44" s="328">
        <f ca="1" t="shared" si="1"/>
        <v>45771</v>
      </c>
      <c r="I44" s="344" t="str">
        <f ca="1" t="shared" si="2"/>
        <v>收到嘉峪关祁连山水泥有限公司货款</v>
      </c>
      <c r="J44" s="344" t="str">
        <f ca="1" t="shared" si="3"/>
        <v>营业回款</v>
      </c>
      <c r="K44" s="345">
        <f ca="1" t="shared" si="4"/>
        <v>34800</v>
      </c>
      <c r="L44" s="345">
        <f ca="1" t="shared" si="5"/>
        <v>0</v>
      </c>
      <c r="M44" s="345">
        <f ca="1" t="shared" si="6"/>
        <v>95342.29</v>
      </c>
      <c r="N44" s="345">
        <f ca="1" t="shared" si="7"/>
        <v>0</v>
      </c>
      <c r="Q44" s="321" t="s">
        <v>87</v>
      </c>
    </row>
    <row r="45" ht="14.25" hidden="1" spans="1:14">
      <c r="A45" s="334">
        <f>档案!A45</f>
        <v>44</v>
      </c>
      <c r="B45" s="334">
        <f ca="1" t="shared" si="0"/>
        <v>180</v>
      </c>
      <c r="D45" s="334">
        <f ca="1" t="shared" si="8"/>
        <v>1</v>
      </c>
      <c r="E45" s="327">
        <f ca="1" t="shared" si="9"/>
        <v>46</v>
      </c>
      <c r="F45" s="327" t="str">
        <f ca="1">VLOOKUP(D45,档案!A:C,3,FALSE)</f>
        <v>武汉开明</v>
      </c>
      <c r="G45" s="338" t="str">
        <f ca="1">VLOOKUP(D45,档案!A:B,2,FALSE)</f>
        <v>华夏银行汉正街支行186346</v>
      </c>
      <c r="H45" s="328">
        <f ca="1" t="shared" si="1"/>
        <v>45771</v>
      </c>
      <c r="I45" s="344" t="str">
        <f ca="1" t="shared" si="2"/>
        <v>手续费</v>
      </c>
      <c r="J45" s="344" t="str">
        <f ca="1" t="shared" si="3"/>
        <v>付日常费用</v>
      </c>
      <c r="K45" s="345">
        <f ca="1" t="shared" si="4"/>
        <v>0</v>
      </c>
      <c r="L45" s="345">
        <f ca="1" t="shared" si="5"/>
        <v>4.5</v>
      </c>
      <c r="M45" s="345">
        <f ca="1" t="shared" si="6"/>
        <v>95337.79</v>
      </c>
      <c r="N45" s="345">
        <f ca="1" t="shared" si="7"/>
        <v>0</v>
      </c>
    </row>
    <row r="46" ht="14.25" hidden="1" spans="1:14">
      <c r="A46" s="334">
        <f>档案!A46</f>
        <v>45</v>
      </c>
      <c r="B46" s="334">
        <f ca="1" t="shared" si="0"/>
        <v>16</v>
      </c>
      <c r="D46" s="334">
        <f ca="1" t="shared" si="8"/>
        <v>1</v>
      </c>
      <c r="E46" s="327">
        <f ca="1" t="shared" si="9"/>
        <v>47</v>
      </c>
      <c r="F46" s="327" t="str">
        <f ca="1">VLOOKUP(D46,档案!A:C,3,FALSE)</f>
        <v>武汉开明</v>
      </c>
      <c r="G46" s="338" t="str">
        <f ca="1">VLOOKUP(D46,档案!A:B,2,FALSE)</f>
        <v>华夏银行汉正街支行186346</v>
      </c>
      <c r="H46" s="328">
        <f ca="1" t="shared" si="1"/>
        <v>45771</v>
      </c>
      <c r="I46" s="344" t="str">
        <f ca="1" t="shared" si="2"/>
        <v>收到四川省星船城水泥股份有限公司维修款</v>
      </c>
      <c r="J46" s="344" t="str">
        <f ca="1" t="shared" si="3"/>
        <v>营业回款</v>
      </c>
      <c r="K46" s="345">
        <f ca="1" t="shared" si="4"/>
        <v>35820</v>
      </c>
      <c r="L46" s="345">
        <f ca="1" t="shared" si="5"/>
        <v>0</v>
      </c>
      <c r="M46" s="345">
        <f ca="1" t="shared" si="6"/>
        <v>131157.79</v>
      </c>
      <c r="N46" s="345">
        <f ca="1" t="shared" si="7"/>
        <v>0</v>
      </c>
    </row>
    <row r="47" ht="14.25" hidden="1" spans="1:14">
      <c r="A47" s="334">
        <f>档案!A47</f>
        <v>46</v>
      </c>
      <c r="B47" s="334">
        <f ca="1" t="shared" si="0"/>
        <v>23</v>
      </c>
      <c r="D47" s="334">
        <f ca="1" t="shared" si="8"/>
        <v>1</v>
      </c>
      <c r="E47" s="327">
        <f ca="1" t="shared" si="9"/>
        <v>48</v>
      </c>
      <c r="F47" s="327" t="str">
        <f ca="1">VLOOKUP(D47,档案!A:C,3,FALSE)</f>
        <v>武汉开明</v>
      </c>
      <c r="G47" s="338" t="str">
        <f ca="1">VLOOKUP(D47,档案!A:B,2,FALSE)</f>
        <v>华夏银行汉正街支行186346</v>
      </c>
      <c r="H47" s="328">
        <f ca="1" t="shared" si="1"/>
        <v>45771</v>
      </c>
      <c r="I47" s="344" t="str">
        <f ca="1" t="shared" si="2"/>
        <v>收到宜良红狮水泥有限公司货款</v>
      </c>
      <c r="J47" s="344" t="str">
        <f ca="1" t="shared" si="3"/>
        <v>营业回款</v>
      </c>
      <c r="K47" s="345">
        <f ca="1" t="shared" si="4"/>
        <v>50000</v>
      </c>
      <c r="L47" s="345">
        <f ca="1" t="shared" si="5"/>
        <v>0</v>
      </c>
      <c r="M47" s="345">
        <f ca="1" t="shared" si="6"/>
        <v>181157.79</v>
      </c>
      <c r="N47" s="345">
        <f ca="1" t="shared" si="7"/>
        <v>0</v>
      </c>
    </row>
    <row r="48" ht="14.25" hidden="1" spans="1:14">
      <c r="A48" s="334">
        <f>档案!A48</f>
        <v>47</v>
      </c>
      <c r="B48" s="334">
        <f ca="1" t="shared" si="0"/>
        <v>22</v>
      </c>
      <c r="D48" s="334">
        <f ca="1" t="shared" si="8"/>
        <v>1</v>
      </c>
      <c r="E48" s="327">
        <f ca="1" t="shared" si="9"/>
        <v>49</v>
      </c>
      <c r="F48" s="327" t="str">
        <f ca="1">VLOOKUP(D48,档案!A:C,3,FALSE)</f>
        <v>武汉开明</v>
      </c>
      <c r="G48" s="338" t="str">
        <f ca="1">VLOOKUP(D48,档案!A:B,2,FALSE)</f>
        <v>华夏银行汉正街支行186346</v>
      </c>
      <c r="H48" s="328">
        <f ca="1" t="shared" si="1"/>
        <v>45771</v>
      </c>
      <c r="I48" s="344" t="str">
        <f ca="1" t="shared" si="2"/>
        <v>转武汉农商行</v>
      </c>
      <c r="J48" s="344" t="str">
        <f ca="1" t="shared" si="3"/>
        <v>转出他行或提现</v>
      </c>
      <c r="K48" s="345">
        <f ca="1" t="shared" si="4"/>
        <v>0</v>
      </c>
      <c r="L48" s="345">
        <f ca="1" t="shared" si="5"/>
        <v>140000</v>
      </c>
      <c r="M48" s="345">
        <f ca="1" t="shared" si="6"/>
        <v>41157.79</v>
      </c>
      <c r="N48" s="345">
        <f ca="1" t="shared" si="7"/>
        <v>0</v>
      </c>
    </row>
    <row r="49" ht="14.25" hidden="1" spans="1:14">
      <c r="A49" s="334">
        <f>档案!A49</f>
        <v>48</v>
      </c>
      <c r="B49" s="334">
        <f ca="1" t="shared" si="0"/>
        <v>12</v>
      </c>
      <c r="D49" s="334">
        <f ca="1" t="shared" si="8"/>
        <v>1</v>
      </c>
      <c r="E49" s="327">
        <f ca="1" t="shared" si="9"/>
        <v>50</v>
      </c>
      <c r="F49" s="327" t="str">
        <f ca="1">VLOOKUP(D49,档案!A:C,3,FALSE)</f>
        <v>武汉开明</v>
      </c>
      <c r="G49" s="338" t="str">
        <f ca="1">VLOOKUP(D49,档案!A:B,2,FALSE)</f>
        <v>华夏银行汉正街支行186346</v>
      </c>
      <c r="H49" s="328">
        <f ca="1" t="shared" si="1"/>
        <v>45772</v>
      </c>
      <c r="I49" s="344" t="str">
        <f ca="1" t="shared" si="2"/>
        <v>转武汉农商行</v>
      </c>
      <c r="J49" s="344" t="str">
        <f ca="1" t="shared" si="3"/>
        <v>转出他行或提现</v>
      </c>
      <c r="K49" s="345">
        <f ca="1" t="shared" si="4"/>
        <v>0</v>
      </c>
      <c r="L49" s="345">
        <f ca="1" t="shared" si="5"/>
        <v>40000</v>
      </c>
      <c r="M49" s="345">
        <f ca="1" t="shared" si="6"/>
        <v>1157.78999999998</v>
      </c>
      <c r="N49" s="345">
        <f ca="1" t="shared" si="7"/>
        <v>0</v>
      </c>
    </row>
    <row r="50" ht="14.25" hidden="1" spans="1:14">
      <c r="A50" s="334" t="e">
        <f>档案!#REF!</f>
        <v>#REF!</v>
      </c>
      <c r="B50" s="334">
        <f ca="1" t="shared" si="0"/>
        <v>1</v>
      </c>
      <c r="D50" s="334">
        <f ca="1" t="shared" si="8"/>
        <v>1</v>
      </c>
      <c r="E50" s="327">
        <f ca="1" t="shared" si="9"/>
        <v>51</v>
      </c>
      <c r="F50" s="327" t="str">
        <f ca="1">VLOOKUP(D50,档案!A:C,3,FALSE)</f>
        <v>武汉开明</v>
      </c>
      <c r="G50" s="338" t="str">
        <f ca="1">VLOOKUP(D50,档案!A:B,2,FALSE)</f>
        <v>华夏银行汉正街支行186346</v>
      </c>
      <c r="H50" s="328">
        <f ca="1" t="shared" si="1"/>
        <v>45771</v>
      </c>
      <c r="I50" s="344" t="str">
        <f ca="1" t="shared" si="2"/>
        <v>手续费</v>
      </c>
      <c r="J50" s="344" t="str">
        <f ca="1" t="shared" si="3"/>
        <v>付日常费用</v>
      </c>
      <c r="K50" s="345">
        <f ca="1" t="shared" si="4"/>
        <v>0</v>
      </c>
      <c r="L50" s="345">
        <f ca="1" t="shared" si="5"/>
        <v>3</v>
      </c>
      <c r="M50" s="345">
        <f ca="1" t="shared" si="6"/>
        <v>1154.78999999998</v>
      </c>
      <c r="N50" s="345">
        <f ca="1" t="shared" si="7"/>
        <v>0</v>
      </c>
    </row>
    <row r="51" ht="14.25" hidden="1" spans="1:14">
      <c r="A51" s="334">
        <f>档案!A50</f>
        <v>50</v>
      </c>
      <c r="B51" s="334">
        <f ca="1" t="shared" si="0"/>
        <v>6</v>
      </c>
      <c r="D51" s="334">
        <f ca="1" t="shared" si="8"/>
        <v>1</v>
      </c>
      <c r="E51" s="327">
        <f ca="1" t="shared" si="9"/>
        <v>52</v>
      </c>
      <c r="F51" s="327" t="str">
        <f ca="1">VLOOKUP(D51,档案!A:C,3,FALSE)</f>
        <v>武汉开明</v>
      </c>
      <c r="G51" s="338" t="str">
        <f ca="1">VLOOKUP(D51,档案!A:B,2,FALSE)</f>
        <v>华夏银行汉正街支行186346</v>
      </c>
      <c r="H51" s="328">
        <f ca="1" t="shared" si="1"/>
        <v>45797</v>
      </c>
      <c r="I51" s="344" t="str">
        <f ca="1" t="shared" si="2"/>
        <v>收到山东申丰水泥集团有限公司货款</v>
      </c>
      <c r="J51" s="344" t="str">
        <f ca="1" t="shared" si="3"/>
        <v>营业回款</v>
      </c>
      <c r="K51" s="345">
        <f ca="1" t="shared" si="4"/>
        <v>49.56</v>
      </c>
      <c r="L51" s="345">
        <f ca="1" t="shared" si="5"/>
        <v>0</v>
      </c>
      <c r="M51" s="345">
        <f ca="1" t="shared" si="6"/>
        <v>1204.34999999998</v>
      </c>
      <c r="N51" s="345">
        <f ca="1" t="shared" si="7"/>
        <v>0</v>
      </c>
    </row>
    <row r="52" ht="14.25" hidden="1" spans="1:14">
      <c r="A52" s="334">
        <f>档案!A51</f>
        <v>51</v>
      </c>
      <c r="B52" s="334">
        <f ca="1" t="shared" si="0"/>
        <v>13</v>
      </c>
      <c r="D52" s="334">
        <f ca="1" t="shared" si="8"/>
        <v>1</v>
      </c>
      <c r="E52" s="327">
        <f ca="1" t="shared" si="9"/>
        <v>53</v>
      </c>
      <c r="F52" s="327" t="str">
        <f ca="1">VLOOKUP(D52,档案!A:C,3,FALSE)</f>
        <v>武汉开明</v>
      </c>
      <c r="G52" s="338" t="str">
        <f ca="1">VLOOKUP(D52,档案!A:B,2,FALSE)</f>
        <v>华夏银行汉正街支行186346</v>
      </c>
      <c r="H52" s="328">
        <f ca="1" t="shared" si="1"/>
        <v>45804</v>
      </c>
      <c r="I52" s="344" t="str">
        <f ca="1" t="shared" si="2"/>
        <v>收到库尔勒天山水泥有限责任公司修理费</v>
      </c>
      <c r="J52" s="344" t="str">
        <f ca="1" t="shared" si="3"/>
        <v>营业回款</v>
      </c>
      <c r="K52" s="345">
        <f ca="1" t="shared" si="4"/>
        <v>2650</v>
      </c>
      <c r="L52" s="345">
        <f ca="1" t="shared" si="5"/>
        <v>0</v>
      </c>
      <c r="M52" s="345">
        <f ca="1" t="shared" si="6"/>
        <v>3854.34999999998</v>
      </c>
      <c r="N52" s="345">
        <f ca="1" t="shared" si="7"/>
        <v>0</v>
      </c>
    </row>
    <row r="53" ht="14.25" hidden="1" spans="1:14">
      <c r="A53" s="334">
        <f>档案!A52</f>
        <v>52</v>
      </c>
      <c r="B53" s="334">
        <f ca="1" t="shared" si="0"/>
        <v>3</v>
      </c>
      <c r="D53" s="334">
        <f ca="1" t="shared" si="8"/>
        <v>1</v>
      </c>
      <c r="E53" s="327">
        <f ca="1" t="shared" si="9"/>
        <v>54</v>
      </c>
      <c r="F53" s="327" t="str">
        <f ca="1">VLOOKUP(D53,档案!A:C,3,FALSE)</f>
        <v>武汉开明</v>
      </c>
      <c r="G53" s="338" t="str">
        <f ca="1">VLOOKUP(D53,档案!A:B,2,FALSE)</f>
        <v>华夏银行汉正街支行186346</v>
      </c>
      <c r="H53" s="328">
        <f ca="1" t="shared" si="1"/>
        <v>45804</v>
      </c>
      <c r="I53" s="344" t="str">
        <f ca="1" t="shared" si="2"/>
        <v>收到库尔勒天山水泥有限责任公司退保证金</v>
      </c>
      <c r="J53" s="344" t="str">
        <f ca="1" t="shared" si="3"/>
        <v>营业回款</v>
      </c>
      <c r="K53" s="345">
        <f ca="1" t="shared" si="4"/>
        <v>1500</v>
      </c>
      <c r="L53" s="345">
        <f ca="1" t="shared" si="5"/>
        <v>0</v>
      </c>
      <c r="M53" s="345">
        <f ca="1" t="shared" si="6"/>
        <v>5354.34999999998</v>
      </c>
      <c r="N53" s="345">
        <f ca="1" t="shared" si="7"/>
        <v>0</v>
      </c>
    </row>
    <row r="54" ht="14.25" hidden="1" spans="1:14">
      <c r="A54" s="334">
        <f>档案!A53</f>
        <v>53</v>
      </c>
      <c r="B54" s="334">
        <f ca="1" t="shared" si="0"/>
        <v>192</v>
      </c>
      <c r="D54" s="334">
        <f ca="1" t="shared" si="8"/>
        <v>1</v>
      </c>
      <c r="E54" s="327">
        <f ca="1" t="shared" si="9"/>
        <v>55</v>
      </c>
      <c r="F54" s="327" t="str">
        <f ca="1">VLOOKUP(D54,档案!A:C,3,FALSE)</f>
        <v>武汉开明</v>
      </c>
      <c r="G54" s="338" t="str">
        <f ca="1">VLOOKUP(D54,档案!A:B,2,FALSE)</f>
        <v>华夏银行汉正街支行186346</v>
      </c>
      <c r="H54" s="328">
        <f ca="1" t="shared" si="1"/>
        <v>45804</v>
      </c>
      <c r="I54" s="344" t="str">
        <f ca="1" t="shared" si="2"/>
        <v>收到库尔勒天山水泥有限责任公司退保证金</v>
      </c>
      <c r="J54" s="344" t="str">
        <f ca="1" t="shared" si="3"/>
        <v>营业回款</v>
      </c>
      <c r="K54" s="345">
        <f ca="1" t="shared" si="4"/>
        <v>4000</v>
      </c>
      <c r="L54" s="345">
        <f ca="1" t="shared" si="5"/>
        <v>0</v>
      </c>
      <c r="M54" s="345">
        <f ca="1" t="shared" si="6"/>
        <v>9354.34999999998</v>
      </c>
      <c r="N54" s="345">
        <f ca="1" t="shared" si="7"/>
        <v>0</v>
      </c>
    </row>
    <row r="55" ht="14.25" hidden="1" spans="1:14">
      <c r="A55" s="334">
        <f>档案!A54</f>
        <v>0</v>
      </c>
      <c r="B55" s="334">
        <f ca="1" t="shared" si="0"/>
        <v>1</v>
      </c>
      <c r="D55" s="334">
        <f ca="1" t="shared" si="8"/>
        <v>1</v>
      </c>
      <c r="E55" s="327">
        <f ca="1" t="shared" si="9"/>
        <v>56</v>
      </c>
      <c r="F55" s="327" t="str">
        <f ca="1">VLOOKUP(D55,档案!A:C,3,FALSE)</f>
        <v>武汉开明</v>
      </c>
      <c r="G55" s="338" t="str">
        <f ca="1">VLOOKUP(D55,档案!A:B,2,FALSE)</f>
        <v>华夏银行汉正街支行186346</v>
      </c>
      <c r="H55" s="328">
        <f ca="1" t="shared" si="1"/>
        <v>45804</v>
      </c>
      <c r="I55" s="344" t="str">
        <f ca="1" t="shared" si="2"/>
        <v>收到库尔勒天山水泥有限责任公司修理费</v>
      </c>
      <c r="J55" s="344" t="str">
        <f ca="1" t="shared" si="3"/>
        <v>营业回款</v>
      </c>
      <c r="K55" s="345">
        <f ca="1" t="shared" si="4"/>
        <v>30000</v>
      </c>
      <c r="L55" s="345">
        <f ca="1" t="shared" si="5"/>
        <v>0</v>
      </c>
      <c r="M55" s="345">
        <f ca="1" t="shared" si="6"/>
        <v>39354.35</v>
      </c>
      <c r="N55" s="345">
        <f ca="1" t="shared" si="7"/>
        <v>0</v>
      </c>
    </row>
    <row r="56" ht="14.25" hidden="1" spans="1:14">
      <c r="A56" s="334">
        <f>档案!A55</f>
        <v>0</v>
      </c>
      <c r="B56" s="334">
        <f ca="1" t="shared" si="0"/>
        <v>1</v>
      </c>
      <c r="D56" s="334">
        <f ca="1" t="shared" si="8"/>
        <v>1</v>
      </c>
      <c r="E56" s="327">
        <f ca="1" t="shared" si="9"/>
        <v>57</v>
      </c>
      <c r="F56" s="327" t="str">
        <f ca="1">VLOOKUP(D56,档案!A:C,3,FALSE)</f>
        <v>武汉开明</v>
      </c>
      <c r="G56" s="338" t="str">
        <f ca="1">VLOOKUP(D56,档案!A:B,2,FALSE)</f>
        <v>华夏银行汉正街支行186346</v>
      </c>
      <c r="H56" s="328">
        <f ca="1" t="shared" si="1"/>
        <v>45805</v>
      </c>
      <c r="I56" s="344" t="str">
        <f ca="1" t="shared" si="2"/>
        <v>收到湖北双环科技股份有限公司质保金</v>
      </c>
      <c r="J56" s="344" t="str">
        <f ca="1" t="shared" si="3"/>
        <v>营业回款</v>
      </c>
      <c r="K56" s="345">
        <f ca="1" t="shared" si="4"/>
        <v>244</v>
      </c>
      <c r="L56" s="345">
        <f ca="1" t="shared" si="5"/>
        <v>0</v>
      </c>
      <c r="M56" s="345">
        <f ca="1" t="shared" si="6"/>
        <v>39598.35</v>
      </c>
      <c r="N56" s="345">
        <f ca="1" t="shared" si="7"/>
        <v>0</v>
      </c>
    </row>
    <row r="57" ht="14.25" hidden="1" spans="1:14">
      <c r="A57" s="334">
        <f>档案!A56</f>
        <v>0</v>
      </c>
      <c r="B57" s="334">
        <f ca="1" t="shared" si="0"/>
        <v>1</v>
      </c>
      <c r="D57" s="334">
        <f ca="1" t="shared" si="8"/>
        <v>1</v>
      </c>
      <c r="E57" s="327">
        <f ca="1" t="shared" si="9"/>
        <v>58</v>
      </c>
      <c r="F57" s="327" t="str">
        <f ca="1">VLOOKUP(D57,档案!A:C,3,FALSE)</f>
        <v>武汉开明</v>
      </c>
      <c r="G57" s="338" t="str">
        <f ca="1">VLOOKUP(D57,档案!A:B,2,FALSE)</f>
        <v>华夏银行汉正街支行186346</v>
      </c>
      <c r="H57" s="328">
        <f ca="1" t="shared" si="1"/>
        <v>45806</v>
      </c>
      <c r="I57" s="344" t="str">
        <f ca="1" t="shared" si="2"/>
        <v>收到宜良红狮水泥有限公司货款</v>
      </c>
      <c r="J57" s="344" t="str">
        <f ca="1" t="shared" si="3"/>
        <v>营业回款</v>
      </c>
      <c r="K57" s="345">
        <f ca="1" t="shared" si="4"/>
        <v>22478.75</v>
      </c>
      <c r="L57" s="345">
        <f ca="1" t="shared" si="5"/>
        <v>0</v>
      </c>
      <c r="M57" s="345">
        <f ca="1" t="shared" si="6"/>
        <v>62077.1</v>
      </c>
      <c r="N57" s="345">
        <f ca="1" t="shared" si="7"/>
        <v>0</v>
      </c>
    </row>
    <row r="58" ht="14.25" hidden="1" spans="1:14">
      <c r="A58" s="334">
        <f>档案!A57</f>
        <v>0</v>
      </c>
      <c r="B58" s="334">
        <f ca="1" t="shared" si="0"/>
        <v>1</v>
      </c>
      <c r="D58" s="334">
        <f ca="1" t="shared" si="8"/>
        <v>1</v>
      </c>
      <c r="E58" s="327">
        <f ca="1" t="shared" si="9"/>
        <v>59</v>
      </c>
      <c r="F58" s="327" t="str">
        <f ca="1">VLOOKUP(D58,档案!A:C,3,FALSE)</f>
        <v>武汉开明</v>
      </c>
      <c r="G58" s="338" t="str">
        <f ca="1">VLOOKUP(D58,档案!A:B,2,FALSE)</f>
        <v>华夏银行汉正街支行186346</v>
      </c>
      <c r="H58" s="328">
        <f ca="1" t="shared" si="1"/>
        <v>45807</v>
      </c>
      <c r="I58" s="344" t="str">
        <f ca="1" t="shared" si="2"/>
        <v>转湖北邮政</v>
      </c>
      <c r="J58" s="344" t="str">
        <f ca="1" t="shared" si="3"/>
        <v>转出他行或提现</v>
      </c>
      <c r="K58" s="345">
        <f ca="1" t="shared" si="4"/>
        <v>0</v>
      </c>
      <c r="L58" s="345">
        <f ca="1" t="shared" si="5"/>
        <v>59000</v>
      </c>
      <c r="M58" s="345">
        <f ca="1" t="shared" si="6"/>
        <v>3077.09999999998</v>
      </c>
      <c r="N58" s="345">
        <f ca="1" t="shared" si="7"/>
        <v>0</v>
      </c>
    </row>
    <row r="59" ht="14.25" hidden="1" spans="1:14">
      <c r="A59" s="334">
        <f>档案!A58</f>
        <v>0</v>
      </c>
      <c r="B59" s="334">
        <f ca="1" t="shared" si="0"/>
        <v>1</v>
      </c>
      <c r="D59" s="334">
        <f ca="1" t="shared" si="8"/>
        <v>1</v>
      </c>
      <c r="E59" s="327">
        <f ca="1" t="shared" si="9"/>
        <v>60</v>
      </c>
      <c r="F59" s="327" t="str">
        <f ca="1">VLOOKUP(D59,档案!A:C,3,FALSE)</f>
        <v>武汉开明</v>
      </c>
      <c r="G59" s="338" t="str">
        <f ca="1">VLOOKUP(D59,档案!A:B,2,FALSE)</f>
        <v>华夏银行汉正街支行186346</v>
      </c>
      <c r="H59" s="328">
        <f ca="1" t="shared" si="1"/>
        <v>45807</v>
      </c>
      <c r="I59" s="344" t="str">
        <f ca="1" t="shared" si="2"/>
        <v>手续费</v>
      </c>
      <c r="J59" s="344" t="str">
        <f ca="1" t="shared" si="3"/>
        <v>付日常费用</v>
      </c>
      <c r="K59" s="345">
        <f ca="1" t="shared" si="4"/>
        <v>0</v>
      </c>
      <c r="L59" s="345">
        <f ca="1" t="shared" si="5"/>
        <v>3</v>
      </c>
      <c r="M59" s="345">
        <f ca="1" t="shared" si="6"/>
        <v>3074.09999999998</v>
      </c>
      <c r="N59" s="345">
        <f ca="1" t="shared" si="7"/>
        <v>0</v>
      </c>
    </row>
    <row r="60" ht="14.25" hidden="1" spans="1:14">
      <c r="A60" s="334">
        <f>档案!A59</f>
        <v>0</v>
      </c>
      <c r="B60" s="334">
        <f ca="1" t="shared" si="0"/>
        <v>1</v>
      </c>
      <c r="D60" s="334">
        <f ca="1" t="shared" si="8"/>
        <v>1</v>
      </c>
      <c r="E60" s="327">
        <f ca="1" t="shared" si="9"/>
        <v>61</v>
      </c>
      <c r="F60" s="327" t="str">
        <f ca="1">VLOOKUP(D60,档案!A:C,3,FALSE)</f>
        <v>武汉开明</v>
      </c>
      <c r="G60" s="338" t="str">
        <f ca="1">VLOOKUP(D60,档案!A:B,2,FALSE)</f>
        <v>华夏银行汉正街支行186346</v>
      </c>
      <c r="H60" s="328">
        <f ca="1" t="shared" si="1"/>
        <v>45807</v>
      </c>
      <c r="I60" s="344" t="str">
        <f ca="1" t="shared" si="2"/>
        <v>手续费</v>
      </c>
      <c r="J60" s="344" t="str">
        <f ca="1" t="shared" si="3"/>
        <v>付日常费用</v>
      </c>
      <c r="K60" s="345">
        <f ca="1" t="shared" si="4"/>
        <v>0</v>
      </c>
      <c r="L60" s="345">
        <f ca="1" t="shared" si="5"/>
        <v>1.5</v>
      </c>
      <c r="M60" s="345">
        <f ca="1" t="shared" si="6"/>
        <v>3072.59999999998</v>
      </c>
      <c r="N60" s="345">
        <f ca="1" t="shared" si="7"/>
        <v>0</v>
      </c>
    </row>
    <row r="61" ht="14.25" hidden="1" spans="1:14">
      <c r="A61" s="334">
        <f>档案!A60</f>
        <v>0</v>
      </c>
      <c r="B61" s="334">
        <f ca="1" t="shared" si="0"/>
        <v>1</v>
      </c>
      <c r="D61" s="334">
        <f ca="1" t="shared" si="8"/>
        <v>1</v>
      </c>
      <c r="E61" s="327">
        <f ca="1" t="shared" si="9"/>
        <v>62</v>
      </c>
      <c r="F61" s="327" t="str">
        <f ca="1">VLOOKUP(D61,档案!A:C,3,FALSE)</f>
        <v>武汉开明</v>
      </c>
      <c r="G61" s="338" t="str">
        <f ca="1">VLOOKUP(D61,档案!A:B,2,FALSE)</f>
        <v>华夏银行汉正街支行186346</v>
      </c>
      <c r="H61" s="328">
        <f ca="1" t="shared" si="1"/>
        <v>45807</v>
      </c>
      <c r="I61" s="344" t="str">
        <f ca="1" t="shared" si="2"/>
        <v>生产部李权智用款莱芜钢铁托轮轴承采购费付山东万古轴承有限公司（付现金）--公司</v>
      </c>
      <c r="J61" s="344" t="str">
        <f ca="1" t="shared" si="3"/>
        <v>项目成本</v>
      </c>
      <c r="K61" s="345">
        <f ca="1" t="shared" si="4"/>
        <v>0</v>
      </c>
      <c r="L61" s="345">
        <f ca="1" t="shared" si="5"/>
        <v>2089.75</v>
      </c>
      <c r="M61" s="345">
        <f ca="1" t="shared" si="6"/>
        <v>982.849999999977</v>
      </c>
      <c r="N61" s="345">
        <f ca="1" t="shared" si="7"/>
        <v>0</v>
      </c>
    </row>
    <row r="62" ht="14.25" hidden="1" spans="1:14">
      <c r="A62" s="334">
        <f>档案!A61</f>
        <v>0</v>
      </c>
      <c r="B62" s="334">
        <f ca="1" t="shared" si="0"/>
        <v>1</v>
      </c>
      <c r="D62" s="334">
        <f ca="1" t="shared" si="8"/>
        <v>1</v>
      </c>
      <c r="E62" s="327">
        <f ca="1" t="shared" si="9"/>
        <v>63</v>
      </c>
      <c r="F62" s="327" t="str">
        <f ca="1">VLOOKUP(D62,档案!A:C,3,FALSE)</f>
        <v>武汉开明</v>
      </c>
      <c r="G62" s="338" t="str">
        <f ca="1">VLOOKUP(D62,档案!A:B,2,FALSE)</f>
        <v>华夏银行汉正街支行186346</v>
      </c>
      <c r="H62" s="328">
        <f ca="1" t="shared" si="1"/>
        <v>45811</v>
      </c>
      <c r="I62" s="344" t="str">
        <f ca="1" t="shared" si="2"/>
        <v>收到微众银行小微贷款放款户转来贷款</v>
      </c>
      <c r="J62" s="344" t="str">
        <f ca="1" t="shared" si="3"/>
        <v>借款到账</v>
      </c>
      <c r="K62" s="345">
        <f ca="1" t="shared" si="4"/>
        <v>1000000</v>
      </c>
      <c r="L62" s="345">
        <f ca="1" t="shared" si="5"/>
        <v>0</v>
      </c>
      <c r="M62" s="345">
        <f ca="1" t="shared" si="6"/>
        <v>1000982.85</v>
      </c>
      <c r="N62" s="345">
        <f ca="1" t="shared" si="7"/>
        <v>0</v>
      </c>
    </row>
    <row r="63" ht="14.25" hidden="1" spans="1:14">
      <c r="A63" s="334">
        <f>档案!A62</f>
        <v>0</v>
      </c>
      <c r="B63" s="334">
        <f ca="1" t="shared" si="0"/>
        <v>1</v>
      </c>
      <c r="D63" s="334">
        <f ca="1" t="shared" si="8"/>
        <v>1</v>
      </c>
      <c r="E63" s="327">
        <f ca="1" t="shared" si="9"/>
        <v>64</v>
      </c>
      <c r="F63" s="327" t="str">
        <f ca="1">VLOOKUP(D63,档案!A:C,3,FALSE)</f>
        <v>武汉开明</v>
      </c>
      <c r="G63" s="338" t="str">
        <f ca="1">VLOOKUP(D63,档案!A:B,2,FALSE)</f>
        <v>华夏银行汉正街支行186346</v>
      </c>
      <c r="H63" s="328">
        <f ca="1" t="shared" si="1"/>
        <v>45812</v>
      </c>
      <c r="I63" s="344" t="str">
        <f ca="1" t="shared" si="2"/>
        <v>转武汉农商行</v>
      </c>
      <c r="J63" s="344" t="str">
        <f ca="1" t="shared" si="3"/>
        <v>转出他行或提现</v>
      </c>
      <c r="K63" s="345">
        <f ca="1" t="shared" si="4"/>
        <v>0</v>
      </c>
      <c r="L63" s="345">
        <f ca="1" t="shared" si="5"/>
        <v>400000</v>
      </c>
      <c r="M63" s="345">
        <f ca="1" t="shared" si="6"/>
        <v>600982.85</v>
      </c>
      <c r="N63" s="345">
        <f ca="1" t="shared" si="7"/>
        <v>0</v>
      </c>
    </row>
    <row r="64" ht="14.25" hidden="1" spans="1:14">
      <c r="A64" s="334">
        <f>档案!A63</f>
        <v>0</v>
      </c>
      <c r="B64" s="334">
        <f ca="1" t="shared" si="0"/>
        <v>1</v>
      </c>
      <c r="D64" s="334">
        <f ca="1" t="shared" si="8"/>
        <v>1</v>
      </c>
      <c r="E64" s="327">
        <f ca="1" t="shared" si="9"/>
        <v>65</v>
      </c>
      <c r="F64" s="327" t="str">
        <f ca="1">VLOOKUP(D64,档案!A:C,3,FALSE)</f>
        <v>武汉开明</v>
      </c>
      <c r="G64" s="338" t="str">
        <f ca="1">VLOOKUP(D64,档案!A:B,2,FALSE)</f>
        <v>华夏银行汉正街支行186346</v>
      </c>
      <c r="H64" s="328">
        <f ca="1" t="shared" si="1"/>
        <v>45812</v>
      </c>
      <c r="I64" s="344" t="str">
        <f ca="1" t="shared" si="2"/>
        <v>转湖北邮政</v>
      </c>
      <c r="J64" s="344" t="str">
        <f ca="1" t="shared" si="3"/>
        <v>转出他行或提现</v>
      </c>
      <c r="K64" s="345">
        <f ca="1" t="shared" si="4"/>
        <v>0</v>
      </c>
      <c r="L64" s="345">
        <f ca="1" t="shared" si="5"/>
        <v>100000</v>
      </c>
      <c r="M64" s="345">
        <f ca="1" t="shared" si="6"/>
        <v>500982.85</v>
      </c>
      <c r="N64" s="345">
        <f ca="1" t="shared" si="7"/>
        <v>0</v>
      </c>
    </row>
    <row r="65" ht="14.25" hidden="1" spans="1:14">
      <c r="A65" s="334">
        <f>档案!A64</f>
        <v>0</v>
      </c>
      <c r="B65" s="334">
        <f ca="1" t="shared" si="0"/>
        <v>1</v>
      </c>
      <c r="D65" s="334">
        <f ca="1" t="shared" si="8"/>
        <v>1</v>
      </c>
      <c r="E65" s="327">
        <f ca="1" t="shared" si="9"/>
        <v>66</v>
      </c>
      <c r="F65" s="327" t="str">
        <f ca="1">VLOOKUP(D65,档案!A:C,3,FALSE)</f>
        <v>武汉开明</v>
      </c>
      <c r="G65" s="338" t="str">
        <f ca="1">VLOOKUP(D65,档案!A:B,2,FALSE)</f>
        <v>华夏银行汉正街支行186346</v>
      </c>
      <c r="H65" s="328">
        <f ca="1" t="shared" si="1"/>
        <v>45812</v>
      </c>
      <c r="I65" s="344" t="str">
        <f ca="1" t="shared" si="2"/>
        <v>转湖北中行</v>
      </c>
      <c r="J65" s="344" t="str">
        <f ca="1" t="shared" si="3"/>
        <v>转出他行或提现</v>
      </c>
      <c r="K65" s="345">
        <f ca="1" t="shared" si="4"/>
        <v>0</v>
      </c>
      <c r="L65" s="345">
        <f ca="1" t="shared" si="5"/>
        <v>500000</v>
      </c>
      <c r="M65" s="345">
        <f ca="1" t="shared" si="6"/>
        <v>982.849999999977</v>
      </c>
      <c r="N65" s="345">
        <f ca="1" t="shared" si="7"/>
        <v>0</v>
      </c>
    </row>
    <row r="66" ht="14.25" hidden="1" spans="1:14">
      <c r="A66" s="334">
        <f>档案!A65</f>
        <v>0</v>
      </c>
      <c r="B66" s="334">
        <f ca="1" t="shared" si="0"/>
        <v>1</v>
      </c>
      <c r="D66" s="334">
        <f ca="1" t="shared" si="8"/>
        <v>1</v>
      </c>
      <c r="E66" s="327">
        <f ca="1" t="shared" si="9"/>
        <v>67</v>
      </c>
      <c r="F66" s="327" t="str">
        <f ca="1">VLOOKUP(D66,档案!A:C,3,FALSE)</f>
        <v>武汉开明</v>
      </c>
      <c r="G66" s="338" t="str">
        <f ca="1">VLOOKUP(D66,档案!A:B,2,FALSE)</f>
        <v>华夏银行汉正街支行186346</v>
      </c>
      <c r="H66" s="328">
        <f ca="1" t="shared" si="1"/>
        <v>45812</v>
      </c>
      <c r="I66" s="344" t="str">
        <f ca="1" t="shared" si="2"/>
        <v>手续费</v>
      </c>
      <c r="J66" s="344" t="str">
        <f ca="1" t="shared" si="3"/>
        <v>付日常费用</v>
      </c>
      <c r="K66" s="345">
        <f ca="1" t="shared" si="4"/>
        <v>0</v>
      </c>
      <c r="L66" s="345">
        <f ca="1" t="shared" si="5"/>
        <v>4.5</v>
      </c>
      <c r="M66" s="345">
        <f ca="1" t="shared" si="6"/>
        <v>978.349999999977</v>
      </c>
      <c r="N66" s="345">
        <f ca="1" t="shared" si="7"/>
        <v>0</v>
      </c>
    </row>
    <row r="67" ht="14.25" hidden="1" spans="1:14">
      <c r="A67" s="334">
        <f>档案!A66</f>
        <v>0</v>
      </c>
      <c r="B67" s="334">
        <f ca="1" t="shared" ref="B67:B130" si="10">COUNTA(INDIRECT("'"&amp;A67&amp;"'!a:a"))</f>
        <v>1</v>
      </c>
      <c r="D67" s="334">
        <f ca="1" t="shared" si="8"/>
        <v>1</v>
      </c>
      <c r="E67" s="327">
        <f ca="1" t="shared" si="9"/>
        <v>68</v>
      </c>
      <c r="F67" s="327" t="str">
        <f ca="1">VLOOKUP(D67,档案!A:C,3,FALSE)</f>
        <v>武汉开明</v>
      </c>
      <c r="G67" s="338" t="str">
        <f ca="1">VLOOKUP(D67,档案!A:B,2,FALSE)</f>
        <v>华夏银行汉正街支行186346</v>
      </c>
      <c r="H67" s="328">
        <f ca="1" t="shared" ref="H67:H130" si="11">INDEX(INDIRECT("'"&amp;$D67&amp;"'!A:g"),$E67,COLUMN()-7)</f>
        <v>45812</v>
      </c>
      <c r="I67" s="344" t="str">
        <f ca="1" t="shared" ref="I67:I130" si="12">INDEX(INDIRECT("'"&amp;$D67&amp;"'!A:g"),$E67,COLUMN()-7)</f>
        <v>手续费</v>
      </c>
      <c r="J67" s="344" t="str">
        <f ca="1" t="shared" ref="J67:J130" si="13">INDEX(INDIRECT("'"&amp;$D67&amp;"'!A:g"),$E67,COLUMN()-7)</f>
        <v>付日常费用</v>
      </c>
      <c r="K67" s="345">
        <f ca="1" t="shared" ref="K67:K130" si="14">INDEX(INDIRECT("'"&amp;$D67&amp;"'!A:g"),$E67,COLUMN()-7)</f>
        <v>0</v>
      </c>
      <c r="L67" s="345">
        <f ca="1" t="shared" ref="L67:L130" si="15">INDEX(INDIRECT("'"&amp;$D67&amp;"'!A:g"),$E67,COLUMN()-7)</f>
        <v>3</v>
      </c>
      <c r="M67" s="345">
        <f ca="1" t="shared" ref="M67:M130" si="16">INDEX(INDIRECT("'"&amp;$D67&amp;"'!A:g"),$E67,COLUMN()-7)</f>
        <v>975.349999999977</v>
      </c>
      <c r="N67" s="345">
        <f ca="1" t="shared" ref="N67:N130" si="17">INDEX(INDIRECT("'"&amp;$D67&amp;"'!A:g"),$E67,COLUMN()-7)</f>
        <v>0</v>
      </c>
    </row>
    <row r="68" ht="14.25" hidden="1" spans="1:14">
      <c r="A68" s="334">
        <f>档案!A67</f>
        <v>0</v>
      </c>
      <c r="B68" s="334">
        <f ca="1" t="shared" si="10"/>
        <v>1</v>
      </c>
      <c r="D68" s="334">
        <f ca="1" t="shared" ref="D68:D131" si="18">IF(E67&gt;=VLOOKUP(D67,A:B,2,FALSE),D67+1,D67)</f>
        <v>1</v>
      </c>
      <c r="E68" s="327">
        <f ca="1" t="shared" ref="E68:E131" si="19">IF(E67&gt;=VLOOKUP(D67,A:B,2,FALSE),3,E67+1)</f>
        <v>69</v>
      </c>
      <c r="F68" s="327" t="str">
        <f ca="1">VLOOKUP(D68,档案!A:C,3,FALSE)</f>
        <v>武汉开明</v>
      </c>
      <c r="G68" s="338" t="str">
        <f ca="1">VLOOKUP(D68,档案!A:B,2,FALSE)</f>
        <v>华夏银行汉正街支行186346</v>
      </c>
      <c r="H68" s="328">
        <f ca="1" t="shared" si="11"/>
        <v>45812</v>
      </c>
      <c r="I68" s="344" t="str">
        <f ca="1" t="shared" si="12"/>
        <v>手续费</v>
      </c>
      <c r="J68" s="344" t="str">
        <f ca="1" t="shared" si="13"/>
        <v>付日常费用</v>
      </c>
      <c r="K68" s="345">
        <f ca="1" t="shared" si="14"/>
        <v>0</v>
      </c>
      <c r="L68" s="345">
        <f ca="1" t="shared" si="15"/>
        <v>4.5</v>
      </c>
      <c r="M68" s="345">
        <f ca="1" t="shared" si="16"/>
        <v>970.849999999977</v>
      </c>
      <c r="N68" s="345">
        <f ca="1" t="shared" si="17"/>
        <v>0</v>
      </c>
    </row>
    <row r="69" ht="14.25" hidden="1" spans="1:14">
      <c r="A69" s="334">
        <f>档案!A68</f>
        <v>0</v>
      </c>
      <c r="B69" s="334">
        <f ca="1" t="shared" si="10"/>
        <v>1</v>
      </c>
      <c r="D69" s="334">
        <f ca="1" t="shared" si="18"/>
        <v>1</v>
      </c>
      <c r="E69" s="327">
        <f ca="1" t="shared" si="19"/>
        <v>70</v>
      </c>
      <c r="F69" s="327" t="str">
        <f ca="1">VLOOKUP(D69,档案!A:C,3,FALSE)</f>
        <v>武汉开明</v>
      </c>
      <c r="G69" s="338" t="str">
        <f ca="1">VLOOKUP(D69,档案!A:B,2,FALSE)</f>
        <v>华夏银行汉正街支行186346</v>
      </c>
      <c r="H69" s="328">
        <f ca="1" t="shared" si="11"/>
        <v>45829</v>
      </c>
      <c r="I69" s="344" t="str">
        <f ca="1" t="shared" si="12"/>
        <v>银行结息</v>
      </c>
      <c r="J69" s="344" t="str">
        <f ca="1" t="shared" si="13"/>
        <v>其他收款</v>
      </c>
      <c r="K69" s="345">
        <f ca="1" t="shared" si="14"/>
        <v>8.98</v>
      </c>
      <c r="L69" s="345">
        <f ca="1" t="shared" si="15"/>
        <v>0</v>
      </c>
      <c r="M69" s="345">
        <f ca="1" t="shared" si="16"/>
        <v>979.829999999977</v>
      </c>
      <c r="N69" s="345">
        <f ca="1" t="shared" si="17"/>
        <v>0</v>
      </c>
    </row>
    <row r="70" ht="14.25" hidden="1" spans="1:14">
      <c r="A70" s="334">
        <f>档案!A69</f>
        <v>0</v>
      </c>
      <c r="B70" s="334">
        <f ca="1" t="shared" si="10"/>
        <v>1</v>
      </c>
      <c r="D70" s="334">
        <f ca="1" t="shared" si="18"/>
        <v>1</v>
      </c>
      <c r="E70" s="327">
        <f ca="1" t="shared" si="19"/>
        <v>71</v>
      </c>
      <c r="F70" s="327" t="str">
        <f ca="1">VLOOKUP(D70,档案!A:C,3,FALSE)</f>
        <v>武汉开明</v>
      </c>
      <c r="G70" s="338" t="str">
        <f ca="1">VLOOKUP(D70,档案!A:B,2,FALSE)</f>
        <v>华夏银行汉正街支行186346</v>
      </c>
      <c r="H70" s="328">
        <f ca="1" t="shared" si="11"/>
        <v>45832</v>
      </c>
      <c r="I70" s="344" t="str">
        <f ca="1" t="shared" si="12"/>
        <v>收到富蕴天山水泥有限责任公司货款</v>
      </c>
      <c r="J70" s="344" t="str">
        <f ca="1" t="shared" si="13"/>
        <v>营业回款</v>
      </c>
      <c r="K70" s="345">
        <f ca="1" t="shared" si="14"/>
        <v>29100</v>
      </c>
      <c r="L70" s="345">
        <f ca="1" t="shared" si="15"/>
        <v>0</v>
      </c>
      <c r="M70" s="345">
        <f ca="1" t="shared" si="16"/>
        <v>30079.83</v>
      </c>
      <c r="N70" s="345">
        <f ca="1" t="shared" si="17"/>
        <v>0</v>
      </c>
    </row>
    <row r="71" ht="14.25" hidden="1" spans="1:14">
      <c r="A71" s="334">
        <f>档案!A70</f>
        <v>0</v>
      </c>
      <c r="B71" s="334">
        <f ca="1" t="shared" si="10"/>
        <v>1</v>
      </c>
      <c r="D71" s="334">
        <f ca="1" t="shared" si="18"/>
        <v>1</v>
      </c>
      <c r="E71" s="327">
        <f ca="1" t="shared" si="19"/>
        <v>72</v>
      </c>
      <c r="F71" s="327" t="str">
        <f ca="1">VLOOKUP(D71,档案!A:C,3,FALSE)</f>
        <v>武汉开明</v>
      </c>
      <c r="G71" s="338" t="str">
        <f ca="1">VLOOKUP(D71,档案!A:B,2,FALSE)</f>
        <v>华夏银行汉正街支行186346</v>
      </c>
      <c r="H71" s="328">
        <f ca="1" t="shared" si="11"/>
        <v>45834</v>
      </c>
      <c r="I71" s="344" t="str">
        <f ca="1" t="shared" si="12"/>
        <v>收到阿克苏天山多浪水泥有限责任公司货款</v>
      </c>
      <c r="J71" s="344" t="str">
        <f ca="1" t="shared" si="13"/>
        <v>营业回款</v>
      </c>
      <c r="K71" s="345">
        <f ca="1" t="shared" si="14"/>
        <v>10000</v>
      </c>
      <c r="L71" s="345">
        <f ca="1" t="shared" si="15"/>
        <v>0</v>
      </c>
      <c r="M71" s="345">
        <f ca="1" t="shared" si="16"/>
        <v>40079.83</v>
      </c>
      <c r="N71" s="345">
        <f ca="1" t="shared" si="17"/>
        <v>0</v>
      </c>
    </row>
    <row r="72" ht="14.25" hidden="1" spans="1:14">
      <c r="A72" s="334">
        <f>档案!A71</f>
        <v>0</v>
      </c>
      <c r="B72" s="334">
        <f ca="1" t="shared" si="10"/>
        <v>1</v>
      </c>
      <c r="D72" s="334">
        <f ca="1" t="shared" si="18"/>
        <v>1</v>
      </c>
      <c r="E72" s="327">
        <f ca="1" t="shared" si="19"/>
        <v>73</v>
      </c>
      <c r="F72" s="327" t="str">
        <f ca="1">VLOOKUP(D72,档案!A:C,3,FALSE)</f>
        <v>武汉开明</v>
      </c>
      <c r="G72" s="338" t="str">
        <f ca="1">VLOOKUP(D72,档案!A:B,2,FALSE)</f>
        <v>华夏银行汉正街支行186346</v>
      </c>
      <c r="H72" s="328">
        <f ca="1" t="shared" si="11"/>
        <v>45842</v>
      </c>
      <c r="I72" s="344" t="str">
        <f ca="1" t="shared" si="12"/>
        <v>转武汉农商行</v>
      </c>
      <c r="J72" s="344" t="str">
        <f ca="1" t="shared" si="13"/>
        <v>转出他行或提现</v>
      </c>
      <c r="K72" s="345">
        <f ca="1" t="shared" si="14"/>
        <v>0</v>
      </c>
      <c r="L72" s="345">
        <f ca="1" t="shared" si="15"/>
        <v>40000</v>
      </c>
      <c r="M72" s="345">
        <f ca="1" t="shared" si="16"/>
        <v>79.8299999999726</v>
      </c>
      <c r="N72" s="345">
        <f ca="1" t="shared" si="17"/>
        <v>0</v>
      </c>
    </row>
    <row r="73" ht="14.25" hidden="1" spans="1:14">
      <c r="A73" s="334">
        <f>档案!A72</f>
        <v>0</v>
      </c>
      <c r="B73" s="334">
        <f ca="1" t="shared" si="10"/>
        <v>1</v>
      </c>
      <c r="D73" s="334">
        <f ca="1" t="shared" si="18"/>
        <v>1</v>
      </c>
      <c r="E73" s="327">
        <f ca="1" t="shared" si="19"/>
        <v>74</v>
      </c>
      <c r="F73" s="327" t="str">
        <f ca="1">VLOOKUP(D73,档案!A:C,3,FALSE)</f>
        <v>武汉开明</v>
      </c>
      <c r="G73" s="338" t="str">
        <f ca="1">VLOOKUP(D73,档案!A:B,2,FALSE)</f>
        <v>华夏银行汉正街支行186346</v>
      </c>
      <c r="H73" s="328">
        <f ca="1" t="shared" si="11"/>
        <v>45842</v>
      </c>
      <c r="I73" s="344" t="str">
        <f ca="1" t="shared" si="12"/>
        <v>手续费</v>
      </c>
      <c r="J73" s="344" t="str">
        <f ca="1" t="shared" si="13"/>
        <v>付日常费用</v>
      </c>
      <c r="K73" s="345">
        <f ca="1" t="shared" si="14"/>
        <v>0</v>
      </c>
      <c r="L73" s="345">
        <f ca="1" t="shared" si="15"/>
        <v>3</v>
      </c>
      <c r="M73" s="345">
        <f ca="1" t="shared" si="16"/>
        <v>76.8299999999726</v>
      </c>
      <c r="N73" s="345">
        <f ca="1" t="shared" si="17"/>
        <v>0</v>
      </c>
    </row>
    <row r="74" ht="14.25" hidden="1" spans="1:14">
      <c r="A74" s="334">
        <f>档案!A73</f>
        <v>0</v>
      </c>
      <c r="B74" s="334">
        <f ca="1" t="shared" si="10"/>
        <v>1</v>
      </c>
      <c r="D74" s="334">
        <f ca="1" t="shared" si="18"/>
        <v>1</v>
      </c>
      <c r="E74" s="327">
        <f ca="1" t="shared" si="19"/>
        <v>75</v>
      </c>
      <c r="F74" s="327" t="str">
        <f ca="1">VLOOKUP(D74,档案!A:C,3,FALSE)</f>
        <v>武汉开明</v>
      </c>
      <c r="G74" s="338" t="str">
        <f ca="1">VLOOKUP(D74,档案!A:B,2,FALSE)</f>
        <v>华夏银行汉正街支行186346</v>
      </c>
      <c r="H74" s="328">
        <f ca="1" t="shared" si="11"/>
        <v>45847</v>
      </c>
      <c r="I74" s="344" t="str">
        <f ca="1" t="shared" si="12"/>
        <v>收到江西亚东水泥有限公司维修费</v>
      </c>
      <c r="J74" s="344" t="str">
        <f ca="1" t="shared" si="13"/>
        <v>营业回款</v>
      </c>
      <c r="K74" s="345">
        <f ca="1" t="shared" si="14"/>
        <v>17232.5</v>
      </c>
      <c r="L74" s="345">
        <f ca="1" t="shared" si="15"/>
        <v>0</v>
      </c>
      <c r="M74" s="345">
        <f ca="1" t="shared" si="16"/>
        <v>17309.33</v>
      </c>
      <c r="N74" s="345">
        <f ca="1" t="shared" si="17"/>
        <v>0</v>
      </c>
    </row>
    <row r="75" ht="14.25" hidden="1" spans="1:14">
      <c r="A75" s="334">
        <f>档案!A74</f>
        <v>0</v>
      </c>
      <c r="B75" s="334">
        <f ca="1" t="shared" si="10"/>
        <v>1</v>
      </c>
      <c r="D75" s="334">
        <f ca="1" t="shared" si="18"/>
        <v>1</v>
      </c>
      <c r="E75" s="327">
        <f ca="1" t="shared" si="19"/>
        <v>76</v>
      </c>
      <c r="F75" s="327" t="str">
        <f ca="1">VLOOKUP(D75,档案!A:C,3,FALSE)</f>
        <v>武汉开明</v>
      </c>
      <c r="G75" s="338" t="str">
        <f ca="1">VLOOKUP(D75,档案!A:B,2,FALSE)</f>
        <v>华夏银行汉正街支行186346</v>
      </c>
      <c r="H75" s="328">
        <f ca="1" t="shared" si="11"/>
        <v>45848</v>
      </c>
      <c r="I75" s="344" t="str">
        <f ca="1" t="shared" si="12"/>
        <v>收到微众银行小微贷款放款户转来贷款</v>
      </c>
      <c r="J75" s="344" t="str">
        <f ca="1" t="shared" si="13"/>
        <v>借款到账</v>
      </c>
      <c r="K75" s="345">
        <f ca="1" t="shared" si="14"/>
        <v>2000000</v>
      </c>
      <c r="L75" s="345">
        <f ca="1" t="shared" si="15"/>
        <v>0</v>
      </c>
      <c r="M75" s="345">
        <f ca="1" t="shared" si="16"/>
        <v>2017309.33</v>
      </c>
      <c r="N75" s="345">
        <f ca="1" t="shared" si="17"/>
        <v>0</v>
      </c>
    </row>
    <row r="76" ht="14.25" hidden="1" spans="1:14">
      <c r="A76" s="334">
        <f>档案!A75</f>
        <v>0</v>
      </c>
      <c r="B76" s="334">
        <f ca="1" t="shared" si="10"/>
        <v>1</v>
      </c>
      <c r="D76" s="334">
        <f ca="1" t="shared" si="18"/>
        <v>1</v>
      </c>
      <c r="E76" s="327">
        <f ca="1" t="shared" si="19"/>
        <v>77</v>
      </c>
      <c r="F76" s="327" t="str">
        <f ca="1">VLOOKUP(D76,档案!A:C,3,FALSE)</f>
        <v>武汉开明</v>
      </c>
      <c r="G76" s="338" t="str">
        <f ca="1">VLOOKUP(D76,档案!A:B,2,FALSE)</f>
        <v>华夏银行汉正街支行186346</v>
      </c>
      <c r="H76" s="328">
        <f ca="1" t="shared" si="11"/>
        <v>45848</v>
      </c>
      <c r="I76" s="344" t="str">
        <f ca="1" t="shared" si="12"/>
        <v>转湖北邮政</v>
      </c>
      <c r="J76" s="344" t="str">
        <f ca="1" t="shared" si="13"/>
        <v>转出他行或提现</v>
      </c>
      <c r="K76" s="345">
        <f ca="1" t="shared" si="14"/>
        <v>0</v>
      </c>
      <c r="L76" s="345">
        <f ca="1" t="shared" si="15"/>
        <v>500000</v>
      </c>
      <c r="M76" s="345">
        <f ca="1" t="shared" si="16"/>
        <v>1517309.33</v>
      </c>
      <c r="N76" s="345">
        <f ca="1" t="shared" si="17"/>
        <v>0</v>
      </c>
    </row>
    <row r="77" ht="14.25" hidden="1" spans="1:14">
      <c r="A77" s="334">
        <f>档案!A76</f>
        <v>0</v>
      </c>
      <c r="B77" s="334">
        <f ca="1" t="shared" si="10"/>
        <v>1</v>
      </c>
      <c r="D77" s="334">
        <f ca="1" t="shared" si="18"/>
        <v>1</v>
      </c>
      <c r="E77" s="327">
        <f ca="1" t="shared" si="19"/>
        <v>78</v>
      </c>
      <c r="F77" s="327" t="str">
        <f ca="1">VLOOKUP(D77,档案!A:C,3,FALSE)</f>
        <v>武汉开明</v>
      </c>
      <c r="G77" s="338" t="str">
        <f ca="1">VLOOKUP(D77,档案!A:B,2,FALSE)</f>
        <v>华夏银行汉正街支行186346</v>
      </c>
      <c r="H77" s="328">
        <f ca="1" t="shared" si="11"/>
        <v>45848</v>
      </c>
      <c r="I77" s="344" t="str">
        <f ca="1" t="shared" si="12"/>
        <v>转武汉开明农商行</v>
      </c>
      <c r="J77" s="344" t="str">
        <f ca="1" t="shared" si="13"/>
        <v>转出他行或提现</v>
      </c>
      <c r="K77" s="345">
        <f ca="1" t="shared" si="14"/>
        <v>0</v>
      </c>
      <c r="L77" s="345">
        <f ca="1" t="shared" si="15"/>
        <v>500000</v>
      </c>
      <c r="M77" s="345">
        <f ca="1" t="shared" si="16"/>
        <v>1017309.33</v>
      </c>
      <c r="N77" s="345">
        <f ca="1" t="shared" si="17"/>
        <v>0</v>
      </c>
    </row>
    <row r="78" ht="14.25" hidden="1" spans="1:14">
      <c r="A78" s="334">
        <f>档案!A77</f>
        <v>0</v>
      </c>
      <c r="B78" s="334">
        <f ca="1" t="shared" si="10"/>
        <v>1</v>
      </c>
      <c r="D78" s="334">
        <f ca="1" t="shared" si="18"/>
        <v>1</v>
      </c>
      <c r="E78" s="327">
        <f ca="1" t="shared" si="19"/>
        <v>79</v>
      </c>
      <c r="F78" s="327" t="str">
        <f ca="1">VLOOKUP(D78,档案!A:C,3,FALSE)</f>
        <v>武汉开明</v>
      </c>
      <c r="G78" s="338" t="str">
        <f ca="1">VLOOKUP(D78,档案!A:B,2,FALSE)</f>
        <v>华夏银行汉正街支行186346</v>
      </c>
      <c r="H78" s="328">
        <f ca="1" t="shared" si="11"/>
        <v>45848</v>
      </c>
      <c r="I78" s="344" t="str">
        <f ca="1" t="shared" si="12"/>
        <v>手续费</v>
      </c>
      <c r="J78" s="344" t="str">
        <f ca="1" t="shared" si="13"/>
        <v>付日常费用</v>
      </c>
      <c r="K78" s="345">
        <f ca="1" t="shared" si="14"/>
        <v>0</v>
      </c>
      <c r="L78" s="345">
        <f ca="1" t="shared" si="15"/>
        <v>4.5</v>
      </c>
      <c r="M78" s="345">
        <f ca="1" t="shared" si="16"/>
        <v>1017304.83</v>
      </c>
      <c r="N78" s="345">
        <f ca="1" t="shared" si="17"/>
        <v>0</v>
      </c>
    </row>
    <row r="79" ht="14.25" hidden="1" spans="1:14">
      <c r="A79" s="334">
        <f>档案!A78</f>
        <v>0</v>
      </c>
      <c r="B79" s="334">
        <f ca="1" t="shared" si="10"/>
        <v>1</v>
      </c>
      <c r="D79" s="334">
        <f ca="1" t="shared" si="18"/>
        <v>1</v>
      </c>
      <c r="E79" s="327">
        <f ca="1" t="shared" si="19"/>
        <v>80</v>
      </c>
      <c r="F79" s="327" t="str">
        <f ca="1">VLOOKUP(D79,档案!A:C,3,FALSE)</f>
        <v>武汉开明</v>
      </c>
      <c r="G79" s="338" t="str">
        <f ca="1">VLOOKUP(D79,档案!A:B,2,FALSE)</f>
        <v>华夏银行汉正街支行186346</v>
      </c>
      <c r="H79" s="328">
        <f ca="1" t="shared" si="11"/>
        <v>45848</v>
      </c>
      <c r="I79" s="344" t="str">
        <f ca="1" t="shared" si="12"/>
        <v>手续费</v>
      </c>
      <c r="J79" s="344" t="str">
        <f ca="1" t="shared" si="13"/>
        <v>付日常费用</v>
      </c>
      <c r="K79" s="345">
        <f ca="1" t="shared" si="14"/>
        <v>0</v>
      </c>
      <c r="L79" s="345">
        <f ca="1" t="shared" si="15"/>
        <v>4.5</v>
      </c>
      <c r="M79" s="345">
        <f ca="1" t="shared" si="16"/>
        <v>1017300.33</v>
      </c>
      <c r="N79" s="345">
        <f ca="1" t="shared" si="17"/>
        <v>0</v>
      </c>
    </row>
    <row r="80" ht="14.25" hidden="1" spans="1:14">
      <c r="A80" s="334">
        <f>档案!A79</f>
        <v>0</v>
      </c>
      <c r="B80" s="334">
        <f ca="1" t="shared" si="10"/>
        <v>1</v>
      </c>
      <c r="D80" s="334">
        <f ca="1" t="shared" si="18"/>
        <v>1</v>
      </c>
      <c r="E80" s="327">
        <f ca="1" t="shared" si="19"/>
        <v>81</v>
      </c>
      <c r="F80" s="327" t="str">
        <f ca="1">VLOOKUP(D80,档案!A:C,3,FALSE)</f>
        <v>武汉开明</v>
      </c>
      <c r="G80" s="338" t="str">
        <f ca="1">VLOOKUP(D80,档案!A:B,2,FALSE)</f>
        <v>华夏银行汉正街支行186346</v>
      </c>
      <c r="H80" s="328">
        <f ca="1" t="shared" si="11"/>
        <v>45852</v>
      </c>
      <c r="I80" s="344" t="str">
        <f ca="1" t="shared" si="12"/>
        <v>转武汉农商行</v>
      </c>
      <c r="J80" s="344" t="str">
        <f ca="1" t="shared" si="13"/>
        <v>转出他行或提现</v>
      </c>
      <c r="K80" s="345">
        <f ca="1" t="shared" si="14"/>
        <v>0</v>
      </c>
      <c r="L80" s="345">
        <f ca="1" t="shared" si="15"/>
        <v>500000</v>
      </c>
      <c r="M80" s="345">
        <f ca="1" t="shared" si="16"/>
        <v>517300.33</v>
      </c>
      <c r="N80" s="345">
        <f ca="1" t="shared" si="17"/>
        <v>0</v>
      </c>
    </row>
    <row r="81" ht="14.25" hidden="1" spans="1:14">
      <c r="A81" s="334">
        <f>档案!A80</f>
        <v>0</v>
      </c>
      <c r="B81" s="334">
        <f ca="1" t="shared" si="10"/>
        <v>1</v>
      </c>
      <c r="D81" s="334">
        <f ca="1" t="shared" si="18"/>
        <v>1</v>
      </c>
      <c r="E81" s="327">
        <f ca="1" t="shared" si="19"/>
        <v>82</v>
      </c>
      <c r="F81" s="327" t="str">
        <f ca="1">VLOOKUP(D81,档案!A:C,3,FALSE)</f>
        <v>武汉开明</v>
      </c>
      <c r="G81" s="338" t="str">
        <f ca="1">VLOOKUP(D81,档案!A:B,2,FALSE)</f>
        <v>华夏银行汉正街支行186346</v>
      </c>
      <c r="H81" s="328">
        <f ca="1" t="shared" si="11"/>
        <v>45852</v>
      </c>
      <c r="I81" s="344" t="str">
        <f ca="1" t="shared" si="12"/>
        <v>生产部张月用款成渝钒钛回转窑、烘干窑检修项目安全风险保证金付四川众威利玖贸易有限公司</v>
      </c>
      <c r="J81" s="344" t="str">
        <f ca="1" t="shared" si="13"/>
        <v>付日常费用</v>
      </c>
      <c r="K81" s="345">
        <f ca="1" t="shared" si="14"/>
        <v>0</v>
      </c>
      <c r="L81" s="345">
        <f ca="1" t="shared" si="15"/>
        <v>28000</v>
      </c>
      <c r="M81" s="345">
        <f ca="1" t="shared" si="16"/>
        <v>489300.33</v>
      </c>
      <c r="N81" s="345">
        <f ca="1" t="shared" si="17"/>
        <v>0</v>
      </c>
    </row>
    <row r="82" ht="14.25" hidden="1" spans="1:14">
      <c r="A82" s="334">
        <f>档案!A81</f>
        <v>0</v>
      </c>
      <c r="B82" s="334">
        <f ca="1" t="shared" si="10"/>
        <v>1</v>
      </c>
      <c r="D82" s="334">
        <f ca="1" t="shared" si="18"/>
        <v>1</v>
      </c>
      <c r="E82" s="327">
        <f ca="1" t="shared" si="19"/>
        <v>83</v>
      </c>
      <c r="F82" s="327" t="str">
        <f ca="1">VLOOKUP(D82,档案!A:C,3,FALSE)</f>
        <v>武汉开明</v>
      </c>
      <c r="G82" s="338" t="str">
        <f ca="1">VLOOKUP(D82,档案!A:B,2,FALSE)</f>
        <v>华夏银行汉正街支行186346</v>
      </c>
      <c r="H82" s="328">
        <f ca="1" t="shared" si="11"/>
        <v>45852</v>
      </c>
      <c r="I82" s="344" t="str">
        <f ca="1" t="shared" si="12"/>
        <v>手续费</v>
      </c>
      <c r="J82" s="344" t="str">
        <f ca="1" t="shared" si="13"/>
        <v>付日常费用</v>
      </c>
      <c r="K82" s="345">
        <f ca="1" t="shared" si="14"/>
        <v>0</v>
      </c>
      <c r="L82" s="345">
        <f ca="1" t="shared" si="15"/>
        <v>4.5</v>
      </c>
      <c r="M82" s="345">
        <f ca="1" t="shared" si="16"/>
        <v>489295.83</v>
      </c>
      <c r="N82" s="345">
        <f ca="1" t="shared" si="17"/>
        <v>0</v>
      </c>
    </row>
    <row r="83" ht="14.25" hidden="1" spans="1:14">
      <c r="A83" s="334">
        <f>档案!A82</f>
        <v>0</v>
      </c>
      <c r="B83" s="334">
        <f ca="1" t="shared" si="10"/>
        <v>1</v>
      </c>
      <c r="D83" s="334">
        <f ca="1" t="shared" si="18"/>
        <v>1</v>
      </c>
      <c r="E83" s="327">
        <f ca="1" t="shared" si="19"/>
        <v>84</v>
      </c>
      <c r="F83" s="327" t="str">
        <f ca="1">VLOOKUP(D83,档案!A:C,3,FALSE)</f>
        <v>武汉开明</v>
      </c>
      <c r="G83" s="338" t="str">
        <f ca="1">VLOOKUP(D83,档案!A:B,2,FALSE)</f>
        <v>华夏银行汉正街支行186346</v>
      </c>
      <c r="H83" s="328">
        <f ca="1" t="shared" si="11"/>
        <v>45852</v>
      </c>
      <c r="I83" s="344" t="str">
        <f ca="1" t="shared" si="12"/>
        <v>手续费</v>
      </c>
      <c r="J83" s="344" t="str">
        <f ca="1" t="shared" si="13"/>
        <v>付日常费用</v>
      </c>
      <c r="K83" s="345">
        <f ca="1" t="shared" si="14"/>
        <v>0</v>
      </c>
      <c r="L83" s="345">
        <f ca="1" t="shared" si="15"/>
        <v>3</v>
      </c>
      <c r="M83" s="345">
        <f ca="1" t="shared" si="16"/>
        <v>489292.83</v>
      </c>
      <c r="N83" s="345">
        <f ca="1" t="shared" si="17"/>
        <v>0</v>
      </c>
    </row>
    <row r="84" ht="14.25" hidden="1" spans="1:14">
      <c r="A84" s="334">
        <f>档案!A83</f>
        <v>0</v>
      </c>
      <c r="B84" s="334">
        <f ca="1" t="shared" si="10"/>
        <v>1</v>
      </c>
      <c r="D84" s="334">
        <f ca="1" t="shared" si="18"/>
        <v>1</v>
      </c>
      <c r="E84" s="327">
        <f ca="1" t="shared" si="19"/>
        <v>85</v>
      </c>
      <c r="F84" s="327" t="str">
        <f ca="1">VLOOKUP(D84,档案!A:C,3,FALSE)</f>
        <v>武汉开明</v>
      </c>
      <c r="G84" s="338" t="str">
        <f ca="1">VLOOKUP(D84,档案!A:B,2,FALSE)</f>
        <v>华夏银行汉正街支行186346</v>
      </c>
      <c r="H84" s="328">
        <f ca="1" t="shared" si="11"/>
        <v>45855</v>
      </c>
      <c r="I84" s="344" t="str">
        <f ca="1" t="shared" si="12"/>
        <v>转湖北邮政</v>
      </c>
      <c r="J84" s="344" t="str">
        <f ca="1" t="shared" si="13"/>
        <v>转出他行或提现</v>
      </c>
      <c r="K84" s="345">
        <f ca="1" t="shared" si="14"/>
        <v>0</v>
      </c>
      <c r="L84" s="345">
        <f ca="1" t="shared" si="15"/>
        <v>300000</v>
      </c>
      <c r="M84" s="345">
        <f ca="1" t="shared" si="16"/>
        <v>189292.83</v>
      </c>
      <c r="N84" s="345">
        <f ca="1" t="shared" si="17"/>
        <v>0</v>
      </c>
    </row>
    <row r="85" ht="14.25" hidden="1" spans="1:14">
      <c r="A85" s="334">
        <f>档案!A84</f>
        <v>0</v>
      </c>
      <c r="B85" s="334">
        <f ca="1" t="shared" si="10"/>
        <v>1</v>
      </c>
      <c r="D85" s="334">
        <f ca="1" t="shared" si="18"/>
        <v>1</v>
      </c>
      <c r="E85" s="327">
        <f ca="1" t="shared" si="19"/>
        <v>86</v>
      </c>
      <c r="F85" s="327" t="str">
        <f ca="1">VLOOKUP(D85,档案!A:C,3,FALSE)</f>
        <v>武汉开明</v>
      </c>
      <c r="G85" s="338" t="str">
        <f ca="1">VLOOKUP(D85,档案!A:B,2,FALSE)</f>
        <v>华夏银行汉正街支行186346</v>
      </c>
      <c r="H85" s="328">
        <f ca="1" t="shared" si="11"/>
        <v>45855</v>
      </c>
      <c r="I85" s="344" t="str">
        <f ca="1" t="shared" si="12"/>
        <v>转武汉宁波银行</v>
      </c>
      <c r="J85" s="344" t="str">
        <f ca="1" t="shared" si="13"/>
        <v>转出他行或提现</v>
      </c>
      <c r="K85" s="345">
        <f ca="1" t="shared" si="14"/>
        <v>0</v>
      </c>
      <c r="L85" s="345">
        <f ca="1" t="shared" si="15"/>
        <v>90000</v>
      </c>
      <c r="M85" s="345">
        <f ca="1" t="shared" si="16"/>
        <v>99292.8300000001</v>
      </c>
      <c r="N85" s="345">
        <f ca="1" t="shared" si="17"/>
        <v>0</v>
      </c>
    </row>
    <row r="86" ht="14.25" hidden="1" spans="1:14">
      <c r="A86" s="334">
        <f>档案!A85</f>
        <v>0</v>
      </c>
      <c r="B86" s="334">
        <f ca="1" t="shared" si="10"/>
        <v>1</v>
      </c>
      <c r="D86" s="334">
        <f ca="1" t="shared" si="18"/>
        <v>1</v>
      </c>
      <c r="E86" s="327">
        <f ca="1" t="shared" si="19"/>
        <v>87</v>
      </c>
      <c r="F86" s="327" t="str">
        <f ca="1">VLOOKUP(D86,档案!A:C,3,FALSE)</f>
        <v>武汉开明</v>
      </c>
      <c r="G86" s="338" t="str">
        <f ca="1">VLOOKUP(D86,档案!A:B,2,FALSE)</f>
        <v>华夏银行汉正街支行186346</v>
      </c>
      <c r="H86" s="328">
        <f ca="1" t="shared" si="11"/>
        <v>45855</v>
      </c>
      <c r="I86" s="344" t="str">
        <f ca="1" t="shared" si="12"/>
        <v>手续费</v>
      </c>
      <c r="J86" s="344" t="str">
        <f ca="1" t="shared" si="13"/>
        <v>付日常费用</v>
      </c>
      <c r="K86" s="345">
        <f ca="1" t="shared" si="14"/>
        <v>0</v>
      </c>
      <c r="L86" s="345">
        <f ca="1" t="shared" si="15"/>
        <v>3</v>
      </c>
      <c r="M86" s="345">
        <f ca="1" t="shared" si="16"/>
        <v>99289.8300000001</v>
      </c>
      <c r="N86" s="345">
        <f ca="1" t="shared" si="17"/>
        <v>0</v>
      </c>
    </row>
    <row r="87" ht="14.25" hidden="1" spans="1:14">
      <c r="A87" s="334">
        <f>档案!A86</f>
        <v>0</v>
      </c>
      <c r="B87" s="334">
        <f ca="1" t="shared" si="10"/>
        <v>1</v>
      </c>
      <c r="D87" s="334">
        <f ca="1" t="shared" si="18"/>
        <v>1</v>
      </c>
      <c r="E87" s="327">
        <f ca="1" t="shared" si="19"/>
        <v>88</v>
      </c>
      <c r="F87" s="327" t="str">
        <f ca="1">VLOOKUP(D87,档案!A:C,3,FALSE)</f>
        <v>武汉开明</v>
      </c>
      <c r="G87" s="338" t="str">
        <f ca="1">VLOOKUP(D87,档案!A:B,2,FALSE)</f>
        <v>华夏银行汉正街支行186346</v>
      </c>
      <c r="H87" s="328">
        <f ca="1" t="shared" si="11"/>
        <v>45855</v>
      </c>
      <c r="I87" s="344" t="str">
        <f ca="1" t="shared" si="12"/>
        <v>手续费</v>
      </c>
      <c r="J87" s="344" t="str">
        <f ca="1" t="shared" si="13"/>
        <v>付日常费用</v>
      </c>
      <c r="K87" s="345">
        <f ca="1" t="shared" si="14"/>
        <v>0</v>
      </c>
      <c r="L87" s="345">
        <f ca="1" t="shared" si="15"/>
        <v>4.5</v>
      </c>
      <c r="M87" s="345">
        <f ca="1" t="shared" si="16"/>
        <v>99285.3300000001</v>
      </c>
      <c r="N87" s="345">
        <f ca="1" t="shared" si="17"/>
        <v>0</v>
      </c>
    </row>
    <row r="88" ht="14.25" hidden="1" spans="1:14">
      <c r="A88" s="334">
        <f>档案!A87</f>
        <v>0</v>
      </c>
      <c r="B88" s="334">
        <f ca="1" t="shared" si="10"/>
        <v>1</v>
      </c>
      <c r="D88" s="334">
        <f ca="1" t="shared" si="18"/>
        <v>1</v>
      </c>
      <c r="E88" s="327">
        <f ca="1" t="shared" si="19"/>
        <v>89</v>
      </c>
      <c r="F88" s="327" t="str">
        <f ca="1">VLOOKUP(D88,档案!A:C,3,FALSE)</f>
        <v>武汉开明</v>
      </c>
      <c r="G88" s="338" t="str">
        <f ca="1">VLOOKUP(D88,档案!A:B,2,FALSE)</f>
        <v>华夏银行汉正街支行186346</v>
      </c>
      <c r="H88" s="328">
        <f ca="1" t="shared" si="11"/>
        <v>45859</v>
      </c>
      <c r="I88" s="344" t="str">
        <f ca="1" t="shared" si="12"/>
        <v>收到票据提示付款</v>
      </c>
      <c r="J88" s="344" t="str">
        <f ca="1" t="shared" si="13"/>
        <v>他行转入或存现</v>
      </c>
      <c r="K88" s="345">
        <f ca="1" t="shared" si="14"/>
        <v>2300</v>
      </c>
      <c r="L88" s="345">
        <f ca="1" t="shared" si="15"/>
        <v>0</v>
      </c>
      <c r="M88" s="345">
        <f ca="1" t="shared" si="16"/>
        <v>101585.33</v>
      </c>
      <c r="N88" s="345">
        <f ca="1" t="shared" si="17"/>
        <v>0</v>
      </c>
    </row>
    <row r="89" ht="14.25" hidden="1" spans="1:14">
      <c r="A89" s="334">
        <f>档案!A88</f>
        <v>0</v>
      </c>
      <c r="B89" s="334">
        <f ca="1" t="shared" si="10"/>
        <v>1</v>
      </c>
      <c r="D89" s="334">
        <f ca="1" t="shared" si="18"/>
        <v>1</v>
      </c>
      <c r="E89" s="327">
        <f ca="1" t="shared" si="19"/>
        <v>90</v>
      </c>
      <c r="F89" s="327" t="str">
        <f ca="1">VLOOKUP(D89,档案!A:C,3,FALSE)</f>
        <v>武汉开明</v>
      </c>
      <c r="G89" s="338" t="str">
        <f ca="1">VLOOKUP(D89,档案!A:B,2,FALSE)</f>
        <v>华夏银行汉正街支行186346</v>
      </c>
      <c r="H89" s="328">
        <f ca="1" t="shared" si="11"/>
        <v>45859</v>
      </c>
      <c r="I89" s="344" t="str">
        <f ca="1" t="shared" si="12"/>
        <v>转湖北岚丹中信</v>
      </c>
      <c r="J89" s="344" t="str">
        <f ca="1" t="shared" si="13"/>
        <v>转出他行或提现</v>
      </c>
      <c r="K89" s="345">
        <f ca="1" t="shared" si="14"/>
        <v>0</v>
      </c>
      <c r="L89" s="345">
        <f ca="1" t="shared" si="15"/>
        <v>90000</v>
      </c>
      <c r="M89" s="345">
        <f ca="1" t="shared" si="16"/>
        <v>11585.3300000001</v>
      </c>
      <c r="N89" s="345">
        <f ca="1" t="shared" si="17"/>
        <v>0</v>
      </c>
    </row>
    <row r="90" ht="14.25" hidden="1" spans="1:14">
      <c r="A90" s="334">
        <f>档案!A89</f>
        <v>0</v>
      </c>
      <c r="B90" s="334">
        <f ca="1" t="shared" si="10"/>
        <v>1</v>
      </c>
      <c r="D90" s="334">
        <f ca="1" t="shared" si="18"/>
        <v>1</v>
      </c>
      <c r="E90" s="327">
        <f ca="1" t="shared" si="19"/>
        <v>91</v>
      </c>
      <c r="F90" s="327" t="str">
        <f ca="1">VLOOKUP(D90,档案!A:C,3,FALSE)</f>
        <v>武汉开明</v>
      </c>
      <c r="G90" s="338" t="str">
        <f ca="1">VLOOKUP(D90,档案!A:B,2,FALSE)</f>
        <v>华夏银行汉正街支行186346</v>
      </c>
      <c r="H90" s="328">
        <f ca="1" t="shared" si="11"/>
        <v>45859</v>
      </c>
      <c r="I90" s="344" t="str">
        <f ca="1" t="shared" si="12"/>
        <v>手续费</v>
      </c>
      <c r="J90" s="344" t="str">
        <f ca="1" t="shared" si="13"/>
        <v>付日常费用</v>
      </c>
      <c r="K90" s="345">
        <f ca="1" t="shared" si="14"/>
        <v>0</v>
      </c>
      <c r="L90" s="345">
        <f ca="1" t="shared" si="15"/>
        <v>3</v>
      </c>
      <c r="M90" s="345">
        <f ca="1" t="shared" si="16"/>
        <v>11582.3300000001</v>
      </c>
      <c r="N90" s="345">
        <f ca="1" t="shared" si="17"/>
        <v>0</v>
      </c>
    </row>
    <row r="91" ht="14.25" hidden="1" spans="1:14">
      <c r="A91" s="334">
        <f>档案!A90</f>
        <v>0</v>
      </c>
      <c r="B91" s="334">
        <f ca="1" t="shared" si="10"/>
        <v>1</v>
      </c>
      <c r="D91" s="334">
        <f ca="1" t="shared" si="18"/>
        <v>1</v>
      </c>
      <c r="E91" s="327">
        <f ca="1" t="shared" si="19"/>
        <v>92</v>
      </c>
      <c r="F91" s="327" t="str">
        <f ca="1">VLOOKUP(D91,档案!A:C,3,FALSE)</f>
        <v>武汉开明</v>
      </c>
      <c r="G91" s="338" t="str">
        <f ca="1">VLOOKUP(D91,档案!A:B,2,FALSE)</f>
        <v>华夏银行汉正街支行186346</v>
      </c>
      <c r="H91" s="328">
        <f ca="1" t="shared" si="11"/>
        <v>45860</v>
      </c>
      <c r="I91" s="344" t="str">
        <f ca="1" t="shared" si="12"/>
        <v>收到湖北京兰水泥集团有限公司货款</v>
      </c>
      <c r="J91" s="344" t="str">
        <f ca="1" t="shared" si="13"/>
        <v>营业回款</v>
      </c>
      <c r="K91" s="345">
        <f ca="1" t="shared" si="14"/>
        <v>2200</v>
      </c>
      <c r="L91" s="345">
        <f ca="1" t="shared" si="15"/>
        <v>0</v>
      </c>
      <c r="M91" s="345">
        <f ca="1" t="shared" si="16"/>
        <v>13782.3300000001</v>
      </c>
      <c r="N91" s="345">
        <f ca="1" t="shared" si="17"/>
        <v>0</v>
      </c>
    </row>
    <row r="92" ht="14.25" hidden="1" spans="1:14">
      <c r="A92" s="334">
        <f>档案!A91</f>
        <v>0</v>
      </c>
      <c r="B92" s="334">
        <f ca="1" t="shared" si="10"/>
        <v>1</v>
      </c>
      <c r="D92" s="334">
        <f ca="1" t="shared" si="18"/>
        <v>1</v>
      </c>
      <c r="E92" s="327">
        <f ca="1" t="shared" si="19"/>
        <v>93</v>
      </c>
      <c r="F92" s="327" t="str">
        <f ca="1">VLOOKUP(D92,档案!A:C,3,FALSE)</f>
        <v>武汉开明</v>
      </c>
      <c r="G92" s="338" t="str">
        <f ca="1">VLOOKUP(D92,档案!A:B,2,FALSE)</f>
        <v>华夏银行汉正街支行186346</v>
      </c>
      <c r="H92" s="328">
        <f ca="1" t="shared" si="11"/>
        <v>45863</v>
      </c>
      <c r="I92" s="344" t="str">
        <f ca="1" t="shared" si="12"/>
        <v>收到来凤县金凤建材工业有限责任公司货款</v>
      </c>
      <c r="J92" s="344" t="str">
        <f ca="1" t="shared" si="13"/>
        <v>营业回款</v>
      </c>
      <c r="K92" s="345">
        <f ca="1" t="shared" si="14"/>
        <v>20000</v>
      </c>
      <c r="L92" s="345">
        <f ca="1" t="shared" si="15"/>
        <v>0</v>
      </c>
      <c r="M92" s="345">
        <f ca="1" t="shared" si="16"/>
        <v>33782.3300000001</v>
      </c>
      <c r="N92" s="345">
        <f ca="1" t="shared" si="17"/>
        <v>0</v>
      </c>
    </row>
    <row r="93" ht="14.25" hidden="1" spans="1:14">
      <c r="A93" s="334">
        <f>档案!A92</f>
        <v>0</v>
      </c>
      <c r="B93" s="334">
        <f ca="1" t="shared" si="10"/>
        <v>1</v>
      </c>
      <c r="D93" s="334">
        <f ca="1" t="shared" si="18"/>
        <v>1</v>
      </c>
      <c r="E93" s="327">
        <f ca="1" t="shared" si="19"/>
        <v>94</v>
      </c>
      <c r="F93" s="327" t="str">
        <f ca="1">VLOOKUP(D93,档案!A:C,3,FALSE)</f>
        <v>武汉开明</v>
      </c>
      <c r="G93" s="338" t="str">
        <f ca="1">VLOOKUP(D93,档案!A:B,2,FALSE)</f>
        <v>华夏银行汉正街支行186346</v>
      </c>
      <c r="H93" s="328">
        <f ca="1" t="shared" si="11"/>
        <v>45863</v>
      </c>
      <c r="I93" s="344" t="str">
        <f ca="1" t="shared" si="12"/>
        <v>转武汉农商行</v>
      </c>
      <c r="J93" s="344" t="str">
        <f ca="1" t="shared" si="13"/>
        <v>转出他行或提现</v>
      </c>
      <c r="K93" s="345">
        <f ca="1" t="shared" si="14"/>
        <v>0</v>
      </c>
      <c r="L93" s="345">
        <f ca="1" t="shared" si="15"/>
        <v>33000</v>
      </c>
      <c r="M93" s="345">
        <f ca="1" t="shared" si="16"/>
        <v>782.330000000075</v>
      </c>
      <c r="N93" s="345">
        <f ca="1" t="shared" si="17"/>
        <v>0</v>
      </c>
    </row>
    <row r="94" ht="14.25" hidden="1" spans="1:14">
      <c r="A94" s="334">
        <f>档案!A93</f>
        <v>0</v>
      </c>
      <c r="B94" s="334">
        <f ca="1" t="shared" si="10"/>
        <v>1</v>
      </c>
      <c r="D94" s="334">
        <f ca="1" t="shared" si="18"/>
        <v>1</v>
      </c>
      <c r="E94" s="327">
        <f ca="1" t="shared" si="19"/>
        <v>95</v>
      </c>
      <c r="F94" s="327" t="str">
        <f ca="1">VLOOKUP(D94,档案!A:C,3,FALSE)</f>
        <v>武汉开明</v>
      </c>
      <c r="G94" s="338" t="str">
        <f ca="1">VLOOKUP(D94,档案!A:B,2,FALSE)</f>
        <v>华夏银行汉正街支行186346</v>
      </c>
      <c r="H94" s="328">
        <f ca="1" t="shared" si="11"/>
        <v>45863</v>
      </c>
      <c r="I94" s="344" t="str">
        <f ca="1" t="shared" si="12"/>
        <v>手续费</v>
      </c>
      <c r="J94" s="344" t="str">
        <f ca="1" t="shared" si="13"/>
        <v>付日常费用</v>
      </c>
      <c r="K94" s="345">
        <f ca="1" t="shared" si="14"/>
        <v>0</v>
      </c>
      <c r="L94" s="345">
        <f ca="1" t="shared" si="15"/>
        <v>3</v>
      </c>
      <c r="M94" s="345">
        <f ca="1" t="shared" si="16"/>
        <v>779.330000000075</v>
      </c>
      <c r="N94" s="345">
        <f ca="1" t="shared" si="17"/>
        <v>0</v>
      </c>
    </row>
    <row r="95" ht="14.25" hidden="1" spans="1:14">
      <c r="A95" s="334">
        <f>档案!A94</f>
        <v>0</v>
      </c>
      <c r="B95" s="334">
        <f ca="1" t="shared" si="10"/>
        <v>1</v>
      </c>
      <c r="D95" s="334">
        <f ca="1" t="shared" si="18"/>
        <v>1</v>
      </c>
      <c r="E95" s="327">
        <f ca="1" t="shared" si="19"/>
        <v>96</v>
      </c>
      <c r="F95" s="327" t="str">
        <f ca="1">VLOOKUP(D95,档案!A:C,3,FALSE)</f>
        <v>武汉开明</v>
      </c>
      <c r="G95" s="338" t="str">
        <f ca="1">VLOOKUP(D95,档案!A:B,2,FALSE)</f>
        <v>华夏银行汉正街支行186346</v>
      </c>
      <c r="H95" s="328">
        <f ca="1" t="shared" si="11"/>
        <v>45868</v>
      </c>
      <c r="I95" s="344" t="str">
        <f ca="1" t="shared" si="12"/>
        <v>收到湖北亚东水泥有限公司修理费</v>
      </c>
      <c r="J95" s="344" t="str">
        <f ca="1" t="shared" si="13"/>
        <v>营业回款</v>
      </c>
      <c r="K95" s="345">
        <f ca="1" t="shared" si="14"/>
        <v>22600</v>
      </c>
      <c r="L95" s="345">
        <f ca="1" t="shared" si="15"/>
        <v>0</v>
      </c>
      <c r="M95" s="345">
        <f ca="1" t="shared" si="16"/>
        <v>23379.3300000001</v>
      </c>
      <c r="N95" s="345">
        <f ca="1" t="shared" si="17"/>
        <v>0</v>
      </c>
    </row>
    <row r="96" ht="14.25" hidden="1" spans="1:14">
      <c r="A96" s="334">
        <f>档案!A95</f>
        <v>0</v>
      </c>
      <c r="B96" s="334">
        <f ca="1" t="shared" si="10"/>
        <v>1</v>
      </c>
      <c r="D96" s="334">
        <f ca="1" t="shared" si="18"/>
        <v>1</v>
      </c>
      <c r="E96" s="327">
        <f ca="1" t="shared" si="19"/>
        <v>97</v>
      </c>
      <c r="F96" s="327" t="str">
        <f ca="1">VLOOKUP(D96,档案!A:C,3,FALSE)</f>
        <v>武汉开明</v>
      </c>
      <c r="G96" s="338" t="str">
        <f ca="1">VLOOKUP(D96,档案!A:B,2,FALSE)</f>
        <v>华夏银行汉正街支行186346</v>
      </c>
      <c r="H96" s="328">
        <f ca="1" t="shared" si="11"/>
        <v>45874</v>
      </c>
      <c r="I96" s="344" t="str">
        <f ca="1" t="shared" si="12"/>
        <v>转武汉农商行</v>
      </c>
      <c r="J96" s="344" t="str">
        <f ca="1" t="shared" si="13"/>
        <v>转出他行或提现</v>
      </c>
      <c r="K96" s="345">
        <f ca="1" t="shared" si="14"/>
        <v>0</v>
      </c>
      <c r="L96" s="345">
        <f ca="1" t="shared" si="15"/>
        <v>23300</v>
      </c>
      <c r="M96" s="345">
        <f ca="1" t="shared" si="16"/>
        <v>79.3300000000745</v>
      </c>
      <c r="N96" s="345">
        <f ca="1" t="shared" si="17"/>
        <v>0</v>
      </c>
    </row>
    <row r="97" ht="14.25" hidden="1" spans="1:14">
      <c r="A97" s="334">
        <f>档案!A96</f>
        <v>0</v>
      </c>
      <c r="B97" s="334">
        <f ca="1" t="shared" si="10"/>
        <v>1</v>
      </c>
      <c r="D97" s="334">
        <f ca="1" t="shared" si="18"/>
        <v>1</v>
      </c>
      <c r="E97" s="327">
        <f ca="1" t="shared" si="19"/>
        <v>98</v>
      </c>
      <c r="F97" s="327" t="str">
        <f ca="1">VLOOKUP(D97,档案!A:C,3,FALSE)</f>
        <v>武汉开明</v>
      </c>
      <c r="G97" s="338" t="str">
        <f ca="1">VLOOKUP(D97,档案!A:B,2,FALSE)</f>
        <v>华夏银行汉正街支行186346</v>
      </c>
      <c r="H97" s="328">
        <f ca="1" t="shared" si="11"/>
        <v>45874</v>
      </c>
      <c r="I97" s="344" t="str">
        <f ca="1" t="shared" si="12"/>
        <v>手续费</v>
      </c>
      <c r="J97" s="344" t="str">
        <f ca="1" t="shared" si="13"/>
        <v>付日常费用</v>
      </c>
      <c r="K97" s="345">
        <f ca="1" t="shared" si="14"/>
        <v>0</v>
      </c>
      <c r="L97" s="345">
        <f ca="1" t="shared" si="15"/>
        <v>3</v>
      </c>
      <c r="M97" s="345">
        <f ca="1" t="shared" si="16"/>
        <v>76.3300000000745</v>
      </c>
      <c r="N97" s="345">
        <f ca="1" t="shared" si="17"/>
        <v>0</v>
      </c>
    </row>
    <row r="98" ht="14.25" hidden="1" spans="1:14">
      <c r="A98" s="334">
        <f>档案!A97</f>
        <v>0</v>
      </c>
      <c r="B98" s="334">
        <f ca="1" t="shared" si="10"/>
        <v>1</v>
      </c>
      <c r="D98" s="334">
        <f ca="1" t="shared" si="18"/>
        <v>1</v>
      </c>
      <c r="E98" s="327">
        <f ca="1" t="shared" si="19"/>
        <v>99</v>
      </c>
      <c r="F98" s="327" t="str">
        <f ca="1">VLOOKUP(D98,档案!A:C,3,FALSE)</f>
        <v>武汉开明</v>
      </c>
      <c r="G98" s="338" t="str">
        <f ca="1">VLOOKUP(D98,档案!A:B,2,FALSE)</f>
        <v>华夏银行汉正街支行186346</v>
      </c>
      <c r="H98" s="328">
        <f ca="1" t="shared" si="11"/>
        <v>45877</v>
      </c>
      <c r="I98" s="349" t="str">
        <f ca="1" t="shared" si="12"/>
        <v>收到永州市九嶷正阳水泥有限责任公司货款</v>
      </c>
      <c r="J98" s="344" t="str">
        <f ca="1" t="shared" si="13"/>
        <v>营业回款</v>
      </c>
      <c r="K98" s="345">
        <f ca="1" t="shared" si="14"/>
        <v>7000</v>
      </c>
      <c r="L98" s="345">
        <f ca="1" t="shared" si="15"/>
        <v>0</v>
      </c>
      <c r="M98" s="345">
        <f ca="1" t="shared" si="16"/>
        <v>7076.33000000007</v>
      </c>
      <c r="N98" s="345">
        <f ca="1" t="shared" si="17"/>
        <v>0</v>
      </c>
    </row>
    <row r="99" ht="14.25" hidden="1" spans="1:14">
      <c r="A99" s="334">
        <f>档案!A98</f>
        <v>0</v>
      </c>
      <c r="B99" s="334">
        <f ca="1" t="shared" si="10"/>
        <v>1</v>
      </c>
      <c r="D99" s="334">
        <f ca="1" t="shared" si="18"/>
        <v>1</v>
      </c>
      <c r="E99" s="327">
        <f ca="1" t="shared" si="19"/>
        <v>100</v>
      </c>
      <c r="F99" s="327" t="str">
        <f ca="1">VLOOKUP(D99,档案!A:C,3,FALSE)</f>
        <v>武汉开明</v>
      </c>
      <c r="G99" s="338" t="str">
        <f ca="1">VLOOKUP(D99,档案!A:B,2,FALSE)</f>
        <v>华夏银行汉正街支行186346</v>
      </c>
      <c r="H99" s="328">
        <f ca="1" t="shared" si="11"/>
        <v>45877</v>
      </c>
      <c r="I99" s="349" t="str">
        <f ca="1" t="shared" si="12"/>
        <v>收到永州市九嶷正阳水泥有限责任公司货款</v>
      </c>
      <c r="J99" s="344" t="str">
        <f ca="1" t="shared" si="13"/>
        <v>营业回款</v>
      </c>
      <c r="K99" s="345">
        <f ca="1" t="shared" si="14"/>
        <v>7000</v>
      </c>
      <c r="L99" s="345">
        <f ca="1" t="shared" si="15"/>
        <v>0</v>
      </c>
      <c r="M99" s="345">
        <f ca="1" t="shared" si="16"/>
        <v>14076.3300000001</v>
      </c>
      <c r="N99" s="345">
        <f ca="1" t="shared" si="17"/>
        <v>0</v>
      </c>
    </row>
    <row r="100" ht="14.25" hidden="1" spans="1:14">
      <c r="A100" s="334">
        <f>档案!A99</f>
        <v>0</v>
      </c>
      <c r="B100" s="334">
        <f ca="1" t="shared" si="10"/>
        <v>1</v>
      </c>
      <c r="D100" s="334">
        <f ca="1" t="shared" si="18"/>
        <v>1</v>
      </c>
      <c r="E100" s="327">
        <f ca="1" t="shared" si="19"/>
        <v>101</v>
      </c>
      <c r="F100" s="327" t="str">
        <f ca="1">VLOOKUP(D100,档案!A:C,3,FALSE)</f>
        <v>武汉开明</v>
      </c>
      <c r="G100" s="338" t="str">
        <f ca="1">VLOOKUP(D100,档案!A:B,2,FALSE)</f>
        <v>华夏银行汉正街支行186346</v>
      </c>
      <c r="H100" s="328">
        <f ca="1" t="shared" si="11"/>
        <v>45880</v>
      </c>
      <c r="I100" s="349" t="str">
        <f ca="1" t="shared" si="12"/>
        <v>收到惠州市光大水泥企业有限公司质保金</v>
      </c>
      <c r="J100" s="344" t="str">
        <f ca="1" t="shared" si="13"/>
        <v>营业回款</v>
      </c>
      <c r="K100" s="345">
        <f ca="1" t="shared" si="14"/>
        <v>3500</v>
      </c>
      <c r="L100" s="345">
        <f ca="1" t="shared" si="15"/>
        <v>0</v>
      </c>
      <c r="M100" s="345">
        <f ca="1" t="shared" si="16"/>
        <v>17576.3300000001</v>
      </c>
      <c r="N100" s="345">
        <f ca="1" t="shared" si="17"/>
        <v>0</v>
      </c>
    </row>
    <row r="101" ht="14.25" hidden="1" spans="1:14">
      <c r="A101" s="334">
        <f>档案!A100</f>
        <v>0</v>
      </c>
      <c r="B101" s="334">
        <f ca="1" t="shared" si="10"/>
        <v>1</v>
      </c>
      <c r="D101" s="334">
        <f ca="1" t="shared" si="18"/>
        <v>1</v>
      </c>
      <c r="E101" s="327">
        <f ca="1" t="shared" si="19"/>
        <v>102</v>
      </c>
      <c r="F101" s="327" t="str">
        <f ca="1">VLOOKUP(D101,档案!A:C,3,FALSE)</f>
        <v>武汉开明</v>
      </c>
      <c r="G101" s="338" t="str">
        <f ca="1">VLOOKUP(D101,档案!A:B,2,FALSE)</f>
        <v>华夏银行汉正街支行186346</v>
      </c>
      <c r="H101" s="328">
        <f ca="1" t="shared" si="11"/>
        <v>45882</v>
      </c>
      <c r="I101" s="349" t="str">
        <f ca="1" t="shared" si="12"/>
        <v>收到佛山住商肥料有限公司质保金</v>
      </c>
      <c r="J101" s="344" t="str">
        <f ca="1" t="shared" si="13"/>
        <v>营业回款</v>
      </c>
      <c r="K101" s="345">
        <f ca="1" t="shared" si="14"/>
        <v>2900</v>
      </c>
      <c r="L101" s="345">
        <f ca="1" t="shared" si="15"/>
        <v>0</v>
      </c>
      <c r="M101" s="345">
        <f ca="1" t="shared" si="16"/>
        <v>20476.3300000001</v>
      </c>
      <c r="N101" s="345">
        <f ca="1" t="shared" si="17"/>
        <v>0</v>
      </c>
    </row>
    <row r="102" ht="14.25" hidden="1" spans="1:14">
      <c r="A102" s="334">
        <f>档案!A101</f>
        <v>0</v>
      </c>
      <c r="B102" s="334">
        <f ca="1" t="shared" si="10"/>
        <v>1</v>
      </c>
      <c r="D102" s="334">
        <f ca="1" t="shared" si="18"/>
        <v>1</v>
      </c>
      <c r="E102" s="327">
        <f ca="1" t="shared" si="19"/>
        <v>103</v>
      </c>
      <c r="F102" s="327" t="str">
        <f ca="1">VLOOKUP(D102,档案!A:C,3,FALSE)</f>
        <v>武汉开明</v>
      </c>
      <c r="G102" s="338" t="str">
        <f ca="1">VLOOKUP(D102,档案!A:B,2,FALSE)</f>
        <v>华夏银行汉正街支行186346</v>
      </c>
      <c r="H102" s="328">
        <f ca="1" t="shared" si="11"/>
        <v>45884</v>
      </c>
      <c r="I102" s="349" t="str">
        <f ca="1" t="shared" si="12"/>
        <v>收到惠州市光大水泥企业有限公司质保金</v>
      </c>
      <c r="J102" s="344" t="str">
        <f ca="1" t="shared" si="13"/>
        <v>营业回款</v>
      </c>
      <c r="K102" s="345">
        <f ca="1" t="shared" si="14"/>
        <v>1130</v>
      </c>
      <c r="L102" s="345">
        <f ca="1" t="shared" si="15"/>
        <v>0</v>
      </c>
      <c r="M102" s="345">
        <f ca="1" t="shared" si="16"/>
        <v>21606.3300000001</v>
      </c>
      <c r="N102" s="345">
        <f ca="1" t="shared" si="17"/>
        <v>0</v>
      </c>
    </row>
    <row r="103" ht="14.25" hidden="1" spans="1:14">
      <c r="A103" s="334">
        <f>档案!A102</f>
        <v>0</v>
      </c>
      <c r="B103" s="334">
        <f ca="1" t="shared" si="10"/>
        <v>1</v>
      </c>
      <c r="D103" s="334">
        <f ca="1" t="shared" si="18"/>
        <v>1</v>
      </c>
      <c r="E103" s="327">
        <f ca="1" t="shared" si="19"/>
        <v>104</v>
      </c>
      <c r="F103" s="327" t="str">
        <f ca="1">VLOOKUP(D103,档案!A:C,3,FALSE)</f>
        <v>武汉开明</v>
      </c>
      <c r="G103" s="338" t="str">
        <f ca="1">VLOOKUP(D103,档案!A:B,2,FALSE)</f>
        <v>华夏银行汉正街支行186346</v>
      </c>
      <c r="H103" s="328">
        <f ca="1" t="shared" si="11"/>
        <v>45896</v>
      </c>
      <c r="I103" s="344" t="str">
        <f ca="1" t="shared" si="12"/>
        <v>收到山东申丰水泥集团有限公司货款</v>
      </c>
      <c r="J103" s="344" t="str">
        <f ca="1" t="shared" si="13"/>
        <v>营业回款</v>
      </c>
      <c r="K103" s="345">
        <f ca="1" t="shared" si="14"/>
        <v>127.3</v>
      </c>
      <c r="L103" s="345">
        <f ca="1" t="shared" si="15"/>
        <v>0</v>
      </c>
      <c r="M103" s="345">
        <f ca="1" t="shared" si="16"/>
        <v>21733.6300000001</v>
      </c>
      <c r="N103" s="345">
        <f ca="1" t="shared" si="17"/>
        <v>0</v>
      </c>
    </row>
    <row r="104" ht="14.25" hidden="1" spans="1:14">
      <c r="A104" s="334">
        <f>档案!A103</f>
        <v>0</v>
      </c>
      <c r="B104" s="334">
        <f ca="1" t="shared" si="10"/>
        <v>1</v>
      </c>
      <c r="D104" s="334">
        <f ca="1" t="shared" si="18"/>
        <v>1</v>
      </c>
      <c r="E104" s="327">
        <f ca="1" t="shared" si="19"/>
        <v>105</v>
      </c>
      <c r="F104" s="327" t="str">
        <f ca="1">VLOOKUP(D104,档案!A:C,3,FALSE)</f>
        <v>武汉开明</v>
      </c>
      <c r="G104" s="338" t="str">
        <f ca="1">VLOOKUP(D104,档案!A:B,2,FALSE)</f>
        <v>华夏银行汉正街支行186346</v>
      </c>
      <c r="H104" s="328">
        <f ca="1" t="shared" si="11"/>
        <v>45897</v>
      </c>
      <c r="I104" s="344" t="str">
        <f ca="1" t="shared" si="12"/>
        <v>收到江苏鹤林水泥有限公司质保款</v>
      </c>
      <c r="J104" s="344" t="str">
        <f ca="1" t="shared" si="13"/>
        <v>营业回款</v>
      </c>
      <c r="K104" s="345">
        <f ca="1" t="shared" si="14"/>
        <v>3400</v>
      </c>
      <c r="L104" s="345">
        <f ca="1" t="shared" si="15"/>
        <v>0</v>
      </c>
      <c r="M104" s="345">
        <f ca="1" t="shared" si="16"/>
        <v>25133.6300000001</v>
      </c>
      <c r="N104" s="345">
        <f ca="1" t="shared" si="17"/>
        <v>0</v>
      </c>
    </row>
    <row r="105" ht="14.25" hidden="1" spans="1:14">
      <c r="A105" s="334">
        <f>档案!A104</f>
        <v>0</v>
      </c>
      <c r="B105" s="334">
        <f ca="1" t="shared" si="10"/>
        <v>1</v>
      </c>
      <c r="D105" s="334">
        <f ca="1" t="shared" si="18"/>
        <v>1</v>
      </c>
      <c r="E105" s="327">
        <f ca="1" t="shared" si="19"/>
        <v>106</v>
      </c>
      <c r="F105" s="327" t="str">
        <f ca="1">VLOOKUP(D105,档案!A:C,3,FALSE)</f>
        <v>武汉开明</v>
      </c>
      <c r="G105" s="338" t="str">
        <f ca="1">VLOOKUP(D105,档案!A:B,2,FALSE)</f>
        <v>华夏银行汉正街支行186346</v>
      </c>
      <c r="H105" s="328">
        <f ca="1" t="shared" si="11"/>
        <v>45902</v>
      </c>
      <c r="I105" s="344" t="str">
        <f ca="1" t="shared" si="12"/>
        <v>收到微众银行小微贷款放款户转来贷款</v>
      </c>
      <c r="J105" s="344" t="str">
        <f ca="1" t="shared" si="13"/>
        <v>借款到账</v>
      </c>
      <c r="K105" s="345">
        <f ca="1" t="shared" si="14"/>
        <v>2900000</v>
      </c>
      <c r="L105" s="345">
        <f ca="1" t="shared" si="15"/>
        <v>0</v>
      </c>
      <c r="M105" s="345">
        <f ca="1" t="shared" si="16"/>
        <v>2925133.63</v>
      </c>
      <c r="N105" s="345">
        <f ca="1" t="shared" si="17"/>
        <v>0</v>
      </c>
    </row>
    <row r="106" ht="14.25" hidden="1" spans="1:14">
      <c r="A106" s="334">
        <f>档案!A105</f>
        <v>0</v>
      </c>
      <c r="B106" s="334">
        <f ca="1" t="shared" si="10"/>
        <v>1</v>
      </c>
      <c r="D106" s="334">
        <f ca="1" t="shared" si="18"/>
        <v>1</v>
      </c>
      <c r="E106" s="327">
        <f ca="1" t="shared" si="19"/>
        <v>107</v>
      </c>
      <c r="F106" s="327" t="str">
        <f ca="1">VLOOKUP(D106,档案!A:C,3,FALSE)</f>
        <v>武汉开明</v>
      </c>
      <c r="G106" s="338" t="str">
        <f ca="1">VLOOKUP(D106,档案!A:B,2,FALSE)</f>
        <v>华夏银行汉正街支行186346</v>
      </c>
      <c r="H106" s="328">
        <f ca="1" t="shared" si="11"/>
        <v>45902</v>
      </c>
      <c r="I106" s="344" t="str">
        <f ca="1" t="shared" si="12"/>
        <v>转湖北邮政</v>
      </c>
      <c r="J106" s="344" t="str">
        <f ca="1" t="shared" si="13"/>
        <v>转出他行或提现</v>
      </c>
      <c r="K106" s="345">
        <f ca="1" t="shared" si="14"/>
        <v>0</v>
      </c>
      <c r="L106" s="345">
        <f ca="1" t="shared" si="15"/>
        <v>200000</v>
      </c>
      <c r="M106" s="345">
        <f ca="1" t="shared" si="16"/>
        <v>2725133.63</v>
      </c>
      <c r="N106" s="345">
        <f ca="1" t="shared" si="17"/>
        <v>0</v>
      </c>
    </row>
    <row r="107" ht="14.25" hidden="1" spans="1:14">
      <c r="A107" s="334">
        <f>档案!A106</f>
        <v>0</v>
      </c>
      <c r="B107" s="334">
        <f ca="1" t="shared" si="10"/>
        <v>1</v>
      </c>
      <c r="D107" s="334">
        <f ca="1" t="shared" si="18"/>
        <v>1</v>
      </c>
      <c r="E107" s="327">
        <f ca="1" t="shared" si="19"/>
        <v>108</v>
      </c>
      <c r="F107" s="327" t="str">
        <f ca="1">VLOOKUP(D107,档案!A:C,3,FALSE)</f>
        <v>武汉开明</v>
      </c>
      <c r="G107" s="338" t="str">
        <f ca="1">VLOOKUP(D107,档案!A:B,2,FALSE)</f>
        <v>华夏银行汉正街支行186346</v>
      </c>
      <c r="H107" s="328">
        <f ca="1" t="shared" si="11"/>
        <v>45902</v>
      </c>
      <c r="I107" s="344" t="str">
        <f ca="1" t="shared" si="12"/>
        <v>转湖北邮政</v>
      </c>
      <c r="J107" s="344" t="str">
        <f ca="1" t="shared" si="13"/>
        <v>转出他行或提现</v>
      </c>
      <c r="K107" s="345">
        <f ca="1" t="shared" si="14"/>
        <v>0</v>
      </c>
      <c r="L107" s="345">
        <f ca="1" t="shared" si="15"/>
        <v>300000</v>
      </c>
      <c r="M107" s="345">
        <f ca="1" t="shared" si="16"/>
        <v>2425133.63</v>
      </c>
      <c r="N107" s="345">
        <f ca="1" t="shared" si="17"/>
        <v>0</v>
      </c>
    </row>
    <row r="108" ht="14.25" hidden="1" spans="1:14">
      <c r="A108" s="334">
        <f>档案!A107</f>
        <v>0</v>
      </c>
      <c r="B108" s="334">
        <f ca="1" t="shared" si="10"/>
        <v>1</v>
      </c>
      <c r="D108" s="334">
        <f ca="1" t="shared" si="18"/>
        <v>1</v>
      </c>
      <c r="E108" s="327">
        <f ca="1" t="shared" si="19"/>
        <v>109</v>
      </c>
      <c r="F108" s="327" t="str">
        <f ca="1">VLOOKUP(D108,档案!A:C,3,FALSE)</f>
        <v>武汉开明</v>
      </c>
      <c r="G108" s="338" t="str">
        <f ca="1">VLOOKUP(D108,档案!A:B,2,FALSE)</f>
        <v>华夏银行汉正街支行186346</v>
      </c>
      <c r="H108" s="328">
        <f ca="1" t="shared" si="11"/>
        <v>45902</v>
      </c>
      <c r="I108" s="344" t="str">
        <f ca="1" t="shared" si="12"/>
        <v>手续费</v>
      </c>
      <c r="J108" s="344" t="str">
        <f ca="1" t="shared" si="13"/>
        <v>付日常费用</v>
      </c>
      <c r="K108" s="345">
        <f ca="1" t="shared" si="14"/>
        <v>0</v>
      </c>
      <c r="L108" s="345">
        <f ca="1" t="shared" si="15"/>
        <v>4.5</v>
      </c>
      <c r="M108" s="345">
        <f ca="1" t="shared" si="16"/>
        <v>2425129.13</v>
      </c>
      <c r="N108" s="345">
        <f ca="1" t="shared" si="17"/>
        <v>0</v>
      </c>
    </row>
    <row r="109" ht="14.25" hidden="1" spans="1:14">
      <c r="A109" s="334">
        <f>档案!A108</f>
        <v>0</v>
      </c>
      <c r="B109" s="334">
        <f ca="1" t="shared" si="10"/>
        <v>1</v>
      </c>
      <c r="D109" s="334">
        <f ca="1" t="shared" si="18"/>
        <v>1</v>
      </c>
      <c r="E109" s="327">
        <f ca="1" t="shared" si="19"/>
        <v>110</v>
      </c>
      <c r="F109" s="327" t="str">
        <f ca="1">VLOOKUP(D109,档案!A:C,3,FALSE)</f>
        <v>武汉开明</v>
      </c>
      <c r="G109" s="338" t="str">
        <f ca="1">VLOOKUP(D109,档案!A:B,2,FALSE)</f>
        <v>华夏银行汉正街支行186346</v>
      </c>
      <c r="H109" s="328">
        <f ca="1" t="shared" si="11"/>
        <v>45902</v>
      </c>
      <c r="I109" s="344" t="str">
        <f ca="1" t="shared" si="12"/>
        <v>手续费</v>
      </c>
      <c r="J109" s="344" t="str">
        <f ca="1" t="shared" si="13"/>
        <v>付日常费用</v>
      </c>
      <c r="K109" s="345">
        <f ca="1" t="shared" si="14"/>
        <v>0</v>
      </c>
      <c r="L109" s="345">
        <f ca="1" t="shared" si="15"/>
        <v>4.5</v>
      </c>
      <c r="M109" s="345">
        <f ca="1" t="shared" si="16"/>
        <v>2425124.63</v>
      </c>
      <c r="N109" s="345">
        <f ca="1" t="shared" si="17"/>
        <v>0</v>
      </c>
    </row>
    <row r="110" ht="14.25" hidden="1" spans="1:14">
      <c r="A110" s="334">
        <f>档案!A109</f>
        <v>0</v>
      </c>
      <c r="B110" s="334">
        <f ca="1" t="shared" si="10"/>
        <v>1</v>
      </c>
      <c r="D110" s="334">
        <f ca="1" t="shared" si="18"/>
        <v>1</v>
      </c>
      <c r="E110" s="327">
        <f ca="1" t="shared" si="19"/>
        <v>111</v>
      </c>
      <c r="F110" s="327" t="str">
        <f ca="1">VLOOKUP(D110,档案!A:C,3,FALSE)</f>
        <v>武汉开明</v>
      </c>
      <c r="G110" s="338" t="str">
        <f ca="1">VLOOKUP(D110,档案!A:B,2,FALSE)</f>
        <v>华夏银行汉正街支行186346</v>
      </c>
      <c r="H110" s="328">
        <f ca="1" t="shared" si="11"/>
        <v>45902</v>
      </c>
      <c r="I110" s="344" t="str">
        <f ca="1" t="shared" si="12"/>
        <v>转湖北邮政</v>
      </c>
      <c r="J110" s="344" t="str">
        <f ca="1" t="shared" si="13"/>
        <v>转出他行或提现</v>
      </c>
      <c r="K110" s="345">
        <f ca="1" t="shared" si="14"/>
        <v>0</v>
      </c>
      <c r="L110" s="345">
        <f ca="1" t="shared" si="15"/>
        <v>2425000</v>
      </c>
      <c r="M110" s="345">
        <f ca="1" t="shared" si="16"/>
        <v>124.629999999888</v>
      </c>
      <c r="N110" s="345">
        <f ca="1" t="shared" si="17"/>
        <v>0</v>
      </c>
    </row>
    <row r="111" ht="14.25" hidden="1" spans="1:14">
      <c r="A111" s="334">
        <f>档案!A110</f>
        <v>0</v>
      </c>
      <c r="B111" s="334">
        <f ca="1" t="shared" si="10"/>
        <v>1</v>
      </c>
      <c r="D111" s="334">
        <f ca="1" t="shared" si="18"/>
        <v>1</v>
      </c>
      <c r="E111" s="327">
        <f ca="1" t="shared" si="19"/>
        <v>112</v>
      </c>
      <c r="F111" s="327" t="str">
        <f ca="1">VLOOKUP(D111,档案!A:C,3,FALSE)</f>
        <v>武汉开明</v>
      </c>
      <c r="G111" s="338" t="str">
        <f ca="1">VLOOKUP(D111,档案!A:B,2,FALSE)</f>
        <v>华夏银行汉正街支行186346</v>
      </c>
      <c r="H111" s="328">
        <f ca="1" t="shared" si="11"/>
        <v>45902</v>
      </c>
      <c r="I111" s="344" t="str">
        <f ca="1" t="shared" si="12"/>
        <v>手续费</v>
      </c>
      <c r="J111" s="344" t="str">
        <f ca="1" t="shared" si="13"/>
        <v>付日常费用</v>
      </c>
      <c r="K111" s="345">
        <f ca="1" t="shared" si="14"/>
        <v>0</v>
      </c>
      <c r="L111" s="345">
        <f ca="1" t="shared" si="15"/>
        <v>14.55</v>
      </c>
      <c r="M111" s="345">
        <f ca="1" t="shared" si="16"/>
        <v>110.079999999888</v>
      </c>
      <c r="N111" s="345">
        <f ca="1" t="shared" si="17"/>
        <v>0</v>
      </c>
    </row>
    <row r="112" ht="14.25" hidden="1" spans="1:14">
      <c r="A112" s="334">
        <f>档案!A111</f>
        <v>0</v>
      </c>
      <c r="B112" s="334">
        <f ca="1" t="shared" si="10"/>
        <v>1</v>
      </c>
      <c r="D112" s="334">
        <f ca="1" t="shared" si="18"/>
        <v>1</v>
      </c>
      <c r="E112" s="327">
        <f ca="1" t="shared" si="19"/>
        <v>113</v>
      </c>
      <c r="F112" s="327" t="str">
        <f ca="1">VLOOKUP(D112,档案!A:C,3,FALSE)</f>
        <v>武汉开明</v>
      </c>
      <c r="G112" s="338" t="str">
        <f ca="1">VLOOKUP(D112,档案!A:B,2,FALSE)</f>
        <v>华夏银行汉正街支行186346</v>
      </c>
      <c r="H112" s="328">
        <f ca="1" t="shared" si="11"/>
        <v>45902</v>
      </c>
      <c r="I112" s="344" t="str">
        <f ca="1" t="shared" si="12"/>
        <v>收到武汉彤烨转款</v>
      </c>
      <c r="J112" s="344" t="str">
        <f ca="1" t="shared" si="13"/>
        <v>他行转入或存现</v>
      </c>
      <c r="K112" s="345">
        <f ca="1" t="shared" si="14"/>
        <v>1800000</v>
      </c>
      <c r="L112" s="345">
        <f ca="1" t="shared" si="15"/>
        <v>0</v>
      </c>
      <c r="M112" s="345">
        <f ca="1" t="shared" si="16"/>
        <v>1800110.08</v>
      </c>
      <c r="N112" s="345">
        <f ca="1" t="shared" si="17"/>
        <v>0</v>
      </c>
    </row>
    <row r="113" ht="14.25" hidden="1" spans="1:14">
      <c r="A113" s="334">
        <f>档案!A112</f>
        <v>0</v>
      </c>
      <c r="B113" s="334">
        <f ca="1" t="shared" si="10"/>
        <v>1</v>
      </c>
      <c r="D113" s="334">
        <f ca="1" t="shared" si="18"/>
        <v>1</v>
      </c>
      <c r="E113" s="327">
        <f ca="1" t="shared" si="19"/>
        <v>114</v>
      </c>
      <c r="F113" s="327" t="str">
        <f ca="1">VLOOKUP(D113,档案!A:C,3,FALSE)</f>
        <v>武汉开明</v>
      </c>
      <c r="G113" s="338" t="str">
        <f ca="1">VLOOKUP(D113,档案!A:B,2,FALSE)</f>
        <v>华夏银行汉正街支行186346</v>
      </c>
      <c r="H113" s="328">
        <f ca="1" t="shared" si="11"/>
        <v>45902</v>
      </c>
      <c r="I113" s="344" t="str">
        <f ca="1" t="shared" si="12"/>
        <v>转湖北邮政</v>
      </c>
      <c r="J113" s="344" t="str">
        <f ca="1" t="shared" si="13"/>
        <v>转出他行或提现</v>
      </c>
      <c r="K113" s="345">
        <f ca="1" t="shared" si="14"/>
        <v>0</v>
      </c>
      <c r="L113" s="345">
        <f ca="1" t="shared" si="15"/>
        <v>900000</v>
      </c>
      <c r="M113" s="345">
        <f ca="1" t="shared" si="16"/>
        <v>900110.08</v>
      </c>
      <c r="N113" s="345">
        <f ca="1" t="shared" si="17"/>
        <v>0</v>
      </c>
    </row>
    <row r="114" ht="14.25" hidden="1" spans="1:14">
      <c r="A114" s="334">
        <f>档案!A113</f>
        <v>0</v>
      </c>
      <c r="B114" s="334">
        <f ca="1" t="shared" si="10"/>
        <v>1</v>
      </c>
      <c r="D114" s="334">
        <f ca="1" t="shared" si="18"/>
        <v>1</v>
      </c>
      <c r="E114" s="327">
        <f ca="1" t="shared" si="19"/>
        <v>115</v>
      </c>
      <c r="F114" s="327" t="str">
        <f ca="1">VLOOKUP(D114,档案!A:C,3,FALSE)</f>
        <v>武汉开明</v>
      </c>
      <c r="G114" s="338" t="str">
        <f ca="1">VLOOKUP(D114,档案!A:B,2,FALSE)</f>
        <v>华夏银行汉正街支行186346</v>
      </c>
      <c r="H114" s="328">
        <f ca="1" t="shared" si="11"/>
        <v>45902</v>
      </c>
      <c r="I114" s="344" t="str">
        <f ca="1" t="shared" si="12"/>
        <v>转湖北邮政</v>
      </c>
      <c r="J114" s="344" t="str">
        <f ca="1" t="shared" si="13"/>
        <v>转出他行或提现</v>
      </c>
      <c r="K114" s="345">
        <f ca="1" t="shared" si="14"/>
        <v>0</v>
      </c>
      <c r="L114" s="345">
        <f ca="1" t="shared" si="15"/>
        <v>900000</v>
      </c>
      <c r="M114" s="345">
        <f ca="1" t="shared" si="16"/>
        <v>110.079999999842</v>
      </c>
      <c r="N114" s="345">
        <f ca="1" t="shared" si="17"/>
        <v>0</v>
      </c>
    </row>
    <row r="115" ht="14.25" hidden="1" spans="1:14">
      <c r="A115" s="334">
        <f>档案!A114</f>
        <v>0</v>
      </c>
      <c r="B115" s="334">
        <f ca="1" t="shared" si="10"/>
        <v>1</v>
      </c>
      <c r="D115" s="334">
        <f ca="1" t="shared" si="18"/>
        <v>1</v>
      </c>
      <c r="E115" s="327">
        <f ca="1" t="shared" si="19"/>
        <v>116</v>
      </c>
      <c r="F115" s="327" t="str">
        <f ca="1">VLOOKUP(D115,档案!A:C,3,FALSE)</f>
        <v>武汉开明</v>
      </c>
      <c r="G115" s="338" t="str">
        <f ca="1">VLOOKUP(D115,档案!A:B,2,FALSE)</f>
        <v>华夏银行汉正街支行186346</v>
      </c>
      <c r="H115" s="328">
        <f ca="1" t="shared" si="11"/>
        <v>45902</v>
      </c>
      <c r="I115" s="344" t="str">
        <f ca="1" t="shared" si="12"/>
        <v>手续费</v>
      </c>
      <c r="J115" s="344" t="str">
        <f ca="1" t="shared" si="13"/>
        <v>付日常费用</v>
      </c>
      <c r="K115" s="345">
        <f ca="1" t="shared" si="14"/>
        <v>0</v>
      </c>
      <c r="L115" s="345">
        <f ca="1" t="shared" si="15"/>
        <v>6</v>
      </c>
      <c r="M115" s="345">
        <f ca="1" t="shared" si="16"/>
        <v>104.079999999842</v>
      </c>
      <c r="N115" s="345">
        <f ca="1" t="shared" si="17"/>
        <v>0</v>
      </c>
    </row>
    <row r="116" ht="14.25" hidden="1" spans="1:14">
      <c r="A116" s="334">
        <f>档案!A115</f>
        <v>0</v>
      </c>
      <c r="B116" s="334">
        <f ca="1" t="shared" si="10"/>
        <v>1</v>
      </c>
      <c r="D116" s="334">
        <f ca="1" t="shared" si="18"/>
        <v>1</v>
      </c>
      <c r="E116" s="327">
        <f ca="1" t="shared" si="19"/>
        <v>117</v>
      </c>
      <c r="F116" s="327" t="str">
        <f ca="1">VLOOKUP(D116,档案!A:C,3,FALSE)</f>
        <v>武汉开明</v>
      </c>
      <c r="G116" s="338" t="str">
        <f ca="1">VLOOKUP(D116,档案!A:B,2,FALSE)</f>
        <v>华夏银行汉正街支行186346</v>
      </c>
      <c r="H116" s="328">
        <f ca="1" t="shared" si="11"/>
        <v>45902</v>
      </c>
      <c r="I116" s="344" t="str">
        <f ca="1" t="shared" si="12"/>
        <v>手续费</v>
      </c>
      <c r="J116" s="344" t="str">
        <f ca="1" t="shared" si="13"/>
        <v>付日常费用</v>
      </c>
      <c r="K116" s="345">
        <f ca="1" t="shared" si="14"/>
        <v>0</v>
      </c>
      <c r="L116" s="345">
        <f ca="1" t="shared" si="15"/>
        <v>6</v>
      </c>
      <c r="M116" s="345">
        <f ca="1" t="shared" si="16"/>
        <v>98.0799999998417</v>
      </c>
      <c r="N116" s="345">
        <f ca="1" t="shared" si="17"/>
        <v>0</v>
      </c>
    </row>
    <row r="117" ht="14.25" hidden="1" spans="1:14">
      <c r="A117" s="334">
        <f>档案!A116</f>
        <v>0</v>
      </c>
      <c r="B117" s="334">
        <f ca="1" t="shared" si="10"/>
        <v>1</v>
      </c>
      <c r="D117" s="334">
        <f ca="1" t="shared" si="18"/>
        <v>1</v>
      </c>
      <c r="E117" s="327">
        <f ca="1" t="shared" si="19"/>
        <v>118</v>
      </c>
      <c r="F117" s="327" t="str">
        <f ca="1">VLOOKUP(D117,档案!A:C,3,FALSE)</f>
        <v>武汉开明</v>
      </c>
      <c r="G117" s="338" t="str">
        <f ca="1">VLOOKUP(D117,档案!A:B,2,FALSE)</f>
        <v>华夏银行汉正街支行186346</v>
      </c>
      <c r="H117" s="328">
        <f ca="1" t="shared" si="11"/>
        <v>45903</v>
      </c>
      <c r="I117" s="344" t="str">
        <f ca="1" t="shared" si="12"/>
        <v>收到武汉彤烨转款</v>
      </c>
      <c r="J117" s="344" t="str">
        <f ca="1" t="shared" si="13"/>
        <v>他行转入或存现</v>
      </c>
      <c r="K117" s="345">
        <f ca="1" t="shared" si="14"/>
        <v>1500000</v>
      </c>
      <c r="L117" s="345">
        <f ca="1" t="shared" si="15"/>
        <v>0</v>
      </c>
      <c r="M117" s="345">
        <f ca="1" t="shared" si="16"/>
        <v>1500098.08</v>
      </c>
      <c r="N117" s="345">
        <f ca="1" t="shared" si="17"/>
        <v>0</v>
      </c>
    </row>
    <row r="118" ht="14.25" hidden="1" spans="1:14">
      <c r="A118" s="334">
        <f>档案!A117</f>
        <v>0</v>
      </c>
      <c r="B118" s="334">
        <f ca="1" t="shared" si="10"/>
        <v>1</v>
      </c>
      <c r="D118" s="334">
        <f ca="1" t="shared" si="18"/>
        <v>1</v>
      </c>
      <c r="E118" s="327">
        <f ca="1" t="shared" si="19"/>
        <v>119</v>
      </c>
      <c r="F118" s="327" t="str">
        <f ca="1">VLOOKUP(D118,档案!A:C,3,FALSE)</f>
        <v>武汉开明</v>
      </c>
      <c r="G118" s="338" t="str">
        <f ca="1">VLOOKUP(D118,档案!A:B,2,FALSE)</f>
        <v>华夏银行汉正街支行186346</v>
      </c>
      <c r="H118" s="328">
        <f ca="1" t="shared" si="11"/>
        <v>45903</v>
      </c>
      <c r="I118" s="344" t="str">
        <f ca="1" t="shared" si="12"/>
        <v>转湖北邮政</v>
      </c>
      <c r="J118" s="344" t="str">
        <f ca="1" t="shared" si="13"/>
        <v>转出他行或提现</v>
      </c>
      <c r="K118" s="345">
        <f ca="1" t="shared" si="14"/>
        <v>0</v>
      </c>
      <c r="L118" s="345">
        <f ca="1" t="shared" si="15"/>
        <v>1500000</v>
      </c>
      <c r="M118" s="345">
        <f ca="1" t="shared" si="16"/>
        <v>98.0799999998417</v>
      </c>
      <c r="N118" s="345">
        <f ca="1" t="shared" si="17"/>
        <v>0</v>
      </c>
    </row>
    <row r="119" ht="14.25" hidden="1" spans="1:14">
      <c r="A119" s="334">
        <f>档案!A118</f>
        <v>0</v>
      </c>
      <c r="B119" s="334">
        <f ca="1" t="shared" si="10"/>
        <v>1</v>
      </c>
      <c r="D119" s="334">
        <f ca="1" t="shared" si="18"/>
        <v>1</v>
      </c>
      <c r="E119" s="327">
        <f ca="1" t="shared" si="19"/>
        <v>120</v>
      </c>
      <c r="F119" s="327" t="str">
        <f ca="1">VLOOKUP(D119,档案!A:C,3,FALSE)</f>
        <v>武汉开明</v>
      </c>
      <c r="G119" s="338" t="str">
        <f ca="1">VLOOKUP(D119,档案!A:B,2,FALSE)</f>
        <v>华夏银行汉正街支行186346</v>
      </c>
      <c r="H119" s="328">
        <f ca="1" t="shared" si="11"/>
        <v>45903</v>
      </c>
      <c r="I119" s="344" t="str">
        <f ca="1" t="shared" si="12"/>
        <v>手续费</v>
      </c>
      <c r="J119" s="344" t="str">
        <f ca="1" t="shared" si="13"/>
        <v>付日常费用</v>
      </c>
      <c r="K119" s="345">
        <f ca="1" t="shared" si="14"/>
        <v>0</v>
      </c>
      <c r="L119" s="345">
        <f ca="1" t="shared" si="15"/>
        <v>9</v>
      </c>
      <c r="M119" s="345">
        <f ca="1" t="shared" si="16"/>
        <v>89.0799999998417</v>
      </c>
      <c r="N119" s="345">
        <f ca="1" t="shared" si="17"/>
        <v>0</v>
      </c>
    </row>
    <row r="120" ht="14.25" hidden="1" spans="1:14">
      <c r="A120" s="334">
        <f>档案!A119</f>
        <v>0</v>
      </c>
      <c r="B120" s="334">
        <f ca="1" t="shared" si="10"/>
        <v>1</v>
      </c>
      <c r="D120" s="334">
        <f ca="1" t="shared" si="18"/>
        <v>1</v>
      </c>
      <c r="E120" s="327">
        <f ca="1" t="shared" si="19"/>
        <v>121</v>
      </c>
      <c r="F120" s="327" t="str">
        <f ca="1">VLOOKUP(D120,档案!A:C,3,FALSE)</f>
        <v>武汉开明</v>
      </c>
      <c r="G120" s="338" t="str">
        <f ca="1">VLOOKUP(D120,档案!A:B,2,FALSE)</f>
        <v>华夏银行汉正街支行186346</v>
      </c>
      <c r="H120" s="328">
        <f ca="1" t="shared" si="11"/>
        <v>45903</v>
      </c>
      <c r="I120" s="344" t="str">
        <f ca="1" t="shared" si="12"/>
        <v>收到武汉彤烨转款</v>
      </c>
      <c r="J120" s="344" t="str">
        <f ca="1" t="shared" si="13"/>
        <v>他行转入或存现</v>
      </c>
      <c r="K120" s="345">
        <f ca="1" t="shared" si="14"/>
        <v>1850000</v>
      </c>
      <c r="L120" s="345">
        <f ca="1" t="shared" si="15"/>
        <v>0</v>
      </c>
      <c r="M120" s="345">
        <f ca="1" t="shared" si="16"/>
        <v>1850089.08</v>
      </c>
      <c r="N120" s="345">
        <f ca="1" t="shared" si="17"/>
        <v>0</v>
      </c>
    </row>
    <row r="121" ht="14.25" hidden="1" spans="1:14">
      <c r="A121" s="334">
        <f>档案!A120</f>
        <v>0</v>
      </c>
      <c r="B121" s="334">
        <f ca="1" t="shared" si="10"/>
        <v>1</v>
      </c>
      <c r="D121" s="334">
        <f ca="1" t="shared" si="18"/>
        <v>1</v>
      </c>
      <c r="E121" s="327">
        <f ca="1" t="shared" si="19"/>
        <v>122</v>
      </c>
      <c r="F121" s="327" t="str">
        <f ca="1">VLOOKUP(D121,档案!A:C,3,FALSE)</f>
        <v>武汉开明</v>
      </c>
      <c r="G121" s="338" t="str">
        <f ca="1">VLOOKUP(D121,档案!A:B,2,FALSE)</f>
        <v>华夏银行汉正街支行186346</v>
      </c>
      <c r="H121" s="328">
        <f ca="1" t="shared" si="11"/>
        <v>45903</v>
      </c>
      <c r="I121" s="344" t="str">
        <f ca="1" t="shared" si="12"/>
        <v>转湖北邮政</v>
      </c>
      <c r="J121" s="344" t="str">
        <f ca="1" t="shared" si="13"/>
        <v>转出他行或提现</v>
      </c>
      <c r="K121" s="345">
        <f ca="1" t="shared" si="14"/>
        <v>0</v>
      </c>
      <c r="L121" s="345">
        <f ca="1" t="shared" si="15"/>
        <v>925000</v>
      </c>
      <c r="M121" s="345">
        <f ca="1" t="shared" si="16"/>
        <v>925089.08</v>
      </c>
      <c r="N121" s="345">
        <f ca="1" t="shared" si="17"/>
        <v>0</v>
      </c>
    </row>
    <row r="122" ht="14.25" hidden="1" spans="1:14">
      <c r="A122" s="334">
        <f>档案!A121</f>
        <v>0</v>
      </c>
      <c r="B122" s="334">
        <f ca="1" t="shared" si="10"/>
        <v>1</v>
      </c>
      <c r="D122" s="334">
        <f ca="1" t="shared" si="18"/>
        <v>1</v>
      </c>
      <c r="E122" s="327">
        <f ca="1" t="shared" si="19"/>
        <v>123</v>
      </c>
      <c r="F122" s="327" t="str">
        <f ca="1">VLOOKUP(D122,档案!A:C,3,FALSE)</f>
        <v>武汉开明</v>
      </c>
      <c r="G122" s="338" t="str">
        <f ca="1">VLOOKUP(D122,档案!A:B,2,FALSE)</f>
        <v>华夏银行汉正街支行186346</v>
      </c>
      <c r="H122" s="328">
        <f ca="1" t="shared" si="11"/>
        <v>45903</v>
      </c>
      <c r="I122" s="344" t="str">
        <f ca="1" t="shared" si="12"/>
        <v>转湖北邮政</v>
      </c>
      <c r="J122" s="344" t="str">
        <f ca="1" t="shared" si="13"/>
        <v>转出他行或提现</v>
      </c>
      <c r="K122" s="345">
        <f ca="1" t="shared" si="14"/>
        <v>0</v>
      </c>
      <c r="L122" s="345">
        <f ca="1" t="shared" si="15"/>
        <v>925000</v>
      </c>
      <c r="M122" s="345">
        <f ca="1" t="shared" si="16"/>
        <v>89.0799999998417</v>
      </c>
      <c r="N122" s="345">
        <f ca="1" t="shared" si="17"/>
        <v>0</v>
      </c>
    </row>
    <row r="123" ht="14.25" hidden="1" spans="1:14">
      <c r="A123" s="334">
        <f>档案!A122</f>
        <v>0</v>
      </c>
      <c r="B123" s="334">
        <f ca="1" t="shared" si="10"/>
        <v>1</v>
      </c>
      <c r="D123" s="334">
        <f ca="1" t="shared" si="18"/>
        <v>1</v>
      </c>
      <c r="E123" s="327">
        <f ca="1" t="shared" si="19"/>
        <v>124</v>
      </c>
      <c r="F123" s="327" t="str">
        <f ca="1">VLOOKUP(D123,档案!A:C,3,FALSE)</f>
        <v>武汉开明</v>
      </c>
      <c r="G123" s="338" t="str">
        <f ca="1">VLOOKUP(D123,档案!A:B,2,FALSE)</f>
        <v>华夏银行汉正街支行186346</v>
      </c>
      <c r="H123" s="328">
        <f ca="1" t="shared" si="11"/>
        <v>45903</v>
      </c>
      <c r="I123" s="344" t="str">
        <f ca="1" t="shared" si="12"/>
        <v>手续费</v>
      </c>
      <c r="J123" s="344" t="str">
        <f ca="1" t="shared" si="13"/>
        <v>付日常费用</v>
      </c>
      <c r="K123" s="345">
        <f ca="1" t="shared" si="14"/>
        <v>0</v>
      </c>
      <c r="L123" s="345">
        <f ca="1" t="shared" si="15"/>
        <v>6</v>
      </c>
      <c r="M123" s="345">
        <f ca="1" t="shared" si="16"/>
        <v>83.0799999998417</v>
      </c>
      <c r="N123" s="345">
        <f ca="1" t="shared" si="17"/>
        <v>0</v>
      </c>
    </row>
    <row r="124" ht="14.25" hidden="1" spans="1:14">
      <c r="A124" s="334">
        <f>档案!A123</f>
        <v>0</v>
      </c>
      <c r="B124" s="334">
        <f ca="1" t="shared" si="10"/>
        <v>1</v>
      </c>
      <c r="D124" s="334">
        <f ca="1" t="shared" si="18"/>
        <v>1</v>
      </c>
      <c r="E124" s="327">
        <f ca="1" t="shared" si="19"/>
        <v>125</v>
      </c>
      <c r="F124" s="327" t="str">
        <f ca="1">VLOOKUP(D124,档案!A:C,3,FALSE)</f>
        <v>武汉开明</v>
      </c>
      <c r="G124" s="338" t="str">
        <f ca="1">VLOOKUP(D124,档案!A:B,2,FALSE)</f>
        <v>华夏银行汉正街支行186346</v>
      </c>
      <c r="H124" s="328">
        <f ca="1" t="shared" si="11"/>
        <v>45903</v>
      </c>
      <c r="I124" s="344" t="str">
        <f ca="1" t="shared" si="12"/>
        <v>手续费</v>
      </c>
      <c r="J124" s="344" t="str">
        <f ca="1" t="shared" si="13"/>
        <v>付日常费用</v>
      </c>
      <c r="K124" s="345">
        <f ca="1" t="shared" si="14"/>
        <v>0</v>
      </c>
      <c r="L124" s="345">
        <f ca="1" t="shared" si="15"/>
        <v>6</v>
      </c>
      <c r="M124" s="345">
        <f ca="1" t="shared" si="16"/>
        <v>77.0799999998417</v>
      </c>
      <c r="N124" s="345">
        <f ca="1" t="shared" si="17"/>
        <v>0</v>
      </c>
    </row>
    <row r="125" ht="14.25" hidden="1" spans="1:14">
      <c r="A125" s="334">
        <f>档案!A124</f>
        <v>0</v>
      </c>
      <c r="B125" s="334">
        <f ca="1" t="shared" si="10"/>
        <v>1</v>
      </c>
      <c r="D125" s="334">
        <f ca="1" t="shared" si="18"/>
        <v>1</v>
      </c>
      <c r="E125" s="327">
        <f ca="1" t="shared" si="19"/>
        <v>126</v>
      </c>
      <c r="F125" s="327" t="str">
        <f ca="1">VLOOKUP(D125,档案!A:C,3,FALSE)</f>
        <v>武汉开明</v>
      </c>
      <c r="G125" s="338" t="str">
        <f ca="1">VLOOKUP(D125,档案!A:B,2,FALSE)</f>
        <v>华夏银行汉正街支行186346</v>
      </c>
      <c r="H125" s="328">
        <f ca="1" t="shared" si="11"/>
        <v>45908</v>
      </c>
      <c r="I125" s="344" t="str">
        <f ca="1" t="shared" si="12"/>
        <v>收到武汉彤烨转款</v>
      </c>
      <c r="J125" s="344" t="str">
        <f ca="1" t="shared" si="13"/>
        <v>他行转入或存现</v>
      </c>
      <c r="K125" s="345">
        <f ca="1" t="shared" si="14"/>
        <v>651800</v>
      </c>
      <c r="L125" s="345">
        <f ca="1" t="shared" si="15"/>
        <v>0</v>
      </c>
      <c r="M125" s="345">
        <f ca="1" t="shared" si="16"/>
        <v>651877.08</v>
      </c>
      <c r="N125" s="345">
        <f ca="1" t="shared" si="17"/>
        <v>0</v>
      </c>
    </row>
    <row r="126" ht="14.25" hidden="1" spans="1:14">
      <c r="A126" s="334">
        <f>档案!A125</f>
        <v>0</v>
      </c>
      <c r="B126" s="334">
        <f ca="1" t="shared" si="10"/>
        <v>1</v>
      </c>
      <c r="D126" s="334">
        <f ca="1" t="shared" si="18"/>
        <v>1</v>
      </c>
      <c r="E126" s="327">
        <f ca="1" t="shared" si="19"/>
        <v>127</v>
      </c>
      <c r="F126" s="327" t="str">
        <f ca="1">VLOOKUP(D126,档案!A:C,3,FALSE)</f>
        <v>武汉开明</v>
      </c>
      <c r="G126" s="338" t="str">
        <f ca="1">VLOOKUP(D126,档案!A:B,2,FALSE)</f>
        <v>华夏银行汉正街支行186346</v>
      </c>
      <c r="H126" s="328">
        <f ca="1" t="shared" si="11"/>
        <v>45908</v>
      </c>
      <c r="I126" s="344" t="str">
        <f ca="1" t="shared" si="12"/>
        <v>转武汉农商行</v>
      </c>
      <c r="J126" s="344" t="str">
        <f ca="1" t="shared" si="13"/>
        <v>转出他行或提现</v>
      </c>
      <c r="K126" s="345">
        <f ca="1" t="shared" si="14"/>
        <v>0</v>
      </c>
      <c r="L126" s="345">
        <f ca="1" t="shared" si="15"/>
        <v>651800</v>
      </c>
      <c r="M126" s="345">
        <f ca="1" t="shared" si="16"/>
        <v>77.0799999998417</v>
      </c>
      <c r="N126" s="345">
        <f ca="1" t="shared" si="17"/>
        <v>0</v>
      </c>
    </row>
    <row r="127" ht="14.25" hidden="1" spans="1:14">
      <c r="A127" s="334">
        <f>档案!A126</f>
        <v>0</v>
      </c>
      <c r="B127" s="334">
        <f ca="1" t="shared" si="10"/>
        <v>1</v>
      </c>
      <c r="D127" s="334">
        <f ca="1" t="shared" si="18"/>
        <v>1</v>
      </c>
      <c r="E127" s="327">
        <f ca="1" t="shared" si="19"/>
        <v>128</v>
      </c>
      <c r="F127" s="327" t="str">
        <f ca="1">VLOOKUP(D127,档案!A:C,3,FALSE)</f>
        <v>武汉开明</v>
      </c>
      <c r="G127" s="338" t="str">
        <f ca="1">VLOOKUP(D127,档案!A:B,2,FALSE)</f>
        <v>华夏银行汉正街支行186346</v>
      </c>
      <c r="H127" s="328">
        <f ca="1" t="shared" si="11"/>
        <v>45908</v>
      </c>
      <c r="I127" s="344" t="str">
        <f ca="1" t="shared" si="12"/>
        <v>手续费</v>
      </c>
      <c r="J127" s="344" t="str">
        <f ca="1" t="shared" si="13"/>
        <v>付日常费用</v>
      </c>
      <c r="K127" s="345">
        <f ca="1" t="shared" si="14"/>
        <v>0</v>
      </c>
      <c r="L127" s="345">
        <f ca="1" t="shared" si="15"/>
        <v>6</v>
      </c>
      <c r="M127" s="345">
        <f ca="1" t="shared" si="16"/>
        <v>71.0799999998417</v>
      </c>
      <c r="N127" s="345">
        <f ca="1" t="shared" si="17"/>
        <v>0</v>
      </c>
    </row>
    <row r="128" ht="14.25" hidden="1" spans="1:14">
      <c r="A128" s="334">
        <f>档案!A127</f>
        <v>0</v>
      </c>
      <c r="B128" s="334">
        <f ca="1" t="shared" si="10"/>
        <v>1</v>
      </c>
      <c r="D128" s="334">
        <f ca="1" t="shared" si="18"/>
        <v>1</v>
      </c>
      <c r="E128" s="327">
        <f ca="1" t="shared" si="19"/>
        <v>129</v>
      </c>
      <c r="F128" s="327" t="str">
        <f ca="1">VLOOKUP(D128,档案!A:C,3,FALSE)</f>
        <v>武汉开明</v>
      </c>
      <c r="G128" s="338" t="str">
        <f ca="1">VLOOKUP(D128,档案!A:B,2,FALSE)</f>
        <v>华夏银行汉正街支行186346</v>
      </c>
      <c r="H128" s="328">
        <f ca="1" t="shared" si="11"/>
        <v>45909</v>
      </c>
      <c r="I128" s="344" t="str">
        <f ca="1" t="shared" si="12"/>
        <v>收到熊曼转款</v>
      </c>
      <c r="J128" s="344" t="str">
        <f ca="1" t="shared" si="13"/>
        <v>他行转入或存现</v>
      </c>
      <c r="K128" s="345">
        <f ca="1" t="shared" si="14"/>
        <v>40000</v>
      </c>
      <c r="L128" s="345">
        <f ca="1" t="shared" si="15"/>
        <v>0</v>
      </c>
      <c r="M128" s="345">
        <f ca="1" t="shared" si="16"/>
        <v>40071.0799999998</v>
      </c>
      <c r="N128" s="345">
        <f ca="1" t="shared" si="17"/>
        <v>0</v>
      </c>
    </row>
    <row r="129" ht="14.25" hidden="1" spans="1:14">
      <c r="A129" s="334">
        <f>档案!A128</f>
        <v>0</v>
      </c>
      <c r="B129" s="334">
        <f ca="1" t="shared" si="10"/>
        <v>1</v>
      </c>
      <c r="D129" s="334">
        <f ca="1" t="shared" si="18"/>
        <v>1</v>
      </c>
      <c r="E129" s="327">
        <f ca="1" t="shared" si="19"/>
        <v>130</v>
      </c>
      <c r="F129" s="327" t="str">
        <f ca="1">VLOOKUP(D129,档案!A:C,3,FALSE)</f>
        <v>武汉开明</v>
      </c>
      <c r="G129" s="338" t="str">
        <f ca="1">VLOOKUP(D129,档案!A:B,2,FALSE)</f>
        <v>华夏银行汉正街支行186346</v>
      </c>
      <c r="H129" s="328">
        <f ca="1" t="shared" si="11"/>
        <v>45909</v>
      </c>
      <c r="I129" s="344" t="str">
        <f ca="1" t="shared" si="12"/>
        <v>收到李晶转款</v>
      </c>
      <c r="J129" s="344" t="str">
        <f ca="1" t="shared" si="13"/>
        <v>他行转入或存现</v>
      </c>
      <c r="K129" s="345">
        <f ca="1" t="shared" si="14"/>
        <v>30000</v>
      </c>
      <c r="L129" s="345">
        <f ca="1" t="shared" si="15"/>
        <v>0</v>
      </c>
      <c r="M129" s="345">
        <f ca="1" t="shared" si="16"/>
        <v>70071.0799999998</v>
      </c>
      <c r="N129" s="345">
        <f ca="1" t="shared" si="17"/>
        <v>0</v>
      </c>
    </row>
    <row r="130" ht="14.25" hidden="1" spans="1:14">
      <c r="A130" s="334">
        <f>档案!A129</f>
        <v>0</v>
      </c>
      <c r="B130" s="334">
        <f ca="1" t="shared" si="10"/>
        <v>1</v>
      </c>
      <c r="D130" s="334">
        <f ca="1" t="shared" si="18"/>
        <v>1</v>
      </c>
      <c r="E130" s="327">
        <f ca="1" t="shared" si="19"/>
        <v>131</v>
      </c>
      <c r="F130" s="327" t="str">
        <f ca="1">VLOOKUP(D130,档案!A:C,3,FALSE)</f>
        <v>武汉开明</v>
      </c>
      <c r="G130" s="338" t="str">
        <f ca="1">VLOOKUP(D130,档案!A:B,2,FALSE)</f>
        <v>华夏银行汉正街支行186346</v>
      </c>
      <c r="H130" s="328">
        <f ca="1" t="shared" si="11"/>
        <v>45909</v>
      </c>
      <c r="I130" s="344" t="str">
        <f ca="1" t="shared" si="12"/>
        <v>收到林柱生转款</v>
      </c>
      <c r="J130" s="344" t="str">
        <f ca="1" t="shared" si="13"/>
        <v>他行转入或存现</v>
      </c>
      <c r="K130" s="345">
        <f ca="1" t="shared" si="14"/>
        <v>50000</v>
      </c>
      <c r="L130" s="345">
        <f ca="1" t="shared" si="15"/>
        <v>0</v>
      </c>
      <c r="M130" s="345">
        <f ca="1" t="shared" si="16"/>
        <v>120071.08</v>
      </c>
      <c r="N130" s="345">
        <f ca="1" t="shared" si="17"/>
        <v>0</v>
      </c>
    </row>
    <row r="131" ht="14.25" hidden="1" spans="1:14">
      <c r="A131" s="334">
        <f>档案!A130</f>
        <v>0</v>
      </c>
      <c r="B131" s="334">
        <f ca="1" t="shared" ref="B131:B194" si="20">COUNTA(INDIRECT("'"&amp;A131&amp;"'!a:a"))</f>
        <v>1</v>
      </c>
      <c r="D131" s="334">
        <f ca="1" t="shared" si="18"/>
        <v>1</v>
      </c>
      <c r="E131" s="327">
        <f ca="1" t="shared" si="19"/>
        <v>132</v>
      </c>
      <c r="F131" s="327" t="str">
        <f ca="1">VLOOKUP(D131,档案!A:C,3,FALSE)</f>
        <v>武汉开明</v>
      </c>
      <c r="G131" s="338" t="str">
        <f ca="1">VLOOKUP(D131,档案!A:B,2,FALSE)</f>
        <v>华夏银行汉正街支行186346</v>
      </c>
      <c r="H131" s="328">
        <f ca="1" t="shared" ref="H131:H194" si="21">INDEX(INDIRECT("'"&amp;$D131&amp;"'!A:g"),$E131,COLUMN()-7)</f>
        <v>45911</v>
      </c>
      <c r="I131" s="344" t="str">
        <f ca="1" t="shared" ref="I131:I194" si="22">INDEX(INDIRECT("'"&amp;$D131&amp;"'!A:g"),$E131,COLUMN()-7)</f>
        <v>收到武汉彤烨中信转款</v>
      </c>
      <c r="J131" s="344" t="str">
        <f ca="1" t="shared" ref="J131:J194" si="23">INDEX(INDIRECT("'"&amp;$D131&amp;"'!A:g"),$E131,COLUMN()-7)</f>
        <v>他行转入或存现</v>
      </c>
      <c r="K131" s="345">
        <f ca="1" t="shared" ref="K131:K194" si="24">INDEX(INDIRECT("'"&amp;$D131&amp;"'!A:g"),$E131,COLUMN()-7)</f>
        <v>1500000</v>
      </c>
      <c r="L131" s="345">
        <f ca="1" t="shared" ref="L131:L194" si="25">INDEX(INDIRECT("'"&amp;$D131&amp;"'!A:g"),$E131,COLUMN()-7)</f>
        <v>0</v>
      </c>
      <c r="M131" s="345">
        <f ca="1" t="shared" ref="M131:M194" si="26">INDEX(INDIRECT("'"&amp;$D131&amp;"'!A:g"),$E131,COLUMN()-7)</f>
        <v>1620071.08</v>
      </c>
      <c r="N131" s="345">
        <f ca="1" t="shared" ref="N131:N194" si="27">INDEX(INDIRECT("'"&amp;$D131&amp;"'!A:g"),$E131,COLUMN()-7)</f>
        <v>0</v>
      </c>
    </row>
    <row r="132" ht="14.25" hidden="1" spans="1:14">
      <c r="A132" s="334">
        <f>档案!A131</f>
        <v>0</v>
      </c>
      <c r="B132" s="334">
        <f ca="1" t="shared" si="20"/>
        <v>1</v>
      </c>
      <c r="D132" s="334">
        <f ca="1" t="shared" ref="D132:D195" si="28">IF(E131&gt;=VLOOKUP(D131,A:B,2,FALSE),D131+1,D131)</f>
        <v>1</v>
      </c>
      <c r="E132" s="327">
        <f ca="1" t="shared" ref="E132:E195" si="29">IF(E131&gt;=VLOOKUP(D131,A:B,2,FALSE),3,E131+1)</f>
        <v>133</v>
      </c>
      <c r="F132" s="327" t="str">
        <f ca="1">VLOOKUP(D132,档案!A:C,3,FALSE)</f>
        <v>武汉开明</v>
      </c>
      <c r="G132" s="338" t="str">
        <f ca="1">VLOOKUP(D132,档案!A:B,2,FALSE)</f>
        <v>华夏银行汉正街支行186346</v>
      </c>
      <c r="H132" s="328">
        <f ca="1" t="shared" si="21"/>
        <v>45911</v>
      </c>
      <c r="I132" s="344" t="str">
        <f ca="1" t="shared" si="22"/>
        <v>收到武汉彤烨中信转款</v>
      </c>
      <c r="J132" s="344" t="str">
        <f ca="1" t="shared" si="23"/>
        <v>他行转入或存现</v>
      </c>
      <c r="K132" s="345">
        <f ca="1" t="shared" si="24"/>
        <v>1500000</v>
      </c>
      <c r="L132" s="345">
        <f ca="1" t="shared" si="25"/>
        <v>0</v>
      </c>
      <c r="M132" s="345">
        <f ca="1" t="shared" si="26"/>
        <v>3120071.08</v>
      </c>
      <c r="N132" s="345">
        <f ca="1" t="shared" si="27"/>
        <v>0</v>
      </c>
    </row>
    <row r="133" ht="14.25" hidden="1" spans="1:14">
      <c r="A133" s="334">
        <f>档案!A132</f>
        <v>0</v>
      </c>
      <c r="B133" s="334">
        <f ca="1" t="shared" si="20"/>
        <v>1</v>
      </c>
      <c r="D133" s="334">
        <f ca="1" t="shared" si="28"/>
        <v>1</v>
      </c>
      <c r="E133" s="327">
        <f ca="1" t="shared" si="29"/>
        <v>134</v>
      </c>
      <c r="F133" s="327" t="str">
        <f ca="1">VLOOKUP(D133,档案!A:C,3,FALSE)</f>
        <v>武汉开明</v>
      </c>
      <c r="G133" s="338" t="str">
        <f ca="1">VLOOKUP(D133,档案!A:B,2,FALSE)</f>
        <v>华夏银行汉正街支行186346</v>
      </c>
      <c r="H133" s="328">
        <f ca="1" t="shared" si="21"/>
        <v>45911</v>
      </c>
      <c r="I133" s="344" t="str">
        <f ca="1" t="shared" si="22"/>
        <v>武汉华夏转武汉浦发</v>
      </c>
      <c r="J133" s="344" t="str">
        <f ca="1" t="shared" si="23"/>
        <v>转出他行或提现</v>
      </c>
      <c r="K133" s="345">
        <f ca="1" t="shared" si="24"/>
        <v>0</v>
      </c>
      <c r="L133" s="345">
        <f ca="1" t="shared" si="25"/>
        <v>3000000</v>
      </c>
      <c r="M133" s="345">
        <f ca="1" t="shared" si="26"/>
        <v>120071.08</v>
      </c>
      <c r="N133" s="345">
        <f ca="1" t="shared" si="27"/>
        <v>0</v>
      </c>
    </row>
    <row r="134" ht="14.25" hidden="1" spans="1:14">
      <c r="A134" s="334">
        <f>档案!A133</f>
        <v>0</v>
      </c>
      <c r="B134" s="334">
        <f ca="1" t="shared" si="20"/>
        <v>1</v>
      </c>
      <c r="D134" s="334">
        <f ca="1" t="shared" si="28"/>
        <v>1</v>
      </c>
      <c r="E134" s="327">
        <f ca="1" t="shared" si="29"/>
        <v>135</v>
      </c>
      <c r="F134" s="327" t="str">
        <f ca="1">VLOOKUP(D134,档案!A:C,3,FALSE)</f>
        <v>武汉开明</v>
      </c>
      <c r="G134" s="338" t="str">
        <f ca="1">VLOOKUP(D134,档案!A:B,2,FALSE)</f>
        <v>华夏银行汉正街支行186346</v>
      </c>
      <c r="H134" s="328">
        <f ca="1" t="shared" si="21"/>
        <v>45911</v>
      </c>
      <c r="I134" s="344" t="str">
        <f ca="1" t="shared" si="22"/>
        <v>手续费</v>
      </c>
      <c r="J134" s="344" t="str">
        <f ca="1" t="shared" si="23"/>
        <v>付日常费用</v>
      </c>
      <c r="K134" s="345">
        <f ca="1" t="shared" si="24"/>
        <v>0</v>
      </c>
      <c r="L134" s="345">
        <f ca="1" t="shared" si="25"/>
        <v>18</v>
      </c>
      <c r="M134" s="345">
        <f ca="1" t="shared" si="26"/>
        <v>120053.08</v>
      </c>
      <c r="N134" s="345">
        <f ca="1" t="shared" si="27"/>
        <v>0</v>
      </c>
    </row>
    <row r="135" ht="14.25" hidden="1" spans="1:14">
      <c r="A135" s="334">
        <f>档案!A134</f>
        <v>0</v>
      </c>
      <c r="B135" s="334">
        <f ca="1" t="shared" si="20"/>
        <v>1</v>
      </c>
      <c r="D135" s="334">
        <f ca="1" t="shared" si="28"/>
        <v>1</v>
      </c>
      <c r="E135" s="327">
        <f ca="1" t="shared" si="29"/>
        <v>136</v>
      </c>
      <c r="F135" s="327" t="str">
        <f ca="1">VLOOKUP(D135,档案!A:C,3,FALSE)</f>
        <v>武汉开明</v>
      </c>
      <c r="G135" s="338" t="str">
        <f ca="1">VLOOKUP(D135,档案!A:B,2,FALSE)</f>
        <v>华夏银行汉正街支行186346</v>
      </c>
      <c r="H135" s="328">
        <f ca="1" t="shared" si="21"/>
        <v>45911</v>
      </c>
      <c r="I135" s="344" t="str">
        <f ca="1" t="shared" si="22"/>
        <v>转武汉农商行</v>
      </c>
      <c r="J135" s="344" t="str">
        <f ca="1" t="shared" si="23"/>
        <v>转出他行或提现</v>
      </c>
      <c r="K135" s="345">
        <f ca="1" t="shared" si="24"/>
        <v>0</v>
      </c>
      <c r="L135" s="345">
        <f ca="1" t="shared" si="25"/>
        <v>120000</v>
      </c>
      <c r="M135" s="345">
        <f ca="1" t="shared" si="26"/>
        <v>53.0800000000745</v>
      </c>
      <c r="N135" s="345">
        <f ca="1" t="shared" si="27"/>
        <v>0</v>
      </c>
    </row>
    <row r="136" ht="14.25" hidden="1" spans="1:14">
      <c r="A136" s="334">
        <f>档案!A135</f>
        <v>0</v>
      </c>
      <c r="B136" s="334">
        <f ca="1" t="shared" si="20"/>
        <v>1</v>
      </c>
      <c r="D136" s="334">
        <f ca="1" t="shared" si="28"/>
        <v>1</v>
      </c>
      <c r="E136" s="327">
        <f ca="1" t="shared" si="29"/>
        <v>137</v>
      </c>
      <c r="F136" s="327" t="str">
        <f ca="1">VLOOKUP(D136,档案!A:C,3,FALSE)</f>
        <v>武汉开明</v>
      </c>
      <c r="G136" s="338" t="str">
        <f ca="1">VLOOKUP(D136,档案!A:B,2,FALSE)</f>
        <v>华夏银行汉正街支行186346</v>
      </c>
      <c r="H136" s="328">
        <f ca="1" t="shared" si="21"/>
        <v>45911</v>
      </c>
      <c r="I136" s="344" t="str">
        <f ca="1" t="shared" si="22"/>
        <v>手续费</v>
      </c>
      <c r="J136" s="344" t="str">
        <f ca="1" t="shared" si="23"/>
        <v>付日常费用</v>
      </c>
      <c r="K136" s="345">
        <f ca="1" t="shared" si="24"/>
        <v>0</v>
      </c>
      <c r="L136" s="345">
        <f ca="1" t="shared" si="25"/>
        <v>4.5</v>
      </c>
      <c r="M136" s="345">
        <f ca="1" t="shared" si="26"/>
        <v>48.5800000000745</v>
      </c>
      <c r="N136" s="345">
        <f ca="1" t="shared" si="27"/>
        <v>0</v>
      </c>
    </row>
    <row r="137" ht="14.25" hidden="1" spans="1:14">
      <c r="A137" s="334">
        <f>档案!A136</f>
        <v>0</v>
      </c>
      <c r="B137" s="334">
        <f ca="1" t="shared" si="20"/>
        <v>1</v>
      </c>
      <c r="D137" s="334">
        <f ca="1" t="shared" si="28"/>
        <v>1</v>
      </c>
      <c r="E137" s="327">
        <f ca="1" t="shared" si="29"/>
        <v>138</v>
      </c>
      <c r="F137" s="327" t="str">
        <f ca="1">VLOOKUP(D137,档案!A:C,3,FALSE)</f>
        <v>武汉开明</v>
      </c>
      <c r="G137" s="338" t="str">
        <f ca="1">VLOOKUP(D137,档案!A:B,2,FALSE)</f>
        <v>华夏银行汉正街支行186346</v>
      </c>
      <c r="H137" s="328">
        <f ca="1" t="shared" si="21"/>
        <v>45918</v>
      </c>
      <c r="I137" s="344" t="str">
        <f ca="1" t="shared" si="22"/>
        <v>收到湖北工行西山转款</v>
      </c>
      <c r="J137" s="344" t="str">
        <f ca="1" t="shared" si="23"/>
        <v>他行转入或存现</v>
      </c>
      <c r="K137" s="345">
        <f ca="1" t="shared" si="24"/>
        <v>2000000</v>
      </c>
      <c r="L137" s="345">
        <f ca="1" t="shared" si="25"/>
        <v>0</v>
      </c>
      <c r="M137" s="345">
        <f ca="1" t="shared" si="26"/>
        <v>2000048.58</v>
      </c>
      <c r="N137" s="345">
        <f ca="1" t="shared" si="27"/>
        <v>0</v>
      </c>
    </row>
    <row r="138" ht="14.25" hidden="1" spans="1:14">
      <c r="A138" s="334">
        <f>档案!A137</f>
        <v>0</v>
      </c>
      <c r="B138" s="334">
        <f ca="1" t="shared" si="20"/>
        <v>1</v>
      </c>
      <c r="D138" s="334">
        <f ca="1" t="shared" si="28"/>
        <v>1</v>
      </c>
      <c r="E138" s="327">
        <f ca="1" t="shared" si="29"/>
        <v>139</v>
      </c>
      <c r="F138" s="327" t="str">
        <f ca="1">VLOOKUP(D138,档案!A:C,3,FALSE)</f>
        <v>武汉开明</v>
      </c>
      <c r="G138" s="338" t="str">
        <f ca="1">VLOOKUP(D138,档案!A:B,2,FALSE)</f>
        <v>华夏银行汉正街支行186346</v>
      </c>
      <c r="H138" s="328">
        <f ca="1" t="shared" si="21"/>
        <v>45918</v>
      </c>
      <c r="I138" s="344" t="str">
        <f ca="1" t="shared" si="22"/>
        <v>转武汉农商行</v>
      </c>
      <c r="J138" s="344" t="str">
        <f ca="1" t="shared" si="23"/>
        <v>付日常费用</v>
      </c>
      <c r="K138" s="345">
        <f ca="1" t="shared" si="24"/>
        <v>0</v>
      </c>
      <c r="L138" s="345">
        <f ca="1" t="shared" si="25"/>
        <v>2000000</v>
      </c>
      <c r="M138" s="345">
        <f ca="1" t="shared" si="26"/>
        <v>48.5800000000745</v>
      </c>
      <c r="N138" s="345">
        <f ca="1" t="shared" si="27"/>
        <v>0</v>
      </c>
    </row>
    <row r="139" ht="14.25" hidden="1" spans="1:14">
      <c r="A139" s="334">
        <f>档案!A138</f>
        <v>0</v>
      </c>
      <c r="B139" s="334">
        <f ca="1" t="shared" si="20"/>
        <v>1</v>
      </c>
      <c r="D139" s="334">
        <f ca="1" t="shared" si="28"/>
        <v>1</v>
      </c>
      <c r="E139" s="327">
        <f ca="1" t="shared" si="29"/>
        <v>140</v>
      </c>
      <c r="F139" s="327" t="str">
        <f ca="1">VLOOKUP(D139,档案!A:C,3,FALSE)</f>
        <v>武汉开明</v>
      </c>
      <c r="G139" s="338" t="str">
        <f ca="1">VLOOKUP(D139,档案!A:B,2,FALSE)</f>
        <v>华夏银行汉正街支行186346</v>
      </c>
      <c r="H139" s="328">
        <f ca="1" t="shared" si="21"/>
        <v>45918</v>
      </c>
      <c r="I139" s="344" t="str">
        <f ca="1" t="shared" si="22"/>
        <v>手续费</v>
      </c>
      <c r="J139" s="344" t="str">
        <f ca="1" t="shared" si="23"/>
        <v>付日常费用</v>
      </c>
      <c r="K139" s="345">
        <f ca="1" t="shared" si="24"/>
        <v>0</v>
      </c>
      <c r="L139" s="345">
        <f ca="1" t="shared" si="25"/>
        <v>12</v>
      </c>
      <c r="M139" s="345">
        <f ca="1" t="shared" si="26"/>
        <v>36.5800000000745</v>
      </c>
      <c r="N139" s="345">
        <f ca="1" t="shared" si="27"/>
        <v>0</v>
      </c>
    </row>
    <row r="140" ht="14.25" hidden="1" spans="1:14">
      <c r="A140" s="334">
        <f>档案!A139</f>
        <v>0</v>
      </c>
      <c r="B140" s="334">
        <f ca="1" t="shared" si="20"/>
        <v>1</v>
      </c>
      <c r="D140" s="334">
        <f ca="1" t="shared" si="28"/>
        <v>1</v>
      </c>
      <c r="E140" s="327">
        <f ca="1" t="shared" si="29"/>
        <v>141</v>
      </c>
      <c r="F140" s="327" t="str">
        <f ca="1">VLOOKUP(D140,档案!A:C,3,FALSE)</f>
        <v>武汉开明</v>
      </c>
      <c r="G140" s="338" t="str">
        <f ca="1">VLOOKUP(D140,档案!A:B,2,FALSE)</f>
        <v>华夏银行汉正街支行186346</v>
      </c>
      <c r="H140" s="328">
        <f ca="1" t="shared" si="21"/>
        <v>45919</v>
      </c>
      <c r="I140" s="344" t="str">
        <f ca="1" t="shared" si="22"/>
        <v>存款结息</v>
      </c>
      <c r="J140" s="344" t="str">
        <f ca="1" t="shared" si="23"/>
        <v>其他收款</v>
      </c>
      <c r="K140" s="345">
        <f ca="1" t="shared" si="24"/>
        <v>10.14</v>
      </c>
      <c r="L140" s="345">
        <f ca="1" t="shared" si="25"/>
        <v>0</v>
      </c>
      <c r="M140" s="345">
        <f ca="1" t="shared" si="26"/>
        <v>46.7200000000745</v>
      </c>
      <c r="N140" s="345">
        <f ca="1" t="shared" si="27"/>
        <v>0</v>
      </c>
    </row>
    <row r="141" ht="14.25" hidden="1" spans="1:14">
      <c r="A141" s="334">
        <f>档案!A140</f>
        <v>0</v>
      </c>
      <c r="B141" s="334">
        <f ca="1" t="shared" si="20"/>
        <v>1</v>
      </c>
      <c r="D141" s="334">
        <f ca="1" t="shared" si="28"/>
        <v>1</v>
      </c>
      <c r="E141" s="327">
        <f ca="1" t="shared" si="29"/>
        <v>142</v>
      </c>
      <c r="F141" s="327" t="str">
        <f ca="1">VLOOKUP(D141,档案!A:C,3,FALSE)</f>
        <v>武汉开明</v>
      </c>
      <c r="G141" s="338" t="str">
        <f ca="1">VLOOKUP(D141,档案!A:B,2,FALSE)</f>
        <v>华夏银行汉正街支行186346</v>
      </c>
      <c r="H141" s="328">
        <f ca="1" t="shared" si="21"/>
        <v>45923</v>
      </c>
      <c r="I141" s="344" t="str">
        <f ca="1" t="shared" si="22"/>
        <v>收到湖北京兰水泥集团有限公司货款</v>
      </c>
      <c r="J141" s="344" t="str">
        <f ca="1" t="shared" si="23"/>
        <v>营业回款</v>
      </c>
      <c r="K141" s="348">
        <f ca="1" t="shared" si="24"/>
        <v>9500</v>
      </c>
      <c r="L141" s="345">
        <f ca="1" t="shared" si="25"/>
        <v>0</v>
      </c>
      <c r="M141" s="345">
        <f ca="1" t="shared" si="26"/>
        <v>9546.72000000007</v>
      </c>
      <c r="N141" s="345">
        <f ca="1" t="shared" si="27"/>
        <v>0</v>
      </c>
    </row>
    <row r="142" ht="14.25" hidden="1" spans="1:14">
      <c r="A142" s="334">
        <f>档案!A141</f>
        <v>0</v>
      </c>
      <c r="B142" s="334">
        <f ca="1" t="shared" si="20"/>
        <v>1</v>
      </c>
      <c r="D142" s="334">
        <f ca="1" t="shared" si="28"/>
        <v>1</v>
      </c>
      <c r="E142" s="327">
        <f ca="1" t="shared" si="29"/>
        <v>143</v>
      </c>
      <c r="F142" s="327" t="str">
        <f ca="1">VLOOKUP(D142,档案!A:C,3,FALSE)</f>
        <v>武汉开明</v>
      </c>
      <c r="G142" s="338" t="str">
        <f ca="1">VLOOKUP(D142,档案!A:B,2,FALSE)</f>
        <v>华夏银行汉正街支行186346</v>
      </c>
      <c r="H142" s="328">
        <f ca="1" t="shared" si="21"/>
        <v>45925</v>
      </c>
      <c r="I142" s="344" t="str">
        <f ca="1" t="shared" si="22"/>
        <v>收到江苏鹤林水泥有限公司款项</v>
      </c>
      <c r="J142" s="344" t="str">
        <f ca="1" t="shared" si="23"/>
        <v>营业回款</v>
      </c>
      <c r="K142" s="345">
        <f ca="1" t="shared" si="24"/>
        <v>82.6</v>
      </c>
      <c r="L142" s="345">
        <f ca="1" t="shared" si="25"/>
        <v>0</v>
      </c>
      <c r="M142" s="345">
        <f ca="1" t="shared" si="26"/>
        <v>9629.32000000007</v>
      </c>
      <c r="N142" s="345">
        <f ca="1" t="shared" si="27"/>
        <v>0</v>
      </c>
    </row>
    <row r="143" ht="14.25" hidden="1" spans="1:14">
      <c r="A143" s="334">
        <f>档案!A142</f>
        <v>0</v>
      </c>
      <c r="B143" s="334">
        <f ca="1" t="shared" si="20"/>
        <v>1</v>
      </c>
      <c r="D143" s="334">
        <f ca="1" t="shared" si="28"/>
        <v>1</v>
      </c>
      <c r="E143" s="327">
        <f ca="1" t="shared" si="29"/>
        <v>144</v>
      </c>
      <c r="F143" s="327" t="str">
        <f ca="1">VLOOKUP(D143,档案!A:C,3,FALSE)</f>
        <v>武汉开明</v>
      </c>
      <c r="G143" s="338" t="str">
        <f ca="1">VLOOKUP(D143,档案!A:B,2,FALSE)</f>
        <v>华夏银行汉正街支行186346</v>
      </c>
      <c r="H143" s="328">
        <f ca="1" t="shared" si="21"/>
        <v>45935</v>
      </c>
      <c r="I143" s="344" t="str">
        <f ca="1" t="shared" si="22"/>
        <v>收到湖南鑫钰兴科技有限公司款项（代湖南金山环保建材有限公司支付）</v>
      </c>
      <c r="J143" s="344" t="str">
        <f ca="1" t="shared" si="23"/>
        <v>营业回款</v>
      </c>
      <c r="K143" s="345">
        <f ca="1" t="shared" si="24"/>
        <v>10000</v>
      </c>
      <c r="L143" s="345">
        <f ca="1" t="shared" si="25"/>
        <v>0</v>
      </c>
      <c r="M143" s="345">
        <f ca="1" t="shared" si="26"/>
        <v>19629.3200000001</v>
      </c>
      <c r="N143" s="345">
        <f ca="1" t="shared" si="27"/>
        <v>0</v>
      </c>
    </row>
    <row r="144" ht="14.25" hidden="1" spans="1:14">
      <c r="A144" s="334">
        <f>档案!A143</f>
        <v>0</v>
      </c>
      <c r="B144" s="334">
        <f ca="1" t="shared" si="20"/>
        <v>1</v>
      </c>
      <c r="D144" s="334">
        <f ca="1" t="shared" si="28"/>
        <v>1</v>
      </c>
      <c r="E144" s="327">
        <f ca="1" t="shared" si="29"/>
        <v>145</v>
      </c>
      <c r="F144" s="327" t="str">
        <f ca="1">VLOOKUP(D144,档案!A:C,3,FALSE)</f>
        <v>武汉开明</v>
      </c>
      <c r="G144" s="338" t="str">
        <f ca="1">VLOOKUP(D144,档案!A:B,2,FALSE)</f>
        <v>华夏银行汉正街支行186346</v>
      </c>
      <c r="H144" s="328">
        <f ca="1" t="shared" si="21"/>
        <v>45941</v>
      </c>
      <c r="I144" s="344" t="str">
        <f ca="1" t="shared" si="22"/>
        <v>收到福建金牛水泥有限公司款项</v>
      </c>
      <c r="J144" s="344" t="str">
        <f ca="1" t="shared" si="23"/>
        <v>营业回款</v>
      </c>
      <c r="K144" s="345">
        <f ca="1" t="shared" si="24"/>
        <v>180000</v>
      </c>
      <c r="L144" s="345">
        <f ca="1" t="shared" si="25"/>
        <v>0</v>
      </c>
      <c r="M144" s="345">
        <f ca="1" t="shared" si="26"/>
        <v>199629.32</v>
      </c>
      <c r="N144" s="345">
        <f ca="1" t="shared" si="27"/>
        <v>0</v>
      </c>
    </row>
    <row r="145" ht="14.25" hidden="1" spans="1:14">
      <c r="A145" s="334">
        <f>档案!A144</f>
        <v>0</v>
      </c>
      <c r="B145" s="334">
        <f ca="1" t="shared" si="20"/>
        <v>1</v>
      </c>
      <c r="D145" s="334">
        <f ca="1" t="shared" si="28"/>
        <v>1</v>
      </c>
      <c r="E145" s="327">
        <f ca="1" t="shared" si="29"/>
        <v>146</v>
      </c>
      <c r="F145" s="327" t="str">
        <f ca="1">VLOOKUP(D145,档案!A:C,3,FALSE)</f>
        <v>武汉开明</v>
      </c>
      <c r="G145" s="338" t="str">
        <f ca="1">VLOOKUP(D145,档案!A:B,2,FALSE)</f>
        <v>华夏银行汉正街支行186346</v>
      </c>
      <c r="H145" s="328">
        <f ca="1" t="shared" si="21"/>
        <v>45943</v>
      </c>
      <c r="I145" s="344" t="str">
        <f ca="1" t="shared" si="22"/>
        <v>收到徐州中联水泥有限公司退保证金</v>
      </c>
      <c r="J145" s="344" t="str">
        <f ca="1" t="shared" si="23"/>
        <v>营业回款</v>
      </c>
      <c r="K145" s="345">
        <f ca="1" t="shared" si="24"/>
        <v>19800</v>
      </c>
      <c r="L145" s="345">
        <f ca="1" t="shared" si="25"/>
        <v>0</v>
      </c>
      <c r="M145" s="345">
        <f ca="1" t="shared" si="26"/>
        <v>219429.32</v>
      </c>
      <c r="N145" s="345">
        <f ca="1" t="shared" si="27"/>
        <v>0</v>
      </c>
    </row>
    <row r="146" ht="14.25" hidden="1" spans="1:14">
      <c r="A146" s="334">
        <f>档案!A145</f>
        <v>0</v>
      </c>
      <c r="B146" s="334">
        <f ca="1" t="shared" si="20"/>
        <v>1</v>
      </c>
      <c r="D146" s="334">
        <f ca="1" t="shared" si="28"/>
        <v>1</v>
      </c>
      <c r="E146" s="327">
        <f ca="1" t="shared" si="29"/>
        <v>147</v>
      </c>
      <c r="F146" s="327" t="str">
        <f ca="1">VLOOKUP(D146,档案!A:C,3,FALSE)</f>
        <v>武汉开明</v>
      </c>
      <c r="G146" s="338" t="str">
        <f ca="1">VLOOKUP(D146,档案!A:B,2,FALSE)</f>
        <v>华夏银行汉正街支行186346</v>
      </c>
      <c r="H146" s="328">
        <f ca="1" t="shared" si="21"/>
        <v>45943</v>
      </c>
      <c r="I146" s="344" t="str">
        <f ca="1" t="shared" si="22"/>
        <v>转武汉农商行</v>
      </c>
      <c r="J146" s="344" t="str">
        <f ca="1" t="shared" si="23"/>
        <v>转出他行或提现</v>
      </c>
      <c r="K146" s="345">
        <f ca="1" t="shared" si="24"/>
        <v>0</v>
      </c>
      <c r="L146" s="345">
        <f ca="1" t="shared" si="25"/>
        <v>210000</v>
      </c>
      <c r="M146" s="345">
        <f ca="1" t="shared" si="26"/>
        <v>9429.32000000007</v>
      </c>
      <c r="N146" s="345">
        <f ca="1" t="shared" si="27"/>
        <v>0</v>
      </c>
    </row>
    <row r="147" ht="14.25" hidden="1" spans="1:14">
      <c r="A147" s="334">
        <f>档案!A146</f>
        <v>0</v>
      </c>
      <c r="B147" s="334">
        <f ca="1" t="shared" si="20"/>
        <v>1</v>
      </c>
      <c r="D147" s="334">
        <f ca="1" t="shared" si="28"/>
        <v>1</v>
      </c>
      <c r="E147" s="327">
        <f ca="1" t="shared" si="29"/>
        <v>148</v>
      </c>
      <c r="F147" s="327" t="str">
        <f ca="1">VLOOKUP(D147,档案!A:C,3,FALSE)</f>
        <v>武汉开明</v>
      </c>
      <c r="G147" s="338" t="str">
        <f ca="1">VLOOKUP(D147,档案!A:B,2,FALSE)</f>
        <v>华夏银行汉正街支行186346</v>
      </c>
      <c r="H147" s="328">
        <f ca="1" t="shared" si="21"/>
        <v>45943</v>
      </c>
      <c r="I147" s="344" t="str">
        <f ca="1" t="shared" si="22"/>
        <v>手续费</v>
      </c>
      <c r="J147" s="344" t="str">
        <f ca="1" t="shared" si="23"/>
        <v>付日常费用</v>
      </c>
      <c r="K147" s="345">
        <f ca="1" t="shared" si="24"/>
        <v>0</v>
      </c>
      <c r="L147" s="345">
        <f ca="1" t="shared" si="25"/>
        <v>4.5</v>
      </c>
      <c r="M147" s="345">
        <f ca="1" t="shared" si="26"/>
        <v>9424.82000000007</v>
      </c>
      <c r="N147" s="345">
        <f ca="1" t="shared" si="27"/>
        <v>0</v>
      </c>
    </row>
    <row r="148" ht="14.25" hidden="1" spans="1:14">
      <c r="A148" s="334">
        <f>档案!A147</f>
        <v>0</v>
      </c>
      <c r="B148" s="334">
        <f ca="1" t="shared" si="20"/>
        <v>1</v>
      </c>
      <c r="D148" s="334">
        <f ca="1" t="shared" si="28"/>
        <v>1</v>
      </c>
      <c r="E148" s="327">
        <f ca="1" t="shared" si="29"/>
        <v>149</v>
      </c>
      <c r="F148" s="327" t="str">
        <f ca="1">VLOOKUP(D148,档案!A:C,3,FALSE)</f>
        <v>武汉开明</v>
      </c>
      <c r="G148" s="338" t="str">
        <f ca="1">VLOOKUP(D148,档案!A:B,2,FALSE)</f>
        <v>华夏银行汉正街支行186346</v>
      </c>
      <c r="H148" s="328">
        <f ca="1" t="shared" si="21"/>
        <v>45944</v>
      </c>
      <c r="I148" s="344" t="str">
        <f ca="1" t="shared" si="22"/>
        <v>收到叶城天山水泥有限责任公司款项</v>
      </c>
      <c r="J148" s="344" t="str">
        <f ca="1" t="shared" si="23"/>
        <v>营业回款</v>
      </c>
      <c r="K148" s="345">
        <f ca="1" t="shared" si="24"/>
        <v>10000</v>
      </c>
      <c r="L148" s="345">
        <f ca="1" t="shared" si="25"/>
        <v>0</v>
      </c>
      <c r="M148" s="345">
        <f ca="1" t="shared" si="26"/>
        <v>19424.8200000001</v>
      </c>
      <c r="N148" s="345">
        <f ca="1" t="shared" si="27"/>
        <v>0</v>
      </c>
    </row>
    <row r="149" ht="14.25" hidden="1" spans="1:14">
      <c r="A149" s="334">
        <f>档案!A148</f>
        <v>0</v>
      </c>
      <c r="B149" s="334">
        <f ca="1" t="shared" si="20"/>
        <v>1</v>
      </c>
      <c r="D149" s="334">
        <f ca="1" t="shared" si="28"/>
        <v>1</v>
      </c>
      <c r="E149" s="327">
        <f ca="1" t="shared" si="29"/>
        <v>150</v>
      </c>
      <c r="F149" s="327" t="str">
        <f ca="1">VLOOKUP(D149,档案!A:C,3,FALSE)</f>
        <v>武汉开明</v>
      </c>
      <c r="G149" s="338" t="str">
        <f ca="1">VLOOKUP(D149,档案!A:B,2,FALSE)</f>
        <v>华夏银行汉正街支行186346</v>
      </c>
      <c r="H149" s="328">
        <f ca="1" t="shared" si="21"/>
        <v>45946</v>
      </c>
      <c r="I149" s="344" t="str">
        <f ca="1" t="shared" si="22"/>
        <v>收到葛洲坝兴山水泥有限公司款项</v>
      </c>
      <c r="J149" s="344" t="str">
        <f ca="1" t="shared" si="23"/>
        <v>营业回款</v>
      </c>
      <c r="K149" s="345">
        <f ca="1" t="shared" si="24"/>
        <v>40500</v>
      </c>
      <c r="L149" s="345">
        <f ca="1" t="shared" si="25"/>
        <v>0</v>
      </c>
      <c r="M149" s="345">
        <f ca="1" t="shared" si="26"/>
        <v>59924.8200000001</v>
      </c>
      <c r="N149" s="345">
        <f ca="1" t="shared" si="27"/>
        <v>0</v>
      </c>
    </row>
    <row r="150" ht="14.25" hidden="1" spans="1:14">
      <c r="A150" s="334">
        <f>档案!A149</f>
        <v>0</v>
      </c>
      <c r="B150" s="334">
        <f ca="1" t="shared" si="20"/>
        <v>1</v>
      </c>
      <c r="D150" s="334">
        <f ca="1" t="shared" si="28"/>
        <v>1</v>
      </c>
      <c r="E150" s="327">
        <f ca="1" t="shared" si="29"/>
        <v>151</v>
      </c>
      <c r="F150" s="327" t="str">
        <f ca="1">VLOOKUP(D150,档案!A:C,3,FALSE)</f>
        <v>武汉开明</v>
      </c>
      <c r="G150" s="338" t="str">
        <f ca="1">VLOOKUP(D150,档案!A:B,2,FALSE)</f>
        <v>华夏银行汉正街支行186346</v>
      </c>
      <c r="H150" s="328">
        <f ca="1" t="shared" si="21"/>
        <v>45952</v>
      </c>
      <c r="I150" s="344" t="str">
        <f ca="1" t="shared" si="22"/>
        <v>转武汉农商行</v>
      </c>
      <c r="J150" s="344" t="str">
        <f ca="1" t="shared" si="23"/>
        <v>转出他行或提现</v>
      </c>
      <c r="K150" s="345">
        <f ca="1" t="shared" si="24"/>
        <v>0</v>
      </c>
      <c r="L150" s="345">
        <f ca="1" t="shared" si="25"/>
        <v>59000</v>
      </c>
      <c r="M150" s="345">
        <f ca="1" t="shared" si="26"/>
        <v>924.820000000065</v>
      </c>
      <c r="N150" s="345">
        <f ca="1" t="shared" si="27"/>
        <v>0</v>
      </c>
    </row>
    <row r="151" ht="14.25" hidden="1" spans="1:14">
      <c r="A151" s="334">
        <f>档案!A150</f>
        <v>0</v>
      </c>
      <c r="B151" s="334">
        <f ca="1" t="shared" si="20"/>
        <v>1</v>
      </c>
      <c r="D151" s="334">
        <f ca="1" t="shared" si="28"/>
        <v>1</v>
      </c>
      <c r="E151" s="327">
        <f ca="1" t="shared" si="29"/>
        <v>152</v>
      </c>
      <c r="F151" s="327" t="str">
        <f ca="1">VLOOKUP(D151,档案!A:C,3,FALSE)</f>
        <v>武汉开明</v>
      </c>
      <c r="G151" s="338" t="str">
        <f ca="1">VLOOKUP(D151,档案!A:B,2,FALSE)</f>
        <v>华夏银行汉正街支行186346</v>
      </c>
      <c r="H151" s="328">
        <f ca="1" t="shared" si="21"/>
        <v>45952</v>
      </c>
      <c r="I151" s="344" t="str">
        <f ca="1" t="shared" si="22"/>
        <v>手续费</v>
      </c>
      <c r="J151" s="344" t="str">
        <f ca="1" t="shared" si="23"/>
        <v>付日常费用</v>
      </c>
      <c r="K151" s="345">
        <f ca="1" t="shared" si="24"/>
        <v>0</v>
      </c>
      <c r="L151" s="345">
        <f ca="1" t="shared" si="25"/>
        <v>3</v>
      </c>
      <c r="M151" s="345">
        <f ca="1" t="shared" si="26"/>
        <v>921.820000000065</v>
      </c>
      <c r="N151" s="345">
        <f ca="1" t="shared" si="27"/>
        <v>0</v>
      </c>
    </row>
    <row r="152" ht="14.25" hidden="1" spans="1:14">
      <c r="A152" s="334">
        <f>档案!A151</f>
        <v>0</v>
      </c>
      <c r="B152" s="334">
        <f ca="1" t="shared" si="20"/>
        <v>1</v>
      </c>
      <c r="D152" s="334">
        <f ca="1" t="shared" si="28"/>
        <v>1</v>
      </c>
      <c r="E152" s="327">
        <f ca="1" t="shared" si="29"/>
        <v>153</v>
      </c>
      <c r="F152" s="327" t="str">
        <f ca="1">VLOOKUP(D152,档案!A:C,3,FALSE)</f>
        <v>武汉开明</v>
      </c>
      <c r="G152" s="338" t="str">
        <f ca="1">VLOOKUP(D152,档案!A:B,2,FALSE)</f>
        <v>华夏银行汉正街支行186346</v>
      </c>
      <c r="H152" s="328">
        <f ca="1" t="shared" si="21"/>
        <v>45954</v>
      </c>
      <c r="I152" s="344" t="str">
        <f ca="1" t="shared" si="22"/>
        <v>收到葛洲坝兴山水泥有限公司款项</v>
      </c>
      <c r="J152" s="344" t="str">
        <f ca="1" t="shared" si="23"/>
        <v>营业回款</v>
      </c>
      <c r="K152" s="345">
        <f ca="1" t="shared" si="24"/>
        <v>3130.2</v>
      </c>
      <c r="L152" s="345">
        <f ca="1" t="shared" si="25"/>
        <v>0</v>
      </c>
      <c r="M152" s="345">
        <f ca="1" t="shared" si="26"/>
        <v>4052.02000000007</v>
      </c>
      <c r="N152" s="345">
        <f ca="1" t="shared" si="27"/>
        <v>0</v>
      </c>
    </row>
    <row r="153" ht="14.25" hidden="1" spans="1:14">
      <c r="A153" s="334">
        <f>档案!A152</f>
        <v>0</v>
      </c>
      <c r="B153" s="334">
        <f ca="1" t="shared" si="20"/>
        <v>1</v>
      </c>
      <c r="D153" s="334">
        <f ca="1" t="shared" si="28"/>
        <v>1</v>
      </c>
      <c r="E153" s="327">
        <f ca="1" t="shared" si="29"/>
        <v>154</v>
      </c>
      <c r="F153" s="327" t="str">
        <f ca="1">VLOOKUP(D153,档案!A:C,3,FALSE)</f>
        <v>武汉开明</v>
      </c>
      <c r="G153" s="338" t="str">
        <f ca="1">VLOOKUP(D153,档案!A:B,2,FALSE)</f>
        <v>华夏银行汉正街支行186346</v>
      </c>
      <c r="H153" s="328">
        <f ca="1" t="shared" si="21"/>
        <v>45957</v>
      </c>
      <c r="I153" s="344" t="str">
        <f ca="1" t="shared" si="22"/>
        <v>收到安徽华塑股份有限公司水泥分公司款项</v>
      </c>
      <c r="J153" s="344" t="str">
        <f ca="1" t="shared" si="23"/>
        <v>营业回款</v>
      </c>
      <c r="K153" s="345">
        <f ca="1" t="shared" si="24"/>
        <v>40990</v>
      </c>
      <c r="L153" s="345">
        <f ca="1" t="shared" si="25"/>
        <v>0</v>
      </c>
      <c r="M153" s="345">
        <f ca="1" t="shared" si="26"/>
        <v>45042.0200000001</v>
      </c>
      <c r="N153" s="345">
        <f ca="1" t="shared" si="27"/>
        <v>0</v>
      </c>
    </row>
    <row r="154" ht="14.25" hidden="1" spans="1:14">
      <c r="A154" s="334">
        <f>档案!A153</f>
        <v>0</v>
      </c>
      <c r="B154" s="334">
        <f ca="1" t="shared" si="20"/>
        <v>1</v>
      </c>
      <c r="D154" s="334">
        <f ca="1" t="shared" si="28"/>
        <v>1</v>
      </c>
      <c r="E154" s="327">
        <f ca="1" t="shared" si="29"/>
        <v>155</v>
      </c>
      <c r="F154" s="327" t="str">
        <f ca="1">VLOOKUP(D154,档案!A:C,3,FALSE)</f>
        <v>武汉开明</v>
      </c>
      <c r="G154" s="338" t="str">
        <f ca="1">VLOOKUP(D154,档案!A:B,2,FALSE)</f>
        <v>华夏银行汉正街支行186346</v>
      </c>
      <c r="H154" s="328">
        <f ca="1" t="shared" si="21"/>
        <v>45961</v>
      </c>
      <c r="I154" s="344" t="str">
        <f ca="1" t="shared" si="22"/>
        <v>转武汉农商行</v>
      </c>
      <c r="J154" s="344" t="str">
        <f ca="1" t="shared" si="23"/>
        <v>转出他行或提现</v>
      </c>
      <c r="K154" s="345">
        <f ca="1" t="shared" si="24"/>
        <v>0</v>
      </c>
      <c r="L154" s="345">
        <f ca="1" t="shared" si="25"/>
        <v>45000</v>
      </c>
      <c r="M154" s="345">
        <f ca="1" t="shared" si="26"/>
        <v>42.0200000000623</v>
      </c>
      <c r="N154" s="345">
        <f ca="1" t="shared" si="27"/>
        <v>0</v>
      </c>
    </row>
    <row r="155" ht="14.25" hidden="1" spans="1:14">
      <c r="A155" s="334">
        <f>档案!A154</f>
        <v>0</v>
      </c>
      <c r="B155" s="334">
        <f ca="1" t="shared" si="20"/>
        <v>1</v>
      </c>
      <c r="D155" s="334">
        <f ca="1" t="shared" si="28"/>
        <v>1</v>
      </c>
      <c r="E155" s="327">
        <f ca="1" t="shared" si="29"/>
        <v>156</v>
      </c>
      <c r="F155" s="327" t="str">
        <f ca="1">VLOOKUP(D155,档案!A:C,3,FALSE)</f>
        <v>武汉开明</v>
      </c>
      <c r="G155" s="338" t="str">
        <f ca="1">VLOOKUP(D155,档案!A:B,2,FALSE)</f>
        <v>华夏银行汉正街支行186346</v>
      </c>
      <c r="H155" s="328">
        <f ca="1" t="shared" si="21"/>
        <v>45961</v>
      </c>
      <c r="I155" s="344" t="str">
        <f ca="1" t="shared" si="22"/>
        <v>手续费</v>
      </c>
      <c r="J155" s="344" t="str">
        <f ca="1" t="shared" si="23"/>
        <v>付日常费用</v>
      </c>
      <c r="K155" s="345">
        <f ca="1" t="shared" si="24"/>
        <v>0</v>
      </c>
      <c r="L155" s="345">
        <f ca="1" t="shared" si="25"/>
        <v>3</v>
      </c>
      <c r="M155" s="345">
        <f ca="1" t="shared" si="26"/>
        <v>39.0200000000623</v>
      </c>
      <c r="N155" s="345">
        <f ca="1" t="shared" si="27"/>
        <v>0</v>
      </c>
    </row>
    <row r="156" ht="14.25" spans="1:14">
      <c r="A156" s="334">
        <f>档案!A155</f>
        <v>0</v>
      </c>
      <c r="B156" s="334">
        <f ca="1" t="shared" si="20"/>
        <v>1</v>
      </c>
      <c r="D156" s="334">
        <f ca="1" t="shared" si="28"/>
        <v>1</v>
      </c>
      <c r="E156" s="327">
        <f ca="1" t="shared" si="29"/>
        <v>157</v>
      </c>
      <c r="F156" s="327" t="str">
        <f ca="1">VLOOKUP(D156,档案!A:C,3,FALSE)</f>
        <v>武汉开明</v>
      </c>
      <c r="G156" s="338" t="str">
        <f ca="1">VLOOKUP(D156,档案!A:B,2,FALSE)</f>
        <v>华夏银行汉正街支行186346</v>
      </c>
      <c r="H156" s="328">
        <f ca="1" t="shared" si="21"/>
        <v>45978</v>
      </c>
      <c r="I156" s="344" t="str">
        <f ca="1" t="shared" si="22"/>
        <v>收到来凤县金凤建材工业有限责任公司货款</v>
      </c>
      <c r="J156" s="344" t="str">
        <f ca="1" t="shared" si="23"/>
        <v>营业回款</v>
      </c>
      <c r="K156" s="345">
        <f ca="1" t="shared" si="24"/>
        <v>20000</v>
      </c>
      <c r="L156" s="345">
        <f ca="1" t="shared" si="25"/>
        <v>0</v>
      </c>
      <c r="M156" s="345">
        <f ca="1" t="shared" si="26"/>
        <v>20039.0200000001</v>
      </c>
      <c r="N156" s="345">
        <f ca="1" t="shared" si="27"/>
        <v>0</v>
      </c>
    </row>
    <row r="157" ht="14.25" hidden="1" spans="1:14">
      <c r="A157" s="334">
        <f>档案!A156</f>
        <v>0</v>
      </c>
      <c r="B157" s="334">
        <f ca="1" t="shared" si="20"/>
        <v>1</v>
      </c>
      <c r="D157" s="334">
        <f ca="1" t="shared" si="28"/>
        <v>1</v>
      </c>
      <c r="E157" s="327">
        <f ca="1" t="shared" si="29"/>
        <v>158</v>
      </c>
      <c r="F157" s="327" t="str">
        <f ca="1">VLOOKUP(D157,档案!A:C,3,FALSE)</f>
        <v>武汉开明</v>
      </c>
      <c r="G157" s="338" t="str">
        <f ca="1">VLOOKUP(D157,档案!A:B,2,FALSE)</f>
        <v>华夏银行汉正街支行186346</v>
      </c>
      <c r="H157" s="328">
        <f ca="1" t="shared" si="21"/>
        <v>45980</v>
      </c>
      <c r="I157" s="344" t="str">
        <f ca="1" t="shared" si="22"/>
        <v>转武汉建行黄陂支行</v>
      </c>
      <c r="J157" s="344" t="str">
        <f ca="1" t="shared" si="23"/>
        <v>转出他行或提现</v>
      </c>
      <c r="K157" s="345">
        <f ca="1" t="shared" si="24"/>
        <v>0</v>
      </c>
      <c r="L157" s="345">
        <f ca="1" t="shared" si="25"/>
        <v>2</v>
      </c>
      <c r="M157" s="345">
        <f ca="1" t="shared" si="26"/>
        <v>20037.0200000001</v>
      </c>
      <c r="N157" s="345">
        <f ca="1" t="shared" si="27"/>
        <v>0</v>
      </c>
    </row>
    <row r="158" ht="14.25" hidden="1" spans="1:14">
      <c r="A158" s="334">
        <f>档案!A157</f>
        <v>0</v>
      </c>
      <c r="B158" s="334">
        <f ca="1" t="shared" si="20"/>
        <v>1</v>
      </c>
      <c r="D158" s="334">
        <f ca="1" t="shared" si="28"/>
        <v>1</v>
      </c>
      <c r="E158" s="327">
        <f ca="1" t="shared" si="29"/>
        <v>159</v>
      </c>
      <c r="F158" s="327" t="str">
        <f ca="1">VLOOKUP(D158,档案!A:C,3,FALSE)</f>
        <v>武汉开明</v>
      </c>
      <c r="G158" s="338" t="str">
        <f ca="1">VLOOKUP(D158,档案!A:B,2,FALSE)</f>
        <v>华夏银行汉正街支行186346</v>
      </c>
      <c r="H158" s="328">
        <f ca="1" t="shared" si="21"/>
        <v>45980</v>
      </c>
      <c r="I158" s="344" t="str">
        <f ca="1" t="shared" si="22"/>
        <v>手续费</v>
      </c>
      <c r="J158" s="344" t="str">
        <f ca="1" t="shared" si="23"/>
        <v>付日常费用</v>
      </c>
      <c r="K158" s="345">
        <f ca="1" t="shared" si="24"/>
        <v>0</v>
      </c>
      <c r="L158" s="345">
        <f ca="1" t="shared" si="25"/>
        <v>1.5</v>
      </c>
      <c r="M158" s="345">
        <f ca="1" t="shared" si="26"/>
        <v>20035.5200000001</v>
      </c>
      <c r="N158" s="345">
        <f ca="1" t="shared" si="27"/>
        <v>0</v>
      </c>
    </row>
    <row r="159" ht="14.25" hidden="1" spans="1:14">
      <c r="A159" s="334">
        <f>档案!A158</f>
        <v>0</v>
      </c>
      <c r="B159" s="334">
        <f ca="1" t="shared" si="20"/>
        <v>1</v>
      </c>
      <c r="D159" s="334">
        <f ca="1" t="shared" si="28"/>
        <v>2</v>
      </c>
      <c r="E159" s="327">
        <f ca="1" t="shared" si="29"/>
        <v>3</v>
      </c>
      <c r="F159" s="327" t="str">
        <f ca="1">VLOOKUP(D159,档案!A:C,3,FALSE)</f>
        <v>武汉开明</v>
      </c>
      <c r="G159" s="338" t="str">
        <f ca="1">VLOOKUP(D159,档案!A:B,2,FALSE)</f>
        <v>浦发银行光谷支行004954</v>
      </c>
      <c r="H159" s="328">
        <f ca="1" t="shared" si="21"/>
        <v>45658</v>
      </c>
      <c r="I159" s="344" t="str">
        <f ca="1" t="shared" si="22"/>
        <v>期初余额</v>
      </c>
      <c r="J159" s="344">
        <f ca="1" t="shared" si="23"/>
        <v>0</v>
      </c>
      <c r="K159" s="345">
        <f ca="1" t="shared" si="24"/>
        <v>0</v>
      </c>
      <c r="L159" s="345">
        <f ca="1" t="shared" si="25"/>
        <v>0</v>
      </c>
      <c r="M159" s="345">
        <f ca="1" t="shared" si="26"/>
        <v>149289.92</v>
      </c>
      <c r="N159" s="345">
        <f ca="1" t="shared" si="27"/>
        <v>0</v>
      </c>
    </row>
    <row r="160" ht="14.25" hidden="1" spans="1:14">
      <c r="A160" s="334">
        <f>档案!A159</f>
        <v>0</v>
      </c>
      <c r="B160" s="334">
        <f ca="1" t="shared" si="20"/>
        <v>1</v>
      </c>
      <c r="D160" s="334">
        <f ca="1" t="shared" si="28"/>
        <v>2</v>
      </c>
      <c r="E160" s="327">
        <f ca="1" t="shared" si="29"/>
        <v>4</v>
      </c>
      <c r="F160" s="327" t="str">
        <f ca="1">VLOOKUP(D160,档案!A:C,3,FALSE)</f>
        <v>武汉开明</v>
      </c>
      <c r="G160" s="338" t="str">
        <f ca="1">VLOOKUP(D160,档案!A:B,2,FALSE)</f>
        <v>浦发银行光谷支行004954</v>
      </c>
      <c r="H160" s="328">
        <f ca="1" t="shared" si="21"/>
        <v>45659</v>
      </c>
      <c r="I160" s="344" t="str">
        <f ca="1" t="shared" si="22"/>
        <v>收到武汉招商银行销户转款</v>
      </c>
      <c r="J160" s="344" t="str">
        <f ca="1" t="shared" si="23"/>
        <v>其他收款</v>
      </c>
      <c r="K160" s="345">
        <f ca="1" t="shared" si="24"/>
        <v>10.66</v>
      </c>
      <c r="L160" s="345">
        <f ca="1" t="shared" si="25"/>
        <v>0</v>
      </c>
      <c r="M160" s="345">
        <f ca="1" t="shared" si="26"/>
        <v>149300.58</v>
      </c>
      <c r="N160" s="345">
        <f ca="1" t="shared" si="27"/>
        <v>0</v>
      </c>
    </row>
    <row r="161" ht="14.25" hidden="1" spans="1:14">
      <c r="A161" s="334">
        <f>档案!A160</f>
        <v>0</v>
      </c>
      <c r="B161" s="334">
        <f ca="1" t="shared" si="20"/>
        <v>1</v>
      </c>
      <c r="D161" s="334">
        <f ca="1" t="shared" si="28"/>
        <v>2</v>
      </c>
      <c r="E161" s="327">
        <f ca="1" t="shared" si="29"/>
        <v>5</v>
      </c>
      <c r="F161" s="327" t="str">
        <f ca="1">VLOOKUP(D161,档案!A:C,3,FALSE)</f>
        <v>武汉开明</v>
      </c>
      <c r="G161" s="338" t="str">
        <f ca="1">VLOOKUP(D161,档案!A:B,2,FALSE)</f>
        <v>浦发银行光谷支行004954</v>
      </c>
      <c r="H161" s="328">
        <f ca="1" t="shared" si="21"/>
        <v>45659</v>
      </c>
      <c r="I161" s="344" t="str">
        <f ca="1" t="shared" si="22"/>
        <v>收到澜沧三环建材有限公司货款</v>
      </c>
      <c r="J161" s="344" t="str">
        <f ca="1" t="shared" si="23"/>
        <v>营业回款</v>
      </c>
      <c r="K161" s="345">
        <f ca="1" t="shared" si="24"/>
        <v>65793.6</v>
      </c>
      <c r="L161" s="345">
        <f ca="1" t="shared" si="25"/>
        <v>0</v>
      </c>
      <c r="M161" s="345">
        <f ca="1" t="shared" si="26"/>
        <v>215094.18</v>
      </c>
      <c r="N161" s="345">
        <f ca="1" t="shared" si="27"/>
        <v>0</v>
      </c>
    </row>
    <row r="162" ht="14.25" hidden="1" spans="1:14">
      <c r="A162" s="334">
        <f>档案!A161</f>
        <v>0</v>
      </c>
      <c r="B162" s="334">
        <f ca="1" t="shared" si="20"/>
        <v>1</v>
      </c>
      <c r="D162" s="334">
        <f ca="1" t="shared" si="28"/>
        <v>2</v>
      </c>
      <c r="E162" s="327">
        <f ca="1" t="shared" si="29"/>
        <v>6</v>
      </c>
      <c r="F162" s="327" t="str">
        <f ca="1">VLOOKUP(D162,档案!A:C,3,FALSE)</f>
        <v>武汉开明</v>
      </c>
      <c r="G162" s="338" t="str">
        <f ca="1">VLOOKUP(D162,档案!A:B,2,FALSE)</f>
        <v>浦发银行光谷支行004954</v>
      </c>
      <c r="H162" s="328">
        <f ca="1" t="shared" si="21"/>
        <v>45660</v>
      </c>
      <c r="I162" s="344" t="str">
        <f ca="1" t="shared" si="22"/>
        <v>收到青海发投碱业有限公司票据提示付款贴现，票号：510311001106920240703000637156-000150294828000151138527</v>
      </c>
      <c r="J162" s="344" t="str">
        <f ca="1" t="shared" si="23"/>
        <v>他行转入或存现</v>
      </c>
      <c r="K162" s="345">
        <f ca="1" t="shared" si="24"/>
        <v>8437</v>
      </c>
      <c r="L162" s="345">
        <f ca="1" t="shared" si="25"/>
        <v>0</v>
      </c>
      <c r="M162" s="345">
        <f ca="1" t="shared" si="26"/>
        <v>223531.18</v>
      </c>
      <c r="N162" s="345">
        <f ca="1" t="shared" si="27"/>
        <v>0</v>
      </c>
    </row>
    <row r="163" ht="14.25" hidden="1" spans="1:14">
      <c r="A163" s="334">
        <f>档案!A162</f>
        <v>0</v>
      </c>
      <c r="B163" s="334">
        <f ca="1" t="shared" si="20"/>
        <v>1</v>
      </c>
      <c r="D163" s="334">
        <f ca="1" t="shared" si="28"/>
        <v>2</v>
      </c>
      <c r="E163" s="327">
        <f ca="1" t="shared" si="29"/>
        <v>7</v>
      </c>
      <c r="F163" s="327" t="str">
        <f ca="1">VLOOKUP(D163,档案!A:C,3,FALSE)</f>
        <v>武汉开明</v>
      </c>
      <c r="G163" s="338" t="str">
        <f ca="1">VLOOKUP(D163,档案!A:B,2,FALSE)</f>
        <v>浦发银行光谷支行004954</v>
      </c>
      <c r="H163" s="328">
        <f ca="1" t="shared" si="21"/>
        <v>45660</v>
      </c>
      <c r="I163" s="344" t="str">
        <f ca="1" t="shared" si="22"/>
        <v>收到新疆奥泰利工程就是有限公司浇注料退款</v>
      </c>
      <c r="J163" s="344" t="str">
        <f ca="1" t="shared" si="23"/>
        <v>其他收款</v>
      </c>
      <c r="K163" s="345">
        <f ca="1" t="shared" si="24"/>
        <v>675</v>
      </c>
      <c r="L163" s="345">
        <f ca="1" t="shared" si="25"/>
        <v>0</v>
      </c>
      <c r="M163" s="345">
        <f ca="1" t="shared" si="26"/>
        <v>224206.18</v>
      </c>
      <c r="N163" s="345">
        <f ca="1" t="shared" si="27"/>
        <v>0</v>
      </c>
    </row>
    <row r="164" ht="14.25" hidden="1" spans="1:14">
      <c r="A164" s="334">
        <f>档案!A163</f>
        <v>0</v>
      </c>
      <c r="B164" s="334">
        <f ca="1" t="shared" si="20"/>
        <v>1</v>
      </c>
      <c r="D164" s="334">
        <f ca="1" t="shared" si="28"/>
        <v>2</v>
      </c>
      <c r="E164" s="327">
        <f ca="1" t="shared" si="29"/>
        <v>8</v>
      </c>
      <c r="F164" s="327" t="str">
        <f ca="1">VLOOKUP(D164,档案!A:C,3,FALSE)</f>
        <v>武汉开明</v>
      </c>
      <c r="G164" s="338" t="str">
        <f ca="1">VLOOKUP(D164,档案!A:B,2,FALSE)</f>
        <v>浦发银行光谷支行004954</v>
      </c>
      <c r="H164" s="328">
        <f ca="1" t="shared" si="21"/>
        <v>45660</v>
      </c>
      <c r="I164" s="344" t="str">
        <f ca="1" t="shared" si="22"/>
        <v>收到邵玉海退回投标保证金</v>
      </c>
      <c r="J164" s="344" t="str">
        <f ca="1" t="shared" si="23"/>
        <v>其他收款</v>
      </c>
      <c r="K164" s="345">
        <f ca="1" t="shared" si="24"/>
        <v>8000</v>
      </c>
      <c r="L164" s="345">
        <f ca="1" t="shared" si="25"/>
        <v>0</v>
      </c>
      <c r="M164" s="345">
        <f ca="1" t="shared" si="26"/>
        <v>232206.18</v>
      </c>
      <c r="N164" s="345">
        <f ca="1" t="shared" si="27"/>
        <v>0</v>
      </c>
    </row>
    <row r="165" ht="14.25" hidden="1" spans="1:14">
      <c r="A165" s="334">
        <f>档案!A164</f>
        <v>0</v>
      </c>
      <c r="B165" s="334">
        <f ca="1" t="shared" si="20"/>
        <v>1</v>
      </c>
      <c r="D165" s="334">
        <f ca="1" t="shared" si="28"/>
        <v>2</v>
      </c>
      <c r="E165" s="327">
        <f ca="1" t="shared" si="29"/>
        <v>9</v>
      </c>
      <c r="F165" s="327" t="str">
        <f ca="1">VLOOKUP(D165,档案!A:C,3,FALSE)</f>
        <v>武汉开明</v>
      </c>
      <c r="G165" s="338" t="str">
        <f ca="1">VLOOKUP(D165,档案!A:B,2,FALSE)</f>
        <v>浦发银行光谷支行004954</v>
      </c>
      <c r="H165" s="328">
        <f ca="1" t="shared" si="21"/>
        <v>45660</v>
      </c>
      <c r="I165" s="344" t="str">
        <f ca="1" t="shared" si="22"/>
        <v>收到喀什红旗水泥有限责任公司旋转窑维修货款</v>
      </c>
      <c r="J165" s="344" t="str">
        <f ca="1" t="shared" si="23"/>
        <v>营业回款</v>
      </c>
      <c r="K165" s="345">
        <f ca="1" t="shared" si="24"/>
        <v>97457</v>
      </c>
      <c r="L165" s="345">
        <f ca="1" t="shared" si="25"/>
        <v>0</v>
      </c>
      <c r="M165" s="345">
        <f ca="1" t="shared" si="26"/>
        <v>329663.18</v>
      </c>
      <c r="N165" s="345">
        <f ca="1" t="shared" si="27"/>
        <v>0</v>
      </c>
    </row>
    <row r="166" ht="14.25" hidden="1" spans="1:14">
      <c r="A166" s="334">
        <f>档案!A165</f>
        <v>0</v>
      </c>
      <c r="B166" s="334">
        <f ca="1" t="shared" si="20"/>
        <v>1</v>
      </c>
      <c r="D166" s="334">
        <f ca="1" t="shared" si="28"/>
        <v>2</v>
      </c>
      <c r="E166" s="327">
        <f ca="1" t="shared" si="29"/>
        <v>10</v>
      </c>
      <c r="F166" s="327" t="str">
        <f ca="1">VLOOKUP(D166,档案!A:C,3,FALSE)</f>
        <v>武汉开明</v>
      </c>
      <c r="G166" s="338" t="str">
        <f ca="1">VLOOKUP(D166,档案!A:B,2,FALSE)</f>
        <v>浦发银行光谷支行004954</v>
      </c>
      <c r="H166" s="328">
        <f ca="1" t="shared" si="21"/>
        <v>45663</v>
      </c>
      <c r="I166" s="344" t="str">
        <f ca="1" t="shared" si="22"/>
        <v>商务部熊艳用款回转窑轮带车削，磨削安全保证金付湘潭瑞通球团有限公司--公司</v>
      </c>
      <c r="J166" s="344" t="str">
        <f ca="1" t="shared" si="23"/>
        <v>付投标保证金</v>
      </c>
      <c r="K166" s="345">
        <f ca="1" t="shared" si="24"/>
        <v>0</v>
      </c>
      <c r="L166" s="345">
        <f ca="1" t="shared" si="25"/>
        <v>5000</v>
      </c>
      <c r="M166" s="345">
        <f ca="1" t="shared" si="26"/>
        <v>324663.18</v>
      </c>
      <c r="N166" s="345">
        <f ca="1" t="shared" si="27"/>
        <v>0</v>
      </c>
    </row>
    <row r="167" ht="14.25" hidden="1" spans="1:14">
      <c r="A167" s="334">
        <f>档案!A166</f>
        <v>0</v>
      </c>
      <c r="B167" s="334">
        <f ca="1" t="shared" si="20"/>
        <v>1</v>
      </c>
      <c r="D167" s="334">
        <f ca="1" t="shared" si="28"/>
        <v>2</v>
      </c>
      <c r="E167" s="327">
        <f ca="1" t="shared" si="29"/>
        <v>11</v>
      </c>
      <c r="F167" s="327" t="str">
        <f ca="1">VLOOKUP(D167,档案!A:C,3,FALSE)</f>
        <v>武汉开明</v>
      </c>
      <c r="G167" s="338" t="str">
        <f ca="1">VLOOKUP(D167,档案!A:B,2,FALSE)</f>
        <v>浦发银行光谷支行004954</v>
      </c>
      <c r="H167" s="328">
        <f ca="1" t="shared" si="21"/>
        <v>45663</v>
      </c>
      <c r="I167" s="344" t="str">
        <f ca="1" t="shared" si="22"/>
        <v>银行手续费</v>
      </c>
      <c r="J167" s="344" t="str">
        <f ca="1" t="shared" si="23"/>
        <v>付日常费用</v>
      </c>
      <c r="K167" s="345">
        <f ca="1" t="shared" si="24"/>
        <v>0</v>
      </c>
      <c r="L167" s="345">
        <f ca="1" t="shared" si="25"/>
        <v>4.5</v>
      </c>
      <c r="M167" s="345">
        <f ca="1" t="shared" si="26"/>
        <v>324658.68</v>
      </c>
      <c r="N167" s="345">
        <f ca="1" t="shared" si="27"/>
        <v>0</v>
      </c>
    </row>
    <row r="168" ht="14.25" hidden="1" spans="1:14">
      <c r="A168" s="334">
        <f>档案!A167</f>
        <v>0</v>
      </c>
      <c r="B168" s="334">
        <f ca="1" t="shared" si="20"/>
        <v>1</v>
      </c>
      <c r="D168" s="334">
        <f ca="1" t="shared" si="28"/>
        <v>2</v>
      </c>
      <c r="E168" s="327">
        <f ca="1" t="shared" si="29"/>
        <v>12</v>
      </c>
      <c r="F168" s="327" t="str">
        <f ca="1">VLOOKUP(D168,档案!A:C,3,FALSE)</f>
        <v>武汉开明</v>
      </c>
      <c r="G168" s="338" t="str">
        <f ca="1">VLOOKUP(D168,档案!A:B,2,FALSE)</f>
        <v>浦发银行光谷支行004954</v>
      </c>
      <c r="H168" s="328">
        <f ca="1" t="shared" si="21"/>
        <v>45665</v>
      </c>
      <c r="I168" s="344" t="str">
        <f ca="1" t="shared" si="22"/>
        <v>商务部熊艳用款福建安砂建福水泥有限公司一线回转窑头部筒体更换项目投标保证金--公司</v>
      </c>
      <c r="J168" s="344" t="str">
        <f ca="1" t="shared" si="23"/>
        <v>付投标保证金</v>
      </c>
      <c r="K168" s="345">
        <f ca="1" t="shared" si="24"/>
        <v>0</v>
      </c>
      <c r="L168" s="345">
        <f ca="1" t="shared" si="25"/>
        <v>5000</v>
      </c>
      <c r="M168" s="345">
        <f ca="1" t="shared" si="26"/>
        <v>319658.68</v>
      </c>
      <c r="N168" s="345">
        <f ca="1" t="shared" si="27"/>
        <v>0</v>
      </c>
    </row>
    <row r="169" ht="14.25" hidden="1" spans="1:14">
      <c r="A169" s="334">
        <f>档案!A168</f>
        <v>0</v>
      </c>
      <c r="B169" s="334">
        <f ca="1" t="shared" si="20"/>
        <v>1</v>
      </c>
      <c r="D169" s="334">
        <f ca="1" t="shared" si="28"/>
        <v>2</v>
      </c>
      <c r="E169" s="327">
        <f ca="1" t="shared" si="29"/>
        <v>13</v>
      </c>
      <c r="F169" s="327" t="str">
        <f ca="1">VLOOKUP(D169,档案!A:C,3,FALSE)</f>
        <v>武汉开明</v>
      </c>
      <c r="G169" s="338" t="str">
        <f ca="1">VLOOKUP(D169,档案!A:B,2,FALSE)</f>
        <v>浦发银行光谷支行004954</v>
      </c>
      <c r="H169" s="328">
        <f ca="1" t="shared" si="21"/>
        <v>45665</v>
      </c>
      <c r="I169" s="344" t="str">
        <f ca="1" t="shared" si="22"/>
        <v>银行手续费</v>
      </c>
      <c r="J169" s="344" t="str">
        <f ca="1" t="shared" si="23"/>
        <v>付日常费用</v>
      </c>
      <c r="K169" s="345">
        <f ca="1" t="shared" si="24"/>
        <v>0</v>
      </c>
      <c r="L169" s="345">
        <f ca="1" t="shared" si="25"/>
        <v>4.5</v>
      </c>
      <c r="M169" s="345">
        <f ca="1" t="shared" si="26"/>
        <v>319654.18</v>
      </c>
      <c r="N169" s="345">
        <f ca="1" t="shared" si="27"/>
        <v>0</v>
      </c>
    </row>
    <row r="170" ht="14.25" hidden="1" spans="1:14">
      <c r="A170" s="334">
        <f>档案!A169</f>
        <v>0</v>
      </c>
      <c r="B170" s="334">
        <f ca="1" t="shared" si="20"/>
        <v>1</v>
      </c>
      <c r="D170" s="334">
        <f ca="1" t="shared" si="28"/>
        <v>2</v>
      </c>
      <c r="E170" s="327">
        <f ca="1" t="shared" si="29"/>
        <v>14</v>
      </c>
      <c r="F170" s="327" t="str">
        <f ca="1">VLOOKUP(D170,档案!A:C,3,FALSE)</f>
        <v>武汉开明</v>
      </c>
      <c r="G170" s="338" t="str">
        <f ca="1">VLOOKUP(D170,档案!A:B,2,FALSE)</f>
        <v>浦发银行光谷支行004954</v>
      </c>
      <c r="H170" s="328">
        <f ca="1" t="shared" si="21"/>
        <v>45666</v>
      </c>
      <c r="I170" s="344" t="str">
        <f ca="1" t="shared" si="22"/>
        <v>收到武汉市医疗保险中心（武汉市医疗保险稽查办公室）生育基金支出户转款余永昕20250108生育津贴</v>
      </c>
      <c r="J170" s="344" t="str">
        <f ca="1" t="shared" si="23"/>
        <v>其他收款</v>
      </c>
      <c r="K170" s="345">
        <f ca="1" t="shared" si="24"/>
        <v>2071.8</v>
      </c>
      <c r="L170" s="345">
        <f ca="1" t="shared" si="25"/>
        <v>0</v>
      </c>
      <c r="M170" s="345">
        <f ca="1" t="shared" si="26"/>
        <v>321725.98</v>
      </c>
      <c r="N170" s="345">
        <f ca="1" t="shared" si="27"/>
        <v>0</v>
      </c>
    </row>
    <row r="171" ht="14.25" hidden="1" spans="1:14">
      <c r="A171" s="334">
        <f>档案!A170</f>
        <v>0</v>
      </c>
      <c r="B171" s="334">
        <f ca="1" t="shared" si="20"/>
        <v>1</v>
      </c>
      <c r="D171" s="334">
        <f ca="1" t="shared" si="28"/>
        <v>2</v>
      </c>
      <c r="E171" s="327">
        <f ca="1" t="shared" si="29"/>
        <v>15</v>
      </c>
      <c r="F171" s="327" t="str">
        <f ca="1">VLOOKUP(D171,档案!A:C,3,FALSE)</f>
        <v>武汉开明</v>
      </c>
      <c r="G171" s="338" t="str">
        <f ca="1">VLOOKUP(D171,档案!A:B,2,FALSE)</f>
        <v>浦发银行光谷支行004954</v>
      </c>
      <c r="H171" s="328">
        <f ca="1" t="shared" si="21"/>
        <v>45667</v>
      </c>
      <c r="I171" s="344" t="str">
        <f ca="1" t="shared" si="22"/>
        <v>转武汉农商行</v>
      </c>
      <c r="J171" s="344" t="str">
        <f ca="1" t="shared" si="23"/>
        <v>转出他行或提现</v>
      </c>
      <c r="K171" s="345">
        <f ca="1" t="shared" si="24"/>
        <v>0</v>
      </c>
      <c r="L171" s="345">
        <f ca="1" t="shared" si="25"/>
        <v>300000</v>
      </c>
      <c r="M171" s="345">
        <f ca="1" t="shared" si="26"/>
        <v>21725.98</v>
      </c>
      <c r="N171" s="345">
        <f ca="1" t="shared" si="27"/>
        <v>0</v>
      </c>
    </row>
    <row r="172" ht="14.25" hidden="1" spans="1:14">
      <c r="A172" s="334">
        <f>档案!A171</f>
        <v>0</v>
      </c>
      <c r="B172" s="334">
        <f ca="1" t="shared" si="20"/>
        <v>1</v>
      </c>
      <c r="D172" s="334">
        <f ca="1" t="shared" si="28"/>
        <v>2</v>
      </c>
      <c r="E172" s="327">
        <f ca="1" t="shared" si="29"/>
        <v>16</v>
      </c>
      <c r="F172" s="327" t="str">
        <f ca="1">VLOOKUP(D172,档案!A:C,3,FALSE)</f>
        <v>武汉开明</v>
      </c>
      <c r="G172" s="338" t="str">
        <f ca="1">VLOOKUP(D172,档案!A:B,2,FALSE)</f>
        <v>浦发银行光谷支行004954</v>
      </c>
      <c r="H172" s="328">
        <f ca="1" t="shared" si="21"/>
        <v>45667</v>
      </c>
      <c r="I172" s="344" t="str">
        <f ca="1" t="shared" si="22"/>
        <v>银行手续费</v>
      </c>
      <c r="J172" s="344" t="str">
        <f ca="1" t="shared" si="23"/>
        <v>付日常费用</v>
      </c>
      <c r="K172" s="345">
        <f ca="1" t="shared" si="24"/>
        <v>0</v>
      </c>
      <c r="L172" s="345">
        <f ca="1" t="shared" si="25"/>
        <v>15</v>
      </c>
      <c r="M172" s="345">
        <f ca="1" t="shared" si="26"/>
        <v>21710.98</v>
      </c>
      <c r="N172" s="345">
        <f ca="1" t="shared" si="27"/>
        <v>0</v>
      </c>
    </row>
    <row r="173" ht="14.25" hidden="1" spans="1:14">
      <c r="A173" s="334">
        <f>档案!A172</f>
        <v>0</v>
      </c>
      <c r="B173" s="334">
        <f ca="1" t="shared" si="20"/>
        <v>1</v>
      </c>
      <c r="D173" s="334">
        <f ca="1" t="shared" si="28"/>
        <v>2</v>
      </c>
      <c r="E173" s="327">
        <f ca="1" t="shared" si="29"/>
        <v>17</v>
      </c>
      <c r="F173" s="327" t="str">
        <f ca="1">VLOOKUP(D173,档案!A:C,3,FALSE)</f>
        <v>武汉开明</v>
      </c>
      <c r="G173" s="338" t="str">
        <f ca="1">VLOOKUP(D173,档案!A:B,2,FALSE)</f>
        <v>浦发银行光谷支行004954</v>
      </c>
      <c r="H173" s="328">
        <f ca="1" t="shared" si="21"/>
        <v>45667</v>
      </c>
      <c r="I173" s="344" t="str">
        <f ca="1" t="shared" si="22"/>
        <v>及时语手续费</v>
      </c>
      <c r="J173" s="344" t="str">
        <f ca="1" t="shared" si="23"/>
        <v>付日常费用</v>
      </c>
      <c r="K173" s="345">
        <f ca="1" t="shared" si="24"/>
        <v>0</v>
      </c>
      <c r="L173" s="345">
        <f ca="1" t="shared" si="25"/>
        <v>15</v>
      </c>
      <c r="M173" s="345">
        <f ca="1" t="shared" si="26"/>
        <v>21695.98</v>
      </c>
      <c r="N173" s="345">
        <f ca="1" t="shared" si="27"/>
        <v>0</v>
      </c>
    </row>
    <row r="174" ht="14.25" hidden="1" spans="1:14">
      <c r="A174" s="334">
        <f>档案!A173</f>
        <v>0</v>
      </c>
      <c r="B174" s="334">
        <f ca="1" t="shared" si="20"/>
        <v>1</v>
      </c>
      <c r="D174" s="334">
        <f ca="1" t="shared" si="28"/>
        <v>2</v>
      </c>
      <c r="E174" s="327">
        <f ca="1" t="shared" si="29"/>
        <v>18</v>
      </c>
      <c r="F174" s="327" t="str">
        <f ca="1">VLOOKUP(D174,档案!A:C,3,FALSE)</f>
        <v>武汉开明</v>
      </c>
      <c r="G174" s="338" t="str">
        <f ca="1">VLOOKUP(D174,档案!A:B,2,FALSE)</f>
        <v>浦发银行光谷支行004954</v>
      </c>
      <c r="H174" s="328">
        <f ca="1" t="shared" si="21"/>
        <v>45667</v>
      </c>
      <c r="I174" s="344" t="str">
        <f ca="1" t="shared" si="22"/>
        <v>生产部闵洋用款伊犁钢铁2024.11.1-12.27吊车费付新疆缘和四海吊装运输有限责任公司--公司（付承兑71089元，现金261元）</v>
      </c>
      <c r="J174" s="344" t="str">
        <f ca="1" t="shared" si="23"/>
        <v>项目成本</v>
      </c>
      <c r="K174" s="345">
        <f ca="1" t="shared" si="24"/>
        <v>0</v>
      </c>
      <c r="L174" s="345">
        <f ca="1" t="shared" si="25"/>
        <v>261</v>
      </c>
      <c r="M174" s="345">
        <f ca="1" t="shared" si="26"/>
        <v>21434.98</v>
      </c>
      <c r="N174" s="345">
        <f ca="1" t="shared" si="27"/>
        <v>0</v>
      </c>
    </row>
    <row r="175" ht="14.25" hidden="1" spans="1:14">
      <c r="A175" s="334">
        <f>档案!A174</f>
        <v>0</v>
      </c>
      <c r="B175" s="334">
        <f ca="1" t="shared" si="20"/>
        <v>1</v>
      </c>
      <c r="D175" s="334">
        <f ca="1" t="shared" si="28"/>
        <v>2</v>
      </c>
      <c r="E175" s="327">
        <f ca="1" t="shared" si="29"/>
        <v>19</v>
      </c>
      <c r="F175" s="327" t="str">
        <f ca="1">VLOOKUP(D175,档案!A:C,3,FALSE)</f>
        <v>武汉开明</v>
      </c>
      <c r="G175" s="338" t="str">
        <f ca="1">VLOOKUP(D175,档案!A:B,2,FALSE)</f>
        <v>浦发银行光谷支行004954</v>
      </c>
      <c r="H175" s="328">
        <f ca="1" t="shared" si="21"/>
        <v>45667</v>
      </c>
      <c r="I175" s="344" t="str">
        <f ca="1" t="shared" si="22"/>
        <v>银行手续费</v>
      </c>
      <c r="J175" s="344" t="str">
        <f ca="1" t="shared" si="23"/>
        <v>付日常费用</v>
      </c>
      <c r="K175" s="345">
        <f ca="1" t="shared" si="24"/>
        <v>0</v>
      </c>
      <c r="L175" s="345">
        <f ca="1" t="shared" si="25"/>
        <v>4.5</v>
      </c>
      <c r="M175" s="345">
        <f ca="1" t="shared" si="26"/>
        <v>21430.48</v>
      </c>
      <c r="N175" s="345">
        <f ca="1" t="shared" si="27"/>
        <v>0</v>
      </c>
    </row>
    <row r="176" ht="14.25" hidden="1" spans="1:14">
      <c r="A176" s="334">
        <f>档案!A175</f>
        <v>0</v>
      </c>
      <c r="B176" s="334">
        <f ca="1" t="shared" si="20"/>
        <v>1</v>
      </c>
      <c r="D176" s="334">
        <f ca="1" t="shared" si="28"/>
        <v>2</v>
      </c>
      <c r="E176" s="327">
        <f ca="1" t="shared" si="29"/>
        <v>20</v>
      </c>
      <c r="F176" s="327" t="str">
        <f ca="1">VLOOKUP(D176,档案!A:C,3,FALSE)</f>
        <v>武汉开明</v>
      </c>
      <c r="G176" s="338" t="str">
        <f ca="1">VLOOKUP(D176,档案!A:B,2,FALSE)</f>
        <v>浦发银行光谷支行004954</v>
      </c>
      <c r="H176" s="328">
        <f ca="1" t="shared" si="21"/>
        <v>45670</v>
      </c>
      <c r="I176" s="344" t="str">
        <f ca="1" t="shared" si="22"/>
        <v>收到湘潭湘钢瑞兴有限公司退钢瓶押金</v>
      </c>
      <c r="J176" s="344" t="str">
        <f ca="1" t="shared" si="23"/>
        <v>其他收款</v>
      </c>
      <c r="K176" s="345">
        <f ca="1" t="shared" si="24"/>
        <v>23639</v>
      </c>
      <c r="L176" s="345">
        <f ca="1" t="shared" si="25"/>
        <v>0</v>
      </c>
      <c r="M176" s="345">
        <f ca="1" t="shared" si="26"/>
        <v>45069.48</v>
      </c>
      <c r="N176" s="345">
        <f ca="1" t="shared" si="27"/>
        <v>0</v>
      </c>
    </row>
    <row r="177" ht="14.25" hidden="1" spans="1:14">
      <c r="A177" s="334">
        <f>档案!A176</f>
        <v>0</v>
      </c>
      <c r="B177" s="334">
        <f ca="1" t="shared" si="20"/>
        <v>1</v>
      </c>
      <c r="D177" s="334">
        <f ca="1" t="shared" si="28"/>
        <v>2</v>
      </c>
      <c r="E177" s="327">
        <f ca="1" t="shared" si="29"/>
        <v>21</v>
      </c>
      <c r="F177" s="327" t="str">
        <f ca="1">VLOOKUP(D177,档案!A:C,3,FALSE)</f>
        <v>武汉开明</v>
      </c>
      <c r="G177" s="338" t="str">
        <f ca="1">VLOOKUP(D177,档案!A:B,2,FALSE)</f>
        <v>浦发银行光谷支行004954</v>
      </c>
      <c r="H177" s="328">
        <f ca="1" t="shared" si="21"/>
        <v>45671</v>
      </c>
      <c r="I177" s="344" t="str">
        <f ca="1" t="shared" si="22"/>
        <v>河南晋开化工投资控股集团有限责任公司二分公司硝铵车间干燥转筒滚圈断裂维修项目开工安全保证金付房延云</v>
      </c>
      <c r="J177" s="344" t="str">
        <f ca="1" t="shared" si="23"/>
        <v>付投标保证金</v>
      </c>
      <c r="K177" s="345">
        <f ca="1" t="shared" si="24"/>
        <v>0</v>
      </c>
      <c r="L177" s="345">
        <f ca="1" t="shared" si="25"/>
        <v>3000</v>
      </c>
      <c r="M177" s="345">
        <f ca="1" t="shared" si="26"/>
        <v>42069.48</v>
      </c>
      <c r="N177" s="345">
        <f ca="1" t="shared" si="27"/>
        <v>0</v>
      </c>
    </row>
    <row r="178" ht="14.25" hidden="1" spans="1:14">
      <c r="A178" s="334">
        <f>档案!A177</f>
        <v>0</v>
      </c>
      <c r="B178" s="334">
        <f ca="1" t="shared" si="20"/>
        <v>1</v>
      </c>
      <c r="D178" s="334">
        <f ca="1" t="shared" si="28"/>
        <v>2</v>
      </c>
      <c r="E178" s="327">
        <f ca="1" t="shared" si="29"/>
        <v>22</v>
      </c>
      <c r="F178" s="327" t="str">
        <f ca="1">VLOOKUP(D178,档案!A:C,3,FALSE)</f>
        <v>武汉开明</v>
      </c>
      <c r="G178" s="338" t="str">
        <f ca="1">VLOOKUP(D178,档案!A:B,2,FALSE)</f>
        <v>浦发银行光谷支行004954</v>
      </c>
      <c r="H178" s="328">
        <f ca="1" t="shared" si="21"/>
        <v>45671</v>
      </c>
      <c r="I178" s="344" t="str">
        <f ca="1" t="shared" si="22"/>
        <v>银行手续费</v>
      </c>
      <c r="J178" s="344" t="str">
        <f ca="1" t="shared" si="23"/>
        <v>付日常费用</v>
      </c>
      <c r="K178" s="345">
        <f ca="1" t="shared" si="24"/>
        <v>0</v>
      </c>
      <c r="L178" s="345">
        <f ca="1" t="shared" si="25"/>
        <v>4.5</v>
      </c>
      <c r="M178" s="345">
        <f ca="1" t="shared" si="26"/>
        <v>42064.98</v>
      </c>
      <c r="N178" s="345">
        <f ca="1" t="shared" si="27"/>
        <v>0</v>
      </c>
    </row>
    <row r="179" ht="14.25" hidden="1" spans="1:14">
      <c r="A179" s="334">
        <f>档案!A178</f>
        <v>0</v>
      </c>
      <c r="B179" s="334">
        <f ca="1" t="shared" si="20"/>
        <v>1</v>
      </c>
      <c r="D179" s="334">
        <f ca="1" t="shared" si="28"/>
        <v>2</v>
      </c>
      <c r="E179" s="327">
        <f ca="1" t="shared" si="29"/>
        <v>23</v>
      </c>
      <c r="F179" s="327" t="str">
        <f ca="1">VLOOKUP(D179,档案!A:C,3,FALSE)</f>
        <v>武汉开明</v>
      </c>
      <c r="G179" s="338" t="str">
        <f ca="1">VLOOKUP(D179,档案!A:B,2,FALSE)</f>
        <v>浦发银行光谷支行004954</v>
      </c>
      <c r="H179" s="328">
        <f ca="1" t="shared" si="21"/>
        <v>45672</v>
      </c>
      <c r="I179" s="344" t="str">
        <f ca="1" t="shared" si="22"/>
        <v>收到武汉华夏转款</v>
      </c>
      <c r="J179" s="344" t="str">
        <f ca="1" t="shared" si="23"/>
        <v>他行转入或存现</v>
      </c>
      <c r="K179" s="345">
        <f ca="1" t="shared" si="24"/>
        <v>120000</v>
      </c>
      <c r="L179" s="345">
        <f ca="1" t="shared" si="25"/>
        <v>0</v>
      </c>
      <c r="M179" s="345">
        <f ca="1" t="shared" si="26"/>
        <v>162064.98</v>
      </c>
      <c r="N179" s="345">
        <f ca="1" t="shared" si="27"/>
        <v>0</v>
      </c>
    </row>
    <row r="180" ht="14.25" hidden="1" spans="1:14">
      <c r="A180" s="334">
        <f>档案!A179</f>
        <v>0</v>
      </c>
      <c r="B180" s="334">
        <f ca="1" t="shared" si="20"/>
        <v>1</v>
      </c>
      <c r="D180" s="334">
        <f ca="1" t="shared" si="28"/>
        <v>2</v>
      </c>
      <c r="E180" s="327">
        <f ca="1" t="shared" si="29"/>
        <v>24</v>
      </c>
      <c r="F180" s="327" t="str">
        <f ca="1">VLOOKUP(D180,档案!A:C,3,FALSE)</f>
        <v>武汉开明</v>
      </c>
      <c r="G180" s="338" t="str">
        <f ca="1">VLOOKUP(D180,档案!A:B,2,FALSE)</f>
        <v>浦发银行光谷支行004954</v>
      </c>
      <c r="H180" s="328">
        <f ca="1" t="shared" si="21"/>
        <v>45672</v>
      </c>
      <c r="I180" s="344" t="str">
        <f ca="1" t="shared" si="22"/>
        <v>商务部熊艳用款2025 年零星设备维修、安装、更换项目安全保证金付青海发投碱业有限公司</v>
      </c>
      <c r="J180" s="344" t="str">
        <f ca="1" t="shared" si="23"/>
        <v>付投标保证金</v>
      </c>
      <c r="K180" s="345">
        <f ca="1" t="shared" si="24"/>
        <v>0</v>
      </c>
      <c r="L180" s="345">
        <f ca="1" t="shared" si="25"/>
        <v>50000</v>
      </c>
      <c r="M180" s="345">
        <f ca="1" t="shared" si="26"/>
        <v>112064.98</v>
      </c>
      <c r="N180" s="345">
        <f ca="1" t="shared" si="27"/>
        <v>0</v>
      </c>
    </row>
    <row r="181" ht="14.25" hidden="1" spans="1:14">
      <c r="A181" s="334">
        <f>档案!A180</f>
        <v>0</v>
      </c>
      <c r="B181" s="334">
        <f ca="1" t="shared" si="20"/>
        <v>1</v>
      </c>
      <c r="D181" s="334">
        <f ca="1" t="shared" si="28"/>
        <v>2</v>
      </c>
      <c r="E181" s="327">
        <f ca="1" t="shared" si="29"/>
        <v>25</v>
      </c>
      <c r="F181" s="327" t="str">
        <f ca="1">VLOOKUP(D181,档案!A:C,3,FALSE)</f>
        <v>武汉开明</v>
      </c>
      <c r="G181" s="338" t="str">
        <f ca="1">VLOOKUP(D181,档案!A:B,2,FALSE)</f>
        <v>浦发银行光谷支行004954</v>
      </c>
      <c r="H181" s="328">
        <f ca="1" t="shared" si="21"/>
        <v>45672</v>
      </c>
      <c r="I181" s="344" t="str">
        <f ca="1" t="shared" si="22"/>
        <v>商务部熊艳用款2026 年零星设备维修、安装、更换项目履约保证金付青海发投碱业有限公司</v>
      </c>
      <c r="J181" s="344" t="str">
        <f ca="1" t="shared" si="23"/>
        <v>付投标保证金</v>
      </c>
      <c r="K181" s="345">
        <f ca="1" t="shared" si="24"/>
        <v>0</v>
      </c>
      <c r="L181" s="345">
        <f ca="1" t="shared" si="25"/>
        <v>50000</v>
      </c>
      <c r="M181" s="345">
        <f ca="1" t="shared" si="26"/>
        <v>62064.98</v>
      </c>
      <c r="N181" s="345">
        <f ca="1" t="shared" si="27"/>
        <v>0</v>
      </c>
    </row>
    <row r="182" ht="14.25" hidden="1" spans="1:14">
      <c r="A182" s="334">
        <f>档案!A181</f>
        <v>0</v>
      </c>
      <c r="B182" s="334">
        <f ca="1" t="shared" si="20"/>
        <v>1</v>
      </c>
      <c r="D182" s="334">
        <f ca="1" t="shared" si="28"/>
        <v>2</v>
      </c>
      <c r="E182" s="327">
        <f ca="1" t="shared" si="29"/>
        <v>26</v>
      </c>
      <c r="F182" s="327" t="str">
        <f ca="1">VLOOKUP(D182,档案!A:C,3,FALSE)</f>
        <v>武汉开明</v>
      </c>
      <c r="G182" s="338" t="str">
        <f ca="1">VLOOKUP(D182,档案!A:B,2,FALSE)</f>
        <v>浦发银行光谷支行004954</v>
      </c>
      <c r="H182" s="328">
        <f ca="1" t="shared" si="21"/>
        <v>45672</v>
      </c>
      <c r="I182" s="344" t="str">
        <f ca="1" t="shared" si="22"/>
        <v>商务部熊艳用款2025 年零星设备维修、安装、更换项目农民工工资保证金付武汉开明高新科技有限公司热电车间烟道更换农民工工资保证金</v>
      </c>
      <c r="J182" s="344" t="str">
        <f ca="1" t="shared" si="23"/>
        <v>付投标保证金</v>
      </c>
      <c r="K182" s="345">
        <f ca="1" t="shared" si="24"/>
        <v>0</v>
      </c>
      <c r="L182" s="345">
        <f ca="1" t="shared" si="25"/>
        <v>50000</v>
      </c>
      <c r="M182" s="345">
        <f ca="1" t="shared" si="26"/>
        <v>12064.98</v>
      </c>
      <c r="N182" s="345">
        <f ca="1" t="shared" si="27"/>
        <v>0</v>
      </c>
    </row>
    <row r="183" ht="14.25" hidden="1" spans="1:14">
      <c r="A183" s="334">
        <f>档案!A182</f>
        <v>0</v>
      </c>
      <c r="B183" s="334">
        <f ca="1" t="shared" si="20"/>
        <v>1</v>
      </c>
      <c r="D183" s="334">
        <f ca="1" t="shared" si="28"/>
        <v>2</v>
      </c>
      <c r="E183" s="327">
        <f ca="1" t="shared" si="29"/>
        <v>27</v>
      </c>
      <c r="F183" s="327" t="str">
        <f ca="1">VLOOKUP(D183,档案!A:C,3,FALSE)</f>
        <v>武汉开明</v>
      </c>
      <c r="G183" s="338" t="str">
        <f ca="1">VLOOKUP(D183,档案!A:B,2,FALSE)</f>
        <v>浦发银行光谷支行004954</v>
      </c>
      <c r="H183" s="328">
        <f ca="1" t="shared" si="21"/>
        <v>45672</v>
      </c>
      <c r="I183" s="344" t="str">
        <f ca="1" t="shared" si="22"/>
        <v>银行手续费</v>
      </c>
      <c r="J183" s="344" t="str">
        <f ca="1" t="shared" si="23"/>
        <v>付日常费用</v>
      </c>
      <c r="K183" s="345">
        <f ca="1" t="shared" si="24"/>
        <v>0</v>
      </c>
      <c r="L183" s="345">
        <f ca="1" t="shared" si="25"/>
        <v>9</v>
      </c>
      <c r="M183" s="345">
        <f ca="1" t="shared" si="26"/>
        <v>12055.98</v>
      </c>
      <c r="N183" s="345">
        <f ca="1" t="shared" si="27"/>
        <v>0</v>
      </c>
    </row>
    <row r="184" ht="14.25" hidden="1" spans="1:14">
      <c r="A184" s="334">
        <f>档案!A183</f>
        <v>0</v>
      </c>
      <c r="B184" s="334">
        <f ca="1" t="shared" si="20"/>
        <v>1</v>
      </c>
      <c r="D184" s="334">
        <f ca="1" t="shared" si="28"/>
        <v>2</v>
      </c>
      <c r="E184" s="327">
        <f ca="1" t="shared" si="29"/>
        <v>28</v>
      </c>
      <c r="F184" s="327" t="str">
        <f ca="1">VLOOKUP(D184,档案!A:C,3,FALSE)</f>
        <v>武汉开明</v>
      </c>
      <c r="G184" s="338" t="str">
        <f ca="1">VLOOKUP(D184,档案!A:B,2,FALSE)</f>
        <v>浦发银行光谷支行004954</v>
      </c>
      <c r="H184" s="328">
        <f ca="1" t="shared" si="21"/>
        <v>45672</v>
      </c>
      <c r="I184" s="344" t="str">
        <f ca="1" t="shared" si="22"/>
        <v>银行手续费</v>
      </c>
      <c r="J184" s="344" t="str">
        <f ca="1" t="shared" si="23"/>
        <v>付日常费用</v>
      </c>
      <c r="K184" s="345">
        <f ca="1" t="shared" si="24"/>
        <v>0</v>
      </c>
      <c r="L184" s="345">
        <f ca="1" t="shared" si="25"/>
        <v>9</v>
      </c>
      <c r="M184" s="345">
        <f ca="1" t="shared" si="26"/>
        <v>12046.98</v>
      </c>
      <c r="N184" s="345">
        <f ca="1" t="shared" si="27"/>
        <v>0</v>
      </c>
    </row>
    <row r="185" ht="14.25" hidden="1" spans="1:14">
      <c r="A185" s="334">
        <f>档案!A184</f>
        <v>0</v>
      </c>
      <c r="B185" s="334">
        <f ca="1" t="shared" si="20"/>
        <v>1</v>
      </c>
      <c r="D185" s="334">
        <f ca="1" t="shared" si="28"/>
        <v>2</v>
      </c>
      <c r="E185" s="327">
        <f ca="1" t="shared" si="29"/>
        <v>29</v>
      </c>
      <c r="F185" s="327" t="str">
        <f ca="1">VLOOKUP(D185,档案!A:C,3,FALSE)</f>
        <v>武汉开明</v>
      </c>
      <c r="G185" s="338" t="str">
        <f ca="1">VLOOKUP(D185,档案!A:B,2,FALSE)</f>
        <v>浦发银行光谷支行004954</v>
      </c>
      <c r="H185" s="328">
        <f ca="1" t="shared" si="21"/>
        <v>45672</v>
      </c>
      <c r="I185" s="344" t="str">
        <f ca="1" t="shared" si="22"/>
        <v>银行手续费</v>
      </c>
      <c r="J185" s="344" t="str">
        <f ca="1" t="shared" si="23"/>
        <v>付日常费用</v>
      </c>
      <c r="K185" s="345">
        <f ca="1" t="shared" si="24"/>
        <v>0</v>
      </c>
      <c r="L185" s="345">
        <f ca="1" t="shared" si="25"/>
        <v>9</v>
      </c>
      <c r="M185" s="345">
        <f ca="1" t="shared" si="26"/>
        <v>12037.98</v>
      </c>
      <c r="N185" s="345">
        <f ca="1" t="shared" si="27"/>
        <v>0</v>
      </c>
    </row>
    <row r="186" ht="14.25" hidden="1" spans="1:14">
      <c r="A186" s="334">
        <f>档案!A185</f>
        <v>0</v>
      </c>
      <c r="B186" s="334">
        <f ca="1" t="shared" si="20"/>
        <v>1</v>
      </c>
      <c r="D186" s="334">
        <f ca="1" t="shared" si="28"/>
        <v>2</v>
      </c>
      <c r="E186" s="327">
        <f ca="1" t="shared" si="29"/>
        <v>30</v>
      </c>
      <c r="F186" s="327" t="str">
        <f ca="1">VLOOKUP(D186,档案!A:C,3,FALSE)</f>
        <v>武汉开明</v>
      </c>
      <c r="G186" s="338" t="str">
        <f ca="1">VLOOKUP(D186,档案!A:B,2,FALSE)</f>
        <v>浦发银行光谷支行004954</v>
      </c>
      <c r="H186" s="328">
        <f ca="1" t="shared" si="21"/>
        <v>45672</v>
      </c>
      <c r="I186" s="344" t="str">
        <f ca="1" t="shared" si="22"/>
        <v>收到四川峨胜水泥集团股份有限公司质保金</v>
      </c>
      <c r="J186" s="344" t="str">
        <f ca="1" t="shared" si="23"/>
        <v>营业回款</v>
      </c>
      <c r="K186" s="345">
        <f ca="1" t="shared" si="24"/>
        <v>5300</v>
      </c>
      <c r="L186" s="345">
        <f ca="1" t="shared" si="25"/>
        <v>0</v>
      </c>
      <c r="M186" s="345">
        <f ca="1" t="shared" si="26"/>
        <v>17337.98</v>
      </c>
      <c r="N186" s="345">
        <f ca="1" t="shared" si="27"/>
        <v>0</v>
      </c>
    </row>
    <row r="187" ht="14.25" hidden="1" spans="1:14">
      <c r="A187" s="334">
        <f>档案!A186</f>
        <v>0</v>
      </c>
      <c r="B187" s="334">
        <f ca="1" t="shared" si="20"/>
        <v>1</v>
      </c>
      <c r="D187" s="334">
        <f ca="1" t="shared" si="28"/>
        <v>2</v>
      </c>
      <c r="E187" s="327">
        <f ca="1" t="shared" si="29"/>
        <v>31</v>
      </c>
      <c r="F187" s="327" t="str">
        <f ca="1">VLOOKUP(D187,档案!A:C,3,FALSE)</f>
        <v>武汉开明</v>
      </c>
      <c r="G187" s="338" t="str">
        <f ca="1">VLOOKUP(D187,档案!A:B,2,FALSE)</f>
        <v>浦发银行光谷支行004954</v>
      </c>
      <c r="H187" s="328">
        <f ca="1" t="shared" si="21"/>
        <v>45678</v>
      </c>
      <c r="I187" s="344" t="str">
        <f ca="1" t="shared" si="22"/>
        <v>收到德州中联大坝水泥有限公司设备维修费</v>
      </c>
      <c r="J187" s="344" t="str">
        <f ca="1" t="shared" si="23"/>
        <v>营业回款</v>
      </c>
      <c r="K187" s="345">
        <f ca="1" t="shared" si="24"/>
        <v>10000</v>
      </c>
      <c r="L187" s="345">
        <f ca="1" t="shared" si="25"/>
        <v>0</v>
      </c>
      <c r="M187" s="345">
        <f ca="1" t="shared" si="26"/>
        <v>27337.98</v>
      </c>
      <c r="N187" s="345">
        <f ca="1" t="shared" si="27"/>
        <v>0</v>
      </c>
    </row>
    <row r="188" ht="14.25" hidden="1" spans="1:14">
      <c r="A188" s="334">
        <f>档案!A187</f>
        <v>0</v>
      </c>
      <c r="B188" s="334">
        <f ca="1" t="shared" si="20"/>
        <v>1</v>
      </c>
      <c r="D188" s="334">
        <f ca="1" t="shared" si="28"/>
        <v>2</v>
      </c>
      <c r="E188" s="327">
        <f ca="1" t="shared" si="29"/>
        <v>32</v>
      </c>
      <c r="F188" s="327" t="str">
        <f ca="1">VLOOKUP(D188,档案!A:C,3,FALSE)</f>
        <v>武汉开明</v>
      </c>
      <c r="G188" s="338" t="str">
        <f ca="1">VLOOKUP(D188,档案!A:B,2,FALSE)</f>
        <v>浦发银行光谷支行004954</v>
      </c>
      <c r="H188" s="328">
        <f ca="1" t="shared" si="21"/>
        <v>45680</v>
      </c>
      <c r="I188" s="344" t="str">
        <f ca="1" t="shared" si="22"/>
        <v>商务部熊伟用款新平台2025年CA费用付山东阳光采购服务有限公司--公司</v>
      </c>
      <c r="J188" s="344" t="str">
        <f ca="1" t="shared" si="23"/>
        <v>付日常费用</v>
      </c>
      <c r="K188" s="345">
        <f ca="1" t="shared" si="24"/>
        <v>0</v>
      </c>
      <c r="L188" s="345">
        <f ca="1" t="shared" si="25"/>
        <v>300</v>
      </c>
      <c r="M188" s="345">
        <f ca="1" t="shared" si="26"/>
        <v>27037.98</v>
      </c>
      <c r="N188" s="345">
        <f ca="1" t="shared" si="27"/>
        <v>0</v>
      </c>
    </row>
    <row r="189" ht="14.25" hidden="1" spans="1:14">
      <c r="A189" s="334">
        <f>档案!A188</f>
        <v>0</v>
      </c>
      <c r="B189" s="334">
        <f ca="1" t="shared" si="20"/>
        <v>1</v>
      </c>
      <c r="D189" s="334">
        <f ca="1" t="shared" si="28"/>
        <v>2</v>
      </c>
      <c r="E189" s="327">
        <f ca="1" t="shared" si="29"/>
        <v>33</v>
      </c>
      <c r="F189" s="327" t="str">
        <f ca="1">VLOOKUP(D189,档案!A:C,3,FALSE)</f>
        <v>武汉开明</v>
      </c>
      <c r="G189" s="338" t="str">
        <f ca="1">VLOOKUP(D189,档案!A:B,2,FALSE)</f>
        <v>浦发银行光谷支行004954</v>
      </c>
      <c r="H189" s="328">
        <f ca="1" t="shared" si="21"/>
        <v>45680</v>
      </c>
      <c r="I189" s="344" t="str">
        <f ca="1" t="shared" si="22"/>
        <v>商务部熊艳用款中盐东兴云梦制盐有限公司输卤管道工程施工（重新招标）标书费付中机国际招标有限公司--公司</v>
      </c>
      <c r="J189" s="344" t="str">
        <f ca="1" t="shared" si="23"/>
        <v>付日常费用</v>
      </c>
      <c r="K189" s="345">
        <f ca="1" t="shared" si="24"/>
        <v>0</v>
      </c>
      <c r="L189" s="345">
        <f ca="1" t="shared" si="25"/>
        <v>500</v>
      </c>
      <c r="M189" s="345">
        <f ca="1" t="shared" si="26"/>
        <v>26537.98</v>
      </c>
      <c r="N189" s="345">
        <f ca="1" t="shared" si="27"/>
        <v>0</v>
      </c>
    </row>
    <row r="190" ht="14.25" hidden="1" spans="1:14">
      <c r="A190" s="334">
        <f>档案!A189</f>
        <v>0</v>
      </c>
      <c r="B190" s="334">
        <f ca="1" t="shared" si="20"/>
        <v>1</v>
      </c>
      <c r="D190" s="334">
        <f ca="1" t="shared" si="28"/>
        <v>2</v>
      </c>
      <c r="E190" s="327">
        <f ca="1" t="shared" si="29"/>
        <v>34</v>
      </c>
      <c r="F190" s="327" t="str">
        <f ca="1">VLOOKUP(D190,档案!A:C,3,FALSE)</f>
        <v>武汉开明</v>
      </c>
      <c r="G190" s="338" t="str">
        <f ca="1">VLOOKUP(D190,档案!A:B,2,FALSE)</f>
        <v>浦发银行光谷支行004954</v>
      </c>
      <c r="H190" s="328">
        <f ca="1" t="shared" si="21"/>
        <v>45680</v>
      </c>
      <c r="I190" s="344" t="str">
        <f ca="1" t="shared" si="22"/>
        <v>银行手续费</v>
      </c>
      <c r="J190" s="344" t="str">
        <f ca="1" t="shared" si="23"/>
        <v>付日常费用</v>
      </c>
      <c r="K190" s="345">
        <f ca="1" t="shared" si="24"/>
        <v>0</v>
      </c>
      <c r="L190" s="345">
        <f ca="1" t="shared" si="25"/>
        <v>4.5</v>
      </c>
      <c r="M190" s="345">
        <f ca="1" t="shared" si="26"/>
        <v>26533.48</v>
      </c>
      <c r="N190" s="345">
        <f ca="1" t="shared" si="27"/>
        <v>0</v>
      </c>
    </row>
    <row r="191" ht="14.25" hidden="1" spans="1:14">
      <c r="A191" s="334">
        <f>档案!A190</f>
        <v>0</v>
      </c>
      <c r="B191" s="334">
        <f ca="1" t="shared" si="20"/>
        <v>1</v>
      </c>
      <c r="D191" s="334">
        <f ca="1" t="shared" si="28"/>
        <v>2</v>
      </c>
      <c r="E191" s="327">
        <f ca="1" t="shared" si="29"/>
        <v>35</v>
      </c>
      <c r="F191" s="327" t="str">
        <f ca="1">VLOOKUP(D191,档案!A:C,3,FALSE)</f>
        <v>武汉开明</v>
      </c>
      <c r="G191" s="338" t="str">
        <f ca="1">VLOOKUP(D191,档案!A:B,2,FALSE)</f>
        <v>浦发银行光谷支行004954</v>
      </c>
      <c r="H191" s="328">
        <f ca="1" t="shared" si="21"/>
        <v>45680</v>
      </c>
      <c r="I191" s="344" t="str">
        <f ca="1" t="shared" si="22"/>
        <v>武汉1月公积金缴纳</v>
      </c>
      <c r="J191" s="344" t="str">
        <f ca="1" t="shared" si="23"/>
        <v>付日常费用</v>
      </c>
      <c r="K191" s="345">
        <f ca="1" t="shared" si="24"/>
        <v>0</v>
      </c>
      <c r="L191" s="345">
        <f ca="1" t="shared" si="25"/>
        <v>707.2</v>
      </c>
      <c r="M191" s="345">
        <f ca="1" t="shared" si="26"/>
        <v>25826.28</v>
      </c>
      <c r="N191" s="345">
        <f ca="1" t="shared" si="27"/>
        <v>0</v>
      </c>
    </row>
    <row r="192" ht="14.25" hidden="1" spans="1:14">
      <c r="A192" s="334">
        <f>档案!A191</f>
        <v>0</v>
      </c>
      <c r="B192" s="334">
        <f ca="1" t="shared" si="20"/>
        <v>1</v>
      </c>
      <c r="D192" s="334">
        <f ca="1" t="shared" si="28"/>
        <v>2</v>
      </c>
      <c r="E192" s="327">
        <f ca="1" t="shared" si="29"/>
        <v>36</v>
      </c>
      <c r="F192" s="327" t="str">
        <f ca="1">VLOOKUP(D192,档案!A:C,3,FALSE)</f>
        <v>武汉开明</v>
      </c>
      <c r="G192" s="338" t="str">
        <f ca="1">VLOOKUP(D192,档案!A:B,2,FALSE)</f>
        <v>浦发银行光谷支行004954</v>
      </c>
      <c r="H192" s="328">
        <f ca="1" t="shared" si="21"/>
        <v>45680</v>
      </c>
      <c r="I192" s="344" t="str">
        <f ca="1" t="shared" si="22"/>
        <v>收到青海盐湖镁业有限公司维修费</v>
      </c>
      <c r="J192" s="344" t="str">
        <f ca="1" t="shared" si="23"/>
        <v>营业回款</v>
      </c>
      <c r="K192" s="345">
        <f ca="1" t="shared" si="24"/>
        <v>200000</v>
      </c>
      <c r="L192" s="345">
        <f ca="1" t="shared" si="25"/>
        <v>0</v>
      </c>
      <c r="M192" s="345">
        <f ca="1" t="shared" si="26"/>
        <v>225826.28</v>
      </c>
      <c r="N192" s="345">
        <f ca="1" t="shared" si="27"/>
        <v>0</v>
      </c>
    </row>
    <row r="193" ht="14.25" hidden="1" spans="1:14">
      <c r="A193" s="334">
        <f>档案!A192</f>
        <v>0</v>
      </c>
      <c r="B193" s="334">
        <f ca="1" t="shared" si="20"/>
        <v>1</v>
      </c>
      <c r="D193" s="334">
        <f ca="1" t="shared" si="28"/>
        <v>2</v>
      </c>
      <c r="E193" s="327">
        <f ca="1" t="shared" si="29"/>
        <v>37</v>
      </c>
      <c r="F193" s="327" t="str">
        <f ca="1">VLOOKUP(D193,档案!A:C,3,FALSE)</f>
        <v>武汉开明</v>
      </c>
      <c r="G193" s="338" t="str">
        <f ca="1">VLOOKUP(D193,档案!A:B,2,FALSE)</f>
        <v>浦发银行光谷支行004954</v>
      </c>
      <c r="H193" s="328">
        <f ca="1" t="shared" si="21"/>
        <v>45680</v>
      </c>
      <c r="I193" s="344" t="str">
        <f ca="1" t="shared" si="22"/>
        <v>转武汉农商行</v>
      </c>
      <c r="J193" s="344" t="str">
        <f ca="1" t="shared" si="23"/>
        <v>转出他行或提现</v>
      </c>
      <c r="K193" s="348">
        <f ca="1" t="shared" si="24"/>
        <v>0</v>
      </c>
      <c r="L193" s="345">
        <f ca="1" t="shared" si="25"/>
        <v>200000</v>
      </c>
      <c r="M193" s="345">
        <f ca="1" t="shared" si="26"/>
        <v>25826.28</v>
      </c>
      <c r="N193" s="345">
        <f ca="1" t="shared" si="27"/>
        <v>0</v>
      </c>
    </row>
    <row r="194" ht="14.25" hidden="1" spans="1:14">
      <c r="A194" s="334">
        <f>档案!A193</f>
        <v>0</v>
      </c>
      <c r="B194" s="334">
        <f ca="1" t="shared" si="20"/>
        <v>1</v>
      </c>
      <c r="D194" s="334">
        <f ca="1" t="shared" si="28"/>
        <v>2</v>
      </c>
      <c r="E194" s="327">
        <f ca="1" t="shared" si="29"/>
        <v>38</v>
      </c>
      <c r="F194" s="327" t="str">
        <f ca="1">VLOOKUP(D194,档案!A:C,3,FALSE)</f>
        <v>武汉开明</v>
      </c>
      <c r="G194" s="338" t="str">
        <f ca="1">VLOOKUP(D194,档案!A:B,2,FALSE)</f>
        <v>浦发银行光谷支行004954</v>
      </c>
      <c r="H194" s="328">
        <f ca="1" t="shared" si="21"/>
        <v>45680</v>
      </c>
      <c r="I194" s="344" t="str">
        <f ca="1" t="shared" si="22"/>
        <v>银行手续费</v>
      </c>
      <c r="J194" s="344" t="str">
        <f ca="1" t="shared" si="23"/>
        <v>付日常费用</v>
      </c>
      <c r="K194" s="348">
        <f ca="1" t="shared" si="24"/>
        <v>0</v>
      </c>
      <c r="L194" s="345">
        <f ca="1" t="shared" si="25"/>
        <v>15</v>
      </c>
      <c r="M194" s="345">
        <f ca="1" t="shared" si="26"/>
        <v>25811.28</v>
      </c>
      <c r="N194" s="345">
        <f ca="1" t="shared" si="27"/>
        <v>0</v>
      </c>
    </row>
    <row r="195" ht="14.25" hidden="1" spans="1:14">
      <c r="A195" s="334">
        <f>档案!A194</f>
        <v>0</v>
      </c>
      <c r="B195" s="334">
        <f ca="1" t="shared" ref="B195:B258" si="30">COUNTA(INDIRECT("'"&amp;A195&amp;"'!a:a"))</f>
        <v>1</v>
      </c>
      <c r="D195" s="334">
        <f ca="1" t="shared" si="28"/>
        <v>2</v>
      </c>
      <c r="E195" s="327">
        <f ca="1" t="shared" si="29"/>
        <v>39</v>
      </c>
      <c r="F195" s="327" t="str">
        <f ca="1">VLOOKUP(D195,档案!A:C,3,FALSE)</f>
        <v>武汉开明</v>
      </c>
      <c r="G195" s="338" t="str">
        <f ca="1">VLOOKUP(D195,档案!A:B,2,FALSE)</f>
        <v>浦发银行光谷支行004954</v>
      </c>
      <c r="H195" s="328">
        <f ca="1" t="shared" ref="H195:H258" si="31">INDEX(INDIRECT("'"&amp;$D195&amp;"'!A:g"),$E195,COLUMN()-7)</f>
        <v>45680</v>
      </c>
      <c r="I195" s="344" t="str">
        <f ca="1" t="shared" ref="I195:I258" si="32">INDEX(INDIRECT("'"&amp;$D195&amp;"'!A:g"),$E195,COLUMN()-7)</f>
        <v>青海发投承兑找零</v>
      </c>
      <c r="J195" s="344" t="str">
        <f ca="1" t="shared" ref="J195:J258" si="33">INDEX(INDIRECT("'"&amp;$D195&amp;"'!A:g"),$E195,COLUMN()-7)</f>
        <v>付日常费用</v>
      </c>
      <c r="K195" s="348">
        <f ca="1" t="shared" ref="K195:K258" si="34">INDEX(INDIRECT("'"&amp;$D195&amp;"'!A:g"),$E195,COLUMN()-7)</f>
        <v>0</v>
      </c>
      <c r="L195" s="345">
        <f ca="1" t="shared" ref="L195:L258" si="35">INDEX(INDIRECT("'"&amp;$D195&amp;"'!A:g"),$E195,COLUMN()-7)</f>
        <v>471.64</v>
      </c>
      <c r="M195" s="345">
        <f ca="1" t="shared" ref="M195:M258" si="36">INDEX(INDIRECT("'"&amp;$D195&amp;"'!A:g"),$E195,COLUMN()-7)</f>
        <v>25339.64</v>
      </c>
      <c r="N195" s="345">
        <f ca="1" t="shared" ref="N195:N258" si="37">INDEX(INDIRECT("'"&amp;$D195&amp;"'!A:g"),$E195,COLUMN()-7)</f>
        <v>0</v>
      </c>
    </row>
    <row r="196" ht="14.25" hidden="1" spans="1:14">
      <c r="A196" s="334">
        <f>档案!A195</f>
        <v>0</v>
      </c>
      <c r="B196" s="334">
        <f ca="1" t="shared" si="30"/>
        <v>1</v>
      </c>
      <c r="D196" s="334">
        <f ca="1" t="shared" ref="D196:D259" si="38">IF(E195&gt;=VLOOKUP(D195,A:B,2,FALSE),D195+1,D195)</f>
        <v>2</v>
      </c>
      <c r="E196" s="327">
        <f ca="1" t="shared" ref="E196:E259" si="39">IF(E195&gt;=VLOOKUP(D195,A:B,2,FALSE),3,E195+1)</f>
        <v>40</v>
      </c>
      <c r="F196" s="327" t="str">
        <f ca="1">VLOOKUP(D196,档案!A:C,3,FALSE)</f>
        <v>武汉开明</v>
      </c>
      <c r="G196" s="338" t="str">
        <f ca="1">VLOOKUP(D196,档案!A:B,2,FALSE)</f>
        <v>浦发银行光谷支行004954</v>
      </c>
      <c r="H196" s="328">
        <f ca="1" t="shared" si="31"/>
        <v>45680</v>
      </c>
      <c r="I196" s="344" t="str">
        <f ca="1" t="shared" si="32"/>
        <v>银行手续费</v>
      </c>
      <c r="J196" s="344" t="str">
        <f ca="1" t="shared" si="33"/>
        <v>付日常费用</v>
      </c>
      <c r="K196" s="348">
        <f ca="1" t="shared" si="34"/>
        <v>0</v>
      </c>
      <c r="L196" s="345">
        <f ca="1" t="shared" si="35"/>
        <v>4</v>
      </c>
      <c r="M196" s="345">
        <f ca="1" t="shared" si="36"/>
        <v>25335.64</v>
      </c>
      <c r="N196" s="345">
        <f ca="1" t="shared" si="37"/>
        <v>0</v>
      </c>
    </row>
    <row r="197" ht="14.25" hidden="1" spans="1:14">
      <c r="A197" s="334">
        <f>档案!A196</f>
        <v>0</v>
      </c>
      <c r="B197" s="334">
        <f ca="1" t="shared" si="30"/>
        <v>1</v>
      </c>
      <c r="D197" s="334">
        <f ca="1" t="shared" si="38"/>
        <v>2</v>
      </c>
      <c r="E197" s="327">
        <f ca="1" t="shared" si="39"/>
        <v>41</v>
      </c>
      <c r="F197" s="327" t="str">
        <f ca="1">VLOOKUP(D197,档案!A:C,3,FALSE)</f>
        <v>武汉开明</v>
      </c>
      <c r="G197" s="338" t="str">
        <f ca="1">VLOOKUP(D197,档案!A:B,2,FALSE)</f>
        <v>浦发银行光谷支行004954</v>
      </c>
      <c r="H197" s="328">
        <f ca="1" t="shared" si="31"/>
        <v>45680</v>
      </c>
      <c r="I197" s="344" t="str">
        <f ca="1" t="shared" si="32"/>
        <v>新立选矿MQY5.5×8.5球磨机衬板更换 项目投标保证金付山东招标股份有限公司</v>
      </c>
      <c r="J197" s="344" t="str">
        <f ca="1" t="shared" si="33"/>
        <v>付投标保证金</v>
      </c>
      <c r="K197" s="345">
        <f ca="1" t="shared" si="34"/>
        <v>0</v>
      </c>
      <c r="L197" s="345">
        <f ca="1" t="shared" si="35"/>
        <v>10000</v>
      </c>
      <c r="M197" s="345">
        <f ca="1" t="shared" si="36"/>
        <v>15335.64</v>
      </c>
      <c r="N197" s="345">
        <f ca="1" t="shared" si="37"/>
        <v>0</v>
      </c>
    </row>
    <row r="198" ht="14.25" hidden="1" spans="1:14">
      <c r="A198" s="334">
        <f>档案!A197</f>
        <v>0</v>
      </c>
      <c r="B198" s="334">
        <f ca="1" t="shared" si="30"/>
        <v>1</v>
      </c>
      <c r="D198" s="334">
        <f ca="1" t="shared" si="38"/>
        <v>2</v>
      </c>
      <c r="E198" s="327">
        <f ca="1" t="shared" si="39"/>
        <v>42</v>
      </c>
      <c r="F198" s="327" t="str">
        <f ca="1">VLOOKUP(D198,档案!A:C,3,FALSE)</f>
        <v>武汉开明</v>
      </c>
      <c r="G198" s="338" t="str">
        <f ca="1">VLOOKUP(D198,档案!A:B,2,FALSE)</f>
        <v>浦发银行光谷支行004954</v>
      </c>
      <c r="H198" s="328">
        <f ca="1" t="shared" si="31"/>
        <v>45680</v>
      </c>
      <c r="I198" s="344" t="str">
        <f ca="1" t="shared" si="32"/>
        <v>银行手续费</v>
      </c>
      <c r="J198" s="344" t="str">
        <f ca="1" t="shared" si="33"/>
        <v>付日常费用</v>
      </c>
      <c r="K198" s="345">
        <f ca="1" t="shared" si="34"/>
        <v>0</v>
      </c>
      <c r="L198" s="345">
        <f ca="1" t="shared" si="35"/>
        <v>4</v>
      </c>
      <c r="M198" s="345">
        <f ca="1" t="shared" si="36"/>
        <v>15331.64</v>
      </c>
      <c r="N198" s="345">
        <f ca="1" t="shared" si="37"/>
        <v>0</v>
      </c>
    </row>
    <row r="199" ht="14.25" hidden="1" spans="1:14">
      <c r="A199" s="334">
        <f>档案!A198</f>
        <v>0</v>
      </c>
      <c r="B199" s="334">
        <f ca="1" t="shared" si="30"/>
        <v>1</v>
      </c>
      <c r="D199" s="334">
        <f ca="1" t="shared" si="38"/>
        <v>2</v>
      </c>
      <c r="E199" s="327">
        <f ca="1" t="shared" si="39"/>
        <v>43</v>
      </c>
      <c r="F199" s="327" t="str">
        <f ca="1">VLOOKUP(D199,档案!A:C,3,FALSE)</f>
        <v>武汉开明</v>
      </c>
      <c r="G199" s="338" t="str">
        <f ca="1">VLOOKUP(D199,档案!A:B,2,FALSE)</f>
        <v>浦发银行光谷支行004954</v>
      </c>
      <c r="H199" s="328">
        <f ca="1" t="shared" si="31"/>
        <v>45680</v>
      </c>
      <c r="I199" s="344" t="str">
        <f ca="1" t="shared" si="32"/>
        <v>保证金+安徽金岩高岭土新材料股份有限公司焦宝石厂3#回转窑技术服务标书费付熊伟</v>
      </c>
      <c r="J199" s="344" t="str">
        <f ca="1" t="shared" si="33"/>
        <v>付日常费用</v>
      </c>
      <c r="K199" s="345">
        <f ca="1" t="shared" si="34"/>
        <v>0</v>
      </c>
      <c r="L199" s="345">
        <f ca="1" t="shared" si="35"/>
        <v>500</v>
      </c>
      <c r="M199" s="345">
        <f ca="1" t="shared" si="36"/>
        <v>14831.64</v>
      </c>
      <c r="N199" s="345">
        <f ca="1" t="shared" si="37"/>
        <v>0</v>
      </c>
    </row>
    <row r="200" ht="14.25" hidden="1" spans="1:14">
      <c r="A200" s="334">
        <f>档案!A199</f>
        <v>0</v>
      </c>
      <c r="B200" s="334">
        <f ca="1" t="shared" si="30"/>
        <v>1</v>
      </c>
      <c r="D200" s="334">
        <f ca="1" t="shared" si="38"/>
        <v>2</v>
      </c>
      <c r="E200" s="327">
        <f ca="1" t="shared" si="39"/>
        <v>44</v>
      </c>
      <c r="F200" s="327" t="str">
        <f ca="1">VLOOKUP(D200,档案!A:C,3,FALSE)</f>
        <v>武汉开明</v>
      </c>
      <c r="G200" s="338" t="str">
        <f ca="1">VLOOKUP(D200,档案!A:B,2,FALSE)</f>
        <v>浦发银行光谷支行004954</v>
      </c>
      <c r="H200" s="328">
        <f ca="1" t="shared" si="31"/>
        <v>45680</v>
      </c>
      <c r="I200" s="344" t="str">
        <f ca="1" t="shared" si="32"/>
        <v>银行手续费</v>
      </c>
      <c r="J200" s="344" t="str">
        <f ca="1" t="shared" si="33"/>
        <v>付日常费用</v>
      </c>
      <c r="K200" s="345">
        <f ca="1" t="shared" si="34"/>
        <v>0</v>
      </c>
      <c r="L200" s="345">
        <f ca="1" t="shared" si="35"/>
        <v>4</v>
      </c>
      <c r="M200" s="345">
        <f ca="1" t="shared" si="36"/>
        <v>14827.64</v>
      </c>
      <c r="N200" s="345">
        <f ca="1" t="shared" si="37"/>
        <v>0</v>
      </c>
    </row>
    <row r="201" ht="14.25" hidden="1" spans="1:14">
      <c r="A201" s="334">
        <f>档案!A200</f>
        <v>0</v>
      </c>
      <c r="B201" s="334">
        <f ca="1" t="shared" si="30"/>
        <v>1</v>
      </c>
      <c r="D201" s="334">
        <f ca="1" t="shared" si="38"/>
        <v>2</v>
      </c>
      <c r="E201" s="327">
        <f ca="1" t="shared" si="39"/>
        <v>45</v>
      </c>
      <c r="F201" s="327" t="str">
        <f ca="1">VLOOKUP(D201,档案!A:C,3,FALSE)</f>
        <v>武汉开明</v>
      </c>
      <c r="G201" s="338" t="str">
        <f ca="1">VLOOKUP(D201,档案!A:B,2,FALSE)</f>
        <v>浦发银行光谷支行004954</v>
      </c>
      <c r="H201" s="328">
        <f ca="1" t="shared" si="31"/>
        <v>45681</v>
      </c>
      <c r="I201" s="344" t="str">
        <f ca="1" t="shared" si="32"/>
        <v>莱芜钢铁集团银山型钢炼铁厂回转窑托轮、液压挡轮修复项目标书费付山东钢铁股份有限公司莱芜分公司</v>
      </c>
      <c r="J201" s="344" t="str">
        <f ca="1" t="shared" si="33"/>
        <v>付日常费用</v>
      </c>
      <c r="K201" s="345">
        <f ca="1" t="shared" si="34"/>
        <v>0</v>
      </c>
      <c r="L201" s="345">
        <f ca="1" t="shared" si="35"/>
        <v>100</v>
      </c>
      <c r="M201" s="345">
        <f ca="1" t="shared" si="36"/>
        <v>14727.64</v>
      </c>
      <c r="N201" s="345">
        <f ca="1" t="shared" si="37"/>
        <v>0</v>
      </c>
    </row>
    <row r="202" ht="14.25" hidden="1" spans="1:14">
      <c r="A202" s="334">
        <f>档案!A201</f>
        <v>0</v>
      </c>
      <c r="B202" s="334">
        <f ca="1" t="shared" si="30"/>
        <v>1</v>
      </c>
      <c r="D202" s="334">
        <f ca="1" t="shared" si="38"/>
        <v>2</v>
      </c>
      <c r="E202" s="327">
        <f ca="1" t="shared" si="39"/>
        <v>46</v>
      </c>
      <c r="F202" s="327" t="str">
        <f ca="1">VLOOKUP(D202,档案!A:C,3,FALSE)</f>
        <v>武汉开明</v>
      </c>
      <c r="G202" s="338" t="str">
        <f ca="1">VLOOKUP(D202,档案!A:B,2,FALSE)</f>
        <v>浦发银行光谷支行004954</v>
      </c>
      <c r="H202" s="328">
        <f ca="1" t="shared" si="31"/>
        <v>45681</v>
      </c>
      <c r="I202" s="344" t="str">
        <f ca="1" t="shared" si="32"/>
        <v>银行手续费</v>
      </c>
      <c r="J202" s="344" t="str">
        <f ca="1" t="shared" si="33"/>
        <v>付日常费用</v>
      </c>
      <c r="K202" s="345">
        <f ca="1" t="shared" si="34"/>
        <v>0</v>
      </c>
      <c r="L202" s="345">
        <f ca="1" t="shared" si="35"/>
        <v>4</v>
      </c>
      <c r="M202" s="345">
        <f ca="1" t="shared" si="36"/>
        <v>14723.64</v>
      </c>
      <c r="N202" s="345">
        <f ca="1" t="shared" si="37"/>
        <v>0</v>
      </c>
    </row>
    <row r="203" ht="14.25" hidden="1" spans="1:14">
      <c r="A203" s="334">
        <f>档案!A202</f>
        <v>0</v>
      </c>
      <c r="B203" s="334">
        <f ca="1" t="shared" si="30"/>
        <v>1</v>
      </c>
      <c r="D203" s="334">
        <f ca="1" t="shared" si="38"/>
        <v>2</v>
      </c>
      <c r="E203" s="327">
        <f ca="1" t="shared" si="39"/>
        <v>47</v>
      </c>
      <c r="F203" s="327" t="str">
        <f ca="1">VLOOKUP(D203,档案!A:C,3,FALSE)</f>
        <v>武汉开明</v>
      </c>
      <c r="G203" s="338" t="str">
        <f ca="1">VLOOKUP(D203,档案!A:B,2,FALSE)</f>
        <v>浦发银行光谷支行004954</v>
      </c>
      <c r="H203" s="328">
        <f ca="1" t="shared" si="31"/>
        <v>45681</v>
      </c>
      <c r="I203" s="344" t="str">
        <f ca="1" t="shared" si="32"/>
        <v>安徽金岩高岭土新材料股份有限公司焦宝石厂3#回转窑技术服务项目投标保证金付安徽省招标集团股份有限公司</v>
      </c>
      <c r="J203" s="344" t="str">
        <f ca="1" t="shared" si="33"/>
        <v>付投标保证金</v>
      </c>
      <c r="K203" s="345">
        <f ca="1" t="shared" si="34"/>
        <v>0</v>
      </c>
      <c r="L203" s="345">
        <f ca="1" t="shared" si="35"/>
        <v>10000</v>
      </c>
      <c r="M203" s="345">
        <f ca="1" t="shared" si="36"/>
        <v>4723.64000000003</v>
      </c>
      <c r="N203" s="345">
        <f ca="1" t="shared" si="37"/>
        <v>0</v>
      </c>
    </row>
    <row r="204" ht="14.25" hidden="1" spans="1:14">
      <c r="A204" s="334">
        <f>档案!A203</f>
        <v>0</v>
      </c>
      <c r="B204" s="334">
        <f ca="1" t="shared" si="30"/>
        <v>1</v>
      </c>
      <c r="D204" s="334">
        <f ca="1" t="shared" si="38"/>
        <v>2</v>
      </c>
      <c r="E204" s="327">
        <f ca="1" t="shared" si="39"/>
        <v>48</v>
      </c>
      <c r="F204" s="327" t="str">
        <f ca="1">VLOOKUP(D204,档案!A:C,3,FALSE)</f>
        <v>武汉开明</v>
      </c>
      <c r="G204" s="338" t="str">
        <f ca="1">VLOOKUP(D204,档案!A:B,2,FALSE)</f>
        <v>浦发银行光谷支行004954</v>
      </c>
      <c r="H204" s="328">
        <f ca="1" t="shared" si="31"/>
        <v>45681</v>
      </c>
      <c r="I204" s="344" t="str">
        <f ca="1" t="shared" si="32"/>
        <v>银行手续费</v>
      </c>
      <c r="J204" s="344" t="str">
        <f ca="1" t="shared" si="33"/>
        <v>付日常费用</v>
      </c>
      <c r="K204" s="345">
        <f ca="1" t="shared" si="34"/>
        <v>0</v>
      </c>
      <c r="L204" s="345">
        <f ca="1" t="shared" si="35"/>
        <v>4</v>
      </c>
      <c r="M204" s="345">
        <f ca="1" t="shared" si="36"/>
        <v>4719.64000000003</v>
      </c>
      <c r="N204" s="345">
        <f ca="1" t="shared" si="37"/>
        <v>0</v>
      </c>
    </row>
    <row r="205" ht="14.25" hidden="1" spans="1:14">
      <c r="A205" s="334">
        <f>档案!A204</f>
        <v>0</v>
      </c>
      <c r="B205" s="334">
        <f ca="1" t="shared" si="30"/>
        <v>1</v>
      </c>
      <c r="D205" s="334">
        <f ca="1" t="shared" si="38"/>
        <v>2</v>
      </c>
      <c r="E205" s="327">
        <f ca="1" t="shared" si="39"/>
        <v>49</v>
      </c>
      <c r="F205" s="327" t="str">
        <f ca="1">VLOOKUP(D205,档案!A:C,3,FALSE)</f>
        <v>武汉开明</v>
      </c>
      <c r="G205" s="338" t="str">
        <f ca="1">VLOOKUP(D205,档案!A:B,2,FALSE)</f>
        <v>浦发银行光谷支行004954</v>
      </c>
      <c r="H205" s="328">
        <f ca="1" t="shared" si="31"/>
        <v>45681</v>
      </c>
      <c r="I205" s="344" t="str">
        <f ca="1" t="shared" si="32"/>
        <v>收到青海盐湖镁业有限公司退投标保证金</v>
      </c>
      <c r="J205" s="344" t="str">
        <f ca="1" t="shared" si="33"/>
        <v>投标保证金回款</v>
      </c>
      <c r="K205" s="345">
        <f ca="1" t="shared" si="34"/>
        <v>20000</v>
      </c>
      <c r="L205" s="345">
        <f ca="1" t="shared" si="35"/>
        <v>0</v>
      </c>
      <c r="M205" s="345">
        <f ca="1" t="shared" si="36"/>
        <v>24719.64</v>
      </c>
      <c r="N205" s="345">
        <f ca="1" t="shared" si="37"/>
        <v>0</v>
      </c>
    </row>
    <row r="206" ht="14.25" hidden="1" spans="1:14">
      <c r="A206" s="334">
        <f>档案!A205</f>
        <v>0</v>
      </c>
      <c r="B206" s="334">
        <f ca="1" t="shared" si="30"/>
        <v>1</v>
      </c>
      <c r="D206" s="334">
        <f ca="1" t="shared" si="38"/>
        <v>2</v>
      </c>
      <c r="E206" s="327">
        <f ca="1" t="shared" si="39"/>
        <v>50</v>
      </c>
      <c r="F206" s="327" t="str">
        <f ca="1">VLOOKUP(D206,档案!A:C,3,FALSE)</f>
        <v>武汉开明</v>
      </c>
      <c r="G206" s="338" t="str">
        <f ca="1">VLOOKUP(D206,档案!A:B,2,FALSE)</f>
        <v>浦发银行光谷支行004954</v>
      </c>
      <c r="H206" s="328">
        <f ca="1" t="shared" si="31"/>
        <v>45683</v>
      </c>
      <c r="I206" s="344" t="str">
        <f ca="1" t="shared" si="32"/>
        <v>付酒泉恒诚盛起重运输有限公司青海发投吊车租赁费</v>
      </c>
      <c r="J206" s="344" t="str">
        <f ca="1" t="shared" si="33"/>
        <v>项目成本</v>
      </c>
      <c r="K206" s="345">
        <f ca="1" t="shared" si="34"/>
        <v>0</v>
      </c>
      <c r="L206" s="345">
        <f ca="1" t="shared" si="35"/>
        <v>471.96</v>
      </c>
      <c r="M206" s="345">
        <f ca="1" t="shared" si="36"/>
        <v>24247.68</v>
      </c>
      <c r="N206" s="345">
        <f ca="1" t="shared" si="37"/>
        <v>0</v>
      </c>
    </row>
    <row r="207" ht="14.25" hidden="1" spans="1:14">
      <c r="A207" s="334">
        <f>档案!A206</f>
        <v>0</v>
      </c>
      <c r="B207" s="334">
        <f ca="1" t="shared" si="30"/>
        <v>1</v>
      </c>
      <c r="D207" s="334">
        <f ca="1" t="shared" si="38"/>
        <v>2</v>
      </c>
      <c r="E207" s="327">
        <f ca="1" t="shared" si="39"/>
        <v>51</v>
      </c>
      <c r="F207" s="327" t="str">
        <f ca="1">VLOOKUP(D207,档案!A:C,3,FALSE)</f>
        <v>武汉开明</v>
      </c>
      <c r="G207" s="338" t="str">
        <f ca="1">VLOOKUP(D207,档案!A:B,2,FALSE)</f>
        <v>浦发银行光谷支行004954</v>
      </c>
      <c r="H207" s="328">
        <f ca="1" t="shared" si="31"/>
        <v>45683</v>
      </c>
      <c r="I207" s="344" t="str">
        <f ca="1" t="shared" si="32"/>
        <v>银行手续费</v>
      </c>
      <c r="J207" s="344" t="str">
        <f ca="1" t="shared" si="33"/>
        <v>付日常费用</v>
      </c>
      <c r="K207" s="345">
        <f ca="1" t="shared" si="34"/>
        <v>0</v>
      </c>
      <c r="L207" s="345">
        <f ca="1" t="shared" si="35"/>
        <v>4</v>
      </c>
      <c r="M207" s="345">
        <f ca="1" t="shared" si="36"/>
        <v>24243.68</v>
      </c>
      <c r="N207" s="345">
        <f ca="1" t="shared" si="37"/>
        <v>0</v>
      </c>
    </row>
    <row r="208" ht="14.25" hidden="1" spans="1:14">
      <c r="A208" s="334">
        <f>档案!A207</f>
        <v>0</v>
      </c>
      <c r="B208" s="334">
        <f ca="1" t="shared" si="30"/>
        <v>1</v>
      </c>
      <c r="D208" s="334">
        <f ca="1" t="shared" si="38"/>
        <v>2</v>
      </c>
      <c r="E208" s="327">
        <f ca="1" t="shared" si="39"/>
        <v>52</v>
      </c>
      <c r="F208" s="327" t="str">
        <f ca="1">VLOOKUP(D208,档案!A:C,3,FALSE)</f>
        <v>武汉开明</v>
      </c>
      <c r="G208" s="338" t="str">
        <f ca="1">VLOOKUP(D208,档案!A:B,2,FALSE)</f>
        <v>浦发银行光谷支行004954</v>
      </c>
      <c r="H208" s="328">
        <f ca="1" t="shared" si="31"/>
        <v>45683</v>
      </c>
      <c r="I208" s="344" t="str">
        <f ca="1" t="shared" si="32"/>
        <v>收到武汉市医疗保险中心（武汉市医疗保险稽查办公室）生育基金支出户林维 20250124生育津贴划单位</v>
      </c>
      <c r="J208" s="344" t="str">
        <f ca="1" t="shared" si="33"/>
        <v>其他收款</v>
      </c>
      <c r="K208" s="345">
        <f ca="1" t="shared" si="34"/>
        <v>2071.8</v>
      </c>
      <c r="L208" s="345">
        <f ca="1" t="shared" si="35"/>
        <v>0</v>
      </c>
      <c r="M208" s="345">
        <f ca="1" t="shared" si="36"/>
        <v>26315.48</v>
      </c>
      <c r="N208" s="345">
        <f ca="1" t="shared" si="37"/>
        <v>0</v>
      </c>
    </row>
    <row r="209" ht="14.25" hidden="1" spans="1:14">
      <c r="A209" s="334">
        <f>档案!A208</f>
        <v>0</v>
      </c>
      <c r="B209" s="334">
        <f ca="1" t="shared" si="30"/>
        <v>1</v>
      </c>
      <c r="D209" s="334">
        <f ca="1" t="shared" si="38"/>
        <v>2</v>
      </c>
      <c r="E209" s="327">
        <f ca="1" t="shared" si="39"/>
        <v>53</v>
      </c>
      <c r="F209" s="327" t="str">
        <f ca="1">VLOOKUP(D209,档案!A:C,3,FALSE)</f>
        <v>武汉开明</v>
      </c>
      <c r="G209" s="338" t="str">
        <f ca="1">VLOOKUP(D209,档案!A:B,2,FALSE)</f>
        <v>浦发银行光谷支行004954</v>
      </c>
      <c r="H209" s="328">
        <f ca="1" t="shared" si="31"/>
        <v>45694</v>
      </c>
      <c r="I209" s="344" t="str">
        <f ca="1" t="shared" si="32"/>
        <v>收到李权智转款（王森借支1500元，脚手架租金余款）</v>
      </c>
      <c r="J209" s="344" t="str">
        <f ca="1" t="shared" si="33"/>
        <v>其他收款</v>
      </c>
      <c r="K209" s="345">
        <f ca="1" t="shared" si="34"/>
        <v>798</v>
      </c>
      <c r="L209" s="345">
        <f ca="1" t="shared" si="35"/>
        <v>0</v>
      </c>
      <c r="M209" s="345">
        <f ca="1" t="shared" si="36"/>
        <v>27113.48</v>
      </c>
      <c r="N209" s="345">
        <f ca="1" t="shared" si="37"/>
        <v>0</v>
      </c>
    </row>
    <row r="210" ht="14.25" hidden="1" spans="1:14">
      <c r="A210" s="334">
        <f>档案!A209</f>
        <v>0</v>
      </c>
      <c r="B210" s="334">
        <f ca="1" t="shared" si="30"/>
        <v>1</v>
      </c>
      <c r="D210" s="334">
        <f ca="1" t="shared" si="38"/>
        <v>2</v>
      </c>
      <c r="E210" s="327">
        <f ca="1" t="shared" si="39"/>
        <v>54</v>
      </c>
      <c r="F210" s="327" t="str">
        <f ca="1">VLOOKUP(D210,档案!A:C,3,FALSE)</f>
        <v>武汉开明</v>
      </c>
      <c r="G210" s="338" t="str">
        <f ca="1">VLOOKUP(D210,档案!A:B,2,FALSE)</f>
        <v>浦发银行光谷支行004954</v>
      </c>
      <c r="H210" s="328">
        <f ca="1" t="shared" si="31"/>
        <v>45698</v>
      </c>
      <c r="I210" s="344" t="str">
        <f ca="1" t="shared" si="32"/>
        <v>银行手续费</v>
      </c>
      <c r="J210" s="344" t="str">
        <f ca="1" t="shared" si="33"/>
        <v>付日常费用</v>
      </c>
      <c r="K210" s="345">
        <f ca="1" t="shared" si="34"/>
        <v>0</v>
      </c>
      <c r="L210" s="345">
        <f ca="1" t="shared" si="35"/>
        <v>15</v>
      </c>
      <c r="M210" s="345">
        <f ca="1" t="shared" si="36"/>
        <v>27098.48</v>
      </c>
      <c r="N210" s="345">
        <f ca="1" t="shared" si="37"/>
        <v>0</v>
      </c>
    </row>
    <row r="211" ht="14.25" hidden="1" spans="1:14">
      <c r="A211" s="334">
        <f>档案!A210</f>
        <v>0</v>
      </c>
      <c r="B211" s="334">
        <f ca="1" t="shared" si="30"/>
        <v>1</v>
      </c>
      <c r="D211" s="334">
        <f ca="1" t="shared" si="38"/>
        <v>2</v>
      </c>
      <c r="E211" s="327">
        <f ca="1" t="shared" si="39"/>
        <v>55</v>
      </c>
      <c r="F211" s="327" t="str">
        <f ca="1">VLOOKUP(D211,档案!A:C,3,FALSE)</f>
        <v>武汉开明</v>
      </c>
      <c r="G211" s="338" t="str">
        <f ca="1">VLOOKUP(D211,档案!A:B,2,FALSE)</f>
        <v>浦发银行光谷支行004954</v>
      </c>
      <c r="H211" s="328">
        <f ca="1" t="shared" si="31"/>
        <v>45698</v>
      </c>
      <c r="I211" s="344" t="str">
        <f ca="1" t="shared" si="32"/>
        <v>商务部周奇申请用款中铸网平台会员管理费</v>
      </c>
      <c r="J211" s="344" t="str">
        <f ca="1" t="shared" si="33"/>
        <v>付日常费用</v>
      </c>
      <c r="K211" s="345">
        <f ca="1" t="shared" si="34"/>
        <v>0</v>
      </c>
      <c r="L211" s="345">
        <f ca="1" t="shared" si="35"/>
        <v>3600</v>
      </c>
      <c r="M211" s="345">
        <f ca="1" t="shared" si="36"/>
        <v>23498.48</v>
      </c>
      <c r="N211" s="345">
        <f ca="1" t="shared" si="37"/>
        <v>0</v>
      </c>
    </row>
    <row r="212" ht="14.25" hidden="1" spans="1:14">
      <c r="A212" s="334">
        <f>档案!A211</f>
        <v>0</v>
      </c>
      <c r="B212" s="334">
        <f ca="1" t="shared" si="30"/>
        <v>1</v>
      </c>
      <c r="D212" s="334">
        <f ca="1" t="shared" si="38"/>
        <v>2</v>
      </c>
      <c r="E212" s="327">
        <f ca="1" t="shared" si="39"/>
        <v>56</v>
      </c>
      <c r="F212" s="327" t="str">
        <f ca="1">VLOOKUP(D212,档案!A:C,3,FALSE)</f>
        <v>武汉开明</v>
      </c>
      <c r="G212" s="338" t="str">
        <f ca="1">VLOOKUP(D212,档案!A:B,2,FALSE)</f>
        <v>浦发银行光谷支行004954</v>
      </c>
      <c r="H212" s="328">
        <f ca="1" t="shared" si="31"/>
        <v>45699</v>
      </c>
      <c r="I212" s="344" t="str">
        <f ca="1" t="shared" si="32"/>
        <v>是的武汉华夏转款</v>
      </c>
      <c r="J212" s="344" t="str">
        <f ca="1" t="shared" si="33"/>
        <v>他行转入或存现</v>
      </c>
      <c r="K212" s="345">
        <f ca="1" t="shared" si="34"/>
        <v>100000</v>
      </c>
      <c r="L212" s="345">
        <f ca="1" t="shared" si="35"/>
        <v>0</v>
      </c>
      <c r="M212" s="345">
        <f ca="1" t="shared" si="36"/>
        <v>123498.48</v>
      </c>
      <c r="N212" s="345">
        <f ca="1" t="shared" si="37"/>
        <v>0</v>
      </c>
    </row>
    <row r="213" ht="14.25" hidden="1" spans="1:14">
      <c r="A213" s="334">
        <f>档案!A212</f>
        <v>0</v>
      </c>
      <c r="B213" s="334">
        <f ca="1" t="shared" si="30"/>
        <v>1</v>
      </c>
      <c r="D213" s="334">
        <f ca="1" t="shared" si="38"/>
        <v>2</v>
      </c>
      <c r="E213" s="327">
        <f ca="1" t="shared" si="39"/>
        <v>57</v>
      </c>
      <c r="F213" s="327" t="str">
        <f ca="1">VLOOKUP(D213,档案!A:C,3,FALSE)</f>
        <v>武汉开明</v>
      </c>
      <c r="G213" s="338" t="str">
        <f ca="1">VLOOKUP(D213,档案!A:B,2,FALSE)</f>
        <v>浦发银行光谷支行004954</v>
      </c>
      <c r="H213" s="328">
        <f ca="1" t="shared" si="31"/>
        <v>45699</v>
      </c>
      <c r="I213" s="344" t="str">
        <f ca="1" t="shared" si="32"/>
        <v>商务部熊艳用款（二次）青海发投碱业有限公司煅烧车间重灰4#煅烧炉大、小齿更换项目农民工工资保证金付青海发投碱业有限公司--公司</v>
      </c>
      <c r="J213" s="344" t="str">
        <f ca="1" t="shared" si="33"/>
        <v>付投标保证金</v>
      </c>
      <c r="K213" s="345">
        <f ca="1" t="shared" si="34"/>
        <v>0</v>
      </c>
      <c r="L213" s="345">
        <f ca="1" t="shared" si="35"/>
        <v>3675</v>
      </c>
      <c r="M213" s="345">
        <f ca="1" t="shared" si="36"/>
        <v>119823.48</v>
      </c>
      <c r="N213" s="345">
        <f ca="1" t="shared" si="37"/>
        <v>0</v>
      </c>
    </row>
    <row r="214" ht="14.25" hidden="1" spans="1:14">
      <c r="A214" s="334">
        <f>档案!A213</f>
        <v>0</v>
      </c>
      <c r="B214" s="334">
        <f ca="1" t="shared" si="30"/>
        <v>1</v>
      </c>
      <c r="D214" s="334">
        <f ca="1" t="shared" si="38"/>
        <v>2</v>
      </c>
      <c r="E214" s="327">
        <f ca="1" t="shared" si="39"/>
        <v>58</v>
      </c>
      <c r="F214" s="327" t="str">
        <f ca="1">VLOOKUP(D214,档案!A:C,3,FALSE)</f>
        <v>武汉开明</v>
      </c>
      <c r="G214" s="338" t="str">
        <f ca="1">VLOOKUP(D214,档案!A:B,2,FALSE)</f>
        <v>浦发银行光谷支行004954</v>
      </c>
      <c r="H214" s="328">
        <f ca="1" t="shared" si="31"/>
        <v>45699</v>
      </c>
      <c r="I214" s="344" t="str">
        <f ca="1" t="shared" si="32"/>
        <v>商务部熊艳用款（二次）青海发投碱业有限公司煅烧车间重灰5#煅烧炉大、小齿更换项目安全保证金付武汉开明农民工工资保证金账户--公司</v>
      </c>
      <c r="J214" s="344" t="str">
        <f ca="1" t="shared" si="33"/>
        <v>付投标保证金</v>
      </c>
      <c r="K214" s="345">
        <f ca="1" t="shared" si="34"/>
        <v>0</v>
      </c>
      <c r="L214" s="345">
        <f ca="1" t="shared" si="35"/>
        <v>3675</v>
      </c>
      <c r="M214" s="345">
        <f ca="1" t="shared" si="36"/>
        <v>116148.48</v>
      </c>
      <c r="N214" s="345">
        <f ca="1" t="shared" si="37"/>
        <v>0</v>
      </c>
    </row>
    <row r="215" ht="14.25" hidden="1" spans="1:14">
      <c r="A215" s="334">
        <f>档案!A214</f>
        <v>0</v>
      </c>
      <c r="B215" s="334">
        <f ca="1" t="shared" si="30"/>
        <v>1</v>
      </c>
      <c r="D215" s="334">
        <f ca="1" t="shared" si="38"/>
        <v>2</v>
      </c>
      <c r="E215" s="327">
        <f ca="1" t="shared" si="39"/>
        <v>59</v>
      </c>
      <c r="F215" s="327" t="str">
        <f ca="1">VLOOKUP(D215,档案!A:C,3,FALSE)</f>
        <v>武汉开明</v>
      </c>
      <c r="G215" s="338" t="str">
        <f ca="1">VLOOKUP(D215,档案!A:B,2,FALSE)</f>
        <v>浦发银行光谷支行004954</v>
      </c>
      <c r="H215" s="328">
        <f ca="1" t="shared" si="31"/>
        <v>45699</v>
      </c>
      <c r="I215" s="344" t="str">
        <f ca="1" t="shared" si="32"/>
        <v>商务部熊艳用款（二次）青海发投碱业有限公司煅烧车间重灰6#煅烧炉大、小齿更换项目履约保证金付青海发投碱业有限公司--公司</v>
      </c>
      <c r="J215" s="344" t="str">
        <f ca="1" t="shared" si="33"/>
        <v>付投标保证金</v>
      </c>
      <c r="K215" s="345">
        <f ca="1" t="shared" si="34"/>
        <v>0</v>
      </c>
      <c r="L215" s="345">
        <f ca="1" t="shared" si="35"/>
        <v>3675</v>
      </c>
      <c r="M215" s="345">
        <f ca="1" t="shared" si="36"/>
        <v>112473.48</v>
      </c>
      <c r="N215" s="345">
        <f ca="1" t="shared" si="37"/>
        <v>0</v>
      </c>
    </row>
    <row r="216" ht="14.25" hidden="1" spans="1:14">
      <c r="A216" s="334">
        <f>档案!A215</f>
        <v>0</v>
      </c>
      <c r="B216" s="334">
        <f ca="1" t="shared" si="30"/>
        <v>1</v>
      </c>
      <c r="D216" s="334">
        <f ca="1" t="shared" si="38"/>
        <v>2</v>
      </c>
      <c r="E216" s="327">
        <f ca="1" t="shared" si="39"/>
        <v>60</v>
      </c>
      <c r="F216" s="327" t="str">
        <f ca="1">VLOOKUP(D216,档案!A:C,3,FALSE)</f>
        <v>武汉开明</v>
      </c>
      <c r="G216" s="338" t="str">
        <f ca="1">VLOOKUP(D216,档案!A:B,2,FALSE)</f>
        <v>浦发银行光谷支行004954</v>
      </c>
      <c r="H216" s="328">
        <f ca="1" t="shared" si="31"/>
        <v>45699</v>
      </c>
      <c r="I216" s="344" t="str">
        <f ca="1" t="shared" si="32"/>
        <v>商务部熊伟用款萍乡萍钢安源钢铁108m2烧结混合机、制粒机进出口轮带堆焊修复项目投标保证金付萍乡萍钢安源钢铁有限公司--公司</v>
      </c>
      <c r="J216" s="344" t="str">
        <f ca="1" t="shared" si="33"/>
        <v>付投标保证金</v>
      </c>
      <c r="K216" s="345">
        <f ca="1" t="shared" si="34"/>
        <v>0</v>
      </c>
      <c r="L216" s="345">
        <f ca="1" t="shared" si="35"/>
        <v>15000</v>
      </c>
      <c r="M216" s="345">
        <f ca="1" t="shared" si="36"/>
        <v>97473.48</v>
      </c>
      <c r="N216" s="345">
        <f ca="1" t="shared" si="37"/>
        <v>0</v>
      </c>
    </row>
    <row r="217" ht="14.25" hidden="1" spans="1:14">
      <c r="A217" s="334">
        <f>档案!A216</f>
        <v>0</v>
      </c>
      <c r="B217" s="334">
        <f ca="1" t="shared" si="30"/>
        <v>1</v>
      </c>
      <c r="D217" s="334">
        <f ca="1" t="shared" si="38"/>
        <v>2</v>
      </c>
      <c r="E217" s="327">
        <f ca="1" t="shared" si="39"/>
        <v>61</v>
      </c>
      <c r="F217" s="327" t="str">
        <f ca="1">VLOOKUP(D217,档案!A:C,3,FALSE)</f>
        <v>武汉开明</v>
      </c>
      <c r="G217" s="338" t="str">
        <f ca="1">VLOOKUP(D217,档案!A:B,2,FALSE)</f>
        <v>浦发银行光谷支行004954</v>
      </c>
      <c r="H217" s="328">
        <f ca="1" t="shared" si="31"/>
        <v>45699</v>
      </c>
      <c r="I217" s="344" t="str">
        <f ca="1" t="shared" si="32"/>
        <v>商务部熊伟用款萍乡萍钢安源钢铁108m2烧结混合机、制粒机进出口轮带堆焊修复项目标书费--公司</v>
      </c>
      <c r="J217" s="344" t="str">
        <f ca="1" t="shared" si="33"/>
        <v>付日常费用</v>
      </c>
      <c r="K217" s="345">
        <f ca="1" t="shared" si="34"/>
        <v>0</v>
      </c>
      <c r="L217" s="345">
        <f ca="1" t="shared" si="35"/>
        <v>200</v>
      </c>
      <c r="M217" s="345">
        <f ca="1" t="shared" si="36"/>
        <v>97273.48</v>
      </c>
      <c r="N217" s="345">
        <f ca="1" t="shared" si="37"/>
        <v>0</v>
      </c>
    </row>
    <row r="218" ht="14.25" hidden="1" spans="1:14">
      <c r="A218" s="334">
        <f>档案!A217</f>
        <v>0</v>
      </c>
      <c r="B218" s="334">
        <f ca="1" t="shared" si="30"/>
        <v>1</v>
      </c>
      <c r="D218" s="334">
        <f ca="1" t="shared" si="38"/>
        <v>2</v>
      </c>
      <c r="E218" s="327">
        <f ca="1" t="shared" si="39"/>
        <v>62</v>
      </c>
      <c r="F218" s="327" t="str">
        <f ca="1">VLOOKUP(D218,档案!A:C,3,FALSE)</f>
        <v>武汉开明</v>
      </c>
      <c r="G218" s="338" t="str">
        <f ca="1">VLOOKUP(D218,档案!A:B,2,FALSE)</f>
        <v>浦发银行光谷支行004954</v>
      </c>
      <c r="H218" s="328">
        <f ca="1" t="shared" si="31"/>
        <v>45699</v>
      </c>
      <c r="I218" s="344" t="str">
        <f ca="1" t="shared" si="32"/>
        <v>银行手续费</v>
      </c>
      <c r="J218" s="344" t="str">
        <f ca="1" t="shared" si="33"/>
        <v>付日常费用</v>
      </c>
      <c r="K218" s="348">
        <f ca="1" t="shared" si="34"/>
        <v>0</v>
      </c>
      <c r="L218" s="345">
        <f ca="1" t="shared" si="35"/>
        <v>4.5</v>
      </c>
      <c r="M218" s="345">
        <f ca="1" t="shared" si="36"/>
        <v>97268.98</v>
      </c>
      <c r="N218" s="345">
        <f ca="1" t="shared" si="37"/>
        <v>0</v>
      </c>
    </row>
    <row r="219" ht="14.25" hidden="1" spans="1:14">
      <c r="A219" s="334">
        <f>档案!A218</f>
        <v>0</v>
      </c>
      <c r="B219" s="334">
        <f ca="1" t="shared" si="30"/>
        <v>1</v>
      </c>
      <c r="D219" s="334">
        <f ca="1" t="shared" si="38"/>
        <v>2</v>
      </c>
      <c r="E219" s="327">
        <f ca="1" t="shared" si="39"/>
        <v>63</v>
      </c>
      <c r="F219" s="327" t="str">
        <f ca="1">VLOOKUP(D219,档案!A:C,3,FALSE)</f>
        <v>武汉开明</v>
      </c>
      <c r="G219" s="338" t="str">
        <f ca="1">VLOOKUP(D219,档案!A:B,2,FALSE)</f>
        <v>浦发银行光谷支行004954</v>
      </c>
      <c r="H219" s="328">
        <f ca="1" t="shared" si="31"/>
        <v>45699</v>
      </c>
      <c r="I219" s="344" t="str">
        <f ca="1" t="shared" si="32"/>
        <v>银行手续费</v>
      </c>
      <c r="J219" s="344" t="str">
        <f ca="1" t="shared" si="33"/>
        <v>付日常费用</v>
      </c>
      <c r="K219" s="345">
        <f ca="1" t="shared" si="34"/>
        <v>0</v>
      </c>
      <c r="L219" s="345">
        <f ca="1" t="shared" si="35"/>
        <v>4.5</v>
      </c>
      <c r="M219" s="345">
        <f ca="1" t="shared" si="36"/>
        <v>97264.48</v>
      </c>
      <c r="N219" s="345">
        <f ca="1" t="shared" si="37"/>
        <v>0</v>
      </c>
    </row>
    <row r="220" ht="14.25" hidden="1" spans="1:14">
      <c r="A220" s="334">
        <f>档案!A219</f>
        <v>0</v>
      </c>
      <c r="B220" s="334">
        <f ca="1" t="shared" si="30"/>
        <v>1</v>
      </c>
      <c r="D220" s="334">
        <f ca="1" t="shared" si="38"/>
        <v>2</v>
      </c>
      <c r="E220" s="327">
        <f ca="1" t="shared" si="39"/>
        <v>64</v>
      </c>
      <c r="F220" s="327" t="str">
        <f ca="1">VLOOKUP(D220,档案!A:C,3,FALSE)</f>
        <v>武汉开明</v>
      </c>
      <c r="G220" s="338" t="str">
        <f ca="1">VLOOKUP(D220,档案!A:B,2,FALSE)</f>
        <v>浦发银行光谷支行004954</v>
      </c>
      <c r="H220" s="328">
        <f ca="1" t="shared" si="31"/>
        <v>45699</v>
      </c>
      <c r="I220" s="344" t="str">
        <f ca="1" t="shared" si="32"/>
        <v>银行手续费</v>
      </c>
      <c r="J220" s="344" t="str">
        <f ca="1" t="shared" si="33"/>
        <v>付日常费用</v>
      </c>
      <c r="K220" s="345">
        <f ca="1" t="shared" si="34"/>
        <v>0</v>
      </c>
      <c r="L220" s="345">
        <f ca="1" t="shared" si="35"/>
        <v>4.5</v>
      </c>
      <c r="M220" s="345">
        <f ca="1" t="shared" si="36"/>
        <v>97259.98</v>
      </c>
      <c r="N220" s="345">
        <f ca="1" t="shared" si="37"/>
        <v>0</v>
      </c>
    </row>
    <row r="221" ht="14.25" hidden="1" spans="1:14">
      <c r="A221" s="334">
        <f>档案!A220</f>
        <v>0</v>
      </c>
      <c r="B221" s="334">
        <f ca="1" t="shared" si="30"/>
        <v>1</v>
      </c>
      <c r="D221" s="334">
        <f ca="1" t="shared" si="38"/>
        <v>2</v>
      </c>
      <c r="E221" s="327">
        <f ca="1" t="shared" si="39"/>
        <v>65</v>
      </c>
      <c r="F221" s="327" t="str">
        <f ca="1">VLOOKUP(D221,档案!A:C,3,FALSE)</f>
        <v>武汉开明</v>
      </c>
      <c r="G221" s="338" t="str">
        <f ca="1">VLOOKUP(D221,档案!A:B,2,FALSE)</f>
        <v>浦发银行光谷支行004954</v>
      </c>
      <c r="H221" s="328">
        <f ca="1" t="shared" si="31"/>
        <v>45699</v>
      </c>
      <c r="I221" s="344" t="str">
        <f ca="1" t="shared" si="32"/>
        <v>银行手续费</v>
      </c>
      <c r="J221" s="344" t="str">
        <f ca="1" t="shared" si="33"/>
        <v>付日常费用</v>
      </c>
      <c r="K221" s="345">
        <f ca="1" t="shared" si="34"/>
        <v>0</v>
      </c>
      <c r="L221" s="345">
        <f ca="1" t="shared" si="35"/>
        <v>9</v>
      </c>
      <c r="M221" s="345">
        <f ca="1" t="shared" si="36"/>
        <v>97250.98</v>
      </c>
      <c r="N221" s="345">
        <f ca="1" t="shared" si="37"/>
        <v>0</v>
      </c>
    </row>
    <row r="222" ht="14.25" hidden="1" spans="1:14">
      <c r="A222" s="334">
        <f>档案!A221</f>
        <v>0</v>
      </c>
      <c r="B222" s="334">
        <f ca="1" t="shared" si="30"/>
        <v>1</v>
      </c>
      <c r="D222" s="334">
        <f ca="1" t="shared" si="38"/>
        <v>2</v>
      </c>
      <c r="E222" s="327">
        <f ca="1" t="shared" si="39"/>
        <v>66</v>
      </c>
      <c r="F222" s="327" t="str">
        <f ca="1">VLOOKUP(D222,档案!A:C,3,FALSE)</f>
        <v>武汉开明</v>
      </c>
      <c r="G222" s="338" t="str">
        <f ca="1">VLOOKUP(D222,档案!A:B,2,FALSE)</f>
        <v>浦发银行光谷支行004954</v>
      </c>
      <c r="H222" s="328">
        <f ca="1" t="shared" si="31"/>
        <v>45699</v>
      </c>
      <c r="I222" s="344" t="str">
        <f ca="1" t="shared" si="32"/>
        <v>银行手续费</v>
      </c>
      <c r="J222" s="344" t="str">
        <f ca="1" t="shared" si="33"/>
        <v>付日常费用</v>
      </c>
      <c r="K222" s="345">
        <f ca="1" t="shared" si="34"/>
        <v>0</v>
      </c>
      <c r="L222" s="345">
        <f ca="1" t="shared" si="35"/>
        <v>4.5</v>
      </c>
      <c r="M222" s="345">
        <f ca="1" t="shared" si="36"/>
        <v>97246.48</v>
      </c>
      <c r="N222" s="345">
        <f ca="1" t="shared" si="37"/>
        <v>0</v>
      </c>
    </row>
    <row r="223" ht="14.25" hidden="1" spans="1:14">
      <c r="A223" s="334">
        <f>档案!A222</f>
        <v>0</v>
      </c>
      <c r="B223" s="334">
        <f ca="1" t="shared" si="30"/>
        <v>1</v>
      </c>
      <c r="D223" s="334">
        <f ca="1" t="shared" si="38"/>
        <v>2</v>
      </c>
      <c r="E223" s="327">
        <f ca="1" t="shared" si="39"/>
        <v>67</v>
      </c>
      <c r="F223" s="327" t="str">
        <f ca="1">VLOOKUP(D223,档案!A:C,3,FALSE)</f>
        <v>武汉开明</v>
      </c>
      <c r="G223" s="338" t="str">
        <f ca="1">VLOOKUP(D223,档案!A:B,2,FALSE)</f>
        <v>浦发银行光谷支行004954</v>
      </c>
      <c r="H223" s="328">
        <f ca="1" t="shared" si="31"/>
        <v>45700</v>
      </c>
      <c r="I223" s="344" t="str">
        <f ca="1" t="shared" si="32"/>
        <v>收到深圳电子商务安全证书管理有限公司款项</v>
      </c>
      <c r="J223" s="344" t="str">
        <f ca="1" t="shared" si="33"/>
        <v>其他收款</v>
      </c>
      <c r="K223" s="345">
        <f ca="1" t="shared" si="34"/>
        <v>0.01</v>
      </c>
      <c r="L223" s="345">
        <f ca="1" t="shared" si="35"/>
        <v>0</v>
      </c>
      <c r="M223" s="345">
        <f ca="1" t="shared" si="36"/>
        <v>97246.49</v>
      </c>
      <c r="N223" s="345">
        <f ca="1" t="shared" si="37"/>
        <v>0</v>
      </c>
    </row>
    <row r="224" ht="14.25" hidden="1" spans="1:14">
      <c r="A224" s="334">
        <f>档案!A223</f>
        <v>0</v>
      </c>
      <c r="B224" s="334">
        <f ca="1" t="shared" si="30"/>
        <v>1</v>
      </c>
      <c r="D224" s="334">
        <f ca="1" t="shared" si="38"/>
        <v>2</v>
      </c>
      <c r="E224" s="327">
        <f ca="1" t="shared" si="39"/>
        <v>68</v>
      </c>
      <c r="F224" s="327" t="str">
        <f ca="1">VLOOKUP(D224,档案!A:C,3,FALSE)</f>
        <v>武汉开明</v>
      </c>
      <c r="G224" s="338" t="str">
        <f ca="1">VLOOKUP(D224,档案!A:B,2,FALSE)</f>
        <v>浦发银行光谷支行004954</v>
      </c>
      <c r="H224" s="328">
        <f ca="1" t="shared" si="31"/>
        <v>45701</v>
      </c>
      <c r="I224" s="344" t="str">
        <f ca="1" t="shared" si="32"/>
        <v>收到华润水泥（罗定）有限公司货款</v>
      </c>
      <c r="J224" s="344" t="str">
        <f ca="1" t="shared" si="33"/>
        <v>营业回款</v>
      </c>
      <c r="K224" s="345">
        <f ca="1" t="shared" si="34"/>
        <v>1900</v>
      </c>
      <c r="L224" s="345">
        <f ca="1" t="shared" si="35"/>
        <v>0</v>
      </c>
      <c r="M224" s="345">
        <f ca="1" t="shared" si="36"/>
        <v>99146.49</v>
      </c>
      <c r="N224" s="345">
        <f ca="1" t="shared" si="37"/>
        <v>0</v>
      </c>
    </row>
    <row r="225" ht="14.25" hidden="1" spans="1:14">
      <c r="A225" s="334">
        <f>档案!A224</f>
        <v>0</v>
      </c>
      <c r="B225" s="334">
        <f ca="1" t="shared" si="30"/>
        <v>1</v>
      </c>
      <c r="D225" s="334">
        <f ca="1" t="shared" si="38"/>
        <v>2</v>
      </c>
      <c r="E225" s="327">
        <f ca="1" t="shared" si="39"/>
        <v>69</v>
      </c>
      <c r="F225" s="327" t="str">
        <f ca="1">VLOOKUP(D225,档案!A:C,3,FALSE)</f>
        <v>武汉开明</v>
      </c>
      <c r="G225" s="338" t="str">
        <f ca="1">VLOOKUP(D225,档案!A:B,2,FALSE)</f>
        <v>浦发银行光谷支行004954</v>
      </c>
      <c r="H225" s="328">
        <f ca="1" t="shared" si="31"/>
        <v>45702</v>
      </c>
      <c r="I225" s="344" t="str">
        <f ca="1" t="shared" si="32"/>
        <v>收到戚亮转来购车款</v>
      </c>
      <c r="J225" s="344" t="str">
        <f ca="1" t="shared" si="33"/>
        <v>其他收款</v>
      </c>
      <c r="K225" s="345">
        <f ca="1" t="shared" si="34"/>
        <v>14000</v>
      </c>
      <c r="L225" s="345">
        <f ca="1" t="shared" si="35"/>
        <v>0</v>
      </c>
      <c r="M225" s="345">
        <f ca="1" t="shared" si="36"/>
        <v>113146.49</v>
      </c>
      <c r="N225" s="345">
        <f ca="1" t="shared" si="37"/>
        <v>0</v>
      </c>
    </row>
    <row r="226" ht="14.25" hidden="1" spans="1:14">
      <c r="A226" s="334">
        <f>档案!A225</f>
        <v>0</v>
      </c>
      <c r="B226" s="334">
        <f ca="1" t="shared" si="30"/>
        <v>1</v>
      </c>
      <c r="D226" s="334">
        <f ca="1" t="shared" si="38"/>
        <v>2</v>
      </c>
      <c r="E226" s="327">
        <f ca="1" t="shared" si="39"/>
        <v>70</v>
      </c>
      <c r="F226" s="327" t="str">
        <f ca="1">VLOOKUP(D226,档案!A:C,3,FALSE)</f>
        <v>武汉开明</v>
      </c>
      <c r="G226" s="338" t="str">
        <f ca="1">VLOOKUP(D226,档案!A:B,2,FALSE)</f>
        <v>浦发银行光谷支行004954</v>
      </c>
      <c r="H226" s="328">
        <f ca="1" t="shared" si="31"/>
        <v>45702</v>
      </c>
      <c r="I226" s="344" t="str">
        <f ca="1" t="shared" si="32"/>
        <v>武汉浦发转湖北邮政</v>
      </c>
      <c r="J226" s="344" t="str">
        <f ca="1" t="shared" si="33"/>
        <v>转出他行或提现</v>
      </c>
      <c r="K226" s="345">
        <f ca="1" t="shared" si="34"/>
        <v>0</v>
      </c>
      <c r="L226" s="345">
        <f ca="1" t="shared" si="35"/>
        <v>80000</v>
      </c>
      <c r="M226" s="345">
        <f ca="1" t="shared" si="36"/>
        <v>33146.49</v>
      </c>
      <c r="N226" s="345">
        <f ca="1" t="shared" si="37"/>
        <v>0</v>
      </c>
    </row>
    <row r="227" ht="14.25" hidden="1" spans="1:14">
      <c r="A227" s="334">
        <f>档案!A226</f>
        <v>0</v>
      </c>
      <c r="B227" s="334">
        <f ca="1" t="shared" si="30"/>
        <v>1</v>
      </c>
      <c r="D227" s="334">
        <f ca="1" t="shared" si="38"/>
        <v>2</v>
      </c>
      <c r="E227" s="327">
        <f ca="1" t="shared" si="39"/>
        <v>71</v>
      </c>
      <c r="F227" s="327" t="str">
        <f ca="1">VLOOKUP(D227,档案!A:C,3,FALSE)</f>
        <v>武汉开明</v>
      </c>
      <c r="G227" s="338" t="str">
        <f ca="1">VLOOKUP(D227,档案!A:B,2,FALSE)</f>
        <v>浦发银行光谷支行004954</v>
      </c>
      <c r="H227" s="328">
        <f ca="1" t="shared" si="31"/>
        <v>45702</v>
      </c>
      <c r="I227" s="344" t="str">
        <f ca="1" t="shared" si="32"/>
        <v>银行手续费</v>
      </c>
      <c r="J227" s="344" t="str">
        <f ca="1" t="shared" si="33"/>
        <v>付日常费用</v>
      </c>
      <c r="K227" s="345">
        <f ca="1" t="shared" si="34"/>
        <v>0</v>
      </c>
      <c r="L227" s="345">
        <f ca="1" t="shared" si="35"/>
        <v>0.9</v>
      </c>
      <c r="M227" s="345">
        <f ca="1" t="shared" si="36"/>
        <v>33145.59</v>
      </c>
      <c r="N227" s="345">
        <f ca="1" t="shared" si="37"/>
        <v>0</v>
      </c>
    </row>
    <row r="228" ht="14.25" hidden="1" spans="1:14">
      <c r="A228" s="334">
        <f>档案!A227</f>
        <v>0</v>
      </c>
      <c r="B228" s="334">
        <f ca="1" t="shared" si="30"/>
        <v>1</v>
      </c>
      <c r="D228" s="334">
        <f ca="1" t="shared" si="38"/>
        <v>2</v>
      </c>
      <c r="E228" s="327">
        <f ca="1" t="shared" si="39"/>
        <v>72</v>
      </c>
      <c r="F228" s="327" t="str">
        <f ca="1">VLOOKUP(D228,档案!A:C,3,FALSE)</f>
        <v>武汉开明</v>
      </c>
      <c r="G228" s="338" t="str">
        <f ca="1">VLOOKUP(D228,档案!A:B,2,FALSE)</f>
        <v>浦发银行光谷支行004954</v>
      </c>
      <c r="H228" s="328">
        <f ca="1" t="shared" si="31"/>
        <v>45702</v>
      </c>
      <c r="I228" s="344" t="str">
        <f ca="1" t="shared" si="32"/>
        <v>收到汉中勉县尧柏水泥有限公司货款</v>
      </c>
      <c r="J228" s="344" t="str">
        <f ca="1" t="shared" si="33"/>
        <v>营业回款</v>
      </c>
      <c r="K228" s="345">
        <f ca="1" t="shared" si="34"/>
        <v>1250</v>
      </c>
      <c r="L228" s="345">
        <f ca="1" t="shared" si="35"/>
        <v>0</v>
      </c>
      <c r="M228" s="345">
        <f ca="1" t="shared" si="36"/>
        <v>34395.59</v>
      </c>
      <c r="N228" s="345">
        <f ca="1" t="shared" si="37"/>
        <v>0</v>
      </c>
    </row>
    <row r="229" ht="14.25" hidden="1" spans="1:14">
      <c r="A229" s="334">
        <f>档案!A228</f>
        <v>0</v>
      </c>
      <c r="B229" s="334">
        <f ca="1" t="shared" si="30"/>
        <v>1</v>
      </c>
      <c r="D229" s="334">
        <f ca="1" t="shared" si="38"/>
        <v>2</v>
      </c>
      <c r="E229" s="327">
        <f ca="1" t="shared" si="39"/>
        <v>73</v>
      </c>
      <c r="F229" s="327" t="str">
        <f ca="1">VLOOKUP(D229,档案!A:C,3,FALSE)</f>
        <v>武汉开明</v>
      </c>
      <c r="G229" s="338" t="str">
        <f ca="1">VLOOKUP(D229,档案!A:B,2,FALSE)</f>
        <v>浦发银行光谷支行004954</v>
      </c>
      <c r="H229" s="328">
        <f ca="1" t="shared" si="31"/>
        <v>45706</v>
      </c>
      <c r="I229" s="344" t="str">
        <f ca="1" t="shared" si="32"/>
        <v>商务部周奇用款安徽省优质采科技发展有限责任公司优质采保证金</v>
      </c>
      <c r="J229" s="344" t="str">
        <f ca="1" t="shared" si="33"/>
        <v>付投标保证金</v>
      </c>
      <c r="K229" s="345">
        <f ca="1" t="shared" si="34"/>
        <v>0</v>
      </c>
      <c r="L229" s="345">
        <f ca="1" t="shared" si="35"/>
        <v>10000</v>
      </c>
      <c r="M229" s="345">
        <f ca="1" t="shared" si="36"/>
        <v>24395.59</v>
      </c>
      <c r="N229" s="345">
        <f ca="1" t="shared" si="37"/>
        <v>0</v>
      </c>
    </row>
    <row r="230" ht="14.25" hidden="1" spans="1:14">
      <c r="A230" s="334">
        <f>档案!A229</f>
        <v>0</v>
      </c>
      <c r="B230" s="334">
        <f ca="1" t="shared" si="30"/>
        <v>1</v>
      </c>
      <c r="D230" s="334">
        <f ca="1" t="shared" si="38"/>
        <v>2</v>
      </c>
      <c r="E230" s="327">
        <f ca="1" t="shared" si="39"/>
        <v>74</v>
      </c>
      <c r="F230" s="327" t="str">
        <f ca="1">VLOOKUP(D230,档案!A:C,3,FALSE)</f>
        <v>武汉开明</v>
      </c>
      <c r="G230" s="338" t="str">
        <f ca="1">VLOOKUP(D230,档案!A:B,2,FALSE)</f>
        <v>浦发银行光谷支行004954</v>
      </c>
      <c r="H230" s="328">
        <f ca="1" t="shared" si="31"/>
        <v>45706</v>
      </c>
      <c r="I230" s="344" t="str">
        <f ca="1" t="shared" si="32"/>
        <v>银行手续费</v>
      </c>
      <c r="J230" s="344" t="str">
        <f ca="1" t="shared" si="33"/>
        <v>付日常费用</v>
      </c>
      <c r="K230" s="345">
        <f ca="1" t="shared" si="34"/>
        <v>0</v>
      </c>
      <c r="L230" s="345">
        <f ca="1" t="shared" si="35"/>
        <v>4.5</v>
      </c>
      <c r="M230" s="345">
        <f ca="1" t="shared" si="36"/>
        <v>24391.09</v>
      </c>
      <c r="N230" s="345">
        <f ca="1" t="shared" si="37"/>
        <v>0</v>
      </c>
    </row>
    <row r="231" ht="14.25" hidden="1" spans="1:14">
      <c r="A231" s="334">
        <f>档案!A230</f>
        <v>0</v>
      </c>
      <c r="B231" s="334">
        <f ca="1" t="shared" si="30"/>
        <v>1</v>
      </c>
      <c r="D231" s="334">
        <f ca="1" t="shared" si="38"/>
        <v>2</v>
      </c>
      <c r="E231" s="327">
        <f ca="1" t="shared" si="39"/>
        <v>75</v>
      </c>
      <c r="F231" s="327" t="str">
        <f ca="1">VLOOKUP(D231,档案!A:C,3,FALSE)</f>
        <v>武汉开明</v>
      </c>
      <c r="G231" s="338" t="str">
        <f ca="1">VLOOKUP(D231,档案!A:B,2,FALSE)</f>
        <v>浦发银行光谷支行004954</v>
      </c>
      <c r="H231" s="328">
        <f ca="1" t="shared" si="31"/>
        <v>45707</v>
      </c>
      <c r="I231" s="344" t="str">
        <f ca="1" t="shared" si="32"/>
        <v>收到武汉农商行转款</v>
      </c>
      <c r="J231" s="344" t="str">
        <f ca="1" t="shared" si="33"/>
        <v>他行转入或存现</v>
      </c>
      <c r="K231" s="345">
        <f ca="1" t="shared" si="34"/>
        <v>100000</v>
      </c>
      <c r="L231" s="345">
        <f ca="1" t="shared" si="35"/>
        <v>0</v>
      </c>
      <c r="M231" s="345">
        <f ca="1" t="shared" si="36"/>
        <v>124391.09</v>
      </c>
      <c r="N231" s="345">
        <f ca="1" t="shared" si="37"/>
        <v>0</v>
      </c>
    </row>
    <row r="232" ht="14.25" hidden="1" spans="1:14">
      <c r="A232" s="334">
        <f>档案!A231</f>
        <v>0</v>
      </c>
      <c r="B232" s="334">
        <f ca="1" t="shared" si="30"/>
        <v>1</v>
      </c>
      <c r="D232" s="334">
        <f ca="1" t="shared" si="38"/>
        <v>2</v>
      </c>
      <c r="E232" s="327">
        <f ca="1" t="shared" si="39"/>
        <v>76</v>
      </c>
      <c r="F232" s="327" t="str">
        <f ca="1">VLOOKUP(D232,档案!A:C,3,FALSE)</f>
        <v>武汉开明</v>
      </c>
      <c r="G232" s="338" t="str">
        <f ca="1">VLOOKUP(D232,档案!A:B,2,FALSE)</f>
        <v>浦发银行光谷支行004954</v>
      </c>
      <c r="H232" s="328">
        <f ca="1" t="shared" si="31"/>
        <v>45707</v>
      </c>
      <c r="I232" s="344" t="str">
        <f ca="1" t="shared" si="32"/>
        <v>商务部周奇用款亚太森博石灰窑轮带、大齿圈更换及轮带加垫板服务项目投标保证金付亚太森博（山东）浆纸有限公司--公司</v>
      </c>
      <c r="J232" s="344" t="str">
        <f ca="1" t="shared" si="33"/>
        <v>付投标保证金</v>
      </c>
      <c r="K232" s="345">
        <f ca="1" t="shared" si="34"/>
        <v>0</v>
      </c>
      <c r="L232" s="345">
        <f ca="1" t="shared" si="35"/>
        <v>50000</v>
      </c>
      <c r="M232" s="345">
        <f ca="1" t="shared" si="36"/>
        <v>74391.09</v>
      </c>
      <c r="N232" s="345">
        <f ca="1" t="shared" si="37"/>
        <v>0</v>
      </c>
    </row>
    <row r="233" ht="14.25" hidden="1" spans="1:14">
      <c r="A233" s="334">
        <f>档案!A232</f>
        <v>0</v>
      </c>
      <c r="B233" s="334">
        <f ca="1" t="shared" si="30"/>
        <v>1</v>
      </c>
      <c r="D233" s="334">
        <f ca="1" t="shared" si="38"/>
        <v>2</v>
      </c>
      <c r="E233" s="327">
        <f ca="1" t="shared" si="39"/>
        <v>77</v>
      </c>
      <c r="F233" s="327" t="str">
        <f ca="1">VLOOKUP(D233,档案!A:C,3,FALSE)</f>
        <v>武汉开明</v>
      </c>
      <c r="G233" s="338" t="str">
        <f ca="1">VLOOKUP(D233,档案!A:B,2,FALSE)</f>
        <v>浦发银行光谷支行004954</v>
      </c>
      <c r="H233" s="328">
        <f ca="1" t="shared" si="31"/>
        <v>45707</v>
      </c>
      <c r="I233" s="344" t="str">
        <f ca="1" t="shared" si="32"/>
        <v>商务部周奇用款青海发投碱业有限公司重灰2#、3#、5#重灰炉炉头总成技改项目标书费付青海发投碱业有限公司--公司</v>
      </c>
      <c r="J233" s="344" t="str">
        <f ca="1" t="shared" si="33"/>
        <v>付日常费用</v>
      </c>
      <c r="K233" s="345">
        <f ca="1" t="shared" si="34"/>
        <v>0</v>
      </c>
      <c r="L233" s="345">
        <f ca="1" t="shared" si="35"/>
        <v>500</v>
      </c>
      <c r="M233" s="345">
        <f ca="1" t="shared" si="36"/>
        <v>73891.09</v>
      </c>
      <c r="N233" s="345">
        <f ca="1" t="shared" si="37"/>
        <v>0</v>
      </c>
    </row>
    <row r="234" ht="14.25" hidden="1" spans="1:14">
      <c r="A234" s="334">
        <f>档案!A233</f>
        <v>0</v>
      </c>
      <c r="B234" s="334">
        <f ca="1" t="shared" si="30"/>
        <v>1</v>
      </c>
      <c r="D234" s="334">
        <f ca="1" t="shared" si="38"/>
        <v>2</v>
      </c>
      <c r="E234" s="327">
        <f ca="1" t="shared" si="39"/>
        <v>78</v>
      </c>
      <c r="F234" s="327" t="str">
        <f ca="1">VLOOKUP(D234,档案!A:C,3,FALSE)</f>
        <v>武汉开明</v>
      </c>
      <c r="G234" s="338" t="str">
        <f ca="1">VLOOKUP(D234,档案!A:B,2,FALSE)</f>
        <v>浦发银行光谷支行004954</v>
      </c>
      <c r="H234" s="328">
        <f ca="1" t="shared" si="31"/>
        <v>45707</v>
      </c>
      <c r="I234" s="344" t="str">
        <f ca="1" t="shared" si="32"/>
        <v>商务部周奇用款青海发投碱业有限公司5#锅炉除尘器布袋及龙骨更新项目标书费付周奇--公司</v>
      </c>
      <c r="J234" s="344" t="str">
        <f ca="1" t="shared" si="33"/>
        <v>付日常费用</v>
      </c>
      <c r="K234" s="345">
        <f ca="1" t="shared" si="34"/>
        <v>0</v>
      </c>
      <c r="L234" s="345">
        <f ca="1" t="shared" si="35"/>
        <v>500</v>
      </c>
      <c r="M234" s="345">
        <f ca="1" t="shared" si="36"/>
        <v>73391.09</v>
      </c>
      <c r="N234" s="345">
        <f ca="1" t="shared" si="37"/>
        <v>0</v>
      </c>
    </row>
    <row r="235" ht="14.25" hidden="1" spans="1:14">
      <c r="A235" s="334">
        <f>档案!A234</f>
        <v>0</v>
      </c>
      <c r="B235" s="334">
        <f ca="1" t="shared" si="30"/>
        <v>1</v>
      </c>
      <c r="D235" s="334">
        <f ca="1" t="shared" si="38"/>
        <v>2</v>
      </c>
      <c r="E235" s="327">
        <f ca="1" t="shared" si="39"/>
        <v>79</v>
      </c>
      <c r="F235" s="327" t="str">
        <f ca="1">VLOOKUP(D235,档案!A:C,3,FALSE)</f>
        <v>武汉开明</v>
      </c>
      <c r="G235" s="338" t="str">
        <f ca="1">VLOOKUP(D235,档案!A:B,2,FALSE)</f>
        <v>浦发银行光谷支行004954</v>
      </c>
      <c r="H235" s="328">
        <f ca="1" t="shared" si="31"/>
        <v>45707</v>
      </c>
      <c r="I235" s="344" t="str">
        <f ca="1" t="shared" si="32"/>
        <v>银行手续费</v>
      </c>
      <c r="J235" s="344" t="str">
        <f ca="1" t="shared" si="33"/>
        <v>付日常费用</v>
      </c>
      <c r="K235" s="345">
        <f ca="1" t="shared" si="34"/>
        <v>0</v>
      </c>
      <c r="L235" s="345">
        <f ca="1" t="shared" si="35"/>
        <v>9</v>
      </c>
      <c r="M235" s="345">
        <f ca="1" t="shared" si="36"/>
        <v>73382.09</v>
      </c>
      <c r="N235" s="345">
        <f ca="1" t="shared" si="37"/>
        <v>0</v>
      </c>
    </row>
    <row r="236" ht="14.25" hidden="1" spans="1:14">
      <c r="A236" s="334">
        <f>档案!A235</f>
        <v>0</v>
      </c>
      <c r="B236" s="334">
        <f ca="1" t="shared" si="30"/>
        <v>1</v>
      </c>
      <c r="D236" s="334">
        <f ca="1" t="shared" si="38"/>
        <v>2</v>
      </c>
      <c r="E236" s="327">
        <f ca="1" t="shared" si="39"/>
        <v>80</v>
      </c>
      <c r="F236" s="327" t="str">
        <f ca="1">VLOOKUP(D236,档案!A:C,3,FALSE)</f>
        <v>武汉开明</v>
      </c>
      <c r="G236" s="338" t="str">
        <f ca="1">VLOOKUP(D236,档案!A:B,2,FALSE)</f>
        <v>浦发银行光谷支行004954</v>
      </c>
      <c r="H236" s="328">
        <f ca="1" t="shared" si="31"/>
        <v>45707</v>
      </c>
      <c r="I236" s="344" t="str">
        <f ca="1" t="shared" si="32"/>
        <v>银行手续费</v>
      </c>
      <c r="J236" s="344" t="str">
        <f ca="1" t="shared" si="33"/>
        <v>付日常费用</v>
      </c>
      <c r="K236" s="345">
        <f ca="1" t="shared" si="34"/>
        <v>0</v>
      </c>
      <c r="L236" s="345">
        <f ca="1" t="shared" si="35"/>
        <v>4.5</v>
      </c>
      <c r="M236" s="345">
        <f ca="1" t="shared" si="36"/>
        <v>73377.59</v>
      </c>
      <c r="N236" s="345">
        <f ca="1" t="shared" si="37"/>
        <v>0</v>
      </c>
    </row>
    <row r="237" ht="14.25" hidden="1" spans="1:14">
      <c r="A237" s="334">
        <f>档案!A236</f>
        <v>0</v>
      </c>
      <c r="B237" s="334">
        <f ca="1" t="shared" si="30"/>
        <v>1</v>
      </c>
      <c r="D237" s="334">
        <f ca="1" t="shared" si="38"/>
        <v>2</v>
      </c>
      <c r="E237" s="327">
        <f ca="1" t="shared" si="39"/>
        <v>81</v>
      </c>
      <c r="F237" s="327" t="str">
        <f ca="1">VLOOKUP(D237,档案!A:C,3,FALSE)</f>
        <v>武汉开明</v>
      </c>
      <c r="G237" s="338" t="str">
        <f ca="1">VLOOKUP(D237,档案!A:B,2,FALSE)</f>
        <v>浦发银行光谷支行004954</v>
      </c>
      <c r="H237" s="328">
        <f ca="1" t="shared" si="31"/>
        <v>45707</v>
      </c>
      <c r="I237" s="344" t="str">
        <f ca="1" t="shared" si="32"/>
        <v>银行手续费</v>
      </c>
      <c r="J237" s="344" t="str">
        <f ca="1" t="shared" si="33"/>
        <v>付日常费用</v>
      </c>
      <c r="K237" s="345">
        <f ca="1" t="shared" si="34"/>
        <v>0</v>
      </c>
      <c r="L237" s="345">
        <f ca="1" t="shared" si="35"/>
        <v>4.5</v>
      </c>
      <c r="M237" s="345">
        <f ca="1" t="shared" si="36"/>
        <v>73373.09</v>
      </c>
      <c r="N237" s="345">
        <f ca="1" t="shared" si="37"/>
        <v>0</v>
      </c>
    </row>
    <row r="238" ht="14.25" hidden="1" spans="1:14">
      <c r="A238" s="334">
        <f>档案!A237</f>
        <v>0</v>
      </c>
      <c r="B238" s="334">
        <f ca="1" t="shared" si="30"/>
        <v>1</v>
      </c>
      <c r="D238" s="334">
        <f ca="1" t="shared" si="38"/>
        <v>2</v>
      </c>
      <c r="E238" s="327">
        <f ca="1" t="shared" si="39"/>
        <v>82</v>
      </c>
      <c r="F238" s="327" t="str">
        <f ca="1">VLOOKUP(D238,档案!A:C,3,FALSE)</f>
        <v>武汉开明</v>
      </c>
      <c r="G238" s="338" t="str">
        <f ca="1">VLOOKUP(D238,档案!A:B,2,FALSE)</f>
        <v>浦发银行光谷支行004954</v>
      </c>
      <c r="H238" s="328">
        <f ca="1" t="shared" si="31"/>
        <v>45710</v>
      </c>
      <c r="I238" s="344" t="str">
        <f ca="1" t="shared" si="32"/>
        <v>商务部周奇用款青海发投碱业有限公司重灰2#、3#、5#重灰炉炉头总成技改项目投标保证金付青海发投碱业有限公司</v>
      </c>
      <c r="J238" s="344" t="str">
        <f ca="1" t="shared" si="33"/>
        <v>付投标保证金</v>
      </c>
      <c r="K238" s="345">
        <f ca="1" t="shared" si="34"/>
        <v>0</v>
      </c>
      <c r="L238" s="345">
        <f ca="1" t="shared" si="35"/>
        <v>12000</v>
      </c>
      <c r="M238" s="345">
        <f ca="1" t="shared" si="36"/>
        <v>61373.09</v>
      </c>
      <c r="N238" s="345">
        <f ca="1" t="shared" si="37"/>
        <v>0</v>
      </c>
    </row>
    <row r="239" ht="14.25" hidden="1" spans="1:14">
      <c r="A239" s="334">
        <f>档案!A238</f>
        <v>0</v>
      </c>
      <c r="B239" s="334">
        <f ca="1" t="shared" si="30"/>
        <v>1</v>
      </c>
      <c r="D239" s="334">
        <f ca="1" t="shared" si="38"/>
        <v>2</v>
      </c>
      <c r="E239" s="327">
        <f ca="1" t="shared" si="39"/>
        <v>83</v>
      </c>
      <c r="F239" s="327" t="str">
        <f ca="1">VLOOKUP(D239,档案!A:C,3,FALSE)</f>
        <v>武汉开明</v>
      </c>
      <c r="G239" s="338" t="str">
        <f ca="1">VLOOKUP(D239,档案!A:B,2,FALSE)</f>
        <v>浦发银行光谷支行004954</v>
      </c>
      <c r="H239" s="328">
        <f ca="1" t="shared" si="31"/>
        <v>45710</v>
      </c>
      <c r="I239" s="344" t="str">
        <f ca="1" t="shared" si="32"/>
        <v>银行手续费</v>
      </c>
      <c r="J239" s="344" t="str">
        <f ca="1" t="shared" si="33"/>
        <v>付日常费用</v>
      </c>
      <c r="K239" s="345">
        <f ca="1" t="shared" si="34"/>
        <v>0</v>
      </c>
      <c r="L239" s="345">
        <f ca="1" t="shared" si="35"/>
        <v>8.8</v>
      </c>
      <c r="M239" s="345">
        <f ca="1" t="shared" si="36"/>
        <v>61364.29</v>
      </c>
      <c r="N239" s="345">
        <f ca="1" t="shared" si="37"/>
        <v>0</v>
      </c>
    </row>
    <row r="240" ht="14.25" hidden="1" spans="1:14">
      <c r="A240" s="334">
        <f>档案!A239</f>
        <v>0</v>
      </c>
      <c r="B240" s="334">
        <f ca="1" t="shared" si="30"/>
        <v>1</v>
      </c>
      <c r="D240" s="334">
        <f ca="1" t="shared" si="38"/>
        <v>2</v>
      </c>
      <c r="E240" s="327">
        <f ca="1" t="shared" si="39"/>
        <v>84</v>
      </c>
      <c r="F240" s="327" t="str">
        <f ca="1">VLOOKUP(D240,档案!A:C,3,FALSE)</f>
        <v>武汉开明</v>
      </c>
      <c r="G240" s="338" t="str">
        <f ca="1">VLOOKUP(D240,档案!A:B,2,FALSE)</f>
        <v>浦发银行光谷支行004954</v>
      </c>
      <c r="H240" s="328">
        <f ca="1" t="shared" si="31"/>
        <v>45710</v>
      </c>
      <c r="I240" s="344" t="str">
        <f ca="1" t="shared" si="32"/>
        <v>收到宁鹏转来鄂AS56W2车款</v>
      </c>
      <c r="J240" s="344" t="str">
        <f ca="1" t="shared" si="33"/>
        <v>其他收款</v>
      </c>
      <c r="K240" s="345">
        <f ca="1" t="shared" si="34"/>
        <v>40000</v>
      </c>
      <c r="L240" s="345">
        <f ca="1" t="shared" si="35"/>
        <v>0</v>
      </c>
      <c r="M240" s="345">
        <f ca="1" t="shared" si="36"/>
        <v>101364.29</v>
      </c>
      <c r="N240" s="345">
        <f ca="1" t="shared" si="37"/>
        <v>0</v>
      </c>
    </row>
    <row r="241" ht="14.25" hidden="1" spans="1:14">
      <c r="A241" s="334">
        <f>档案!A240</f>
        <v>0</v>
      </c>
      <c r="B241" s="334">
        <f ca="1" t="shared" si="30"/>
        <v>1</v>
      </c>
      <c r="D241" s="334">
        <f ca="1" t="shared" si="38"/>
        <v>2</v>
      </c>
      <c r="E241" s="327">
        <f ca="1" t="shared" si="39"/>
        <v>85</v>
      </c>
      <c r="F241" s="327" t="str">
        <f ca="1">VLOOKUP(D241,档案!A:C,3,FALSE)</f>
        <v>武汉开明</v>
      </c>
      <c r="G241" s="338" t="str">
        <f ca="1">VLOOKUP(D241,档案!A:B,2,FALSE)</f>
        <v>浦发银行光谷支行004954</v>
      </c>
      <c r="H241" s="328">
        <f ca="1" t="shared" si="31"/>
        <v>45710</v>
      </c>
      <c r="I241" s="344" t="str">
        <f ca="1" t="shared" si="32"/>
        <v>收到宁鹏转来鄂AJ3G32车款</v>
      </c>
      <c r="J241" s="344" t="str">
        <f ca="1" t="shared" si="33"/>
        <v>其他收款</v>
      </c>
      <c r="K241" s="345">
        <f ca="1" t="shared" si="34"/>
        <v>40000</v>
      </c>
      <c r="L241" s="345">
        <f ca="1" t="shared" si="35"/>
        <v>0</v>
      </c>
      <c r="M241" s="345">
        <f ca="1" t="shared" si="36"/>
        <v>141364.29</v>
      </c>
      <c r="N241" s="345">
        <f ca="1" t="shared" si="37"/>
        <v>0</v>
      </c>
    </row>
    <row r="242" ht="14.25" hidden="1" spans="1:14">
      <c r="A242" s="334">
        <f>档案!A241</f>
        <v>0</v>
      </c>
      <c r="B242" s="334">
        <f ca="1" t="shared" si="30"/>
        <v>1</v>
      </c>
      <c r="D242" s="334">
        <f ca="1" t="shared" si="38"/>
        <v>2</v>
      </c>
      <c r="E242" s="327">
        <f ca="1" t="shared" si="39"/>
        <v>86</v>
      </c>
      <c r="F242" s="327" t="str">
        <f ca="1">VLOOKUP(D242,档案!A:C,3,FALSE)</f>
        <v>武汉开明</v>
      </c>
      <c r="G242" s="338" t="str">
        <f ca="1">VLOOKUP(D242,档案!A:B,2,FALSE)</f>
        <v>浦发银行光谷支行004954</v>
      </c>
      <c r="H242" s="328">
        <f ca="1" t="shared" si="31"/>
        <v>45712</v>
      </c>
      <c r="I242" s="344" t="str">
        <f ca="1" t="shared" si="32"/>
        <v>商务部周奇用款烧结分厂（300烧结）混料机圈带修理委外工程保证金付江苏永钢集团有限公司</v>
      </c>
      <c r="J242" s="344" t="str">
        <f ca="1" t="shared" si="33"/>
        <v>付投标保证金</v>
      </c>
      <c r="K242" s="345">
        <f ca="1" t="shared" si="34"/>
        <v>0</v>
      </c>
      <c r="L242" s="345">
        <f ca="1" t="shared" si="35"/>
        <v>10000</v>
      </c>
      <c r="M242" s="345">
        <f ca="1" t="shared" si="36"/>
        <v>131364.29</v>
      </c>
      <c r="N242" s="345">
        <f ca="1" t="shared" si="37"/>
        <v>0</v>
      </c>
    </row>
    <row r="243" ht="14.25" hidden="1" spans="1:14">
      <c r="A243" s="334">
        <f>档案!A242</f>
        <v>0</v>
      </c>
      <c r="B243" s="334">
        <f ca="1" t="shared" si="30"/>
        <v>1</v>
      </c>
      <c r="D243" s="334">
        <f ca="1" t="shared" si="38"/>
        <v>2</v>
      </c>
      <c r="E243" s="327">
        <f ca="1" t="shared" si="39"/>
        <v>87</v>
      </c>
      <c r="F243" s="327" t="str">
        <f ca="1">VLOOKUP(D243,档案!A:C,3,FALSE)</f>
        <v>武汉开明</v>
      </c>
      <c r="G243" s="338" t="str">
        <f ca="1">VLOOKUP(D243,档案!A:B,2,FALSE)</f>
        <v>浦发银行光谷支行004954</v>
      </c>
      <c r="H243" s="328">
        <f ca="1" t="shared" si="31"/>
        <v>45712</v>
      </c>
      <c r="I243" s="344" t="str">
        <f ca="1" t="shared" si="32"/>
        <v>商务部周奇用款4#石灰窑改造项目（机械部分）竞价标书费付青海发投碱业有限公司</v>
      </c>
      <c r="J243" s="344" t="str">
        <f ca="1" t="shared" si="33"/>
        <v>付日常费用</v>
      </c>
      <c r="K243" s="345">
        <f ca="1" t="shared" si="34"/>
        <v>0</v>
      </c>
      <c r="L243" s="345">
        <f ca="1" t="shared" si="35"/>
        <v>500</v>
      </c>
      <c r="M243" s="345">
        <f ca="1" t="shared" si="36"/>
        <v>130864.29</v>
      </c>
      <c r="N243" s="345">
        <f ca="1" t="shared" si="37"/>
        <v>0</v>
      </c>
    </row>
    <row r="244" ht="14.25" hidden="1" spans="1:14">
      <c r="A244" s="334">
        <f>档案!A243</f>
        <v>0</v>
      </c>
      <c r="B244" s="334">
        <f ca="1" t="shared" si="30"/>
        <v>1</v>
      </c>
      <c r="D244" s="334">
        <f ca="1" t="shared" si="38"/>
        <v>2</v>
      </c>
      <c r="E244" s="327">
        <f ca="1" t="shared" si="39"/>
        <v>88</v>
      </c>
      <c r="F244" s="327" t="str">
        <f ca="1">VLOOKUP(D244,档案!A:C,3,FALSE)</f>
        <v>武汉开明</v>
      </c>
      <c r="G244" s="338" t="str">
        <f ca="1">VLOOKUP(D244,档案!A:B,2,FALSE)</f>
        <v>浦发银行光谷支行004954</v>
      </c>
      <c r="H244" s="328">
        <f ca="1" t="shared" si="31"/>
        <v>45712</v>
      </c>
      <c r="I244" s="344" t="str">
        <f ca="1" t="shared" si="32"/>
        <v>商务部周奇用款洛阳中联回转窑检测调整、托轮刮瓦项目投标保证金</v>
      </c>
      <c r="J244" s="344" t="str">
        <f ca="1" t="shared" si="33"/>
        <v>付投标保证金</v>
      </c>
      <c r="K244" s="345">
        <f ca="1" t="shared" si="34"/>
        <v>0</v>
      </c>
      <c r="L244" s="345">
        <f ca="1" t="shared" si="35"/>
        <v>20000</v>
      </c>
      <c r="M244" s="345">
        <f ca="1" t="shared" si="36"/>
        <v>110864.29</v>
      </c>
      <c r="N244" s="345">
        <f ca="1" t="shared" si="37"/>
        <v>0</v>
      </c>
    </row>
    <row r="245" ht="14.25" hidden="1" spans="1:14">
      <c r="A245" s="334">
        <f>档案!A244</f>
        <v>0</v>
      </c>
      <c r="B245" s="334">
        <f ca="1" t="shared" si="30"/>
        <v>1</v>
      </c>
      <c r="D245" s="334">
        <f ca="1" t="shared" si="38"/>
        <v>2</v>
      </c>
      <c r="E245" s="327">
        <f ca="1" t="shared" si="39"/>
        <v>89</v>
      </c>
      <c r="F245" s="327" t="str">
        <f ca="1">VLOOKUP(D245,档案!A:C,3,FALSE)</f>
        <v>武汉开明</v>
      </c>
      <c r="G245" s="338" t="str">
        <f ca="1">VLOOKUP(D245,档案!A:B,2,FALSE)</f>
        <v>浦发银行光谷支行004954</v>
      </c>
      <c r="H245" s="328">
        <f ca="1" t="shared" si="31"/>
        <v>45712</v>
      </c>
      <c r="I245" s="344" t="str">
        <f ca="1" t="shared" si="32"/>
        <v>银行手续费</v>
      </c>
      <c r="J245" s="344" t="str">
        <f ca="1" t="shared" si="33"/>
        <v>付日常费用</v>
      </c>
      <c r="K245" s="345">
        <f ca="1" t="shared" si="34"/>
        <v>0</v>
      </c>
      <c r="L245" s="345">
        <f ca="1" t="shared" si="35"/>
        <v>4.4</v>
      </c>
      <c r="M245" s="345">
        <f ca="1" t="shared" si="36"/>
        <v>110859.89</v>
      </c>
      <c r="N245" s="345">
        <f ca="1" t="shared" si="37"/>
        <v>0</v>
      </c>
    </row>
    <row r="246" ht="14.25" hidden="1" spans="1:14">
      <c r="A246" s="334">
        <f>档案!A245</f>
        <v>0</v>
      </c>
      <c r="B246" s="334">
        <f ca="1" t="shared" si="30"/>
        <v>1</v>
      </c>
      <c r="D246" s="334">
        <f ca="1" t="shared" si="38"/>
        <v>2</v>
      </c>
      <c r="E246" s="327">
        <f ca="1" t="shared" si="39"/>
        <v>90</v>
      </c>
      <c r="F246" s="327" t="str">
        <f ca="1">VLOOKUP(D246,档案!A:C,3,FALSE)</f>
        <v>武汉开明</v>
      </c>
      <c r="G246" s="338" t="str">
        <f ca="1">VLOOKUP(D246,档案!A:B,2,FALSE)</f>
        <v>浦发银行光谷支行004954</v>
      </c>
      <c r="H246" s="328">
        <f ca="1" t="shared" si="31"/>
        <v>45712</v>
      </c>
      <c r="I246" s="344" t="str">
        <f ca="1" t="shared" si="32"/>
        <v>银行手续费</v>
      </c>
      <c r="J246" s="344" t="str">
        <f ca="1" t="shared" si="33"/>
        <v>付日常费用</v>
      </c>
      <c r="K246" s="345">
        <f ca="1" t="shared" si="34"/>
        <v>0</v>
      </c>
      <c r="L246" s="345">
        <f ca="1" t="shared" si="35"/>
        <v>4.4</v>
      </c>
      <c r="M246" s="345">
        <f ca="1" t="shared" si="36"/>
        <v>110855.49</v>
      </c>
      <c r="N246" s="345">
        <f ca="1" t="shared" si="37"/>
        <v>0</v>
      </c>
    </row>
    <row r="247" ht="14.25" hidden="1" spans="1:14">
      <c r="A247" s="334">
        <f>档案!A246</f>
        <v>0</v>
      </c>
      <c r="B247" s="334">
        <f ca="1" t="shared" si="30"/>
        <v>1</v>
      </c>
      <c r="D247" s="334">
        <f ca="1" t="shared" si="38"/>
        <v>2</v>
      </c>
      <c r="E247" s="327">
        <f ca="1" t="shared" si="39"/>
        <v>91</v>
      </c>
      <c r="F247" s="327" t="str">
        <f ca="1">VLOOKUP(D247,档案!A:C,3,FALSE)</f>
        <v>武汉开明</v>
      </c>
      <c r="G247" s="338" t="str">
        <f ca="1">VLOOKUP(D247,档案!A:B,2,FALSE)</f>
        <v>浦发银行光谷支行004954</v>
      </c>
      <c r="H247" s="328">
        <f ca="1" t="shared" si="31"/>
        <v>45712</v>
      </c>
      <c r="I247" s="344" t="str">
        <f ca="1" t="shared" si="32"/>
        <v>银行手续费</v>
      </c>
      <c r="J247" s="344" t="str">
        <f ca="1" t="shared" si="33"/>
        <v>付日常费用</v>
      </c>
      <c r="K247" s="345">
        <f ca="1" t="shared" si="34"/>
        <v>0</v>
      </c>
      <c r="L247" s="345">
        <f ca="1" t="shared" si="35"/>
        <v>8.8</v>
      </c>
      <c r="M247" s="345">
        <f ca="1" t="shared" si="36"/>
        <v>110846.69</v>
      </c>
      <c r="N247" s="345">
        <f ca="1" t="shared" si="37"/>
        <v>0</v>
      </c>
    </row>
    <row r="248" ht="14.25" hidden="1" spans="1:14">
      <c r="A248" s="334">
        <f>档案!A247</f>
        <v>0</v>
      </c>
      <c r="B248" s="334">
        <f ca="1" t="shared" si="30"/>
        <v>1</v>
      </c>
      <c r="D248" s="334">
        <f ca="1" t="shared" si="38"/>
        <v>2</v>
      </c>
      <c r="E248" s="327">
        <f ca="1" t="shared" si="39"/>
        <v>92</v>
      </c>
      <c r="F248" s="327" t="str">
        <f ca="1">VLOOKUP(D248,档案!A:C,3,FALSE)</f>
        <v>武汉开明</v>
      </c>
      <c r="G248" s="338" t="str">
        <f ca="1">VLOOKUP(D248,档案!A:B,2,FALSE)</f>
        <v>浦发银行光谷支行004954</v>
      </c>
      <c r="H248" s="328">
        <f ca="1" t="shared" si="31"/>
        <v>45712</v>
      </c>
      <c r="I248" s="344" t="str">
        <f ca="1" t="shared" si="32"/>
        <v>收到青海发投碱业有限公司项目款</v>
      </c>
      <c r="J248" s="344" t="str">
        <f ca="1" t="shared" si="33"/>
        <v>营业回款</v>
      </c>
      <c r="K248" s="345">
        <f ca="1" t="shared" si="34"/>
        <v>542</v>
      </c>
      <c r="L248" s="345">
        <f ca="1" t="shared" si="35"/>
        <v>0</v>
      </c>
      <c r="M248" s="345">
        <f ca="1" t="shared" si="36"/>
        <v>111388.69</v>
      </c>
      <c r="N248" s="345">
        <f ca="1" t="shared" si="37"/>
        <v>0</v>
      </c>
    </row>
    <row r="249" ht="14.25" hidden="1" spans="1:14">
      <c r="A249" s="334">
        <f>档案!A248</f>
        <v>0</v>
      </c>
      <c r="B249" s="334">
        <f ca="1" t="shared" si="30"/>
        <v>1</v>
      </c>
      <c r="D249" s="334">
        <f ca="1" t="shared" si="38"/>
        <v>2</v>
      </c>
      <c r="E249" s="327">
        <f ca="1" t="shared" si="39"/>
        <v>93</v>
      </c>
      <c r="F249" s="327" t="str">
        <f ca="1">VLOOKUP(D249,档案!A:C,3,FALSE)</f>
        <v>武汉开明</v>
      </c>
      <c r="G249" s="338" t="str">
        <f ca="1">VLOOKUP(D249,档案!A:B,2,FALSE)</f>
        <v>浦发银行光谷支行004954</v>
      </c>
      <c r="H249" s="328">
        <f ca="1" t="shared" si="31"/>
        <v>45713</v>
      </c>
      <c r="I249" s="344" t="str">
        <f ca="1" t="shared" si="32"/>
        <v>商务部周奇用款中盐青海重碱车间1#、3#吸氨塔更新（热氨盐水管线更新钛管采购、安装）竞价比选标书费付中盐青海昆仑碱业有限公司--公司</v>
      </c>
      <c r="J249" s="344" t="str">
        <f ca="1" t="shared" si="33"/>
        <v>付日常费用</v>
      </c>
      <c r="K249" s="345">
        <f ca="1" t="shared" si="34"/>
        <v>0</v>
      </c>
      <c r="L249" s="345">
        <f ca="1" t="shared" si="35"/>
        <v>500</v>
      </c>
      <c r="M249" s="345">
        <f ca="1" t="shared" si="36"/>
        <v>110888.69</v>
      </c>
      <c r="N249" s="345">
        <f ca="1" t="shared" si="37"/>
        <v>0</v>
      </c>
    </row>
    <row r="250" ht="14.25" hidden="1" spans="1:14">
      <c r="A250" s="334">
        <f>档案!A249</f>
        <v>0</v>
      </c>
      <c r="B250" s="334">
        <f ca="1" t="shared" si="30"/>
        <v>1</v>
      </c>
      <c r="D250" s="334">
        <f ca="1" t="shared" si="38"/>
        <v>2</v>
      </c>
      <c r="E250" s="327">
        <f ca="1" t="shared" si="39"/>
        <v>94</v>
      </c>
      <c r="F250" s="327" t="str">
        <f ca="1">VLOOKUP(D250,档案!A:C,3,FALSE)</f>
        <v>武汉开明</v>
      </c>
      <c r="G250" s="338" t="str">
        <f ca="1">VLOOKUP(D250,档案!A:B,2,FALSE)</f>
        <v>浦发银行光谷支行004954</v>
      </c>
      <c r="H250" s="328">
        <f ca="1" t="shared" si="31"/>
        <v>45713</v>
      </c>
      <c r="I250" s="344" t="str">
        <f ca="1" t="shared" si="32"/>
        <v>商务部周奇用款青海发投4#石灰窑改造项目（机械部分）竞价比选投标保证金付青海发投碱业有限公司--公司</v>
      </c>
      <c r="J250" s="344" t="str">
        <f ca="1" t="shared" si="33"/>
        <v>付投标保证金</v>
      </c>
      <c r="K250" s="345">
        <f ca="1" t="shared" si="34"/>
        <v>0</v>
      </c>
      <c r="L250" s="345">
        <f ca="1" t="shared" si="35"/>
        <v>10000</v>
      </c>
      <c r="M250" s="345">
        <f ca="1" t="shared" si="36"/>
        <v>100888.69</v>
      </c>
      <c r="N250" s="345">
        <f ca="1" t="shared" si="37"/>
        <v>0</v>
      </c>
    </row>
    <row r="251" ht="14.25" hidden="1" spans="1:14">
      <c r="A251" s="334">
        <f>档案!A250</f>
        <v>0</v>
      </c>
      <c r="B251" s="334">
        <f ca="1" t="shared" si="30"/>
        <v>1</v>
      </c>
      <c r="D251" s="334">
        <f ca="1" t="shared" si="38"/>
        <v>2</v>
      </c>
      <c r="E251" s="327">
        <f ca="1" t="shared" si="39"/>
        <v>95</v>
      </c>
      <c r="F251" s="327" t="str">
        <f ca="1">VLOOKUP(D251,档案!A:C,3,FALSE)</f>
        <v>武汉开明</v>
      </c>
      <c r="G251" s="338" t="str">
        <f ca="1">VLOOKUP(D251,档案!A:B,2,FALSE)</f>
        <v>浦发银行光谷支行004954</v>
      </c>
      <c r="H251" s="328">
        <f ca="1" t="shared" si="31"/>
        <v>45713</v>
      </c>
      <c r="I251" s="344" t="str">
        <f ca="1" t="shared" si="32"/>
        <v>综合部蒋霞用款武汉开明2月人员公积金--个人</v>
      </c>
      <c r="J251" s="344" t="str">
        <f ca="1" t="shared" si="33"/>
        <v>付日常费用</v>
      </c>
      <c r="K251" s="345">
        <f ca="1" t="shared" si="34"/>
        <v>0</v>
      </c>
      <c r="L251" s="345">
        <f ca="1" t="shared" si="35"/>
        <v>707.2</v>
      </c>
      <c r="M251" s="345">
        <f ca="1" t="shared" si="36"/>
        <v>100181.49</v>
      </c>
      <c r="N251" s="345">
        <f ca="1" t="shared" si="37"/>
        <v>0</v>
      </c>
    </row>
    <row r="252" ht="14.25" hidden="1" spans="1:14">
      <c r="A252" s="334">
        <f>档案!A251</f>
        <v>0</v>
      </c>
      <c r="B252" s="334">
        <f ca="1" t="shared" si="30"/>
        <v>1</v>
      </c>
      <c r="D252" s="334">
        <f ca="1" t="shared" si="38"/>
        <v>2</v>
      </c>
      <c r="E252" s="327">
        <f ca="1" t="shared" si="39"/>
        <v>96</v>
      </c>
      <c r="F252" s="327" t="str">
        <f ca="1">VLOOKUP(D252,档案!A:C,3,FALSE)</f>
        <v>武汉开明</v>
      </c>
      <c r="G252" s="338" t="str">
        <f ca="1">VLOOKUP(D252,档案!A:B,2,FALSE)</f>
        <v>浦发银行光谷支行004954</v>
      </c>
      <c r="H252" s="328">
        <f ca="1" t="shared" si="31"/>
        <v>45713</v>
      </c>
      <c r="I252" s="344" t="str">
        <f ca="1" t="shared" si="32"/>
        <v>银行手续费</v>
      </c>
      <c r="J252" s="344" t="str">
        <f ca="1" t="shared" si="33"/>
        <v>付日常费用</v>
      </c>
      <c r="K252" s="345">
        <f ca="1" t="shared" si="34"/>
        <v>0</v>
      </c>
      <c r="L252" s="345">
        <f ca="1" t="shared" si="35"/>
        <v>4.4</v>
      </c>
      <c r="M252" s="345">
        <f ca="1" t="shared" si="36"/>
        <v>100177.09</v>
      </c>
      <c r="N252" s="345">
        <f ca="1" t="shared" si="37"/>
        <v>0</v>
      </c>
    </row>
    <row r="253" ht="14.25" hidden="1" spans="1:14">
      <c r="A253" s="334">
        <f>档案!A252</f>
        <v>0</v>
      </c>
      <c r="B253" s="334">
        <f ca="1" t="shared" si="30"/>
        <v>1</v>
      </c>
      <c r="D253" s="334">
        <f ca="1" t="shared" si="38"/>
        <v>2</v>
      </c>
      <c r="E253" s="327">
        <f ca="1" t="shared" si="39"/>
        <v>97</v>
      </c>
      <c r="F253" s="327" t="str">
        <f ca="1">VLOOKUP(D253,档案!A:C,3,FALSE)</f>
        <v>武汉开明</v>
      </c>
      <c r="G253" s="338" t="str">
        <f ca="1">VLOOKUP(D253,档案!A:B,2,FALSE)</f>
        <v>浦发银行光谷支行004954</v>
      </c>
      <c r="H253" s="328">
        <f ca="1" t="shared" si="31"/>
        <v>45713</v>
      </c>
      <c r="I253" s="344" t="str">
        <f ca="1" t="shared" si="32"/>
        <v>银行手续费</v>
      </c>
      <c r="J253" s="344" t="str">
        <f ca="1" t="shared" si="33"/>
        <v>付日常费用</v>
      </c>
      <c r="K253" s="345">
        <f ca="1" t="shared" si="34"/>
        <v>0</v>
      </c>
      <c r="L253" s="345">
        <f ca="1" t="shared" si="35"/>
        <v>4.4</v>
      </c>
      <c r="M253" s="345">
        <f ca="1" t="shared" si="36"/>
        <v>100172.69</v>
      </c>
      <c r="N253" s="345">
        <f ca="1" t="shared" si="37"/>
        <v>0</v>
      </c>
    </row>
    <row r="254" ht="14.25" hidden="1" spans="1:14">
      <c r="A254" s="334">
        <f>档案!A253</f>
        <v>0</v>
      </c>
      <c r="B254" s="334">
        <f ca="1" t="shared" si="30"/>
        <v>1</v>
      </c>
      <c r="D254" s="334">
        <f ca="1" t="shared" si="38"/>
        <v>2</v>
      </c>
      <c r="E254" s="327">
        <f ca="1" t="shared" si="39"/>
        <v>98</v>
      </c>
      <c r="F254" s="327" t="str">
        <f ca="1">VLOOKUP(D254,档案!A:C,3,FALSE)</f>
        <v>武汉开明</v>
      </c>
      <c r="G254" s="338" t="str">
        <f ca="1">VLOOKUP(D254,档案!A:B,2,FALSE)</f>
        <v>浦发银行光谷支行004954</v>
      </c>
      <c r="H254" s="328">
        <f ca="1" t="shared" si="31"/>
        <v>45713</v>
      </c>
      <c r="I254" s="344" t="str">
        <f ca="1" t="shared" si="32"/>
        <v>银行手续费</v>
      </c>
      <c r="J254" s="344" t="str">
        <f ca="1" t="shared" si="33"/>
        <v>付日常费用</v>
      </c>
      <c r="K254" s="345">
        <f ca="1" t="shared" si="34"/>
        <v>0</v>
      </c>
      <c r="L254" s="345">
        <f ca="1" t="shared" si="35"/>
        <v>4.4</v>
      </c>
      <c r="M254" s="345">
        <f ca="1" t="shared" si="36"/>
        <v>100168.29</v>
      </c>
      <c r="N254" s="345">
        <f ca="1" t="shared" si="37"/>
        <v>0</v>
      </c>
    </row>
    <row r="255" ht="14.25" hidden="1" spans="1:14">
      <c r="A255" s="334">
        <f>档案!A254</f>
        <v>0</v>
      </c>
      <c r="B255" s="334">
        <f ca="1" t="shared" si="30"/>
        <v>1</v>
      </c>
      <c r="D255" s="334">
        <f ca="1" t="shared" si="38"/>
        <v>2</v>
      </c>
      <c r="E255" s="327">
        <f ca="1" t="shared" si="39"/>
        <v>99</v>
      </c>
      <c r="F255" s="327" t="str">
        <f ca="1">VLOOKUP(D255,档案!A:C,3,FALSE)</f>
        <v>武汉开明</v>
      </c>
      <c r="G255" s="338" t="str">
        <f ca="1">VLOOKUP(D255,档案!A:B,2,FALSE)</f>
        <v>浦发银行光谷支行004954</v>
      </c>
      <c r="H255" s="328">
        <f ca="1" t="shared" si="31"/>
        <v>45713</v>
      </c>
      <c r="I255" s="344" t="str">
        <f ca="1" t="shared" si="32"/>
        <v>收到青海发投碱业有限公司项目款</v>
      </c>
      <c r="J255" s="344" t="str">
        <f ca="1" t="shared" si="33"/>
        <v>营业回款</v>
      </c>
      <c r="K255" s="345">
        <f ca="1" t="shared" si="34"/>
        <v>591.63</v>
      </c>
      <c r="L255" s="345">
        <f ca="1" t="shared" si="35"/>
        <v>0</v>
      </c>
      <c r="M255" s="345">
        <f ca="1" t="shared" si="36"/>
        <v>100759.92</v>
      </c>
      <c r="N255" s="345">
        <f ca="1" t="shared" si="37"/>
        <v>0</v>
      </c>
    </row>
    <row r="256" ht="14.25" hidden="1" spans="1:14">
      <c r="A256" s="334">
        <f>档案!A255</f>
        <v>0</v>
      </c>
      <c r="B256" s="334">
        <f ca="1" t="shared" si="30"/>
        <v>1</v>
      </c>
      <c r="D256" s="334">
        <f ca="1" t="shared" si="38"/>
        <v>2</v>
      </c>
      <c r="E256" s="327">
        <f ca="1" t="shared" si="39"/>
        <v>100</v>
      </c>
      <c r="F256" s="327" t="str">
        <f ca="1">VLOOKUP(D256,档案!A:C,3,FALSE)</f>
        <v>武汉开明</v>
      </c>
      <c r="G256" s="338" t="str">
        <f ca="1">VLOOKUP(D256,档案!A:B,2,FALSE)</f>
        <v>浦发银行光谷支行004954</v>
      </c>
      <c r="H256" s="328">
        <f ca="1" t="shared" si="31"/>
        <v>45713</v>
      </c>
      <c r="I256" s="344" t="str">
        <f ca="1" t="shared" si="32"/>
        <v>收到江苏永钢集团有限公司退款</v>
      </c>
      <c r="J256" s="344" t="str">
        <f ca="1" t="shared" si="33"/>
        <v>投标保证金回款</v>
      </c>
      <c r="K256" s="345">
        <f ca="1" t="shared" si="34"/>
        <v>10000</v>
      </c>
      <c r="L256" s="345">
        <f ca="1" t="shared" si="35"/>
        <v>0</v>
      </c>
      <c r="M256" s="345">
        <f ca="1" t="shared" si="36"/>
        <v>110759.92</v>
      </c>
      <c r="N256" s="345">
        <f ca="1" t="shared" si="37"/>
        <v>0</v>
      </c>
    </row>
    <row r="257" ht="14.25" hidden="1" spans="1:14">
      <c r="A257" s="334">
        <f>档案!A256</f>
        <v>0</v>
      </c>
      <c r="B257" s="334">
        <f ca="1" t="shared" si="30"/>
        <v>1</v>
      </c>
      <c r="D257" s="334">
        <f ca="1" t="shared" si="38"/>
        <v>2</v>
      </c>
      <c r="E257" s="327">
        <f ca="1" t="shared" si="39"/>
        <v>101</v>
      </c>
      <c r="F257" s="327" t="str">
        <f ca="1">VLOOKUP(D257,档案!A:C,3,FALSE)</f>
        <v>武汉开明</v>
      </c>
      <c r="G257" s="338" t="str">
        <f ca="1">VLOOKUP(D257,档案!A:B,2,FALSE)</f>
        <v>浦发银行光谷支行004954</v>
      </c>
      <c r="H257" s="328">
        <f ca="1" t="shared" si="31"/>
        <v>45714</v>
      </c>
      <c r="I257" s="344" t="str">
        <f ca="1" t="shared" si="32"/>
        <v>收到江苏永钢集团有限公司退款</v>
      </c>
      <c r="J257" s="344" t="str">
        <f ca="1" t="shared" si="33"/>
        <v>投标保证金回款</v>
      </c>
      <c r="K257" s="345">
        <f ca="1" t="shared" si="34"/>
        <v>10000</v>
      </c>
      <c r="L257" s="345">
        <f ca="1" t="shared" si="35"/>
        <v>0</v>
      </c>
      <c r="M257" s="345">
        <f ca="1" t="shared" si="36"/>
        <v>120759.92</v>
      </c>
      <c r="N257" s="345">
        <f ca="1" t="shared" si="37"/>
        <v>0</v>
      </c>
    </row>
    <row r="258" ht="14.25" hidden="1" spans="1:14">
      <c r="A258" s="334">
        <f>档案!A257</f>
        <v>0</v>
      </c>
      <c r="B258" s="334">
        <f ca="1" t="shared" si="30"/>
        <v>1</v>
      </c>
      <c r="D258" s="334">
        <f ca="1" t="shared" si="38"/>
        <v>2</v>
      </c>
      <c r="E258" s="327">
        <f ca="1" t="shared" si="39"/>
        <v>102</v>
      </c>
      <c r="F258" s="327" t="str">
        <f ca="1">VLOOKUP(D258,档案!A:C,3,FALSE)</f>
        <v>武汉开明</v>
      </c>
      <c r="G258" s="338" t="str">
        <f ca="1">VLOOKUP(D258,档案!A:B,2,FALSE)</f>
        <v>浦发银行光谷支行004954</v>
      </c>
      <c r="H258" s="328">
        <f ca="1" t="shared" si="31"/>
        <v>45714</v>
      </c>
      <c r="I258" s="344" t="str">
        <f ca="1" t="shared" si="32"/>
        <v>收到武汉浦发银行承兑汇票1张提示付款</v>
      </c>
      <c r="J258" s="344" t="str">
        <f ca="1" t="shared" si="33"/>
        <v>他行转入或存现</v>
      </c>
      <c r="K258" s="345">
        <f ca="1" t="shared" si="34"/>
        <v>237.46</v>
      </c>
      <c r="L258" s="345">
        <f ca="1" t="shared" si="35"/>
        <v>0</v>
      </c>
      <c r="M258" s="345">
        <f ca="1" t="shared" si="36"/>
        <v>120997.38</v>
      </c>
      <c r="N258" s="345">
        <f ca="1" t="shared" si="37"/>
        <v>0</v>
      </c>
    </row>
    <row r="259" ht="14.25" hidden="1" spans="1:14">
      <c r="A259" s="334">
        <f>档案!A258</f>
        <v>0</v>
      </c>
      <c r="B259" s="334">
        <f ca="1" t="shared" ref="B259:B322" si="40">COUNTA(INDIRECT("'"&amp;A259&amp;"'!a:a"))</f>
        <v>1</v>
      </c>
      <c r="D259" s="334">
        <f ca="1" t="shared" si="38"/>
        <v>2</v>
      </c>
      <c r="E259" s="327">
        <f ca="1" t="shared" si="39"/>
        <v>103</v>
      </c>
      <c r="F259" s="327" t="str">
        <f ca="1">VLOOKUP(D259,档案!A:C,3,FALSE)</f>
        <v>武汉开明</v>
      </c>
      <c r="G259" s="338" t="str">
        <f ca="1">VLOOKUP(D259,档案!A:B,2,FALSE)</f>
        <v>浦发银行光谷支行004954</v>
      </c>
      <c r="H259" s="328">
        <f ca="1" t="shared" ref="H259:H322" si="41">INDEX(INDIRECT("'"&amp;$D259&amp;"'!A:g"),$E259,COLUMN()-7)</f>
        <v>45714</v>
      </c>
      <c r="I259" s="344" t="str">
        <f ca="1" t="shared" ref="I259:I322" si="42">INDEX(INDIRECT("'"&amp;$D259&amp;"'!A:g"),$E259,COLUMN()-7)</f>
        <v>收到武汉浦发银行承兑汇票1张提示付款</v>
      </c>
      <c r="J259" s="344" t="str">
        <f ca="1" t="shared" ref="J259:J322" si="43">INDEX(INDIRECT("'"&amp;$D259&amp;"'!A:g"),$E259,COLUMN()-7)</f>
        <v>他行转入或存现</v>
      </c>
      <c r="K259" s="345">
        <f ca="1" t="shared" ref="K259:K322" si="44">INDEX(INDIRECT("'"&amp;$D259&amp;"'!A:g"),$E259,COLUMN()-7)</f>
        <v>42020</v>
      </c>
      <c r="L259" s="345">
        <f ca="1" t="shared" ref="L259:L322" si="45">INDEX(INDIRECT("'"&amp;$D259&amp;"'!A:g"),$E259,COLUMN()-7)</f>
        <v>0</v>
      </c>
      <c r="M259" s="345">
        <f ca="1" t="shared" ref="M259:M322" si="46">INDEX(INDIRECT("'"&amp;$D259&amp;"'!A:g"),$E259,COLUMN()-7)</f>
        <v>163017.38</v>
      </c>
      <c r="N259" s="345">
        <f ca="1" t="shared" ref="N259:N322" si="47">INDEX(INDIRECT("'"&amp;$D259&amp;"'!A:g"),$E259,COLUMN()-7)</f>
        <v>0</v>
      </c>
    </row>
    <row r="260" ht="14.25" hidden="1" spans="1:14">
      <c r="A260" s="334">
        <f>档案!A259</f>
        <v>0</v>
      </c>
      <c r="B260" s="334">
        <f ca="1" t="shared" si="40"/>
        <v>1</v>
      </c>
      <c r="D260" s="334">
        <f ca="1" t="shared" ref="D260:D323" si="48">IF(E259&gt;=VLOOKUP(D259,A:B,2,FALSE),D259+1,D259)</f>
        <v>2</v>
      </c>
      <c r="E260" s="327">
        <f ca="1" t="shared" ref="E260:E323" si="49">IF(E259&gt;=VLOOKUP(D259,A:B,2,FALSE),3,E259+1)</f>
        <v>104</v>
      </c>
      <c r="F260" s="327" t="str">
        <f ca="1">VLOOKUP(D260,档案!A:C,3,FALSE)</f>
        <v>武汉开明</v>
      </c>
      <c r="G260" s="338" t="str">
        <f ca="1">VLOOKUP(D260,档案!A:B,2,FALSE)</f>
        <v>浦发银行光谷支行004954</v>
      </c>
      <c r="H260" s="328">
        <f ca="1" t="shared" si="41"/>
        <v>45716</v>
      </c>
      <c r="I260" s="344" t="str">
        <f ca="1" t="shared" si="42"/>
        <v>商务部周奇用款2025年焦化东区化产2台冷却塔检修项目投标保证金付上海宝华国际招标有限公司华中分公司--公司</v>
      </c>
      <c r="J260" s="344" t="str">
        <f ca="1" t="shared" si="43"/>
        <v>付投标保证金</v>
      </c>
      <c r="K260" s="345">
        <f ca="1" t="shared" si="44"/>
        <v>0</v>
      </c>
      <c r="L260" s="345">
        <f ca="1" t="shared" si="45"/>
        <v>3000</v>
      </c>
      <c r="M260" s="345">
        <f ca="1" t="shared" si="46"/>
        <v>160017.38</v>
      </c>
      <c r="N260" s="345">
        <f ca="1" t="shared" si="47"/>
        <v>0</v>
      </c>
    </row>
    <row r="261" ht="14.25" hidden="1" spans="1:14">
      <c r="A261" s="334">
        <f>档案!A260</f>
        <v>0</v>
      </c>
      <c r="B261" s="334">
        <f ca="1" t="shared" si="40"/>
        <v>1</v>
      </c>
      <c r="D261" s="334">
        <f ca="1" t="shared" si="48"/>
        <v>2</v>
      </c>
      <c r="E261" s="327">
        <f ca="1" t="shared" si="49"/>
        <v>105</v>
      </c>
      <c r="F261" s="327" t="str">
        <f ca="1">VLOOKUP(D261,档案!A:C,3,FALSE)</f>
        <v>武汉开明</v>
      </c>
      <c r="G261" s="338" t="str">
        <f ca="1">VLOOKUP(D261,档案!A:B,2,FALSE)</f>
        <v>浦发银行光谷支行004954</v>
      </c>
      <c r="H261" s="328">
        <f ca="1" t="shared" si="41"/>
        <v>45716</v>
      </c>
      <c r="I261" s="344" t="str">
        <f ca="1" t="shared" si="42"/>
        <v>商务部周奇用款宝武集团鄂城钢铁有限公司2025年焦化东区化产2台冷却塔检修项目标书费--公司</v>
      </c>
      <c r="J261" s="344" t="str">
        <f ca="1" t="shared" si="43"/>
        <v>付日常费用</v>
      </c>
      <c r="K261" s="345">
        <f ca="1" t="shared" si="44"/>
        <v>0</v>
      </c>
      <c r="L261" s="345">
        <f ca="1" t="shared" si="45"/>
        <v>500</v>
      </c>
      <c r="M261" s="345">
        <f ca="1" t="shared" si="46"/>
        <v>159517.38</v>
      </c>
      <c r="N261" s="345">
        <f ca="1" t="shared" si="47"/>
        <v>0</v>
      </c>
    </row>
    <row r="262" ht="14.25" hidden="1" spans="1:14">
      <c r="A262" s="334">
        <f>档案!A261</f>
        <v>0</v>
      </c>
      <c r="B262" s="334">
        <f ca="1" t="shared" si="40"/>
        <v>1</v>
      </c>
      <c r="D262" s="334">
        <f ca="1" t="shared" si="48"/>
        <v>2</v>
      </c>
      <c r="E262" s="327">
        <f ca="1" t="shared" si="49"/>
        <v>106</v>
      </c>
      <c r="F262" s="327" t="str">
        <f ca="1">VLOOKUP(D262,档案!A:C,3,FALSE)</f>
        <v>武汉开明</v>
      </c>
      <c r="G262" s="338" t="str">
        <f ca="1">VLOOKUP(D262,档案!A:B,2,FALSE)</f>
        <v>浦发银行光谷支行004954</v>
      </c>
      <c r="H262" s="328">
        <f ca="1" t="shared" si="41"/>
        <v>45716</v>
      </c>
      <c r="I262" s="344" t="str">
        <f ca="1" t="shared" si="42"/>
        <v>收到武汉农商行转款</v>
      </c>
      <c r="J262" s="344" t="str">
        <f ca="1" t="shared" si="43"/>
        <v>他行转入或存现</v>
      </c>
      <c r="K262" s="345">
        <f ca="1" t="shared" si="44"/>
        <v>40000</v>
      </c>
      <c r="L262" s="345">
        <f ca="1" t="shared" si="45"/>
        <v>0</v>
      </c>
      <c r="M262" s="345">
        <f ca="1" t="shared" si="46"/>
        <v>199517.38</v>
      </c>
      <c r="N262" s="345">
        <f ca="1" t="shared" si="47"/>
        <v>0</v>
      </c>
    </row>
    <row r="263" ht="14.25" hidden="1" spans="1:14">
      <c r="A263" s="334">
        <f>档案!A262</f>
        <v>0</v>
      </c>
      <c r="B263" s="334">
        <f ca="1" t="shared" si="40"/>
        <v>1</v>
      </c>
      <c r="D263" s="334">
        <f ca="1" t="shared" si="48"/>
        <v>2</v>
      </c>
      <c r="E263" s="327">
        <f ca="1" t="shared" si="49"/>
        <v>107</v>
      </c>
      <c r="F263" s="327" t="str">
        <f ca="1">VLOOKUP(D263,档案!A:C,3,FALSE)</f>
        <v>武汉开明</v>
      </c>
      <c r="G263" s="338" t="str">
        <f ca="1">VLOOKUP(D263,档案!A:B,2,FALSE)</f>
        <v>浦发银行光谷支行004954</v>
      </c>
      <c r="H263" s="328">
        <f ca="1" t="shared" si="41"/>
        <v>45716</v>
      </c>
      <c r="I263" s="344" t="str">
        <f ca="1" t="shared" si="42"/>
        <v>银行手续费</v>
      </c>
      <c r="J263" s="344" t="str">
        <f ca="1" t="shared" si="43"/>
        <v>付日常费用</v>
      </c>
      <c r="K263" s="345">
        <f ca="1" t="shared" si="44"/>
        <v>0</v>
      </c>
      <c r="L263" s="345">
        <f ca="1" t="shared" si="45"/>
        <v>4.4</v>
      </c>
      <c r="M263" s="345">
        <f ca="1" t="shared" si="46"/>
        <v>199512.98</v>
      </c>
      <c r="N263" s="345">
        <f ca="1" t="shared" si="47"/>
        <v>0</v>
      </c>
    </row>
    <row r="264" ht="14.25" hidden="1" spans="1:14">
      <c r="A264" s="334">
        <f>档案!A263</f>
        <v>0</v>
      </c>
      <c r="B264" s="334">
        <f ca="1" t="shared" si="40"/>
        <v>1</v>
      </c>
      <c r="D264" s="334">
        <f ca="1" t="shared" si="48"/>
        <v>2</v>
      </c>
      <c r="E264" s="327">
        <f ca="1" t="shared" si="49"/>
        <v>108</v>
      </c>
      <c r="F264" s="327" t="str">
        <f ca="1">VLOOKUP(D264,档案!A:C,3,FALSE)</f>
        <v>武汉开明</v>
      </c>
      <c r="G264" s="338" t="str">
        <f ca="1">VLOOKUP(D264,档案!A:B,2,FALSE)</f>
        <v>浦发银行光谷支行004954</v>
      </c>
      <c r="H264" s="328">
        <f ca="1" t="shared" si="41"/>
        <v>45716</v>
      </c>
      <c r="I264" s="344" t="str">
        <f ca="1" t="shared" si="42"/>
        <v>收到山东鲁泰环保建材有限公司提示付款</v>
      </c>
      <c r="J264" s="344" t="str">
        <f ca="1" t="shared" si="43"/>
        <v>他行转入或存现</v>
      </c>
      <c r="K264" s="345">
        <f ca="1" t="shared" si="44"/>
        <v>10000</v>
      </c>
      <c r="L264" s="345">
        <f ca="1" t="shared" si="45"/>
        <v>0</v>
      </c>
      <c r="M264" s="345">
        <f ca="1" t="shared" si="46"/>
        <v>209512.98</v>
      </c>
      <c r="N264" s="345">
        <f ca="1" t="shared" si="47"/>
        <v>0</v>
      </c>
    </row>
    <row r="265" ht="14.25" hidden="1" spans="1:14">
      <c r="A265" s="334">
        <f>档案!A264</f>
        <v>0</v>
      </c>
      <c r="B265" s="334">
        <f ca="1" t="shared" si="40"/>
        <v>1</v>
      </c>
      <c r="D265" s="334">
        <f ca="1" t="shared" si="48"/>
        <v>2</v>
      </c>
      <c r="E265" s="327">
        <f ca="1" t="shared" si="49"/>
        <v>109</v>
      </c>
      <c r="F265" s="327" t="str">
        <f ca="1">VLOOKUP(D265,档案!A:C,3,FALSE)</f>
        <v>武汉开明</v>
      </c>
      <c r="G265" s="338" t="str">
        <f ca="1">VLOOKUP(D265,档案!A:B,2,FALSE)</f>
        <v>浦发银行光谷支行004954</v>
      </c>
      <c r="H265" s="328">
        <f ca="1" t="shared" si="41"/>
        <v>45720</v>
      </c>
      <c r="I265" s="344" t="str">
        <f ca="1" t="shared" si="42"/>
        <v>收到安徽省招标集团股份有限公司保证金退款</v>
      </c>
      <c r="J265" s="344" t="str">
        <f ca="1" t="shared" si="43"/>
        <v>投标保证金回款</v>
      </c>
      <c r="K265" s="345">
        <f ca="1" t="shared" si="44"/>
        <v>10000</v>
      </c>
      <c r="L265" s="345">
        <f ca="1" t="shared" si="45"/>
        <v>0</v>
      </c>
      <c r="M265" s="345">
        <f ca="1" t="shared" si="46"/>
        <v>219512.98</v>
      </c>
      <c r="N265" s="345">
        <f ca="1" t="shared" si="47"/>
        <v>0</v>
      </c>
    </row>
    <row r="266" ht="14.25" hidden="1" spans="1:14">
      <c r="A266" s="334">
        <f>档案!A265</f>
        <v>0</v>
      </c>
      <c r="B266" s="334">
        <f ca="1" t="shared" si="40"/>
        <v>1</v>
      </c>
      <c r="D266" s="334">
        <f ca="1" t="shared" si="48"/>
        <v>2</v>
      </c>
      <c r="E266" s="327">
        <f ca="1" t="shared" si="49"/>
        <v>110</v>
      </c>
      <c r="F266" s="327" t="str">
        <f ca="1">VLOOKUP(D266,档案!A:C,3,FALSE)</f>
        <v>武汉开明</v>
      </c>
      <c r="G266" s="338" t="str">
        <f ca="1">VLOOKUP(D266,档案!A:B,2,FALSE)</f>
        <v>浦发银行光谷支行004954</v>
      </c>
      <c r="H266" s="328">
        <f ca="1" t="shared" si="41"/>
        <v>45720</v>
      </c>
      <c r="I266" s="344" t="str">
        <f ca="1" t="shared" si="42"/>
        <v>收到安徽省优质采科技发展有限责任公司保证金退款</v>
      </c>
      <c r="J266" s="344" t="str">
        <f ca="1" t="shared" si="43"/>
        <v>投标保证金回款</v>
      </c>
      <c r="K266" s="345">
        <f ca="1" t="shared" si="44"/>
        <v>10000</v>
      </c>
      <c r="L266" s="345">
        <f ca="1" t="shared" si="45"/>
        <v>0</v>
      </c>
      <c r="M266" s="345">
        <f ca="1" t="shared" si="46"/>
        <v>229512.98</v>
      </c>
      <c r="N266" s="345">
        <f ca="1" t="shared" si="47"/>
        <v>0</v>
      </c>
    </row>
    <row r="267" ht="14.25" hidden="1" spans="1:14">
      <c r="A267" s="334">
        <f>档案!A266</f>
        <v>0</v>
      </c>
      <c r="B267" s="334">
        <f ca="1" t="shared" si="40"/>
        <v>1</v>
      </c>
      <c r="D267" s="334">
        <f ca="1" t="shared" si="48"/>
        <v>2</v>
      </c>
      <c r="E267" s="327">
        <f ca="1" t="shared" si="49"/>
        <v>111</v>
      </c>
      <c r="F267" s="327" t="str">
        <f ca="1">VLOOKUP(D267,档案!A:C,3,FALSE)</f>
        <v>武汉开明</v>
      </c>
      <c r="G267" s="338" t="str">
        <f ca="1">VLOOKUP(D267,档案!A:B,2,FALSE)</f>
        <v>浦发银行光谷支行004954</v>
      </c>
      <c r="H267" s="328">
        <f ca="1" t="shared" si="41"/>
        <v>45720</v>
      </c>
      <c r="I267" s="344" t="str">
        <f ca="1" t="shared" si="42"/>
        <v>收到个税手续费返还</v>
      </c>
      <c r="J267" s="344" t="str">
        <f ca="1" t="shared" si="43"/>
        <v>其他收款</v>
      </c>
      <c r="K267" s="345">
        <f ca="1" t="shared" si="44"/>
        <v>1981.48</v>
      </c>
      <c r="L267" s="345">
        <f ca="1" t="shared" si="45"/>
        <v>0</v>
      </c>
      <c r="M267" s="345">
        <f ca="1" t="shared" si="46"/>
        <v>231494.46</v>
      </c>
      <c r="N267" s="345">
        <f ca="1" t="shared" si="47"/>
        <v>0</v>
      </c>
    </row>
    <row r="268" ht="14.25" hidden="1" spans="1:14">
      <c r="A268" s="334">
        <f>档案!A267</f>
        <v>0</v>
      </c>
      <c r="B268" s="334">
        <f ca="1" t="shared" si="40"/>
        <v>1</v>
      </c>
      <c r="D268" s="334">
        <f ca="1" t="shared" si="48"/>
        <v>2</v>
      </c>
      <c r="E268" s="327">
        <f ca="1" t="shared" si="49"/>
        <v>112</v>
      </c>
      <c r="F268" s="327" t="str">
        <f ca="1">VLOOKUP(D268,档案!A:C,3,FALSE)</f>
        <v>武汉开明</v>
      </c>
      <c r="G268" s="338" t="str">
        <f ca="1">VLOOKUP(D268,档案!A:B,2,FALSE)</f>
        <v>浦发银行光谷支行004954</v>
      </c>
      <c r="H268" s="328">
        <f ca="1" t="shared" si="41"/>
        <v>45721</v>
      </c>
      <c r="I268" s="344" t="str">
        <f ca="1" t="shared" si="42"/>
        <v>收到闵洋转款（周英柱借支退回）</v>
      </c>
      <c r="J268" s="344" t="str">
        <f ca="1" t="shared" si="43"/>
        <v>其他收款</v>
      </c>
      <c r="K268" s="345">
        <f ca="1" t="shared" si="44"/>
        <v>180</v>
      </c>
      <c r="L268" s="345">
        <f ca="1" t="shared" si="45"/>
        <v>0</v>
      </c>
      <c r="M268" s="345">
        <f ca="1" t="shared" si="46"/>
        <v>231674.46</v>
      </c>
      <c r="N268" s="345">
        <f ca="1" t="shared" si="47"/>
        <v>0</v>
      </c>
    </row>
    <row r="269" ht="14.25" hidden="1" spans="1:14">
      <c r="A269" s="334">
        <f>档案!A268</f>
        <v>0</v>
      </c>
      <c r="B269" s="334">
        <f ca="1" t="shared" si="40"/>
        <v>1</v>
      </c>
      <c r="D269" s="334">
        <f ca="1" t="shared" si="48"/>
        <v>2</v>
      </c>
      <c r="E269" s="327">
        <f ca="1" t="shared" si="49"/>
        <v>113</v>
      </c>
      <c r="F269" s="327" t="str">
        <f ca="1">VLOOKUP(D269,档案!A:C,3,FALSE)</f>
        <v>武汉开明</v>
      </c>
      <c r="G269" s="338" t="str">
        <f ca="1">VLOOKUP(D269,档案!A:B,2,FALSE)</f>
        <v>浦发银行光谷支行004954</v>
      </c>
      <c r="H269" s="328">
        <f ca="1" t="shared" si="41"/>
        <v>45721</v>
      </c>
      <c r="I269" s="344" t="str">
        <f ca="1" t="shared" si="42"/>
        <v>收到江苏永钢集团有限公司退款</v>
      </c>
      <c r="J269" s="344" t="str">
        <f ca="1" t="shared" si="43"/>
        <v>投标保证金回款</v>
      </c>
      <c r="K269" s="345">
        <f ca="1" t="shared" si="44"/>
        <v>10000</v>
      </c>
      <c r="L269" s="345">
        <f ca="1" t="shared" si="45"/>
        <v>0</v>
      </c>
      <c r="M269" s="345">
        <f ca="1" t="shared" si="46"/>
        <v>241674.46</v>
      </c>
      <c r="N269" s="345">
        <f ca="1" t="shared" si="47"/>
        <v>0</v>
      </c>
    </row>
    <row r="270" ht="14.25" hidden="1" spans="1:14">
      <c r="A270" s="334">
        <f>档案!A269</f>
        <v>0</v>
      </c>
      <c r="B270" s="334">
        <f ca="1" t="shared" si="40"/>
        <v>1</v>
      </c>
      <c r="D270" s="334">
        <f ca="1" t="shared" si="48"/>
        <v>2</v>
      </c>
      <c r="E270" s="327">
        <f ca="1" t="shared" si="49"/>
        <v>114</v>
      </c>
      <c r="F270" s="327" t="str">
        <f ca="1">VLOOKUP(D270,档案!A:C,3,FALSE)</f>
        <v>武汉开明</v>
      </c>
      <c r="G270" s="338" t="str">
        <f ca="1">VLOOKUP(D270,档案!A:B,2,FALSE)</f>
        <v>浦发银行光谷支行004954</v>
      </c>
      <c r="H270" s="328">
        <f ca="1" t="shared" si="41"/>
        <v>45721</v>
      </c>
      <c r="I270" s="344" t="str">
        <f ca="1" t="shared" si="42"/>
        <v>收到萍乡萍钢安源钢铁有限公司货款</v>
      </c>
      <c r="J270" s="344" t="str">
        <f ca="1" t="shared" si="43"/>
        <v>营业回款</v>
      </c>
      <c r="K270" s="345">
        <f ca="1" t="shared" si="44"/>
        <v>6400</v>
      </c>
      <c r="L270" s="345">
        <f ca="1" t="shared" si="45"/>
        <v>0</v>
      </c>
      <c r="M270" s="345">
        <f ca="1" t="shared" si="46"/>
        <v>248074.46</v>
      </c>
      <c r="N270" s="345">
        <f ca="1" t="shared" si="47"/>
        <v>0</v>
      </c>
    </row>
    <row r="271" ht="14.25" hidden="1" spans="1:14">
      <c r="A271" s="334">
        <f>档案!A270</f>
        <v>0</v>
      </c>
      <c r="B271" s="334">
        <f ca="1" t="shared" si="40"/>
        <v>1</v>
      </c>
      <c r="D271" s="334">
        <f ca="1" t="shared" si="48"/>
        <v>2</v>
      </c>
      <c r="E271" s="327">
        <f ca="1" t="shared" si="49"/>
        <v>115</v>
      </c>
      <c r="F271" s="327" t="str">
        <f ca="1">VLOOKUP(D271,档案!A:C,3,FALSE)</f>
        <v>武汉开明</v>
      </c>
      <c r="G271" s="338" t="str">
        <f ca="1">VLOOKUP(D271,档案!A:B,2,FALSE)</f>
        <v>浦发银行光谷支行004954</v>
      </c>
      <c r="H271" s="328">
        <f ca="1" t="shared" si="41"/>
        <v>45722</v>
      </c>
      <c r="I271" s="344" t="str">
        <f ca="1" t="shared" si="42"/>
        <v>收到（青海发投碱业有限公司）中国银行股份有限公司重庆江北支行银行承兑汇票1张提示付款</v>
      </c>
      <c r="J271" s="344" t="str">
        <f ca="1" t="shared" si="43"/>
        <v>他行转入或存现</v>
      </c>
      <c r="K271" s="345">
        <f ca="1" t="shared" si="44"/>
        <v>9580</v>
      </c>
      <c r="L271" s="345">
        <f ca="1" t="shared" si="45"/>
        <v>0</v>
      </c>
      <c r="M271" s="345">
        <f ca="1" t="shared" si="46"/>
        <v>257654.46</v>
      </c>
      <c r="N271" s="345">
        <f ca="1" t="shared" si="47"/>
        <v>0</v>
      </c>
    </row>
    <row r="272" ht="14.25" hidden="1" spans="1:14">
      <c r="A272" s="334">
        <f>档案!A271</f>
        <v>0</v>
      </c>
      <c r="B272" s="334">
        <f ca="1" t="shared" si="40"/>
        <v>1</v>
      </c>
      <c r="D272" s="334">
        <f ca="1" t="shared" si="48"/>
        <v>2</v>
      </c>
      <c r="E272" s="327">
        <f ca="1" t="shared" si="49"/>
        <v>116</v>
      </c>
      <c r="F272" s="327" t="str">
        <f ca="1">VLOOKUP(D272,档案!A:C,3,FALSE)</f>
        <v>武汉开明</v>
      </c>
      <c r="G272" s="338" t="str">
        <f ca="1">VLOOKUP(D272,档案!A:B,2,FALSE)</f>
        <v>浦发银行光谷支行004954</v>
      </c>
      <c r="H272" s="328">
        <f ca="1" t="shared" si="41"/>
        <v>45723</v>
      </c>
      <c r="I272" s="344" t="str">
        <f ca="1" t="shared" si="42"/>
        <v>（二次）青海发投碱业有限公司煅烧车间重灰4#煅烧炉大、小齿更换项目安全保证金付青海发投碱业有限公司</v>
      </c>
      <c r="J272" s="344" t="str">
        <f ca="1" t="shared" si="43"/>
        <v>付投标保证金</v>
      </c>
      <c r="K272" s="345">
        <f ca="1" t="shared" si="44"/>
        <v>0</v>
      </c>
      <c r="L272" s="345">
        <f ca="1" t="shared" si="45"/>
        <v>325</v>
      </c>
      <c r="M272" s="345">
        <f ca="1" t="shared" si="46"/>
        <v>257329.46</v>
      </c>
      <c r="N272" s="345">
        <f ca="1" t="shared" si="47"/>
        <v>0</v>
      </c>
    </row>
    <row r="273" ht="14.25" hidden="1" spans="1:14">
      <c r="A273" s="334">
        <f>档案!A272</f>
        <v>0</v>
      </c>
      <c r="B273" s="334">
        <f ca="1" t="shared" si="40"/>
        <v>1</v>
      </c>
      <c r="D273" s="334">
        <f ca="1" t="shared" si="48"/>
        <v>2</v>
      </c>
      <c r="E273" s="327">
        <f ca="1" t="shared" si="49"/>
        <v>117</v>
      </c>
      <c r="F273" s="327" t="str">
        <f ca="1">VLOOKUP(D273,档案!A:C,3,FALSE)</f>
        <v>武汉开明</v>
      </c>
      <c r="G273" s="338" t="str">
        <f ca="1">VLOOKUP(D273,档案!A:B,2,FALSE)</f>
        <v>浦发银行光谷支行004954</v>
      </c>
      <c r="H273" s="328">
        <f ca="1" t="shared" si="41"/>
        <v>45723</v>
      </c>
      <c r="I273" s="344" t="str">
        <f ca="1" t="shared" si="42"/>
        <v>银行手续费</v>
      </c>
      <c r="J273" s="344" t="str">
        <f ca="1" t="shared" si="43"/>
        <v>付日常费用</v>
      </c>
      <c r="K273" s="345">
        <f ca="1" t="shared" si="44"/>
        <v>0</v>
      </c>
      <c r="L273" s="345">
        <f ca="1" t="shared" si="45"/>
        <v>4.5</v>
      </c>
      <c r="M273" s="345">
        <f ca="1" t="shared" si="46"/>
        <v>257324.96</v>
      </c>
      <c r="N273" s="345">
        <f ca="1" t="shared" si="47"/>
        <v>0</v>
      </c>
    </row>
    <row r="274" ht="14.25" hidden="1" spans="1:14">
      <c r="A274" s="334">
        <f>档案!A273</f>
        <v>0</v>
      </c>
      <c r="B274" s="334">
        <f ca="1" t="shared" si="40"/>
        <v>1</v>
      </c>
      <c r="D274" s="334">
        <f ca="1" t="shared" si="48"/>
        <v>2</v>
      </c>
      <c r="E274" s="327">
        <f ca="1" t="shared" si="49"/>
        <v>118</v>
      </c>
      <c r="F274" s="327" t="str">
        <f ca="1">VLOOKUP(D274,档案!A:C,3,FALSE)</f>
        <v>武汉开明</v>
      </c>
      <c r="G274" s="338" t="str">
        <f ca="1">VLOOKUP(D274,档案!A:B,2,FALSE)</f>
        <v>浦发银行光谷支行004954</v>
      </c>
      <c r="H274" s="328">
        <f ca="1" t="shared" si="41"/>
        <v>45726</v>
      </c>
      <c r="I274" s="344" t="str">
        <f ca="1" t="shared" si="42"/>
        <v>银行手续费</v>
      </c>
      <c r="J274" s="344" t="str">
        <f ca="1" t="shared" si="43"/>
        <v>付日常费用</v>
      </c>
      <c r="K274" s="345">
        <f ca="1" t="shared" si="44"/>
        <v>0</v>
      </c>
      <c r="L274" s="345">
        <f ca="1" t="shared" si="45"/>
        <v>9</v>
      </c>
      <c r="M274" s="345">
        <f ca="1" t="shared" si="46"/>
        <v>257315.96</v>
      </c>
      <c r="N274" s="345">
        <f ca="1" t="shared" si="47"/>
        <v>0</v>
      </c>
    </row>
    <row r="275" ht="14.25" hidden="1" spans="1:14">
      <c r="A275" s="334">
        <f>档案!A274</f>
        <v>0</v>
      </c>
      <c r="B275" s="334">
        <f ca="1" t="shared" si="40"/>
        <v>1</v>
      </c>
      <c r="D275" s="334">
        <f ca="1" t="shared" si="48"/>
        <v>2</v>
      </c>
      <c r="E275" s="327">
        <f ca="1" t="shared" si="49"/>
        <v>119</v>
      </c>
      <c r="F275" s="327" t="str">
        <f ca="1">VLOOKUP(D275,档案!A:C,3,FALSE)</f>
        <v>武汉开明</v>
      </c>
      <c r="G275" s="338" t="str">
        <f ca="1">VLOOKUP(D275,档案!A:B,2,FALSE)</f>
        <v>浦发银行光谷支行004954</v>
      </c>
      <c r="H275" s="328">
        <f ca="1" t="shared" si="41"/>
        <v>45726</v>
      </c>
      <c r="I275" s="344" t="str">
        <f ca="1" t="shared" si="42"/>
        <v>及时语短信月费</v>
      </c>
      <c r="J275" s="344" t="str">
        <f ca="1" t="shared" si="43"/>
        <v>付日常费用</v>
      </c>
      <c r="K275" s="345">
        <f ca="1" t="shared" si="44"/>
        <v>0</v>
      </c>
      <c r="L275" s="345">
        <f ca="1" t="shared" si="45"/>
        <v>15</v>
      </c>
      <c r="M275" s="345">
        <f ca="1" t="shared" si="46"/>
        <v>257300.96</v>
      </c>
      <c r="N275" s="345">
        <f ca="1" t="shared" si="47"/>
        <v>0</v>
      </c>
    </row>
    <row r="276" ht="14.25" hidden="1" spans="1:14">
      <c r="A276" s="334">
        <f>档案!A275</f>
        <v>0</v>
      </c>
      <c r="B276" s="334">
        <f ca="1" t="shared" si="40"/>
        <v>1</v>
      </c>
      <c r="D276" s="334">
        <f ca="1" t="shared" si="48"/>
        <v>2</v>
      </c>
      <c r="E276" s="327">
        <f ca="1" t="shared" si="49"/>
        <v>120</v>
      </c>
      <c r="F276" s="327" t="str">
        <f ca="1">VLOOKUP(D276,档案!A:C,3,FALSE)</f>
        <v>武汉开明</v>
      </c>
      <c r="G276" s="338" t="str">
        <f ca="1">VLOOKUP(D276,档案!A:B,2,FALSE)</f>
        <v>浦发银行光谷支行004954</v>
      </c>
      <c r="H276" s="328">
        <f ca="1" t="shared" si="41"/>
        <v>45726</v>
      </c>
      <c r="I276" s="344" t="str">
        <f ca="1" t="shared" si="42"/>
        <v>商务部胡敏用款青海发投石灰窑改造项目（机械部分）投标保证金付胡敏(另找两家围标，河南祥光和中烁建设，一家一万元。)--个人</v>
      </c>
      <c r="J276" s="344" t="str">
        <f ca="1" t="shared" si="43"/>
        <v>付投标保证金</v>
      </c>
      <c r="K276" s="345">
        <f ca="1" t="shared" si="44"/>
        <v>0</v>
      </c>
      <c r="L276" s="345">
        <f ca="1" t="shared" si="45"/>
        <v>20000</v>
      </c>
      <c r="M276" s="345">
        <f ca="1" t="shared" si="46"/>
        <v>237300.96</v>
      </c>
      <c r="N276" s="345">
        <f ca="1" t="shared" si="47"/>
        <v>0</v>
      </c>
    </row>
    <row r="277" ht="14.25" hidden="1" spans="1:14">
      <c r="A277" s="334">
        <f>档案!A276</f>
        <v>0</v>
      </c>
      <c r="B277" s="334">
        <f ca="1" t="shared" si="40"/>
        <v>1</v>
      </c>
      <c r="D277" s="334">
        <f ca="1" t="shared" si="48"/>
        <v>2</v>
      </c>
      <c r="E277" s="327">
        <f ca="1" t="shared" si="49"/>
        <v>121</v>
      </c>
      <c r="F277" s="327" t="str">
        <f ca="1">VLOOKUP(D277,档案!A:C,3,FALSE)</f>
        <v>武汉开明</v>
      </c>
      <c r="G277" s="338" t="str">
        <f ca="1">VLOOKUP(D277,档案!A:B,2,FALSE)</f>
        <v>浦发银行光谷支行004954</v>
      </c>
      <c r="H277" s="328">
        <f ca="1" t="shared" si="41"/>
        <v>45727</v>
      </c>
      <c r="I277" s="344" t="str">
        <f ca="1" t="shared" si="42"/>
        <v>商务部胡敏用款山东纵横易购产业互联网有限公司认证款</v>
      </c>
      <c r="J277" s="344" t="str">
        <f ca="1" t="shared" si="43"/>
        <v>付日常费用</v>
      </c>
      <c r="K277" s="345">
        <f ca="1" t="shared" si="44"/>
        <v>0</v>
      </c>
      <c r="L277" s="345">
        <f ca="1" t="shared" si="45"/>
        <v>0.8</v>
      </c>
      <c r="M277" s="345">
        <f ca="1" t="shared" si="46"/>
        <v>237300.16</v>
      </c>
      <c r="N277" s="345">
        <f ca="1" t="shared" si="47"/>
        <v>0</v>
      </c>
    </row>
    <row r="278" ht="14.25" hidden="1" spans="1:14">
      <c r="A278" s="334">
        <f>档案!A277</f>
        <v>0</v>
      </c>
      <c r="B278" s="334">
        <f ca="1" t="shared" si="40"/>
        <v>1</v>
      </c>
      <c r="D278" s="334">
        <f ca="1" t="shared" si="48"/>
        <v>2</v>
      </c>
      <c r="E278" s="327">
        <f ca="1" t="shared" si="49"/>
        <v>122</v>
      </c>
      <c r="F278" s="327" t="str">
        <f ca="1">VLOOKUP(D278,档案!A:C,3,FALSE)</f>
        <v>武汉开明</v>
      </c>
      <c r="G278" s="338" t="str">
        <f ca="1">VLOOKUP(D278,档案!A:B,2,FALSE)</f>
        <v>浦发银行光谷支行004954</v>
      </c>
      <c r="H278" s="328">
        <f ca="1" t="shared" si="41"/>
        <v>45727</v>
      </c>
      <c r="I278" s="344" t="str">
        <f ca="1" t="shared" si="42"/>
        <v>银行手续费</v>
      </c>
      <c r="J278" s="344" t="str">
        <f ca="1" t="shared" si="43"/>
        <v>付日常费用</v>
      </c>
      <c r="K278" s="345">
        <f ca="1" t="shared" si="44"/>
        <v>0</v>
      </c>
      <c r="L278" s="345">
        <f ca="1" t="shared" si="45"/>
        <v>4.5</v>
      </c>
      <c r="M278" s="345">
        <f ca="1" t="shared" si="46"/>
        <v>237295.66</v>
      </c>
      <c r="N278" s="345">
        <f ca="1" t="shared" si="47"/>
        <v>0</v>
      </c>
    </row>
    <row r="279" ht="14.25" hidden="1" spans="1:14">
      <c r="A279" s="334">
        <f>档案!A278</f>
        <v>0</v>
      </c>
      <c r="B279" s="334">
        <f ca="1" t="shared" si="40"/>
        <v>1</v>
      </c>
      <c r="D279" s="334">
        <f ca="1" t="shared" si="48"/>
        <v>2</v>
      </c>
      <c r="E279" s="327">
        <f ca="1" t="shared" si="49"/>
        <v>123</v>
      </c>
      <c r="F279" s="327" t="str">
        <f ca="1">VLOOKUP(D279,档案!A:C,3,FALSE)</f>
        <v>武汉开明</v>
      </c>
      <c r="G279" s="338" t="str">
        <f ca="1">VLOOKUP(D279,档案!A:B,2,FALSE)</f>
        <v>浦发银行光谷支行004954</v>
      </c>
      <c r="H279" s="328">
        <f ca="1" t="shared" si="41"/>
        <v>45727</v>
      </c>
      <c r="I279" s="344" t="str">
        <f ca="1" t="shared" si="42"/>
        <v>山东纵横易购产业互联网有限公司认证通过，款项退回</v>
      </c>
      <c r="J279" s="344" t="str">
        <f ca="1" t="shared" si="43"/>
        <v>其他收款</v>
      </c>
      <c r="K279" s="345">
        <f ca="1" t="shared" si="44"/>
        <v>0.8</v>
      </c>
      <c r="L279" s="345">
        <f ca="1" t="shared" si="45"/>
        <v>0</v>
      </c>
      <c r="M279" s="345">
        <f ca="1" t="shared" si="46"/>
        <v>237296.46</v>
      </c>
      <c r="N279" s="345">
        <f ca="1" t="shared" si="47"/>
        <v>0</v>
      </c>
    </row>
    <row r="280" ht="14.25" hidden="1" spans="1:14">
      <c r="A280" s="334">
        <f>档案!A279</f>
        <v>0</v>
      </c>
      <c r="B280" s="334">
        <f ca="1" t="shared" si="40"/>
        <v>1</v>
      </c>
      <c r="D280" s="334">
        <f ca="1" t="shared" si="48"/>
        <v>2</v>
      </c>
      <c r="E280" s="327">
        <f ca="1" t="shared" si="49"/>
        <v>124</v>
      </c>
      <c r="F280" s="327" t="str">
        <f ca="1">VLOOKUP(D280,档案!A:C,3,FALSE)</f>
        <v>武汉开明</v>
      </c>
      <c r="G280" s="338" t="str">
        <f ca="1">VLOOKUP(D280,档案!A:B,2,FALSE)</f>
        <v>浦发银行光谷支行004954</v>
      </c>
      <c r="H280" s="328">
        <f ca="1" t="shared" si="41"/>
        <v>45728</v>
      </c>
      <c r="I280" s="344" t="str">
        <f ca="1" t="shared" si="42"/>
        <v>收到应城市新都化工有限责任公司退保证金</v>
      </c>
      <c r="J280" s="344" t="str">
        <f ca="1" t="shared" si="43"/>
        <v>投标保证金回款</v>
      </c>
      <c r="K280" s="345">
        <f ca="1" t="shared" si="44"/>
        <v>50000</v>
      </c>
      <c r="L280" s="345">
        <f ca="1" t="shared" si="45"/>
        <v>0</v>
      </c>
      <c r="M280" s="345">
        <f ca="1" t="shared" si="46"/>
        <v>287296.46</v>
      </c>
      <c r="N280" s="345">
        <f ca="1" t="shared" si="47"/>
        <v>0</v>
      </c>
    </row>
    <row r="281" ht="14.25" hidden="1" spans="1:14">
      <c r="A281" s="334">
        <f>档案!A280</f>
        <v>0</v>
      </c>
      <c r="B281" s="334">
        <f ca="1" t="shared" si="40"/>
        <v>1</v>
      </c>
      <c r="D281" s="334">
        <f ca="1" t="shared" si="48"/>
        <v>2</v>
      </c>
      <c r="E281" s="327">
        <f ca="1" t="shared" si="49"/>
        <v>125</v>
      </c>
      <c r="F281" s="327" t="str">
        <f ca="1">VLOOKUP(D281,档案!A:C,3,FALSE)</f>
        <v>武汉开明</v>
      </c>
      <c r="G281" s="338" t="str">
        <f ca="1">VLOOKUP(D281,档案!A:B,2,FALSE)</f>
        <v>浦发银行光谷支行004954</v>
      </c>
      <c r="H281" s="328">
        <f ca="1" t="shared" si="41"/>
        <v>45729</v>
      </c>
      <c r="I281" s="344" t="str">
        <f ca="1" t="shared" si="42"/>
        <v>收到武汉开明高新科技有限公司钙液管线更换农民工工资保证金专户转入销户款</v>
      </c>
      <c r="J281" s="344" t="str">
        <f ca="1" t="shared" si="43"/>
        <v>他行转入或存现</v>
      </c>
      <c r="K281" s="345">
        <f ca="1" t="shared" si="44"/>
        <v>180044</v>
      </c>
      <c r="L281" s="345">
        <f ca="1" t="shared" si="45"/>
        <v>0</v>
      </c>
      <c r="M281" s="345">
        <f ca="1" t="shared" si="46"/>
        <v>467340.46</v>
      </c>
      <c r="N281" s="345">
        <f ca="1" t="shared" si="47"/>
        <v>0</v>
      </c>
    </row>
    <row r="282" ht="14.25" hidden="1" spans="1:14">
      <c r="A282" s="334">
        <f>档案!A281</f>
        <v>0</v>
      </c>
      <c r="B282" s="334">
        <f ca="1" t="shared" si="40"/>
        <v>1</v>
      </c>
      <c r="D282" s="334">
        <f ca="1" t="shared" si="48"/>
        <v>2</v>
      </c>
      <c r="E282" s="327">
        <f ca="1" t="shared" si="49"/>
        <v>126</v>
      </c>
      <c r="F282" s="327" t="str">
        <f ca="1">VLOOKUP(D282,档案!A:C,3,FALSE)</f>
        <v>武汉开明</v>
      </c>
      <c r="G282" s="338" t="str">
        <f ca="1">VLOOKUP(D282,档案!A:B,2,FALSE)</f>
        <v>浦发银行光谷支行004954</v>
      </c>
      <c r="H282" s="328">
        <f ca="1" t="shared" si="41"/>
        <v>45729</v>
      </c>
      <c r="I282" s="344" t="str">
        <f ca="1" t="shared" si="42"/>
        <v>收到山东招标股份有限公司退投标保证金</v>
      </c>
      <c r="J282" s="344" t="str">
        <f ca="1" t="shared" si="43"/>
        <v>投标保证金回款</v>
      </c>
      <c r="K282" s="345">
        <f ca="1" t="shared" si="44"/>
        <v>10000</v>
      </c>
      <c r="L282" s="345">
        <f ca="1" t="shared" si="45"/>
        <v>0</v>
      </c>
      <c r="M282" s="345">
        <f ca="1" t="shared" si="46"/>
        <v>477340.46</v>
      </c>
      <c r="N282" s="345">
        <f ca="1" t="shared" si="47"/>
        <v>0</v>
      </c>
    </row>
    <row r="283" ht="14.25" hidden="1" spans="1:14">
      <c r="A283" s="334">
        <f>档案!A282</f>
        <v>0</v>
      </c>
      <c r="B283" s="334">
        <f ca="1" t="shared" si="40"/>
        <v>1</v>
      </c>
      <c r="D283" s="334">
        <f ca="1" t="shared" si="48"/>
        <v>2</v>
      </c>
      <c r="E283" s="327">
        <f ca="1" t="shared" si="49"/>
        <v>127</v>
      </c>
      <c r="F283" s="327" t="str">
        <f ca="1">VLOOKUP(D283,档案!A:C,3,FALSE)</f>
        <v>武汉开明</v>
      </c>
      <c r="G283" s="338" t="str">
        <f ca="1">VLOOKUP(D283,档案!A:B,2,FALSE)</f>
        <v>浦发银行光谷支行004954</v>
      </c>
      <c r="H283" s="328">
        <f ca="1" t="shared" si="41"/>
        <v>45730</v>
      </c>
      <c r="I283" s="344" t="str">
        <f ca="1" t="shared" si="42"/>
        <v>收到武汉开明高新科技有限公司脱硫塔烟道更换农民工工资保证金转入销户款</v>
      </c>
      <c r="J283" s="344" t="str">
        <f ca="1" t="shared" si="43"/>
        <v>他行转入或存现</v>
      </c>
      <c r="K283" s="345">
        <f ca="1" t="shared" si="44"/>
        <v>65500</v>
      </c>
      <c r="L283" s="345">
        <f ca="1" t="shared" si="45"/>
        <v>0</v>
      </c>
      <c r="M283" s="345">
        <f ca="1" t="shared" si="46"/>
        <v>542840.46</v>
      </c>
      <c r="N283" s="345">
        <f ca="1" t="shared" si="47"/>
        <v>0</v>
      </c>
    </row>
    <row r="284" ht="14.25" hidden="1" spans="1:14">
      <c r="A284" s="334">
        <f>档案!A283</f>
        <v>0</v>
      </c>
      <c r="B284" s="334">
        <f ca="1" t="shared" si="40"/>
        <v>1</v>
      </c>
      <c r="D284" s="334">
        <f ca="1" t="shared" si="48"/>
        <v>2</v>
      </c>
      <c r="E284" s="327">
        <f ca="1" t="shared" si="49"/>
        <v>128</v>
      </c>
      <c r="F284" s="327" t="str">
        <f ca="1">VLOOKUP(D284,档案!A:C,3,FALSE)</f>
        <v>武汉开明</v>
      </c>
      <c r="G284" s="338" t="str">
        <f ca="1">VLOOKUP(D284,档案!A:B,2,FALSE)</f>
        <v>浦发银行光谷支行004954</v>
      </c>
      <c r="H284" s="328">
        <f ca="1" t="shared" si="41"/>
        <v>45730</v>
      </c>
      <c r="I284" s="344" t="str">
        <f ca="1" t="shared" si="42"/>
        <v>收到外经证退税</v>
      </c>
      <c r="J284" s="344" t="str">
        <f ca="1" t="shared" si="43"/>
        <v>其他收款</v>
      </c>
      <c r="K284" s="345">
        <f ca="1" t="shared" si="44"/>
        <v>11849.44</v>
      </c>
      <c r="L284" s="345">
        <f ca="1" t="shared" si="45"/>
        <v>0</v>
      </c>
      <c r="M284" s="345">
        <f ca="1" t="shared" si="46"/>
        <v>554689.9</v>
      </c>
      <c r="N284" s="345">
        <f ca="1" t="shared" si="47"/>
        <v>0</v>
      </c>
    </row>
    <row r="285" ht="14.25" hidden="1" spans="1:14">
      <c r="A285" s="334">
        <f>档案!A284</f>
        <v>0</v>
      </c>
      <c r="B285" s="334">
        <f ca="1" t="shared" si="40"/>
        <v>1</v>
      </c>
      <c r="D285" s="334">
        <f ca="1" t="shared" si="48"/>
        <v>2</v>
      </c>
      <c r="E285" s="327">
        <f ca="1" t="shared" si="49"/>
        <v>129</v>
      </c>
      <c r="F285" s="327" t="str">
        <f ca="1">VLOOKUP(D285,档案!A:C,3,FALSE)</f>
        <v>武汉开明</v>
      </c>
      <c r="G285" s="338" t="str">
        <f ca="1">VLOOKUP(D285,档案!A:B,2,FALSE)</f>
        <v>浦发银行光谷支行004954</v>
      </c>
      <c r="H285" s="328">
        <f ca="1" t="shared" si="41"/>
        <v>45730</v>
      </c>
      <c r="I285" s="344" t="str">
        <f ca="1" t="shared" si="42"/>
        <v>收到武汉开明高新科技有限公司脱硫塔烟道更换农民工工资保证金转入销户利息结息款</v>
      </c>
      <c r="J285" s="344" t="str">
        <f ca="1" t="shared" si="43"/>
        <v>其他收款</v>
      </c>
      <c r="K285" s="345">
        <f ca="1" t="shared" si="44"/>
        <v>107.76</v>
      </c>
      <c r="L285" s="345">
        <f ca="1" t="shared" si="45"/>
        <v>0</v>
      </c>
      <c r="M285" s="345">
        <f ca="1" t="shared" si="46"/>
        <v>554797.66</v>
      </c>
      <c r="N285" s="345">
        <f ca="1" t="shared" si="47"/>
        <v>0</v>
      </c>
    </row>
    <row r="286" ht="14.25" hidden="1" spans="1:14">
      <c r="A286" s="334">
        <f>档案!A285</f>
        <v>0</v>
      </c>
      <c r="B286" s="334">
        <f ca="1" t="shared" si="40"/>
        <v>1</v>
      </c>
      <c r="D286" s="334">
        <f ca="1" t="shared" si="48"/>
        <v>2</v>
      </c>
      <c r="E286" s="327">
        <f ca="1" t="shared" si="49"/>
        <v>130</v>
      </c>
      <c r="F286" s="327" t="str">
        <f ca="1">VLOOKUP(D286,档案!A:C,3,FALSE)</f>
        <v>武汉开明</v>
      </c>
      <c r="G286" s="338" t="str">
        <f ca="1">VLOOKUP(D286,档案!A:B,2,FALSE)</f>
        <v>浦发银行光谷支行004954</v>
      </c>
      <c r="H286" s="328">
        <f ca="1" t="shared" si="41"/>
        <v>45730</v>
      </c>
      <c r="I286" s="344" t="str">
        <f ca="1" t="shared" si="42"/>
        <v>收到武汉开明高新科技有限公司钙液管线更换农民工工资保证金专户转入销户利息结息款</v>
      </c>
      <c r="J286" s="344" t="str">
        <f ca="1" t="shared" si="43"/>
        <v>其他收款</v>
      </c>
      <c r="K286" s="345">
        <f ca="1" t="shared" si="44"/>
        <v>274.24</v>
      </c>
      <c r="L286" s="345">
        <f ca="1" t="shared" si="45"/>
        <v>0</v>
      </c>
      <c r="M286" s="345">
        <f ca="1" t="shared" si="46"/>
        <v>555071.9</v>
      </c>
      <c r="N286" s="345">
        <f ca="1" t="shared" si="47"/>
        <v>0</v>
      </c>
    </row>
    <row r="287" ht="14.25" hidden="1" spans="1:14">
      <c r="A287" s="334">
        <f>档案!A286</f>
        <v>0</v>
      </c>
      <c r="B287" s="334">
        <f ca="1" t="shared" si="40"/>
        <v>1</v>
      </c>
      <c r="D287" s="334">
        <f ca="1" t="shared" si="48"/>
        <v>2</v>
      </c>
      <c r="E287" s="327">
        <f ca="1" t="shared" si="49"/>
        <v>131</v>
      </c>
      <c r="F287" s="327" t="str">
        <f ca="1">VLOOKUP(D287,档案!A:C,3,FALSE)</f>
        <v>武汉开明</v>
      </c>
      <c r="G287" s="338" t="str">
        <f ca="1">VLOOKUP(D287,档案!A:B,2,FALSE)</f>
        <v>浦发银行光谷支行004954</v>
      </c>
      <c r="H287" s="328">
        <f ca="1" t="shared" si="41"/>
        <v>45730</v>
      </c>
      <c r="I287" s="344" t="str">
        <f ca="1" t="shared" si="42"/>
        <v>重灰2#、3#、5#重灰炉炉头总成技改项目履约保证付青海发投碱业有限公司</v>
      </c>
      <c r="J287" s="344" t="str">
        <f ca="1" t="shared" si="43"/>
        <v>付投标保证金</v>
      </c>
      <c r="K287" s="345">
        <f ca="1" t="shared" si="44"/>
        <v>0</v>
      </c>
      <c r="L287" s="345">
        <f ca="1" t="shared" si="45"/>
        <v>28000</v>
      </c>
      <c r="M287" s="345">
        <f ca="1" t="shared" si="46"/>
        <v>527071.9</v>
      </c>
      <c r="N287" s="345">
        <f ca="1" t="shared" si="47"/>
        <v>0</v>
      </c>
    </row>
    <row r="288" ht="14.25" hidden="1" spans="1:14">
      <c r="A288" s="334">
        <f>档案!A287</f>
        <v>0</v>
      </c>
      <c r="B288" s="334">
        <f ca="1" t="shared" si="40"/>
        <v>1</v>
      </c>
      <c r="D288" s="334">
        <f ca="1" t="shared" si="48"/>
        <v>2</v>
      </c>
      <c r="E288" s="327">
        <f ca="1" t="shared" si="49"/>
        <v>132</v>
      </c>
      <c r="F288" s="327" t="str">
        <f ca="1">VLOOKUP(D288,档案!A:C,3,FALSE)</f>
        <v>武汉开明</v>
      </c>
      <c r="G288" s="338" t="str">
        <f ca="1">VLOOKUP(D288,档案!A:B,2,FALSE)</f>
        <v>浦发银行光谷支行004954</v>
      </c>
      <c r="H288" s="328">
        <f ca="1" t="shared" si="41"/>
        <v>45730</v>
      </c>
      <c r="I288" s="344" t="str">
        <f ca="1" t="shared" si="42"/>
        <v>重灰2#、3#、6#重灰炉炉头总成技改项目安全保证金付青海发投碱业有限公司</v>
      </c>
      <c r="J288" s="344" t="str">
        <f ca="1" t="shared" si="43"/>
        <v>付投标保证金</v>
      </c>
      <c r="K288" s="345">
        <f ca="1" t="shared" si="44"/>
        <v>0</v>
      </c>
      <c r="L288" s="345">
        <f ca="1" t="shared" si="45"/>
        <v>28000</v>
      </c>
      <c r="M288" s="345">
        <f ca="1" t="shared" si="46"/>
        <v>499071.9</v>
      </c>
      <c r="N288" s="345">
        <f ca="1" t="shared" si="47"/>
        <v>0</v>
      </c>
    </row>
    <row r="289" ht="14.25" hidden="1" spans="1:14">
      <c r="A289" s="334">
        <f>档案!A288</f>
        <v>0</v>
      </c>
      <c r="B289" s="334">
        <f ca="1" t="shared" si="40"/>
        <v>1</v>
      </c>
      <c r="D289" s="334">
        <f ca="1" t="shared" si="48"/>
        <v>2</v>
      </c>
      <c r="E289" s="327">
        <f ca="1" t="shared" si="49"/>
        <v>133</v>
      </c>
      <c r="F289" s="327" t="str">
        <f ca="1">VLOOKUP(D289,档案!A:C,3,FALSE)</f>
        <v>武汉开明</v>
      </c>
      <c r="G289" s="338" t="str">
        <f ca="1">VLOOKUP(D289,档案!A:B,2,FALSE)</f>
        <v>浦发银行光谷支行004954</v>
      </c>
      <c r="H289" s="328">
        <f ca="1" t="shared" si="41"/>
        <v>45730</v>
      </c>
      <c r="I289" s="344" t="str">
        <f ca="1" t="shared" si="42"/>
        <v>重灰2#、3#、7#重灰炉炉头总成技改项目农民工工资保证金付武汉开明高新科技有限公司热电车间烟道更换农民工工资保证金</v>
      </c>
      <c r="J289" s="344" t="str">
        <f ca="1" t="shared" si="43"/>
        <v>付投标保证金</v>
      </c>
      <c r="K289" s="345">
        <f ca="1" t="shared" si="44"/>
        <v>0</v>
      </c>
      <c r="L289" s="345">
        <f ca="1" t="shared" si="45"/>
        <v>28000</v>
      </c>
      <c r="M289" s="345">
        <f ca="1" t="shared" si="46"/>
        <v>471071.9</v>
      </c>
      <c r="N289" s="345">
        <f ca="1" t="shared" si="47"/>
        <v>0</v>
      </c>
    </row>
    <row r="290" ht="14.25" hidden="1" spans="1:14">
      <c r="A290" s="334">
        <f>档案!A289</f>
        <v>0</v>
      </c>
      <c r="B290" s="334">
        <f ca="1" t="shared" si="40"/>
        <v>1</v>
      </c>
      <c r="D290" s="334">
        <f ca="1" t="shared" si="48"/>
        <v>2</v>
      </c>
      <c r="E290" s="327">
        <f ca="1" t="shared" si="49"/>
        <v>134</v>
      </c>
      <c r="F290" s="327" t="str">
        <f ca="1">VLOOKUP(D290,档案!A:C,3,FALSE)</f>
        <v>武汉开明</v>
      </c>
      <c r="G290" s="338" t="str">
        <f ca="1">VLOOKUP(D290,档案!A:B,2,FALSE)</f>
        <v>浦发银行光谷支行004954</v>
      </c>
      <c r="H290" s="328">
        <f ca="1" t="shared" si="41"/>
        <v>45730</v>
      </c>
      <c r="I290" s="344" t="str">
        <f ca="1" t="shared" si="42"/>
        <v>银行手续费</v>
      </c>
      <c r="J290" s="344" t="str">
        <f ca="1" t="shared" si="43"/>
        <v>付日常费用</v>
      </c>
      <c r="K290" s="345">
        <f ca="1" t="shared" si="44"/>
        <v>0</v>
      </c>
      <c r="L290" s="345">
        <f ca="1" t="shared" si="45"/>
        <v>9</v>
      </c>
      <c r="M290" s="345">
        <f ca="1" t="shared" si="46"/>
        <v>471062.9</v>
      </c>
      <c r="N290" s="345">
        <f ca="1" t="shared" si="47"/>
        <v>0</v>
      </c>
    </row>
    <row r="291" ht="14.25" hidden="1" spans="1:14">
      <c r="A291" s="334">
        <f>档案!A290</f>
        <v>0</v>
      </c>
      <c r="B291" s="334">
        <f ca="1" t="shared" si="40"/>
        <v>1</v>
      </c>
      <c r="D291" s="334">
        <f ca="1" t="shared" si="48"/>
        <v>2</v>
      </c>
      <c r="E291" s="327">
        <f ca="1" t="shared" si="49"/>
        <v>135</v>
      </c>
      <c r="F291" s="327" t="str">
        <f ca="1">VLOOKUP(D291,档案!A:C,3,FALSE)</f>
        <v>武汉开明</v>
      </c>
      <c r="G291" s="338" t="str">
        <f ca="1">VLOOKUP(D291,档案!A:B,2,FALSE)</f>
        <v>浦发银行光谷支行004954</v>
      </c>
      <c r="H291" s="328">
        <f ca="1" t="shared" si="41"/>
        <v>45730</v>
      </c>
      <c r="I291" s="344" t="str">
        <f ca="1" t="shared" si="42"/>
        <v>银行手续费</v>
      </c>
      <c r="J291" s="344" t="str">
        <f ca="1" t="shared" si="43"/>
        <v>付日常费用</v>
      </c>
      <c r="K291" s="345">
        <f ca="1" t="shared" si="44"/>
        <v>0</v>
      </c>
      <c r="L291" s="345">
        <f ca="1" t="shared" si="45"/>
        <v>9</v>
      </c>
      <c r="M291" s="345">
        <f ca="1" t="shared" si="46"/>
        <v>471053.9</v>
      </c>
      <c r="N291" s="345">
        <f ca="1" t="shared" si="47"/>
        <v>0</v>
      </c>
    </row>
    <row r="292" ht="14.25" hidden="1" spans="1:14">
      <c r="A292" s="334">
        <f>档案!A291</f>
        <v>0</v>
      </c>
      <c r="B292" s="334">
        <f ca="1" t="shared" si="40"/>
        <v>1</v>
      </c>
      <c r="D292" s="334">
        <f ca="1" t="shared" si="48"/>
        <v>2</v>
      </c>
      <c r="E292" s="327">
        <f ca="1" t="shared" si="49"/>
        <v>136</v>
      </c>
      <c r="F292" s="327" t="str">
        <f ca="1">VLOOKUP(D292,档案!A:C,3,FALSE)</f>
        <v>武汉开明</v>
      </c>
      <c r="G292" s="338" t="str">
        <f ca="1">VLOOKUP(D292,档案!A:B,2,FALSE)</f>
        <v>浦发银行光谷支行004954</v>
      </c>
      <c r="H292" s="328">
        <f ca="1" t="shared" si="41"/>
        <v>45730</v>
      </c>
      <c r="I292" s="344" t="str">
        <f ca="1" t="shared" si="42"/>
        <v>银行手续费</v>
      </c>
      <c r="J292" s="344" t="str">
        <f ca="1" t="shared" si="43"/>
        <v>付日常费用</v>
      </c>
      <c r="K292" s="345">
        <f ca="1" t="shared" si="44"/>
        <v>0</v>
      </c>
      <c r="L292" s="345">
        <f ca="1" t="shared" si="45"/>
        <v>9</v>
      </c>
      <c r="M292" s="345">
        <f ca="1" t="shared" si="46"/>
        <v>471044.9</v>
      </c>
      <c r="N292" s="345">
        <f ca="1" t="shared" si="47"/>
        <v>0</v>
      </c>
    </row>
    <row r="293" ht="14.25" hidden="1" spans="1:14">
      <c r="A293" s="334">
        <f>档案!A292</f>
        <v>0</v>
      </c>
      <c r="B293" s="334">
        <f ca="1" t="shared" si="40"/>
        <v>1</v>
      </c>
      <c r="D293" s="334">
        <f ca="1" t="shared" si="48"/>
        <v>2</v>
      </c>
      <c r="E293" s="327">
        <f ca="1" t="shared" si="49"/>
        <v>137</v>
      </c>
      <c r="F293" s="327" t="str">
        <f ca="1">VLOOKUP(D293,档案!A:C,3,FALSE)</f>
        <v>武汉开明</v>
      </c>
      <c r="G293" s="338" t="str">
        <f ca="1">VLOOKUP(D293,档案!A:B,2,FALSE)</f>
        <v>浦发银行光谷支行004954</v>
      </c>
      <c r="H293" s="328">
        <f ca="1" t="shared" si="41"/>
        <v>45730</v>
      </c>
      <c r="I293" s="344" t="str">
        <f ca="1" t="shared" si="42"/>
        <v>武汉浦发转湖北工行西山支行</v>
      </c>
      <c r="J293" s="344" t="str">
        <f ca="1" t="shared" si="43"/>
        <v>转出他行或提现</v>
      </c>
      <c r="K293" s="345">
        <f ca="1" t="shared" si="44"/>
        <v>0</v>
      </c>
      <c r="L293" s="345">
        <f ca="1" t="shared" si="45"/>
        <v>150000</v>
      </c>
      <c r="M293" s="345">
        <f ca="1" t="shared" si="46"/>
        <v>321044.9</v>
      </c>
      <c r="N293" s="345">
        <f ca="1" t="shared" si="47"/>
        <v>0</v>
      </c>
    </row>
    <row r="294" ht="14.25" hidden="1" spans="1:14">
      <c r="A294" s="334">
        <f>档案!A293</f>
        <v>0</v>
      </c>
      <c r="B294" s="334">
        <f ca="1" t="shared" si="40"/>
        <v>1</v>
      </c>
      <c r="D294" s="334">
        <f ca="1" t="shared" si="48"/>
        <v>2</v>
      </c>
      <c r="E294" s="327">
        <f ca="1" t="shared" si="49"/>
        <v>138</v>
      </c>
      <c r="F294" s="327" t="str">
        <f ca="1">VLOOKUP(D294,档案!A:C,3,FALSE)</f>
        <v>武汉开明</v>
      </c>
      <c r="G294" s="338" t="str">
        <f ca="1">VLOOKUP(D294,档案!A:B,2,FALSE)</f>
        <v>浦发银行光谷支行004954</v>
      </c>
      <c r="H294" s="328">
        <f ca="1" t="shared" si="41"/>
        <v>45730</v>
      </c>
      <c r="I294" s="344" t="str">
        <f ca="1" t="shared" si="42"/>
        <v>跨行转账同城</v>
      </c>
      <c r="J294" s="344" t="str">
        <f ca="1" t="shared" si="43"/>
        <v>付日常费用</v>
      </c>
      <c r="K294" s="345">
        <f ca="1" t="shared" si="44"/>
        <v>0</v>
      </c>
      <c r="L294" s="345">
        <f ca="1" t="shared" si="45"/>
        <v>1</v>
      </c>
      <c r="M294" s="345">
        <f ca="1" t="shared" si="46"/>
        <v>321043.9</v>
      </c>
      <c r="N294" s="345">
        <f ca="1" t="shared" si="47"/>
        <v>0</v>
      </c>
    </row>
    <row r="295" ht="14.25" hidden="1" spans="1:14">
      <c r="A295" s="334">
        <f>档案!A294</f>
        <v>0</v>
      </c>
      <c r="B295" s="334">
        <f ca="1" t="shared" si="40"/>
        <v>1</v>
      </c>
      <c r="D295" s="334">
        <f ca="1" t="shared" si="48"/>
        <v>2</v>
      </c>
      <c r="E295" s="327">
        <f ca="1" t="shared" si="49"/>
        <v>139</v>
      </c>
      <c r="F295" s="327" t="str">
        <f ca="1">VLOOKUP(D295,档案!A:C,3,FALSE)</f>
        <v>武汉开明</v>
      </c>
      <c r="G295" s="338" t="str">
        <f ca="1">VLOOKUP(D295,档案!A:B,2,FALSE)</f>
        <v>浦发银行光谷支行004954</v>
      </c>
      <c r="H295" s="328">
        <f ca="1" t="shared" si="41"/>
        <v>45730</v>
      </c>
      <c r="I295" s="344" t="str">
        <f ca="1" t="shared" si="42"/>
        <v>缴纳武汉开明2025.2月个人所得税</v>
      </c>
      <c r="J295" s="344" t="str">
        <f ca="1" t="shared" si="43"/>
        <v>付日常费用</v>
      </c>
      <c r="K295" s="345">
        <f ca="1" t="shared" si="44"/>
        <v>0</v>
      </c>
      <c r="L295" s="345">
        <f ca="1" t="shared" si="45"/>
        <v>3471.64</v>
      </c>
      <c r="M295" s="345">
        <f ca="1" t="shared" si="46"/>
        <v>317572.26</v>
      </c>
      <c r="N295" s="345">
        <f ca="1" t="shared" si="47"/>
        <v>0</v>
      </c>
    </row>
    <row r="296" ht="14.25" hidden="1" spans="1:14">
      <c r="A296" s="334">
        <f>档案!A295</f>
        <v>0</v>
      </c>
      <c r="B296" s="334">
        <f ca="1" t="shared" si="40"/>
        <v>1</v>
      </c>
      <c r="D296" s="334">
        <f ca="1" t="shared" si="48"/>
        <v>2</v>
      </c>
      <c r="E296" s="327">
        <f ca="1" t="shared" si="49"/>
        <v>140</v>
      </c>
      <c r="F296" s="327" t="str">
        <f ca="1">VLOOKUP(D296,档案!A:C,3,FALSE)</f>
        <v>武汉开明</v>
      </c>
      <c r="G296" s="338" t="str">
        <f ca="1">VLOOKUP(D296,档案!A:B,2,FALSE)</f>
        <v>浦发银行光谷支行004954</v>
      </c>
      <c r="H296" s="328">
        <f ca="1" t="shared" si="41"/>
        <v>45733</v>
      </c>
      <c r="I296" s="344" t="str">
        <f ca="1" t="shared" si="42"/>
        <v>银行手续费</v>
      </c>
      <c r="J296" s="344" t="str">
        <f ca="1" t="shared" si="43"/>
        <v>付日常费用</v>
      </c>
      <c r="K296" s="345">
        <f ca="1" t="shared" si="44"/>
        <v>0</v>
      </c>
      <c r="L296" s="345">
        <f ca="1" t="shared" si="45"/>
        <v>4.5</v>
      </c>
      <c r="M296" s="345">
        <f ca="1" t="shared" si="46"/>
        <v>317567.76</v>
      </c>
      <c r="N296" s="345">
        <f ca="1" t="shared" si="47"/>
        <v>0</v>
      </c>
    </row>
    <row r="297" ht="14.25" hidden="1" spans="1:14">
      <c r="A297" s="334">
        <f>档案!A296</f>
        <v>0</v>
      </c>
      <c r="B297" s="334">
        <f ca="1" t="shared" si="40"/>
        <v>1</v>
      </c>
      <c r="D297" s="334">
        <f ca="1" t="shared" si="48"/>
        <v>2</v>
      </c>
      <c r="E297" s="327">
        <f ca="1" t="shared" si="49"/>
        <v>141</v>
      </c>
      <c r="F297" s="327" t="str">
        <f ca="1">VLOOKUP(D297,档案!A:C,3,FALSE)</f>
        <v>武汉开明</v>
      </c>
      <c r="G297" s="338" t="str">
        <f ca="1">VLOOKUP(D297,档案!A:B,2,FALSE)</f>
        <v>浦发银行光谷支行004954</v>
      </c>
      <c r="H297" s="328">
        <f ca="1" t="shared" si="41"/>
        <v>45733</v>
      </c>
      <c r="I297" s="344" t="str">
        <f ca="1" t="shared" si="42"/>
        <v>银行手续费</v>
      </c>
      <c r="J297" s="344" t="str">
        <f ca="1" t="shared" si="43"/>
        <v>付日常费用</v>
      </c>
      <c r="K297" s="345">
        <f ca="1" t="shared" si="44"/>
        <v>0</v>
      </c>
      <c r="L297" s="345">
        <f ca="1" t="shared" si="45"/>
        <v>4.5</v>
      </c>
      <c r="M297" s="345">
        <f ca="1" t="shared" si="46"/>
        <v>317563.26</v>
      </c>
      <c r="N297" s="345">
        <f ca="1" t="shared" si="47"/>
        <v>0</v>
      </c>
    </row>
    <row r="298" ht="14.25" hidden="1" spans="1:14">
      <c r="A298" s="334">
        <f>档案!A297</f>
        <v>0</v>
      </c>
      <c r="B298" s="334">
        <f ca="1" t="shared" si="40"/>
        <v>1</v>
      </c>
      <c r="D298" s="334">
        <f ca="1" t="shared" si="48"/>
        <v>2</v>
      </c>
      <c r="E298" s="327">
        <f ca="1" t="shared" si="49"/>
        <v>142</v>
      </c>
      <c r="F298" s="327" t="str">
        <f ca="1">VLOOKUP(D298,档案!A:C,3,FALSE)</f>
        <v>武汉开明</v>
      </c>
      <c r="G298" s="338" t="str">
        <f ca="1">VLOOKUP(D298,档案!A:B,2,FALSE)</f>
        <v>浦发银行光谷支行004954</v>
      </c>
      <c r="H298" s="328">
        <f ca="1" t="shared" si="41"/>
        <v>45733</v>
      </c>
      <c r="I298" s="344" t="str">
        <f ca="1" t="shared" si="42"/>
        <v>商务部胡敏用款锌业四厂回一大修回转炉筒体更换施工项目（项目编号：YGXY-SBB/20250310/32）投标保证金付河南豫光锌业有限公司</v>
      </c>
      <c r="J298" s="344" t="str">
        <f ca="1" t="shared" si="43"/>
        <v>付投标保证金</v>
      </c>
      <c r="K298" s="345">
        <f ca="1" t="shared" si="44"/>
        <v>0</v>
      </c>
      <c r="L298" s="345">
        <f ca="1" t="shared" si="45"/>
        <v>10000</v>
      </c>
      <c r="M298" s="345">
        <f ca="1" t="shared" si="46"/>
        <v>307563.26</v>
      </c>
      <c r="N298" s="345">
        <f ca="1" t="shared" si="47"/>
        <v>0</v>
      </c>
    </row>
    <row r="299" ht="14.25" hidden="1" spans="1:14">
      <c r="A299" s="334">
        <f>档案!A298</f>
        <v>0</v>
      </c>
      <c r="B299" s="334">
        <f ca="1" t="shared" si="40"/>
        <v>1</v>
      </c>
      <c r="D299" s="334">
        <f ca="1" t="shared" si="48"/>
        <v>2</v>
      </c>
      <c r="E299" s="327">
        <f ca="1" t="shared" si="49"/>
        <v>143</v>
      </c>
      <c r="F299" s="327" t="str">
        <f ca="1">VLOOKUP(D299,档案!A:C,3,FALSE)</f>
        <v>武汉开明</v>
      </c>
      <c r="G299" s="338" t="str">
        <f ca="1">VLOOKUP(D299,档案!A:B,2,FALSE)</f>
        <v>浦发银行光谷支行004954</v>
      </c>
      <c r="H299" s="328">
        <f ca="1" t="shared" si="41"/>
        <v>45733</v>
      </c>
      <c r="I299" s="344" t="str">
        <f ca="1" t="shared" si="42"/>
        <v>商务部胡敏用款BDQY-ZB-2025-0124+和益公司破碎机转子在线维修招标保证金付保定太行和益环保科技有限公司</v>
      </c>
      <c r="J299" s="344" t="str">
        <f ca="1" t="shared" si="43"/>
        <v>付投标保证金</v>
      </c>
      <c r="K299" s="345">
        <f ca="1" t="shared" si="44"/>
        <v>0</v>
      </c>
      <c r="L299" s="345">
        <f ca="1" t="shared" si="45"/>
        <v>3000</v>
      </c>
      <c r="M299" s="345">
        <f ca="1" t="shared" si="46"/>
        <v>304563.26</v>
      </c>
      <c r="N299" s="345">
        <f ca="1" t="shared" si="47"/>
        <v>0</v>
      </c>
    </row>
    <row r="300" ht="14.25" hidden="1" spans="1:14">
      <c r="A300" s="334">
        <f>档案!A299</f>
        <v>0</v>
      </c>
      <c r="B300" s="334">
        <f ca="1" t="shared" si="40"/>
        <v>1</v>
      </c>
      <c r="D300" s="334">
        <f ca="1" t="shared" si="48"/>
        <v>2</v>
      </c>
      <c r="E300" s="327">
        <f ca="1" t="shared" si="49"/>
        <v>144</v>
      </c>
      <c r="F300" s="327" t="str">
        <f ca="1">VLOOKUP(D300,档案!A:C,3,FALSE)</f>
        <v>武汉开明</v>
      </c>
      <c r="G300" s="338" t="str">
        <f ca="1">VLOOKUP(D300,档案!A:B,2,FALSE)</f>
        <v>浦发银行光谷支行004954</v>
      </c>
      <c r="H300" s="328">
        <f ca="1" t="shared" si="41"/>
        <v>45734</v>
      </c>
      <c r="I300" s="344" t="str">
        <f ca="1" t="shared" si="42"/>
        <v>转武汉宁波银行</v>
      </c>
      <c r="J300" s="344" t="str">
        <f ca="1" t="shared" si="43"/>
        <v>转出他行或提现</v>
      </c>
      <c r="K300" s="345">
        <f ca="1" t="shared" si="44"/>
        <v>0</v>
      </c>
      <c r="L300" s="345">
        <f ca="1" t="shared" si="45"/>
        <v>90000</v>
      </c>
      <c r="M300" s="345">
        <f ca="1" t="shared" si="46"/>
        <v>214563.26</v>
      </c>
      <c r="N300" s="345">
        <f ca="1" t="shared" si="47"/>
        <v>0</v>
      </c>
    </row>
    <row r="301" ht="14.25" hidden="1" spans="1:14">
      <c r="A301" s="334">
        <f>档案!A300</f>
        <v>0</v>
      </c>
      <c r="B301" s="334">
        <f ca="1" t="shared" si="40"/>
        <v>1</v>
      </c>
      <c r="D301" s="334">
        <f ca="1" t="shared" si="48"/>
        <v>2</v>
      </c>
      <c r="E301" s="327">
        <f ca="1" t="shared" si="49"/>
        <v>145</v>
      </c>
      <c r="F301" s="327" t="str">
        <f ca="1">VLOOKUP(D301,档案!A:C,3,FALSE)</f>
        <v>武汉开明</v>
      </c>
      <c r="G301" s="338" t="str">
        <f ca="1">VLOOKUP(D301,档案!A:B,2,FALSE)</f>
        <v>浦发银行光谷支行004954</v>
      </c>
      <c r="H301" s="328">
        <f ca="1" t="shared" si="41"/>
        <v>45734</v>
      </c>
      <c r="I301" s="344" t="str">
        <f ca="1" t="shared" si="42"/>
        <v>银行手续费</v>
      </c>
      <c r="J301" s="344" t="str">
        <f ca="1" t="shared" si="43"/>
        <v>付日常费用</v>
      </c>
      <c r="K301" s="345">
        <f ca="1" t="shared" si="44"/>
        <v>0</v>
      </c>
      <c r="L301" s="345">
        <f ca="1" t="shared" si="45"/>
        <v>9</v>
      </c>
      <c r="M301" s="345">
        <f ca="1" t="shared" si="46"/>
        <v>214554.26</v>
      </c>
      <c r="N301" s="345">
        <f ca="1" t="shared" si="47"/>
        <v>0</v>
      </c>
    </row>
    <row r="302" ht="14.25" hidden="1" spans="1:14">
      <c r="A302" s="334">
        <f>档案!A301</f>
        <v>0</v>
      </c>
      <c r="B302" s="334">
        <f ca="1" t="shared" si="40"/>
        <v>1</v>
      </c>
      <c r="D302" s="334">
        <f ca="1" t="shared" si="48"/>
        <v>2</v>
      </c>
      <c r="E302" s="327">
        <f ca="1" t="shared" si="49"/>
        <v>146</v>
      </c>
      <c r="F302" s="327" t="str">
        <f ca="1">VLOOKUP(D302,档案!A:C,3,FALSE)</f>
        <v>武汉开明</v>
      </c>
      <c r="G302" s="338" t="str">
        <f ca="1">VLOOKUP(D302,档案!A:B,2,FALSE)</f>
        <v>浦发银行光谷支行004954</v>
      </c>
      <c r="H302" s="328">
        <f ca="1" t="shared" si="41"/>
        <v>45735</v>
      </c>
      <c r="I302" s="344" t="str">
        <f ca="1" t="shared" si="42"/>
        <v>商务部范英用款重碱车间一座碳化塔更新项目履约保证金付青海发投碱业有限公司--公司</v>
      </c>
      <c r="J302" s="344" t="str">
        <f ca="1" t="shared" si="43"/>
        <v>付投标保证金</v>
      </c>
      <c r="K302" s="345">
        <f ca="1" t="shared" si="44"/>
        <v>0</v>
      </c>
      <c r="L302" s="345">
        <f ca="1" t="shared" si="45"/>
        <v>37000</v>
      </c>
      <c r="M302" s="345">
        <f ca="1" t="shared" si="46"/>
        <v>177554.26</v>
      </c>
      <c r="N302" s="345">
        <f ca="1" t="shared" si="47"/>
        <v>0</v>
      </c>
    </row>
    <row r="303" ht="14.25" hidden="1" spans="1:14">
      <c r="A303" s="334">
        <f>档案!A302</f>
        <v>0</v>
      </c>
      <c r="B303" s="334">
        <f ca="1" t="shared" si="40"/>
        <v>1</v>
      </c>
      <c r="D303" s="334">
        <f ca="1" t="shared" si="48"/>
        <v>2</v>
      </c>
      <c r="E303" s="327">
        <f ca="1" t="shared" si="49"/>
        <v>147</v>
      </c>
      <c r="F303" s="327" t="str">
        <f ca="1">VLOOKUP(D303,档案!A:C,3,FALSE)</f>
        <v>武汉开明</v>
      </c>
      <c r="G303" s="338" t="str">
        <f ca="1">VLOOKUP(D303,档案!A:B,2,FALSE)</f>
        <v>浦发银行光谷支行004954</v>
      </c>
      <c r="H303" s="328">
        <f ca="1" t="shared" si="41"/>
        <v>45735</v>
      </c>
      <c r="I303" s="344" t="str">
        <f ca="1" t="shared" si="42"/>
        <v>商务部范英用款重碱车间一座碳化塔更新项目安全保证金付青海发投碱业有限公司--公司</v>
      </c>
      <c r="J303" s="344" t="str">
        <f ca="1" t="shared" si="43"/>
        <v>付投标保证金</v>
      </c>
      <c r="K303" s="345">
        <f ca="1" t="shared" si="44"/>
        <v>0</v>
      </c>
      <c r="L303" s="345">
        <f ca="1" t="shared" si="45"/>
        <v>37000</v>
      </c>
      <c r="M303" s="345">
        <f ca="1" t="shared" si="46"/>
        <v>140554.26</v>
      </c>
      <c r="N303" s="345">
        <f ca="1" t="shared" si="47"/>
        <v>0</v>
      </c>
    </row>
    <row r="304" ht="14.25" hidden="1" spans="1:14">
      <c r="A304" s="334">
        <f>档案!A303</f>
        <v>0</v>
      </c>
      <c r="B304" s="334">
        <f ca="1" t="shared" si="40"/>
        <v>1</v>
      </c>
      <c r="D304" s="334">
        <f ca="1" t="shared" si="48"/>
        <v>2</v>
      </c>
      <c r="E304" s="327">
        <f ca="1" t="shared" si="49"/>
        <v>148</v>
      </c>
      <c r="F304" s="327" t="str">
        <f ca="1">VLOOKUP(D304,档案!A:C,3,FALSE)</f>
        <v>武汉开明</v>
      </c>
      <c r="G304" s="338" t="str">
        <f ca="1">VLOOKUP(D304,档案!A:B,2,FALSE)</f>
        <v>浦发银行光谷支行004954</v>
      </c>
      <c r="H304" s="328">
        <f ca="1" t="shared" si="41"/>
        <v>45735</v>
      </c>
      <c r="I304" s="344" t="str">
        <f ca="1" t="shared" si="42"/>
        <v>商务部范英用款重碱车间一座碳化塔更新项目农民工工资保证金付武汉开明高新科技有限公司热电车间烟道更换农民工工资保证金--公司</v>
      </c>
      <c r="J304" s="344" t="str">
        <f ca="1" t="shared" si="43"/>
        <v>付投标保证金</v>
      </c>
      <c r="K304" s="345">
        <f ca="1" t="shared" si="44"/>
        <v>0</v>
      </c>
      <c r="L304" s="345">
        <f ca="1" t="shared" si="45"/>
        <v>37000</v>
      </c>
      <c r="M304" s="345">
        <f ca="1" t="shared" si="46"/>
        <v>103554.26</v>
      </c>
      <c r="N304" s="345">
        <f ca="1" t="shared" si="47"/>
        <v>0</v>
      </c>
    </row>
    <row r="305" ht="14.25" hidden="1" spans="1:14">
      <c r="A305" s="334">
        <f>档案!A304</f>
        <v>0</v>
      </c>
      <c r="B305" s="334">
        <f ca="1" t="shared" si="40"/>
        <v>1</v>
      </c>
      <c r="D305" s="334">
        <f ca="1" t="shared" si="48"/>
        <v>2</v>
      </c>
      <c r="E305" s="327">
        <f ca="1" t="shared" si="49"/>
        <v>149</v>
      </c>
      <c r="F305" s="327" t="str">
        <f ca="1">VLOOKUP(D305,档案!A:C,3,FALSE)</f>
        <v>武汉开明</v>
      </c>
      <c r="G305" s="338" t="str">
        <f ca="1">VLOOKUP(D305,档案!A:B,2,FALSE)</f>
        <v>浦发银行光谷支行004954</v>
      </c>
      <c r="H305" s="328">
        <f ca="1" t="shared" si="41"/>
        <v>45735</v>
      </c>
      <c r="I305" s="344" t="str">
        <f ca="1" t="shared" si="42"/>
        <v>商务部范英用款一期渣场二、三、四级泵站出口平台母管更换项目农民工工资保证金付武汉开明高新科技有限公司热电车间烟道更换农民工工资保证金--公司</v>
      </c>
      <c r="J305" s="344" t="str">
        <f ca="1" t="shared" si="43"/>
        <v>付投标保证金</v>
      </c>
      <c r="K305" s="345">
        <f ca="1" t="shared" si="44"/>
        <v>0</v>
      </c>
      <c r="L305" s="345">
        <f ca="1" t="shared" si="45"/>
        <v>17875</v>
      </c>
      <c r="M305" s="345">
        <f ca="1" t="shared" si="46"/>
        <v>85679.26</v>
      </c>
      <c r="N305" s="345">
        <f ca="1" t="shared" si="47"/>
        <v>0</v>
      </c>
    </row>
    <row r="306" ht="14.25" hidden="1" spans="1:14">
      <c r="A306" s="334">
        <f>档案!A305</f>
        <v>0</v>
      </c>
      <c r="B306" s="334">
        <f ca="1" t="shared" si="40"/>
        <v>1</v>
      </c>
      <c r="D306" s="334">
        <f ca="1" t="shared" si="48"/>
        <v>2</v>
      </c>
      <c r="E306" s="327">
        <f ca="1" t="shared" si="49"/>
        <v>150</v>
      </c>
      <c r="F306" s="327" t="str">
        <f ca="1">VLOOKUP(D306,档案!A:C,3,FALSE)</f>
        <v>武汉开明</v>
      </c>
      <c r="G306" s="338" t="str">
        <f ca="1">VLOOKUP(D306,档案!A:B,2,FALSE)</f>
        <v>浦发银行光谷支行004954</v>
      </c>
      <c r="H306" s="328">
        <f ca="1" t="shared" si="41"/>
        <v>45735</v>
      </c>
      <c r="I306" s="344" t="str">
        <f ca="1" t="shared" si="42"/>
        <v>商务部范英用款一期渣场二、三、四级泵站出口平台母管更换项目安全保证金付青海发投碱业有限公司--公司</v>
      </c>
      <c r="J306" s="344" t="str">
        <f ca="1" t="shared" si="43"/>
        <v>付投标保证金</v>
      </c>
      <c r="K306" s="345">
        <f ca="1" t="shared" si="44"/>
        <v>0</v>
      </c>
      <c r="L306" s="345">
        <f ca="1" t="shared" si="45"/>
        <v>18000</v>
      </c>
      <c r="M306" s="345">
        <f ca="1" t="shared" si="46"/>
        <v>67679.26</v>
      </c>
      <c r="N306" s="345">
        <f ca="1" t="shared" si="47"/>
        <v>0</v>
      </c>
    </row>
    <row r="307" ht="14.25" hidden="1" spans="1:14">
      <c r="A307" s="334">
        <f>档案!A306</f>
        <v>0</v>
      </c>
      <c r="B307" s="334">
        <f ca="1" t="shared" si="40"/>
        <v>1</v>
      </c>
      <c r="D307" s="334">
        <f ca="1" t="shared" si="48"/>
        <v>2</v>
      </c>
      <c r="E307" s="327">
        <f ca="1" t="shared" si="49"/>
        <v>151</v>
      </c>
      <c r="F307" s="327" t="str">
        <f ca="1">VLOOKUP(D307,档案!A:C,3,FALSE)</f>
        <v>武汉开明</v>
      </c>
      <c r="G307" s="338" t="str">
        <f ca="1">VLOOKUP(D307,档案!A:B,2,FALSE)</f>
        <v>浦发银行光谷支行004954</v>
      </c>
      <c r="H307" s="328">
        <f ca="1" t="shared" si="41"/>
        <v>45735</v>
      </c>
      <c r="I307" s="344" t="str">
        <f ca="1" t="shared" si="42"/>
        <v>商务部范英用款一期渣场二、三、四级泵站出口平台母管更换项目履约保证金付青海发投碱业有限公司--公司</v>
      </c>
      <c r="J307" s="344" t="str">
        <f ca="1" t="shared" si="43"/>
        <v>付投标保证金</v>
      </c>
      <c r="K307" s="345">
        <f ca="1" t="shared" si="44"/>
        <v>0</v>
      </c>
      <c r="L307" s="345">
        <f ca="1" t="shared" si="45"/>
        <v>17875</v>
      </c>
      <c r="M307" s="345">
        <f ca="1" t="shared" si="46"/>
        <v>49804.26</v>
      </c>
      <c r="N307" s="345">
        <f ca="1" t="shared" si="47"/>
        <v>0</v>
      </c>
    </row>
    <row r="308" ht="14.25" hidden="1" spans="1:14">
      <c r="A308" s="334">
        <f>档案!A307</f>
        <v>0</v>
      </c>
      <c r="B308" s="334">
        <f ca="1" t="shared" si="40"/>
        <v>1</v>
      </c>
      <c r="D308" s="334">
        <f ca="1" t="shared" si="48"/>
        <v>2</v>
      </c>
      <c r="E308" s="327">
        <f ca="1" t="shared" si="49"/>
        <v>152</v>
      </c>
      <c r="F308" s="327" t="str">
        <f ca="1">VLOOKUP(D308,档案!A:C,3,FALSE)</f>
        <v>武汉开明</v>
      </c>
      <c r="G308" s="338" t="str">
        <f ca="1">VLOOKUP(D308,档案!A:B,2,FALSE)</f>
        <v>浦发银行光谷支行004954</v>
      </c>
      <c r="H308" s="328">
        <f ca="1" t="shared" si="41"/>
        <v>45735</v>
      </c>
      <c r="I308" s="344" t="str">
        <f ca="1" t="shared" si="42"/>
        <v>银行手续费</v>
      </c>
      <c r="J308" s="344" t="str">
        <f ca="1" t="shared" si="43"/>
        <v>付日常费用</v>
      </c>
      <c r="K308" s="345">
        <f ca="1" t="shared" si="44"/>
        <v>0</v>
      </c>
      <c r="L308" s="345">
        <f ca="1" t="shared" si="45"/>
        <v>8</v>
      </c>
      <c r="M308" s="345">
        <f ca="1" t="shared" si="46"/>
        <v>49796.26</v>
      </c>
      <c r="N308" s="345">
        <f ca="1" t="shared" si="47"/>
        <v>0</v>
      </c>
    </row>
    <row r="309" ht="14.25" hidden="1" spans="1:14">
      <c r="A309" s="334">
        <f>档案!A308</f>
        <v>0</v>
      </c>
      <c r="B309" s="334">
        <f ca="1" t="shared" si="40"/>
        <v>1</v>
      </c>
      <c r="D309" s="334">
        <f ca="1" t="shared" si="48"/>
        <v>2</v>
      </c>
      <c r="E309" s="327">
        <f ca="1" t="shared" si="49"/>
        <v>153</v>
      </c>
      <c r="F309" s="327" t="str">
        <f ca="1">VLOOKUP(D309,档案!A:C,3,FALSE)</f>
        <v>武汉开明</v>
      </c>
      <c r="G309" s="338" t="str">
        <f ca="1">VLOOKUP(D309,档案!A:B,2,FALSE)</f>
        <v>浦发银行光谷支行004954</v>
      </c>
      <c r="H309" s="328">
        <f ca="1" t="shared" si="41"/>
        <v>45735</v>
      </c>
      <c r="I309" s="344" t="str">
        <f ca="1" t="shared" si="42"/>
        <v>银行手续费</v>
      </c>
      <c r="J309" s="344" t="str">
        <f ca="1" t="shared" si="43"/>
        <v>付日常费用</v>
      </c>
      <c r="K309" s="345">
        <f ca="1" t="shared" si="44"/>
        <v>0</v>
      </c>
      <c r="L309" s="345">
        <f ca="1" t="shared" si="45"/>
        <v>8</v>
      </c>
      <c r="M309" s="345">
        <f ca="1" t="shared" si="46"/>
        <v>49788.26</v>
      </c>
      <c r="N309" s="345">
        <f ca="1" t="shared" si="47"/>
        <v>0</v>
      </c>
    </row>
    <row r="310" ht="14.25" hidden="1" spans="1:14">
      <c r="A310" s="334">
        <f>档案!A309</f>
        <v>0</v>
      </c>
      <c r="B310" s="334">
        <f ca="1" t="shared" si="40"/>
        <v>1</v>
      </c>
      <c r="D310" s="334">
        <f ca="1" t="shared" si="48"/>
        <v>2</v>
      </c>
      <c r="E310" s="327">
        <f ca="1" t="shared" si="49"/>
        <v>154</v>
      </c>
      <c r="F310" s="327" t="str">
        <f ca="1">VLOOKUP(D310,档案!A:C,3,FALSE)</f>
        <v>武汉开明</v>
      </c>
      <c r="G310" s="338" t="str">
        <f ca="1">VLOOKUP(D310,档案!A:B,2,FALSE)</f>
        <v>浦发银行光谷支行004954</v>
      </c>
      <c r="H310" s="328">
        <f ca="1" t="shared" si="41"/>
        <v>45735</v>
      </c>
      <c r="I310" s="344" t="str">
        <f ca="1" t="shared" si="42"/>
        <v>银行手续费</v>
      </c>
      <c r="J310" s="344" t="str">
        <f ca="1" t="shared" si="43"/>
        <v>付日常费用</v>
      </c>
      <c r="K310" s="345">
        <f ca="1" t="shared" si="44"/>
        <v>0</v>
      </c>
      <c r="L310" s="345">
        <f ca="1" t="shared" si="45"/>
        <v>8</v>
      </c>
      <c r="M310" s="345">
        <f ca="1" t="shared" si="46"/>
        <v>49780.26</v>
      </c>
      <c r="N310" s="345">
        <f ca="1" t="shared" si="47"/>
        <v>0</v>
      </c>
    </row>
    <row r="311" ht="14.25" hidden="1" spans="1:14">
      <c r="A311" s="334">
        <f>档案!A310</f>
        <v>0</v>
      </c>
      <c r="B311" s="334">
        <f ca="1" t="shared" si="40"/>
        <v>1</v>
      </c>
      <c r="D311" s="334">
        <f ca="1" t="shared" si="48"/>
        <v>2</v>
      </c>
      <c r="E311" s="327">
        <f ca="1" t="shared" si="49"/>
        <v>155</v>
      </c>
      <c r="F311" s="327" t="str">
        <f ca="1">VLOOKUP(D311,档案!A:C,3,FALSE)</f>
        <v>武汉开明</v>
      </c>
      <c r="G311" s="338" t="str">
        <f ca="1">VLOOKUP(D311,档案!A:B,2,FALSE)</f>
        <v>浦发银行光谷支行004954</v>
      </c>
      <c r="H311" s="328">
        <f ca="1" t="shared" si="41"/>
        <v>45735</v>
      </c>
      <c r="I311" s="344" t="str">
        <f ca="1" t="shared" si="42"/>
        <v>银行手续费</v>
      </c>
      <c r="J311" s="344" t="str">
        <f ca="1" t="shared" si="43"/>
        <v>付日常费用</v>
      </c>
      <c r="K311" s="345">
        <f ca="1" t="shared" si="44"/>
        <v>0</v>
      </c>
      <c r="L311" s="345">
        <f ca="1" t="shared" si="45"/>
        <v>8</v>
      </c>
      <c r="M311" s="345">
        <f ca="1" t="shared" si="46"/>
        <v>49772.26</v>
      </c>
      <c r="N311" s="345">
        <f ca="1" t="shared" si="47"/>
        <v>0</v>
      </c>
    </row>
    <row r="312" ht="14.25" hidden="1" spans="1:14">
      <c r="A312" s="334">
        <f>档案!A311</f>
        <v>0</v>
      </c>
      <c r="B312" s="334">
        <f ca="1" t="shared" si="40"/>
        <v>1</v>
      </c>
      <c r="D312" s="334">
        <f ca="1" t="shared" si="48"/>
        <v>2</v>
      </c>
      <c r="E312" s="327">
        <f ca="1" t="shared" si="49"/>
        <v>156</v>
      </c>
      <c r="F312" s="327" t="str">
        <f ca="1">VLOOKUP(D312,档案!A:C,3,FALSE)</f>
        <v>武汉开明</v>
      </c>
      <c r="G312" s="338" t="str">
        <f ca="1">VLOOKUP(D312,档案!A:B,2,FALSE)</f>
        <v>浦发银行光谷支行004954</v>
      </c>
      <c r="H312" s="328">
        <f ca="1" t="shared" si="41"/>
        <v>45735</v>
      </c>
      <c r="I312" s="344" t="str">
        <f ca="1" t="shared" si="42"/>
        <v>银行手续费</v>
      </c>
      <c r="J312" s="344" t="str">
        <f ca="1" t="shared" si="43"/>
        <v>付日常费用</v>
      </c>
      <c r="K312" s="345">
        <f ca="1" t="shared" si="44"/>
        <v>0</v>
      </c>
      <c r="L312" s="345">
        <f ca="1" t="shared" si="45"/>
        <v>8</v>
      </c>
      <c r="M312" s="345">
        <f ca="1" t="shared" si="46"/>
        <v>49764.26</v>
      </c>
      <c r="N312" s="345">
        <f ca="1" t="shared" si="47"/>
        <v>0</v>
      </c>
    </row>
    <row r="313" ht="14.25" hidden="1" spans="1:14">
      <c r="A313" s="334">
        <f>档案!A312</f>
        <v>0</v>
      </c>
      <c r="B313" s="334">
        <f ca="1" t="shared" si="40"/>
        <v>1</v>
      </c>
      <c r="D313" s="334">
        <f ca="1" t="shared" si="48"/>
        <v>2</v>
      </c>
      <c r="E313" s="327">
        <f ca="1" t="shared" si="49"/>
        <v>157</v>
      </c>
      <c r="F313" s="327" t="str">
        <f ca="1">VLOOKUP(D313,档案!A:C,3,FALSE)</f>
        <v>武汉开明</v>
      </c>
      <c r="G313" s="338" t="str">
        <f ca="1">VLOOKUP(D313,档案!A:B,2,FALSE)</f>
        <v>浦发银行光谷支行004954</v>
      </c>
      <c r="H313" s="328">
        <f ca="1" t="shared" si="41"/>
        <v>45735</v>
      </c>
      <c r="I313" s="344" t="str">
        <f ca="1" t="shared" si="42"/>
        <v>银行手续费</v>
      </c>
      <c r="J313" s="344" t="str">
        <f ca="1" t="shared" si="43"/>
        <v>付日常费用</v>
      </c>
      <c r="K313" s="345">
        <f ca="1" t="shared" si="44"/>
        <v>0</v>
      </c>
      <c r="L313" s="345">
        <f ca="1" t="shared" si="45"/>
        <v>8</v>
      </c>
      <c r="M313" s="345">
        <f ca="1" t="shared" si="46"/>
        <v>49756.26</v>
      </c>
      <c r="N313" s="345">
        <f ca="1" t="shared" si="47"/>
        <v>0</v>
      </c>
    </row>
    <row r="314" ht="14.25" hidden="1" spans="1:14">
      <c r="A314" s="334">
        <f>档案!A313</f>
        <v>0</v>
      </c>
      <c r="B314" s="334">
        <f ca="1" t="shared" si="40"/>
        <v>1</v>
      </c>
      <c r="D314" s="334">
        <f ca="1" t="shared" si="48"/>
        <v>2</v>
      </c>
      <c r="E314" s="327">
        <f ca="1" t="shared" si="49"/>
        <v>158</v>
      </c>
      <c r="F314" s="327" t="str">
        <f ca="1">VLOOKUP(D314,档案!A:C,3,FALSE)</f>
        <v>武汉开明</v>
      </c>
      <c r="G314" s="338" t="str">
        <f ca="1">VLOOKUP(D314,档案!A:B,2,FALSE)</f>
        <v>浦发银行光谷支行004954</v>
      </c>
      <c r="H314" s="328">
        <f ca="1" t="shared" si="41"/>
        <v>45736</v>
      </c>
      <c r="I314" s="344" t="str">
        <f ca="1" t="shared" si="42"/>
        <v>商务部任艳娇用款回转窑检测服务投标保证金付奎山水泥有限公司</v>
      </c>
      <c r="J314" s="344" t="str">
        <f ca="1" t="shared" si="43"/>
        <v>付投标保证金</v>
      </c>
      <c r="K314" s="345">
        <f ca="1" t="shared" si="44"/>
        <v>0</v>
      </c>
      <c r="L314" s="345">
        <f ca="1" t="shared" si="45"/>
        <v>10000</v>
      </c>
      <c r="M314" s="345">
        <f ca="1" t="shared" si="46"/>
        <v>39756.26</v>
      </c>
      <c r="N314" s="345">
        <f ca="1" t="shared" si="47"/>
        <v>0</v>
      </c>
    </row>
    <row r="315" ht="14.25" hidden="1" spans="1:14">
      <c r="A315" s="334">
        <f>档案!A314</f>
        <v>0</v>
      </c>
      <c r="B315" s="334">
        <f ca="1" t="shared" si="40"/>
        <v>1</v>
      </c>
      <c r="D315" s="334">
        <f ca="1" t="shared" si="48"/>
        <v>2</v>
      </c>
      <c r="E315" s="327">
        <f ca="1" t="shared" si="49"/>
        <v>159</v>
      </c>
      <c r="F315" s="327" t="str">
        <f ca="1">VLOOKUP(D315,档案!A:C,3,FALSE)</f>
        <v>武汉开明</v>
      </c>
      <c r="G315" s="338" t="str">
        <f ca="1">VLOOKUP(D315,档案!A:B,2,FALSE)</f>
        <v>浦发银行光谷支行004954</v>
      </c>
      <c r="H315" s="328">
        <f ca="1" t="shared" si="41"/>
        <v>45736</v>
      </c>
      <c r="I315" s="344" t="str">
        <f ca="1" t="shared" si="42"/>
        <v>银行手续费</v>
      </c>
      <c r="J315" s="344" t="str">
        <f ca="1" t="shared" si="43"/>
        <v>付日常费用</v>
      </c>
      <c r="K315" s="345">
        <f ca="1" t="shared" si="44"/>
        <v>0</v>
      </c>
      <c r="L315" s="345">
        <f ca="1" t="shared" si="45"/>
        <v>4</v>
      </c>
      <c r="M315" s="345">
        <f ca="1" t="shared" si="46"/>
        <v>39752.26</v>
      </c>
      <c r="N315" s="345">
        <f ca="1" t="shared" si="47"/>
        <v>0</v>
      </c>
    </row>
    <row r="316" ht="14.25" hidden="1" spans="1:14">
      <c r="A316" s="334">
        <f>档案!A315</f>
        <v>0</v>
      </c>
      <c r="B316" s="334">
        <f ca="1" t="shared" si="40"/>
        <v>1</v>
      </c>
      <c r="D316" s="334">
        <f ca="1" t="shared" si="48"/>
        <v>2</v>
      </c>
      <c r="E316" s="327">
        <f ca="1" t="shared" si="49"/>
        <v>160</v>
      </c>
      <c r="F316" s="327" t="str">
        <f ca="1">VLOOKUP(D316,档案!A:C,3,FALSE)</f>
        <v>武汉开明</v>
      </c>
      <c r="G316" s="338" t="str">
        <f ca="1">VLOOKUP(D316,档案!A:B,2,FALSE)</f>
        <v>浦发银行光谷支行004954</v>
      </c>
      <c r="H316" s="328">
        <f ca="1" t="shared" si="41"/>
        <v>45736</v>
      </c>
      <c r="I316" s="344" t="str">
        <f ca="1" t="shared" si="42"/>
        <v>收到结息收入</v>
      </c>
      <c r="J316" s="344" t="str">
        <f ca="1" t="shared" si="43"/>
        <v>其他收款</v>
      </c>
      <c r="K316" s="345">
        <f ca="1" t="shared" si="44"/>
        <v>33.73</v>
      </c>
      <c r="L316" s="345">
        <f ca="1" t="shared" si="45"/>
        <v>0</v>
      </c>
      <c r="M316" s="345">
        <f ca="1" t="shared" si="46"/>
        <v>39785.99</v>
      </c>
      <c r="N316" s="345">
        <f ca="1" t="shared" si="47"/>
        <v>0</v>
      </c>
    </row>
    <row r="317" ht="14.25" hidden="1" spans="1:14">
      <c r="A317" s="334">
        <f>档案!A316</f>
        <v>0</v>
      </c>
      <c r="B317" s="334">
        <f ca="1" t="shared" si="40"/>
        <v>1</v>
      </c>
      <c r="D317" s="334">
        <f ca="1" t="shared" si="48"/>
        <v>2</v>
      </c>
      <c r="E317" s="327">
        <f ca="1" t="shared" si="49"/>
        <v>161</v>
      </c>
      <c r="F317" s="327" t="str">
        <f ca="1">VLOOKUP(D317,档案!A:C,3,FALSE)</f>
        <v>武汉开明</v>
      </c>
      <c r="G317" s="338" t="str">
        <f ca="1">VLOOKUP(D317,档案!A:B,2,FALSE)</f>
        <v>浦发银行光谷支行004954</v>
      </c>
      <c r="H317" s="328">
        <f ca="1" t="shared" si="41"/>
        <v>45736</v>
      </c>
      <c r="I317" s="344" t="str">
        <f ca="1" t="shared" si="42"/>
        <v>扣浦发贷款利息</v>
      </c>
      <c r="J317" s="344" t="str">
        <f ca="1" t="shared" si="43"/>
        <v>还借款及利息</v>
      </c>
      <c r="K317" s="345">
        <f ca="1" t="shared" si="44"/>
        <v>0</v>
      </c>
      <c r="L317" s="345">
        <f ca="1" t="shared" si="45"/>
        <v>39785.99</v>
      </c>
      <c r="M317" s="345">
        <f ca="1" t="shared" si="46"/>
        <v>0</v>
      </c>
      <c r="N317" s="345">
        <f ca="1" t="shared" si="47"/>
        <v>0</v>
      </c>
    </row>
    <row r="318" ht="14.25" hidden="1" spans="1:14">
      <c r="A318" s="334">
        <f>档案!A317</f>
        <v>0</v>
      </c>
      <c r="B318" s="334">
        <f ca="1" t="shared" si="40"/>
        <v>1</v>
      </c>
      <c r="D318" s="334">
        <f ca="1" t="shared" si="48"/>
        <v>2</v>
      </c>
      <c r="E318" s="327">
        <f ca="1" t="shared" si="49"/>
        <v>162</v>
      </c>
      <c r="F318" s="327" t="str">
        <f ca="1">VLOOKUP(D318,档案!A:C,3,FALSE)</f>
        <v>武汉开明</v>
      </c>
      <c r="G318" s="338" t="str">
        <f ca="1">VLOOKUP(D318,档案!A:B,2,FALSE)</f>
        <v>浦发银行光谷支行004954</v>
      </c>
      <c r="H318" s="328">
        <f ca="1" t="shared" si="41"/>
        <v>45737</v>
      </c>
      <c r="I318" s="344" t="str">
        <f ca="1" t="shared" si="42"/>
        <v>收到武汉农商行转款</v>
      </c>
      <c r="J318" s="344" t="str">
        <f ca="1" t="shared" si="43"/>
        <v>他行转入或存现</v>
      </c>
      <c r="K318" s="345">
        <f ca="1" t="shared" si="44"/>
        <v>100000</v>
      </c>
      <c r="L318" s="345">
        <f ca="1" t="shared" si="45"/>
        <v>0</v>
      </c>
      <c r="M318" s="345">
        <f ca="1" t="shared" si="46"/>
        <v>100000</v>
      </c>
      <c r="N318" s="345">
        <f ca="1" t="shared" si="47"/>
        <v>0</v>
      </c>
    </row>
    <row r="319" ht="14.25" hidden="1" spans="1:14">
      <c r="A319" s="334">
        <f>档案!A318</f>
        <v>0</v>
      </c>
      <c r="B319" s="334">
        <f ca="1" t="shared" si="40"/>
        <v>1</v>
      </c>
      <c r="D319" s="334">
        <f ca="1" t="shared" si="48"/>
        <v>2</v>
      </c>
      <c r="E319" s="327">
        <f ca="1" t="shared" si="49"/>
        <v>163</v>
      </c>
      <c r="F319" s="327" t="str">
        <f ca="1">VLOOKUP(D319,档案!A:C,3,FALSE)</f>
        <v>武汉开明</v>
      </c>
      <c r="G319" s="338" t="str">
        <f ca="1">VLOOKUP(D319,档案!A:B,2,FALSE)</f>
        <v>浦发银行光谷支行004954</v>
      </c>
      <c r="H319" s="328">
        <f ca="1" t="shared" si="41"/>
        <v>45737</v>
      </c>
      <c r="I319" s="344" t="str">
        <f ca="1" t="shared" si="42"/>
        <v>扣浦发贷款利息</v>
      </c>
      <c r="J319" s="344" t="str">
        <f ca="1" t="shared" si="43"/>
        <v>还借款及利息</v>
      </c>
      <c r="K319" s="345">
        <f ca="1" t="shared" si="44"/>
        <v>0</v>
      </c>
      <c r="L319" s="345">
        <f ca="1" t="shared" si="45"/>
        <v>19464.01</v>
      </c>
      <c r="M319" s="345">
        <f ca="1" t="shared" si="46"/>
        <v>80535.99</v>
      </c>
      <c r="N319" s="345">
        <f ca="1" t="shared" si="47"/>
        <v>0</v>
      </c>
    </row>
    <row r="320" ht="14.25" hidden="1" spans="1:14">
      <c r="A320" s="334">
        <f>档案!A319</f>
        <v>0</v>
      </c>
      <c r="B320" s="334">
        <f ca="1" t="shared" si="40"/>
        <v>1</v>
      </c>
      <c r="D320" s="334">
        <f ca="1" t="shared" si="48"/>
        <v>2</v>
      </c>
      <c r="E320" s="327">
        <f ca="1" t="shared" si="49"/>
        <v>164</v>
      </c>
      <c r="F320" s="327" t="str">
        <f ca="1">VLOOKUP(D320,档案!A:C,3,FALSE)</f>
        <v>武汉开明</v>
      </c>
      <c r="G320" s="338" t="str">
        <f ca="1">VLOOKUP(D320,档案!A:B,2,FALSE)</f>
        <v>浦发银行光谷支行004954</v>
      </c>
      <c r="H320" s="328">
        <f ca="1" t="shared" si="41"/>
        <v>45739</v>
      </c>
      <c r="I320" s="344" t="str">
        <f ca="1" t="shared" si="42"/>
        <v>商务部胡敏用款烧结分厂（300烧结）混料机圈带修理委外工程投标保证金付江苏永钢集团有限公司</v>
      </c>
      <c r="J320" s="344" t="str">
        <f ca="1" t="shared" si="43"/>
        <v>付投标保证金</v>
      </c>
      <c r="K320" s="345">
        <f ca="1" t="shared" si="44"/>
        <v>0</v>
      </c>
      <c r="L320" s="345">
        <f ca="1" t="shared" si="45"/>
        <v>10000</v>
      </c>
      <c r="M320" s="345">
        <f ca="1" t="shared" si="46"/>
        <v>70535.99</v>
      </c>
      <c r="N320" s="345">
        <f ca="1" t="shared" si="47"/>
        <v>0</v>
      </c>
    </row>
    <row r="321" ht="14.25" hidden="1" spans="1:14">
      <c r="A321" s="334">
        <f>档案!A320</f>
        <v>0</v>
      </c>
      <c r="B321" s="334">
        <f ca="1" t="shared" si="40"/>
        <v>1</v>
      </c>
      <c r="D321" s="334">
        <f ca="1" t="shared" si="48"/>
        <v>2</v>
      </c>
      <c r="E321" s="327">
        <f ca="1" t="shared" si="49"/>
        <v>165</v>
      </c>
      <c r="F321" s="327" t="str">
        <f ca="1">VLOOKUP(D321,档案!A:C,3,FALSE)</f>
        <v>武汉开明</v>
      </c>
      <c r="G321" s="338" t="str">
        <f ca="1">VLOOKUP(D321,档案!A:B,2,FALSE)</f>
        <v>浦发银行光谷支行004954</v>
      </c>
      <c r="H321" s="328">
        <f ca="1" t="shared" si="41"/>
        <v>45739</v>
      </c>
      <c r="I321" s="344" t="str">
        <f ca="1" t="shared" si="42"/>
        <v>银行手续费</v>
      </c>
      <c r="J321" s="344" t="str">
        <f ca="1" t="shared" si="43"/>
        <v>付日常费用</v>
      </c>
      <c r="K321" s="345">
        <f ca="1" t="shared" si="44"/>
        <v>0</v>
      </c>
      <c r="L321" s="345">
        <f ca="1" t="shared" si="45"/>
        <v>4</v>
      </c>
      <c r="M321" s="345">
        <f ca="1" t="shared" si="46"/>
        <v>70531.99</v>
      </c>
      <c r="N321" s="345">
        <f ca="1" t="shared" si="47"/>
        <v>0</v>
      </c>
    </row>
    <row r="322" ht="14.25" hidden="1" spans="1:14">
      <c r="A322" s="334">
        <f>档案!A321</f>
        <v>0</v>
      </c>
      <c r="B322" s="334">
        <f ca="1" t="shared" si="40"/>
        <v>1</v>
      </c>
      <c r="D322" s="334">
        <f ca="1" t="shared" si="48"/>
        <v>2</v>
      </c>
      <c r="E322" s="327">
        <f ca="1" t="shared" si="49"/>
        <v>166</v>
      </c>
      <c r="F322" s="327" t="str">
        <f ca="1">VLOOKUP(D322,档案!A:C,3,FALSE)</f>
        <v>武汉开明</v>
      </c>
      <c r="G322" s="338" t="str">
        <f ca="1">VLOOKUP(D322,档案!A:B,2,FALSE)</f>
        <v>浦发银行光谷支行004954</v>
      </c>
      <c r="H322" s="328">
        <f ca="1" t="shared" si="41"/>
        <v>45740</v>
      </c>
      <c r="I322" s="344" t="str">
        <f ca="1" t="shared" si="42"/>
        <v>收到厦工（三明）重型机器有限公司货款</v>
      </c>
      <c r="J322" s="344" t="str">
        <f ca="1" t="shared" si="43"/>
        <v>营业回款</v>
      </c>
      <c r="K322" s="345">
        <f ca="1" t="shared" si="44"/>
        <v>78000</v>
      </c>
      <c r="L322" s="345">
        <f ca="1" t="shared" si="45"/>
        <v>0</v>
      </c>
      <c r="M322" s="345">
        <f ca="1" t="shared" si="46"/>
        <v>148531.99</v>
      </c>
      <c r="N322" s="345">
        <f ca="1" t="shared" si="47"/>
        <v>0</v>
      </c>
    </row>
    <row r="323" ht="14.25" hidden="1" spans="1:14">
      <c r="A323" s="334">
        <f>档案!A322</f>
        <v>0</v>
      </c>
      <c r="B323" s="334">
        <f ca="1" t="shared" ref="B323:B386" si="50">COUNTA(INDIRECT("'"&amp;A323&amp;"'!a:a"))</f>
        <v>1</v>
      </c>
      <c r="D323" s="334">
        <f ca="1" t="shared" si="48"/>
        <v>2</v>
      </c>
      <c r="E323" s="327">
        <f ca="1" t="shared" si="49"/>
        <v>167</v>
      </c>
      <c r="F323" s="327" t="str">
        <f ca="1">VLOOKUP(D323,档案!A:C,3,FALSE)</f>
        <v>武汉开明</v>
      </c>
      <c r="G323" s="338" t="str">
        <f ca="1">VLOOKUP(D323,档案!A:B,2,FALSE)</f>
        <v>浦发银行光谷支行004954</v>
      </c>
      <c r="H323" s="328">
        <f ca="1" t="shared" ref="H323:H386" si="51">INDEX(INDIRECT("'"&amp;$D323&amp;"'!A:g"),$E323,COLUMN()-7)</f>
        <v>45741</v>
      </c>
      <c r="I323" s="344" t="str">
        <f ca="1" t="shared" ref="I323:I386" si="52">INDEX(INDIRECT("'"&amp;$D323&amp;"'!A:g"),$E323,COLUMN()-7)</f>
        <v>收到河南阿尔法工程材料有限公司劳务施工费</v>
      </c>
      <c r="J323" s="344" t="str">
        <f ca="1" t="shared" ref="J323:J386" si="53">INDEX(INDIRECT("'"&amp;$D323&amp;"'!A:g"),$E323,COLUMN()-7)</f>
        <v>营业回款</v>
      </c>
      <c r="K323" s="345">
        <f ca="1" t="shared" ref="K323:K386" si="54">INDEX(INDIRECT("'"&amp;$D323&amp;"'!A:g"),$E323,COLUMN()-7)</f>
        <v>148000</v>
      </c>
      <c r="L323" s="345">
        <f ca="1" t="shared" ref="L323:L386" si="55">INDEX(INDIRECT("'"&amp;$D323&amp;"'!A:g"),$E323,COLUMN()-7)</f>
        <v>0</v>
      </c>
      <c r="M323" s="345">
        <f ca="1" t="shared" ref="M323:M386" si="56">INDEX(INDIRECT("'"&amp;$D323&amp;"'!A:g"),$E323,COLUMN()-7)</f>
        <v>296531.99</v>
      </c>
      <c r="N323" s="345">
        <f ca="1" t="shared" ref="N323:N386" si="57">INDEX(INDIRECT("'"&amp;$D323&amp;"'!A:g"),$E323,COLUMN()-7)</f>
        <v>0</v>
      </c>
    </row>
    <row r="324" ht="14.25" hidden="1" spans="1:14">
      <c r="A324" s="334">
        <f>档案!A323</f>
        <v>0</v>
      </c>
      <c r="B324" s="334">
        <f ca="1" t="shared" si="50"/>
        <v>1</v>
      </c>
      <c r="D324" s="334">
        <f ca="1" t="shared" ref="D324:D387" si="58">IF(E323&gt;=VLOOKUP(D323,A:B,2,FALSE),D323+1,D323)</f>
        <v>2</v>
      </c>
      <c r="E324" s="327">
        <f ca="1" t="shared" ref="E324:E387" si="59">IF(E323&gt;=VLOOKUP(D323,A:B,2,FALSE),3,E323+1)</f>
        <v>168</v>
      </c>
      <c r="F324" s="327" t="str">
        <f ca="1">VLOOKUP(D324,档案!A:C,3,FALSE)</f>
        <v>武汉开明</v>
      </c>
      <c r="G324" s="338" t="str">
        <f ca="1">VLOOKUP(D324,档案!A:B,2,FALSE)</f>
        <v>浦发银行光谷支行004954</v>
      </c>
      <c r="H324" s="328">
        <f ca="1" t="shared" si="51"/>
        <v>45741</v>
      </c>
      <c r="I324" s="344" t="str">
        <f ca="1" t="shared" si="52"/>
        <v>收到青海发投碱业有限公司项目款</v>
      </c>
      <c r="J324" s="344" t="str">
        <f ca="1" t="shared" si="53"/>
        <v>营业回款</v>
      </c>
      <c r="K324" s="345">
        <f ca="1" t="shared" si="54"/>
        <v>22.39</v>
      </c>
      <c r="L324" s="345">
        <f ca="1" t="shared" si="55"/>
        <v>0</v>
      </c>
      <c r="M324" s="345">
        <f ca="1" t="shared" si="56"/>
        <v>296554.38</v>
      </c>
      <c r="N324" s="345">
        <f ca="1" t="shared" si="57"/>
        <v>0</v>
      </c>
    </row>
    <row r="325" ht="14.25" hidden="1" spans="1:14">
      <c r="A325" s="334">
        <f>档案!A324</f>
        <v>0</v>
      </c>
      <c r="B325" s="334">
        <f ca="1" t="shared" si="50"/>
        <v>1</v>
      </c>
      <c r="D325" s="334">
        <f ca="1" t="shared" si="58"/>
        <v>2</v>
      </c>
      <c r="E325" s="327">
        <f ca="1" t="shared" si="59"/>
        <v>169</v>
      </c>
      <c r="F325" s="327" t="str">
        <f ca="1">VLOOKUP(D325,档案!A:C,3,FALSE)</f>
        <v>武汉开明</v>
      </c>
      <c r="G325" s="338" t="str">
        <f ca="1">VLOOKUP(D325,档案!A:B,2,FALSE)</f>
        <v>浦发银行光谷支行004954</v>
      </c>
      <c r="H325" s="328">
        <f ca="1" t="shared" si="51"/>
        <v>45741</v>
      </c>
      <c r="I325" s="344" t="str">
        <f ca="1" t="shared" si="52"/>
        <v>收到青海发投碱业有限公司质保金</v>
      </c>
      <c r="J325" s="344" t="str">
        <f ca="1" t="shared" si="53"/>
        <v>营业回款</v>
      </c>
      <c r="K325" s="345">
        <f ca="1" t="shared" si="54"/>
        <v>127.5</v>
      </c>
      <c r="L325" s="345">
        <f ca="1" t="shared" si="55"/>
        <v>0</v>
      </c>
      <c r="M325" s="345">
        <f ca="1" t="shared" si="56"/>
        <v>296681.88</v>
      </c>
      <c r="N325" s="345">
        <f ca="1" t="shared" si="57"/>
        <v>0</v>
      </c>
    </row>
    <row r="326" ht="14.25" hidden="1" spans="1:14">
      <c r="A326" s="334">
        <f>档案!A325</f>
        <v>0</v>
      </c>
      <c r="B326" s="334">
        <f ca="1" t="shared" si="50"/>
        <v>1</v>
      </c>
      <c r="D326" s="334">
        <f ca="1" t="shared" si="58"/>
        <v>2</v>
      </c>
      <c r="E326" s="327">
        <f ca="1" t="shared" si="59"/>
        <v>170</v>
      </c>
      <c r="F326" s="327" t="str">
        <f ca="1">VLOOKUP(D326,档案!A:C,3,FALSE)</f>
        <v>武汉开明</v>
      </c>
      <c r="G326" s="338" t="str">
        <f ca="1">VLOOKUP(D326,档案!A:B,2,FALSE)</f>
        <v>浦发银行光谷支行004954</v>
      </c>
      <c r="H326" s="328">
        <f ca="1" t="shared" si="51"/>
        <v>45741</v>
      </c>
      <c r="I326" s="344" t="str">
        <f ca="1" t="shared" si="52"/>
        <v>收到新疆八一钢铁股份有限公司退投标保证金</v>
      </c>
      <c r="J326" s="344" t="str">
        <f ca="1" t="shared" si="53"/>
        <v>投标保证金回款</v>
      </c>
      <c r="K326" s="345">
        <f ca="1" t="shared" si="54"/>
        <v>32300</v>
      </c>
      <c r="L326" s="345">
        <f ca="1" t="shared" si="55"/>
        <v>0</v>
      </c>
      <c r="M326" s="345">
        <f ca="1" t="shared" si="56"/>
        <v>328981.88</v>
      </c>
      <c r="N326" s="345">
        <f ca="1" t="shared" si="57"/>
        <v>0</v>
      </c>
    </row>
    <row r="327" ht="14.25" hidden="1" spans="1:14">
      <c r="A327" s="334">
        <f>档案!A326</f>
        <v>0</v>
      </c>
      <c r="B327" s="334">
        <f ca="1" t="shared" si="50"/>
        <v>1</v>
      </c>
      <c r="D327" s="334">
        <f ca="1" t="shared" si="58"/>
        <v>2</v>
      </c>
      <c r="E327" s="327">
        <f ca="1" t="shared" si="59"/>
        <v>171</v>
      </c>
      <c r="F327" s="327" t="str">
        <f ca="1">VLOOKUP(D327,档案!A:C,3,FALSE)</f>
        <v>武汉开明</v>
      </c>
      <c r="G327" s="338" t="str">
        <f ca="1">VLOOKUP(D327,档案!A:B,2,FALSE)</f>
        <v>浦发银行光谷支行004954</v>
      </c>
      <c r="H327" s="328">
        <f ca="1" t="shared" si="51"/>
        <v>45742</v>
      </c>
      <c r="I327" s="344" t="str">
        <f ca="1" t="shared" si="52"/>
        <v>综合部蒋霞用款武汉开明3月人员社保--公司</v>
      </c>
      <c r="J327" s="344" t="str">
        <f ca="1" t="shared" si="53"/>
        <v>付日常费用</v>
      </c>
      <c r="K327" s="345">
        <f ca="1" t="shared" si="54"/>
        <v>0</v>
      </c>
      <c r="L327" s="345">
        <f ca="1" t="shared" si="55"/>
        <v>45385.1</v>
      </c>
      <c r="M327" s="345">
        <f ca="1" t="shared" si="56"/>
        <v>283596.78</v>
      </c>
      <c r="N327" s="345">
        <f ca="1" t="shared" si="57"/>
        <v>0</v>
      </c>
    </row>
    <row r="328" ht="14.25" hidden="1" spans="1:14">
      <c r="A328" s="334">
        <f>档案!A327</f>
        <v>0</v>
      </c>
      <c r="B328" s="334">
        <f ca="1" t="shared" si="50"/>
        <v>1</v>
      </c>
      <c r="D328" s="334">
        <f ca="1" t="shared" si="58"/>
        <v>2</v>
      </c>
      <c r="E328" s="327">
        <f ca="1" t="shared" si="59"/>
        <v>172</v>
      </c>
      <c r="F328" s="327" t="str">
        <f ca="1">VLOOKUP(D328,档案!A:C,3,FALSE)</f>
        <v>武汉开明</v>
      </c>
      <c r="G328" s="338" t="str">
        <f ca="1">VLOOKUP(D328,档案!A:B,2,FALSE)</f>
        <v>浦发银行光谷支行004954</v>
      </c>
      <c r="H328" s="328">
        <f ca="1" t="shared" si="51"/>
        <v>45742</v>
      </c>
      <c r="I328" s="344" t="str">
        <f ca="1" t="shared" si="52"/>
        <v>综合部蒋霞用款武汉开明3月人员公积金--公司</v>
      </c>
      <c r="J328" s="344" t="str">
        <f ca="1" t="shared" si="53"/>
        <v>付日常费用</v>
      </c>
      <c r="K328" s="345">
        <f ca="1" t="shared" si="54"/>
        <v>0</v>
      </c>
      <c r="L328" s="345">
        <f ca="1" t="shared" si="55"/>
        <v>707.2</v>
      </c>
      <c r="M328" s="345">
        <f ca="1" t="shared" si="56"/>
        <v>282889.58</v>
      </c>
      <c r="N328" s="345">
        <f ca="1" t="shared" si="57"/>
        <v>0</v>
      </c>
    </row>
    <row r="329" ht="14.25" hidden="1" spans="1:14">
      <c r="A329" s="334">
        <f>档案!A328</f>
        <v>0</v>
      </c>
      <c r="B329" s="334">
        <f ca="1" t="shared" si="50"/>
        <v>1</v>
      </c>
      <c r="D329" s="334">
        <f ca="1" t="shared" si="58"/>
        <v>2</v>
      </c>
      <c r="E329" s="327">
        <f ca="1" t="shared" si="59"/>
        <v>173</v>
      </c>
      <c r="F329" s="327" t="str">
        <f ca="1">VLOOKUP(D329,档案!A:C,3,FALSE)</f>
        <v>武汉开明</v>
      </c>
      <c r="G329" s="338" t="str">
        <f ca="1">VLOOKUP(D329,档案!A:B,2,FALSE)</f>
        <v>浦发银行光谷支行004954</v>
      </c>
      <c r="H329" s="328">
        <f ca="1" t="shared" si="51"/>
        <v>45742</v>
      </c>
      <c r="I329" s="344" t="str">
        <f ca="1" t="shared" si="52"/>
        <v>商务部胡敏用款供压缩3.82MPA蒸汽管线优化改造及新增重灰减温减压装置（安装）项目标书费付青海发投碱业有限公司--公司</v>
      </c>
      <c r="J329" s="344" t="str">
        <f ca="1" t="shared" si="53"/>
        <v>付日常费用</v>
      </c>
      <c r="K329" s="345">
        <f ca="1" t="shared" si="54"/>
        <v>0</v>
      </c>
      <c r="L329" s="345">
        <f ca="1" t="shared" si="55"/>
        <v>500</v>
      </c>
      <c r="M329" s="345">
        <f ca="1" t="shared" si="56"/>
        <v>282389.58</v>
      </c>
      <c r="N329" s="345">
        <f ca="1" t="shared" si="57"/>
        <v>0</v>
      </c>
    </row>
    <row r="330" ht="14.25" hidden="1" spans="1:14">
      <c r="A330" s="334">
        <f>档案!A329</f>
        <v>0</v>
      </c>
      <c r="B330" s="334">
        <f ca="1" t="shared" si="50"/>
        <v>1</v>
      </c>
      <c r="D330" s="334">
        <f ca="1" t="shared" si="58"/>
        <v>2</v>
      </c>
      <c r="E330" s="327">
        <f ca="1" t="shared" si="59"/>
        <v>174</v>
      </c>
      <c r="F330" s="327" t="str">
        <f ca="1">VLOOKUP(D330,档案!A:C,3,FALSE)</f>
        <v>武汉开明</v>
      </c>
      <c r="G330" s="338" t="str">
        <f ca="1">VLOOKUP(D330,档案!A:B,2,FALSE)</f>
        <v>浦发银行光谷支行004954</v>
      </c>
      <c r="H330" s="328">
        <f ca="1" t="shared" si="51"/>
        <v>45742</v>
      </c>
      <c r="I330" s="344" t="str">
        <f ca="1" t="shared" si="52"/>
        <v>银行手续费</v>
      </c>
      <c r="J330" s="344" t="str">
        <f ca="1" t="shared" si="53"/>
        <v>付日常费用</v>
      </c>
      <c r="K330" s="345">
        <f ca="1" t="shared" si="54"/>
        <v>0</v>
      </c>
      <c r="L330" s="345">
        <f ca="1" t="shared" si="55"/>
        <v>4</v>
      </c>
      <c r="M330" s="345">
        <f ca="1" t="shared" si="56"/>
        <v>282385.58</v>
      </c>
      <c r="N330" s="345">
        <f ca="1" t="shared" si="57"/>
        <v>0</v>
      </c>
    </row>
    <row r="331" ht="14.25" hidden="1" spans="1:14">
      <c r="A331" s="334">
        <f>档案!A330</f>
        <v>0</v>
      </c>
      <c r="B331" s="334">
        <f ca="1" t="shared" si="50"/>
        <v>1</v>
      </c>
      <c r="D331" s="334">
        <f ca="1" t="shared" si="58"/>
        <v>2</v>
      </c>
      <c r="E331" s="327">
        <f ca="1" t="shared" si="59"/>
        <v>175</v>
      </c>
      <c r="F331" s="327" t="str">
        <f ca="1">VLOOKUP(D331,档案!A:C,3,FALSE)</f>
        <v>武汉开明</v>
      </c>
      <c r="G331" s="338" t="str">
        <f ca="1">VLOOKUP(D331,档案!A:B,2,FALSE)</f>
        <v>浦发银行光谷支行004954</v>
      </c>
      <c r="H331" s="328">
        <f ca="1" t="shared" si="51"/>
        <v>45742</v>
      </c>
      <c r="I331" s="344" t="str">
        <f ca="1" t="shared" si="52"/>
        <v>银行手续费</v>
      </c>
      <c r="J331" s="344" t="str">
        <f ca="1" t="shared" si="53"/>
        <v>付日常费用</v>
      </c>
      <c r="K331" s="345">
        <f ca="1" t="shared" si="54"/>
        <v>0</v>
      </c>
      <c r="L331" s="345">
        <f ca="1" t="shared" si="55"/>
        <v>4</v>
      </c>
      <c r="M331" s="345">
        <f ca="1" t="shared" si="56"/>
        <v>282381.58</v>
      </c>
      <c r="N331" s="345">
        <f ca="1" t="shared" si="57"/>
        <v>0</v>
      </c>
    </row>
    <row r="332" ht="14.25" hidden="1" spans="1:14">
      <c r="A332" s="334">
        <f>档案!A331</f>
        <v>0</v>
      </c>
      <c r="B332" s="334">
        <f ca="1" t="shared" si="50"/>
        <v>1</v>
      </c>
      <c r="D332" s="334">
        <f ca="1" t="shared" si="58"/>
        <v>2</v>
      </c>
      <c r="E332" s="327">
        <f ca="1" t="shared" si="59"/>
        <v>176</v>
      </c>
      <c r="F332" s="327" t="str">
        <f ca="1">VLOOKUP(D332,档案!A:C,3,FALSE)</f>
        <v>武汉开明</v>
      </c>
      <c r="G332" s="338" t="str">
        <f ca="1">VLOOKUP(D332,档案!A:B,2,FALSE)</f>
        <v>浦发银行光谷支行004954</v>
      </c>
      <c r="H332" s="328">
        <f ca="1" t="shared" si="51"/>
        <v>45742</v>
      </c>
      <c r="I332" s="344" t="str">
        <f ca="1" t="shared" si="52"/>
        <v>收到青海发投碱业有限公司退投标保证金</v>
      </c>
      <c r="J332" s="344" t="str">
        <f ca="1" t="shared" si="53"/>
        <v>投标保证金回款</v>
      </c>
      <c r="K332" s="345">
        <f ca="1" t="shared" si="54"/>
        <v>12000</v>
      </c>
      <c r="L332" s="345">
        <f ca="1" t="shared" si="55"/>
        <v>0</v>
      </c>
      <c r="M332" s="345">
        <f ca="1" t="shared" si="56"/>
        <v>294381.58</v>
      </c>
      <c r="N332" s="345">
        <f ca="1" t="shared" si="57"/>
        <v>0</v>
      </c>
    </row>
    <row r="333" ht="14.25" hidden="1" spans="1:14">
      <c r="A333" s="334">
        <f>档案!A332</f>
        <v>0</v>
      </c>
      <c r="B333" s="334">
        <f ca="1" t="shared" si="50"/>
        <v>1</v>
      </c>
      <c r="D333" s="334">
        <f ca="1" t="shared" si="58"/>
        <v>2</v>
      </c>
      <c r="E333" s="327">
        <f ca="1" t="shared" si="59"/>
        <v>177</v>
      </c>
      <c r="F333" s="327" t="str">
        <f ca="1">VLOOKUP(D333,档案!A:C,3,FALSE)</f>
        <v>武汉开明</v>
      </c>
      <c r="G333" s="338" t="str">
        <f ca="1">VLOOKUP(D333,档案!A:B,2,FALSE)</f>
        <v>浦发银行光谷支行004954</v>
      </c>
      <c r="H333" s="328">
        <f ca="1" t="shared" si="51"/>
        <v>45744</v>
      </c>
      <c r="I333" s="344" t="str">
        <f ca="1" t="shared" si="52"/>
        <v>收到青海发投碱业有限公司退投标保证金</v>
      </c>
      <c r="J333" s="344" t="str">
        <f ca="1" t="shared" si="53"/>
        <v>投标保证金回款</v>
      </c>
      <c r="K333" s="345">
        <f ca="1" t="shared" si="54"/>
        <v>10000</v>
      </c>
      <c r="L333" s="345">
        <f ca="1" t="shared" si="55"/>
        <v>0</v>
      </c>
      <c r="M333" s="345">
        <f ca="1" t="shared" si="56"/>
        <v>304381.58</v>
      </c>
      <c r="N333" s="345">
        <f ca="1" t="shared" si="57"/>
        <v>0</v>
      </c>
    </row>
    <row r="334" ht="14.25" hidden="1" spans="1:14">
      <c r="A334" s="334">
        <f>档案!A333</f>
        <v>0</v>
      </c>
      <c r="B334" s="334">
        <f ca="1" t="shared" si="50"/>
        <v>1</v>
      </c>
      <c r="D334" s="334">
        <f ca="1" t="shared" si="58"/>
        <v>2</v>
      </c>
      <c r="E334" s="327">
        <f ca="1" t="shared" si="59"/>
        <v>178</v>
      </c>
      <c r="F334" s="327" t="str">
        <f ca="1">VLOOKUP(D334,档案!A:C,3,FALSE)</f>
        <v>武汉开明</v>
      </c>
      <c r="G334" s="338" t="str">
        <f ca="1">VLOOKUP(D334,档案!A:B,2,FALSE)</f>
        <v>浦发银行光谷支行004954</v>
      </c>
      <c r="H334" s="328">
        <f ca="1" t="shared" si="51"/>
        <v>45744</v>
      </c>
      <c r="I334" s="344" t="str">
        <f ca="1" t="shared" si="52"/>
        <v>商务部胡敏用款供压缩3.82MPA蒸汽管线优化改造及新增重灰减温减压装置（安装）项目投标保证金付青海发投碱业有限公司--公司</v>
      </c>
      <c r="J334" s="344" t="str">
        <f ca="1" t="shared" si="53"/>
        <v>付投标保证金</v>
      </c>
      <c r="K334" s="345">
        <f ca="1" t="shared" si="54"/>
        <v>0</v>
      </c>
      <c r="L334" s="345">
        <f ca="1" t="shared" si="55"/>
        <v>15000</v>
      </c>
      <c r="M334" s="345">
        <f ca="1" t="shared" si="56"/>
        <v>289381.58</v>
      </c>
      <c r="N334" s="345">
        <f ca="1" t="shared" si="57"/>
        <v>0</v>
      </c>
    </row>
    <row r="335" ht="14.25" hidden="1" spans="1:14">
      <c r="A335" s="334">
        <f>档案!A334</f>
        <v>0</v>
      </c>
      <c r="B335" s="334">
        <f ca="1" t="shared" si="50"/>
        <v>1</v>
      </c>
      <c r="D335" s="334">
        <f ca="1" t="shared" si="58"/>
        <v>2</v>
      </c>
      <c r="E335" s="327">
        <f ca="1" t="shared" si="59"/>
        <v>179</v>
      </c>
      <c r="F335" s="327" t="str">
        <f ca="1">VLOOKUP(D335,档案!A:C,3,FALSE)</f>
        <v>武汉开明</v>
      </c>
      <c r="G335" s="338" t="str">
        <f ca="1">VLOOKUP(D335,档案!A:B,2,FALSE)</f>
        <v>浦发银行光谷支行004954</v>
      </c>
      <c r="H335" s="328">
        <f ca="1" t="shared" si="51"/>
        <v>45744</v>
      </c>
      <c r="I335" s="344" t="str">
        <f ca="1" t="shared" si="52"/>
        <v>银行手续费</v>
      </c>
      <c r="J335" s="344" t="str">
        <f ca="1" t="shared" si="53"/>
        <v>付日常费用</v>
      </c>
      <c r="K335" s="345">
        <f ca="1" t="shared" si="54"/>
        <v>0</v>
      </c>
      <c r="L335" s="345">
        <f ca="1" t="shared" si="55"/>
        <v>8</v>
      </c>
      <c r="M335" s="345">
        <f ca="1" t="shared" si="56"/>
        <v>289373.58</v>
      </c>
      <c r="N335" s="345">
        <f ca="1" t="shared" si="57"/>
        <v>0</v>
      </c>
    </row>
    <row r="336" ht="14.25" hidden="1" spans="1:14">
      <c r="A336" s="334">
        <f>档案!A335</f>
        <v>0</v>
      </c>
      <c r="B336" s="334">
        <f ca="1" t="shared" si="50"/>
        <v>1</v>
      </c>
      <c r="D336" s="334">
        <f ca="1" t="shared" si="58"/>
        <v>2</v>
      </c>
      <c r="E336" s="327">
        <f ca="1" t="shared" si="59"/>
        <v>180</v>
      </c>
      <c r="F336" s="327" t="str">
        <f ca="1">VLOOKUP(D336,档案!A:C,3,FALSE)</f>
        <v>武汉开明</v>
      </c>
      <c r="G336" s="338" t="str">
        <f ca="1">VLOOKUP(D336,档案!A:B,2,FALSE)</f>
        <v>浦发银行光谷支行004954</v>
      </c>
      <c r="H336" s="328">
        <f ca="1" t="shared" si="51"/>
        <v>45747</v>
      </c>
      <c r="I336" s="344" t="str">
        <f ca="1" t="shared" si="52"/>
        <v>收到厦工(三明)重型机器有限公司款项</v>
      </c>
      <c r="J336" s="344" t="str">
        <f ca="1" t="shared" si="53"/>
        <v>营业回款</v>
      </c>
      <c r="K336" s="345">
        <f ca="1" t="shared" si="54"/>
        <v>35000</v>
      </c>
      <c r="L336" s="345">
        <f ca="1" t="shared" si="55"/>
        <v>0</v>
      </c>
      <c r="M336" s="345">
        <f ca="1" t="shared" si="56"/>
        <v>324373.58</v>
      </c>
      <c r="N336" s="345">
        <f ca="1" t="shared" si="57"/>
        <v>0</v>
      </c>
    </row>
    <row r="337" ht="14.25" hidden="1" spans="1:14">
      <c r="A337" s="334">
        <f>档案!A336</f>
        <v>0</v>
      </c>
      <c r="B337" s="334">
        <f ca="1" t="shared" si="50"/>
        <v>1</v>
      </c>
      <c r="D337" s="334">
        <f ca="1" t="shared" si="58"/>
        <v>2</v>
      </c>
      <c r="E337" s="327">
        <f ca="1" t="shared" si="59"/>
        <v>181</v>
      </c>
      <c r="F337" s="327" t="str">
        <f ca="1">VLOOKUP(D337,档案!A:C,3,FALSE)</f>
        <v>武汉开明</v>
      </c>
      <c r="G337" s="338" t="str">
        <f ca="1">VLOOKUP(D337,档案!A:B,2,FALSE)</f>
        <v>浦发银行光谷支行004954</v>
      </c>
      <c r="H337" s="328">
        <f ca="1" t="shared" si="51"/>
        <v>45748</v>
      </c>
      <c r="I337" s="344" t="str">
        <f ca="1" t="shared" si="52"/>
        <v>收到上海宝华国际招标有限公司华中分公司退投标保证金</v>
      </c>
      <c r="J337" s="344" t="str">
        <f ca="1" t="shared" si="53"/>
        <v>投标保证金回款</v>
      </c>
      <c r="K337" s="345">
        <f ca="1" t="shared" si="54"/>
        <v>3000</v>
      </c>
      <c r="L337" s="345">
        <f ca="1" t="shared" si="55"/>
        <v>0</v>
      </c>
      <c r="M337" s="345">
        <f ca="1" t="shared" si="56"/>
        <v>327373.58</v>
      </c>
      <c r="N337" s="345">
        <f ca="1" t="shared" si="57"/>
        <v>0</v>
      </c>
    </row>
    <row r="338" ht="14.25" hidden="1" spans="1:14">
      <c r="A338" s="334">
        <f>档案!A337</f>
        <v>0</v>
      </c>
      <c r="B338" s="334">
        <f ca="1" t="shared" si="50"/>
        <v>1</v>
      </c>
      <c r="D338" s="334">
        <f ca="1" t="shared" si="58"/>
        <v>2</v>
      </c>
      <c r="E338" s="327">
        <f ca="1" t="shared" si="59"/>
        <v>182</v>
      </c>
      <c r="F338" s="327" t="str">
        <f ca="1">VLOOKUP(D338,档案!A:C,3,FALSE)</f>
        <v>武汉开明</v>
      </c>
      <c r="G338" s="338" t="str">
        <f ca="1">VLOOKUP(D338,档案!A:B,2,FALSE)</f>
        <v>浦发银行光谷支行004954</v>
      </c>
      <c r="H338" s="328">
        <f ca="1" t="shared" si="51"/>
        <v>45748</v>
      </c>
      <c r="I338" s="344" t="str">
        <f ca="1" t="shared" si="52"/>
        <v>收到上海宝华国际招标有限公司华中分公司退投标保证金利息</v>
      </c>
      <c r="J338" s="344" t="str">
        <f ca="1" t="shared" si="53"/>
        <v>其他收款</v>
      </c>
      <c r="K338" s="345">
        <f ca="1" t="shared" si="54"/>
        <v>0.27</v>
      </c>
      <c r="L338" s="345">
        <f ca="1" t="shared" si="55"/>
        <v>0</v>
      </c>
      <c r="M338" s="345">
        <f ca="1" t="shared" si="56"/>
        <v>327373.85</v>
      </c>
      <c r="N338" s="345">
        <f ca="1" t="shared" si="57"/>
        <v>0</v>
      </c>
    </row>
    <row r="339" ht="14.25" hidden="1" spans="1:14">
      <c r="A339" s="334">
        <f>档案!A338</f>
        <v>0</v>
      </c>
      <c r="B339" s="334">
        <f ca="1" t="shared" si="50"/>
        <v>1</v>
      </c>
      <c r="D339" s="334">
        <f ca="1" t="shared" si="58"/>
        <v>2</v>
      </c>
      <c r="E339" s="327">
        <f ca="1" t="shared" si="59"/>
        <v>183</v>
      </c>
      <c r="F339" s="327" t="str">
        <f ca="1">VLOOKUP(D339,档案!A:C,3,FALSE)</f>
        <v>武汉开明</v>
      </c>
      <c r="G339" s="338" t="str">
        <f ca="1">VLOOKUP(D339,档案!A:B,2,FALSE)</f>
        <v>浦发银行光谷支行004954</v>
      </c>
      <c r="H339" s="328">
        <f ca="1" t="shared" si="51"/>
        <v>45754</v>
      </c>
      <c r="I339" s="344" t="str">
        <f ca="1" t="shared" si="52"/>
        <v>供压缩3.82MPA蒸汽管线优化改造及新增重灰减温减压装置（安装）（二次）竞价标书费付青海发投碱业有限公司</v>
      </c>
      <c r="J339" s="344" t="str">
        <f ca="1" t="shared" si="53"/>
        <v>付日常费用</v>
      </c>
      <c r="K339" s="345">
        <f ca="1" t="shared" si="54"/>
        <v>0</v>
      </c>
      <c r="L339" s="345">
        <f ca="1" t="shared" si="55"/>
        <v>500</v>
      </c>
      <c r="M339" s="345">
        <f ca="1" t="shared" si="56"/>
        <v>326873.85</v>
      </c>
      <c r="N339" s="345">
        <f ca="1" t="shared" si="57"/>
        <v>0</v>
      </c>
    </row>
    <row r="340" ht="14.25" hidden="1" spans="1:14">
      <c r="A340" s="334">
        <f>档案!A339</f>
        <v>0</v>
      </c>
      <c r="B340" s="334">
        <f ca="1" t="shared" si="50"/>
        <v>1</v>
      </c>
      <c r="D340" s="334">
        <f ca="1" t="shared" si="58"/>
        <v>2</v>
      </c>
      <c r="E340" s="327">
        <f ca="1" t="shared" si="59"/>
        <v>184</v>
      </c>
      <c r="F340" s="327" t="str">
        <f ca="1">VLOOKUP(D340,档案!A:C,3,FALSE)</f>
        <v>武汉开明</v>
      </c>
      <c r="G340" s="338" t="str">
        <f ca="1">VLOOKUP(D340,档案!A:B,2,FALSE)</f>
        <v>浦发银行光谷支行004954</v>
      </c>
      <c r="H340" s="328">
        <f ca="1" t="shared" si="51"/>
        <v>45754</v>
      </c>
      <c r="I340" s="344" t="str">
        <f ca="1" t="shared" si="52"/>
        <v>银行手续费</v>
      </c>
      <c r="J340" s="344" t="str">
        <f ca="1" t="shared" si="53"/>
        <v>付日常费用</v>
      </c>
      <c r="K340" s="345">
        <f ca="1" t="shared" si="54"/>
        <v>0</v>
      </c>
      <c r="L340" s="345">
        <f ca="1" t="shared" si="55"/>
        <v>4.5</v>
      </c>
      <c r="M340" s="345">
        <f ca="1" t="shared" si="56"/>
        <v>326869.35</v>
      </c>
      <c r="N340" s="345">
        <f ca="1" t="shared" si="57"/>
        <v>0</v>
      </c>
    </row>
    <row r="341" ht="14.25" hidden="1" spans="1:14">
      <c r="A341" s="334">
        <f>档案!A340</f>
        <v>0</v>
      </c>
      <c r="B341" s="334">
        <f ca="1" t="shared" si="50"/>
        <v>1</v>
      </c>
      <c r="D341" s="334">
        <f ca="1" t="shared" si="58"/>
        <v>2</v>
      </c>
      <c r="E341" s="327">
        <f ca="1" t="shared" si="59"/>
        <v>185</v>
      </c>
      <c r="F341" s="327" t="str">
        <f ca="1">VLOOKUP(D341,档案!A:C,3,FALSE)</f>
        <v>武汉开明</v>
      </c>
      <c r="G341" s="338" t="str">
        <f ca="1">VLOOKUP(D341,档案!A:B,2,FALSE)</f>
        <v>浦发银行光谷支行004954</v>
      </c>
      <c r="H341" s="328">
        <f ca="1" t="shared" si="51"/>
        <v>45756</v>
      </c>
      <c r="I341" s="344" t="str">
        <f ca="1" t="shared" si="52"/>
        <v>商务部胡敏用款炼铁厂新1#2#高炉同停外网煤气管道检修项目投标保证金付日照钢铁有限公司--公司</v>
      </c>
      <c r="J341" s="344" t="str">
        <f ca="1" t="shared" si="53"/>
        <v>付投标保证金</v>
      </c>
      <c r="K341" s="345">
        <f ca="1" t="shared" si="54"/>
        <v>0</v>
      </c>
      <c r="L341" s="345">
        <f ca="1" t="shared" si="55"/>
        <v>10000</v>
      </c>
      <c r="M341" s="345">
        <f ca="1" t="shared" si="56"/>
        <v>316869.35</v>
      </c>
      <c r="N341" s="345">
        <f ca="1" t="shared" si="57"/>
        <v>0</v>
      </c>
    </row>
    <row r="342" ht="14.25" hidden="1" spans="1:14">
      <c r="A342" s="334">
        <f>档案!A341</f>
        <v>0</v>
      </c>
      <c r="B342" s="334">
        <f ca="1" t="shared" si="50"/>
        <v>1</v>
      </c>
      <c r="D342" s="334">
        <f ca="1" t="shared" si="58"/>
        <v>2</v>
      </c>
      <c r="E342" s="327">
        <f ca="1" t="shared" si="59"/>
        <v>186</v>
      </c>
      <c r="F342" s="327" t="str">
        <f ca="1">VLOOKUP(D342,档案!A:C,3,FALSE)</f>
        <v>武汉开明</v>
      </c>
      <c r="G342" s="338" t="str">
        <f ca="1">VLOOKUP(D342,档案!A:B,2,FALSE)</f>
        <v>浦发银行光谷支行004954</v>
      </c>
      <c r="H342" s="328">
        <f ca="1" t="shared" si="51"/>
        <v>45756</v>
      </c>
      <c r="I342" s="344" t="str">
        <f ca="1" t="shared" si="52"/>
        <v>商务部胡敏用款煅烧车间轻、重灰闪发器更新项目及轻灰一闪总管、重灰煅烧炉进气总管技改项目（安装施工）（二次）竞价项目保证金付青海发投碱业有限公司--公司</v>
      </c>
      <c r="J342" s="344" t="str">
        <f ca="1" t="shared" si="53"/>
        <v>付投标保证金</v>
      </c>
      <c r="K342" s="345">
        <f ca="1" t="shared" si="54"/>
        <v>0</v>
      </c>
      <c r="L342" s="345">
        <f ca="1" t="shared" si="55"/>
        <v>15000</v>
      </c>
      <c r="M342" s="345">
        <f ca="1" t="shared" si="56"/>
        <v>301869.35</v>
      </c>
      <c r="N342" s="345">
        <f ca="1" t="shared" si="57"/>
        <v>0</v>
      </c>
    </row>
    <row r="343" ht="14.25" hidden="1" spans="1:14">
      <c r="A343" s="334">
        <f>档案!A342</f>
        <v>0</v>
      </c>
      <c r="B343" s="334">
        <f ca="1" t="shared" si="50"/>
        <v>1</v>
      </c>
      <c r="D343" s="334">
        <f ca="1" t="shared" si="58"/>
        <v>2</v>
      </c>
      <c r="E343" s="327">
        <f ca="1" t="shared" si="59"/>
        <v>187</v>
      </c>
      <c r="F343" s="327" t="str">
        <f ca="1">VLOOKUP(D343,档案!A:C,3,FALSE)</f>
        <v>武汉开明</v>
      </c>
      <c r="G343" s="338" t="str">
        <f ca="1">VLOOKUP(D343,档案!A:B,2,FALSE)</f>
        <v>浦发银行光谷支行004954</v>
      </c>
      <c r="H343" s="328">
        <f ca="1" t="shared" si="51"/>
        <v>45756</v>
      </c>
      <c r="I343" s="344" t="str">
        <f ca="1" t="shared" si="52"/>
        <v>商务部胡敏用款煅烧车间轻、重灰闪发器更新项目及轻灰一闪总管、重灰煅烧炉进气总管技改项目（安装施工）（二次）标书费付青海发投碱业有限公司--公司</v>
      </c>
      <c r="J343" s="344" t="str">
        <f ca="1" t="shared" si="53"/>
        <v>付日常费用</v>
      </c>
      <c r="K343" s="345">
        <f ca="1" t="shared" si="54"/>
        <v>0</v>
      </c>
      <c r="L343" s="345">
        <f ca="1" t="shared" si="55"/>
        <v>500</v>
      </c>
      <c r="M343" s="345">
        <f ca="1" t="shared" si="56"/>
        <v>301369.35</v>
      </c>
      <c r="N343" s="345">
        <f ca="1" t="shared" si="57"/>
        <v>0</v>
      </c>
    </row>
    <row r="344" ht="14.25" hidden="1" spans="1:14">
      <c r="A344" s="334">
        <f>档案!A343</f>
        <v>0</v>
      </c>
      <c r="B344" s="334">
        <f ca="1" t="shared" si="50"/>
        <v>1</v>
      </c>
      <c r="D344" s="334">
        <f ca="1" t="shared" si="58"/>
        <v>2</v>
      </c>
      <c r="E344" s="327">
        <f ca="1" t="shared" si="59"/>
        <v>188</v>
      </c>
      <c r="F344" s="327" t="str">
        <f ca="1">VLOOKUP(D344,档案!A:C,3,FALSE)</f>
        <v>武汉开明</v>
      </c>
      <c r="G344" s="338" t="str">
        <f ca="1">VLOOKUP(D344,档案!A:B,2,FALSE)</f>
        <v>浦发银行光谷支行004954</v>
      </c>
      <c r="H344" s="328">
        <f ca="1" t="shared" si="51"/>
        <v>45756</v>
      </c>
      <c r="I344" s="344" t="str">
        <f ca="1" t="shared" si="52"/>
        <v>银行手续费</v>
      </c>
      <c r="J344" s="344" t="str">
        <f ca="1" t="shared" si="53"/>
        <v>付日常费用</v>
      </c>
      <c r="K344" s="345">
        <f ca="1" t="shared" si="54"/>
        <v>0</v>
      </c>
      <c r="L344" s="345">
        <f ca="1" t="shared" si="55"/>
        <v>4.5</v>
      </c>
      <c r="M344" s="345">
        <f ca="1" t="shared" si="56"/>
        <v>301364.85</v>
      </c>
      <c r="N344" s="345">
        <f ca="1" t="shared" si="57"/>
        <v>0</v>
      </c>
    </row>
    <row r="345" ht="14.25" hidden="1" spans="1:14">
      <c r="A345" s="334">
        <f>档案!A344</f>
        <v>0</v>
      </c>
      <c r="B345" s="334">
        <f ca="1" t="shared" si="50"/>
        <v>1</v>
      </c>
      <c r="D345" s="334">
        <f ca="1" t="shared" si="58"/>
        <v>2</v>
      </c>
      <c r="E345" s="327">
        <f ca="1" t="shared" si="59"/>
        <v>189</v>
      </c>
      <c r="F345" s="327" t="str">
        <f ca="1">VLOOKUP(D345,档案!A:C,3,FALSE)</f>
        <v>武汉开明</v>
      </c>
      <c r="G345" s="338" t="str">
        <f ca="1">VLOOKUP(D345,档案!A:B,2,FALSE)</f>
        <v>浦发银行光谷支行004954</v>
      </c>
      <c r="H345" s="328">
        <f ca="1" t="shared" si="51"/>
        <v>45756</v>
      </c>
      <c r="I345" s="344" t="str">
        <f ca="1" t="shared" si="52"/>
        <v>银行手续费</v>
      </c>
      <c r="J345" s="344" t="str">
        <f ca="1" t="shared" si="53"/>
        <v>付日常费用</v>
      </c>
      <c r="K345" s="345">
        <f ca="1" t="shared" si="54"/>
        <v>0</v>
      </c>
      <c r="L345" s="345">
        <f ca="1" t="shared" si="55"/>
        <v>9</v>
      </c>
      <c r="M345" s="345">
        <f ca="1" t="shared" si="56"/>
        <v>301355.85</v>
      </c>
      <c r="N345" s="345">
        <f ca="1" t="shared" si="57"/>
        <v>0</v>
      </c>
    </row>
    <row r="346" ht="14.25" hidden="1" spans="1:14">
      <c r="A346" s="334">
        <f>档案!A345</f>
        <v>0</v>
      </c>
      <c r="B346" s="334">
        <f ca="1" t="shared" si="50"/>
        <v>1</v>
      </c>
      <c r="D346" s="334">
        <f ca="1" t="shared" si="58"/>
        <v>2</v>
      </c>
      <c r="E346" s="327">
        <f ca="1" t="shared" si="59"/>
        <v>190</v>
      </c>
      <c r="F346" s="327" t="str">
        <f ca="1">VLOOKUP(D346,档案!A:C,3,FALSE)</f>
        <v>武汉开明</v>
      </c>
      <c r="G346" s="338" t="str">
        <f ca="1">VLOOKUP(D346,档案!A:B,2,FALSE)</f>
        <v>浦发银行光谷支行004954</v>
      </c>
      <c r="H346" s="328">
        <f ca="1" t="shared" si="51"/>
        <v>45756</v>
      </c>
      <c r="I346" s="344" t="str">
        <f ca="1" t="shared" si="52"/>
        <v>银行手续费</v>
      </c>
      <c r="J346" s="344" t="str">
        <f ca="1" t="shared" si="53"/>
        <v>付日常费用</v>
      </c>
      <c r="K346" s="345">
        <f ca="1" t="shared" si="54"/>
        <v>0</v>
      </c>
      <c r="L346" s="345">
        <f ca="1" t="shared" si="55"/>
        <v>4.5</v>
      </c>
      <c r="M346" s="345">
        <f ca="1" t="shared" si="56"/>
        <v>301351.35</v>
      </c>
      <c r="N346" s="345">
        <f ca="1" t="shared" si="57"/>
        <v>0</v>
      </c>
    </row>
    <row r="347" ht="14.25" hidden="1" spans="1:14">
      <c r="A347" s="334">
        <f>档案!A346</f>
        <v>0</v>
      </c>
      <c r="B347" s="334">
        <f ca="1" t="shared" si="50"/>
        <v>1</v>
      </c>
      <c r="D347" s="334">
        <f ca="1" t="shared" si="58"/>
        <v>2</v>
      </c>
      <c r="E347" s="327">
        <f ca="1" t="shared" si="59"/>
        <v>191</v>
      </c>
      <c r="F347" s="327" t="str">
        <f ca="1">VLOOKUP(D347,档案!A:C,3,FALSE)</f>
        <v>武汉开明</v>
      </c>
      <c r="G347" s="338" t="str">
        <f ca="1">VLOOKUP(D347,档案!A:B,2,FALSE)</f>
        <v>浦发银行光谷支行004954</v>
      </c>
      <c r="H347" s="328">
        <f ca="1" t="shared" si="51"/>
        <v>45757</v>
      </c>
      <c r="I347" s="344" t="str">
        <f ca="1" t="shared" si="52"/>
        <v>武汉浦发转武汉工行</v>
      </c>
      <c r="J347" s="344" t="str">
        <f ca="1" t="shared" si="53"/>
        <v>转出他行或提现</v>
      </c>
      <c r="K347" s="345">
        <f ca="1" t="shared" si="54"/>
        <v>0</v>
      </c>
      <c r="L347" s="345">
        <f ca="1" t="shared" si="55"/>
        <v>300000</v>
      </c>
      <c r="M347" s="345">
        <f ca="1" t="shared" si="56"/>
        <v>1351.35000000003</v>
      </c>
      <c r="N347" s="345">
        <f ca="1" t="shared" si="57"/>
        <v>0</v>
      </c>
    </row>
    <row r="348" ht="14.25" hidden="1" spans="1:14">
      <c r="A348" s="334">
        <f>档案!A347</f>
        <v>0</v>
      </c>
      <c r="B348" s="334">
        <f ca="1" t="shared" si="50"/>
        <v>1</v>
      </c>
      <c r="D348" s="334">
        <f ca="1" t="shared" si="58"/>
        <v>2</v>
      </c>
      <c r="E348" s="327">
        <f ca="1" t="shared" si="59"/>
        <v>192</v>
      </c>
      <c r="F348" s="327" t="str">
        <f ca="1">VLOOKUP(D348,档案!A:C,3,FALSE)</f>
        <v>武汉开明</v>
      </c>
      <c r="G348" s="338" t="str">
        <f ca="1">VLOOKUP(D348,档案!A:B,2,FALSE)</f>
        <v>浦发银行光谷支行004954</v>
      </c>
      <c r="H348" s="328">
        <f ca="1" t="shared" si="51"/>
        <v>45757</v>
      </c>
      <c r="I348" s="344" t="str">
        <f ca="1" t="shared" si="52"/>
        <v>银行手续费</v>
      </c>
      <c r="J348" s="344" t="str">
        <f ca="1" t="shared" si="53"/>
        <v>付日常费用</v>
      </c>
      <c r="K348" s="345">
        <f ca="1" t="shared" si="54"/>
        <v>0</v>
      </c>
      <c r="L348" s="345">
        <f ca="1" t="shared" si="55"/>
        <v>15</v>
      </c>
      <c r="M348" s="345">
        <f ca="1" t="shared" si="56"/>
        <v>1336.35000000003</v>
      </c>
      <c r="N348" s="345">
        <f ca="1" t="shared" si="57"/>
        <v>0</v>
      </c>
    </row>
    <row r="349" ht="14.25" hidden="1" spans="1:14">
      <c r="A349" s="334">
        <f>档案!A348</f>
        <v>0</v>
      </c>
      <c r="B349" s="334">
        <f ca="1" t="shared" si="50"/>
        <v>1</v>
      </c>
      <c r="D349" s="334">
        <f ca="1" t="shared" si="58"/>
        <v>2</v>
      </c>
      <c r="E349" s="327">
        <f ca="1" t="shared" si="59"/>
        <v>193</v>
      </c>
      <c r="F349" s="327" t="str">
        <f ca="1">VLOOKUP(D349,档案!A:C,3,FALSE)</f>
        <v>武汉开明</v>
      </c>
      <c r="G349" s="338" t="str">
        <f ca="1">VLOOKUP(D349,档案!A:B,2,FALSE)</f>
        <v>浦发银行光谷支行004954</v>
      </c>
      <c r="H349" s="328">
        <f ca="1" t="shared" si="51"/>
        <v>45757</v>
      </c>
      <c r="I349" s="344" t="str">
        <f ca="1" t="shared" si="52"/>
        <v>及时语手续费</v>
      </c>
      <c r="J349" s="344" t="str">
        <f ca="1" t="shared" si="53"/>
        <v>付日常费用</v>
      </c>
      <c r="K349" s="345">
        <f ca="1" t="shared" si="54"/>
        <v>0</v>
      </c>
      <c r="L349" s="345">
        <f ca="1" t="shared" si="55"/>
        <v>15</v>
      </c>
      <c r="M349" s="345">
        <f ca="1" t="shared" si="56"/>
        <v>1321.35000000003</v>
      </c>
      <c r="N349" s="345">
        <f ca="1" t="shared" si="57"/>
        <v>0</v>
      </c>
    </row>
    <row r="350" ht="14.25" hidden="1" spans="1:14">
      <c r="A350" s="334">
        <f>档案!A349</f>
        <v>0</v>
      </c>
      <c r="B350" s="334">
        <f ca="1" t="shared" si="50"/>
        <v>1</v>
      </c>
      <c r="D350" s="334">
        <f ca="1" t="shared" si="58"/>
        <v>2</v>
      </c>
      <c r="E350" s="327">
        <f ca="1" t="shared" si="59"/>
        <v>194</v>
      </c>
      <c r="F350" s="327" t="str">
        <f ca="1">VLOOKUP(D350,档案!A:C,3,FALSE)</f>
        <v>武汉开明</v>
      </c>
      <c r="G350" s="338" t="str">
        <f ca="1">VLOOKUP(D350,档案!A:B,2,FALSE)</f>
        <v>浦发银行光谷支行004954</v>
      </c>
      <c r="H350" s="328">
        <f ca="1" t="shared" si="51"/>
        <v>45763</v>
      </c>
      <c r="I350" s="344" t="str">
        <f ca="1" t="shared" si="52"/>
        <v>商务部任艳娇用款回转窑托轮在线堆焊修复项目投标保证金付临沂中联水泥有限公司</v>
      </c>
      <c r="J350" s="344" t="str">
        <f ca="1" t="shared" si="53"/>
        <v>付投标保证金</v>
      </c>
      <c r="K350" s="345">
        <f ca="1" t="shared" si="54"/>
        <v>0</v>
      </c>
      <c r="L350" s="345">
        <f ca="1" t="shared" si="55"/>
        <v>1200</v>
      </c>
      <c r="M350" s="345">
        <f ca="1" t="shared" si="56"/>
        <v>121.350000000035</v>
      </c>
      <c r="N350" s="345">
        <f ca="1" t="shared" si="57"/>
        <v>0</v>
      </c>
    </row>
    <row r="351" ht="14.25" hidden="1" spans="1:14">
      <c r="A351" s="334">
        <f>档案!A350</f>
        <v>0</v>
      </c>
      <c r="B351" s="334">
        <f ca="1" t="shared" si="50"/>
        <v>1</v>
      </c>
      <c r="D351" s="334">
        <f ca="1" t="shared" si="58"/>
        <v>2</v>
      </c>
      <c r="E351" s="327">
        <f ca="1" t="shared" si="59"/>
        <v>195</v>
      </c>
      <c r="F351" s="327" t="str">
        <f ca="1">VLOOKUP(D351,档案!A:C,3,FALSE)</f>
        <v>武汉开明</v>
      </c>
      <c r="G351" s="338" t="str">
        <f ca="1">VLOOKUP(D351,档案!A:B,2,FALSE)</f>
        <v>浦发银行光谷支行004954</v>
      </c>
      <c r="H351" s="328">
        <f ca="1" t="shared" si="51"/>
        <v>45763</v>
      </c>
      <c r="I351" s="344" t="str">
        <f ca="1" t="shared" si="52"/>
        <v>银行手续费</v>
      </c>
      <c r="J351" s="344" t="str">
        <f ca="1" t="shared" si="53"/>
        <v>付日常费用</v>
      </c>
      <c r="K351" s="345">
        <f ca="1" t="shared" si="54"/>
        <v>0</v>
      </c>
      <c r="L351" s="345">
        <f ca="1" t="shared" si="55"/>
        <v>4.5</v>
      </c>
      <c r="M351" s="345">
        <f ca="1" t="shared" si="56"/>
        <v>116.850000000035</v>
      </c>
      <c r="N351" s="345">
        <f ca="1" t="shared" si="57"/>
        <v>0</v>
      </c>
    </row>
    <row r="352" ht="14.25" hidden="1" spans="1:14">
      <c r="A352" s="334">
        <f>档案!A351</f>
        <v>0</v>
      </c>
      <c r="B352" s="334">
        <f ca="1" t="shared" si="50"/>
        <v>1</v>
      </c>
      <c r="D352" s="334">
        <f ca="1" t="shared" si="58"/>
        <v>2</v>
      </c>
      <c r="E352" s="327">
        <f ca="1" t="shared" si="59"/>
        <v>196</v>
      </c>
      <c r="F352" s="327" t="str">
        <f ca="1">VLOOKUP(D352,档案!A:C,3,FALSE)</f>
        <v>武汉开明</v>
      </c>
      <c r="G352" s="338" t="str">
        <f ca="1">VLOOKUP(D352,档案!A:B,2,FALSE)</f>
        <v>浦发银行光谷支行004954</v>
      </c>
      <c r="H352" s="328">
        <f ca="1" t="shared" si="51"/>
        <v>45763</v>
      </c>
      <c r="I352" s="344" t="str">
        <f ca="1" t="shared" si="52"/>
        <v>收到广西登高（集团）田东水泥有限公司货款</v>
      </c>
      <c r="J352" s="344" t="str">
        <f ca="1" t="shared" si="53"/>
        <v>营业回款</v>
      </c>
      <c r="K352" s="345">
        <f ca="1" t="shared" si="54"/>
        <v>24550</v>
      </c>
      <c r="L352" s="345">
        <f ca="1" t="shared" si="55"/>
        <v>0</v>
      </c>
      <c r="M352" s="345">
        <f ca="1" t="shared" si="56"/>
        <v>24666.85</v>
      </c>
      <c r="N352" s="345">
        <f ca="1" t="shared" si="57"/>
        <v>0</v>
      </c>
    </row>
    <row r="353" ht="14.25" hidden="1" spans="1:14">
      <c r="A353" s="334">
        <f>档案!A352</f>
        <v>0</v>
      </c>
      <c r="B353" s="334">
        <f ca="1" t="shared" si="50"/>
        <v>1</v>
      </c>
      <c r="D353" s="334">
        <f ca="1" t="shared" si="58"/>
        <v>2</v>
      </c>
      <c r="E353" s="327">
        <f ca="1" t="shared" si="59"/>
        <v>197</v>
      </c>
      <c r="F353" s="327" t="str">
        <f ca="1">VLOOKUP(D353,档案!A:C,3,FALSE)</f>
        <v>武汉开明</v>
      </c>
      <c r="G353" s="338" t="str">
        <f ca="1">VLOOKUP(D353,档案!A:B,2,FALSE)</f>
        <v>浦发银行光谷支行004954</v>
      </c>
      <c r="H353" s="328">
        <f ca="1" t="shared" si="51"/>
        <v>45764</v>
      </c>
      <c r="I353" s="344" t="str">
        <f ca="1" t="shared" si="52"/>
        <v>收到武汉市洪山高新技术创业服务有限责任公司退企业房租押金差额</v>
      </c>
      <c r="J353" s="344" t="str">
        <f ca="1" t="shared" si="53"/>
        <v>其他收款</v>
      </c>
      <c r="K353" s="345">
        <f ca="1" t="shared" si="54"/>
        <v>24187.11</v>
      </c>
      <c r="L353" s="345">
        <f ca="1" t="shared" si="55"/>
        <v>0</v>
      </c>
      <c r="M353" s="345">
        <f ca="1" t="shared" si="56"/>
        <v>48853.96</v>
      </c>
      <c r="N353" s="345">
        <f ca="1" t="shared" si="57"/>
        <v>0</v>
      </c>
    </row>
    <row r="354" ht="14.25" hidden="1" spans="1:14">
      <c r="A354" s="334">
        <f>档案!A353</f>
        <v>0</v>
      </c>
      <c r="B354" s="334">
        <f ca="1" t="shared" si="50"/>
        <v>1</v>
      </c>
      <c r="D354" s="334">
        <f ca="1" t="shared" si="58"/>
        <v>2</v>
      </c>
      <c r="E354" s="327">
        <f ca="1" t="shared" si="59"/>
        <v>198</v>
      </c>
      <c r="F354" s="327" t="str">
        <f ca="1">VLOOKUP(D354,档案!A:C,3,FALSE)</f>
        <v>武汉开明</v>
      </c>
      <c r="G354" s="338" t="str">
        <f ca="1">VLOOKUP(D354,档案!A:B,2,FALSE)</f>
        <v>浦发银行光谷支行004954</v>
      </c>
      <c r="H354" s="328">
        <f ca="1" t="shared" si="51"/>
        <v>45764</v>
      </c>
      <c r="I354" s="344" t="str">
        <f ca="1" t="shared" si="52"/>
        <v>收到票据结清</v>
      </c>
      <c r="J354" s="344" t="str">
        <f ca="1" t="shared" si="53"/>
        <v>他行转入或存现</v>
      </c>
      <c r="K354" s="345">
        <f ca="1" t="shared" si="54"/>
        <v>50000</v>
      </c>
      <c r="L354" s="345">
        <f ca="1" t="shared" si="55"/>
        <v>0</v>
      </c>
      <c r="M354" s="345">
        <f ca="1" t="shared" si="56"/>
        <v>98853.96</v>
      </c>
      <c r="N354" s="345">
        <f ca="1" t="shared" si="57"/>
        <v>0</v>
      </c>
    </row>
    <row r="355" ht="14.25" hidden="1" spans="1:14">
      <c r="A355" s="334">
        <f>档案!A354</f>
        <v>0</v>
      </c>
      <c r="B355" s="334">
        <f ca="1" t="shared" si="50"/>
        <v>1</v>
      </c>
      <c r="D355" s="334">
        <f ca="1" t="shared" si="58"/>
        <v>2</v>
      </c>
      <c r="E355" s="327">
        <f ca="1" t="shared" si="59"/>
        <v>199</v>
      </c>
      <c r="F355" s="327" t="str">
        <f ca="1">VLOOKUP(D355,档案!A:C,3,FALSE)</f>
        <v>武汉开明</v>
      </c>
      <c r="G355" s="338" t="str">
        <f ca="1">VLOOKUP(D355,档案!A:B,2,FALSE)</f>
        <v>浦发银行光谷支行004954</v>
      </c>
      <c r="H355" s="328">
        <f ca="1" t="shared" si="51"/>
        <v>45764</v>
      </c>
      <c r="I355" s="344" t="str">
        <f ca="1" t="shared" si="52"/>
        <v>商务部冯肖用款供压缩3.82MPA蒸汽管线优化改造及新增重灰减温减压装置（安装）（三次）标书费付青海发投碱业有限公司</v>
      </c>
      <c r="J355" s="344" t="str">
        <f ca="1" t="shared" si="53"/>
        <v>付日常费用</v>
      </c>
      <c r="K355" s="345">
        <f ca="1" t="shared" si="54"/>
        <v>0</v>
      </c>
      <c r="L355" s="345">
        <f ca="1" t="shared" si="55"/>
        <v>500</v>
      </c>
      <c r="M355" s="345">
        <f ca="1" t="shared" si="56"/>
        <v>98353.96</v>
      </c>
      <c r="N355" s="345">
        <f ca="1" t="shared" si="57"/>
        <v>0</v>
      </c>
    </row>
    <row r="356" ht="14.25" hidden="1" spans="1:14">
      <c r="A356" s="334">
        <f>档案!A355</f>
        <v>0</v>
      </c>
      <c r="B356" s="334">
        <f ca="1" t="shared" si="50"/>
        <v>1</v>
      </c>
      <c r="D356" s="334">
        <f ca="1" t="shared" si="58"/>
        <v>2</v>
      </c>
      <c r="E356" s="327">
        <f ca="1" t="shared" si="59"/>
        <v>200</v>
      </c>
      <c r="F356" s="327" t="str">
        <f ca="1">VLOOKUP(D356,档案!A:C,3,FALSE)</f>
        <v>武汉开明</v>
      </c>
      <c r="G356" s="338" t="str">
        <f ca="1">VLOOKUP(D356,档案!A:B,2,FALSE)</f>
        <v>浦发银行光谷支行004954</v>
      </c>
      <c r="H356" s="328">
        <f ca="1" t="shared" si="51"/>
        <v>45764</v>
      </c>
      <c r="I356" s="344" t="str">
        <f ca="1" t="shared" si="52"/>
        <v>银行手续费</v>
      </c>
      <c r="J356" s="344" t="str">
        <f ca="1" t="shared" si="53"/>
        <v>付日常费用</v>
      </c>
      <c r="K356" s="345">
        <f ca="1" t="shared" si="54"/>
        <v>0</v>
      </c>
      <c r="L356" s="345">
        <f ca="1" t="shared" si="55"/>
        <v>4.5</v>
      </c>
      <c r="M356" s="345">
        <f ca="1" t="shared" si="56"/>
        <v>98349.46</v>
      </c>
      <c r="N356" s="345">
        <f ca="1" t="shared" si="57"/>
        <v>0</v>
      </c>
    </row>
    <row r="357" ht="14.25" hidden="1" spans="1:14">
      <c r="A357" s="334">
        <f>档案!A356</f>
        <v>0</v>
      </c>
      <c r="B357" s="334">
        <f ca="1" t="shared" si="50"/>
        <v>1</v>
      </c>
      <c r="D357" s="334">
        <f ca="1" t="shared" si="58"/>
        <v>2</v>
      </c>
      <c r="E357" s="327">
        <f ca="1" t="shared" si="59"/>
        <v>201</v>
      </c>
      <c r="F357" s="327" t="str">
        <f ca="1">VLOOKUP(D357,档案!A:C,3,FALSE)</f>
        <v>武汉开明</v>
      </c>
      <c r="G357" s="338" t="str">
        <f ca="1">VLOOKUP(D357,档案!A:B,2,FALSE)</f>
        <v>浦发银行光谷支行004954</v>
      </c>
      <c r="H357" s="328">
        <f ca="1" t="shared" si="51"/>
        <v>45765</v>
      </c>
      <c r="I357" s="344" t="str">
        <f ca="1" t="shared" si="52"/>
        <v>中盐内蒙古化工股份有限公司盐碱分公司1#3#煅烧炉维修项目投标保证金付中机国际招标有限公司</v>
      </c>
      <c r="J357" s="344" t="str">
        <f ca="1" t="shared" si="53"/>
        <v>付投标保证金</v>
      </c>
      <c r="K357" s="345">
        <f ca="1" t="shared" si="54"/>
        <v>0</v>
      </c>
      <c r="L357" s="345">
        <f ca="1" t="shared" si="55"/>
        <v>40000</v>
      </c>
      <c r="M357" s="345">
        <f ca="1" t="shared" si="56"/>
        <v>58349.46</v>
      </c>
      <c r="N357" s="345">
        <f ca="1" t="shared" si="57"/>
        <v>0</v>
      </c>
    </row>
    <row r="358" ht="14.25" hidden="1" spans="1:14">
      <c r="A358" s="334">
        <f>档案!A357</f>
        <v>0</v>
      </c>
      <c r="B358" s="334">
        <f ca="1" t="shared" si="50"/>
        <v>1</v>
      </c>
      <c r="D358" s="334">
        <f ca="1" t="shared" si="58"/>
        <v>2</v>
      </c>
      <c r="E358" s="327">
        <f ca="1" t="shared" si="59"/>
        <v>202</v>
      </c>
      <c r="F358" s="327" t="str">
        <f ca="1">VLOOKUP(D358,档案!A:C,3,FALSE)</f>
        <v>武汉开明</v>
      </c>
      <c r="G358" s="338" t="str">
        <f ca="1">VLOOKUP(D358,档案!A:B,2,FALSE)</f>
        <v>浦发银行光谷支行004954</v>
      </c>
      <c r="H358" s="328">
        <f ca="1" t="shared" si="51"/>
        <v>45765</v>
      </c>
      <c r="I358" s="344" t="str">
        <f ca="1" t="shared" si="52"/>
        <v>银行手续费</v>
      </c>
      <c r="J358" s="344" t="str">
        <f ca="1" t="shared" si="53"/>
        <v>付日常费用</v>
      </c>
      <c r="K358" s="345">
        <f ca="1" t="shared" si="54"/>
        <v>0</v>
      </c>
      <c r="L358" s="345">
        <f ca="1" t="shared" si="55"/>
        <v>9</v>
      </c>
      <c r="M358" s="345">
        <f ca="1" t="shared" si="56"/>
        <v>58340.46</v>
      </c>
      <c r="N358" s="345">
        <f ca="1" t="shared" si="57"/>
        <v>0</v>
      </c>
    </row>
    <row r="359" ht="14.25" hidden="1" spans="1:14">
      <c r="A359" s="334">
        <f>档案!A358</f>
        <v>0</v>
      </c>
      <c r="B359" s="334">
        <f ca="1" t="shared" si="50"/>
        <v>1</v>
      </c>
      <c r="D359" s="334">
        <f ca="1" t="shared" si="58"/>
        <v>2</v>
      </c>
      <c r="E359" s="327">
        <f ca="1" t="shared" si="59"/>
        <v>203</v>
      </c>
      <c r="F359" s="327" t="str">
        <f ca="1">VLOOKUP(D359,档案!A:C,3,FALSE)</f>
        <v>武汉开明</v>
      </c>
      <c r="G359" s="338" t="str">
        <f ca="1">VLOOKUP(D359,档案!A:B,2,FALSE)</f>
        <v>浦发银行光谷支行004954</v>
      </c>
      <c r="H359" s="328">
        <f ca="1" t="shared" si="51"/>
        <v>45765</v>
      </c>
      <c r="I359" s="344" t="str">
        <f ca="1" t="shared" si="52"/>
        <v>收到青海发投碱业有限公司项目款</v>
      </c>
      <c r="J359" s="344" t="str">
        <f ca="1" t="shared" si="53"/>
        <v>营业回款</v>
      </c>
      <c r="K359" s="345">
        <f ca="1" t="shared" si="54"/>
        <v>240</v>
      </c>
      <c r="L359" s="345">
        <f ca="1" t="shared" si="55"/>
        <v>0</v>
      </c>
      <c r="M359" s="345">
        <f ca="1" t="shared" si="56"/>
        <v>58580.46</v>
      </c>
      <c r="N359" s="345">
        <f ca="1" t="shared" si="57"/>
        <v>0</v>
      </c>
    </row>
    <row r="360" ht="14.25" hidden="1" spans="1:14">
      <c r="A360" s="334">
        <f>档案!A359</f>
        <v>0</v>
      </c>
      <c r="B360" s="334">
        <f ca="1" t="shared" si="50"/>
        <v>1</v>
      </c>
      <c r="D360" s="334">
        <f ca="1" t="shared" si="58"/>
        <v>2</v>
      </c>
      <c r="E360" s="327">
        <f ca="1" t="shared" si="59"/>
        <v>204</v>
      </c>
      <c r="F360" s="327" t="str">
        <f ca="1">VLOOKUP(D360,档案!A:C,3,FALSE)</f>
        <v>武汉开明</v>
      </c>
      <c r="G360" s="338" t="str">
        <f ca="1">VLOOKUP(D360,档案!A:B,2,FALSE)</f>
        <v>浦发银行光谷支行004954</v>
      </c>
      <c r="H360" s="328">
        <f ca="1" t="shared" si="51"/>
        <v>45768</v>
      </c>
      <c r="I360" s="344" t="str">
        <f ca="1" t="shared" si="52"/>
        <v>账户地址变更手续费</v>
      </c>
      <c r="J360" s="344" t="str">
        <f ca="1" t="shared" si="53"/>
        <v>付日常费用</v>
      </c>
      <c r="K360" s="345">
        <f ca="1" t="shared" si="54"/>
        <v>0</v>
      </c>
      <c r="L360" s="345">
        <f ca="1" t="shared" si="55"/>
        <v>16</v>
      </c>
      <c r="M360" s="345">
        <f ca="1" t="shared" si="56"/>
        <v>58564.46</v>
      </c>
      <c r="N360" s="345">
        <f ca="1" t="shared" si="57"/>
        <v>0</v>
      </c>
    </row>
    <row r="361" ht="14.25" hidden="1" spans="1:14">
      <c r="A361" s="334">
        <f>档案!A360</f>
        <v>0</v>
      </c>
      <c r="B361" s="334">
        <f ca="1" t="shared" si="50"/>
        <v>1</v>
      </c>
      <c r="D361" s="334">
        <f ca="1" t="shared" si="58"/>
        <v>2</v>
      </c>
      <c r="E361" s="327">
        <f ca="1" t="shared" si="59"/>
        <v>205</v>
      </c>
      <c r="F361" s="327" t="str">
        <f ca="1">VLOOKUP(D361,档案!A:C,3,FALSE)</f>
        <v>武汉开明</v>
      </c>
      <c r="G361" s="338" t="str">
        <f ca="1">VLOOKUP(D361,档案!A:B,2,FALSE)</f>
        <v>浦发银行光谷支行004954</v>
      </c>
      <c r="H361" s="328">
        <f ca="1" t="shared" si="51"/>
        <v>45768</v>
      </c>
      <c r="I361" s="344" t="str">
        <f ca="1" t="shared" si="52"/>
        <v>重灰煅烧炉BC滚圈驮轮在线修理项目投标保证金付江西省精彩纵横采购咨询有限公司</v>
      </c>
      <c r="J361" s="344" t="str">
        <f ca="1" t="shared" si="53"/>
        <v>付投标保证金</v>
      </c>
      <c r="K361" s="345">
        <f ca="1" t="shared" si="54"/>
        <v>0</v>
      </c>
      <c r="L361" s="345">
        <f ca="1" t="shared" si="55"/>
        <v>2000</v>
      </c>
      <c r="M361" s="345">
        <f ca="1" t="shared" si="56"/>
        <v>56564.46</v>
      </c>
      <c r="N361" s="345">
        <f ca="1" t="shared" si="57"/>
        <v>0</v>
      </c>
    </row>
    <row r="362" ht="14.25" hidden="1" spans="1:14">
      <c r="A362" s="334">
        <f>档案!A361</f>
        <v>0</v>
      </c>
      <c r="B362" s="334">
        <f ca="1" t="shared" si="50"/>
        <v>1</v>
      </c>
      <c r="D362" s="334">
        <f ca="1" t="shared" si="58"/>
        <v>2</v>
      </c>
      <c r="E362" s="327">
        <f ca="1" t="shared" si="59"/>
        <v>206</v>
      </c>
      <c r="F362" s="327" t="str">
        <f ca="1">VLOOKUP(D362,档案!A:C,3,FALSE)</f>
        <v>武汉开明</v>
      </c>
      <c r="G362" s="338" t="str">
        <f ca="1">VLOOKUP(D362,档案!A:B,2,FALSE)</f>
        <v>浦发银行光谷支行004954</v>
      </c>
      <c r="H362" s="328">
        <f ca="1" t="shared" si="51"/>
        <v>45768</v>
      </c>
      <c r="I362" s="344" t="str">
        <f ca="1" t="shared" si="52"/>
        <v>银行手续费</v>
      </c>
      <c r="J362" s="344" t="str">
        <f ca="1" t="shared" si="53"/>
        <v>付日常费用</v>
      </c>
      <c r="K362" s="345">
        <f ca="1" t="shared" si="54"/>
        <v>0</v>
      </c>
      <c r="L362" s="345">
        <f ca="1" t="shared" si="55"/>
        <v>4.5</v>
      </c>
      <c r="M362" s="345">
        <f ca="1" t="shared" si="56"/>
        <v>56559.96</v>
      </c>
      <c r="N362" s="345">
        <f ca="1" t="shared" si="57"/>
        <v>0</v>
      </c>
    </row>
    <row r="363" ht="14.25" hidden="1" spans="1:14">
      <c r="A363" s="334">
        <f>档案!A362</f>
        <v>0</v>
      </c>
      <c r="B363" s="334">
        <f ca="1" t="shared" si="50"/>
        <v>1</v>
      </c>
      <c r="D363" s="334">
        <f ca="1" t="shared" si="58"/>
        <v>2</v>
      </c>
      <c r="E363" s="327">
        <f ca="1" t="shared" si="59"/>
        <v>207</v>
      </c>
      <c r="F363" s="327" t="str">
        <f ca="1">VLOOKUP(D363,档案!A:C,3,FALSE)</f>
        <v>武汉开明</v>
      </c>
      <c r="G363" s="338" t="str">
        <f ca="1">VLOOKUP(D363,档案!A:B,2,FALSE)</f>
        <v>浦发银行光谷支行004954</v>
      </c>
      <c r="H363" s="328">
        <f ca="1" t="shared" si="51"/>
        <v>45769</v>
      </c>
      <c r="I363" s="344" t="str">
        <f ca="1" t="shared" si="52"/>
        <v>回转窑托轮在线堆焊修复项目安全保证金付临沂中联水泥有限公司</v>
      </c>
      <c r="J363" s="344" t="str">
        <f ca="1" t="shared" si="53"/>
        <v>付投标保证金</v>
      </c>
      <c r="K363" s="345">
        <f ca="1" t="shared" si="54"/>
        <v>0</v>
      </c>
      <c r="L363" s="345">
        <f ca="1" t="shared" si="55"/>
        <v>1000</v>
      </c>
      <c r="M363" s="345">
        <f ca="1" t="shared" si="56"/>
        <v>55559.96</v>
      </c>
      <c r="N363" s="345">
        <f ca="1" t="shared" si="57"/>
        <v>0</v>
      </c>
    </row>
    <row r="364" ht="14.25" hidden="1" spans="1:14">
      <c r="A364" s="334">
        <f>档案!A363</f>
        <v>0</v>
      </c>
      <c r="B364" s="334">
        <f ca="1" t="shared" si="50"/>
        <v>1</v>
      </c>
      <c r="D364" s="334">
        <f ca="1" t="shared" si="58"/>
        <v>2</v>
      </c>
      <c r="E364" s="327">
        <f ca="1" t="shared" si="59"/>
        <v>208</v>
      </c>
      <c r="F364" s="327" t="str">
        <f ca="1">VLOOKUP(D364,档案!A:C,3,FALSE)</f>
        <v>武汉开明</v>
      </c>
      <c r="G364" s="338" t="str">
        <f ca="1">VLOOKUP(D364,档案!A:B,2,FALSE)</f>
        <v>浦发银行光谷支行004954</v>
      </c>
      <c r="H364" s="328">
        <f ca="1" t="shared" si="51"/>
        <v>45769</v>
      </c>
      <c r="I364" s="344" t="str">
        <f ca="1" t="shared" si="52"/>
        <v>回转窑托轮在线堆焊修复项目安全保证金付临沂中联水泥有限公司</v>
      </c>
      <c r="J364" s="344" t="str">
        <f ca="1" t="shared" si="53"/>
        <v>付投标保证金</v>
      </c>
      <c r="K364" s="345">
        <f ca="1" t="shared" si="54"/>
        <v>0</v>
      </c>
      <c r="L364" s="345">
        <f ca="1" t="shared" si="55"/>
        <v>1000</v>
      </c>
      <c r="M364" s="345">
        <f ca="1" t="shared" si="56"/>
        <v>54559.96</v>
      </c>
      <c r="N364" s="345">
        <f ca="1" t="shared" si="57"/>
        <v>0</v>
      </c>
    </row>
    <row r="365" ht="14.25" hidden="1" spans="1:14">
      <c r="A365" s="334">
        <f>档案!A364</f>
        <v>0</v>
      </c>
      <c r="B365" s="334">
        <f ca="1" t="shared" si="50"/>
        <v>1</v>
      </c>
      <c r="D365" s="334">
        <f ca="1" t="shared" si="58"/>
        <v>2</v>
      </c>
      <c r="E365" s="327">
        <f ca="1" t="shared" si="59"/>
        <v>209</v>
      </c>
      <c r="F365" s="327" t="str">
        <f ca="1">VLOOKUP(D365,档案!A:C,3,FALSE)</f>
        <v>武汉开明</v>
      </c>
      <c r="G365" s="338" t="str">
        <f ca="1">VLOOKUP(D365,档案!A:B,2,FALSE)</f>
        <v>浦发银行光谷支行004954</v>
      </c>
      <c r="H365" s="328">
        <f ca="1" t="shared" si="51"/>
        <v>45769</v>
      </c>
      <c r="I365" s="344" t="str">
        <f ca="1" t="shared" si="52"/>
        <v>银行手续费</v>
      </c>
      <c r="J365" s="344" t="str">
        <f ca="1" t="shared" si="53"/>
        <v>付日常费用</v>
      </c>
      <c r="K365" s="345">
        <f ca="1" t="shared" si="54"/>
        <v>0</v>
      </c>
      <c r="L365" s="345">
        <f ca="1" t="shared" si="55"/>
        <v>4.5</v>
      </c>
      <c r="M365" s="345">
        <f ca="1" t="shared" si="56"/>
        <v>54555.46</v>
      </c>
      <c r="N365" s="345">
        <f ca="1" t="shared" si="57"/>
        <v>0</v>
      </c>
    </row>
    <row r="366" ht="14.25" hidden="1" spans="1:14">
      <c r="A366" s="334">
        <f>档案!A365</f>
        <v>0</v>
      </c>
      <c r="B366" s="334">
        <f ca="1" t="shared" si="50"/>
        <v>1</v>
      </c>
      <c r="D366" s="334">
        <f ca="1" t="shared" si="58"/>
        <v>2</v>
      </c>
      <c r="E366" s="327">
        <f ca="1" t="shared" si="59"/>
        <v>210</v>
      </c>
      <c r="F366" s="327" t="str">
        <f ca="1">VLOOKUP(D366,档案!A:C,3,FALSE)</f>
        <v>武汉开明</v>
      </c>
      <c r="G366" s="338" t="str">
        <f ca="1">VLOOKUP(D366,档案!A:B,2,FALSE)</f>
        <v>浦发银行光谷支行004954</v>
      </c>
      <c r="H366" s="328">
        <f ca="1" t="shared" si="51"/>
        <v>45769</v>
      </c>
      <c r="I366" s="344" t="str">
        <f ca="1" t="shared" si="52"/>
        <v>银行手续费</v>
      </c>
      <c r="J366" s="344" t="str">
        <f ca="1" t="shared" si="53"/>
        <v>付日常费用</v>
      </c>
      <c r="K366" s="345">
        <f ca="1" t="shared" si="54"/>
        <v>0</v>
      </c>
      <c r="L366" s="345">
        <f ca="1" t="shared" si="55"/>
        <v>4</v>
      </c>
      <c r="M366" s="345">
        <f ca="1" t="shared" si="56"/>
        <v>54551.46</v>
      </c>
      <c r="N366" s="345">
        <f ca="1" t="shared" si="57"/>
        <v>0</v>
      </c>
    </row>
    <row r="367" ht="14.25" hidden="1" spans="1:14">
      <c r="A367" s="334">
        <f>档案!A366</f>
        <v>0</v>
      </c>
      <c r="B367" s="334">
        <f ca="1" t="shared" si="50"/>
        <v>1</v>
      </c>
      <c r="D367" s="334">
        <f ca="1" t="shared" si="58"/>
        <v>2</v>
      </c>
      <c r="E367" s="327">
        <f ca="1" t="shared" si="59"/>
        <v>211</v>
      </c>
      <c r="F367" s="327" t="str">
        <f ca="1">VLOOKUP(D367,档案!A:C,3,FALSE)</f>
        <v>武汉开明</v>
      </c>
      <c r="G367" s="338" t="str">
        <f ca="1">VLOOKUP(D367,档案!A:B,2,FALSE)</f>
        <v>浦发银行光谷支行004954</v>
      </c>
      <c r="H367" s="328">
        <f ca="1" t="shared" si="51"/>
        <v>45769</v>
      </c>
      <c r="I367" s="344" t="str">
        <f ca="1" t="shared" si="52"/>
        <v>收到四川峨胜水泥集团股份有限公司货款</v>
      </c>
      <c r="J367" s="344" t="str">
        <f ca="1" t="shared" si="53"/>
        <v>营业回款</v>
      </c>
      <c r="K367" s="345">
        <f ca="1" t="shared" si="54"/>
        <v>3410.85</v>
      </c>
      <c r="L367" s="345">
        <f ca="1" t="shared" si="55"/>
        <v>0</v>
      </c>
      <c r="M367" s="345">
        <f ca="1" t="shared" si="56"/>
        <v>57962.31</v>
      </c>
      <c r="N367" s="345">
        <f ca="1" t="shared" si="57"/>
        <v>0</v>
      </c>
    </row>
    <row r="368" ht="14.25" hidden="1" spans="1:14">
      <c r="A368" s="334">
        <f>档案!A367</f>
        <v>0</v>
      </c>
      <c r="B368" s="334">
        <f ca="1" t="shared" si="50"/>
        <v>1</v>
      </c>
      <c r="D368" s="334">
        <f ca="1" t="shared" si="58"/>
        <v>2</v>
      </c>
      <c r="E368" s="327">
        <f ca="1" t="shared" si="59"/>
        <v>212</v>
      </c>
      <c r="F368" s="327" t="str">
        <f ca="1">VLOOKUP(D368,档案!A:C,3,FALSE)</f>
        <v>武汉开明</v>
      </c>
      <c r="G368" s="338" t="str">
        <f ca="1">VLOOKUP(D368,档案!A:B,2,FALSE)</f>
        <v>浦发银行光谷支行004954</v>
      </c>
      <c r="H368" s="328">
        <f ca="1" t="shared" si="51"/>
        <v>45770</v>
      </c>
      <c r="I368" s="344" t="str">
        <f ca="1" t="shared" si="52"/>
        <v>收到亚太森博（山东）浆纸有限公司保证金退回</v>
      </c>
      <c r="J368" s="344" t="str">
        <f ca="1" t="shared" si="53"/>
        <v>投标保证金回款</v>
      </c>
      <c r="K368" s="345">
        <f ca="1" t="shared" si="54"/>
        <v>50000</v>
      </c>
      <c r="L368" s="345">
        <f ca="1" t="shared" si="55"/>
        <v>0</v>
      </c>
      <c r="M368" s="345">
        <f ca="1" t="shared" si="56"/>
        <v>107962.31</v>
      </c>
      <c r="N368" s="345">
        <f ca="1" t="shared" si="57"/>
        <v>0</v>
      </c>
    </row>
    <row r="369" ht="14.25" hidden="1" spans="1:14">
      <c r="A369" s="334">
        <f>档案!A368</f>
        <v>0</v>
      </c>
      <c r="B369" s="334">
        <f ca="1" t="shared" si="50"/>
        <v>1</v>
      </c>
      <c r="D369" s="334">
        <f ca="1" t="shared" si="58"/>
        <v>2</v>
      </c>
      <c r="E369" s="327">
        <f ca="1" t="shared" si="59"/>
        <v>213</v>
      </c>
      <c r="F369" s="327" t="str">
        <f ca="1">VLOOKUP(D369,档案!A:C,3,FALSE)</f>
        <v>武汉开明</v>
      </c>
      <c r="G369" s="338" t="str">
        <f ca="1">VLOOKUP(D369,档案!A:B,2,FALSE)</f>
        <v>浦发银行光谷支行004954</v>
      </c>
      <c r="H369" s="328">
        <f ca="1" t="shared" si="51"/>
        <v>45770</v>
      </c>
      <c r="I369" s="344" t="str">
        <f ca="1" t="shared" si="52"/>
        <v>商务部李晶用款内蒙古宜化化工新1号炉中修施工项目安全保证金付内蒙古宜化化工有限公司--公司</v>
      </c>
      <c r="J369" s="344" t="str">
        <f ca="1" t="shared" si="53"/>
        <v>付投标保证金</v>
      </c>
      <c r="K369" s="345">
        <f ca="1" t="shared" si="54"/>
        <v>0</v>
      </c>
      <c r="L369" s="345">
        <f ca="1" t="shared" si="55"/>
        <v>69800</v>
      </c>
      <c r="M369" s="345">
        <f ca="1" t="shared" si="56"/>
        <v>38162.31</v>
      </c>
      <c r="N369" s="345">
        <f ca="1" t="shared" si="57"/>
        <v>0</v>
      </c>
    </row>
    <row r="370" ht="14.25" hidden="1" spans="1:14">
      <c r="A370" s="334">
        <f>档案!A369</f>
        <v>0</v>
      </c>
      <c r="B370" s="334">
        <f ca="1" t="shared" si="50"/>
        <v>1</v>
      </c>
      <c r="D370" s="334">
        <f ca="1" t="shared" si="58"/>
        <v>2</v>
      </c>
      <c r="E370" s="327">
        <f ca="1" t="shared" si="59"/>
        <v>214</v>
      </c>
      <c r="F370" s="327" t="str">
        <f ca="1">VLOOKUP(D370,档案!A:C,3,FALSE)</f>
        <v>武汉开明</v>
      </c>
      <c r="G370" s="338" t="str">
        <f ca="1">VLOOKUP(D370,档案!A:B,2,FALSE)</f>
        <v>浦发银行光谷支行004954</v>
      </c>
      <c r="H370" s="328">
        <f ca="1" t="shared" si="51"/>
        <v>45770</v>
      </c>
      <c r="I370" s="344" t="str">
        <f ca="1" t="shared" si="52"/>
        <v>商务部李晶用款内蒙古宜化化工新1号炉中修施工项目农民工工资保证金付内蒙古宜化化工有限公司--公司</v>
      </c>
      <c r="J370" s="344" t="str">
        <f ca="1" t="shared" si="53"/>
        <v>付投标保证金</v>
      </c>
      <c r="K370" s="345">
        <f ca="1" t="shared" si="54"/>
        <v>0</v>
      </c>
      <c r="L370" s="345">
        <f ca="1" t="shared" si="55"/>
        <v>13960</v>
      </c>
      <c r="M370" s="345">
        <f ca="1" t="shared" si="56"/>
        <v>24202.31</v>
      </c>
      <c r="N370" s="345">
        <f ca="1" t="shared" si="57"/>
        <v>0</v>
      </c>
    </row>
    <row r="371" ht="14.25" hidden="1" spans="1:14">
      <c r="A371" s="334">
        <f>档案!A370</f>
        <v>0</v>
      </c>
      <c r="B371" s="334">
        <f ca="1" t="shared" si="50"/>
        <v>1</v>
      </c>
      <c r="D371" s="334">
        <f ca="1" t="shared" si="58"/>
        <v>2</v>
      </c>
      <c r="E371" s="327">
        <f ca="1" t="shared" si="59"/>
        <v>215</v>
      </c>
      <c r="F371" s="327" t="str">
        <f ca="1">VLOOKUP(D371,档案!A:C,3,FALSE)</f>
        <v>武汉开明</v>
      </c>
      <c r="G371" s="338" t="str">
        <f ca="1">VLOOKUP(D371,档案!A:B,2,FALSE)</f>
        <v>浦发银行光谷支行004954</v>
      </c>
      <c r="H371" s="328">
        <f ca="1" t="shared" si="51"/>
        <v>45770</v>
      </c>
      <c r="I371" s="344" t="str">
        <f ca="1" t="shared" si="52"/>
        <v>银行手续费</v>
      </c>
      <c r="J371" s="344" t="str">
        <f ca="1" t="shared" si="53"/>
        <v>付日常费用</v>
      </c>
      <c r="K371" s="345">
        <f ca="1" t="shared" si="54"/>
        <v>0</v>
      </c>
      <c r="L371" s="345">
        <f ca="1" t="shared" si="55"/>
        <v>8</v>
      </c>
      <c r="M371" s="345">
        <f ca="1" t="shared" si="56"/>
        <v>24194.31</v>
      </c>
      <c r="N371" s="345">
        <f ca="1" t="shared" si="57"/>
        <v>0</v>
      </c>
    </row>
    <row r="372" ht="14.25" hidden="1" spans="1:14">
      <c r="A372" s="334">
        <f>档案!A371</f>
        <v>0</v>
      </c>
      <c r="B372" s="334">
        <f ca="1" t="shared" si="50"/>
        <v>1</v>
      </c>
      <c r="D372" s="334">
        <f ca="1" t="shared" si="58"/>
        <v>2</v>
      </c>
      <c r="E372" s="327">
        <f ca="1" t="shared" si="59"/>
        <v>216</v>
      </c>
      <c r="F372" s="327" t="str">
        <f ca="1">VLOOKUP(D372,档案!A:C,3,FALSE)</f>
        <v>武汉开明</v>
      </c>
      <c r="G372" s="338" t="str">
        <f ca="1">VLOOKUP(D372,档案!A:B,2,FALSE)</f>
        <v>浦发银行光谷支行004954</v>
      </c>
      <c r="H372" s="328">
        <f ca="1" t="shared" si="51"/>
        <v>45770</v>
      </c>
      <c r="I372" s="344" t="str">
        <f ca="1" t="shared" si="52"/>
        <v>银行手续费</v>
      </c>
      <c r="J372" s="344" t="str">
        <f ca="1" t="shared" si="53"/>
        <v>付日常费用</v>
      </c>
      <c r="K372" s="345">
        <f ca="1" t="shared" si="54"/>
        <v>0</v>
      </c>
      <c r="L372" s="345">
        <f ca="1" t="shared" si="55"/>
        <v>8</v>
      </c>
      <c r="M372" s="345">
        <f ca="1" t="shared" si="56"/>
        <v>24186.31</v>
      </c>
      <c r="N372" s="345">
        <f ca="1" t="shared" si="57"/>
        <v>0</v>
      </c>
    </row>
    <row r="373" ht="14.25" hidden="1" spans="1:14">
      <c r="A373" s="334">
        <f>档案!A372</f>
        <v>0</v>
      </c>
      <c r="B373" s="334">
        <f ca="1" t="shared" si="50"/>
        <v>1</v>
      </c>
      <c r="D373" s="334">
        <f ca="1" t="shared" si="58"/>
        <v>2</v>
      </c>
      <c r="E373" s="327">
        <f ca="1" t="shared" si="59"/>
        <v>217</v>
      </c>
      <c r="F373" s="327" t="str">
        <f ca="1">VLOOKUP(D373,档案!A:C,3,FALSE)</f>
        <v>武汉开明</v>
      </c>
      <c r="G373" s="338" t="str">
        <f ca="1">VLOOKUP(D373,档案!A:B,2,FALSE)</f>
        <v>浦发银行光谷支行004954</v>
      </c>
      <c r="H373" s="328">
        <f ca="1" t="shared" si="51"/>
        <v>45771</v>
      </c>
      <c r="I373" s="344" t="str">
        <f ca="1" t="shared" si="52"/>
        <v>收到青海发投碱业有限公司票据清算提示付款</v>
      </c>
      <c r="J373" s="344" t="str">
        <f ca="1" t="shared" si="53"/>
        <v>他行转入或存现</v>
      </c>
      <c r="K373" s="345">
        <f ca="1" t="shared" si="54"/>
        <v>5625.4</v>
      </c>
      <c r="L373" s="345">
        <f ca="1" t="shared" si="55"/>
        <v>0</v>
      </c>
      <c r="M373" s="345">
        <f ca="1" t="shared" si="56"/>
        <v>29811.71</v>
      </c>
      <c r="N373" s="345">
        <f ca="1" t="shared" si="57"/>
        <v>0</v>
      </c>
    </row>
    <row r="374" ht="14.25" hidden="1" spans="1:14">
      <c r="A374" s="334">
        <f>档案!A373</f>
        <v>0</v>
      </c>
      <c r="B374" s="334">
        <f ca="1" t="shared" si="50"/>
        <v>1</v>
      </c>
      <c r="D374" s="334">
        <f ca="1" t="shared" si="58"/>
        <v>2</v>
      </c>
      <c r="E374" s="327">
        <f ca="1" t="shared" si="59"/>
        <v>218</v>
      </c>
      <c r="F374" s="327" t="str">
        <f ca="1">VLOOKUP(D374,档案!A:C,3,FALSE)</f>
        <v>武汉开明</v>
      </c>
      <c r="G374" s="338" t="str">
        <f ca="1">VLOOKUP(D374,档案!A:B,2,FALSE)</f>
        <v>浦发银行光谷支行004954</v>
      </c>
      <c r="H374" s="328">
        <f ca="1" t="shared" si="51"/>
        <v>45772</v>
      </c>
      <c r="I374" s="344" t="str">
        <f ca="1" t="shared" si="52"/>
        <v>收到湘潭瑞通球团有限公司退付2023瑞委1232024瑞通技3安全押金考核2000元</v>
      </c>
      <c r="J374" s="344" t="str">
        <f ca="1" t="shared" si="53"/>
        <v>投标保证金回款</v>
      </c>
      <c r="K374" s="345">
        <f ca="1" t="shared" si="54"/>
        <v>8000</v>
      </c>
      <c r="L374" s="345">
        <f ca="1" t="shared" si="55"/>
        <v>0</v>
      </c>
      <c r="M374" s="345">
        <f ca="1" t="shared" si="56"/>
        <v>37811.71</v>
      </c>
      <c r="N374" s="345">
        <f ca="1" t="shared" si="57"/>
        <v>0</v>
      </c>
    </row>
    <row r="375" ht="14.25" hidden="1" spans="1:14">
      <c r="A375" s="334">
        <f>档案!A374</f>
        <v>0</v>
      </c>
      <c r="B375" s="334">
        <f ca="1" t="shared" si="50"/>
        <v>1</v>
      </c>
      <c r="D375" s="334">
        <f ca="1" t="shared" si="58"/>
        <v>2</v>
      </c>
      <c r="E375" s="327">
        <f ca="1" t="shared" si="59"/>
        <v>219</v>
      </c>
      <c r="F375" s="327" t="str">
        <f ca="1">VLOOKUP(D375,档案!A:C,3,FALSE)</f>
        <v>武汉开明</v>
      </c>
      <c r="G375" s="338" t="str">
        <f ca="1">VLOOKUP(D375,档案!A:B,2,FALSE)</f>
        <v>浦发银行光谷支行004954</v>
      </c>
      <c r="H375" s="328">
        <f ca="1" t="shared" si="51"/>
        <v>45772</v>
      </c>
      <c r="I375" s="344" t="str">
        <f ca="1" t="shared" si="52"/>
        <v>收到张荣洁转来领航员定金（车牌号鄂A68R0K）</v>
      </c>
      <c r="J375" s="344" t="str">
        <f ca="1" t="shared" si="53"/>
        <v>其他收款</v>
      </c>
      <c r="K375" s="345">
        <f ca="1" t="shared" si="54"/>
        <v>10000</v>
      </c>
      <c r="L375" s="345">
        <f ca="1" t="shared" si="55"/>
        <v>0</v>
      </c>
      <c r="M375" s="345">
        <f ca="1" t="shared" si="56"/>
        <v>47811.71</v>
      </c>
      <c r="N375" s="345">
        <f ca="1" t="shared" si="57"/>
        <v>0</v>
      </c>
    </row>
    <row r="376" ht="14.25" hidden="1" spans="1:14">
      <c r="A376" s="334">
        <f>档案!A375</f>
        <v>0</v>
      </c>
      <c r="B376" s="334">
        <f ca="1" t="shared" si="50"/>
        <v>1</v>
      </c>
      <c r="D376" s="334">
        <f ca="1" t="shared" si="58"/>
        <v>2</v>
      </c>
      <c r="E376" s="327">
        <f ca="1" t="shared" si="59"/>
        <v>220</v>
      </c>
      <c r="F376" s="327" t="str">
        <f ca="1">VLOOKUP(D376,档案!A:C,3,FALSE)</f>
        <v>武汉开明</v>
      </c>
      <c r="G376" s="338" t="str">
        <f ca="1">VLOOKUP(D376,档案!A:B,2,FALSE)</f>
        <v>浦发银行光谷支行004954</v>
      </c>
      <c r="H376" s="328">
        <f ca="1" t="shared" si="51"/>
        <v>45774</v>
      </c>
      <c r="I376" s="344" t="str">
        <f ca="1" t="shared" si="52"/>
        <v>收到保定太行和益环保科技有限公司退付保证金</v>
      </c>
      <c r="J376" s="344" t="str">
        <f ca="1" t="shared" si="53"/>
        <v>投标保证金回款</v>
      </c>
      <c r="K376" s="345">
        <f ca="1" t="shared" si="54"/>
        <v>3000</v>
      </c>
      <c r="L376" s="345">
        <f ca="1" t="shared" si="55"/>
        <v>0</v>
      </c>
      <c r="M376" s="345">
        <f ca="1" t="shared" si="56"/>
        <v>50811.71</v>
      </c>
      <c r="N376" s="345">
        <f ca="1" t="shared" si="57"/>
        <v>0</v>
      </c>
    </row>
    <row r="377" ht="14.25" hidden="1" spans="1:14">
      <c r="A377" s="334">
        <f>档案!A376</f>
        <v>0</v>
      </c>
      <c r="B377" s="334">
        <f ca="1" t="shared" si="50"/>
        <v>1</v>
      </c>
      <c r="D377" s="334">
        <f ca="1" t="shared" si="58"/>
        <v>2</v>
      </c>
      <c r="E377" s="327">
        <f ca="1" t="shared" si="59"/>
        <v>221</v>
      </c>
      <c r="F377" s="327" t="str">
        <f ca="1">VLOOKUP(D377,档案!A:C,3,FALSE)</f>
        <v>武汉开明</v>
      </c>
      <c r="G377" s="338" t="str">
        <f ca="1">VLOOKUP(D377,档案!A:B,2,FALSE)</f>
        <v>浦发银行光谷支行004954</v>
      </c>
      <c r="H377" s="328">
        <f ca="1" t="shared" si="51"/>
        <v>45774</v>
      </c>
      <c r="I377" s="344" t="str">
        <f ca="1" t="shared" si="52"/>
        <v>商务部冯肖用款中石油平台报名费付中国石油物资有限公司西安分公司--公司</v>
      </c>
      <c r="J377" s="344" t="str">
        <f ca="1" t="shared" si="53"/>
        <v>付日常费用</v>
      </c>
      <c r="K377" s="345">
        <f ca="1" t="shared" si="54"/>
        <v>0</v>
      </c>
      <c r="L377" s="345">
        <f ca="1" t="shared" si="55"/>
        <v>200</v>
      </c>
      <c r="M377" s="345">
        <f ca="1" t="shared" si="56"/>
        <v>50611.71</v>
      </c>
      <c r="N377" s="345">
        <f ca="1" t="shared" si="57"/>
        <v>0</v>
      </c>
    </row>
    <row r="378" ht="14.25" hidden="1" spans="1:14">
      <c r="A378" s="334">
        <f>档案!A377</f>
        <v>0</v>
      </c>
      <c r="B378" s="334">
        <f ca="1" t="shared" si="50"/>
        <v>1</v>
      </c>
      <c r="D378" s="334">
        <f ca="1" t="shared" si="58"/>
        <v>2</v>
      </c>
      <c r="E378" s="327">
        <f ca="1" t="shared" si="59"/>
        <v>222</v>
      </c>
      <c r="F378" s="327" t="str">
        <f ca="1">VLOOKUP(D378,档案!A:C,3,FALSE)</f>
        <v>武汉开明</v>
      </c>
      <c r="G378" s="338" t="str">
        <f ca="1">VLOOKUP(D378,档案!A:B,2,FALSE)</f>
        <v>浦发银行光谷支行004954</v>
      </c>
      <c r="H378" s="328">
        <f ca="1" t="shared" si="51"/>
        <v>45775</v>
      </c>
      <c r="I378" s="344" t="str">
        <f ca="1" t="shared" si="52"/>
        <v>收到江苏永钢集团有限公司退款</v>
      </c>
      <c r="J378" s="344" t="str">
        <f ca="1" t="shared" si="53"/>
        <v>投标保证金回款</v>
      </c>
      <c r="K378" s="345">
        <f ca="1" t="shared" si="54"/>
        <v>10000</v>
      </c>
      <c r="L378" s="345">
        <f ca="1" t="shared" si="55"/>
        <v>0</v>
      </c>
      <c r="M378" s="345">
        <f ca="1" t="shared" si="56"/>
        <v>60611.71</v>
      </c>
      <c r="N378" s="345">
        <f ca="1" t="shared" si="57"/>
        <v>0</v>
      </c>
    </row>
    <row r="379" ht="14.25" hidden="1" spans="1:14">
      <c r="A379" s="334">
        <f>档案!A378</f>
        <v>0</v>
      </c>
      <c r="B379" s="334">
        <f ca="1" t="shared" si="50"/>
        <v>1</v>
      </c>
      <c r="D379" s="334">
        <f ca="1" t="shared" si="58"/>
        <v>2</v>
      </c>
      <c r="E379" s="327">
        <f ca="1" t="shared" si="59"/>
        <v>223</v>
      </c>
      <c r="F379" s="327" t="str">
        <f ca="1">VLOOKUP(D379,档案!A:C,3,FALSE)</f>
        <v>武汉开明</v>
      </c>
      <c r="G379" s="338" t="str">
        <f ca="1">VLOOKUP(D379,档案!A:B,2,FALSE)</f>
        <v>浦发银行光谷支行004954</v>
      </c>
      <c r="H379" s="328">
        <f ca="1" t="shared" si="51"/>
        <v>45775</v>
      </c>
      <c r="I379" s="344" t="str">
        <f ca="1" t="shared" si="52"/>
        <v>收到新余市汇益信新型材料有限公司修理费</v>
      </c>
      <c r="J379" s="344" t="str">
        <f ca="1" t="shared" si="53"/>
        <v>营业回款</v>
      </c>
      <c r="K379" s="345">
        <f ca="1" t="shared" si="54"/>
        <v>19500</v>
      </c>
      <c r="L379" s="345">
        <f ca="1" t="shared" si="55"/>
        <v>0</v>
      </c>
      <c r="M379" s="345">
        <f ca="1" t="shared" si="56"/>
        <v>80111.71</v>
      </c>
      <c r="N379" s="345">
        <f ca="1" t="shared" si="57"/>
        <v>0</v>
      </c>
    </row>
    <row r="380" ht="14.25" hidden="1" spans="1:14">
      <c r="A380" s="334">
        <f>档案!A379</f>
        <v>0</v>
      </c>
      <c r="B380" s="334">
        <f ca="1" t="shared" si="50"/>
        <v>1</v>
      </c>
      <c r="D380" s="334">
        <f ca="1" t="shared" si="58"/>
        <v>2</v>
      </c>
      <c r="E380" s="327">
        <f ca="1" t="shared" si="59"/>
        <v>224</v>
      </c>
      <c r="F380" s="327" t="str">
        <f ca="1">VLOOKUP(D380,档案!A:C,3,FALSE)</f>
        <v>武汉开明</v>
      </c>
      <c r="G380" s="338" t="str">
        <f ca="1">VLOOKUP(D380,档案!A:B,2,FALSE)</f>
        <v>浦发银行光谷支行004954</v>
      </c>
      <c r="H380" s="328">
        <f ca="1" t="shared" si="51"/>
        <v>45776</v>
      </c>
      <c r="I380" s="344" t="str">
        <f ca="1" t="shared" si="52"/>
        <v>综合部蒋霞用款武汉开明4月公积金--公司</v>
      </c>
      <c r="J380" s="344" t="str">
        <f ca="1" t="shared" si="53"/>
        <v>付日常费用</v>
      </c>
      <c r="K380" s="345">
        <f ca="1" t="shared" si="54"/>
        <v>0</v>
      </c>
      <c r="L380" s="345">
        <f ca="1" t="shared" si="55"/>
        <v>1307.2</v>
      </c>
      <c r="M380" s="345">
        <f ca="1" t="shared" si="56"/>
        <v>78804.51</v>
      </c>
      <c r="N380" s="345">
        <f ca="1" t="shared" si="57"/>
        <v>0</v>
      </c>
    </row>
    <row r="381" ht="14.25" hidden="1" spans="1:14">
      <c r="A381" s="334">
        <f>档案!A380</f>
        <v>0</v>
      </c>
      <c r="B381" s="334">
        <f ca="1" t="shared" si="50"/>
        <v>1</v>
      </c>
      <c r="D381" s="334">
        <f ca="1" t="shared" si="58"/>
        <v>2</v>
      </c>
      <c r="E381" s="327">
        <f ca="1" t="shared" si="59"/>
        <v>225</v>
      </c>
      <c r="F381" s="327" t="str">
        <f ca="1">VLOOKUP(D381,档案!A:C,3,FALSE)</f>
        <v>武汉开明</v>
      </c>
      <c r="G381" s="338" t="str">
        <f ca="1">VLOOKUP(D381,档案!A:B,2,FALSE)</f>
        <v>浦发银行光谷支行004954</v>
      </c>
      <c r="H381" s="328">
        <f ca="1" t="shared" si="51"/>
        <v>45776</v>
      </c>
      <c r="I381" s="344" t="str">
        <f ca="1" t="shared" si="52"/>
        <v>银行手续费</v>
      </c>
      <c r="J381" s="344" t="str">
        <f ca="1" t="shared" si="53"/>
        <v>付日常费用</v>
      </c>
      <c r="K381" s="345">
        <f ca="1" t="shared" si="54"/>
        <v>0</v>
      </c>
      <c r="L381" s="345">
        <f ca="1" t="shared" si="55"/>
        <v>4</v>
      </c>
      <c r="M381" s="345">
        <f ca="1" t="shared" si="56"/>
        <v>78800.51</v>
      </c>
      <c r="N381" s="345">
        <f ca="1" t="shared" si="57"/>
        <v>0</v>
      </c>
    </row>
    <row r="382" ht="14.25" hidden="1" spans="1:14">
      <c r="A382" s="334">
        <f>档案!A381</f>
        <v>0</v>
      </c>
      <c r="B382" s="334">
        <f ca="1" t="shared" si="50"/>
        <v>1</v>
      </c>
      <c r="D382" s="334">
        <f ca="1" t="shared" si="58"/>
        <v>2</v>
      </c>
      <c r="E382" s="327">
        <f ca="1" t="shared" si="59"/>
        <v>226</v>
      </c>
      <c r="F382" s="327" t="str">
        <f ca="1">VLOOKUP(D382,档案!A:C,3,FALSE)</f>
        <v>武汉开明</v>
      </c>
      <c r="G382" s="338" t="str">
        <f ca="1">VLOOKUP(D382,档案!A:B,2,FALSE)</f>
        <v>浦发银行光谷支行004954</v>
      </c>
      <c r="H382" s="328">
        <f ca="1" t="shared" si="51"/>
        <v>45776</v>
      </c>
      <c r="I382" s="344" t="str">
        <f ca="1" t="shared" si="52"/>
        <v>收到徐旋转来鄂Az118y购车款</v>
      </c>
      <c r="J382" s="344" t="str">
        <f ca="1" t="shared" si="53"/>
        <v>其他收款</v>
      </c>
      <c r="K382" s="345">
        <f ca="1" t="shared" si="54"/>
        <v>10000</v>
      </c>
      <c r="L382" s="345">
        <f ca="1" t="shared" si="55"/>
        <v>0</v>
      </c>
      <c r="M382" s="345">
        <f ca="1" t="shared" si="56"/>
        <v>88800.51</v>
      </c>
      <c r="N382" s="345">
        <f ca="1" t="shared" si="57"/>
        <v>0</v>
      </c>
    </row>
    <row r="383" ht="14.25" hidden="1" spans="1:14">
      <c r="A383" s="334">
        <f>档案!A382</f>
        <v>0</v>
      </c>
      <c r="B383" s="334">
        <f ca="1" t="shared" si="50"/>
        <v>1</v>
      </c>
      <c r="D383" s="334">
        <f ca="1" t="shared" si="58"/>
        <v>2</v>
      </c>
      <c r="E383" s="327">
        <f ca="1" t="shared" si="59"/>
        <v>227</v>
      </c>
      <c r="F383" s="327" t="str">
        <f ca="1">VLOOKUP(D383,档案!A:C,3,FALSE)</f>
        <v>武汉开明</v>
      </c>
      <c r="G383" s="338" t="str">
        <f ca="1">VLOOKUP(D383,档案!A:B,2,FALSE)</f>
        <v>浦发银行光谷支行004954</v>
      </c>
      <c r="H383" s="328">
        <f ca="1" t="shared" si="51"/>
        <v>45777</v>
      </c>
      <c r="I383" s="344" t="str">
        <f ca="1" t="shared" si="52"/>
        <v>收到山东鲁泰环保建材有限公司提示付款</v>
      </c>
      <c r="J383" s="344" t="str">
        <f ca="1" t="shared" si="53"/>
        <v>他行转入或存现</v>
      </c>
      <c r="K383" s="345">
        <f ca="1" t="shared" si="54"/>
        <v>15250</v>
      </c>
      <c r="L383" s="345">
        <f ca="1" t="shared" si="55"/>
        <v>0</v>
      </c>
      <c r="M383" s="345">
        <f ca="1" t="shared" si="56"/>
        <v>104050.51</v>
      </c>
      <c r="N383" s="345">
        <f ca="1" t="shared" si="57"/>
        <v>0</v>
      </c>
    </row>
    <row r="384" ht="14.25" hidden="1" spans="1:14">
      <c r="A384" s="334">
        <f>档案!A383</f>
        <v>0</v>
      </c>
      <c r="B384" s="334">
        <f ca="1" t="shared" si="50"/>
        <v>1</v>
      </c>
      <c r="D384" s="334">
        <f ca="1" t="shared" si="58"/>
        <v>2</v>
      </c>
      <c r="E384" s="327">
        <f ca="1" t="shared" si="59"/>
        <v>228</v>
      </c>
      <c r="F384" s="327" t="str">
        <f ca="1">VLOOKUP(D384,档案!A:C,3,FALSE)</f>
        <v>武汉开明</v>
      </c>
      <c r="G384" s="338" t="str">
        <f ca="1">VLOOKUP(D384,档案!A:B,2,FALSE)</f>
        <v>浦发银行光谷支行004954</v>
      </c>
      <c r="H384" s="328">
        <f ca="1" t="shared" si="51"/>
        <v>45777</v>
      </c>
      <c r="I384" s="344" t="str">
        <f ca="1" t="shared" si="52"/>
        <v>收到武汉农商行转款</v>
      </c>
      <c r="J384" s="344" t="str">
        <f ca="1" t="shared" si="53"/>
        <v>他行转入或存现</v>
      </c>
      <c r="K384" s="345">
        <f ca="1" t="shared" si="54"/>
        <v>70000</v>
      </c>
      <c r="L384" s="345">
        <f ca="1" t="shared" si="55"/>
        <v>0</v>
      </c>
      <c r="M384" s="345">
        <f ca="1" t="shared" si="56"/>
        <v>174050.51</v>
      </c>
      <c r="N384" s="345">
        <f ca="1" t="shared" si="57"/>
        <v>0</v>
      </c>
    </row>
    <row r="385" ht="14.25" hidden="1" spans="1:14">
      <c r="A385" s="334">
        <f>档案!A384</f>
        <v>0</v>
      </c>
      <c r="B385" s="334">
        <f ca="1" t="shared" si="50"/>
        <v>1</v>
      </c>
      <c r="D385" s="334">
        <f ca="1" t="shared" si="58"/>
        <v>2</v>
      </c>
      <c r="E385" s="327">
        <f ca="1" t="shared" si="59"/>
        <v>229</v>
      </c>
      <c r="F385" s="327" t="str">
        <f ca="1">VLOOKUP(D385,档案!A:C,3,FALSE)</f>
        <v>武汉开明</v>
      </c>
      <c r="G385" s="338" t="str">
        <f ca="1">VLOOKUP(D385,档案!A:B,2,FALSE)</f>
        <v>浦发银行光谷支行004954</v>
      </c>
      <c r="H385" s="328">
        <f ca="1" t="shared" si="51"/>
        <v>45777</v>
      </c>
      <c r="I385" s="344" t="str">
        <f ca="1" t="shared" si="52"/>
        <v>商务部范雅君用款青海发投碱业有限公司供压缩 3.82MPA蒸汽管线优化改造及新增重灰减温减压装置(安装)安全保证金付青海发投碱业有限公司--公司</v>
      </c>
      <c r="J385" s="344" t="str">
        <f ca="1" t="shared" si="53"/>
        <v>付投标保证金</v>
      </c>
      <c r="K385" s="345">
        <f ca="1" t="shared" si="54"/>
        <v>0</v>
      </c>
      <c r="L385" s="345">
        <f ca="1" t="shared" si="55"/>
        <v>50000</v>
      </c>
      <c r="M385" s="345">
        <f ca="1" t="shared" si="56"/>
        <v>124050.51</v>
      </c>
      <c r="N385" s="345">
        <f ca="1" t="shared" si="57"/>
        <v>0</v>
      </c>
    </row>
    <row r="386" ht="14.25" hidden="1" spans="1:14">
      <c r="A386" s="334">
        <f>档案!A385</f>
        <v>0</v>
      </c>
      <c r="B386" s="334">
        <f ca="1" t="shared" si="50"/>
        <v>1</v>
      </c>
      <c r="D386" s="334">
        <f ca="1" t="shared" si="58"/>
        <v>2</v>
      </c>
      <c r="E386" s="327">
        <f ca="1" t="shared" si="59"/>
        <v>230</v>
      </c>
      <c r="F386" s="327" t="str">
        <f ca="1">VLOOKUP(D386,档案!A:C,3,FALSE)</f>
        <v>武汉开明</v>
      </c>
      <c r="G386" s="338" t="str">
        <f ca="1">VLOOKUP(D386,档案!A:B,2,FALSE)</f>
        <v>浦发银行光谷支行004954</v>
      </c>
      <c r="H386" s="328">
        <f ca="1" t="shared" si="51"/>
        <v>45777</v>
      </c>
      <c r="I386" s="344" t="str">
        <f ca="1" t="shared" si="52"/>
        <v>商务部范雅君用款青海发投碱业有限公司供压缩 3.83MPA蒸汽管线优化改造及新增重灰减温减压装置(安装)农民工工资保证金付武汉开明高新科技有限公司热电车间烟道更换农民工工资保证金--公司</v>
      </c>
      <c r="J386" s="344" t="str">
        <f ca="1" t="shared" si="53"/>
        <v>付投标保证金</v>
      </c>
      <c r="K386" s="345">
        <f ca="1" t="shared" si="54"/>
        <v>0</v>
      </c>
      <c r="L386" s="345">
        <f ca="1" t="shared" si="55"/>
        <v>50000</v>
      </c>
      <c r="M386" s="345">
        <f ca="1" t="shared" si="56"/>
        <v>74050.51</v>
      </c>
      <c r="N386" s="345">
        <f ca="1" t="shared" si="57"/>
        <v>0</v>
      </c>
    </row>
    <row r="387" ht="14.25" hidden="1" spans="1:14">
      <c r="A387" s="334">
        <f>档案!A386</f>
        <v>0</v>
      </c>
      <c r="B387" s="334">
        <f ca="1" t="shared" ref="B387:B450" si="60">COUNTA(INDIRECT("'"&amp;A387&amp;"'!a:a"))</f>
        <v>1</v>
      </c>
      <c r="D387" s="334">
        <f ca="1" t="shared" si="58"/>
        <v>2</v>
      </c>
      <c r="E387" s="327">
        <f ca="1" t="shared" si="59"/>
        <v>231</v>
      </c>
      <c r="F387" s="327" t="str">
        <f ca="1">VLOOKUP(D387,档案!A:C,3,FALSE)</f>
        <v>武汉开明</v>
      </c>
      <c r="G387" s="338" t="str">
        <f ca="1">VLOOKUP(D387,档案!A:B,2,FALSE)</f>
        <v>浦发银行光谷支行004954</v>
      </c>
      <c r="H387" s="328">
        <f ca="1" t="shared" ref="H387:H450" si="61">INDEX(INDIRECT("'"&amp;$D387&amp;"'!A:g"),$E387,COLUMN()-7)</f>
        <v>45777</v>
      </c>
      <c r="I387" s="344" t="str">
        <f ca="1" t="shared" ref="I387:I450" si="62">INDEX(INDIRECT("'"&amp;$D387&amp;"'!A:g"),$E387,COLUMN()-7)</f>
        <v>商务部范雅君用款青海发投碱业有限公司供压缩 3.84MPA蒸汽管线优化改造及新增重灰减温减压装置(安装)履约保证金付青海发投碱业有限公司--公司</v>
      </c>
      <c r="J387" s="344" t="str">
        <f ca="1" t="shared" ref="J387:J450" si="63">INDEX(INDIRECT("'"&amp;$D387&amp;"'!A:g"),$E387,COLUMN()-7)</f>
        <v>付投标保证金</v>
      </c>
      <c r="K387" s="345">
        <f ca="1" t="shared" ref="K387:K450" si="64">INDEX(INDIRECT("'"&amp;$D387&amp;"'!A:g"),$E387,COLUMN()-7)</f>
        <v>0</v>
      </c>
      <c r="L387" s="345">
        <f ca="1" t="shared" ref="L387:L450" si="65">INDEX(INDIRECT("'"&amp;$D387&amp;"'!A:g"),$E387,COLUMN()-7)</f>
        <v>50000</v>
      </c>
      <c r="M387" s="345">
        <f ca="1" t="shared" ref="M387:M450" si="66">INDEX(INDIRECT("'"&amp;$D387&amp;"'!A:g"),$E387,COLUMN()-7)</f>
        <v>24050.51</v>
      </c>
      <c r="N387" s="345">
        <f ca="1" t="shared" ref="N387:N450" si="67">INDEX(INDIRECT("'"&amp;$D387&amp;"'!A:g"),$E387,COLUMN()-7)</f>
        <v>0</v>
      </c>
    </row>
    <row r="388" ht="14.25" hidden="1" spans="1:14">
      <c r="A388" s="334">
        <f>档案!A387</f>
        <v>0</v>
      </c>
      <c r="B388" s="334">
        <f ca="1" t="shared" si="60"/>
        <v>1</v>
      </c>
      <c r="D388" s="334">
        <f ca="1" t="shared" ref="D388:D451" si="68">IF(E387&gt;=VLOOKUP(D387,A:B,2,FALSE),D387+1,D387)</f>
        <v>2</v>
      </c>
      <c r="E388" s="327">
        <f ca="1" t="shared" ref="E388:E451" si="69">IF(E387&gt;=VLOOKUP(D387,A:B,2,FALSE),3,E387+1)</f>
        <v>232</v>
      </c>
      <c r="F388" s="327" t="str">
        <f ca="1">VLOOKUP(D388,档案!A:C,3,FALSE)</f>
        <v>武汉开明</v>
      </c>
      <c r="G388" s="338" t="str">
        <f ca="1">VLOOKUP(D388,档案!A:B,2,FALSE)</f>
        <v>浦发银行光谷支行004954</v>
      </c>
      <c r="H388" s="328">
        <f ca="1" t="shared" si="61"/>
        <v>45777</v>
      </c>
      <c r="I388" s="344" t="str">
        <f ca="1" t="shared" si="62"/>
        <v>银行手续费</v>
      </c>
      <c r="J388" s="344" t="str">
        <f ca="1" t="shared" si="63"/>
        <v>付日常费用</v>
      </c>
      <c r="K388" s="345">
        <f ca="1" t="shared" si="64"/>
        <v>0</v>
      </c>
      <c r="L388" s="345">
        <f ca="1" t="shared" si="65"/>
        <v>8</v>
      </c>
      <c r="M388" s="345">
        <f ca="1" t="shared" si="66"/>
        <v>24042.51</v>
      </c>
      <c r="N388" s="345">
        <f ca="1" t="shared" si="67"/>
        <v>0</v>
      </c>
    </row>
    <row r="389" ht="14.25" hidden="1" spans="1:14">
      <c r="A389" s="334">
        <f>档案!A388</f>
        <v>0</v>
      </c>
      <c r="B389" s="334">
        <f ca="1" t="shared" si="60"/>
        <v>1</v>
      </c>
      <c r="D389" s="334">
        <f ca="1" t="shared" si="68"/>
        <v>2</v>
      </c>
      <c r="E389" s="327">
        <f ca="1" t="shared" si="69"/>
        <v>233</v>
      </c>
      <c r="F389" s="327" t="str">
        <f ca="1">VLOOKUP(D389,档案!A:C,3,FALSE)</f>
        <v>武汉开明</v>
      </c>
      <c r="G389" s="338" t="str">
        <f ca="1">VLOOKUP(D389,档案!A:B,2,FALSE)</f>
        <v>浦发银行光谷支行004954</v>
      </c>
      <c r="H389" s="328">
        <f ca="1" t="shared" si="61"/>
        <v>45777</v>
      </c>
      <c r="I389" s="344" t="str">
        <f ca="1" t="shared" si="62"/>
        <v>银行手续费</v>
      </c>
      <c r="J389" s="344" t="str">
        <f ca="1" t="shared" si="63"/>
        <v>付日常费用</v>
      </c>
      <c r="K389" s="345">
        <f ca="1" t="shared" si="64"/>
        <v>0</v>
      </c>
      <c r="L389" s="345">
        <f ca="1" t="shared" si="65"/>
        <v>8</v>
      </c>
      <c r="M389" s="345">
        <f ca="1" t="shared" si="66"/>
        <v>24034.51</v>
      </c>
      <c r="N389" s="345">
        <f ca="1" t="shared" si="67"/>
        <v>0</v>
      </c>
    </row>
    <row r="390" ht="14.25" hidden="1" spans="1:14">
      <c r="A390" s="334">
        <f>档案!A389</f>
        <v>0</v>
      </c>
      <c r="B390" s="334">
        <f ca="1" t="shared" si="60"/>
        <v>1</v>
      </c>
      <c r="D390" s="334">
        <f ca="1" t="shared" si="68"/>
        <v>2</v>
      </c>
      <c r="E390" s="327">
        <f ca="1" t="shared" si="69"/>
        <v>234</v>
      </c>
      <c r="F390" s="327" t="str">
        <f ca="1">VLOOKUP(D390,档案!A:C,3,FALSE)</f>
        <v>武汉开明</v>
      </c>
      <c r="G390" s="338" t="str">
        <f ca="1">VLOOKUP(D390,档案!A:B,2,FALSE)</f>
        <v>浦发银行光谷支行004954</v>
      </c>
      <c r="H390" s="328">
        <f ca="1" t="shared" si="61"/>
        <v>45777</v>
      </c>
      <c r="I390" s="344" t="str">
        <f ca="1" t="shared" si="62"/>
        <v>银行手续费</v>
      </c>
      <c r="J390" s="344" t="str">
        <f ca="1" t="shared" si="63"/>
        <v>付日常费用</v>
      </c>
      <c r="K390" s="345">
        <f ca="1" t="shared" si="64"/>
        <v>0</v>
      </c>
      <c r="L390" s="345">
        <f ca="1" t="shared" si="65"/>
        <v>8</v>
      </c>
      <c r="M390" s="345">
        <f ca="1" t="shared" si="66"/>
        <v>24026.51</v>
      </c>
      <c r="N390" s="345">
        <f ca="1" t="shared" si="67"/>
        <v>0</v>
      </c>
    </row>
    <row r="391" ht="14.25" hidden="1" spans="1:14">
      <c r="A391" s="334">
        <f>档案!A390</f>
        <v>0</v>
      </c>
      <c r="B391" s="334">
        <f ca="1" t="shared" si="60"/>
        <v>1</v>
      </c>
      <c r="D391" s="334">
        <f ca="1" t="shared" si="68"/>
        <v>2</v>
      </c>
      <c r="E391" s="327">
        <f ca="1" t="shared" si="69"/>
        <v>235</v>
      </c>
      <c r="F391" s="327" t="str">
        <f ca="1">VLOOKUP(D391,档案!A:C,3,FALSE)</f>
        <v>武汉开明</v>
      </c>
      <c r="G391" s="338" t="str">
        <f ca="1">VLOOKUP(D391,档案!A:B,2,FALSE)</f>
        <v>浦发银行光谷支行004954</v>
      </c>
      <c r="H391" s="328">
        <f ca="1" t="shared" si="61"/>
        <v>45777</v>
      </c>
      <c r="I391" s="344" t="str">
        <f ca="1" t="shared" si="62"/>
        <v>商务部冯肖用款江西晶昊盐化有限公司石灰车间新增除尘技改项目询比采购保证金付江西省精彩纵横采购咨询有限公司--公司</v>
      </c>
      <c r="J391" s="344" t="str">
        <f ca="1" t="shared" si="63"/>
        <v>付投标保证金</v>
      </c>
      <c r="K391" s="345">
        <f ca="1" t="shared" si="64"/>
        <v>0</v>
      </c>
      <c r="L391" s="345">
        <f ca="1" t="shared" si="65"/>
        <v>20000</v>
      </c>
      <c r="M391" s="345">
        <f ca="1" t="shared" si="66"/>
        <v>4026.51000000001</v>
      </c>
      <c r="N391" s="345">
        <f ca="1" t="shared" si="67"/>
        <v>0</v>
      </c>
    </row>
    <row r="392" ht="14.25" hidden="1" spans="1:14">
      <c r="A392" s="334">
        <f>档案!A391</f>
        <v>0</v>
      </c>
      <c r="B392" s="334">
        <f ca="1" t="shared" si="60"/>
        <v>1</v>
      </c>
      <c r="D392" s="334">
        <f ca="1" t="shared" si="68"/>
        <v>2</v>
      </c>
      <c r="E392" s="327">
        <f ca="1" t="shared" si="69"/>
        <v>236</v>
      </c>
      <c r="F392" s="327" t="str">
        <f ca="1">VLOOKUP(D392,档案!A:C,3,FALSE)</f>
        <v>武汉开明</v>
      </c>
      <c r="G392" s="338" t="str">
        <f ca="1">VLOOKUP(D392,档案!A:B,2,FALSE)</f>
        <v>浦发银行光谷支行004954</v>
      </c>
      <c r="H392" s="328">
        <f ca="1" t="shared" si="61"/>
        <v>45777</v>
      </c>
      <c r="I392" s="344" t="str">
        <f ca="1" t="shared" si="62"/>
        <v>银行手续费</v>
      </c>
      <c r="J392" s="344" t="str">
        <f ca="1" t="shared" si="63"/>
        <v>付日常费用</v>
      </c>
      <c r="K392" s="345">
        <f ca="1" t="shared" si="64"/>
        <v>0</v>
      </c>
      <c r="L392" s="345">
        <f ca="1" t="shared" si="65"/>
        <v>8</v>
      </c>
      <c r="M392" s="345">
        <f ca="1" t="shared" si="66"/>
        <v>4018.51000000001</v>
      </c>
      <c r="N392" s="345">
        <f ca="1" t="shared" si="67"/>
        <v>0</v>
      </c>
    </row>
    <row r="393" ht="14.25" hidden="1" spans="1:14">
      <c r="A393" s="334">
        <f>档案!A392</f>
        <v>0</v>
      </c>
      <c r="B393" s="334">
        <f ca="1" t="shared" si="60"/>
        <v>1</v>
      </c>
      <c r="D393" s="334">
        <f ca="1" t="shared" si="68"/>
        <v>2</v>
      </c>
      <c r="E393" s="327">
        <f ca="1" t="shared" si="69"/>
        <v>237</v>
      </c>
      <c r="F393" s="327" t="str">
        <f ca="1">VLOOKUP(D393,档案!A:C,3,FALSE)</f>
        <v>武汉开明</v>
      </c>
      <c r="G393" s="338" t="str">
        <f ca="1">VLOOKUP(D393,档案!A:B,2,FALSE)</f>
        <v>浦发银行光谷支行004954</v>
      </c>
      <c r="H393" s="328">
        <f ca="1" t="shared" si="61"/>
        <v>45779</v>
      </c>
      <c r="I393" s="344" t="str">
        <f ca="1" t="shared" si="62"/>
        <v>收到江西省精彩纵横采购咨询有限公司退回投标保证金</v>
      </c>
      <c r="J393" s="344" t="str">
        <f ca="1" t="shared" si="63"/>
        <v>投标保证金回款</v>
      </c>
      <c r="K393" s="345">
        <f ca="1" t="shared" si="64"/>
        <v>2000</v>
      </c>
      <c r="L393" s="345">
        <f ca="1" t="shared" si="65"/>
        <v>0</v>
      </c>
      <c r="M393" s="345">
        <f ca="1" t="shared" si="66"/>
        <v>6018.51000000001</v>
      </c>
      <c r="N393" s="345">
        <f ca="1" t="shared" si="67"/>
        <v>0</v>
      </c>
    </row>
    <row r="394" ht="14.25" hidden="1" spans="1:14">
      <c r="A394" s="334">
        <f>档案!A393</f>
        <v>0</v>
      </c>
      <c r="B394" s="334">
        <f ca="1" t="shared" si="60"/>
        <v>1</v>
      </c>
      <c r="D394" s="334">
        <f ca="1" t="shared" si="68"/>
        <v>2</v>
      </c>
      <c r="E394" s="327">
        <f ca="1" t="shared" si="69"/>
        <v>238</v>
      </c>
      <c r="F394" s="327" t="str">
        <f ca="1">VLOOKUP(D394,档案!A:C,3,FALSE)</f>
        <v>武汉开明</v>
      </c>
      <c r="G394" s="338" t="str">
        <f ca="1">VLOOKUP(D394,档案!A:B,2,FALSE)</f>
        <v>浦发银行光谷支行004954</v>
      </c>
      <c r="H394" s="328">
        <f ca="1" t="shared" si="61"/>
        <v>45783</v>
      </c>
      <c r="I394" s="344" t="str">
        <f ca="1" t="shared" si="62"/>
        <v>收到中国人民财产保险股份有限公司退款员工意外险保费</v>
      </c>
      <c r="J394" s="344" t="str">
        <f ca="1" t="shared" si="63"/>
        <v>其他收款</v>
      </c>
      <c r="K394" s="345">
        <f ca="1" t="shared" si="64"/>
        <v>3044.31</v>
      </c>
      <c r="L394" s="345">
        <f ca="1" t="shared" si="65"/>
        <v>0</v>
      </c>
      <c r="M394" s="345">
        <f ca="1" t="shared" si="66"/>
        <v>9062.82000000001</v>
      </c>
      <c r="N394" s="345">
        <f ca="1" t="shared" si="67"/>
        <v>0</v>
      </c>
    </row>
    <row r="395" ht="14.25" hidden="1" spans="1:14">
      <c r="A395" s="334">
        <f>档案!A394</f>
        <v>0</v>
      </c>
      <c r="B395" s="334">
        <f ca="1" t="shared" si="60"/>
        <v>1</v>
      </c>
      <c r="D395" s="334">
        <f ca="1" t="shared" si="68"/>
        <v>2</v>
      </c>
      <c r="E395" s="327">
        <f ca="1" t="shared" si="69"/>
        <v>239</v>
      </c>
      <c r="F395" s="327" t="str">
        <f ca="1">VLOOKUP(D395,档案!A:C,3,FALSE)</f>
        <v>武汉开明</v>
      </c>
      <c r="G395" s="338" t="str">
        <f ca="1">VLOOKUP(D395,档案!A:B,2,FALSE)</f>
        <v>浦发银行光谷支行004954</v>
      </c>
      <c r="H395" s="328">
        <f ca="1" t="shared" si="61"/>
        <v>45783</v>
      </c>
      <c r="I395" s="344" t="str">
        <f ca="1" t="shared" si="62"/>
        <v>收到中国人民财产保险股份有限公司退款员工意外险保费</v>
      </c>
      <c r="J395" s="344" t="str">
        <f ca="1" t="shared" si="63"/>
        <v>其他收款</v>
      </c>
      <c r="K395" s="345">
        <f ca="1" t="shared" si="64"/>
        <v>232.05</v>
      </c>
      <c r="L395" s="345">
        <f ca="1" t="shared" si="65"/>
        <v>0</v>
      </c>
      <c r="M395" s="345">
        <f ca="1" t="shared" si="66"/>
        <v>9294.87000000001</v>
      </c>
      <c r="N395" s="345">
        <f ca="1" t="shared" si="67"/>
        <v>0</v>
      </c>
    </row>
    <row r="396" ht="14.25" hidden="1" spans="1:14">
      <c r="A396" s="334">
        <f>档案!A395</f>
        <v>0</v>
      </c>
      <c r="B396" s="334">
        <f ca="1" t="shared" si="60"/>
        <v>1</v>
      </c>
      <c r="D396" s="334">
        <f ca="1" t="shared" si="68"/>
        <v>2</v>
      </c>
      <c r="E396" s="327">
        <f ca="1" t="shared" si="69"/>
        <v>240</v>
      </c>
      <c r="F396" s="327" t="str">
        <f ca="1">VLOOKUP(D396,档案!A:C,3,FALSE)</f>
        <v>武汉开明</v>
      </c>
      <c r="G396" s="338" t="str">
        <f ca="1">VLOOKUP(D396,档案!A:B,2,FALSE)</f>
        <v>浦发银行光谷支行004954</v>
      </c>
      <c r="H396" s="328">
        <f ca="1" t="shared" si="61"/>
        <v>45783</v>
      </c>
      <c r="I396" s="344" t="str">
        <f ca="1" t="shared" si="62"/>
        <v>收到青海发投碱业有限公司退投标保证金</v>
      </c>
      <c r="J396" s="344" t="str">
        <f ca="1" t="shared" si="63"/>
        <v>投标保证金回款</v>
      </c>
      <c r="K396" s="345">
        <f ca="1" t="shared" si="64"/>
        <v>15000</v>
      </c>
      <c r="L396" s="345">
        <f ca="1" t="shared" si="65"/>
        <v>0</v>
      </c>
      <c r="M396" s="345">
        <f ca="1" t="shared" si="66"/>
        <v>24294.87</v>
      </c>
      <c r="N396" s="345">
        <f ca="1" t="shared" si="67"/>
        <v>0</v>
      </c>
    </row>
    <row r="397" ht="14.25" hidden="1" spans="1:14">
      <c r="A397" s="334">
        <f>档案!A396</f>
        <v>0</v>
      </c>
      <c r="B397" s="334">
        <f ca="1" t="shared" si="60"/>
        <v>1</v>
      </c>
      <c r="D397" s="334">
        <f ca="1" t="shared" si="68"/>
        <v>2</v>
      </c>
      <c r="E397" s="327">
        <f ca="1" t="shared" si="69"/>
        <v>241</v>
      </c>
      <c r="F397" s="327" t="str">
        <f ca="1">VLOOKUP(D397,档案!A:C,3,FALSE)</f>
        <v>武汉开明</v>
      </c>
      <c r="G397" s="338" t="str">
        <f ca="1">VLOOKUP(D397,档案!A:B,2,FALSE)</f>
        <v>浦发银行光谷支行004954</v>
      </c>
      <c r="H397" s="328">
        <f ca="1" t="shared" si="61"/>
        <v>45784</v>
      </c>
      <c r="I397" s="344" t="str">
        <f ca="1" t="shared" si="62"/>
        <v>收到河南豫光锌业有限公司退投标保证金</v>
      </c>
      <c r="J397" s="344" t="str">
        <f ca="1" t="shared" si="63"/>
        <v>投标保证金回款</v>
      </c>
      <c r="K397" s="345">
        <f ca="1" t="shared" si="64"/>
        <v>10000</v>
      </c>
      <c r="L397" s="345">
        <f ca="1" t="shared" si="65"/>
        <v>0</v>
      </c>
      <c r="M397" s="345">
        <f ca="1" t="shared" si="66"/>
        <v>34294.87</v>
      </c>
      <c r="N397" s="345">
        <f ca="1" t="shared" si="67"/>
        <v>0</v>
      </c>
    </row>
    <row r="398" ht="14.25" hidden="1" spans="1:14">
      <c r="A398" s="334">
        <f>档案!A397</f>
        <v>0</v>
      </c>
      <c r="B398" s="334">
        <f ca="1" t="shared" si="60"/>
        <v>1</v>
      </c>
      <c r="D398" s="334">
        <f ca="1" t="shared" si="68"/>
        <v>2</v>
      </c>
      <c r="E398" s="327">
        <f ca="1" t="shared" si="69"/>
        <v>242</v>
      </c>
      <c r="F398" s="327" t="str">
        <f ca="1">VLOOKUP(D398,档案!A:C,3,FALSE)</f>
        <v>武汉开明</v>
      </c>
      <c r="G398" s="338" t="str">
        <f ca="1">VLOOKUP(D398,档案!A:B,2,FALSE)</f>
        <v>浦发银行光谷支行004954</v>
      </c>
      <c r="H398" s="328">
        <f ca="1" t="shared" si="61"/>
        <v>45784</v>
      </c>
      <c r="I398" s="344" t="str">
        <f ca="1" t="shared" si="62"/>
        <v>收到中国人民财产保险股份有限公司退款鄂A68R0K商业险保费</v>
      </c>
      <c r="J398" s="344" t="str">
        <f ca="1" t="shared" si="63"/>
        <v>其他收款</v>
      </c>
      <c r="K398" s="345">
        <f ca="1" t="shared" si="64"/>
        <v>2247.41</v>
      </c>
      <c r="L398" s="345">
        <f ca="1" t="shared" si="65"/>
        <v>0</v>
      </c>
      <c r="M398" s="345">
        <f ca="1" t="shared" si="66"/>
        <v>36542.28</v>
      </c>
      <c r="N398" s="345">
        <f ca="1" t="shared" si="67"/>
        <v>0</v>
      </c>
    </row>
    <row r="399" ht="14.25" hidden="1" spans="1:14">
      <c r="A399" s="334">
        <f>档案!A398</f>
        <v>0</v>
      </c>
      <c r="B399" s="334">
        <f ca="1" t="shared" si="60"/>
        <v>1</v>
      </c>
      <c r="D399" s="334">
        <f ca="1" t="shared" si="68"/>
        <v>2</v>
      </c>
      <c r="E399" s="327">
        <f ca="1" t="shared" si="69"/>
        <v>243</v>
      </c>
      <c r="F399" s="327" t="str">
        <f ca="1">VLOOKUP(D399,档案!A:C,3,FALSE)</f>
        <v>武汉开明</v>
      </c>
      <c r="G399" s="338" t="str">
        <f ca="1">VLOOKUP(D399,档案!A:B,2,FALSE)</f>
        <v>浦发银行光谷支行004954</v>
      </c>
      <c r="H399" s="328">
        <f ca="1" t="shared" si="61"/>
        <v>45785</v>
      </c>
      <c r="I399" s="344" t="str">
        <f ca="1" t="shared" si="62"/>
        <v>商务部冯肖用款中盐内蒙古化工股份有限公司标书费--公司</v>
      </c>
      <c r="J399" s="344" t="str">
        <f ca="1" t="shared" si="63"/>
        <v>付日常费用</v>
      </c>
      <c r="K399" s="345">
        <f ca="1" t="shared" si="64"/>
        <v>0</v>
      </c>
      <c r="L399" s="345">
        <f ca="1" t="shared" si="65"/>
        <v>500</v>
      </c>
      <c r="M399" s="345">
        <f ca="1" t="shared" si="66"/>
        <v>36042.28</v>
      </c>
      <c r="N399" s="345">
        <f ca="1" t="shared" si="67"/>
        <v>0</v>
      </c>
    </row>
    <row r="400" ht="14.25" hidden="1" spans="1:14">
      <c r="A400" s="334">
        <f>档案!A399</f>
        <v>0</v>
      </c>
      <c r="B400" s="334">
        <f ca="1" t="shared" si="60"/>
        <v>1</v>
      </c>
      <c r="D400" s="334">
        <f ca="1" t="shared" si="68"/>
        <v>2</v>
      </c>
      <c r="E400" s="327">
        <f ca="1" t="shared" si="69"/>
        <v>244</v>
      </c>
      <c r="F400" s="327" t="str">
        <f ca="1">VLOOKUP(D400,档案!A:C,3,FALSE)</f>
        <v>武汉开明</v>
      </c>
      <c r="G400" s="338" t="str">
        <f ca="1">VLOOKUP(D400,档案!A:B,2,FALSE)</f>
        <v>浦发银行光谷支行004954</v>
      </c>
      <c r="H400" s="328">
        <f ca="1" t="shared" si="61"/>
        <v>45785</v>
      </c>
      <c r="I400" s="344" t="str">
        <f ca="1" t="shared" si="62"/>
        <v>银行手续费</v>
      </c>
      <c r="J400" s="344" t="str">
        <f ca="1" t="shared" si="63"/>
        <v>付日常费用</v>
      </c>
      <c r="K400" s="345">
        <f ca="1" t="shared" si="64"/>
        <v>0</v>
      </c>
      <c r="L400" s="345">
        <f ca="1" t="shared" si="65"/>
        <v>4.5</v>
      </c>
      <c r="M400" s="345">
        <f ca="1" t="shared" si="66"/>
        <v>36037.78</v>
      </c>
      <c r="N400" s="345">
        <f ca="1" t="shared" si="67"/>
        <v>0</v>
      </c>
    </row>
    <row r="401" ht="14.25" hidden="1" spans="1:14">
      <c r="A401" s="334">
        <f>档案!A400</f>
        <v>0</v>
      </c>
      <c r="B401" s="334">
        <f ca="1" t="shared" si="60"/>
        <v>1</v>
      </c>
      <c r="D401" s="334">
        <f ca="1" t="shared" si="68"/>
        <v>2</v>
      </c>
      <c r="E401" s="327">
        <f ca="1" t="shared" si="69"/>
        <v>245</v>
      </c>
      <c r="F401" s="327" t="str">
        <f ca="1">VLOOKUP(D401,档案!A:C,3,FALSE)</f>
        <v>武汉开明</v>
      </c>
      <c r="G401" s="338" t="str">
        <f ca="1">VLOOKUP(D401,档案!A:B,2,FALSE)</f>
        <v>浦发银行光谷支行004954</v>
      </c>
      <c r="H401" s="328">
        <f ca="1" t="shared" si="61"/>
        <v>45786</v>
      </c>
      <c r="I401" s="344" t="str">
        <f ca="1" t="shared" si="62"/>
        <v>收到贷款发放</v>
      </c>
      <c r="J401" s="344" t="str">
        <f ca="1" t="shared" si="63"/>
        <v>借款到账</v>
      </c>
      <c r="K401" s="345">
        <f ca="1" t="shared" si="64"/>
        <v>1000000</v>
      </c>
      <c r="L401" s="345">
        <f ca="1" t="shared" si="65"/>
        <v>0</v>
      </c>
      <c r="M401" s="345">
        <f ca="1" t="shared" si="66"/>
        <v>1036037.78</v>
      </c>
      <c r="N401" s="345">
        <f ca="1" t="shared" si="67"/>
        <v>0</v>
      </c>
    </row>
    <row r="402" ht="14.25" hidden="1" spans="1:14">
      <c r="A402" s="334">
        <f>档案!A401</f>
        <v>0</v>
      </c>
      <c r="B402" s="334">
        <f ca="1" t="shared" si="60"/>
        <v>1</v>
      </c>
      <c r="D402" s="334">
        <f ca="1" t="shared" si="68"/>
        <v>2</v>
      </c>
      <c r="E402" s="327">
        <f ca="1" t="shared" si="69"/>
        <v>246</v>
      </c>
      <c r="F402" s="327" t="str">
        <f ca="1">VLOOKUP(D402,档案!A:C,3,FALSE)</f>
        <v>武汉开明</v>
      </c>
      <c r="G402" s="338" t="str">
        <f ca="1">VLOOKUP(D402,档案!A:B,2,FALSE)</f>
        <v>浦发银行光谷支行004954</v>
      </c>
      <c r="H402" s="328">
        <f ca="1" t="shared" si="61"/>
        <v>45786</v>
      </c>
      <c r="I402" s="344" t="str">
        <f ca="1" t="shared" si="62"/>
        <v>转武汉彤烨中信</v>
      </c>
      <c r="J402" s="344" t="str">
        <f ca="1" t="shared" si="63"/>
        <v>转出他行或提现</v>
      </c>
      <c r="K402" s="345">
        <f ca="1" t="shared" si="64"/>
        <v>0</v>
      </c>
      <c r="L402" s="345">
        <f ca="1" t="shared" si="65"/>
        <v>500000</v>
      </c>
      <c r="M402" s="345">
        <f ca="1" t="shared" si="66"/>
        <v>536037.78</v>
      </c>
      <c r="N402" s="345">
        <f ca="1" t="shared" si="67"/>
        <v>0</v>
      </c>
    </row>
    <row r="403" ht="14.25" hidden="1" spans="1:14">
      <c r="A403" s="334">
        <f>档案!A402</f>
        <v>0</v>
      </c>
      <c r="B403" s="334">
        <f ca="1" t="shared" si="60"/>
        <v>1</v>
      </c>
      <c r="D403" s="334">
        <f ca="1" t="shared" si="68"/>
        <v>2</v>
      </c>
      <c r="E403" s="327">
        <f ca="1" t="shared" si="69"/>
        <v>247</v>
      </c>
      <c r="F403" s="327" t="str">
        <f ca="1">VLOOKUP(D403,档案!A:C,3,FALSE)</f>
        <v>武汉开明</v>
      </c>
      <c r="G403" s="338" t="str">
        <f ca="1">VLOOKUP(D403,档案!A:B,2,FALSE)</f>
        <v>浦发银行光谷支行004954</v>
      </c>
      <c r="H403" s="328">
        <f ca="1" t="shared" si="61"/>
        <v>45786</v>
      </c>
      <c r="I403" s="344" t="str">
        <f ca="1" t="shared" si="62"/>
        <v>转武汉彤烨中信</v>
      </c>
      <c r="J403" s="344" t="str">
        <f ca="1" t="shared" si="63"/>
        <v>转出他行或提现</v>
      </c>
      <c r="K403" s="345">
        <f ca="1" t="shared" si="64"/>
        <v>0</v>
      </c>
      <c r="L403" s="345">
        <f ca="1" t="shared" si="65"/>
        <v>500000</v>
      </c>
      <c r="M403" s="345">
        <f ca="1" t="shared" si="66"/>
        <v>36037.78</v>
      </c>
      <c r="N403" s="345">
        <f ca="1" t="shared" si="67"/>
        <v>0</v>
      </c>
    </row>
    <row r="404" ht="14.25" hidden="1" spans="1:14">
      <c r="A404" s="334">
        <f>档案!A403</f>
        <v>0</v>
      </c>
      <c r="B404" s="334">
        <f ca="1" t="shared" si="60"/>
        <v>1</v>
      </c>
      <c r="D404" s="334">
        <f ca="1" t="shared" si="68"/>
        <v>2</v>
      </c>
      <c r="E404" s="327">
        <f ca="1" t="shared" si="69"/>
        <v>248</v>
      </c>
      <c r="F404" s="327" t="str">
        <f ca="1">VLOOKUP(D404,档案!A:C,3,FALSE)</f>
        <v>武汉开明</v>
      </c>
      <c r="G404" s="338" t="str">
        <f ca="1">VLOOKUP(D404,档案!A:B,2,FALSE)</f>
        <v>浦发银行光谷支行004954</v>
      </c>
      <c r="H404" s="328">
        <f ca="1" t="shared" si="61"/>
        <v>45786</v>
      </c>
      <c r="I404" s="344" t="str">
        <f ca="1" t="shared" si="62"/>
        <v>银行手续费</v>
      </c>
      <c r="J404" s="344" t="str">
        <f ca="1" t="shared" si="63"/>
        <v>付日常费用</v>
      </c>
      <c r="K404" s="345">
        <f ca="1" t="shared" si="64"/>
        <v>0</v>
      </c>
      <c r="L404" s="345">
        <f ca="1" t="shared" si="65"/>
        <v>15</v>
      </c>
      <c r="M404" s="345">
        <f ca="1" t="shared" si="66"/>
        <v>36022.78</v>
      </c>
      <c r="N404" s="345">
        <f ca="1" t="shared" si="67"/>
        <v>0</v>
      </c>
    </row>
    <row r="405" ht="14.25" hidden="1" spans="1:14">
      <c r="A405" s="334">
        <f>档案!A404</f>
        <v>0</v>
      </c>
      <c r="B405" s="334">
        <f ca="1" t="shared" si="60"/>
        <v>1</v>
      </c>
      <c r="D405" s="334">
        <f ca="1" t="shared" si="68"/>
        <v>2</v>
      </c>
      <c r="E405" s="327">
        <f ca="1" t="shared" si="69"/>
        <v>249</v>
      </c>
      <c r="F405" s="327" t="str">
        <f ca="1">VLOOKUP(D405,档案!A:C,3,FALSE)</f>
        <v>武汉开明</v>
      </c>
      <c r="G405" s="338" t="str">
        <f ca="1">VLOOKUP(D405,档案!A:B,2,FALSE)</f>
        <v>浦发银行光谷支行004954</v>
      </c>
      <c r="H405" s="328">
        <f ca="1" t="shared" si="61"/>
        <v>45786</v>
      </c>
      <c r="I405" s="344" t="str">
        <f ca="1" t="shared" si="62"/>
        <v>银行手续费</v>
      </c>
      <c r="J405" s="344" t="str">
        <f ca="1" t="shared" si="63"/>
        <v>付日常费用</v>
      </c>
      <c r="K405" s="345">
        <f ca="1" t="shared" si="64"/>
        <v>0</v>
      </c>
      <c r="L405" s="345">
        <f ca="1" t="shared" si="65"/>
        <v>15</v>
      </c>
      <c r="M405" s="345">
        <f ca="1" t="shared" si="66"/>
        <v>36007.78</v>
      </c>
      <c r="N405" s="345">
        <f ca="1" t="shared" si="67"/>
        <v>0</v>
      </c>
    </row>
    <row r="406" ht="14.25" hidden="1" spans="1:14">
      <c r="A406" s="334">
        <f>档案!A405</f>
        <v>0</v>
      </c>
      <c r="B406" s="334">
        <f ca="1" t="shared" si="60"/>
        <v>1</v>
      </c>
      <c r="D406" s="334">
        <f ca="1" t="shared" si="68"/>
        <v>2</v>
      </c>
      <c r="E406" s="327">
        <f ca="1" t="shared" si="69"/>
        <v>250</v>
      </c>
      <c r="F406" s="327" t="str">
        <f ca="1">VLOOKUP(D406,档案!A:C,3,FALSE)</f>
        <v>武汉开明</v>
      </c>
      <c r="G406" s="338" t="str">
        <f ca="1">VLOOKUP(D406,档案!A:B,2,FALSE)</f>
        <v>浦发银行光谷支行004954</v>
      </c>
      <c r="H406" s="328">
        <f ca="1" t="shared" si="61"/>
        <v>45786</v>
      </c>
      <c r="I406" s="344" t="str">
        <f ca="1" t="shared" si="62"/>
        <v>及时语手续费</v>
      </c>
      <c r="J406" s="344" t="str">
        <f ca="1" t="shared" si="63"/>
        <v>付日常费用</v>
      </c>
      <c r="K406" s="345">
        <f ca="1" t="shared" si="64"/>
        <v>0</v>
      </c>
      <c r="L406" s="345">
        <f ca="1" t="shared" si="65"/>
        <v>15</v>
      </c>
      <c r="M406" s="345">
        <f ca="1" t="shared" si="66"/>
        <v>35992.78</v>
      </c>
      <c r="N406" s="345">
        <f ca="1" t="shared" si="67"/>
        <v>0</v>
      </c>
    </row>
    <row r="407" ht="14.25" hidden="1" spans="1:14">
      <c r="A407" s="334">
        <f>档案!A406</f>
        <v>0</v>
      </c>
      <c r="B407" s="334">
        <f ca="1" t="shared" si="60"/>
        <v>1</v>
      </c>
      <c r="D407" s="334">
        <f ca="1" t="shared" si="68"/>
        <v>2</v>
      </c>
      <c r="E407" s="327">
        <f ca="1" t="shared" si="69"/>
        <v>251</v>
      </c>
      <c r="F407" s="327" t="str">
        <f ca="1">VLOOKUP(D407,档案!A:C,3,FALSE)</f>
        <v>武汉开明</v>
      </c>
      <c r="G407" s="338" t="str">
        <f ca="1">VLOOKUP(D407,档案!A:B,2,FALSE)</f>
        <v>浦发银行光谷支行004954</v>
      </c>
      <c r="H407" s="328">
        <f ca="1" t="shared" si="61"/>
        <v>45789</v>
      </c>
      <c r="I407" s="344" t="str">
        <f ca="1" t="shared" si="62"/>
        <v>收到武汉农商行转款</v>
      </c>
      <c r="J407" s="344" t="str">
        <f ca="1" t="shared" si="63"/>
        <v>他行转入或存现</v>
      </c>
      <c r="K407" s="345">
        <f ca="1" t="shared" si="64"/>
        <v>90000</v>
      </c>
      <c r="L407" s="345">
        <f ca="1" t="shared" si="65"/>
        <v>0</v>
      </c>
      <c r="M407" s="345">
        <f ca="1" t="shared" si="66"/>
        <v>125992.78</v>
      </c>
      <c r="N407" s="345">
        <f ca="1" t="shared" si="67"/>
        <v>0</v>
      </c>
    </row>
    <row r="408" ht="14.25" hidden="1" spans="1:14">
      <c r="A408" s="334">
        <f>档案!A407</f>
        <v>0</v>
      </c>
      <c r="B408" s="334">
        <f ca="1" t="shared" si="60"/>
        <v>1</v>
      </c>
      <c r="D408" s="334">
        <f ca="1" t="shared" si="68"/>
        <v>2</v>
      </c>
      <c r="E408" s="327">
        <f ca="1" t="shared" si="69"/>
        <v>252</v>
      </c>
      <c r="F408" s="327" t="str">
        <f ca="1">VLOOKUP(D408,档案!A:C,3,FALSE)</f>
        <v>武汉开明</v>
      </c>
      <c r="G408" s="338" t="str">
        <f ca="1">VLOOKUP(D408,档案!A:B,2,FALSE)</f>
        <v>浦发银行光谷支行004954</v>
      </c>
      <c r="H408" s="328">
        <f ca="1" t="shared" si="61"/>
        <v>45789</v>
      </c>
      <c r="I408" s="344" t="str">
        <f ca="1" t="shared" si="62"/>
        <v>商务部冯肖用款九江萍钢钢铁辊子堆焊修复标书费付九江萍钢钢铁有限公司--公司</v>
      </c>
      <c r="J408" s="344" t="str">
        <f ca="1" t="shared" si="63"/>
        <v>付日常费用</v>
      </c>
      <c r="K408" s="345">
        <f ca="1" t="shared" si="64"/>
        <v>0</v>
      </c>
      <c r="L408" s="345">
        <f ca="1" t="shared" si="65"/>
        <v>500</v>
      </c>
      <c r="M408" s="345">
        <f ca="1" t="shared" si="66"/>
        <v>125492.78</v>
      </c>
      <c r="N408" s="345">
        <f ca="1" t="shared" si="67"/>
        <v>0</v>
      </c>
    </row>
    <row r="409" ht="14.25" hidden="1" spans="1:14">
      <c r="A409" s="334">
        <f>档案!A408</f>
        <v>0</v>
      </c>
      <c r="B409" s="334">
        <f ca="1" t="shared" si="60"/>
        <v>1</v>
      </c>
      <c r="D409" s="334">
        <f ca="1" t="shared" si="68"/>
        <v>2</v>
      </c>
      <c r="E409" s="327">
        <f ca="1" t="shared" si="69"/>
        <v>253</v>
      </c>
      <c r="F409" s="327" t="str">
        <f ca="1">VLOOKUP(D409,档案!A:C,3,FALSE)</f>
        <v>武汉开明</v>
      </c>
      <c r="G409" s="338" t="str">
        <f ca="1">VLOOKUP(D409,档案!A:B,2,FALSE)</f>
        <v>浦发银行光谷支行004954</v>
      </c>
      <c r="H409" s="328">
        <f ca="1" t="shared" si="61"/>
        <v>45789</v>
      </c>
      <c r="I409" s="344" t="str">
        <f ca="1" t="shared" si="62"/>
        <v>商务部冯肖用款九江萍钢钢铁辊子堆焊修复投标保证金付九江萍钢钢铁有限公司--公司</v>
      </c>
      <c r="J409" s="344" t="str">
        <f ca="1" t="shared" si="63"/>
        <v>付投标保证金</v>
      </c>
      <c r="K409" s="345">
        <f ca="1" t="shared" si="64"/>
        <v>0</v>
      </c>
      <c r="L409" s="345">
        <f ca="1" t="shared" si="65"/>
        <v>100000</v>
      </c>
      <c r="M409" s="345">
        <f ca="1" t="shared" si="66"/>
        <v>25492.78</v>
      </c>
      <c r="N409" s="345">
        <f ca="1" t="shared" si="67"/>
        <v>0</v>
      </c>
    </row>
    <row r="410" ht="14.25" hidden="1" spans="1:14">
      <c r="A410" s="334">
        <f>档案!A409</f>
        <v>0</v>
      </c>
      <c r="B410" s="334">
        <f ca="1" t="shared" si="60"/>
        <v>1</v>
      </c>
      <c r="D410" s="334">
        <f ca="1" t="shared" si="68"/>
        <v>2</v>
      </c>
      <c r="E410" s="327">
        <f ca="1" t="shared" si="69"/>
        <v>254</v>
      </c>
      <c r="F410" s="327" t="str">
        <f ca="1">VLOOKUP(D410,档案!A:C,3,FALSE)</f>
        <v>武汉开明</v>
      </c>
      <c r="G410" s="338" t="str">
        <f ca="1">VLOOKUP(D410,档案!A:B,2,FALSE)</f>
        <v>浦发银行光谷支行004954</v>
      </c>
      <c r="H410" s="328">
        <f ca="1" t="shared" si="61"/>
        <v>45789</v>
      </c>
      <c r="I410" s="344" t="str">
        <f ca="1" t="shared" si="62"/>
        <v>商务部冯肖用款青海发投碱业有限公司各车间厂房彩钢屋面修缮项目外协协助(广联达制作费)付冉启栋--个人</v>
      </c>
      <c r="J410" s="344" t="str">
        <f ca="1" t="shared" si="63"/>
        <v>付日常费用</v>
      </c>
      <c r="K410" s="345">
        <f ca="1" t="shared" si="64"/>
        <v>0</v>
      </c>
      <c r="L410" s="345">
        <f ca="1" t="shared" si="65"/>
        <v>150</v>
      </c>
      <c r="M410" s="345">
        <f ca="1" t="shared" si="66"/>
        <v>25342.78</v>
      </c>
      <c r="N410" s="345">
        <f ca="1" t="shared" si="67"/>
        <v>0</v>
      </c>
    </row>
    <row r="411" ht="14.25" hidden="1" spans="1:14">
      <c r="A411" s="334">
        <f>档案!A410</f>
        <v>0</v>
      </c>
      <c r="B411" s="334">
        <f ca="1" t="shared" si="60"/>
        <v>1</v>
      </c>
      <c r="D411" s="334">
        <f ca="1" t="shared" si="68"/>
        <v>2</v>
      </c>
      <c r="E411" s="327">
        <f ca="1" t="shared" si="69"/>
        <v>255</v>
      </c>
      <c r="F411" s="327" t="str">
        <f ca="1">VLOOKUP(D411,档案!A:C,3,FALSE)</f>
        <v>武汉开明</v>
      </c>
      <c r="G411" s="338" t="str">
        <f ca="1">VLOOKUP(D411,档案!A:B,2,FALSE)</f>
        <v>浦发银行光谷支行004954</v>
      </c>
      <c r="H411" s="328">
        <f ca="1" t="shared" si="61"/>
        <v>45789</v>
      </c>
      <c r="I411" s="344" t="str">
        <f ca="1" t="shared" si="62"/>
        <v>商务部冯肖用款中铝山东新材料有限公司熟料窑检修、轻烧炉检修项目投标保证金付中铝招标有限公司--公司</v>
      </c>
      <c r="J411" s="344" t="str">
        <f ca="1" t="shared" si="63"/>
        <v>付投标保证金</v>
      </c>
      <c r="K411" s="345">
        <f ca="1" t="shared" si="64"/>
        <v>0</v>
      </c>
      <c r="L411" s="345">
        <f ca="1" t="shared" si="65"/>
        <v>18900</v>
      </c>
      <c r="M411" s="345">
        <f ca="1" t="shared" si="66"/>
        <v>6442.78000000003</v>
      </c>
      <c r="N411" s="345">
        <f ca="1" t="shared" si="67"/>
        <v>0</v>
      </c>
    </row>
    <row r="412" ht="14.25" hidden="1" spans="1:14">
      <c r="A412" s="334">
        <f>档案!A411</f>
        <v>0</v>
      </c>
      <c r="B412" s="334">
        <f ca="1" t="shared" si="60"/>
        <v>1</v>
      </c>
      <c r="D412" s="334">
        <f ca="1" t="shared" si="68"/>
        <v>2</v>
      </c>
      <c r="E412" s="327">
        <f ca="1" t="shared" si="69"/>
        <v>256</v>
      </c>
      <c r="F412" s="327" t="str">
        <f ca="1">VLOOKUP(D412,档案!A:C,3,FALSE)</f>
        <v>武汉开明</v>
      </c>
      <c r="G412" s="338" t="str">
        <f ca="1">VLOOKUP(D412,档案!A:B,2,FALSE)</f>
        <v>浦发银行光谷支行004954</v>
      </c>
      <c r="H412" s="328">
        <f ca="1" t="shared" si="61"/>
        <v>45789</v>
      </c>
      <c r="I412" s="344" t="str">
        <f ca="1" t="shared" si="62"/>
        <v>商务部冯肖用款焦化厂 7#8#焦炉集气管及平台大修项目标书费付山东钢铁股份有限公司莱芜分公司--公司</v>
      </c>
      <c r="J412" s="344" t="str">
        <f ca="1" t="shared" si="63"/>
        <v>付日常费用</v>
      </c>
      <c r="K412" s="345">
        <f ca="1" t="shared" si="64"/>
        <v>0</v>
      </c>
      <c r="L412" s="345">
        <f ca="1" t="shared" si="65"/>
        <v>100</v>
      </c>
      <c r="M412" s="345">
        <f ca="1" t="shared" si="66"/>
        <v>6342.78000000003</v>
      </c>
      <c r="N412" s="345">
        <f ca="1" t="shared" si="67"/>
        <v>0</v>
      </c>
    </row>
    <row r="413" ht="14.25" hidden="1" spans="1:14">
      <c r="A413" s="334">
        <f>档案!A412</f>
        <v>0</v>
      </c>
      <c r="B413" s="334">
        <f ca="1" t="shared" si="60"/>
        <v>1</v>
      </c>
      <c r="D413" s="334">
        <f ca="1" t="shared" si="68"/>
        <v>2</v>
      </c>
      <c r="E413" s="327">
        <f ca="1" t="shared" si="69"/>
        <v>257</v>
      </c>
      <c r="F413" s="327" t="str">
        <f ca="1">VLOOKUP(D413,档案!A:C,3,FALSE)</f>
        <v>武汉开明</v>
      </c>
      <c r="G413" s="338" t="str">
        <f ca="1">VLOOKUP(D413,档案!A:B,2,FALSE)</f>
        <v>浦发银行光谷支行004954</v>
      </c>
      <c r="H413" s="328">
        <f ca="1" t="shared" si="61"/>
        <v>45789</v>
      </c>
      <c r="I413" s="344" t="str">
        <f ca="1" t="shared" si="62"/>
        <v>商务部冯肖用款新材料公司东华科技烧成设备检修服务项目保证金付山东能源招标有限公司--个人</v>
      </c>
      <c r="J413" s="344" t="str">
        <f ca="1" t="shared" si="63"/>
        <v>付投标保证金</v>
      </c>
      <c r="K413" s="345">
        <f ca="1" t="shared" si="64"/>
        <v>0</v>
      </c>
      <c r="L413" s="345">
        <f ca="1" t="shared" si="65"/>
        <v>2000</v>
      </c>
      <c r="M413" s="345">
        <f ca="1" t="shared" si="66"/>
        <v>4342.78000000003</v>
      </c>
      <c r="N413" s="345">
        <f ca="1" t="shared" si="67"/>
        <v>0</v>
      </c>
    </row>
    <row r="414" ht="14.25" hidden="1" spans="1:14">
      <c r="A414" s="334">
        <f>档案!A413</f>
        <v>0</v>
      </c>
      <c r="B414" s="334">
        <f ca="1" t="shared" si="60"/>
        <v>1</v>
      </c>
      <c r="D414" s="334">
        <f ca="1" t="shared" si="68"/>
        <v>2</v>
      </c>
      <c r="E414" s="327">
        <f ca="1" t="shared" si="69"/>
        <v>258</v>
      </c>
      <c r="F414" s="327" t="str">
        <f ca="1">VLOOKUP(D414,档案!A:C,3,FALSE)</f>
        <v>武汉开明</v>
      </c>
      <c r="G414" s="338" t="str">
        <f ca="1">VLOOKUP(D414,档案!A:B,2,FALSE)</f>
        <v>浦发银行光谷支行004954</v>
      </c>
      <c r="H414" s="328">
        <f ca="1" t="shared" si="61"/>
        <v>45789</v>
      </c>
      <c r="I414" s="344" t="str">
        <f ca="1" t="shared" si="62"/>
        <v>银行手续费</v>
      </c>
      <c r="J414" s="344" t="str">
        <f ca="1" t="shared" si="63"/>
        <v>付日常费用</v>
      </c>
      <c r="K414" s="345">
        <f ca="1" t="shared" si="64"/>
        <v>0</v>
      </c>
      <c r="L414" s="345">
        <f ca="1" t="shared" si="65"/>
        <v>4.5</v>
      </c>
      <c r="M414" s="345">
        <f ca="1" t="shared" si="66"/>
        <v>4338.28000000003</v>
      </c>
      <c r="N414" s="345">
        <f ca="1" t="shared" si="67"/>
        <v>0</v>
      </c>
    </row>
    <row r="415" ht="14.25" hidden="1" spans="1:14">
      <c r="A415" s="334">
        <f>档案!A414</f>
        <v>0</v>
      </c>
      <c r="B415" s="334">
        <f ca="1" t="shared" si="60"/>
        <v>1</v>
      </c>
      <c r="D415" s="334">
        <f ca="1" t="shared" si="68"/>
        <v>2</v>
      </c>
      <c r="E415" s="327">
        <f ca="1" t="shared" si="69"/>
        <v>259</v>
      </c>
      <c r="F415" s="327" t="str">
        <f ca="1">VLOOKUP(D415,档案!A:C,3,FALSE)</f>
        <v>武汉开明</v>
      </c>
      <c r="G415" s="338" t="str">
        <f ca="1">VLOOKUP(D415,档案!A:B,2,FALSE)</f>
        <v>浦发银行光谷支行004954</v>
      </c>
      <c r="H415" s="328">
        <f ca="1" t="shared" si="61"/>
        <v>45789</v>
      </c>
      <c r="I415" s="344" t="str">
        <f ca="1" t="shared" si="62"/>
        <v>银行手续费</v>
      </c>
      <c r="J415" s="344" t="str">
        <f ca="1" t="shared" si="63"/>
        <v>付日常费用</v>
      </c>
      <c r="K415" s="345">
        <f ca="1" t="shared" si="64"/>
        <v>0</v>
      </c>
      <c r="L415" s="345">
        <f ca="1" t="shared" si="65"/>
        <v>9</v>
      </c>
      <c r="M415" s="345">
        <f ca="1" t="shared" si="66"/>
        <v>4329.28000000003</v>
      </c>
      <c r="N415" s="345">
        <f ca="1" t="shared" si="67"/>
        <v>0</v>
      </c>
    </row>
    <row r="416" ht="14.25" hidden="1" spans="1:14">
      <c r="A416" s="334">
        <f>档案!A415</f>
        <v>0</v>
      </c>
      <c r="B416" s="334">
        <f ca="1" t="shared" si="60"/>
        <v>1</v>
      </c>
      <c r="D416" s="334">
        <f ca="1" t="shared" si="68"/>
        <v>2</v>
      </c>
      <c r="E416" s="327">
        <f ca="1" t="shared" si="69"/>
        <v>260</v>
      </c>
      <c r="F416" s="327" t="str">
        <f ca="1">VLOOKUP(D416,档案!A:C,3,FALSE)</f>
        <v>武汉开明</v>
      </c>
      <c r="G416" s="338" t="str">
        <f ca="1">VLOOKUP(D416,档案!A:B,2,FALSE)</f>
        <v>浦发银行光谷支行004954</v>
      </c>
      <c r="H416" s="328">
        <f ca="1" t="shared" si="61"/>
        <v>45789</v>
      </c>
      <c r="I416" s="344" t="str">
        <f ca="1" t="shared" si="62"/>
        <v>银行手续费</v>
      </c>
      <c r="J416" s="344" t="str">
        <f ca="1" t="shared" si="63"/>
        <v>付日常费用</v>
      </c>
      <c r="K416" s="345">
        <f ca="1" t="shared" si="64"/>
        <v>0</v>
      </c>
      <c r="L416" s="345">
        <f ca="1" t="shared" si="65"/>
        <v>4.5</v>
      </c>
      <c r="M416" s="345">
        <f ca="1" t="shared" si="66"/>
        <v>4324.78000000003</v>
      </c>
      <c r="N416" s="345">
        <f ca="1" t="shared" si="67"/>
        <v>0</v>
      </c>
    </row>
    <row r="417" ht="14.25" hidden="1" spans="1:14">
      <c r="A417" s="334">
        <f>档案!A416</f>
        <v>0</v>
      </c>
      <c r="B417" s="334">
        <f ca="1" t="shared" si="60"/>
        <v>1</v>
      </c>
      <c r="D417" s="334">
        <f ca="1" t="shared" si="68"/>
        <v>2</v>
      </c>
      <c r="E417" s="327">
        <f ca="1" t="shared" si="69"/>
        <v>261</v>
      </c>
      <c r="F417" s="327" t="str">
        <f ca="1">VLOOKUP(D417,档案!A:C,3,FALSE)</f>
        <v>武汉开明</v>
      </c>
      <c r="G417" s="338" t="str">
        <f ca="1">VLOOKUP(D417,档案!A:B,2,FALSE)</f>
        <v>浦发银行光谷支行004954</v>
      </c>
      <c r="H417" s="328">
        <f ca="1" t="shared" si="61"/>
        <v>45789</v>
      </c>
      <c r="I417" s="344" t="str">
        <f ca="1" t="shared" si="62"/>
        <v>银行手续费</v>
      </c>
      <c r="J417" s="344" t="str">
        <f ca="1" t="shared" si="63"/>
        <v>付日常费用</v>
      </c>
      <c r="K417" s="345">
        <f ca="1" t="shared" si="64"/>
        <v>0</v>
      </c>
      <c r="L417" s="345">
        <f ca="1" t="shared" si="65"/>
        <v>9</v>
      </c>
      <c r="M417" s="345">
        <f ca="1" t="shared" si="66"/>
        <v>4315.78000000003</v>
      </c>
      <c r="N417" s="345">
        <f ca="1" t="shared" si="67"/>
        <v>0</v>
      </c>
    </row>
    <row r="418" ht="14.25" hidden="1" spans="1:14">
      <c r="A418" s="334">
        <f>档案!A417</f>
        <v>0</v>
      </c>
      <c r="B418" s="334">
        <f ca="1" t="shared" si="60"/>
        <v>1</v>
      </c>
      <c r="D418" s="334">
        <f ca="1" t="shared" si="68"/>
        <v>2</v>
      </c>
      <c r="E418" s="327">
        <f ca="1" t="shared" si="69"/>
        <v>262</v>
      </c>
      <c r="F418" s="327" t="str">
        <f ca="1">VLOOKUP(D418,档案!A:C,3,FALSE)</f>
        <v>武汉开明</v>
      </c>
      <c r="G418" s="338" t="str">
        <f ca="1">VLOOKUP(D418,档案!A:B,2,FALSE)</f>
        <v>浦发银行光谷支行004954</v>
      </c>
      <c r="H418" s="328">
        <f ca="1" t="shared" si="61"/>
        <v>45789</v>
      </c>
      <c r="I418" s="344" t="str">
        <f ca="1" t="shared" si="62"/>
        <v>银行手续费</v>
      </c>
      <c r="J418" s="344" t="str">
        <f ca="1" t="shared" si="63"/>
        <v>付日常费用</v>
      </c>
      <c r="K418" s="345">
        <f ca="1" t="shared" si="64"/>
        <v>0</v>
      </c>
      <c r="L418" s="345">
        <f ca="1" t="shared" si="65"/>
        <v>4.5</v>
      </c>
      <c r="M418" s="345">
        <f ca="1" t="shared" si="66"/>
        <v>4311.28000000003</v>
      </c>
      <c r="N418" s="345">
        <f ca="1" t="shared" si="67"/>
        <v>0</v>
      </c>
    </row>
    <row r="419" ht="14.25" hidden="1" spans="1:14">
      <c r="A419" s="334">
        <f>档案!A418</f>
        <v>0</v>
      </c>
      <c r="B419" s="334">
        <f ca="1" t="shared" si="60"/>
        <v>1</v>
      </c>
      <c r="D419" s="334">
        <f ca="1" t="shared" si="68"/>
        <v>2</v>
      </c>
      <c r="E419" s="327">
        <f ca="1" t="shared" si="69"/>
        <v>263</v>
      </c>
      <c r="F419" s="327" t="str">
        <f ca="1">VLOOKUP(D419,档案!A:C,3,FALSE)</f>
        <v>武汉开明</v>
      </c>
      <c r="G419" s="338" t="str">
        <f ca="1">VLOOKUP(D419,档案!A:B,2,FALSE)</f>
        <v>浦发银行光谷支行004954</v>
      </c>
      <c r="H419" s="328">
        <f ca="1" t="shared" si="61"/>
        <v>45789</v>
      </c>
      <c r="I419" s="344" t="str">
        <f ca="1" t="shared" si="62"/>
        <v>银行手续费</v>
      </c>
      <c r="J419" s="344" t="str">
        <f ca="1" t="shared" si="63"/>
        <v>付日常费用</v>
      </c>
      <c r="K419" s="345">
        <f ca="1" t="shared" si="64"/>
        <v>0</v>
      </c>
      <c r="L419" s="345">
        <f ca="1" t="shared" si="65"/>
        <v>4.5</v>
      </c>
      <c r="M419" s="345">
        <f ca="1" t="shared" si="66"/>
        <v>4306.78000000003</v>
      </c>
      <c r="N419" s="345">
        <f ca="1" t="shared" si="67"/>
        <v>0</v>
      </c>
    </row>
    <row r="420" ht="14.25" hidden="1" spans="1:14">
      <c r="A420" s="334">
        <f>档案!A419</f>
        <v>0</v>
      </c>
      <c r="B420" s="334">
        <f ca="1" t="shared" si="60"/>
        <v>1</v>
      </c>
      <c r="D420" s="334">
        <f ca="1" t="shared" si="68"/>
        <v>2</v>
      </c>
      <c r="E420" s="327">
        <f ca="1" t="shared" si="69"/>
        <v>264</v>
      </c>
      <c r="F420" s="327" t="str">
        <f ca="1">VLOOKUP(D420,档案!A:C,3,FALSE)</f>
        <v>武汉开明</v>
      </c>
      <c r="G420" s="338" t="str">
        <f ca="1">VLOOKUP(D420,档案!A:B,2,FALSE)</f>
        <v>浦发银行光谷支行004954</v>
      </c>
      <c r="H420" s="328">
        <f ca="1" t="shared" si="61"/>
        <v>45789</v>
      </c>
      <c r="I420" s="344" t="str">
        <f ca="1" t="shared" si="62"/>
        <v>银行手续费</v>
      </c>
      <c r="J420" s="344" t="str">
        <f ca="1" t="shared" si="63"/>
        <v>付日常费用</v>
      </c>
      <c r="K420" s="345">
        <f ca="1" t="shared" si="64"/>
        <v>0</v>
      </c>
      <c r="L420" s="345">
        <f ca="1" t="shared" si="65"/>
        <v>4.5</v>
      </c>
      <c r="M420" s="345">
        <f ca="1" t="shared" si="66"/>
        <v>4302.28000000003</v>
      </c>
      <c r="N420" s="345">
        <f ca="1" t="shared" si="67"/>
        <v>0</v>
      </c>
    </row>
    <row r="421" ht="14.25" hidden="1" spans="1:14">
      <c r="A421" s="334">
        <f>档案!A420</f>
        <v>0</v>
      </c>
      <c r="B421" s="334">
        <f ca="1" t="shared" si="60"/>
        <v>1</v>
      </c>
      <c r="D421" s="334">
        <f ca="1" t="shared" si="68"/>
        <v>2</v>
      </c>
      <c r="E421" s="327">
        <f ca="1" t="shared" si="69"/>
        <v>265</v>
      </c>
      <c r="F421" s="327" t="str">
        <f ca="1">VLOOKUP(D421,档案!A:C,3,FALSE)</f>
        <v>武汉开明</v>
      </c>
      <c r="G421" s="338" t="str">
        <f ca="1">VLOOKUP(D421,档案!A:B,2,FALSE)</f>
        <v>浦发银行光谷支行004954</v>
      </c>
      <c r="H421" s="328">
        <f ca="1" t="shared" si="61"/>
        <v>45789</v>
      </c>
      <c r="I421" s="344" t="str">
        <f ca="1" t="shared" si="62"/>
        <v>收到江西省精彩纵横采购咨询有限公司退回投标保证金</v>
      </c>
      <c r="J421" s="344" t="str">
        <f ca="1" t="shared" si="63"/>
        <v>投标保证金回款</v>
      </c>
      <c r="K421" s="345">
        <f ca="1" t="shared" si="64"/>
        <v>20000</v>
      </c>
      <c r="L421" s="345">
        <f ca="1" t="shared" si="65"/>
        <v>0</v>
      </c>
      <c r="M421" s="345">
        <f ca="1" t="shared" si="66"/>
        <v>24302.28</v>
      </c>
      <c r="N421" s="345">
        <f ca="1" t="shared" si="67"/>
        <v>0</v>
      </c>
    </row>
    <row r="422" ht="14.25" hidden="1" spans="1:14">
      <c r="A422" s="334">
        <f>档案!A421</f>
        <v>0</v>
      </c>
      <c r="B422" s="334">
        <f ca="1" t="shared" si="60"/>
        <v>1</v>
      </c>
      <c r="D422" s="334">
        <f ca="1" t="shared" si="68"/>
        <v>2</v>
      </c>
      <c r="E422" s="327">
        <f ca="1" t="shared" si="69"/>
        <v>266</v>
      </c>
      <c r="F422" s="327" t="str">
        <f ca="1">VLOOKUP(D422,档案!A:C,3,FALSE)</f>
        <v>武汉开明</v>
      </c>
      <c r="G422" s="338" t="str">
        <f ca="1">VLOOKUP(D422,档案!A:B,2,FALSE)</f>
        <v>浦发银行光谷支行004954</v>
      </c>
      <c r="H422" s="328">
        <f ca="1" t="shared" si="61"/>
        <v>45790</v>
      </c>
      <c r="I422" s="344" t="str">
        <f ca="1" t="shared" si="62"/>
        <v>收到元江县永发水泥有限公司货款</v>
      </c>
      <c r="J422" s="344" t="str">
        <f ca="1" t="shared" si="63"/>
        <v>营业回款</v>
      </c>
      <c r="K422" s="345">
        <f ca="1" t="shared" si="64"/>
        <v>24978.36</v>
      </c>
      <c r="L422" s="345">
        <f ca="1" t="shared" si="65"/>
        <v>0</v>
      </c>
      <c r="M422" s="345">
        <f ca="1" t="shared" si="66"/>
        <v>49280.64</v>
      </c>
      <c r="N422" s="345">
        <f ca="1" t="shared" si="67"/>
        <v>0</v>
      </c>
    </row>
    <row r="423" ht="14.25" hidden="1" spans="1:14">
      <c r="A423" s="334">
        <f>档案!A422</f>
        <v>0</v>
      </c>
      <c r="B423" s="334">
        <f ca="1" t="shared" si="60"/>
        <v>1</v>
      </c>
      <c r="D423" s="334">
        <f ca="1" t="shared" si="68"/>
        <v>2</v>
      </c>
      <c r="E423" s="327">
        <f ca="1" t="shared" si="69"/>
        <v>267</v>
      </c>
      <c r="F423" s="327" t="str">
        <f ca="1">VLOOKUP(D423,档案!A:C,3,FALSE)</f>
        <v>武汉开明</v>
      </c>
      <c r="G423" s="338" t="str">
        <f ca="1">VLOOKUP(D423,档案!A:B,2,FALSE)</f>
        <v>浦发银行光谷支行004954</v>
      </c>
      <c r="H423" s="328">
        <f ca="1" t="shared" si="61"/>
        <v>45790</v>
      </c>
      <c r="I423" s="344" t="str">
        <f ca="1" t="shared" si="62"/>
        <v>账户经营范围变更手续费</v>
      </c>
      <c r="J423" s="344" t="str">
        <f ca="1" t="shared" si="63"/>
        <v>付日常费用</v>
      </c>
      <c r="K423" s="345">
        <f ca="1" t="shared" si="64"/>
        <v>0</v>
      </c>
      <c r="L423" s="345">
        <f ca="1" t="shared" si="65"/>
        <v>16</v>
      </c>
      <c r="M423" s="345">
        <f ca="1" t="shared" si="66"/>
        <v>49264.64</v>
      </c>
      <c r="N423" s="345">
        <f ca="1" t="shared" si="67"/>
        <v>0</v>
      </c>
    </row>
    <row r="424" ht="14.25" hidden="1" spans="1:14">
      <c r="A424" s="334">
        <f>档案!A423</f>
        <v>0</v>
      </c>
      <c r="B424" s="334">
        <f ca="1" t="shared" si="60"/>
        <v>1</v>
      </c>
      <c r="D424" s="334">
        <f ca="1" t="shared" si="68"/>
        <v>2</v>
      </c>
      <c r="E424" s="327">
        <f ca="1" t="shared" si="69"/>
        <v>268</v>
      </c>
      <c r="F424" s="327" t="str">
        <f ca="1">VLOOKUP(D424,档案!A:C,3,FALSE)</f>
        <v>武汉开明</v>
      </c>
      <c r="G424" s="338" t="str">
        <f ca="1">VLOOKUP(D424,档案!A:B,2,FALSE)</f>
        <v>浦发银行光谷支行004954</v>
      </c>
      <c r="H424" s="328">
        <f ca="1" t="shared" si="61"/>
        <v>45791</v>
      </c>
      <c r="I424" s="344" t="str">
        <f ca="1" t="shared" si="62"/>
        <v>商务部冯肖用款荆州基地嘉施利公司包膜机维修采购项目报名费付成都云图控股股份有限公司--公司</v>
      </c>
      <c r="J424" s="344" t="str">
        <f ca="1" t="shared" si="63"/>
        <v>付日常费用</v>
      </c>
      <c r="K424" s="345">
        <f ca="1" t="shared" si="64"/>
        <v>0</v>
      </c>
      <c r="L424" s="345">
        <f ca="1" t="shared" si="65"/>
        <v>150</v>
      </c>
      <c r="M424" s="345">
        <f ca="1" t="shared" si="66"/>
        <v>49114.64</v>
      </c>
      <c r="N424" s="345">
        <f ca="1" t="shared" si="67"/>
        <v>0</v>
      </c>
    </row>
    <row r="425" ht="14.25" hidden="1" spans="1:14">
      <c r="A425" s="334">
        <f>档案!A424</f>
        <v>0</v>
      </c>
      <c r="B425" s="334">
        <f ca="1" t="shared" si="60"/>
        <v>1</v>
      </c>
      <c r="D425" s="334">
        <f ca="1" t="shared" si="68"/>
        <v>2</v>
      </c>
      <c r="E425" s="327">
        <f ca="1" t="shared" si="69"/>
        <v>269</v>
      </c>
      <c r="F425" s="327" t="str">
        <f ca="1">VLOOKUP(D425,档案!A:C,3,FALSE)</f>
        <v>武汉开明</v>
      </c>
      <c r="G425" s="338" t="str">
        <f ca="1">VLOOKUP(D425,档案!A:B,2,FALSE)</f>
        <v>浦发银行光谷支行004954</v>
      </c>
      <c r="H425" s="328">
        <f ca="1" t="shared" si="61"/>
        <v>45791</v>
      </c>
      <c r="I425" s="344" t="str">
        <f ca="1" t="shared" si="62"/>
        <v>商务部冯肖用款荆州基地复合肥公司造粒机维修项目投标保证金付成都云图控股股份有限公司--公司</v>
      </c>
      <c r="J425" s="344" t="str">
        <f ca="1" t="shared" si="63"/>
        <v>付投标保证金</v>
      </c>
      <c r="K425" s="345">
        <f ca="1" t="shared" si="64"/>
        <v>0</v>
      </c>
      <c r="L425" s="345">
        <f ca="1" t="shared" si="65"/>
        <v>10000</v>
      </c>
      <c r="M425" s="345">
        <f ca="1" t="shared" si="66"/>
        <v>39114.64</v>
      </c>
      <c r="N425" s="345">
        <f ca="1" t="shared" si="67"/>
        <v>0</v>
      </c>
    </row>
    <row r="426" ht="14.25" hidden="1" spans="1:14">
      <c r="A426" s="334">
        <f>档案!A425</f>
        <v>0</v>
      </c>
      <c r="B426" s="334">
        <f ca="1" t="shared" si="60"/>
        <v>1</v>
      </c>
      <c r="D426" s="334">
        <f ca="1" t="shared" si="68"/>
        <v>2</v>
      </c>
      <c r="E426" s="327">
        <f ca="1" t="shared" si="69"/>
        <v>270</v>
      </c>
      <c r="F426" s="327" t="str">
        <f ca="1">VLOOKUP(D426,档案!A:C,3,FALSE)</f>
        <v>武汉开明</v>
      </c>
      <c r="G426" s="338" t="str">
        <f ca="1">VLOOKUP(D426,档案!A:B,2,FALSE)</f>
        <v>浦发银行光谷支行004954</v>
      </c>
      <c r="H426" s="328">
        <f ca="1" t="shared" si="61"/>
        <v>45791</v>
      </c>
      <c r="I426" s="344" t="str">
        <f ca="1" t="shared" si="62"/>
        <v>商务部冯肖用款荆州基地复合肥公司造粒机维修项目标书费付成都云图控股股份有限公司--公司</v>
      </c>
      <c r="J426" s="344" t="str">
        <f ca="1" t="shared" si="63"/>
        <v>付日常费用</v>
      </c>
      <c r="K426" s="345">
        <f ca="1" t="shared" si="64"/>
        <v>0</v>
      </c>
      <c r="L426" s="345">
        <f ca="1" t="shared" si="65"/>
        <v>220</v>
      </c>
      <c r="M426" s="345">
        <f ca="1" t="shared" si="66"/>
        <v>38894.64</v>
      </c>
      <c r="N426" s="345">
        <f ca="1" t="shared" si="67"/>
        <v>0</v>
      </c>
    </row>
    <row r="427" ht="14.25" hidden="1" spans="1:14">
      <c r="A427" s="334">
        <f>档案!A426</f>
        <v>0</v>
      </c>
      <c r="B427" s="334">
        <f ca="1" t="shared" si="60"/>
        <v>1</v>
      </c>
      <c r="D427" s="334">
        <f ca="1" t="shared" si="68"/>
        <v>2</v>
      </c>
      <c r="E427" s="327">
        <f ca="1" t="shared" si="69"/>
        <v>271</v>
      </c>
      <c r="F427" s="327" t="str">
        <f ca="1">VLOOKUP(D427,档案!A:C,3,FALSE)</f>
        <v>武汉开明</v>
      </c>
      <c r="G427" s="338" t="str">
        <f ca="1">VLOOKUP(D427,档案!A:B,2,FALSE)</f>
        <v>浦发银行光谷支行004954</v>
      </c>
      <c r="H427" s="328">
        <f ca="1" t="shared" si="61"/>
        <v>45791</v>
      </c>
      <c r="I427" s="344" t="str">
        <f ca="1" t="shared" si="62"/>
        <v>银行手续费</v>
      </c>
      <c r="J427" s="344" t="str">
        <f ca="1" t="shared" si="63"/>
        <v>付日常费用</v>
      </c>
      <c r="K427" s="345">
        <f ca="1" t="shared" si="64"/>
        <v>0</v>
      </c>
      <c r="L427" s="345">
        <f ca="1" t="shared" si="65"/>
        <v>4</v>
      </c>
      <c r="M427" s="345">
        <f ca="1" t="shared" si="66"/>
        <v>38890.64</v>
      </c>
      <c r="N427" s="345">
        <f ca="1" t="shared" si="67"/>
        <v>0</v>
      </c>
    </row>
    <row r="428" ht="14.25" hidden="1" spans="1:14">
      <c r="A428" s="334">
        <f>档案!A427</f>
        <v>0</v>
      </c>
      <c r="B428" s="334">
        <f ca="1" t="shared" si="60"/>
        <v>1</v>
      </c>
      <c r="D428" s="334">
        <f ca="1" t="shared" si="68"/>
        <v>2</v>
      </c>
      <c r="E428" s="327">
        <f ca="1" t="shared" si="69"/>
        <v>272</v>
      </c>
      <c r="F428" s="327" t="str">
        <f ca="1">VLOOKUP(D428,档案!A:C,3,FALSE)</f>
        <v>武汉开明</v>
      </c>
      <c r="G428" s="338" t="str">
        <f ca="1">VLOOKUP(D428,档案!A:B,2,FALSE)</f>
        <v>浦发银行光谷支行004954</v>
      </c>
      <c r="H428" s="328">
        <f ca="1" t="shared" si="61"/>
        <v>45791</v>
      </c>
      <c r="I428" s="344" t="str">
        <f ca="1" t="shared" si="62"/>
        <v>银行手续费</v>
      </c>
      <c r="J428" s="344" t="str">
        <f ca="1" t="shared" si="63"/>
        <v>付日常费用</v>
      </c>
      <c r="K428" s="345">
        <f ca="1" t="shared" si="64"/>
        <v>0</v>
      </c>
      <c r="L428" s="345">
        <f ca="1" t="shared" si="65"/>
        <v>4</v>
      </c>
      <c r="M428" s="345">
        <f ca="1" t="shared" si="66"/>
        <v>38886.64</v>
      </c>
      <c r="N428" s="345">
        <f ca="1" t="shared" si="67"/>
        <v>0</v>
      </c>
    </row>
    <row r="429" ht="14.25" hidden="1" spans="1:14">
      <c r="A429" s="334">
        <f>档案!A428</f>
        <v>0</v>
      </c>
      <c r="B429" s="334">
        <f ca="1" t="shared" si="60"/>
        <v>1</v>
      </c>
      <c r="D429" s="334">
        <f ca="1" t="shared" si="68"/>
        <v>2</v>
      </c>
      <c r="E429" s="327">
        <f ca="1" t="shared" si="69"/>
        <v>273</v>
      </c>
      <c r="F429" s="327" t="str">
        <f ca="1">VLOOKUP(D429,档案!A:C,3,FALSE)</f>
        <v>武汉开明</v>
      </c>
      <c r="G429" s="338" t="str">
        <f ca="1">VLOOKUP(D429,档案!A:B,2,FALSE)</f>
        <v>浦发银行光谷支行004954</v>
      </c>
      <c r="H429" s="328">
        <f ca="1" t="shared" si="61"/>
        <v>45791</v>
      </c>
      <c r="I429" s="344" t="str">
        <f ca="1" t="shared" si="62"/>
        <v>银行手续费</v>
      </c>
      <c r="J429" s="344" t="str">
        <f ca="1" t="shared" si="63"/>
        <v>付日常费用</v>
      </c>
      <c r="K429" s="345">
        <f ca="1" t="shared" si="64"/>
        <v>0</v>
      </c>
      <c r="L429" s="345">
        <f ca="1" t="shared" si="65"/>
        <v>4</v>
      </c>
      <c r="M429" s="345">
        <f ca="1" t="shared" si="66"/>
        <v>38882.64</v>
      </c>
      <c r="N429" s="345">
        <f ca="1" t="shared" si="67"/>
        <v>0</v>
      </c>
    </row>
    <row r="430" ht="14.25" hidden="1" spans="1:14">
      <c r="A430" s="334">
        <f>档案!A429</f>
        <v>0</v>
      </c>
      <c r="B430" s="334">
        <f ca="1" t="shared" si="60"/>
        <v>1</v>
      </c>
      <c r="D430" s="334">
        <f ca="1" t="shared" si="68"/>
        <v>2</v>
      </c>
      <c r="E430" s="327">
        <f ca="1" t="shared" si="69"/>
        <v>274</v>
      </c>
      <c r="F430" s="327" t="str">
        <f ca="1">VLOOKUP(D430,档案!A:C,3,FALSE)</f>
        <v>武汉开明</v>
      </c>
      <c r="G430" s="338" t="str">
        <f ca="1">VLOOKUP(D430,档案!A:B,2,FALSE)</f>
        <v>浦发银行光谷支行004954</v>
      </c>
      <c r="H430" s="328">
        <f ca="1" t="shared" si="61"/>
        <v>45791</v>
      </c>
      <c r="I430" s="344" t="str">
        <f ca="1" t="shared" si="62"/>
        <v>收到青海发投碱业有限公司退投标保证金</v>
      </c>
      <c r="J430" s="344" t="str">
        <f ca="1" t="shared" si="63"/>
        <v>投标保证金回款</v>
      </c>
      <c r="K430" s="345">
        <f ca="1" t="shared" si="64"/>
        <v>15000</v>
      </c>
      <c r="L430" s="345">
        <f ca="1" t="shared" si="65"/>
        <v>0</v>
      </c>
      <c r="M430" s="345">
        <f ca="1" t="shared" si="66"/>
        <v>53882.64</v>
      </c>
      <c r="N430" s="345">
        <f ca="1" t="shared" si="67"/>
        <v>0</v>
      </c>
    </row>
    <row r="431" ht="14.25" hidden="1" spans="1:14">
      <c r="A431" s="334">
        <f>档案!A430</f>
        <v>0</v>
      </c>
      <c r="B431" s="334">
        <f ca="1" t="shared" si="60"/>
        <v>1</v>
      </c>
      <c r="D431" s="334">
        <f ca="1" t="shared" si="68"/>
        <v>2</v>
      </c>
      <c r="E431" s="327">
        <f ca="1" t="shared" si="69"/>
        <v>275</v>
      </c>
      <c r="F431" s="327" t="str">
        <f ca="1">VLOOKUP(D431,档案!A:C,3,FALSE)</f>
        <v>武汉开明</v>
      </c>
      <c r="G431" s="338" t="str">
        <f ca="1">VLOOKUP(D431,档案!A:B,2,FALSE)</f>
        <v>浦发银行光谷支行004954</v>
      </c>
      <c r="H431" s="328">
        <f ca="1" t="shared" si="61"/>
        <v>45791</v>
      </c>
      <c r="I431" s="344" t="str">
        <f ca="1" t="shared" si="62"/>
        <v>收到中国石油物资有限公司西安分公司退标书费</v>
      </c>
      <c r="J431" s="344" t="str">
        <f ca="1" t="shared" si="63"/>
        <v>其他收款</v>
      </c>
      <c r="K431" s="345">
        <f ca="1" t="shared" si="64"/>
        <v>200</v>
      </c>
      <c r="L431" s="345">
        <f ca="1" t="shared" si="65"/>
        <v>0</v>
      </c>
      <c r="M431" s="345">
        <f ca="1" t="shared" si="66"/>
        <v>54082.64</v>
      </c>
      <c r="N431" s="345">
        <f ca="1" t="shared" si="67"/>
        <v>0</v>
      </c>
    </row>
    <row r="432" ht="14.25" hidden="1" spans="1:14">
      <c r="A432" s="334">
        <f>档案!A431</f>
        <v>0</v>
      </c>
      <c r="B432" s="334">
        <f ca="1" t="shared" si="60"/>
        <v>1</v>
      </c>
      <c r="D432" s="334">
        <f ca="1" t="shared" si="68"/>
        <v>2</v>
      </c>
      <c r="E432" s="327">
        <f ca="1" t="shared" si="69"/>
        <v>276</v>
      </c>
      <c r="F432" s="327" t="str">
        <f ca="1">VLOOKUP(D432,档案!A:C,3,FALSE)</f>
        <v>武汉开明</v>
      </c>
      <c r="G432" s="338" t="str">
        <f ca="1">VLOOKUP(D432,档案!A:B,2,FALSE)</f>
        <v>浦发银行光谷支行004954</v>
      </c>
      <c r="H432" s="328">
        <f ca="1" t="shared" si="61"/>
        <v>45791</v>
      </c>
      <c r="I432" s="344" t="str">
        <f ca="1" t="shared" si="62"/>
        <v>收到日照钢铁有限公司退炼铁厂新1投标保证金</v>
      </c>
      <c r="J432" s="344" t="str">
        <f ca="1" t="shared" si="63"/>
        <v>投标保证金回款</v>
      </c>
      <c r="K432" s="345">
        <f ca="1" t="shared" si="64"/>
        <v>10000</v>
      </c>
      <c r="L432" s="345">
        <f ca="1" t="shared" si="65"/>
        <v>0</v>
      </c>
      <c r="M432" s="345">
        <f ca="1" t="shared" si="66"/>
        <v>64082.64</v>
      </c>
      <c r="N432" s="345">
        <f ca="1" t="shared" si="67"/>
        <v>0</v>
      </c>
    </row>
    <row r="433" ht="14.25" hidden="1" spans="1:14">
      <c r="A433" s="334">
        <f>档案!A432</f>
        <v>0</v>
      </c>
      <c r="B433" s="334">
        <f ca="1" t="shared" si="60"/>
        <v>1</v>
      </c>
      <c r="D433" s="334">
        <f ca="1" t="shared" si="68"/>
        <v>2</v>
      </c>
      <c r="E433" s="327">
        <f ca="1" t="shared" si="69"/>
        <v>277</v>
      </c>
      <c r="F433" s="327" t="str">
        <f ca="1">VLOOKUP(D433,档案!A:C,3,FALSE)</f>
        <v>武汉开明</v>
      </c>
      <c r="G433" s="338" t="str">
        <f ca="1">VLOOKUP(D433,档案!A:B,2,FALSE)</f>
        <v>浦发银行光谷支行004954</v>
      </c>
      <c r="H433" s="328">
        <f ca="1" t="shared" si="61"/>
        <v>45792</v>
      </c>
      <c r="I433" s="344" t="str">
        <f ca="1" t="shared" si="62"/>
        <v>收到洛阳中联水泥有限公司退投标保证金</v>
      </c>
      <c r="J433" s="344" t="str">
        <f ca="1" t="shared" si="63"/>
        <v>投标保证金回款</v>
      </c>
      <c r="K433" s="345">
        <f ca="1" t="shared" si="64"/>
        <v>20000</v>
      </c>
      <c r="L433" s="345">
        <f ca="1" t="shared" si="65"/>
        <v>0</v>
      </c>
      <c r="M433" s="345">
        <f ca="1" t="shared" si="66"/>
        <v>84082.64</v>
      </c>
      <c r="N433" s="345">
        <f ca="1" t="shared" si="67"/>
        <v>0</v>
      </c>
    </row>
    <row r="434" ht="14.25" hidden="1" spans="1:14">
      <c r="A434" s="334">
        <f>档案!A433</f>
        <v>0</v>
      </c>
      <c r="B434" s="334">
        <f ca="1" t="shared" si="60"/>
        <v>1</v>
      </c>
      <c r="D434" s="334">
        <f ca="1" t="shared" si="68"/>
        <v>2</v>
      </c>
      <c r="E434" s="327">
        <f ca="1" t="shared" si="69"/>
        <v>278</v>
      </c>
      <c r="F434" s="327" t="str">
        <f ca="1">VLOOKUP(D434,档案!A:C,3,FALSE)</f>
        <v>武汉开明</v>
      </c>
      <c r="G434" s="338" t="str">
        <f ca="1">VLOOKUP(D434,档案!A:B,2,FALSE)</f>
        <v>浦发银行光谷支行004954</v>
      </c>
      <c r="H434" s="328">
        <f ca="1" t="shared" si="61"/>
        <v>45793</v>
      </c>
      <c r="I434" s="344" t="str">
        <f ca="1" t="shared" si="62"/>
        <v>收到湖北能源集团鄂州发电有限公司货款</v>
      </c>
      <c r="J434" s="344" t="str">
        <f ca="1" t="shared" si="63"/>
        <v>营业回款</v>
      </c>
      <c r="K434" s="345">
        <f ca="1" t="shared" si="64"/>
        <v>127264</v>
      </c>
      <c r="L434" s="345">
        <f ca="1" t="shared" si="65"/>
        <v>0</v>
      </c>
      <c r="M434" s="345">
        <f ca="1" t="shared" si="66"/>
        <v>211346.64</v>
      </c>
      <c r="N434" s="345">
        <f ca="1" t="shared" si="67"/>
        <v>0</v>
      </c>
    </row>
    <row r="435" ht="14.25" hidden="1" spans="1:14">
      <c r="A435" s="334">
        <f>档案!A434</f>
        <v>0</v>
      </c>
      <c r="B435" s="334">
        <f ca="1" t="shared" si="60"/>
        <v>1</v>
      </c>
      <c r="D435" s="334">
        <f ca="1" t="shared" si="68"/>
        <v>2</v>
      </c>
      <c r="E435" s="327">
        <f ca="1" t="shared" si="69"/>
        <v>279</v>
      </c>
      <c r="F435" s="327" t="str">
        <f ca="1">VLOOKUP(D435,档案!A:C,3,FALSE)</f>
        <v>武汉开明</v>
      </c>
      <c r="G435" s="338" t="str">
        <f ca="1">VLOOKUP(D435,档案!A:B,2,FALSE)</f>
        <v>浦发银行光谷支行004954</v>
      </c>
      <c r="H435" s="328">
        <f ca="1" t="shared" si="61"/>
        <v>45793</v>
      </c>
      <c r="I435" s="344" t="str">
        <f ca="1" t="shared" si="62"/>
        <v>商务部冯肖用款内蒙古君正能源化工集团股份有限公司新建外供蒸汽管道保温项目投标保证金付内蒙古君正能源化工集团股份有限公司--公司</v>
      </c>
      <c r="J435" s="344" t="str">
        <f ca="1" t="shared" si="63"/>
        <v>付投标保证金</v>
      </c>
      <c r="K435" s="345">
        <f ca="1" t="shared" si="64"/>
        <v>0</v>
      </c>
      <c r="L435" s="345">
        <f ca="1" t="shared" si="65"/>
        <v>20000</v>
      </c>
      <c r="M435" s="345">
        <f ca="1" t="shared" si="66"/>
        <v>191346.64</v>
      </c>
      <c r="N435" s="345">
        <f ca="1" t="shared" si="67"/>
        <v>0</v>
      </c>
    </row>
    <row r="436" ht="14.25" hidden="1" spans="1:14">
      <c r="A436" s="334">
        <f>档案!A435</f>
        <v>0</v>
      </c>
      <c r="B436" s="334">
        <f ca="1" t="shared" si="60"/>
        <v>1</v>
      </c>
      <c r="D436" s="334">
        <f ca="1" t="shared" si="68"/>
        <v>2</v>
      </c>
      <c r="E436" s="327">
        <f ca="1" t="shared" si="69"/>
        <v>280</v>
      </c>
      <c r="F436" s="327" t="str">
        <f ca="1">VLOOKUP(D436,档案!A:C,3,FALSE)</f>
        <v>武汉开明</v>
      </c>
      <c r="G436" s="338" t="str">
        <f ca="1">VLOOKUP(D436,档案!A:B,2,FALSE)</f>
        <v>浦发银行光谷支行004954</v>
      </c>
      <c r="H436" s="328">
        <f ca="1" t="shared" si="61"/>
        <v>45793</v>
      </c>
      <c r="I436" s="344" t="str">
        <f ca="1" t="shared" si="62"/>
        <v>商务部冯肖用款内蒙古君正能源化工集团股份有限公司新建外供蒸汽管道安装项目投标保证金付内蒙古君正能源化工集团股份有限公司--公司</v>
      </c>
      <c r="J436" s="344" t="str">
        <f ca="1" t="shared" si="63"/>
        <v>付投标保证金</v>
      </c>
      <c r="K436" s="345">
        <f ca="1" t="shared" si="64"/>
        <v>0</v>
      </c>
      <c r="L436" s="345">
        <f ca="1" t="shared" si="65"/>
        <v>10000</v>
      </c>
      <c r="M436" s="345">
        <f ca="1" t="shared" si="66"/>
        <v>181346.64</v>
      </c>
      <c r="N436" s="345">
        <f ca="1" t="shared" si="67"/>
        <v>0</v>
      </c>
    </row>
    <row r="437" ht="14.25" hidden="1" spans="1:14">
      <c r="A437" s="334">
        <f>档案!A436</f>
        <v>0</v>
      </c>
      <c r="B437" s="334">
        <f ca="1" t="shared" si="60"/>
        <v>1</v>
      </c>
      <c r="D437" s="334">
        <f ca="1" t="shared" si="68"/>
        <v>2</v>
      </c>
      <c r="E437" s="327">
        <f ca="1" t="shared" si="69"/>
        <v>281</v>
      </c>
      <c r="F437" s="327" t="str">
        <f ca="1">VLOOKUP(D437,档案!A:C,3,FALSE)</f>
        <v>武汉开明</v>
      </c>
      <c r="G437" s="338" t="str">
        <f ca="1">VLOOKUP(D437,档案!A:B,2,FALSE)</f>
        <v>浦发银行光谷支行004954</v>
      </c>
      <c r="H437" s="328">
        <f ca="1" t="shared" si="61"/>
        <v>45793</v>
      </c>
      <c r="I437" s="344" t="str">
        <f ca="1" t="shared" si="62"/>
        <v>银行手续费</v>
      </c>
      <c r="J437" s="344" t="str">
        <f ca="1" t="shared" si="63"/>
        <v>付日常费用</v>
      </c>
      <c r="K437" s="345">
        <f ca="1" t="shared" si="64"/>
        <v>0</v>
      </c>
      <c r="L437" s="345">
        <f ca="1" t="shared" si="65"/>
        <v>8</v>
      </c>
      <c r="M437" s="345">
        <f ca="1" t="shared" si="66"/>
        <v>181338.64</v>
      </c>
      <c r="N437" s="345">
        <f ca="1" t="shared" si="67"/>
        <v>0</v>
      </c>
    </row>
    <row r="438" ht="14.25" hidden="1" spans="1:14">
      <c r="A438" s="334">
        <f>档案!A437</f>
        <v>0</v>
      </c>
      <c r="B438" s="334">
        <f ca="1" t="shared" si="60"/>
        <v>1</v>
      </c>
      <c r="D438" s="334">
        <f ca="1" t="shared" si="68"/>
        <v>2</v>
      </c>
      <c r="E438" s="327">
        <f ca="1" t="shared" si="69"/>
        <v>282</v>
      </c>
      <c r="F438" s="327" t="str">
        <f ca="1">VLOOKUP(D438,档案!A:C,3,FALSE)</f>
        <v>武汉开明</v>
      </c>
      <c r="G438" s="338" t="str">
        <f ca="1">VLOOKUP(D438,档案!A:B,2,FALSE)</f>
        <v>浦发银行光谷支行004954</v>
      </c>
      <c r="H438" s="328">
        <f ca="1" t="shared" si="61"/>
        <v>45793</v>
      </c>
      <c r="I438" s="344" t="str">
        <f ca="1" t="shared" si="62"/>
        <v>银行手续费</v>
      </c>
      <c r="J438" s="344" t="str">
        <f ca="1" t="shared" si="63"/>
        <v>付日常费用</v>
      </c>
      <c r="K438" s="345">
        <f ca="1" t="shared" si="64"/>
        <v>0</v>
      </c>
      <c r="L438" s="345">
        <f ca="1" t="shared" si="65"/>
        <v>4</v>
      </c>
      <c r="M438" s="345">
        <f ca="1" t="shared" si="66"/>
        <v>181334.64</v>
      </c>
      <c r="N438" s="345">
        <f ca="1" t="shared" si="67"/>
        <v>0</v>
      </c>
    </row>
    <row r="439" ht="14.25" hidden="1" spans="1:14">
      <c r="A439" s="334">
        <f>档案!A438</f>
        <v>0</v>
      </c>
      <c r="B439" s="334">
        <f ca="1" t="shared" si="60"/>
        <v>1</v>
      </c>
      <c r="D439" s="334">
        <f ca="1" t="shared" si="68"/>
        <v>2</v>
      </c>
      <c r="E439" s="327">
        <f ca="1" t="shared" si="69"/>
        <v>283</v>
      </c>
      <c r="F439" s="327" t="str">
        <f ca="1">VLOOKUP(D439,档案!A:C,3,FALSE)</f>
        <v>武汉开明</v>
      </c>
      <c r="G439" s="338" t="str">
        <f ca="1">VLOOKUP(D439,档案!A:B,2,FALSE)</f>
        <v>浦发银行光谷支行004954</v>
      </c>
      <c r="H439" s="328">
        <f ca="1" t="shared" si="61"/>
        <v>45793</v>
      </c>
      <c r="I439" s="344" t="str">
        <f ca="1" t="shared" si="62"/>
        <v>公司手机银行年费</v>
      </c>
      <c r="J439" s="344" t="str">
        <f ca="1" t="shared" si="63"/>
        <v>付日常费用</v>
      </c>
      <c r="K439" s="345">
        <f ca="1" t="shared" si="64"/>
        <v>0</v>
      </c>
      <c r="L439" s="345">
        <f ca="1" t="shared" si="65"/>
        <v>50</v>
      </c>
      <c r="M439" s="345">
        <f ca="1" t="shared" si="66"/>
        <v>181284.64</v>
      </c>
      <c r="N439" s="345">
        <f ca="1" t="shared" si="67"/>
        <v>0</v>
      </c>
    </row>
    <row r="440" ht="14.25" hidden="1" spans="1:14">
      <c r="A440" s="334">
        <f>档案!A439</f>
        <v>0</v>
      </c>
      <c r="B440" s="334">
        <f ca="1" t="shared" si="60"/>
        <v>1</v>
      </c>
      <c r="D440" s="334">
        <f ca="1" t="shared" si="68"/>
        <v>2</v>
      </c>
      <c r="E440" s="327">
        <f ca="1" t="shared" si="69"/>
        <v>284</v>
      </c>
      <c r="F440" s="327" t="str">
        <f ca="1">VLOOKUP(D440,档案!A:C,3,FALSE)</f>
        <v>武汉开明</v>
      </c>
      <c r="G440" s="338" t="str">
        <f ca="1">VLOOKUP(D440,档案!A:B,2,FALSE)</f>
        <v>浦发银行光谷支行004954</v>
      </c>
      <c r="H440" s="328">
        <f ca="1" t="shared" si="61"/>
        <v>45794</v>
      </c>
      <c r="I440" s="344" t="str">
        <f ca="1" t="shared" si="62"/>
        <v>收到中国太平洋财产保险股份有限公司退保费</v>
      </c>
      <c r="J440" s="344" t="str">
        <f ca="1" t="shared" si="63"/>
        <v>其他收款</v>
      </c>
      <c r="K440" s="345">
        <f ca="1" t="shared" si="64"/>
        <v>836.97</v>
      </c>
      <c r="L440" s="345">
        <f ca="1" t="shared" si="65"/>
        <v>0</v>
      </c>
      <c r="M440" s="345">
        <f ca="1" t="shared" si="66"/>
        <v>182121.61</v>
      </c>
      <c r="N440" s="345">
        <f ca="1" t="shared" si="67"/>
        <v>0</v>
      </c>
    </row>
    <row r="441" ht="14.25" hidden="1" spans="1:14">
      <c r="A441" s="334">
        <f>档案!A440</f>
        <v>0</v>
      </c>
      <c r="B441" s="334">
        <f ca="1" t="shared" si="60"/>
        <v>1</v>
      </c>
      <c r="D441" s="334">
        <f ca="1" t="shared" si="68"/>
        <v>2</v>
      </c>
      <c r="E441" s="327">
        <f ca="1" t="shared" si="69"/>
        <v>285</v>
      </c>
      <c r="F441" s="327" t="str">
        <f ca="1">VLOOKUP(D441,档案!A:C,3,FALSE)</f>
        <v>武汉开明</v>
      </c>
      <c r="G441" s="338" t="str">
        <f ca="1">VLOOKUP(D441,档案!A:B,2,FALSE)</f>
        <v>浦发银行光谷支行004954</v>
      </c>
      <c r="H441" s="328">
        <f ca="1" t="shared" si="61"/>
        <v>45797</v>
      </c>
      <c r="I441" s="344" t="str">
        <f ca="1" t="shared" si="62"/>
        <v>生产部熊伟用款日照钢铁建材厂石灰工场回转窑及附属设施维修项目投标保证金付日照钢铁有限公司
--公司</v>
      </c>
      <c r="J441" s="344" t="str">
        <f ca="1" t="shared" si="63"/>
        <v>付投标保证金</v>
      </c>
      <c r="K441" s="345">
        <f ca="1" t="shared" si="64"/>
        <v>0</v>
      </c>
      <c r="L441" s="345">
        <f ca="1" t="shared" si="65"/>
        <v>10000</v>
      </c>
      <c r="M441" s="345">
        <f ca="1" t="shared" si="66"/>
        <v>172121.61</v>
      </c>
      <c r="N441" s="345">
        <f ca="1" t="shared" si="67"/>
        <v>0</v>
      </c>
    </row>
    <row r="442" ht="14.25" hidden="1" spans="1:14">
      <c r="A442" s="334">
        <f>档案!A441</f>
        <v>0</v>
      </c>
      <c r="B442" s="334">
        <f ca="1" t="shared" si="60"/>
        <v>1</v>
      </c>
      <c r="D442" s="334">
        <f ca="1" t="shared" si="68"/>
        <v>2</v>
      </c>
      <c r="E442" s="327">
        <f ca="1" t="shared" si="69"/>
        <v>286</v>
      </c>
      <c r="F442" s="327" t="str">
        <f ca="1">VLOOKUP(D442,档案!A:C,3,FALSE)</f>
        <v>武汉开明</v>
      </c>
      <c r="G442" s="338" t="str">
        <f ca="1">VLOOKUP(D442,档案!A:B,2,FALSE)</f>
        <v>浦发银行光谷支行004954</v>
      </c>
      <c r="H442" s="328">
        <f ca="1" t="shared" si="61"/>
        <v>45797</v>
      </c>
      <c r="I442" s="344" t="str">
        <f ca="1" t="shared" si="62"/>
        <v>转武汉农商行</v>
      </c>
      <c r="J442" s="344" t="str">
        <f ca="1" t="shared" si="63"/>
        <v>转出他行或提现</v>
      </c>
      <c r="K442" s="345">
        <f ca="1" t="shared" si="64"/>
        <v>0</v>
      </c>
      <c r="L442" s="345">
        <f ca="1" t="shared" si="65"/>
        <v>50000</v>
      </c>
      <c r="M442" s="345">
        <f ca="1" t="shared" si="66"/>
        <v>122121.61</v>
      </c>
      <c r="N442" s="345">
        <f ca="1" t="shared" si="67"/>
        <v>0</v>
      </c>
    </row>
    <row r="443" ht="14.25" hidden="1" spans="1:14">
      <c r="A443" s="334">
        <f>档案!A442</f>
        <v>0</v>
      </c>
      <c r="B443" s="334">
        <f ca="1" t="shared" si="60"/>
        <v>1</v>
      </c>
      <c r="D443" s="334">
        <f ca="1" t="shared" si="68"/>
        <v>2</v>
      </c>
      <c r="E443" s="327">
        <f ca="1" t="shared" si="69"/>
        <v>287</v>
      </c>
      <c r="F443" s="327" t="str">
        <f ca="1">VLOOKUP(D443,档案!A:C,3,FALSE)</f>
        <v>武汉开明</v>
      </c>
      <c r="G443" s="338" t="str">
        <f ca="1">VLOOKUP(D443,档案!A:B,2,FALSE)</f>
        <v>浦发银行光谷支行004954</v>
      </c>
      <c r="H443" s="328">
        <f ca="1" t="shared" si="61"/>
        <v>45797</v>
      </c>
      <c r="I443" s="344" t="str">
        <f ca="1" t="shared" si="62"/>
        <v>银行手续费</v>
      </c>
      <c r="J443" s="344" t="str">
        <f ca="1" t="shared" si="63"/>
        <v>付日常费用</v>
      </c>
      <c r="K443" s="345">
        <f ca="1" t="shared" si="64"/>
        <v>0</v>
      </c>
      <c r="L443" s="345">
        <f ca="1" t="shared" si="65"/>
        <v>4</v>
      </c>
      <c r="M443" s="345">
        <f ca="1" t="shared" si="66"/>
        <v>122117.61</v>
      </c>
      <c r="N443" s="345">
        <f ca="1" t="shared" si="67"/>
        <v>0</v>
      </c>
    </row>
    <row r="444" ht="14.25" hidden="1" spans="1:14">
      <c r="A444" s="334">
        <f>档案!A443</f>
        <v>0</v>
      </c>
      <c r="B444" s="334">
        <f ca="1" t="shared" si="60"/>
        <v>1</v>
      </c>
      <c r="D444" s="334">
        <f ca="1" t="shared" si="68"/>
        <v>2</v>
      </c>
      <c r="E444" s="327">
        <f ca="1" t="shared" si="69"/>
        <v>288</v>
      </c>
      <c r="F444" s="327" t="str">
        <f ca="1">VLOOKUP(D444,档案!A:C,3,FALSE)</f>
        <v>武汉开明</v>
      </c>
      <c r="G444" s="338" t="str">
        <f ca="1">VLOOKUP(D444,档案!A:B,2,FALSE)</f>
        <v>浦发银行光谷支行004954</v>
      </c>
      <c r="H444" s="328">
        <f ca="1" t="shared" si="61"/>
        <v>45797</v>
      </c>
      <c r="I444" s="344" t="str">
        <f ca="1" t="shared" si="62"/>
        <v>银行手续费</v>
      </c>
      <c r="J444" s="344" t="str">
        <f ca="1" t="shared" si="63"/>
        <v>付日常费用</v>
      </c>
      <c r="K444" s="345">
        <f ca="1" t="shared" si="64"/>
        <v>0</v>
      </c>
      <c r="L444" s="345">
        <f ca="1" t="shared" si="65"/>
        <v>8</v>
      </c>
      <c r="M444" s="345">
        <f ca="1" t="shared" si="66"/>
        <v>122109.61</v>
      </c>
      <c r="N444" s="345">
        <f ca="1" t="shared" si="67"/>
        <v>0</v>
      </c>
    </row>
    <row r="445" ht="14.25" hidden="1" spans="1:14">
      <c r="A445" s="334">
        <f>档案!A444</f>
        <v>0</v>
      </c>
      <c r="B445" s="334">
        <f ca="1" t="shared" si="60"/>
        <v>1</v>
      </c>
      <c r="D445" s="334">
        <f ca="1" t="shared" si="68"/>
        <v>2</v>
      </c>
      <c r="E445" s="327">
        <f ca="1" t="shared" si="69"/>
        <v>289</v>
      </c>
      <c r="F445" s="327" t="str">
        <f ca="1">VLOOKUP(D445,档案!A:C,3,FALSE)</f>
        <v>武汉开明</v>
      </c>
      <c r="G445" s="338" t="str">
        <f ca="1">VLOOKUP(D445,档案!A:B,2,FALSE)</f>
        <v>浦发银行光谷支行004954</v>
      </c>
      <c r="H445" s="328">
        <f ca="1" t="shared" si="61"/>
        <v>45799</v>
      </c>
      <c r="I445" s="344" t="str">
        <f ca="1" t="shared" si="62"/>
        <v>收到中铝招标有限公司退投标保证金</v>
      </c>
      <c r="J445" s="344" t="str">
        <f ca="1" t="shared" si="63"/>
        <v>投标保证金回款</v>
      </c>
      <c r="K445" s="345">
        <f ca="1" t="shared" si="64"/>
        <v>18900</v>
      </c>
      <c r="L445" s="345">
        <f ca="1" t="shared" si="65"/>
        <v>0</v>
      </c>
      <c r="M445" s="345">
        <f ca="1" t="shared" si="66"/>
        <v>141009.61</v>
      </c>
      <c r="N445" s="345">
        <f ca="1" t="shared" si="67"/>
        <v>0</v>
      </c>
    </row>
    <row r="446" ht="14.25" hidden="1" spans="1:14">
      <c r="A446" s="334">
        <f>档案!A445</f>
        <v>0</v>
      </c>
      <c r="B446" s="334">
        <f ca="1" t="shared" si="60"/>
        <v>1</v>
      </c>
      <c r="D446" s="334">
        <f ca="1" t="shared" si="68"/>
        <v>2</v>
      </c>
      <c r="E446" s="327">
        <f ca="1" t="shared" si="69"/>
        <v>290</v>
      </c>
      <c r="F446" s="327" t="str">
        <f ca="1">VLOOKUP(D446,档案!A:C,3,FALSE)</f>
        <v>武汉开明</v>
      </c>
      <c r="G446" s="338" t="str">
        <f ca="1">VLOOKUP(D446,档案!A:B,2,FALSE)</f>
        <v>浦发银行光谷支行004954</v>
      </c>
      <c r="H446" s="328">
        <f ca="1" t="shared" si="61"/>
        <v>45800</v>
      </c>
      <c r="I446" s="344" t="str">
        <f ca="1" t="shared" si="62"/>
        <v>收到冀东水泥重庆合川有限责任公司维修费</v>
      </c>
      <c r="J446" s="344" t="str">
        <f ca="1" t="shared" si="63"/>
        <v>营业回款</v>
      </c>
      <c r="K446" s="345">
        <f ca="1" t="shared" si="64"/>
        <v>3150</v>
      </c>
      <c r="L446" s="345">
        <f ca="1" t="shared" si="65"/>
        <v>0</v>
      </c>
      <c r="M446" s="345">
        <f ca="1" t="shared" si="66"/>
        <v>144159.61</v>
      </c>
      <c r="N446" s="345">
        <f ca="1" t="shared" si="67"/>
        <v>0</v>
      </c>
    </row>
    <row r="447" ht="14.25" hidden="1" spans="1:14">
      <c r="A447" s="334">
        <f>档案!A446</f>
        <v>0</v>
      </c>
      <c r="B447" s="334">
        <f ca="1" t="shared" si="60"/>
        <v>1</v>
      </c>
      <c r="D447" s="334">
        <f ca="1" t="shared" si="68"/>
        <v>2</v>
      </c>
      <c r="E447" s="327">
        <f ca="1" t="shared" si="69"/>
        <v>291</v>
      </c>
      <c r="F447" s="327" t="str">
        <f ca="1">VLOOKUP(D447,档案!A:C,3,FALSE)</f>
        <v>武汉开明</v>
      </c>
      <c r="G447" s="338" t="str">
        <f ca="1">VLOOKUP(D447,档案!A:B,2,FALSE)</f>
        <v>浦发银行光谷支行004954</v>
      </c>
      <c r="H447" s="328">
        <f ca="1" t="shared" si="61"/>
        <v>45800</v>
      </c>
      <c r="I447" s="344" t="str">
        <f ca="1" t="shared" si="62"/>
        <v>武汉浦发转湖北邮政</v>
      </c>
      <c r="J447" s="344" t="str">
        <f ca="1" t="shared" si="63"/>
        <v>转出他行或提现</v>
      </c>
      <c r="K447" s="345">
        <f ca="1" t="shared" si="64"/>
        <v>0</v>
      </c>
      <c r="L447" s="345">
        <f ca="1" t="shared" si="65"/>
        <v>75000</v>
      </c>
      <c r="M447" s="345">
        <f ca="1" t="shared" si="66"/>
        <v>69159.61</v>
      </c>
      <c r="N447" s="345">
        <f ca="1" t="shared" si="67"/>
        <v>0</v>
      </c>
    </row>
    <row r="448" ht="14.25" hidden="1" spans="1:14">
      <c r="A448" s="334">
        <f>档案!A447</f>
        <v>0</v>
      </c>
      <c r="B448" s="334">
        <f ca="1" t="shared" si="60"/>
        <v>1</v>
      </c>
      <c r="D448" s="334">
        <f ca="1" t="shared" si="68"/>
        <v>2</v>
      </c>
      <c r="E448" s="327">
        <f ca="1" t="shared" si="69"/>
        <v>292</v>
      </c>
      <c r="F448" s="327" t="str">
        <f ca="1">VLOOKUP(D448,档案!A:C,3,FALSE)</f>
        <v>武汉开明</v>
      </c>
      <c r="G448" s="338" t="str">
        <f ca="1">VLOOKUP(D448,档案!A:B,2,FALSE)</f>
        <v>浦发银行光谷支行004954</v>
      </c>
      <c r="H448" s="328">
        <f ca="1" t="shared" si="61"/>
        <v>45800</v>
      </c>
      <c r="I448" s="344" t="str">
        <f ca="1" t="shared" si="62"/>
        <v>武汉浦发转武汉农商行</v>
      </c>
      <c r="J448" s="344" t="str">
        <f ca="1" t="shared" si="63"/>
        <v>转出他行或提现</v>
      </c>
      <c r="K448" s="345">
        <f ca="1" t="shared" si="64"/>
        <v>0</v>
      </c>
      <c r="L448" s="345">
        <f ca="1" t="shared" si="65"/>
        <v>65000</v>
      </c>
      <c r="M448" s="345">
        <f ca="1" t="shared" si="66"/>
        <v>4159.61000000002</v>
      </c>
      <c r="N448" s="345">
        <f ca="1" t="shared" si="67"/>
        <v>0</v>
      </c>
    </row>
    <row r="449" ht="14.25" hidden="1" spans="1:14">
      <c r="A449" s="334">
        <f>档案!A448</f>
        <v>0</v>
      </c>
      <c r="B449" s="334">
        <f ca="1" t="shared" si="60"/>
        <v>1</v>
      </c>
      <c r="D449" s="334">
        <f ca="1" t="shared" si="68"/>
        <v>2</v>
      </c>
      <c r="E449" s="327">
        <f ca="1" t="shared" si="69"/>
        <v>293</v>
      </c>
      <c r="F449" s="327" t="str">
        <f ca="1">VLOOKUP(D449,档案!A:C,3,FALSE)</f>
        <v>武汉开明</v>
      </c>
      <c r="G449" s="338" t="str">
        <f ca="1">VLOOKUP(D449,档案!A:B,2,FALSE)</f>
        <v>浦发银行光谷支行004954</v>
      </c>
      <c r="H449" s="328">
        <f ca="1" t="shared" si="61"/>
        <v>45800</v>
      </c>
      <c r="I449" s="344" t="str">
        <f ca="1" t="shared" si="62"/>
        <v>银行手续费</v>
      </c>
      <c r="J449" s="344" t="str">
        <f ca="1" t="shared" si="63"/>
        <v>付日常费用</v>
      </c>
      <c r="K449" s="345">
        <f ca="1" t="shared" si="64"/>
        <v>0</v>
      </c>
      <c r="L449" s="345">
        <f ca="1" t="shared" si="65"/>
        <v>8</v>
      </c>
      <c r="M449" s="345">
        <f ca="1" t="shared" si="66"/>
        <v>4151.61000000002</v>
      </c>
      <c r="N449" s="345">
        <f ca="1" t="shared" si="67"/>
        <v>0</v>
      </c>
    </row>
    <row r="450" ht="14.25" hidden="1" spans="1:14">
      <c r="A450" s="334">
        <f>档案!A449</f>
        <v>0</v>
      </c>
      <c r="B450" s="334">
        <f ca="1" t="shared" si="60"/>
        <v>1</v>
      </c>
      <c r="D450" s="334">
        <f ca="1" t="shared" si="68"/>
        <v>2</v>
      </c>
      <c r="E450" s="327">
        <f ca="1" t="shared" si="69"/>
        <v>294</v>
      </c>
      <c r="F450" s="327" t="str">
        <f ca="1">VLOOKUP(D450,档案!A:C,3,FALSE)</f>
        <v>武汉开明</v>
      </c>
      <c r="G450" s="338" t="str">
        <f ca="1">VLOOKUP(D450,档案!A:B,2,FALSE)</f>
        <v>浦发银行光谷支行004954</v>
      </c>
      <c r="H450" s="328">
        <f ca="1" t="shared" si="61"/>
        <v>45800</v>
      </c>
      <c r="I450" s="344" t="str">
        <f ca="1" t="shared" si="62"/>
        <v>银行手续费</v>
      </c>
      <c r="J450" s="344" t="str">
        <f ca="1" t="shared" si="63"/>
        <v>付日常费用</v>
      </c>
      <c r="K450" s="345">
        <f ca="1" t="shared" si="64"/>
        <v>0</v>
      </c>
      <c r="L450" s="345">
        <f ca="1" t="shared" si="65"/>
        <v>8</v>
      </c>
      <c r="M450" s="345">
        <f ca="1" t="shared" si="66"/>
        <v>4143.61000000002</v>
      </c>
      <c r="N450" s="345">
        <f ca="1" t="shared" si="67"/>
        <v>0</v>
      </c>
    </row>
    <row r="451" ht="14.25" hidden="1" spans="1:14">
      <c r="A451" s="334">
        <f>档案!A450</f>
        <v>0</v>
      </c>
      <c r="B451" s="334">
        <f ca="1" t="shared" ref="B451:B514" si="70">COUNTA(INDIRECT("'"&amp;A451&amp;"'!a:a"))</f>
        <v>1</v>
      </c>
      <c r="D451" s="334">
        <f ca="1" t="shared" si="68"/>
        <v>2</v>
      </c>
      <c r="E451" s="327">
        <f ca="1" t="shared" si="69"/>
        <v>295</v>
      </c>
      <c r="F451" s="327" t="str">
        <f ca="1">VLOOKUP(D451,档案!A:C,3,FALSE)</f>
        <v>武汉开明</v>
      </c>
      <c r="G451" s="338" t="str">
        <f ca="1">VLOOKUP(D451,档案!A:B,2,FALSE)</f>
        <v>浦发银行光谷支行004954</v>
      </c>
      <c r="H451" s="328">
        <f ca="1" t="shared" ref="H451:H514" si="71">INDEX(INDIRECT("'"&amp;$D451&amp;"'!A:g"),$E451,COLUMN()-7)</f>
        <v>45803</v>
      </c>
      <c r="I451" s="344" t="str">
        <f ca="1" t="shared" ref="I451:I514" si="72">INDEX(INDIRECT("'"&amp;$D451&amp;"'!A:g"),$E451,COLUMN()-7)</f>
        <v>收到国家电投集团山西铝业有限公司大修费</v>
      </c>
      <c r="J451" s="344" t="str">
        <f ca="1" t="shared" ref="J451:J514" si="73">INDEX(INDIRECT("'"&amp;$D451&amp;"'!A:g"),$E451,COLUMN()-7)</f>
        <v>营业回款</v>
      </c>
      <c r="K451" s="345">
        <f ca="1" t="shared" ref="K451:K514" si="74">INDEX(INDIRECT("'"&amp;$D451&amp;"'!A:g"),$E451,COLUMN()-7)</f>
        <v>1413000</v>
      </c>
      <c r="L451" s="345">
        <f ca="1" t="shared" ref="L451:L514" si="75">INDEX(INDIRECT("'"&amp;$D451&amp;"'!A:g"),$E451,COLUMN()-7)</f>
        <v>0</v>
      </c>
      <c r="M451" s="345">
        <f ca="1" t="shared" ref="M451:M514" si="76">INDEX(INDIRECT("'"&amp;$D451&amp;"'!A:g"),$E451,COLUMN()-7)</f>
        <v>1417143.61</v>
      </c>
      <c r="N451" s="345">
        <f ca="1" t="shared" ref="N451:N514" si="77">INDEX(INDIRECT("'"&amp;$D451&amp;"'!A:g"),$E451,COLUMN()-7)</f>
        <v>0</v>
      </c>
    </row>
    <row r="452" ht="14.25" hidden="1" spans="1:14">
      <c r="A452" s="334">
        <f>档案!A451</f>
        <v>0</v>
      </c>
      <c r="B452" s="334">
        <f ca="1" t="shared" si="70"/>
        <v>1</v>
      </c>
      <c r="D452" s="334">
        <f ca="1" t="shared" ref="D452:D515" si="78">IF(E451&gt;=VLOOKUP(D451,A:B,2,FALSE),D451+1,D451)</f>
        <v>2</v>
      </c>
      <c r="E452" s="327">
        <f ca="1" t="shared" ref="E452:E515" si="79">IF(E451&gt;=VLOOKUP(D451,A:B,2,FALSE),3,E451+1)</f>
        <v>296</v>
      </c>
      <c r="F452" s="327" t="str">
        <f ca="1">VLOOKUP(D452,档案!A:C,3,FALSE)</f>
        <v>武汉开明</v>
      </c>
      <c r="G452" s="338" t="str">
        <f ca="1">VLOOKUP(D452,档案!A:B,2,FALSE)</f>
        <v>浦发银行光谷支行004954</v>
      </c>
      <c r="H452" s="328">
        <f ca="1" t="shared" si="71"/>
        <v>45803</v>
      </c>
      <c r="I452" s="344" t="str">
        <f ca="1" t="shared" si="72"/>
        <v>武汉浦发转武汉农商行</v>
      </c>
      <c r="J452" s="344" t="str">
        <f ca="1" t="shared" si="73"/>
        <v>转出他行或提现</v>
      </c>
      <c r="K452" s="345">
        <f ca="1" t="shared" si="74"/>
        <v>0</v>
      </c>
      <c r="L452" s="345">
        <f ca="1" t="shared" si="75"/>
        <v>200000</v>
      </c>
      <c r="M452" s="345">
        <f ca="1" t="shared" si="76"/>
        <v>1217143.61</v>
      </c>
      <c r="N452" s="345">
        <f ca="1" t="shared" si="77"/>
        <v>0</v>
      </c>
    </row>
    <row r="453" ht="14.25" hidden="1" spans="1:14">
      <c r="A453" s="334">
        <f>档案!A452</f>
        <v>0</v>
      </c>
      <c r="B453" s="334">
        <f ca="1" t="shared" si="70"/>
        <v>1</v>
      </c>
      <c r="D453" s="334">
        <f ca="1" t="shared" si="78"/>
        <v>2</v>
      </c>
      <c r="E453" s="327">
        <f ca="1" t="shared" si="79"/>
        <v>297</v>
      </c>
      <c r="F453" s="327" t="str">
        <f ca="1">VLOOKUP(D453,档案!A:C,3,FALSE)</f>
        <v>武汉开明</v>
      </c>
      <c r="G453" s="338" t="str">
        <f ca="1">VLOOKUP(D453,档案!A:B,2,FALSE)</f>
        <v>浦发银行光谷支行004954</v>
      </c>
      <c r="H453" s="328">
        <f ca="1" t="shared" si="71"/>
        <v>45803</v>
      </c>
      <c r="I453" s="344" t="str">
        <f ca="1" t="shared" si="72"/>
        <v>武汉浦发转湖北工行西山支行</v>
      </c>
      <c r="J453" s="344" t="str">
        <f ca="1" t="shared" si="73"/>
        <v>转出他行或提现</v>
      </c>
      <c r="K453" s="345">
        <f ca="1" t="shared" si="74"/>
        <v>0</v>
      </c>
      <c r="L453" s="345">
        <f ca="1" t="shared" si="75"/>
        <v>120000</v>
      </c>
      <c r="M453" s="345">
        <f ca="1" t="shared" si="76"/>
        <v>1097143.61</v>
      </c>
      <c r="N453" s="345">
        <f ca="1" t="shared" si="77"/>
        <v>0</v>
      </c>
    </row>
    <row r="454" ht="14.25" hidden="1" spans="1:14">
      <c r="A454" s="334">
        <f>档案!A453</f>
        <v>0</v>
      </c>
      <c r="B454" s="334">
        <f ca="1" t="shared" si="70"/>
        <v>1</v>
      </c>
      <c r="D454" s="334">
        <f ca="1" t="shared" si="78"/>
        <v>2</v>
      </c>
      <c r="E454" s="327">
        <f ca="1" t="shared" si="79"/>
        <v>298</v>
      </c>
      <c r="F454" s="327" t="str">
        <f ca="1">VLOOKUP(D454,档案!A:C,3,FALSE)</f>
        <v>武汉开明</v>
      </c>
      <c r="G454" s="338" t="str">
        <f ca="1">VLOOKUP(D454,档案!A:B,2,FALSE)</f>
        <v>浦发银行光谷支行004954</v>
      </c>
      <c r="H454" s="328">
        <f ca="1" t="shared" si="71"/>
        <v>45803</v>
      </c>
      <c r="I454" s="344" t="str">
        <f ca="1" t="shared" si="72"/>
        <v>银行手续费</v>
      </c>
      <c r="J454" s="344" t="str">
        <f ca="1" t="shared" si="73"/>
        <v>付日常费用</v>
      </c>
      <c r="K454" s="345">
        <f ca="1" t="shared" si="74"/>
        <v>0</v>
      </c>
      <c r="L454" s="345">
        <f ca="1" t="shared" si="75"/>
        <v>12</v>
      </c>
      <c r="M454" s="345">
        <f ca="1" t="shared" si="76"/>
        <v>1097131.61</v>
      </c>
      <c r="N454" s="345">
        <f ca="1" t="shared" si="77"/>
        <v>0</v>
      </c>
    </row>
    <row r="455" ht="14.25" hidden="1" spans="1:14">
      <c r="A455" s="334">
        <f>档案!A454</f>
        <v>0</v>
      </c>
      <c r="B455" s="334">
        <f ca="1" t="shared" si="70"/>
        <v>1</v>
      </c>
      <c r="D455" s="334">
        <f ca="1" t="shared" si="78"/>
        <v>2</v>
      </c>
      <c r="E455" s="327">
        <f ca="1" t="shared" si="79"/>
        <v>299</v>
      </c>
      <c r="F455" s="327" t="str">
        <f ca="1">VLOOKUP(D455,档案!A:C,3,FALSE)</f>
        <v>武汉开明</v>
      </c>
      <c r="G455" s="338" t="str">
        <f ca="1">VLOOKUP(D455,档案!A:B,2,FALSE)</f>
        <v>浦发银行光谷支行004954</v>
      </c>
      <c r="H455" s="328">
        <f ca="1" t="shared" si="71"/>
        <v>45803</v>
      </c>
      <c r="I455" s="344" t="str">
        <f ca="1" t="shared" si="72"/>
        <v>银行手续费</v>
      </c>
      <c r="J455" s="344" t="str">
        <f ca="1" t="shared" si="73"/>
        <v>付日常费用</v>
      </c>
      <c r="K455" s="345">
        <f ca="1" t="shared" si="74"/>
        <v>0</v>
      </c>
      <c r="L455" s="345">
        <f ca="1" t="shared" si="75"/>
        <v>12</v>
      </c>
      <c r="M455" s="345">
        <f ca="1" t="shared" si="76"/>
        <v>1097119.61</v>
      </c>
      <c r="N455" s="345">
        <f ca="1" t="shared" si="77"/>
        <v>0</v>
      </c>
    </row>
    <row r="456" ht="14.25" hidden="1" spans="1:14">
      <c r="A456" s="334">
        <f>档案!A455</f>
        <v>0</v>
      </c>
      <c r="B456" s="334">
        <f ca="1" t="shared" si="70"/>
        <v>1</v>
      </c>
      <c r="D456" s="334">
        <f ca="1" t="shared" si="78"/>
        <v>2</v>
      </c>
      <c r="E456" s="327">
        <f ca="1" t="shared" si="79"/>
        <v>300</v>
      </c>
      <c r="F456" s="327" t="str">
        <f ca="1">VLOOKUP(D456,档案!A:C,3,FALSE)</f>
        <v>武汉开明</v>
      </c>
      <c r="G456" s="338" t="str">
        <f ca="1">VLOOKUP(D456,档案!A:B,2,FALSE)</f>
        <v>浦发银行光谷支行004954</v>
      </c>
      <c r="H456" s="328">
        <f ca="1" t="shared" si="71"/>
        <v>45804</v>
      </c>
      <c r="I456" s="344" t="str">
        <f ca="1" t="shared" si="72"/>
        <v>转湖北中行</v>
      </c>
      <c r="J456" s="344" t="str">
        <f ca="1" t="shared" si="73"/>
        <v>转出他行或提现</v>
      </c>
      <c r="K456" s="345">
        <f ca="1" t="shared" si="74"/>
        <v>0</v>
      </c>
      <c r="L456" s="345">
        <f ca="1" t="shared" si="75"/>
        <v>1000000</v>
      </c>
      <c r="M456" s="345">
        <f ca="1" t="shared" si="76"/>
        <v>97119.6100000001</v>
      </c>
      <c r="N456" s="345">
        <f ca="1" t="shared" si="77"/>
        <v>0</v>
      </c>
    </row>
    <row r="457" ht="14.25" hidden="1" spans="1:14">
      <c r="A457" s="334">
        <f>档案!A456</f>
        <v>0</v>
      </c>
      <c r="B457" s="334">
        <f ca="1" t="shared" si="70"/>
        <v>1</v>
      </c>
      <c r="D457" s="334">
        <f ca="1" t="shared" si="78"/>
        <v>2</v>
      </c>
      <c r="E457" s="327">
        <f ca="1" t="shared" si="79"/>
        <v>301</v>
      </c>
      <c r="F457" s="327" t="str">
        <f ca="1">VLOOKUP(D457,档案!A:C,3,FALSE)</f>
        <v>武汉开明</v>
      </c>
      <c r="G457" s="338" t="str">
        <f ca="1">VLOOKUP(D457,档案!A:B,2,FALSE)</f>
        <v>浦发银行光谷支行004954</v>
      </c>
      <c r="H457" s="328">
        <f ca="1" t="shared" si="71"/>
        <v>45804</v>
      </c>
      <c r="I457" s="344" t="str">
        <f ca="1" t="shared" si="72"/>
        <v>银行手续费</v>
      </c>
      <c r="J457" s="344" t="str">
        <f ca="1" t="shared" si="73"/>
        <v>付日常费用</v>
      </c>
      <c r="K457" s="345">
        <f ca="1" t="shared" si="74"/>
        <v>0</v>
      </c>
      <c r="L457" s="345">
        <f ca="1" t="shared" si="75"/>
        <v>16</v>
      </c>
      <c r="M457" s="345">
        <f ca="1" t="shared" si="76"/>
        <v>97103.6100000001</v>
      </c>
      <c r="N457" s="345">
        <f ca="1" t="shared" si="77"/>
        <v>0</v>
      </c>
    </row>
    <row r="458" ht="14.25" hidden="1" spans="1:14">
      <c r="A458" s="334">
        <f>档案!A457</f>
        <v>0</v>
      </c>
      <c r="B458" s="334">
        <f ca="1" t="shared" si="70"/>
        <v>1</v>
      </c>
      <c r="D458" s="334">
        <f ca="1" t="shared" si="78"/>
        <v>2</v>
      </c>
      <c r="E458" s="327">
        <f ca="1" t="shared" si="79"/>
        <v>302</v>
      </c>
      <c r="F458" s="327" t="str">
        <f ca="1">VLOOKUP(D458,档案!A:C,3,FALSE)</f>
        <v>武汉开明</v>
      </c>
      <c r="G458" s="338" t="str">
        <f ca="1">VLOOKUP(D458,档案!A:B,2,FALSE)</f>
        <v>浦发银行光谷支行004954</v>
      </c>
      <c r="H458" s="328">
        <f ca="1" t="shared" si="71"/>
        <v>45804</v>
      </c>
      <c r="I458" s="344" t="str">
        <f ca="1" t="shared" si="72"/>
        <v>收到鞍钢集团财务有限责任公司票据结清</v>
      </c>
      <c r="J458" s="344" t="str">
        <f ca="1" t="shared" si="73"/>
        <v>他行转入或存现</v>
      </c>
      <c r="K458" s="345">
        <f ca="1" t="shared" si="74"/>
        <v>12802</v>
      </c>
      <c r="L458" s="345">
        <f ca="1" t="shared" si="75"/>
        <v>0</v>
      </c>
      <c r="M458" s="345">
        <f ca="1" t="shared" si="76"/>
        <v>109905.61</v>
      </c>
      <c r="N458" s="345">
        <f ca="1" t="shared" si="77"/>
        <v>0</v>
      </c>
    </row>
    <row r="459" ht="14.25" hidden="1" spans="1:14">
      <c r="A459" s="334">
        <f>档案!A458</f>
        <v>0</v>
      </c>
      <c r="B459" s="334">
        <f ca="1" t="shared" si="70"/>
        <v>1</v>
      </c>
      <c r="D459" s="334">
        <f ca="1" t="shared" si="78"/>
        <v>2</v>
      </c>
      <c r="E459" s="327">
        <f ca="1" t="shared" si="79"/>
        <v>303</v>
      </c>
      <c r="F459" s="327" t="str">
        <f ca="1">VLOOKUP(D459,档案!A:C,3,FALSE)</f>
        <v>武汉开明</v>
      </c>
      <c r="G459" s="338" t="str">
        <f ca="1">VLOOKUP(D459,档案!A:B,2,FALSE)</f>
        <v>浦发银行光谷支行004954</v>
      </c>
      <c r="H459" s="328">
        <f ca="1" t="shared" si="71"/>
        <v>45804</v>
      </c>
      <c r="I459" s="344" t="str">
        <f ca="1" t="shared" si="72"/>
        <v>收到中材亨达水泥有限公司二线窑二挡轮修复劳务费</v>
      </c>
      <c r="J459" s="344" t="str">
        <f ca="1" t="shared" si="73"/>
        <v>营业回款</v>
      </c>
      <c r="K459" s="345">
        <f ca="1" t="shared" si="74"/>
        <v>97200</v>
      </c>
      <c r="L459" s="345">
        <f ca="1" t="shared" si="75"/>
        <v>0</v>
      </c>
      <c r="M459" s="345">
        <f ca="1" t="shared" si="76"/>
        <v>207105.61</v>
      </c>
      <c r="N459" s="345">
        <f ca="1" t="shared" si="77"/>
        <v>0</v>
      </c>
    </row>
    <row r="460" ht="14.25" hidden="1" spans="1:14">
      <c r="A460" s="334">
        <f>档案!A459</f>
        <v>0</v>
      </c>
      <c r="B460" s="334">
        <f ca="1" t="shared" si="70"/>
        <v>1</v>
      </c>
      <c r="D460" s="334">
        <f ca="1" t="shared" si="78"/>
        <v>2</v>
      </c>
      <c r="E460" s="327">
        <f ca="1" t="shared" si="79"/>
        <v>304</v>
      </c>
      <c r="F460" s="327" t="str">
        <f ca="1">VLOOKUP(D460,档案!A:C,3,FALSE)</f>
        <v>武汉开明</v>
      </c>
      <c r="G460" s="338" t="str">
        <f ca="1">VLOOKUP(D460,档案!A:B,2,FALSE)</f>
        <v>浦发银行光谷支行004954</v>
      </c>
      <c r="H460" s="328">
        <f ca="1" t="shared" si="71"/>
        <v>45805</v>
      </c>
      <c r="I460" s="344" t="str">
        <f ca="1" t="shared" si="72"/>
        <v>综合部蒋霞用款武汉开明5月公积金--公司</v>
      </c>
      <c r="J460" s="344" t="str">
        <f ca="1" t="shared" si="73"/>
        <v>付日常费用</v>
      </c>
      <c r="K460" s="345">
        <f ca="1" t="shared" si="74"/>
        <v>0</v>
      </c>
      <c r="L460" s="345">
        <f ca="1" t="shared" si="75"/>
        <v>1307.2</v>
      </c>
      <c r="M460" s="345">
        <f ca="1" t="shared" si="76"/>
        <v>205798.41</v>
      </c>
      <c r="N460" s="345">
        <f ca="1" t="shared" si="77"/>
        <v>0</v>
      </c>
    </row>
    <row r="461" ht="14.25" hidden="1" spans="1:14">
      <c r="A461" s="334">
        <f>档案!A460</f>
        <v>0</v>
      </c>
      <c r="B461" s="334">
        <f ca="1" t="shared" si="70"/>
        <v>1</v>
      </c>
      <c r="D461" s="334">
        <f ca="1" t="shared" si="78"/>
        <v>2</v>
      </c>
      <c r="E461" s="327">
        <f ca="1" t="shared" si="79"/>
        <v>305</v>
      </c>
      <c r="F461" s="327" t="str">
        <f ca="1">VLOOKUP(D461,档案!A:C,3,FALSE)</f>
        <v>武汉开明</v>
      </c>
      <c r="G461" s="338" t="str">
        <f ca="1">VLOOKUP(D461,档案!A:B,2,FALSE)</f>
        <v>浦发银行光谷支行004954</v>
      </c>
      <c r="H461" s="328">
        <f ca="1" t="shared" si="71"/>
        <v>45805</v>
      </c>
      <c r="I461" s="344" t="str">
        <f ca="1" t="shared" si="72"/>
        <v>综合部蒋霞用款武汉开明5月社保--公司</v>
      </c>
      <c r="J461" s="344" t="str">
        <f ca="1" t="shared" si="73"/>
        <v>付日常费用</v>
      </c>
      <c r="K461" s="345">
        <f ca="1" t="shared" si="74"/>
        <v>0</v>
      </c>
      <c r="L461" s="345">
        <f ca="1" t="shared" si="75"/>
        <v>61768.3</v>
      </c>
      <c r="M461" s="345">
        <f ca="1" t="shared" si="76"/>
        <v>144030.11</v>
      </c>
      <c r="N461" s="345">
        <f ca="1" t="shared" si="77"/>
        <v>0</v>
      </c>
    </row>
    <row r="462" ht="14.25" hidden="1" spans="1:14">
      <c r="A462" s="334">
        <f>档案!A461</f>
        <v>0</v>
      </c>
      <c r="B462" s="334">
        <f ca="1" t="shared" si="70"/>
        <v>1</v>
      </c>
      <c r="D462" s="334">
        <f ca="1" t="shared" si="78"/>
        <v>2</v>
      </c>
      <c r="E462" s="327">
        <f ca="1" t="shared" si="79"/>
        <v>306</v>
      </c>
      <c r="F462" s="327" t="str">
        <f ca="1">VLOOKUP(D462,档案!A:C,3,FALSE)</f>
        <v>武汉开明</v>
      </c>
      <c r="G462" s="338" t="str">
        <f ca="1">VLOOKUP(D462,档案!A:B,2,FALSE)</f>
        <v>浦发银行光谷支行004954</v>
      </c>
      <c r="H462" s="328">
        <f ca="1" t="shared" si="71"/>
        <v>45805</v>
      </c>
      <c r="I462" s="344" t="str">
        <f ca="1" t="shared" si="72"/>
        <v>商务部冯肖用款炼铁厂新区烧结一、二线制粒机圆筒更换外委项目投标保证金付九江萍钢钢铁有限公司--公司</v>
      </c>
      <c r="J462" s="344" t="str">
        <f ca="1" t="shared" si="73"/>
        <v>付投标保证金</v>
      </c>
      <c r="K462" s="345">
        <f ca="1" t="shared" si="74"/>
        <v>0</v>
      </c>
      <c r="L462" s="345">
        <f ca="1" t="shared" si="75"/>
        <v>50000</v>
      </c>
      <c r="M462" s="345">
        <f ca="1" t="shared" si="76"/>
        <v>94030.1100000001</v>
      </c>
      <c r="N462" s="345">
        <f ca="1" t="shared" si="77"/>
        <v>0</v>
      </c>
    </row>
    <row r="463" ht="14.25" hidden="1" spans="1:14">
      <c r="A463" s="334">
        <f>档案!A462</f>
        <v>0</v>
      </c>
      <c r="B463" s="334">
        <f ca="1" t="shared" si="70"/>
        <v>1</v>
      </c>
      <c r="D463" s="334">
        <f ca="1" t="shared" si="78"/>
        <v>2</v>
      </c>
      <c r="E463" s="327">
        <f ca="1" t="shared" si="79"/>
        <v>307</v>
      </c>
      <c r="F463" s="327" t="str">
        <f ca="1">VLOOKUP(D463,档案!A:C,3,FALSE)</f>
        <v>武汉开明</v>
      </c>
      <c r="G463" s="338" t="str">
        <f ca="1">VLOOKUP(D463,档案!A:B,2,FALSE)</f>
        <v>浦发银行光谷支行004954</v>
      </c>
      <c r="H463" s="328">
        <f ca="1" t="shared" si="71"/>
        <v>45805</v>
      </c>
      <c r="I463" s="344" t="str">
        <f ca="1" t="shared" si="72"/>
        <v>商务部冯肖用款炼铁厂新区烧结一、二线制粒机圆筒更换外委项目报名费付九江萍钢钢铁有限公司--公司</v>
      </c>
      <c r="J463" s="344" t="str">
        <f ca="1" t="shared" si="73"/>
        <v>付日常费用</v>
      </c>
      <c r="K463" s="345">
        <f ca="1" t="shared" si="74"/>
        <v>0</v>
      </c>
      <c r="L463" s="345">
        <f ca="1" t="shared" si="75"/>
        <v>500</v>
      </c>
      <c r="M463" s="345">
        <f ca="1" t="shared" si="76"/>
        <v>93530.1100000001</v>
      </c>
      <c r="N463" s="345">
        <f ca="1" t="shared" si="77"/>
        <v>0</v>
      </c>
    </row>
    <row r="464" ht="14.25" hidden="1" spans="1:14">
      <c r="A464" s="334">
        <f>档案!A463</f>
        <v>0</v>
      </c>
      <c r="B464" s="334">
        <f ca="1" t="shared" si="70"/>
        <v>1</v>
      </c>
      <c r="D464" s="334">
        <f ca="1" t="shared" si="78"/>
        <v>2</v>
      </c>
      <c r="E464" s="327">
        <f ca="1" t="shared" si="79"/>
        <v>308</v>
      </c>
      <c r="F464" s="327" t="str">
        <f ca="1">VLOOKUP(D464,档案!A:C,3,FALSE)</f>
        <v>武汉开明</v>
      </c>
      <c r="G464" s="338" t="str">
        <f ca="1">VLOOKUP(D464,档案!A:B,2,FALSE)</f>
        <v>浦发银行光谷支行004954</v>
      </c>
      <c r="H464" s="328">
        <f ca="1" t="shared" si="71"/>
        <v>45805</v>
      </c>
      <c r="I464" s="344" t="str">
        <f ca="1" t="shared" si="72"/>
        <v>银行手续费</v>
      </c>
      <c r="J464" s="344" t="str">
        <f ca="1" t="shared" si="73"/>
        <v>付日常费用</v>
      </c>
      <c r="K464" s="345">
        <f ca="1" t="shared" si="74"/>
        <v>0</v>
      </c>
      <c r="L464" s="345">
        <f ca="1" t="shared" si="75"/>
        <v>4</v>
      </c>
      <c r="M464" s="345">
        <f ca="1" t="shared" si="76"/>
        <v>93526.1100000001</v>
      </c>
      <c r="N464" s="345">
        <f ca="1" t="shared" si="77"/>
        <v>0</v>
      </c>
    </row>
    <row r="465" ht="14.25" hidden="1" spans="1:14">
      <c r="A465" s="334">
        <f>档案!A464</f>
        <v>0</v>
      </c>
      <c r="B465" s="334">
        <f ca="1" t="shared" si="70"/>
        <v>1</v>
      </c>
      <c r="D465" s="334">
        <f ca="1" t="shared" si="78"/>
        <v>2</v>
      </c>
      <c r="E465" s="327">
        <f ca="1" t="shared" si="79"/>
        <v>309</v>
      </c>
      <c r="F465" s="327" t="str">
        <f ca="1">VLOOKUP(D465,档案!A:C,3,FALSE)</f>
        <v>武汉开明</v>
      </c>
      <c r="G465" s="338" t="str">
        <f ca="1">VLOOKUP(D465,档案!A:B,2,FALSE)</f>
        <v>浦发银行光谷支行004954</v>
      </c>
      <c r="H465" s="328">
        <f ca="1" t="shared" si="71"/>
        <v>45805</v>
      </c>
      <c r="I465" s="344" t="str">
        <f ca="1" t="shared" si="72"/>
        <v>银行手续费</v>
      </c>
      <c r="J465" s="344" t="str">
        <f ca="1" t="shared" si="73"/>
        <v>付日常费用</v>
      </c>
      <c r="K465" s="345">
        <f ca="1" t="shared" si="74"/>
        <v>0</v>
      </c>
      <c r="L465" s="345">
        <f ca="1" t="shared" si="75"/>
        <v>8</v>
      </c>
      <c r="M465" s="345">
        <f ca="1" t="shared" si="76"/>
        <v>93518.1100000001</v>
      </c>
      <c r="N465" s="345">
        <f ca="1" t="shared" si="77"/>
        <v>0</v>
      </c>
    </row>
    <row r="466" ht="14.25" hidden="1" spans="1:14">
      <c r="A466" s="334">
        <f>档案!A465</f>
        <v>0</v>
      </c>
      <c r="B466" s="334">
        <f ca="1" t="shared" si="70"/>
        <v>1</v>
      </c>
      <c r="D466" s="334">
        <f ca="1" t="shared" si="78"/>
        <v>2</v>
      </c>
      <c r="E466" s="327">
        <f ca="1" t="shared" si="79"/>
        <v>310</v>
      </c>
      <c r="F466" s="327" t="str">
        <f ca="1">VLOOKUP(D466,档案!A:C,3,FALSE)</f>
        <v>武汉开明</v>
      </c>
      <c r="G466" s="338" t="str">
        <f ca="1">VLOOKUP(D466,档案!A:B,2,FALSE)</f>
        <v>浦发银行光谷支行004954</v>
      </c>
      <c r="H466" s="328">
        <f ca="1" t="shared" si="71"/>
        <v>45805</v>
      </c>
      <c r="I466" s="344" t="str">
        <f ca="1" t="shared" si="72"/>
        <v>银行手续费</v>
      </c>
      <c r="J466" s="344" t="str">
        <f ca="1" t="shared" si="73"/>
        <v>付日常费用</v>
      </c>
      <c r="K466" s="345">
        <f ca="1" t="shared" si="74"/>
        <v>0</v>
      </c>
      <c r="L466" s="345">
        <f ca="1" t="shared" si="75"/>
        <v>4</v>
      </c>
      <c r="M466" s="345">
        <f ca="1" t="shared" si="76"/>
        <v>93514.1100000001</v>
      </c>
      <c r="N466" s="345">
        <f ca="1" t="shared" si="77"/>
        <v>0</v>
      </c>
    </row>
    <row r="467" ht="14.25" hidden="1" spans="1:14">
      <c r="A467" s="334">
        <f>档案!A466</f>
        <v>0</v>
      </c>
      <c r="B467" s="334">
        <f ca="1" t="shared" si="70"/>
        <v>1</v>
      </c>
      <c r="D467" s="334">
        <f ca="1" t="shared" si="78"/>
        <v>2</v>
      </c>
      <c r="E467" s="327">
        <f ca="1" t="shared" si="79"/>
        <v>311</v>
      </c>
      <c r="F467" s="327" t="str">
        <f ca="1">VLOOKUP(D467,档案!A:C,3,FALSE)</f>
        <v>武汉开明</v>
      </c>
      <c r="G467" s="338" t="str">
        <f ca="1">VLOOKUP(D467,档案!A:B,2,FALSE)</f>
        <v>浦发银行光谷支行004954</v>
      </c>
      <c r="H467" s="328">
        <f ca="1" t="shared" si="71"/>
        <v>45805</v>
      </c>
      <c r="I467" s="344" t="str">
        <f ca="1" t="shared" si="72"/>
        <v>收到湖南韶峰南方水泥有限公司5000T窑及2500T窑齿轮大修质保金 </v>
      </c>
      <c r="J467" s="344" t="str">
        <f ca="1" t="shared" si="73"/>
        <v>营业回款</v>
      </c>
      <c r="K467" s="345">
        <f ca="1" t="shared" si="74"/>
        <v>41400</v>
      </c>
      <c r="L467" s="345">
        <f ca="1" t="shared" si="75"/>
        <v>0</v>
      </c>
      <c r="M467" s="345">
        <f ca="1" t="shared" si="76"/>
        <v>134914.11</v>
      </c>
      <c r="N467" s="345">
        <f ca="1" t="shared" si="77"/>
        <v>0</v>
      </c>
    </row>
    <row r="468" ht="14.25" hidden="1" spans="1:14">
      <c r="A468" s="334">
        <f>档案!A467</f>
        <v>0</v>
      </c>
      <c r="B468" s="334">
        <f ca="1" t="shared" si="70"/>
        <v>1</v>
      </c>
      <c r="D468" s="334">
        <f ca="1" t="shared" si="78"/>
        <v>2</v>
      </c>
      <c r="E468" s="327">
        <f ca="1" t="shared" si="79"/>
        <v>312</v>
      </c>
      <c r="F468" s="327" t="str">
        <f ca="1">VLOOKUP(D468,档案!A:C,3,FALSE)</f>
        <v>武汉开明</v>
      </c>
      <c r="G468" s="338" t="str">
        <f ca="1">VLOOKUP(D468,档案!A:B,2,FALSE)</f>
        <v>浦发银行光谷支行004954</v>
      </c>
      <c r="H468" s="328">
        <f ca="1" t="shared" si="71"/>
        <v>45806</v>
      </c>
      <c r="I468" s="344" t="str">
        <f ca="1" t="shared" si="72"/>
        <v>商务部冯肖用款纯碱分公司重灰水合机A更换滚圈、托轮项目投标保证金付江西省精彩纵横采购咨询有限公司--公司</v>
      </c>
      <c r="J468" s="344" t="str">
        <f ca="1" t="shared" si="73"/>
        <v>付投标保证金</v>
      </c>
      <c r="K468" s="345">
        <f ca="1" t="shared" si="74"/>
        <v>0</v>
      </c>
      <c r="L468" s="345">
        <f ca="1" t="shared" si="75"/>
        <v>1000</v>
      </c>
      <c r="M468" s="345">
        <f ca="1" t="shared" si="76"/>
        <v>133914.11</v>
      </c>
      <c r="N468" s="345">
        <f ca="1" t="shared" si="77"/>
        <v>0</v>
      </c>
    </row>
    <row r="469" ht="14.25" hidden="1" spans="1:14">
      <c r="A469" s="334">
        <f>档案!A468</f>
        <v>0</v>
      </c>
      <c r="B469" s="334">
        <f ca="1" t="shared" si="70"/>
        <v>1</v>
      </c>
      <c r="D469" s="334">
        <f ca="1" t="shared" si="78"/>
        <v>2</v>
      </c>
      <c r="E469" s="327">
        <f ca="1" t="shared" si="79"/>
        <v>313</v>
      </c>
      <c r="F469" s="327" t="str">
        <f ca="1">VLOOKUP(D469,档案!A:C,3,FALSE)</f>
        <v>武汉开明</v>
      </c>
      <c r="G469" s="338" t="str">
        <f ca="1">VLOOKUP(D469,档案!A:B,2,FALSE)</f>
        <v>浦发银行光谷支行004954</v>
      </c>
      <c r="H469" s="328">
        <f ca="1" t="shared" si="71"/>
        <v>45806</v>
      </c>
      <c r="I469" s="344" t="str">
        <f ca="1" t="shared" si="72"/>
        <v>转湖北岚丹中信</v>
      </c>
      <c r="J469" s="344" t="str">
        <f ca="1" t="shared" si="73"/>
        <v>转出他行或提现</v>
      </c>
      <c r="K469" s="345">
        <f ca="1" t="shared" si="74"/>
        <v>0</v>
      </c>
      <c r="L469" s="345">
        <f ca="1" t="shared" si="75"/>
        <v>100000</v>
      </c>
      <c r="M469" s="345">
        <f ca="1" t="shared" si="76"/>
        <v>33914.1100000001</v>
      </c>
      <c r="N469" s="345">
        <f ca="1" t="shared" si="77"/>
        <v>0</v>
      </c>
    </row>
    <row r="470" ht="14.25" hidden="1" spans="1:14">
      <c r="A470" s="334">
        <f>档案!A469</f>
        <v>0</v>
      </c>
      <c r="B470" s="334">
        <f ca="1" t="shared" si="70"/>
        <v>1</v>
      </c>
      <c r="D470" s="334">
        <f ca="1" t="shared" si="78"/>
        <v>2</v>
      </c>
      <c r="E470" s="327">
        <f ca="1" t="shared" si="79"/>
        <v>314</v>
      </c>
      <c r="F470" s="327" t="str">
        <f ca="1">VLOOKUP(D470,档案!A:C,3,FALSE)</f>
        <v>武汉开明</v>
      </c>
      <c r="G470" s="338" t="str">
        <f ca="1">VLOOKUP(D470,档案!A:B,2,FALSE)</f>
        <v>浦发银行光谷支行004954</v>
      </c>
      <c r="H470" s="328">
        <f ca="1" t="shared" si="71"/>
        <v>45806</v>
      </c>
      <c r="I470" s="344" t="str">
        <f ca="1" t="shared" si="72"/>
        <v>银行手续费</v>
      </c>
      <c r="J470" s="344" t="str">
        <f ca="1" t="shared" si="73"/>
        <v>付日常费用</v>
      </c>
      <c r="K470" s="345">
        <f ca="1" t="shared" si="74"/>
        <v>0</v>
      </c>
      <c r="L470" s="345">
        <f ca="1" t="shared" si="75"/>
        <v>4</v>
      </c>
      <c r="M470" s="345">
        <f ca="1" t="shared" si="76"/>
        <v>33910.1100000001</v>
      </c>
      <c r="N470" s="345">
        <f ca="1" t="shared" si="77"/>
        <v>0</v>
      </c>
    </row>
    <row r="471" ht="14.25" hidden="1" spans="1:14">
      <c r="A471" s="334">
        <f>档案!A470</f>
        <v>0</v>
      </c>
      <c r="B471" s="334">
        <f ca="1" t="shared" si="70"/>
        <v>1</v>
      </c>
      <c r="D471" s="334">
        <f ca="1" t="shared" si="78"/>
        <v>2</v>
      </c>
      <c r="E471" s="327">
        <f ca="1" t="shared" si="79"/>
        <v>315</v>
      </c>
      <c r="F471" s="327" t="str">
        <f ca="1">VLOOKUP(D471,档案!A:C,3,FALSE)</f>
        <v>武汉开明</v>
      </c>
      <c r="G471" s="338" t="str">
        <f ca="1">VLOOKUP(D471,档案!A:B,2,FALSE)</f>
        <v>浦发银行光谷支行004954</v>
      </c>
      <c r="H471" s="328">
        <f ca="1" t="shared" si="71"/>
        <v>45806</v>
      </c>
      <c r="I471" s="344" t="str">
        <f ca="1" t="shared" si="72"/>
        <v>银行手续费</v>
      </c>
      <c r="J471" s="344" t="str">
        <f ca="1" t="shared" si="73"/>
        <v>付日常费用</v>
      </c>
      <c r="K471" s="345">
        <f ca="1" t="shared" si="74"/>
        <v>0</v>
      </c>
      <c r="L471" s="345">
        <f ca="1" t="shared" si="75"/>
        <v>8</v>
      </c>
      <c r="M471" s="345">
        <f ca="1" t="shared" si="76"/>
        <v>33902.1100000001</v>
      </c>
      <c r="N471" s="345">
        <f ca="1" t="shared" si="77"/>
        <v>0</v>
      </c>
    </row>
    <row r="472" ht="14.25" hidden="1" spans="1:14">
      <c r="A472" s="334">
        <f>档案!A471</f>
        <v>0</v>
      </c>
      <c r="B472" s="334">
        <f ca="1" t="shared" si="70"/>
        <v>1</v>
      </c>
      <c r="D472" s="334">
        <f ca="1" t="shared" si="78"/>
        <v>2</v>
      </c>
      <c r="E472" s="327">
        <f ca="1" t="shared" si="79"/>
        <v>316</v>
      </c>
      <c r="F472" s="327" t="str">
        <f ca="1">VLOOKUP(D472,档案!A:C,3,FALSE)</f>
        <v>武汉开明</v>
      </c>
      <c r="G472" s="338" t="str">
        <f ca="1">VLOOKUP(D472,档案!A:B,2,FALSE)</f>
        <v>浦发银行光谷支行004954</v>
      </c>
      <c r="H472" s="328">
        <f ca="1" t="shared" si="71"/>
        <v>45807</v>
      </c>
      <c r="I472" s="344" t="str">
        <f ca="1" t="shared" si="72"/>
        <v>武汉浦发转湖北邮政</v>
      </c>
      <c r="J472" s="344" t="str">
        <f ca="1" t="shared" si="73"/>
        <v>转出他行或提现</v>
      </c>
      <c r="K472" s="345">
        <f ca="1" t="shared" si="74"/>
        <v>0</v>
      </c>
      <c r="L472" s="345">
        <f ca="1" t="shared" si="75"/>
        <v>33000</v>
      </c>
      <c r="M472" s="345">
        <f ca="1" t="shared" si="76"/>
        <v>902.110000000102</v>
      </c>
      <c r="N472" s="345">
        <f ca="1" t="shared" si="77"/>
        <v>0</v>
      </c>
    </row>
    <row r="473" ht="14.25" hidden="1" spans="1:14">
      <c r="A473" s="334">
        <f>档案!A472</f>
        <v>0</v>
      </c>
      <c r="B473" s="334">
        <f ca="1" t="shared" si="70"/>
        <v>1</v>
      </c>
      <c r="D473" s="334">
        <f ca="1" t="shared" si="78"/>
        <v>2</v>
      </c>
      <c r="E473" s="327">
        <f ca="1" t="shared" si="79"/>
        <v>317</v>
      </c>
      <c r="F473" s="327" t="str">
        <f ca="1">VLOOKUP(D473,档案!A:C,3,FALSE)</f>
        <v>武汉开明</v>
      </c>
      <c r="G473" s="338" t="str">
        <f ca="1">VLOOKUP(D473,档案!A:B,2,FALSE)</f>
        <v>浦发银行光谷支行004954</v>
      </c>
      <c r="H473" s="328">
        <f ca="1" t="shared" si="71"/>
        <v>45807</v>
      </c>
      <c r="I473" s="344" t="str">
        <f ca="1" t="shared" si="72"/>
        <v>银行手续费</v>
      </c>
      <c r="J473" s="344" t="str">
        <f ca="1" t="shared" si="73"/>
        <v>付日常费用</v>
      </c>
      <c r="K473" s="345">
        <f ca="1" t="shared" si="74"/>
        <v>0</v>
      </c>
      <c r="L473" s="345">
        <f ca="1" t="shared" si="75"/>
        <v>0.8</v>
      </c>
      <c r="M473" s="345">
        <f ca="1" t="shared" si="76"/>
        <v>901.310000000102</v>
      </c>
      <c r="N473" s="345">
        <f ca="1" t="shared" si="77"/>
        <v>0</v>
      </c>
    </row>
    <row r="474" ht="14.25" hidden="1" spans="1:14">
      <c r="A474" s="334">
        <f>档案!A473</f>
        <v>0</v>
      </c>
      <c r="B474" s="334">
        <f ca="1" t="shared" si="70"/>
        <v>1</v>
      </c>
      <c r="D474" s="334">
        <f ca="1" t="shared" si="78"/>
        <v>2</v>
      </c>
      <c r="E474" s="327">
        <f ca="1" t="shared" si="79"/>
        <v>318</v>
      </c>
      <c r="F474" s="327" t="str">
        <f ca="1">VLOOKUP(D474,档案!A:C,3,FALSE)</f>
        <v>武汉开明</v>
      </c>
      <c r="G474" s="338" t="str">
        <f ca="1">VLOOKUP(D474,档案!A:B,2,FALSE)</f>
        <v>浦发银行光谷支行004954</v>
      </c>
      <c r="H474" s="328">
        <f ca="1" t="shared" si="71"/>
        <v>45810</v>
      </c>
      <c r="I474" s="344" t="str">
        <f ca="1" t="shared" si="72"/>
        <v>收到日照市东港区守龙活动板房销售厂退板房押金</v>
      </c>
      <c r="J474" s="344" t="str">
        <f ca="1" t="shared" si="73"/>
        <v>其他收款</v>
      </c>
      <c r="K474" s="345">
        <f ca="1" t="shared" si="74"/>
        <v>5290</v>
      </c>
      <c r="L474" s="345">
        <f ca="1" t="shared" si="75"/>
        <v>0</v>
      </c>
      <c r="M474" s="345">
        <f ca="1" t="shared" si="76"/>
        <v>6191.3100000001</v>
      </c>
      <c r="N474" s="345">
        <f ca="1" t="shared" si="77"/>
        <v>0</v>
      </c>
    </row>
    <row r="475" ht="14.25" hidden="1" spans="1:14">
      <c r="A475" s="334">
        <f>档案!A474</f>
        <v>0</v>
      </c>
      <c r="B475" s="334">
        <f ca="1" t="shared" si="70"/>
        <v>1</v>
      </c>
      <c r="D475" s="334">
        <f ca="1" t="shared" si="78"/>
        <v>2</v>
      </c>
      <c r="E475" s="327">
        <f ca="1" t="shared" si="79"/>
        <v>319</v>
      </c>
      <c r="F475" s="327" t="str">
        <f ca="1">VLOOKUP(D475,档案!A:C,3,FALSE)</f>
        <v>武汉开明</v>
      </c>
      <c r="G475" s="338" t="str">
        <f ca="1">VLOOKUP(D475,档案!A:B,2,FALSE)</f>
        <v>浦发银行光谷支行004954</v>
      </c>
      <c r="H475" s="328">
        <f ca="1" t="shared" si="71"/>
        <v>45810</v>
      </c>
      <c r="I475" s="344" t="str">
        <f ca="1" t="shared" si="72"/>
        <v>收到日照市岚山区守龙钢结构工程有限公司退板房押金</v>
      </c>
      <c r="J475" s="344" t="str">
        <f ca="1" t="shared" si="73"/>
        <v>其他收款</v>
      </c>
      <c r="K475" s="345">
        <f ca="1" t="shared" si="74"/>
        <v>300</v>
      </c>
      <c r="L475" s="345">
        <f ca="1" t="shared" si="75"/>
        <v>0</v>
      </c>
      <c r="M475" s="345">
        <f ca="1" t="shared" si="76"/>
        <v>6491.3100000001</v>
      </c>
      <c r="N475" s="345">
        <f ca="1" t="shared" si="77"/>
        <v>0</v>
      </c>
    </row>
    <row r="476" ht="14.25" hidden="1" spans="1:14">
      <c r="A476" s="334">
        <f>档案!A475</f>
        <v>0</v>
      </c>
      <c r="B476" s="334">
        <f ca="1" t="shared" si="70"/>
        <v>1</v>
      </c>
      <c r="D476" s="334">
        <f ca="1" t="shared" si="78"/>
        <v>2</v>
      </c>
      <c r="E476" s="327">
        <f ca="1" t="shared" si="79"/>
        <v>320</v>
      </c>
      <c r="F476" s="327" t="str">
        <f ca="1">VLOOKUP(D476,档案!A:C,3,FALSE)</f>
        <v>武汉开明</v>
      </c>
      <c r="G476" s="338" t="str">
        <f ca="1">VLOOKUP(D476,档案!A:B,2,FALSE)</f>
        <v>浦发银行光谷支行004954</v>
      </c>
      <c r="H476" s="328">
        <f ca="1" t="shared" si="71"/>
        <v>45811</v>
      </c>
      <c r="I476" s="344" t="str">
        <f ca="1" t="shared" si="72"/>
        <v>收到宁波钢铁有限公司货款</v>
      </c>
      <c r="J476" s="344" t="str">
        <f ca="1" t="shared" si="73"/>
        <v>营业回款</v>
      </c>
      <c r="K476" s="345">
        <f ca="1" t="shared" si="74"/>
        <v>1263.46</v>
      </c>
      <c r="L476" s="345">
        <f ca="1" t="shared" si="75"/>
        <v>0</v>
      </c>
      <c r="M476" s="345">
        <f ca="1" t="shared" si="76"/>
        <v>7754.7700000001</v>
      </c>
      <c r="N476" s="345">
        <f ca="1" t="shared" si="77"/>
        <v>0</v>
      </c>
    </row>
    <row r="477" ht="14.25" hidden="1" spans="1:14">
      <c r="A477" s="334">
        <f>档案!A476</f>
        <v>0</v>
      </c>
      <c r="B477" s="334">
        <f ca="1" t="shared" si="70"/>
        <v>1</v>
      </c>
      <c r="D477" s="334">
        <f ca="1" t="shared" si="78"/>
        <v>2</v>
      </c>
      <c r="E477" s="327">
        <f ca="1" t="shared" si="79"/>
        <v>321</v>
      </c>
      <c r="F477" s="327" t="str">
        <f ca="1">VLOOKUP(D477,档案!A:C,3,FALSE)</f>
        <v>武汉开明</v>
      </c>
      <c r="G477" s="338" t="str">
        <f ca="1">VLOOKUP(D477,档案!A:B,2,FALSE)</f>
        <v>浦发银行光谷支行004954</v>
      </c>
      <c r="H477" s="328">
        <f ca="1" t="shared" si="71"/>
        <v>45811</v>
      </c>
      <c r="I477" s="344" t="str">
        <f ca="1" t="shared" si="72"/>
        <v>转林家祥邮政户</v>
      </c>
      <c r="J477" s="344" t="str">
        <f ca="1" t="shared" si="73"/>
        <v>转出他行或提现</v>
      </c>
      <c r="K477" s="345">
        <f ca="1" t="shared" si="74"/>
        <v>0</v>
      </c>
      <c r="L477" s="345">
        <f ca="1" t="shared" si="75"/>
        <v>5000</v>
      </c>
      <c r="M477" s="345">
        <f ca="1" t="shared" si="76"/>
        <v>2754.7700000001</v>
      </c>
      <c r="N477" s="345">
        <f ca="1" t="shared" si="77"/>
        <v>0</v>
      </c>
    </row>
    <row r="478" ht="14.25" hidden="1" spans="1:14">
      <c r="A478" s="334">
        <f>档案!A477</f>
        <v>0</v>
      </c>
      <c r="B478" s="334">
        <f ca="1" t="shared" si="70"/>
        <v>1</v>
      </c>
      <c r="D478" s="334">
        <f ca="1" t="shared" si="78"/>
        <v>2</v>
      </c>
      <c r="E478" s="327">
        <f ca="1" t="shared" si="79"/>
        <v>322</v>
      </c>
      <c r="F478" s="327" t="str">
        <f ca="1">VLOOKUP(D478,档案!A:C,3,FALSE)</f>
        <v>武汉开明</v>
      </c>
      <c r="G478" s="338" t="str">
        <f ca="1">VLOOKUP(D478,档案!A:B,2,FALSE)</f>
        <v>浦发银行光谷支行004954</v>
      </c>
      <c r="H478" s="328">
        <f ca="1" t="shared" si="71"/>
        <v>45811</v>
      </c>
      <c r="I478" s="344" t="str">
        <f ca="1" t="shared" si="72"/>
        <v>银行手续费</v>
      </c>
      <c r="J478" s="344" t="str">
        <f ca="1" t="shared" si="73"/>
        <v>付日常费用</v>
      </c>
      <c r="K478" s="345">
        <f ca="1" t="shared" si="74"/>
        <v>0</v>
      </c>
      <c r="L478" s="345">
        <f ca="1" t="shared" si="75"/>
        <v>4</v>
      </c>
      <c r="M478" s="345">
        <f ca="1" t="shared" si="76"/>
        <v>2750.7700000001</v>
      </c>
      <c r="N478" s="345">
        <f ca="1" t="shared" si="77"/>
        <v>0</v>
      </c>
    </row>
    <row r="479" ht="14.25" hidden="1" spans="1:14">
      <c r="A479" s="334">
        <f>档案!A478</f>
        <v>0</v>
      </c>
      <c r="B479" s="334">
        <f ca="1" t="shared" si="70"/>
        <v>1</v>
      </c>
      <c r="D479" s="334">
        <f ca="1" t="shared" si="78"/>
        <v>2</v>
      </c>
      <c r="E479" s="327">
        <f ca="1" t="shared" si="79"/>
        <v>323</v>
      </c>
      <c r="F479" s="327" t="str">
        <f ca="1">VLOOKUP(D479,档案!A:C,3,FALSE)</f>
        <v>武汉开明</v>
      </c>
      <c r="G479" s="338" t="str">
        <f ca="1">VLOOKUP(D479,档案!A:B,2,FALSE)</f>
        <v>浦发银行光谷支行004954</v>
      </c>
      <c r="H479" s="328">
        <f ca="1" t="shared" si="71"/>
        <v>45812</v>
      </c>
      <c r="I479" s="344" t="str">
        <f ca="1" t="shared" si="72"/>
        <v>收到江西省精彩纵横采购咨询有限公司退回投标保证金</v>
      </c>
      <c r="J479" s="344" t="str">
        <f ca="1" t="shared" si="73"/>
        <v>投标保证金回款</v>
      </c>
      <c r="K479" s="345">
        <f ca="1" t="shared" si="74"/>
        <v>1000</v>
      </c>
      <c r="L479" s="345">
        <f ca="1" t="shared" si="75"/>
        <v>0</v>
      </c>
      <c r="M479" s="345">
        <f ca="1" t="shared" si="76"/>
        <v>3750.7700000001</v>
      </c>
      <c r="N479" s="345">
        <f ca="1" t="shared" si="77"/>
        <v>0</v>
      </c>
    </row>
    <row r="480" ht="14.25" hidden="1" spans="1:14">
      <c r="A480" s="334">
        <f>档案!A479</f>
        <v>0</v>
      </c>
      <c r="B480" s="334">
        <f ca="1" t="shared" si="70"/>
        <v>1</v>
      </c>
      <c r="D480" s="334">
        <f ca="1" t="shared" si="78"/>
        <v>2</v>
      </c>
      <c r="E480" s="327">
        <f ca="1" t="shared" si="79"/>
        <v>324</v>
      </c>
      <c r="F480" s="327" t="str">
        <f ca="1">VLOOKUP(D480,档案!A:C,3,FALSE)</f>
        <v>武汉开明</v>
      </c>
      <c r="G480" s="338" t="str">
        <f ca="1">VLOOKUP(D480,档案!A:B,2,FALSE)</f>
        <v>浦发银行光谷支行004954</v>
      </c>
      <c r="H480" s="328">
        <f ca="1" t="shared" si="71"/>
        <v>45813</v>
      </c>
      <c r="I480" s="344" t="str">
        <f ca="1" t="shared" si="72"/>
        <v>收到成都云图控股股份有限公司退回投标保证金</v>
      </c>
      <c r="J480" s="344" t="str">
        <f ca="1" t="shared" si="73"/>
        <v>投标保证金回款</v>
      </c>
      <c r="K480" s="345">
        <f ca="1" t="shared" si="74"/>
        <v>10000</v>
      </c>
      <c r="L480" s="345">
        <f ca="1" t="shared" si="75"/>
        <v>0</v>
      </c>
      <c r="M480" s="345">
        <f ca="1" t="shared" si="76"/>
        <v>13750.7700000001</v>
      </c>
      <c r="N480" s="345">
        <f ca="1" t="shared" si="77"/>
        <v>0</v>
      </c>
    </row>
    <row r="481" ht="14.25" hidden="1" spans="1:14">
      <c r="A481" s="334">
        <f>档案!A480</f>
        <v>0</v>
      </c>
      <c r="B481" s="334">
        <f ca="1" t="shared" si="70"/>
        <v>1</v>
      </c>
      <c r="D481" s="334">
        <f ca="1" t="shared" si="78"/>
        <v>2</v>
      </c>
      <c r="E481" s="327">
        <f ca="1" t="shared" si="79"/>
        <v>325</v>
      </c>
      <c r="F481" s="327" t="str">
        <f ca="1">VLOOKUP(D481,档案!A:C,3,FALSE)</f>
        <v>武汉开明</v>
      </c>
      <c r="G481" s="338" t="str">
        <f ca="1">VLOOKUP(D481,档案!A:B,2,FALSE)</f>
        <v>浦发银行光谷支行004954</v>
      </c>
      <c r="H481" s="328">
        <f ca="1" t="shared" si="71"/>
        <v>45813</v>
      </c>
      <c r="I481" s="344" t="str">
        <f ca="1" t="shared" si="72"/>
        <v>商务部冯肖用款原料烧结四车间8#烧结机头尾星轮齿板在线堆焊标书费付张家港玖隆电子商务有限公司--公司</v>
      </c>
      <c r="J481" s="344" t="str">
        <f ca="1" t="shared" si="73"/>
        <v>付日常费用</v>
      </c>
      <c r="K481" s="345">
        <f ca="1" t="shared" si="74"/>
        <v>0</v>
      </c>
      <c r="L481" s="345">
        <f ca="1" t="shared" si="75"/>
        <v>200</v>
      </c>
      <c r="M481" s="345">
        <f ca="1" t="shared" si="76"/>
        <v>13550.7700000001</v>
      </c>
      <c r="N481" s="345">
        <f ca="1" t="shared" si="77"/>
        <v>0</v>
      </c>
    </row>
    <row r="482" ht="14.25" hidden="1" spans="1:14">
      <c r="A482" s="334">
        <f>档案!A481</f>
        <v>0</v>
      </c>
      <c r="B482" s="334">
        <f ca="1" t="shared" si="70"/>
        <v>1</v>
      </c>
      <c r="D482" s="334">
        <f ca="1" t="shared" si="78"/>
        <v>2</v>
      </c>
      <c r="E482" s="327">
        <f ca="1" t="shared" si="79"/>
        <v>326</v>
      </c>
      <c r="F482" s="327" t="str">
        <f ca="1">VLOOKUP(D482,档案!A:C,3,FALSE)</f>
        <v>武汉开明</v>
      </c>
      <c r="G482" s="338" t="str">
        <f ca="1">VLOOKUP(D482,档案!A:B,2,FALSE)</f>
        <v>浦发银行光谷支行004954</v>
      </c>
      <c r="H482" s="328">
        <f ca="1" t="shared" si="71"/>
        <v>45813</v>
      </c>
      <c r="I482" s="344" t="str">
        <f ca="1" t="shared" si="72"/>
        <v>商务部冯肖用款鞍钢招标文件要求100的报名费实付30元付冯肖--个人</v>
      </c>
      <c r="J482" s="344" t="str">
        <f ca="1" t="shared" si="73"/>
        <v>付日常费用</v>
      </c>
      <c r="K482" s="345">
        <f ca="1" t="shared" si="74"/>
        <v>0</v>
      </c>
      <c r="L482" s="345">
        <f ca="1" t="shared" si="75"/>
        <v>30</v>
      </c>
      <c r="M482" s="345">
        <f ca="1" t="shared" si="76"/>
        <v>13520.7700000001</v>
      </c>
      <c r="N482" s="345">
        <f ca="1" t="shared" si="77"/>
        <v>0</v>
      </c>
    </row>
    <row r="483" ht="14.25" hidden="1" spans="1:14">
      <c r="A483" s="334">
        <f>档案!A482</f>
        <v>0</v>
      </c>
      <c r="B483" s="334">
        <f ca="1" t="shared" si="70"/>
        <v>1</v>
      </c>
      <c r="D483" s="334">
        <f ca="1" t="shared" si="78"/>
        <v>2</v>
      </c>
      <c r="E483" s="327">
        <f ca="1" t="shared" si="79"/>
        <v>327</v>
      </c>
      <c r="F483" s="327" t="str">
        <f ca="1">VLOOKUP(D483,档案!A:C,3,FALSE)</f>
        <v>武汉开明</v>
      </c>
      <c r="G483" s="338" t="str">
        <f ca="1">VLOOKUP(D483,档案!A:B,2,FALSE)</f>
        <v>浦发银行光谷支行004954</v>
      </c>
      <c r="H483" s="328">
        <f ca="1" t="shared" si="71"/>
        <v>45813</v>
      </c>
      <c r="I483" s="344" t="str">
        <f ca="1" t="shared" si="72"/>
        <v>商务部冯肖用款纯碱分公司重灰水合机A更换滚圈、拖轮项目（2次）投标保证金付江西省精彩纵横采购咨询有限公司--公司</v>
      </c>
      <c r="J483" s="344" t="str">
        <f ca="1" t="shared" si="73"/>
        <v>付投标保证金</v>
      </c>
      <c r="K483" s="345">
        <f ca="1" t="shared" si="74"/>
        <v>0</v>
      </c>
      <c r="L483" s="345">
        <f ca="1" t="shared" si="75"/>
        <v>1000</v>
      </c>
      <c r="M483" s="345">
        <f ca="1" t="shared" si="76"/>
        <v>12520.7700000001</v>
      </c>
      <c r="N483" s="345">
        <f ca="1" t="shared" si="77"/>
        <v>0</v>
      </c>
    </row>
    <row r="484" ht="14.25" hidden="1" spans="1:14">
      <c r="A484" s="334">
        <f>档案!A483</f>
        <v>0</v>
      </c>
      <c r="B484" s="334">
        <f ca="1" t="shared" si="70"/>
        <v>1</v>
      </c>
      <c r="D484" s="334">
        <f ca="1" t="shared" si="78"/>
        <v>2</v>
      </c>
      <c r="E484" s="327">
        <f ca="1" t="shared" si="79"/>
        <v>328</v>
      </c>
      <c r="F484" s="327" t="str">
        <f ca="1">VLOOKUP(D484,档案!A:C,3,FALSE)</f>
        <v>武汉开明</v>
      </c>
      <c r="G484" s="338" t="str">
        <f ca="1">VLOOKUP(D484,档案!A:B,2,FALSE)</f>
        <v>浦发银行光谷支行004954</v>
      </c>
      <c r="H484" s="328">
        <f ca="1" t="shared" si="71"/>
        <v>45813</v>
      </c>
      <c r="I484" s="344" t="str">
        <f ca="1" t="shared" si="72"/>
        <v>商务部冯肖用款山东钢铁股份有限公司焦化厂 7#8#焦炉高炉煤气管道大修项目标书费付山东钢铁股份有限公司莱芜分公司--公司</v>
      </c>
      <c r="J484" s="344" t="str">
        <f ca="1" t="shared" si="73"/>
        <v>付日常费用</v>
      </c>
      <c r="K484" s="345">
        <f ca="1" t="shared" si="74"/>
        <v>0</v>
      </c>
      <c r="L484" s="345">
        <f ca="1" t="shared" si="75"/>
        <v>100</v>
      </c>
      <c r="M484" s="345">
        <f ca="1" t="shared" si="76"/>
        <v>12420.7700000001</v>
      </c>
      <c r="N484" s="345">
        <f ca="1" t="shared" si="77"/>
        <v>0</v>
      </c>
    </row>
    <row r="485" ht="14.25" hidden="1" spans="1:14">
      <c r="A485" s="334">
        <f>档案!A484</f>
        <v>0</v>
      </c>
      <c r="B485" s="334">
        <f ca="1" t="shared" si="70"/>
        <v>1</v>
      </c>
      <c r="D485" s="334">
        <f ca="1" t="shared" si="78"/>
        <v>2</v>
      </c>
      <c r="E485" s="327">
        <f ca="1" t="shared" si="79"/>
        <v>329</v>
      </c>
      <c r="F485" s="327" t="str">
        <f ca="1">VLOOKUP(D485,档案!A:C,3,FALSE)</f>
        <v>武汉开明</v>
      </c>
      <c r="G485" s="338" t="str">
        <f ca="1">VLOOKUP(D485,档案!A:B,2,FALSE)</f>
        <v>浦发银行光谷支行004954</v>
      </c>
      <c r="H485" s="328">
        <f ca="1" t="shared" si="71"/>
        <v>45813</v>
      </c>
      <c r="I485" s="344" t="str">
        <f ca="1" t="shared" si="72"/>
        <v>银行手续费</v>
      </c>
      <c r="J485" s="344" t="str">
        <f ca="1" t="shared" si="73"/>
        <v>付日常费用</v>
      </c>
      <c r="K485" s="345">
        <f ca="1" t="shared" si="74"/>
        <v>0</v>
      </c>
      <c r="L485" s="345">
        <f ca="1" t="shared" si="75"/>
        <v>4.5</v>
      </c>
      <c r="M485" s="345">
        <f ca="1" t="shared" si="76"/>
        <v>12416.2700000001</v>
      </c>
      <c r="N485" s="345">
        <f ca="1" t="shared" si="77"/>
        <v>0</v>
      </c>
    </row>
    <row r="486" ht="14.25" hidden="1" spans="1:14">
      <c r="A486" s="334">
        <f>档案!A485</f>
        <v>0</v>
      </c>
      <c r="B486" s="334">
        <f ca="1" t="shared" si="70"/>
        <v>1</v>
      </c>
      <c r="D486" s="334">
        <f ca="1" t="shared" si="78"/>
        <v>2</v>
      </c>
      <c r="E486" s="327">
        <f ca="1" t="shared" si="79"/>
        <v>330</v>
      </c>
      <c r="F486" s="327" t="str">
        <f ca="1">VLOOKUP(D486,档案!A:C,3,FALSE)</f>
        <v>武汉开明</v>
      </c>
      <c r="G486" s="338" t="str">
        <f ca="1">VLOOKUP(D486,档案!A:B,2,FALSE)</f>
        <v>浦发银行光谷支行004954</v>
      </c>
      <c r="H486" s="328">
        <f ca="1" t="shared" si="71"/>
        <v>45813</v>
      </c>
      <c r="I486" s="344" t="str">
        <f ca="1" t="shared" si="72"/>
        <v>银行手续费</v>
      </c>
      <c r="J486" s="344" t="str">
        <f ca="1" t="shared" si="73"/>
        <v>付日常费用</v>
      </c>
      <c r="K486" s="345">
        <f ca="1" t="shared" si="74"/>
        <v>0</v>
      </c>
      <c r="L486" s="345">
        <f ca="1" t="shared" si="75"/>
        <v>4.5</v>
      </c>
      <c r="M486" s="345">
        <f ca="1" t="shared" si="76"/>
        <v>12411.7700000001</v>
      </c>
      <c r="N486" s="345">
        <f ca="1" t="shared" si="77"/>
        <v>0</v>
      </c>
    </row>
    <row r="487" ht="14.25" hidden="1" spans="1:14">
      <c r="A487" s="334">
        <f>档案!A486</f>
        <v>0</v>
      </c>
      <c r="B487" s="334">
        <f ca="1" t="shared" si="70"/>
        <v>1</v>
      </c>
      <c r="D487" s="334">
        <f ca="1" t="shared" si="78"/>
        <v>2</v>
      </c>
      <c r="E487" s="327">
        <f ca="1" t="shared" si="79"/>
        <v>331</v>
      </c>
      <c r="F487" s="327" t="str">
        <f ca="1">VLOOKUP(D487,档案!A:C,3,FALSE)</f>
        <v>武汉开明</v>
      </c>
      <c r="G487" s="338" t="str">
        <f ca="1">VLOOKUP(D487,档案!A:B,2,FALSE)</f>
        <v>浦发银行光谷支行004954</v>
      </c>
      <c r="H487" s="328">
        <f ca="1" t="shared" si="71"/>
        <v>45813</v>
      </c>
      <c r="I487" s="344" t="str">
        <f ca="1" t="shared" si="72"/>
        <v>银行手续费</v>
      </c>
      <c r="J487" s="344" t="str">
        <f ca="1" t="shared" si="73"/>
        <v>付日常费用</v>
      </c>
      <c r="K487" s="345">
        <f ca="1" t="shared" si="74"/>
        <v>0</v>
      </c>
      <c r="L487" s="345">
        <f ca="1" t="shared" si="75"/>
        <v>4.5</v>
      </c>
      <c r="M487" s="345">
        <f ca="1" t="shared" si="76"/>
        <v>12407.2700000001</v>
      </c>
      <c r="N487" s="345">
        <f ca="1" t="shared" si="77"/>
        <v>0</v>
      </c>
    </row>
    <row r="488" ht="14.25" hidden="1" spans="1:14">
      <c r="A488" s="334">
        <f>档案!A487</f>
        <v>0</v>
      </c>
      <c r="B488" s="334">
        <f ca="1" t="shared" si="70"/>
        <v>1</v>
      </c>
      <c r="D488" s="334">
        <f ca="1" t="shared" si="78"/>
        <v>2</v>
      </c>
      <c r="E488" s="327">
        <f ca="1" t="shared" si="79"/>
        <v>332</v>
      </c>
      <c r="F488" s="327" t="str">
        <f ca="1">VLOOKUP(D488,档案!A:C,3,FALSE)</f>
        <v>武汉开明</v>
      </c>
      <c r="G488" s="338" t="str">
        <f ca="1">VLOOKUP(D488,档案!A:B,2,FALSE)</f>
        <v>浦发银行光谷支行004954</v>
      </c>
      <c r="H488" s="328">
        <f ca="1" t="shared" si="71"/>
        <v>45813</v>
      </c>
      <c r="I488" s="344" t="str">
        <f ca="1" t="shared" si="72"/>
        <v>银行手续费</v>
      </c>
      <c r="J488" s="344" t="str">
        <f ca="1" t="shared" si="73"/>
        <v>付日常费用</v>
      </c>
      <c r="K488" s="345">
        <f ca="1" t="shared" si="74"/>
        <v>0</v>
      </c>
      <c r="L488" s="345">
        <f ca="1" t="shared" si="75"/>
        <v>4.5</v>
      </c>
      <c r="M488" s="345">
        <f ca="1" t="shared" si="76"/>
        <v>12402.7700000001</v>
      </c>
      <c r="N488" s="345">
        <f ca="1" t="shared" si="77"/>
        <v>0</v>
      </c>
    </row>
    <row r="489" ht="14.25" hidden="1" spans="1:14">
      <c r="A489" s="334">
        <f>档案!A488</f>
        <v>0</v>
      </c>
      <c r="B489" s="334">
        <f ca="1" t="shared" si="70"/>
        <v>1</v>
      </c>
      <c r="D489" s="334">
        <f ca="1" t="shared" si="78"/>
        <v>2</v>
      </c>
      <c r="E489" s="327">
        <f ca="1" t="shared" si="79"/>
        <v>333</v>
      </c>
      <c r="F489" s="327" t="str">
        <f ca="1">VLOOKUP(D489,档案!A:C,3,FALSE)</f>
        <v>武汉开明</v>
      </c>
      <c r="G489" s="338" t="str">
        <f ca="1">VLOOKUP(D489,档案!A:B,2,FALSE)</f>
        <v>浦发银行光谷支行004954</v>
      </c>
      <c r="H489" s="328">
        <f ca="1" t="shared" si="71"/>
        <v>45819</v>
      </c>
      <c r="I489" s="344" t="str">
        <f ca="1" t="shared" si="72"/>
        <v>及时语音手续费</v>
      </c>
      <c r="J489" s="344" t="str">
        <f ca="1" t="shared" si="73"/>
        <v>付日常费用</v>
      </c>
      <c r="K489" s="345">
        <f ca="1" t="shared" si="74"/>
        <v>0</v>
      </c>
      <c r="L489" s="345">
        <f ca="1" t="shared" si="75"/>
        <v>15</v>
      </c>
      <c r="M489" s="345">
        <f ca="1" t="shared" si="76"/>
        <v>12387.7700000001</v>
      </c>
      <c r="N489" s="345">
        <f ca="1" t="shared" si="77"/>
        <v>0</v>
      </c>
    </row>
    <row r="490" ht="14.25" hidden="1" spans="1:14">
      <c r="A490" s="334">
        <f>档案!A489</f>
        <v>0</v>
      </c>
      <c r="B490" s="334">
        <f ca="1" t="shared" si="70"/>
        <v>1</v>
      </c>
      <c r="D490" s="334">
        <f ca="1" t="shared" si="78"/>
        <v>2</v>
      </c>
      <c r="E490" s="327">
        <f ca="1" t="shared" si="79"/>
        <v>334</v>
      </c>
      <c r="F490" s="327" t="str">
        <f ca="1">VLOOKUP(D490,档案!A:C,3,FALSE)</f>
        <v>武汉开明</v>
      </c>
      <c r="G490" s="338" t="str">
        <f ca="1">VLOOKUP(D490,档案!A:B,2,FALSE)</f>
        <v>浦发银行光谷支行004954</v>
      </c>
      <c r="H490" s="328">
        <f ca="1" t="shared" si="71"/>
        <v>45819</v>
      </c>
      <c r="I490" s="344" t="str">
        <f ca="1" t="shared" si="72"/>
        <v>收到武汉彤烨转款</v>
      </c>
      <c r="J490" s="344" t="str">
        <f ca="1" t="shared" si="73"/>
        <v>他行转入或存现</v>
      </c>
      <c r="K490" s="345">
        <f ca="1" t="shared" si="74"/>
        <v>150000</v>
      </c>
      <c r="L490" s="345">
        <f ca="1" t="shared" si="75"/>
        <v>0</v>
      </c>
      <c r="M490" s="345">
        <f ca="1" t="shared" si="76"/>
        <v>162387.77</v>
      </c>
      <c r="N490" s="345">
        <f ca="1" t="shared" si="77"/>
        <v>0</v>
      </c>
    </row>
    <row r="491" ht="14.25" hidden="1" spans="1:14">
      <c r="A491" s="334">
        <f>档案!A490</f>
        <v>0</v>
      </c>
      <c r="B491" s="334">
        <f ca="1" t="shared" si="70"/>
        <v>1</v>
      </c>
      <c r="D491" s="334">
        <f ca="1" t="shared" si="78"/>
        <v>2</v>
      </c>
      <c r="E491" s="327">
        <f ca="1" t="shared" si="79"/>
        <v>335</v>
      </c>
      <c r="F491" s="327" t="str">
        <f ca="1">VLOOKUP(D491,档案!A:C,3,FALSE)</f>
        <v>武汉开明</v>
      </c>
      <c r="G491" s="338" t="str">
        <f ca="1">VLOOKUP(D491,档案!A:B,2,FALSE)</f>
        <v>浦发银行光谷支行004954</v>
      </c>
      <c r="H491" s="328">
        <f ca="1" t="shared" si="71"/>
        <v>45819</v>
      </c>
      <c r="I491" s="344" t="str">
        <f ca="1" t="shared" si="72"/>
        <v>商务部范雅君用款重碱车间压缩系统节能降碳技术改造项目窑气管线移位及管线甩头项目农民工工资保证金付武汉开明农民工专户--公司</v>
      </c>
      <c r="J491" s="344" t="str">
        <f ca="1" t="shared" si="73"/>
        <v>付投标保证金</v>
      </c>
      <c r="K491" s="345">
        <f ca="1" t="shared" si="74"/>
        <v>0</v>
      </c>
      <c r="L491" s="345">
        <f ca="1" t="shared" si="75"/>
        <v>16500</v>
      </c>
      <c r="M491" s="345">
        <f ca="1" t="shared" si="76"/>
        <v>145887.77</v>
      </c>
      <c r="N491" s="345">
        <f ca="1" t="shared" si="77"/>
        <v>0</v>
      </c>
    </row>
    <row r="492" ht="14.25" hidden="1" spans="1:14">
      <c r="A492" s="334">
        <f>档案!A491</f>
        <v>0</v>
      </c>
      <c r="B492" s="334">
        <f ca="1" t="shared" si="70"/>
        <v>1</v>
      </c>
      <c r="D492" s="334">
        <f ca="1" t="shared" si="78"/>
        <v>2</v>
      </c>
      <c r="E492" s="327">
        <f ca="1" t="shared" si="79"/>
        <v>336</v>
      </c>
      <c r="F492" s="327" t="str">
        <f ca="1">VLOOKUP(D492,档案!A:C,3,FALSE)</f>
        <v>武汉开明</v>
      </c>
      <c r="G492" s="338" t="str">
        <f ca="1">VLOOKUP(D492,档案!A:B,2,FALSE)</f>
        <v>浦发银行光谷支行004954</v>
      </c>
      <c r="H492" s="328">
        <f ca="1" t="shared" si="71"/>
        <v>45819</v>
      </c>
      <c r="I492" s="344" t="str">
        <f ca="1" t="shared" si="72"/>
        <v>商务部范雅君用款重碱车间压缩系统节能降碳技术改造项目窑气管线移位及管线甩头项目安全保证金付青海发投碱业有限公司--公司</v>
      </c>
      <c r="J492" s="344" t="str">
        <f ca="1" t="shared" si="73"/>
        <v>付投标保证金</v>
      </c>
      <c r="K492" s="345">
        <f ca="1" t="shared" si="74"/>
        <v>0</v>
      </c>
      <c r="L492" s="345">
        <f ca="1" t="shared" si="75"/>
        <v>16500</v>
      </c>
      <c r="M492" s="345">
        <f ca="1" t="shared" si="76"/>
        <v>129387.77</v>
      </c>
      <c r="N492" s="345">
        <f ca="1" t="shared" si="77"/>
        <v>0</v>
      </c>
    </row>
    <row r="493" ht="14.25" hidden="1" spans="1:14">
      <c r="A493" s="334">
        <f>档案!A492</f>
        <v>0</v>
      </c>
      <c r="B493" s="334">
        <f ca="1" t="shared" si="70"/>
        <v>1</v>
      </c>
      <c r="D493" s="334">
        <f ca="1" t="shared" si="78"/>
        <v>2</v>
      </c>
      <c r="E493" s="327">
        <f ca="1" t="shared" si="79"/>
        <v>337</v>
      </c>
      <c r="F493" s="327" t="str">
        <f ca="1">VLOOKUP(D493,档案!A:C,3,FALSE)</f>
        <v>武汉开明</v>
      </c>
      <c r="G493" s="338" t="str">
        <f ca="1">VLOOKUP(D493,档案!A:B,2,FALSE)</f>
        <v>浦发银行光谷支行004954</v>
      </c>
      <c r="H493" s="328">
        <f ca="1" t="shared" si="71"/>
        <v>45819</v>
      </c>
      <c r="I493" s="344" t="str">
        <f ca="1" t="shared" si="72"/>
        <v>商务部范雅君用款重碱车间压缩系统节能降碳技术改造项目窑气管线移位及管线甩头项目履约保证金付青海发投碱业有限公司--公司</v>
      </c>
      <c r="J493" s="344" t="str">
        <f ca="1" t="shared" si="73"/>
        <v>付投标保证金</v>
      </c>
      <c r="K493" s="345">
        <f ca="1" t="shared" si="74"/>
        <v>0</v>
      </c>
      <c r="L493" s="345">
        <f ca="1" t="shared" si="75"/>
        <v>16500</v>
      </c>
      <c r="M493" s="345">
        <f ca="1" t="shared" si="76"/>
        <v>112887.77</v>
      </c>
      <c r="N493" s="345">
        <f ca="1" t="shared" si="77"/>
        <v>0</v>
      </c>
    </row>
    <row r="494" ht="14.25" hidden="1" spans="1:14">
      <c r="A494" s="334">
        <f>档案!A493</f>
        <v>0</v>
      </c>
      <c r="B494" s="334">
        <f ca="1" t="shared" si="70"/>
        <v>1</v>
      </c>
      <c r="D494" s="334">
        <f ca="1" t="shared" si="78"/>
        <v>2</v>
      </c>
      <c r="E494" s="327">
        <f ca="1" t="shared" si="79"/>
        <v>338</v>
      </c>
      <c r="F494" s="327" t="str">
        <f ca="1">VLOOKUP(D494,档案!A:C,3,FALSE)</f>
        <v>武汉开明</v>
      </c>
      <c r="G494" s="338" t="str">
        <f ca="1">VLOOKUP(D494,档案!A:B,2,FALSE)</f>
        <v>浦发银行光谷支行004954</v>
      </c>
      <c r="H494" s="328">
        <f ca="1" t="shared" si="71"/>
        <v>45819</v>
      </c>
      <c r="I494" s="344" t="str">
        <f ca="1" t="shared" si="72"/>
        <v>商务部范雅君用款重碱车间压缩工段阀门管线更换、新增系统甩头项目农民工工资保证金付武汉开明农民工专户--公司</v>
      </c>
      <c r="J494" s="344" t="str">
        <f ca="1" t="shared" si="73"/>
        <v>付投标保证金</v>
      </c>
      <c r="K494" s="345">
        <f ca="1" t="shared" si="74"/>
        <v>0</v>
      </c>
      <c r="L494" s="345">
        <f ca="1" t="shared" si="75"/>
        <v>8500</v>
      </c>
      <c r="M494" s="345">
        <f ca="1" t="shared" si="76"/>
        <v>104387.77</v>
      </c>
      <c r="N494" s="345">
        <f ca="1" t="shared" si="77"/>
        <v>0</v>
      </c>
    </row>
    <row r="495" ht="14.25" hidden="1" spans="1:14">
      <c r="A495" s="334">
        <f>档案!A494</f>
        <v>0</v>
      </c>
      <c r="B495" s="334">
        <f ca="1" t="shared" si="70"/>
        <v>1</v>
      </c>
      <c r="D495" s="334">
        <f ca="1" t="shared" si="78"/>
        <v>2</v>
      </c>
      <c r="E495" s="327">
        <f ca="1" t="shared" si="79"/>
        <v>339</v>
      </c>
      <c r="F495" s="327" t="str">
        <f ca="1">VLOOKUP(D495,档案!A:C,3,FALSE)</f>
        <v>武汉开明</v>
      </c>
      <c r="G495" s="338" t="str">
        <f ca="1">VLOOKUP(D495,档案!A:B,2,FALSE)</f>
        <v>浦发银行光谷支行004954</v>
      </c>
      <c r="H495" s="328">
        <f ca="1" t="shared" si="71"/>
        <v>45819</v>
      </c>
      <c r="I495" s="344" t="str">
        <f ca="1" t="shared" si="72"/>
        <v>商务部范雅君用款重碱车间压缩工段阀门管线更换、新增系统甩头项目履约保证金付青海发投碱业有限公司--公司</v>
      </c>
      <c r="J495" s="344" t="str">
        <f ca="1" t="shared" si="73"/>
        <v>付投标保证金</v>
      </c>
      <c r="K495" s="345">
        <f ca="1" t="shared" si="74"/>
        <v>0</v>
      </c>
      <c r="L495" s="345">
        <f ca="1" t="shared" si="75"/>
        <v>8500</v>
      </c>
      <c r="M495" s="345">
        <f ca="1" t="shared" si="76"/>
        <v>95887.7700000001</v>
      </c>
      <c r="N495" s="345">
        <f ca="1" t="shared" si="77"/>
        <v>0</v>
      </c>
    </row>
    <row r="496" ht="14.25" hidden="1" spans="1:14">
      <c r="A496" s="334">
        <f>档案!A495</f>
        <v>0</v>
      </c>
      <c r="B496" s="334">
        <f ca="1" t="shared" si="70"/>
        <v>1</v>
      </c>
      <c r="D496" s="334">
        <f ca="1" t="shared" si="78"/>
        <v>2</v>
      </c>
      <c r="E496" s="327">
        <f ca="1" t="shared" si="79"/>
        <v>340</v>
      </c>
      <c r="F496" s="327" t="str">
        <f ca="1">VLOOKUP(D496,档案!A:C,3,FALSE)</f>
        <v>武汉开明</v>
      </c>
      <c r="G496" s="338" t="str">
        <f ca="1">VLOOKUP(D496,档案!A:B,2,FALSE)</f>
        <v>浦发银行光谷支行004954</v>
      </c>
      <c r="H496" s="328">
        <f ca="1" t="shared" si="71"/>
        <v>45819</v>
      </c>
      <c r="I496" s="344" t="str">
        <f ca="1" t="shared" si="72"/>
        <v>商务部范雅君用款重碱车间压缩工段阀门管线更换、新增系统甩头项目安全保证金付青海发投碱业有限公司--公司</v>
      </c>
      <c r="J496" s="344" t="str">
        <f ca="1" t="shared" si="73"/>
        <v>付投标保证金</v>
      </c>
      <c r="K496" s="345">
        <f ca="1" t="shared" si="74"/>
        <v>0</v>
      </c>
      <c r="L496" s="345">
        <f ca="1" t="shared" si="75"/>
        <v>8500</v>
      </c>
      <c r="M496" s="345">
        <f ca="1" t="shared" si="76"/>
        <v>87387.7700000001</v>
      </c>
      <c r="N496" s="345">
        <f ca="1" t="shared" si="77"/>
        <v>0</v>
      </c>
    </row>
    <row r="497" ht="14.25" hidden="1" spans="1:14">
      <c r="A497" s="334">
        <f>档案!A496</f>
        <v>0</v>
      </c>
      <c r="B497" s="334">
        <f ca="1" t="shared" si="70"/>
        <v>1</v>
      </c>
      <c r="D497" s="334">
        <f ca="1" t="shared" si="78"/>
        <v>2</v>
      </c>
      <c r="E497" s="327">
        <f ca="1" t="shared" si="79"/>
        <v>341</v>
      </c>
      <c r="F497" s="327" t="str">
        <f ca="1">VLOOKUP(D497,档案!A:C,3,FALSE)</f>
        <v>武汉开明</v>
      </c>
      <c r="G497" s="338" t="str">
        <f ca="1">VLOOKUP(D497,档案!A:B,2,FALSE)</f>
        <v>浦发银行光谷支行004954</v>
      </c>
      <c r="H497" s="328">
        <f ca="1" t="shared" si="71"/>
        <v>45819</v>
      </c>
      <c r="I497" s="344" t="str">
        <f ca="1" t="shared" si="72"/>
        <v>商务部范雅君用款重碱车间蒸吸工段阀门及管线更换项目农民工工资保证金付武汉开明农民工专户--公司</v>
      </c>
      <c r="J497" s="344" t="str">
        <f ca="1" t="shared" si="73"/>
        <v>付投标保证金</v>
      </c>
      <c r="K497" s="345">
        <f ca="1" t="shared" si="74"/>
        <v>0</v>
      </c>
      <c r="L497" s="345">
        <f ca="1" t="shared" si="75"/>
        <v>7500</v>
      </c>
      <c r="M497" s="345">
        <f ca="1" t="shared" si="76"/>
        <v>79887.7700000001</v>
      </c>
      <c r="N497" s="345">
        <f ca="1" t="shared" si="77"/>
        <v>0</v>
      </c>
    </row>
    <row r="498" ht="14.25" hidden="1" spans="1:14">
      <c r="A498" s="334">
        <f>档案!A497</f>
        <v>0</v>
      </c>
      <c r="B498" s="334">
        <f ca="1" t="shared" si="70"/>
        <v>1</v>
      </c>
      <c r="D498" s="334">
        <f ca="1" t="shared" si="78"/>
        <v>2</v>
      </c>
      <c r="E498" s="327">
        <f ca="1" t="shared" si="79"/>
        <v>342</v>
      </c>
      <c r="F498" s="327" t="str">
        <f ca="1">VLOOKUP(D498,档案!A:C,3,FALSE)</f>
        <v>武汉开明</v>
      </c>
      <c r="G498" s="338" t="str">
        <f ca="1">VLOOKUP(D498,档案!A:B,2,FALSE)</f>
        <v>浦发银行光谷支行004954</v>
      </c>
      <c r="H498" s="328">
        <f ca="1" t="shared" si="71"/>
        <v>45819</v>
      </c>
      <c r="I498" s="344" t="str">
        <f ca="1" t="shared" si="72"/>
        <v>商务部范雅君用款重碱车间蒸吸工段阀门及管线更换项目履约保证金付青海发投碱业有限公司--公司</v>
      </c>
      <c r="J498" s="344" t="str">
        <f ca="1" t="shared" si="73"/>
        <v>付投标保证金</v>
      </c>
      <c r="K498" s="345">
        <f ca="1" t="shared" si="74"/>
        <v>0</v>
      </c>
      <c r="L498" s="345">
        <f ca="1" t="shared" si="75"/>
        <v>7500</v>
      </c>
      <c r="M498" s="345">
        <f ca="1" t="shared" si="76"/>
        <v>72387.7700000001</v>
      </c>
      <c r="N498" s="345">
        <f ca="1" t="shared" si="77"/>
        <v>0</v>
      </c>
    </row>
    <row r="499" ht="14.25" hidden="1" spans="1:14">
      <c r="A499" s="334">
        <f>档案!A498</f>
        <v>0</v>
      </c>
      <c r="B499" s="334">
        <f ca="1" t="shared" si="70"/>
        <v>1</v>
      </c>
      <c r="D499" s="334">
        <f ca="1" t="shared" si="78"/>
        <v>2</v>
      </c>
      <c r="E499" s="327">
        <f ca="1" t="shared" si="79"/>
        <v>343</v>
      </c>
      <c r="F499" s="327" t="str">
        <f ca="1">VLOOKUP(D499,档案!A:C,3,FALSE)</f>
        <v>武汉开明</v>
      </c>
      <c r="G499" s="338" t="str">
        <f ca="1">VLOOKUP(D499,档案!A:B,2,FALSE)</f>
        <v>浦发银行光谷支行004954</v>
      </c>
      <c r="H499" s="328">
        <f ca="1" t="shared" si="71"/>
        <v>45819</v>
      </c>
      <c r="I499" s="344" t="str">
        <f ca="1" t="shared" si="72"/>
        <v>商务部范雅君用款重碱车间蒸吸工段阀门及管线更换项目安全保证金付青海发投碱业有限公司--公司</v>
      </c>
      <c r="J499" s="344" t="str">
        <f ca="1" t="shared" si="73"/>
        <v>付投标保证金</v>
      </c>
      <c r="K499" s="345">
        <f ca="1" t="shared" si="74"/>
        <v>0</v>
      </c>
      <c r="L499" s="345">
        <f ca="1" t="shared" si="75"/>
        <v>7500</v>
      </c>
      <c r="M499" s="345">
        <f ca="1" t="shared" si="76"/>
        <v>64887.7700000001</v>
      </c>
      <c r="N499" s="345">
        <f ca="1" t="shared" si="77"/>
        <v>0</v>
      </c>
    </row>
    <row r="500" ht="14.25" hidden="1" spans="1:14">
      <c r="A500" s="334">
        <f>档案!A499</f>
        <v>0</v>
      </c>
      <c r="B500" s="334">
        <f ca="1" t="shared" si="70"/>
        <v>1</v>
      </c>
      <c r="D500" s="334">
        <f ca="1" t="shared" si="78"/>
        <v>2</v>
      </c>
      <c r="E500" s="327">
        <f ca="1" t="shared" si="79"/>
        <v>344</v>
      </c>
      <c r="F500" s="327" t="str">
        <f ca="1">VLOOKUP(D500,档案!A:C,3,FALSE)</f>
        <v>武汉开明</v>
      </c>
      <c r="G500" s="338" t="str">
        <f ca="1">VLOOKUP(D500,档案!A:B,2,FALSE)</f>
        <v>浦发银行光谷支行004954</v>
      </c>
      <c r="H500" s="328">
        <f ca="1" t="shared" si="71"/>
        <v>45819</v>
      </c>
      <c r="I500" s="344" t="str">
        <f ca="1" t="shared" si="72"/>
        <v>商务部范雅君用款重碱车间管线及阀门更换项目农民工工资保证金付武汉开明农民工专户--公司</v>
      </c>
      <c r="J500" s="344" t="str">
        <f ca="1" t="shared" si="73"/>
        <v>付投标保证金</v>
      </c>
      <c r="K500" s="345">
        <f ca="1" t="shared" si="74"/>
        <v>0</v>
      </c>
      <c r="L500" s="345">
        <f ca="1" t="shared" si="75"/>
        <v>9000</v>
      </c>
      <c r="M500" s="345">
        <f ca="1" t="shared" si="76"/>
        <v>55887.7700000001</v>
      </c>
      <c r="N500" s="345">
        <f ca="1" t="shared" si="77"/>
        <v>0</v>
      </c>
    </row>
    <row r="501" ht="14.25" hidden="1" spans="1:14">
      <c r="A501" s="334">
        <f>档案!A500</f>
        <v>0</v>
      </c>
      <c r="B501" s="334">
        <f ca="1" t="shared" si="70"/>
        <v>1</v>
      </c>
      <c r="D501" s="334">
        <f ca="1" t="shared" si="78"/>
        <v>2</v>
      </c>
      <c r="E501" s="327">
        <f ca="1" t="shared" si="79"/>
        <v>345</v>
      </c>
      <c r="F501" s="327" t="str">
        <f ca="1">VLOOKUP(D501,档案!A:C,3,FALSE)</f>
        <v>武汉开明</v>
      </c>
      <c r="G501" s="338" t="str">
        <f ca="1">VLOOKUP(D501,档案!A:B,2,FALSE)</f>
        <v>浦发银行光谷支行004954</v>
      </c>
      <c r="H501" s="328">
        <f ca="1" t="shared" si="71"/>
        <v>45819</v>
      </c>
      <c r="I501" s="344" t="str">
        <f ca="1" t="shared" si="72"/>
        <v>商务部范雅君用款重碱车间管线及阀门更换项目安全保证金付青海发投碱业有限公司--公司</v>
      </c>
      <c r="J501" s="344" t="str">
        <f ca="1" t="shared" si="73"/>
        <v>付投标保证金</v>
      </c>
      <c r="K501" s="345">
        <f ca="1" t="shared" si="74"/>
        <v>0</v>
      </c>
      <c r="L501" s="345">
        <f ca="1" t="shared" si="75"/>
        <v>9000</v>
      </c>
      <c r="M501" s="345">
        <f ca="1" t="shared" si="76"/>
        <v>46887.7700000001</v>
      </c>
      <c r="N501" s="345">
        <f ca="1" t="shared" si="77"/>
        <v>0</v>
      </c>
    </row>
    <row r="502" ht="14.25" hidden="1" spans="1:14">
      <c r="A502" s="334">
        <f>档案!A501</f>
        <v>0</v>
      </c>
      <c r="B502" s="334">
        <f ca="1" t="shared" si="70"/>
        <v>1</v>
      </c>
      <c r="D502" s="334">
        <f ca="1" t="shared" si="78"/>
        <v>2</v>
      </c>
      <c r="E502" s="327">
        <f ca="1" t="shared" si="79"/>
        <v>346</v>
      </c>
      <c r="F502" s="327" t="str">
        <f ca="1">VLOOKUP(D502,档案!A:C,3,FALSE)</f>
        <v>武汉开明</v>
      </c>
      <c r="G502" s="338" t="str">
        <f ca="1">VLOOKUP(D502,档案!A:B,2,FALSE)</f>
        <v>浦发银行光谷支行004954</v>
      </c>
      <c r="H502" s="328">
        <f ca="1" t="shared" si="71"/>
        <v>45819</v>
      </c>
      <c r="I502" s="344" t="str">
        <f ca="1" t="shared" si="72"/>
        <v>商务部范雅君用款重碱车间管线及阀门更换项目履约保证金付青海发投碱业有限公司--公司</v>
      </c>
      <c r="J502" s="344" t="str">
        <f ca="1" t="shared" si="73"/>
        <v>付投标保证金</v>
      </c>
      <c r="K502" s="345">
        <f ca="1" t="shared" si="74"/>
        <v>0</v>
      </c>
      <c r="L502" s="345">
        <f ca="1" t="shared" si="75"/>
        <v>9000</v>
      </c>
      <c r="M502" s="345">
        <f ca="1" t="shared" si="76"/>
        <v>37887.7700000001</v>
      </c>
      <c r="N502" s="345">
        <f ca="1" t="shared" si="77"/>
        <v>0</v>
      </c>
    </row>
    <row r="503" ht="14.25" hidden="1" spans="1:14">
      <c r="A503" s="334">
        <f>档案!A502</f>
        <v>0</v>
      </c>
      <c r="B503" s="334">
        <f ca="1" t="shared" si="70"/>
        <v>1</v>
      </c>
      <c r="D503" s="334">
        <f ca="1" t="shared" si="78"/>
        <v>2</v>
      </c>
      <c r="E503" s="327">
        <f ca="1" t="shared" si="79"/>
        <v>347</v>
      </c>
      <c r="F503" s="327" t="str">
        <f ca="1">VLOOKUP(D503,档案!A:C,3,FALSE)</f>
        <v>武汉开明</v>
      </c>
      <c r="G503" s="338" t="str">
        <f ca="1">VLOOKUP(D503,档案!A:B,2,FALSE)</f>
        <v>浦发银行光谷支行004954</v>
      </c>
      <c r="H503" s="328">
        <f ca="1" t="shared" si="71"/>
        <v>45819</v>
      </c>
      <c r="I503" s="344" t="str">
        <f ca="1" t="shared" si="72"/>
        <v>银行手续费</v>
      </c>
      <c r="J503" s="344" t="str">
        <f ca="1" t="shared" si="73"/>
        <v>付日常费用</v>
      </c>
      <c r="K503" s="345">
        <f ca="1" t="shared" si="74"/>
        <v>0</v>
      </c>
      <c r="L503" s="345">
        <f ca="1" t="shared" si="75"/>
        <v>9</v>
      </c>
      <c r="M503" s="345">
        <f ca="1" t="shared" si="76"/>
        <v>37878.7700000001</v>
      </c>
      <c r="N503" s="345">
        <f ca="1" t="shared" si="77"/>
        <v>0</v>
      </c>
    </row>
    <row r="504" ht="14.25" hidden="1" spans="1:14">
      <c r="A504" s="334">
        <f>档案!A503</f>
        <v>0</v>
      </c>
      <c r="B504" s="334">
        <f ca="1" t="shared" si="70"/>
        <v>1</v>
      </c>
      <c r="D504" s="334">
        <f ca="1" t="shared" si="78"/>
        <v>2</v>
      </c>
      <c r="E504" s="327">
        <f ca="1" t="shared" si="79"/>
        <v>348</v>
      </c>
      <c r="F504" s="327" t="str">
        <f ca="1">VLOOKUP(D504,档案!A:C,3,FALSE)</f>
        <v>武汉开明</v>
      </c>
      <c r="G504" s="338" t="str">
        <f ca="1">VLOOKUP(D504,档案!A:B,2,FALSE)</f>
        <v>浦发银行光谷支行004954</v>
      </c>
      <c r="H504" s="328">
        <f ca="1" t="shared" si="71"/>
        <v>45819</v>
      </c>
      <c r="I504" s="344" t="str">
        <f ca="1" t="shared" si="72"/>
        <v>银行手续费</v>
      </c>
      <c r="J504" s="344" t="str">
        <f ca="1" t="shared" si="73"/>
        <v>付日常费用</v>
      </c>
      <c r="K504" s="345">
        <f ca="1" t="shared" si="74"/>
        <v>0</v>
      </c>
      <c r="L504" s="345">
        <f ca="1" t="shared" si="75"/>
        <v>9</v>
      </c>
      <c r="M504" s="345">
        <f ca="1" t="shared" si="76"/>
        <v>37869.7700000001</v>
      </c>
      <c r="N504" s="345">
        <f ca="1" t="shared" si="77"/>
        <v>0</v>
      </c>
    </row>
    <row r="505" ht="14.25" hidden="1" spans="1:14">
      <c r="A505" s="334">
        <f>档案!A504</f>
        <v>0</v>
      </c>
      <c r="B505" s="334">
        <f ca="1" t="shared" si="70"/>
        <v>1</v>
      </c>
      <c r="D505" s="334">
        <f ca="1" t="shared" si="78"/>
        <v>2</v>
      </c>
      <c r="E505" s="327">
        <f ca="1" t="shared" si="79"/>
        <v>349</v>
      </c>
      <c r="F505" s="327" t="str">
        <f ca="1">VLOOKUP(D505,档案!A:C,3,FALSE)</f>
        <v>武汉开明</v>
      </c>
      <c r="G505" s="338" t="str">
        <f ca="1">VLOOKUP(D505,档案!A:B,2,FALSE)</f>
        <v>浦发银行光谷支行004954</v>
      </c>
      <c r="H505" s="328">
        <f ca="1" t="shared" si="71"/>
        <v>45819</v>
      </c>
      <c r="I505" s="344" t="str">
        <f ca="1" t="shared" si="72"/>
        <v>银行手续费</v>
      </c>
      <c r="J505" s="344" t="str">
        <f ca="1" t="shared" si="73"/>
        <v>付日常费用</v>
      </c>
      <c r="K505" s="345">
        <f ca="1" t="shared" si="74"/>
        <v>0</v>
      </c>
      <c r="L505" s="345">
        <f ca="1" t="shared" si="75"/>
        <v>9</v>
      </c>
      <c r="M505" s="345">
        <f ca="1" t="shared" si="76"/>
        <v>37860.7700000001</v>
      </c>
      <c r="N505" s="345">
        <f ca="1" t="shared" si="77"/>
        <v>0</v>
      </c>
    </row>
    <row r="506" ht="14.25" hidden="1" spans="1:14">
      <c r="A506" s="334">
        <f>档案!A505</f>
        <v>0</v>
      </c>
      <c r="B506" s="334">
        <f ca="1" t="shared" si="70"/>
        <v>1</v>
      </c>
      <c r="D506" s="334">
        <f ca="1" t="shared" si="78"/>
        <v>2</v>
      </c>
      <c r="E506" s="327">
        <f ca="1" t="shared" si="79"/>
        <v>350</v>
      </c>
      <c r="F506" s="327" t="str">
        <f ca="1">VLOOKUP(D506,档案!A:C,3,FALSE)</f>
        <v>武汉开明</v>
      </c>
      <c r="G506" s="338" t="str">
        <f ca="1">VLOOKUP(D506,档案!A:B,2,FALSE)</f>
        <v>浦发银行光谷支行004954</v>
      </c>
      <c r="H506" s="328">
        <f ca="1" t="shared" si="71"/>
        <v>45819</v>
      </c>
      <c r="I506" s="344" t="str">
        <f ca="1" t="shared" si="72"/>
        <v>银行手续费</v>
      </c>
      <c r="J506" s="344" t="str">
        <f ca="1" t="shared" si="73"/>
        <v>付日常费用</v>
      </c>
      <c r="K506" s="345">
        <f ca="1" t="shared" si="74"/>
        <v>0</v>
      </c>
      <c r="L506" s="345">
        <f ca="1" t="shared" si="75"/>
        <v>4.5</v>
      </c>
      <c r="M506" s="345">
        <f ca="1" t="shared" si="76"/>
        <v>37856.2700000001</v>
      </c>
      <c r="N506" s="345">
        <f ca="1" t="shared" si="77"/>
        <v>0</v>
      </c>
    </row>
    <row r="507" ht="14.25" hidden="1" spans="1:14">
      <c r="A507" s="334">
        <f>档案!A506</f>
        <v>0</v>
      </c>
      <c r="B507" s="334">
        <f ca="1" t="shared" si="70"/>
        <v>1</v>
      </c>
      <c r="D507" s="334">
        <f ca="1" t="shared" si="78"/>
        <v>2</v>
      </c>
      <c r="E507" s="327">
        <f ca="1" t="shared" si="79"/>
        <v>351</v>
      </c>
      <c r="F507" s="327" t="str">
        <f ca="1">VLOOKUP(D507,档案!A:C,3,FALSE)</f>
        <v>武汉开明</v>
      </c>
      <c r="G507" s="338" t="str">
        <f ca="1">VLOOKUP(D507,档案!A:B,2,FALSE)</f>
        <v>浦发银行光谷支行004954</v>
      </c>
      <c r="H507" s="328">
        <f ca="1" t="shared" si="71"/>
        <v>45819</v>
      </c>
      <c r="I507" s="344" t="str">
        <f ca="1" t="shared" si="72"/>
        <v>银行手续费</v>
      </c>
      <c r="J507" s="344" t="str">
        <f ca="1" t="shared" si="73"/>
        <v>付日常费用</v>
      </c>
      <c r="K507" s="345">
        <f ca="1" t="shared" si="74"/>
        <v>0</v>
      </c>
      <c r="L507" s="345">
        <f ca="1" t="shared" si="75"/>
        <v>4.5</v>
      </c>
      <c r="M507" s="345">
        <f ca="1" t="shared" si="76"/>
        <v>37851.7700000001</v>
      </c>
      <c r="N507" s="345">
        <f ca="1" t="shared" si="77"/>
        <v>0</v>
      </c>
    </row>
    <row r="508" ht="14.25" hidden="1" spans="1:14">
      <c r="A508" s="334">
        <f>档案!A507</f>
        <v>0</v>
      </c>
      <c r="B508" s="334">
        <f ca="1" t="shared" si="70"/>
        <v>1</v>
      </c>
      <c r="D508" s="334">
        <f ca="1" t="shared" si="78"/>
        <v>2</v>
      </c>
      <c r="E508" s="327">
        <f ca="1" t="shared" si="79"/>
        <v>352</v>
      </c>
      <c r="F508" s="327" t="str">
        <f ca="1">VLOOKUP(D508,档案!A:C,3,FALSE)</f>
        <v>武汉开明</v>
      </c>
      <c r="G508" s="338" t="str">
        <f ca="1">VLOOKUP(D508,档案!A:B,2,FALSE)</f>
        <v>浦发银行光谷支行004954</v>
      </c>
      <c r="H508" s="328">
        <f ca="1" t="shared" si="71"/>
        <v>45819</v>
      </c>
      <c r="I508" s="344" t="str">
        <f ca="1" t="shared" si="72"/>
        <v>银行手续费</v>
      </c>
      <c r="J508" s="344" t="str">
        <f ca="1" t="shared" si="73"/>
        <v>付日常费用</v>
      </c>
      <c r="K508" s="345">
        <f ca="1" t="shared" si="74"/>
        <v>0</v>
      </c>
      <c r="L508" s="345">
        <f ca="1" t="shared" si="75"/>
        <v>4.5</v>
      </c>
      <c r="M508" s="345">
        <f ca="1" t="shared" si="76"/>
        <v>37847.2700000001</v>
      </c>
      <c r="N508" s="345">
        <f ca="1" t="shared" si="77"/>
        <v>0</v>
      </c>
    </row>
    <row r="509" ht="14.25" hidden="1" spans="1:14">
      <c r="A509" s="334">
        <f>档案!A508</f>
        <v>0</v>
      </c>
      <c r="B509" s="334">
        <f ca="1" t="shared" si="70"/>
        <v>1</v>
      </c>
      <c r="D509" s="334">
        <f ca="1" t="shared" si="78"/>
        <v>2</v>
      </c>
      <c r="E509" s="327">
        <f ca="1" t="shared" si="79"/>
        <v>353</v>
      </c>
      <c r="F509" s="327" t="str">
        <f ca="1">VLOOKUP(D509,档案!A:C,3,FALSE)</f>
        <v>武汉开明</v>
      </c>
      <c r="G509" s="338" t="str">
        <f ca="1">VLOOKUP(D509,档案!A:B,2,FALSE)</f>
        <v>浦发银行光谷支行004954</v>
      </c>
      <c r="H509" s="328">
        <f ca="1" t="shared" si="71"/>
        <v>45819</v>
      </c>
      <c r="I509" s="344" t="str">
        <f ca="1" t="shared" si="72"/>
        <v>银行手续费</v>
      </c>
      <c r="J509" s="344" t="str">
        <f ca="1" t="shared" si="73"/>
        <v>付日常费用</v>
      </c>
      <c r="K509" s="345">
        <f ca="1" t="shared" si="74"/>
        <v>0</v>
      </c>
      <c r="L509" s="345">
        <f ca="1" t="shared" si="75"/>
        <v>4</v>
      </c>
      <c r="M509" s="345">
        <f ca="1" t="shared" si="76"/>
        <v>37843.2700000001</v>
      </c>
      <c r="N509" s="345">
        <f ca="1" t="shared" si="77"/>
        <v>0</v>
      </c>
    </row>
    <row r="510" ht="14.25" hidden="1" spans="1:14">
      <c r="A510" s="334">
        <f>档案!A509</f>
        <v>0</v>
      </c>
      <c r="B510" s="334">
        <f ca="1" t="shared" si="70"/>
        <v>1</v>
      </c>
      <c r="D510" s="334">
        <f ca="1" t="shared" si="78"/>
        <v>2</v>
      </c>
      <c r="E510" s="327">
        <f ca="1" t="shared" si="79"/>
        <v>354</v>
      </c>
      <c r="F510" s="327" t="str">
        <f ca="1">VLOOKUP(D510,档案!A:C,3,FALSE)</f>
        <v>武汉开明</v>
      </c>
      <c r="G510" s="338" t="str">
        <f ca="1">VLOOKUP(D510,档案!A:B,2,FALSE)</f>
        <v>浦发银行光谷支行004954</v>
      </c>
      <c r="H510" s="328">
        <f ca="1" t="shared" si="71"/>
        <v>45819</v>
      </c>
      <c r="I510" s="344" t="str">
        <f ca="1" t="shared" si="72"/>
        <v>银行手续费</v>
      </c>
      <c r="J510" s="344" t="str">
        <f ca="1" t="shared" si="73"/>
        <v>付日常费用</v>
      </c>
      <c r="K510" s="345">
        <f ca="1" t="shared" si="74"/>
        <v>0</v>
      </c>
      <c r="L510" s="345">
        <f ca="1" t="shared" si="75"/>
        <v>4</v>
      </c>
      <c r="M510" s="345">
        <f ca="1" t="shared" si="76"/>
        <v>37839.2700000001</v>
      </c>
      <c r="N510" s="345">
        <f ca="1" t="shared" si="77"/>
        <v>0</v>
      </c>
    </row>
    <row r="511" ht="14.25" hidden="1" spans="1:14">
      <c r="A511" s="334">
        <f>档案!A510</f>
        <v>0</v>
      </c>
      <c r="B511" s="334">
        <f ca="1" t="shared" si="70"/>
        <v>1</v>
      </c>
      <c r="D511" s="334">
        <f ca="1" t="shared" si="78"/>
        <v>2</v>
      </c>
      <c r="E511" s="327">
        <f ca="1" t="shared" si="79"/>
        <v>355</v>
      </c>
      <c r="F511" s="327" t="str">
        <f ca="1">VLOOKUP(D511,档案!A:C,3,FALSE)</f>
        <v>武汉开明</v>
      </c>
      <c r="G511" s="338" t="str">
        <f ca="1">VLOOKUP(D511,档案!A:B,2,FALSE)</f>
        <v>浦发银行光谷支行004954</v>
      </c>
      <c r="H511" s="328">
        <f ca="1" t="shared" si="71"/>
        <v>45819</v>
      </c>
      <c r="I511" s="344" t="str">
        <f ca="1" t="shared" si="72"/>
        <v>银行手续费</v>
      </c>
      <c r="J511" s="344" t="str">
        <f ca="1" t="shared" si="73"/>
        <v>付日常费用</v>
      </c>
      <c r="K511" s="345">
        <f ca="1" t="shared" si="74"/>
        <v>0</v>
      </c>
      <c r="L511" s="345">
        <f ca="1" t="shared" si="75"/>
        <v>4</v>
      </c>
      <c r="M511" s="345">
        <f ca="1" t="shared" si="76"/>
        <v>37835.2700000001</v>
      </c>
      <c r="N511" s="345">
        <f ca="1" t="shared" si="77"/>
        <v>0</v>
      </c>
    </row>
    <row r="512" ht="14.25" hidden="1" spans="1:14">
      <c r="A512" s="334">
        <f>档案!A511</f>
        <v>0</v>
      </c>
      <c r="B512" s="334">
        <f ca="1" t="shared" si="70"/>
        <v>1</v>
      </c>
      <c r="D512" s="334">
        <f ca="1" t="shared" si="78"/>
        <v>2</v>
      </c>
      <c r="E512" s="327">
        <f ca="1" t="shared" si="79"/>
        <v>356</v>
      </c>
      <c r="F512" s="327" t="str">
        <f ca="1">VLOOKUP(D512,档案!A:C,3,FALSE)</f>
        <v>武汉开明</v>
      </c>
      <c r="G512" s="338" t="str">
        <f ca="1">VLOOKUP(D512,档案!A:B,2,FALSE)</f>
        <v>浦发银行光谷支行004954</v>
      </c>
      <c r="H512" s="328">
        <f ca="1" t="shared" si="71"/>
        <v>45819</v>
      </c>
      <c r="I512" s="344" t="str">
        <f ca="1" t="shared" si="72"/>
        <v>银行手续费</v>
      </c>
      <c r="J512" s="344" t="str">
        <f ca="1" t="shared" si="73"/>
        <v>付日常费用</v>
      </c>
      <c r="K512" s="345">
        <f ca="1" t="shared" si="74"/>
        <v>0</v>
      </c>
      <c r="L512" s="345">
        <f ca="1" t="shared" si="75"/>
        <v>4</v>
      </c>
      <c r="M512" s="345">
        <f ca="1" t="shared" si="76"/>
        <v>37831.2700000001</v>
      </c>
      <c r="N512" s="345">
        <f ca="1" t="shared" si="77"/>
        <v>0</v>
      </c>
    </row>
    <row r="513" ht="14.25" hidden="1" spans="1:14">
      <c r="A513" s="334">
        <f>档案!A512</f>
        <v>0</v>
      </c>
      <c r="B513" s="334">
        <f ca="1" t="shared" si="70"/>
        <v>1</v>
      </c>
      <c r="D513" s="334">
        <f ca="1" t="shared" si="78"/>
        <v>2</v>
      </c>
      <c r="E513" s="327">
        <f ca="1" t="shared" si="79"/>
        <v>357</v>
      </c>
      <c r="F513" s="327" t="str">
        <f ca="1">VLOOKUP(D513,档案!A:C,3,FALSE)</f>
        <v>武汉开明</v>
      </c>
      <c r="G513" s="338" t="str">
        <f ca="1">VLOOKUP(D513,档案!A:B,2,FALSE)</f>
        <v>浦发银行光谷支行004954</v>
      </c>
      <c r="H513" s="328">
        <f ca="1" t="shared" si="71"/>
        <v>45819</v>
      </c>
      <c r="I513" s="344" t="str">
        <f ca="1" t="shared" si="72"/>
        <v>银行手续费</v>
      </c>
      <c r="J513" s="344" t="str">
        <f ca="1" t="shared" si="73"/>
        <v>付日常费用</v>
      </c>
      <c r="K513" s="345">
        <f ca="1" t="shared" si="74"/>
        <v>0</v>
      </c>
      <c r="L513" s="345">
        <f ca="1" t="shared" si="75"/>
        <v>4</v>
      </c>
      <c r="M513" s="345">
        <f ca="1" t="shared" si="76"/>
        <v>37827.2700000001</v>
      </c>
      <c r="N513" s="345">
        <f ca="1" t="shared" si="77"/>
        <v>0</v>
      </c>
    </row>
    <row r="514" ht="14.25" hidden="1" spans="1:14">
      <c r="A514" s="334">
        <f>档案!A513</f>
        <v>0</v>
      </c>
      <c r="B514" s="334">
        <f ca="1" t="shared" si="70"/>
        <v>1</v>
      </c>
      <c r="D514" s="334">
        <f ca="1" t="shared" si="78"/>
        <v>2</v>
      </c>
      <c r="E514" s="327">
        <f ca="1" t="shared" si="79"/>
        <v>358</v>
      </c>
      <c r="F514" s="327" t="str">
        <f ca="1">VLOOKUP(D514,档案!A:C,3,FALSE)</f>
        <v>武汉开明</v>
      </c>
      <c r="G514" s="338" t="str">
        <f ca="1">VLOOKUP(D514,档案!A:B,2,FALSE)</f>
        <v>浦发银行光谷支行004954</v>
      </c>
      <c r="H514" s="328">
        <f ca="1" t="shared" si="71"/>
        <v>45819</v>
      </c>
      <c r="I514" s="344" t="str">
        <f ca="1" t="shared" si="72"/>
        <v>银行手续费</v>
      </c>
      <c r="J514" s="344" t="str">
        <f ca="1" t="shared" si="73"/>
        <v>付日常费用</v>
      </c>
      <c r="K514" s="345">
        <f ca="1" t="shared" si="74"/>
        <v>0</v>
      </c>
      <c r="L514" s="345">
        <f ca="1" t="shared" si="75"/>
        <v>4</v>
      </c>
      <c r="M514" s="345">
        <f ca="1" t="shared" si="76"/>
        <v>37823.2700000001</v>
      </c>
      <c r="N514" s="345">
        <f ca="1" t="shared" si="77"/>
        <v>0</v>
      </c>
    </row>
    <row r="515" ht="14.25" hidden="1" spans="1:14">
      <c r="A515" s="334">
        <f>档案!A514</f>
        <v>0</v>
      </c>
      <c r="B515" s="334">
        <f ca="1" t="shared" ref="B515:B578" si="80">COUNTA(INDIRECT("'"&amp;A515&amp;"'!a:a"))</f>
        <v>1</v>
      </c>
      <c r="D515" s="334">
        <f ca="1" t="shared" si="78"/>
        <v>2</v>
      </c>
      <c r="E515" s="327">
        <f ca="1" t="shared" si="79"/>
        <v>359</v>
      </c>
      <c r="F515" s="327" t="str">
        <f ca="1">VLOOKUP(D515,档案!A:C,3,FALSE)</f>
        <v>武汉开明</v>
      </c>
      <c r="G515" s="338" t="str">
        <f ca="1">VLOOKUP(D515,档案!A:B,2,FALSE)</f>
        <v>浦发银行光谷支行004954</v>
      </c>
      <c r="H515" s="328">
        <f ca="1" t="shared" ref="H515:H578" si="81">INDEX(INDIRECT("'"&amp;$D515&amp;"'!A:g"),$E515,COLUMN()-7)</f>
        <v>45820</v>
      </c>
      <c r="I515" s="344" t="str">
        <f ca="1" t="shared" ref="I515:I578" si="82">INDEX(INDIRECT("'"&amp;$D515&amp;"'!A:g"),$E515,COLUMN()-7)</f>
        <v>商务部冯肖 用款山西工厂氨制冷车间更换阀门项目 竞争性谈判信息二次公告标书费付内蒙古华晟工程项目管理有限公司呼和浩特一分公司--公司</v>
      </c>
      <c r="J515" s="344" t="str">
        <f ca="1" t="shared" ref="J515:J578" si="83">INDEX(INDIRECT("'"&amp;$D515&amp;"'!A:g"),$E515,COLUMN()-7)</f>
        <v>付日常费用</v>
      </c>
      <c r="K515" s="345">
        <f ca="1" t="shared" ref="K515:K578" si="84">INDEX(INDIRECT("'"&amp;$D515&amp;"'!A:g"),$E515,COLUMN()-7)</f>
        <v>0</v>
      </c>
      <c r="L515" s="345">
        <f ca="1" t="shared" ref="L515:L578" si="85">INDEX(INDIRECT("'"&amp;$D515&amp;"'!A:g"),$E515,COLUMN()-7)</f>
        <v>200</v>
      </c>
      <c r="M515" s="345">
        <f ca="1" t="shared" ref="M515:M578" si="86">INDEX(INDIRECT("'"&amp;$D515&amp;"'!A:g"),$E515,COLUMN()-7)</f>
        <v>37623.2700000001</v>
      </c>
      <c r="N515" s="345">
        <f ca="1" t="shared" ref="N515:N578" si="87">INDEX(INDIRECT("'"&amp;$D515&amp;"'!A:g"),$E515,COLUMN()-7)</f>
        <v>0</v>
      </c>
    </row>
    <row r="516" ht="14.25" hidden="1" spans="1:14">
      <c r="A516" s="334">
        <f>档案!A515</f>
        <v>0</v>
      </c>
      <c r="B516" s="334">
        <f ca="1" t="shared" si="80"/>
        <v>1</v>
      </c>
      <c r="D516" s="334">
        <f ca="1" t="shared" ref="D516:D579" si="88">IF(E515&gt;=VLOOKUP(D515,A:B,2,FALSE),D515+1,D515)</f>
        <v>2</v>
      </c>
      <c r="E516" s="327">
        <f ca="1" t="shared" ref="E516:E579" si="89">IF(E515&gt;=VLOOKUP(D515,A:B,2,FALSE),3,E515+1)</f>
        <v>360</v>
      </c>
      <c r="F516" s="327" t="str">
        <f ca="1">VLOOKUP(D516,档案!A:C,3,FALSE)</f>
        <v>武汉开明</v>
      </c>
      <c r="G516" s="338" t="str">
        <f ca="1">VLOOKUP(D516,档案!A:B,2,FALSE)</f>
        <v>浦发银行光谷支行004954</v>
      </c>
      <c r="H516" s="328">
        <f ca="1" t="shared" si="81"/>
        <v>45820</v>
      </c>
      <c r="I516" s="344" t="str">
        <f ca="1" t="shared" si="82"/>
        <v>收到山东能源招标有限公司退款</v>
      </c>
      <c r="J516" s="344" t="str">
        <f ca="1" t="shared" si="83"/>
        <v>投标保证金回款</v>
      </c>
      <c r="K516" s="345">
        <f ca="1" t="shared" si="84"/>
        <v>2000</v>
      </c>
      <c r="L516" s="345">
        <f ca="1" t="shared" si="85"/>
        <v>0</v>
      </c>
      <c r="M516" s="345">
        <f ca="1" t="shared" si="86"/>
        <v>39623.2700000001</v>
      </c>
      <c r="N516" s="345">
        <f ca="1" t="shared" si="87"/>
        <v>0</v>
      </c>
    </row>
    <row r="517" ht="14.25" hidden="1" spans="1:14">
      <c r="A517" s="334">
        <f>档案!A516</f>
        <v>0</v>
      </c>
      <c r="B517" s="334">
        <f ca="1" t="shared" si="80"/>
        <v>1</v>
      </c>
      <c r="D517" s="334">
        <f ca="1" t="shared" si="88"/>
        <v>2</v>
      </c>
      <c r="E517" s="327">
        <f ca="1" t="shared" si="89"/>
        <v>361</v>
      </c>
      <c r="F517" s="327" t="str">
        <f ca="1">VLOOKUP(D517,档案!A:C,3,FALSE)</f>
        <v>武汉开明</v>
      </c>
      <c r="G517" s="338" t="str">
        <f ca="1">VLOOKUP(D517,档案!A:B,2,FALSE)</f>
        <v>浦发银行光谷支行004954</v>
      </c>
      <c r="H517" s="328">
        <f ca="1" t="shared" si="81"/>
        <v>45820</v>
      </c>
      <c r="I517" s="344" t="str">
        <f ca="1" t="shared" si="82"/>
        <v>缴纳武汉开明2025.5月增值税及附加税</v>
      </c>
      <c r="J517" s="344" t="str">
        <f ca="1" t="shared" si="83"/>
        <v>付日常费用</v>
      </c>
      <c r="K517" s="345">
        <f ca="1" t="shared" si="84"/>
        <v>0</v>
      </c>
      <c r="L517" s="345">
        <f ca="1" t="shared" si="85"/>
        <v>7296.19</v>
      </c>
      <c r="M517" s="345">
        <f ca="1" t="shared" si="86"/>
        <v>32327.0800000001</v>
      </c>
      <c r="N517" s="345">
        <f ca="1" t="shared" si="87"/>
        <v>0</v>
      </c>
    </row>
    <row r="518" ht="14.25" hidden="1" spans="1:14">
      <c r="A518" s="334">
        <f>档案!A517</f>
        <v>0</v>
      </c>
      <c r="B518" s="334">
        <f ca="1" t="shared" si="80"/>
        <v>1</v>
      </c>
      <c r="D518" s="334">
        <f ca="1" t="shared" si="88"/>
        <v>2</v>
      </c>
      <c r="E518" s="327">
        <f ca="1" t="shared" si="89"/>
        <v>362</v>
      </c>
      <c r="F518" s="327" t="str">
        <f ca="1">VLOOKUP(D518,档案!A:C,3,FALSE)</f>
        <v>武汉开明</v>
      </c>
      <c r="G518" s="338" t="str">
        <f ca="1">VLOOKUP(D518,档案!A:B,2,FALSE)</f>
        <v>浦发银行光谷支行004954</v>
      </c>
      <c r="H518" s="328">
        <f ca="1" t="shared" si="81"/>
        <v>45820</v>
      </c>
      <c r="I518" s="344" t="str">
        <f ca="1" t="shared" si="82"/>
        <v>缴纳武汉开明2025.5月个人所得税</v>
      </c>
      <c r="J518" s="344" t="str">
        <f ca="1" t="shared" si="83"/>
        <v>付日常费用</v>
      </c>
      <c r="K518" s="345">
        <f ca="1" t="shared" si="84"/>
        <v>0</v>
      </c>
      <c r="L518" s="345">
        <f ca="1" t="shared" si="85"/>
        <v>6365.93</v>
      </c>
      <c r="M518" s="345">
        <f ca="1" t="shared" si="86"/>
        <v>25961.1500000001</v>
      </c>
      <c r="N518" s="345">
        <f ca="1" t="shared" si="87"/>
        <v>0</v>
      </c>
    </row>
    <row r="519" ht="14.25" hidden="1" spans="1:14">
      <c r="A519" s="334">
        <f>档案!A518</f>
        <v>0</v>
      </c>
      <c r="B519" s="334">
        <f ca="1" t="shared" si="80"/>
        <v>1</v>
      </c>
      <c r="D519" s="334">
        <f ca="1" t="shared" si="88"/>
        <v>2</v>
      </c>
      <c r="E519" s="327">
        <f ca="1" t="shared" si="89"/>
        <v>363</v>
      </c>
      <c r="F519" s="327" t="str">
        <f ca="1">VLOOKUP(D519,档案!A:C,3,FALSE)</f>
        <v>武汉开明</v>
      </c>
      <c r="G519" s="338" t="str">
        <f ca="1">VLOOKUP(D519,档案!A:B,2,FALSE)</f>
        <v>浦发银行光谷支行004954</v>
      </c>
      <c r="H519" s="328">
        <f ca="1" t="shared" si="81"/>
        <v>45820</v>
      </c>
      <c r="I519" s="344" t="str">
        <f ca="1" t="shared" si="82"/>
        <v>银行手续费</v>
      </c>
      <c r="J519" s="344" t="str">
        <f ca="1" t="shared" si="83"/>
        <v>付日常费用</v>
      </c>
      <c r="K519" s="345">
        <f ca="1" t="shared" si="84"/>
        <v>0</v>
      </c>
      <c r="L519" s="345">
        <f ca="1" t="shared" si="85"/>
        <v>4</v>
      </c>
      <c r="M519" s="345">
        <f ca="1" t="shared" si="86"/>
        <v>25957.1500000001</v>
      </c>
      <c r="N519" s="345">
        <f ca="1" t="shared" si="87"/>
        <v>0</v>
      </c>
    </row>
    <row r="520" ht="14.25" hidden="1" spans="1:14">
      <c r="A520" s="334">
        <f>档案!A519</f>
        <v>0</v>
      </c>
      <c r="B520" s="334">
        <f ca="1" t="shared" si="80"/>
        <v>1</v>
      </c>
      <c r="D520" s="334">
        <f ca="1" t="shared" si="88"/>
        <v>2</v>
      </c>
      <c r="E520" s="327">
        <f ca="1" t="shared" si="89"/>
        <v>364</v>
      </c>
      <c r="F520" s="327" t="str">
        <f ca="1">VLOOKUP(D520,档案!A:C,3,FALSE)</f>
        <v>武汉开明</v>
      </c>
      <c r="G520" s="338" t="str">
        <f ca="1">VLOOKUP(D520,档案!A:B,2,FALSE)</f>
        <v>浦发银行光谷支行004954</v>
      </c>
      <c r="H520" s="328">
        <f ca="1" t="shared" si="81"/>
        <v>45821</v>
      </c>
      <c r="I520" s="344" t="str">
        <f ca="1" t="shared" si="82"/>
        <v>商务部冯肖 用款山西工厂氨制冷车间更换阀门项目 竞争性谈判信息项目购买Ukey电子印章付上海亘岩网络科技有限公司--公司</v>
      </c>
      <c r="J520" s="344" t="str">
        <f ca="1" t="shared" si="83"/>
        <v>付日常费用</v>
      </c>
      <c r="K520" s="345">
        <f ca="1" t="shared" si="84"/>
        <v>0</v>
      </c>
      <c r="L520" s="345">
        <f ca="1" t="shared" si="85"/>
        <v>350</v>
      </c>
      <c r="M520" s="345">
        <f ca="1" t="shared" si="86"/>
        <v>25607.1500000001</v>
      </c>
      <c r="N520" s="345">
        <f ca="1" t="shared" si="87"/>
        <v>0</v>
      </c>
    </row>
    <row r="521" ht="14.25" hidden="1" spans="1:14">
      <c r="A521" s="334">
        <f>档案!A520</f>
        <v>0</v>
      </c>
      <c r="B521" s="334">
        <f ca="1" t="shared" si="80"/>
        <v>1</v>
      </c>
      <c r="D521" s="334">
        <f ca="1" t="shared" si="88"/>
        <v>2</v>
      </c>
      <c r="E521" s="327">
        <f ca="1" t="shared" si="89"/>
        <v>365</v>
      </c>
      <c r="F521" s="327" t="str">
        <f ca="1">VLOOKUP(D521,档案!A:C,3,FALSE)</f>
        <v>武汉开明</v>
      </c>
      <c r="G521" s="338" t="str">
        <f ca="1">VLOOKUP(D521,档案!A:B,2,FALSE)</f>
        <v>浦发银行光谷支行004954</v>
      </c>
      <c r="H521" s="328">
        <f ca="1" t="shared" si="81"/>
        <v>45821</v>
      </c>
      <c r="I521" s="344" t="str">
        <f ca="1" t="shared" si="82"/>
        <v>商务部冯肖 用款陕西华山工程机械有限公司铝业分公司氧化铝仓库除尘器管道及溜槽大修项目投标保证金付陕西华龙工程造价咨询有限公司--公司</v>
      </c>
      <c r="J521" s="344" t="str">
        <f ca="1" t="shared" si="83"/>
        <v>付投标保证金</v>
      </c>
      <c r="K521" s="345">
        <f ca="1" t="shared" si="84"/>
        <v>0</v>
      </c>
      <c r="L521" s="345">
        <f ca="1" t="shared" si="85"/>
        <v>20000</v>
      </c>
      <c r="M521" s="345">
        <f ca="1" t="shared" si="86"/>
        <v>5607.15000000011</v>
      </c>
      <c r="N521" s="345">
        <f ca="1" t="shared" si="87"/>
        <v>0</v>
      </c>
    </row>
    <row r="522" ht="14.25" hidden="1" spans="1:14">
      <c r="A522" s="334">
        <f>档案!A521</f>
        <v>0</v>
      </c>
      <c r="B522" s="334">
        <f ca="1" t="shared" si="80"/>
        <v>1</v>
      </c>
      <c r="D522" s="334">
        <f ca="1" t="shared" si="88"/>
        <v>2</v>
      </c>
      <c r="E522" s="327">
        <f ca="1" t="shared" si="89"/>
        <v>366</v>
      </c>
      <c r="F522" s="327" t="str">
        <f ca="1">VLOOKUP(D522,档案!A:C,3,FALSE)</f>
        <v>武汉开明</v>
      </c>
      <c r="G522" s="338" t="str">
        <f ca="1">VLOOKUP(D522,档案!A:B,2,FALSE)</f>
        <v>浦发银行光谷支行004954</v>
      </c>
      <c r="H522" s="328">
        <f ca="1" t="shared" si="81"/>
        <v>45821</v>
      </c>
      <c r="I522" s="344" t="str">
        <f ca="1" t="shared" si="82"/>
        <v>银行手续费</v>
      </c>
      <c r="J522" s="344" t="str">
        <f ca="1" t="shared" si="83"/>
        <v>付日常费用</v>
      </c>
      <c r="K522" s="345">
        <f ca="1" t="shared" si="84"/>
        <v>0</v>
      </c>
      <c r="L522" s="345">
        <f ca="1" t="shared" si="85"/>
        <v>4</v>
      </c>
      <c r="M522" s="345">
        <f ca="1" t="shared" si="86"/>
        <v>5603.15000000011</v>
      </c>
      <c r="N522" s="345">
        <f ca="1" t="shared" si="87"/>
        <v>0</v>
      </c>
    </row>
    <row r="523" ht="14.25" hidden="1" spans="1:14">
      <c r="A523" s="334">
        <f>档案!A522</f>
        <v>0</v>
      </c>
      <c r="B523" s="334">
        <f ca="1" t="shared" si="80"/>
        <v>1</v>
      </c>
      <c r="D523" s="334">
        <f ca="1" t="shared" si="88"/>
        <v>2</v>
      </c>
      <c r="E523" s="327">
        <f ca="1" t="shared" si="89"/>
        <v>367</v>
      </c>
      <c r="F523" s="327" t="str">
        <f ca="1">VLOOKUP(D523,档案!A:C,3,FALSE)</f>
        <v>武汉开明</v>
      </c>
      <c r="G523" s="338" t="str">
        <f ca="1">VLOOKUP(D523,档案!A:B,2,FALSE)</f>
        <v>浦发银行光谷支行004954</v>
      </c>
      <c r="H523" s="328">
        <f ca="1" t="shared" si="81"/>
        <v>45821</v>
      </c>
      <c r="I523" s="344" t="str">
        <f ca="1" t="shared" si="82"/>
        <v>银行手续费</v>
      </c>
      <c r="J523" s="344" t="str">
        <f ca="1" t="shared" si="83"/>
        <v>付日常费用</v>
      </c>
      <c r="K523" s="345">
        <f ca="1" t="shared" si="84"/>
        <v>0</v>
      </c>
      <c r="L523" s="345">
        <f ca="1" t="shared" si="85"/>
        <v>8</v>
      </c>
      <c r="M523" s="345">
        <f ca="1" t="shared" si="86"/>
        <v>5595.15000000011</v>
      </c>
      <c r="N523" s="345">
        <f ca="1" t="shared" si="87"/>
        <v>0</v>
      </c>
    </row>
    <row r="524" ht="14.25" hidden="1" spans="1:14">
      <c r="A524" s="334">
        <f>档案!A523</f>
        <v>0</v>
      </c>
      <c r="B524" s="334">
        <f ca="1" t="shared" si="80"/>
        <v>1</v>
      </c>
      <c r="D524" s="334">
        <f ca="1" t="shared" si="88"/>
        <v>2</v>
      </c>
      <c r="E524" s="327">
        <f ca="1" t="shared" si="89"/>
        <v>368</v>
      </c>
      <c r="F524" s="327" t="str">
        <f ca="1">VLOOKUP(D524,档案!A:C,3,FALSE)</f>
        <v>武汉开明</v>
      </c>
      <c r="G524" s="338" t="str">
        <f ca="1">VLOOKUP(D524,档案!A:B,2,FALSE)</f>
        <v>浦发银行光谷支行004954</v>
      </c>
      <c r="H524" s="328">
        <f ca="1" t="shared" si="81"/>
        <v>45825</v>
      </c>
      <c r="I524" s="344" t="str">
        <f ca="1" t="shared" si="82"/>
        <v>收到湖北中行转款</v>
      </c>
      <c r="J524" s="344" t="str">
        <f ca="1" t="shared" si="83"/>
        <v>他行转入或存现</v>
      </c>
      <c r="K524" s="345">
        <f ca="1" t="shared" si="84"/>
        <v>36000</v>
      </c>
      <c r="L524" s="345">
        <f ca="1" t="shared" si="85"/>
        <v>0</v>
      </c>
      <c r="M524" s="345">
        <f ca="1" t="shared" si="86"/>
        <v>41595.1500000001</v>
      </c>
      <c r="N524" s="345">
        <f ca="1" t="shared" si="87"/>
        <v>0</v>
      </c>
    </row>
    <row r="525" ht="14.25" hidden="1" spans="1:14">
      <c r="A525" s="334">
        <f>档案!A524</f>
        <v>0</v>
      </c>
      <c r="B525" s="334">
        <f ca="1" t="shared" si="80"/>
        <v>1</v>
      </c>
      <c r="D525" s="334">
        <f ca="1" t="shared" si="88"/>
        <v>2</v>
      </c>
      <c r="E525" s="327">
        <f ca="1" t="shared" si="89"/>
        <v>369</v>
      </c>
      <c r="F525" s="327" t="str">
        <f ca="1">VLOOKUP(D525,档案!A:C,3,FALSE)</f>
        <v>武汉开明</v>
      </c>
      <c r="G525" s="338" t="str">
        <f ca="1">VLOOKUP(D525,档案!A:B,2,FALSE)</f>
        <v>浦发银行光谷支行004954</v>
      </c>
      <c r="H525" s="328">
        <f ca="1" t="shared" si="81"/>
        <v>45825</v>
      </c>
      <c r="I525" s="344" t="str">
        <f ca="1" t="shared" si="82"/>
        <v>付戴斌青海发投拖车费</v>
      </c>
      <c r="J525" s="344" t="str">
        <f ca="1" t="shared" si="83"/>
        <v>项目成本</v>
      </c>
      <c r="K525" s="345">
        <f ca="1" t="shared" si="84"/>
        <v>0</v>
      </c>
      <c r="L525" s="345">
        <f ca="1" t="shared" si="85"/>
        <v>19712</v>
      </c>
      <c r="M525" s="345">
        <f ca="1" t="shared" si="86"/>
        <v>21883.1500000001</v>
      </c>
      <c r="N525" s="345">
        <f ca="1" t="shared" si="87"/>
        <v>0</v>
      </c>
    </row>
    <row r="526" ht="14.25" hidden="1" spans="1:14">
      <c r="A526" s="334">
        <f>档案!A525</f>
        <v>0</v>
      </c>
      <c r="B526" s="334">
        <f ca="1" t="shared" si="80"/>
        <v>1</v>
      </c>
      <c r="D526" s="334">
        <f ca="1" t="shared" si="88"/>
        <v>2</v>
      </c>
      <c r="E526" s="327">
        <f ca="1" t="shared" si="89"/>
        <v>370</v>
      </c>
      <c r="F526" s="327" t="str">
        <f ca="1">VLOOKUP(D526,档案!A:C,3,FALSE)</f>
        <v>武汉开明</v>
      </c>
      <c r="G526" s="338" t="str">
        <f ca="1">VLOOKUP(D526,档案!A:B,2,FALSE)</f>
        <v>浦发银行光谷支行004954</v>
      </c>
      <c r="H526" s="328">
        <f ca="1" t="shared" si="81"/>
        <v>45825</v>
      </c>
      <c r="I526" s="344" t="str">
        <f ca="1" t="shared" si="82"/>
        <v>银行手续费</v>
      </c>
      <c r="J526" s="344" t="str">
        <f ca="1" t="shared" si="83"/>
        <v>付日常费用</v>
      </c>
      <c r="K526" s="345">
        <f ca="1" t="shared" si="84"/>
        <v>0</v>
      </c>
      <c r="L526" s="345">
        <f ca="1" t="shared" si="85"/>
        <v>8</v>
      </c>
      <c r="M526" s="345">
        <f ca="1" t="shared" si="86"/>
        <v>21875.1500000001</v>
      </c>
      <c r="N526" s="345">
        <f ca="1" t="shared" si="87"/>
        <v>0</v>
      </c>
    </row>
    <row r="527" ht="14.25" hidden="1" spans="1:14">
      <c r="A527" s="334">
        <f>档案!A526</f>
        <v>0</v>
      </c>
      <c r="B527" s="334">
        <f ca="1" t="shared" si="80"/>
        <v>1</v>
      </c>
      <c r="D527" s="334">
        <f ca="1" t="shared" si="88"/>
        <v>2</v>
      </c>
      <c r="E527" s="327">
        <f ca="1" t="shared" si="89"/>
        <v>371</v>
      </c>
      <c r="F527" s="327" t="str">
        <f ca="1">VLOOKUP(D527,档案!A:C,3,FALSE)</f>
        <v>武汉开明</v>
      </c>
      <c r="G527" s="338" t="str">
        <f ca="1">VLOOKUP(D527,档案!A:B,2,FALSE)</f>
        <v>浦发银行光谷支行004954</v>
      </c>
      <c r="H527" s="328">
        <f ca="1" t="shared" si="81"/>
        <v>45825</v>
      </c>
      <c r="I527" s="344" t="str">
        <f ca="1" t="shared" si="82"/>
        <v>收到四川峨胜水泥集团股份有限公司水泥磨滑履磨削和裂纹修复款</v>
      </c>
      <c r="J527" s="344" t="str">
        <f ca="1" t="shared" si="83"/>
        <v>营业回款</v>
      </c>
      <c r="K527" s="345">
        <f ca="1" t="shared" si="84"/>
        <v>1150</v>
      </c>
      <c r="L527" s="345">
        <f ca="1" t="shared" si="85"/>
        <v>0</v>
      </c>
      <c r="M527" s="345">
        <f ca="1" t="shared" si="86"/>
        <v>23025.1500000001</v>
      </c>
      <c r="N527" s="345">
        <f ca="1" t="shared" si="87"/>
        <v>0</v>
      </c>
    </row>
    <row r="528" ht="14.25" hidden="1" spans="1:14">
      <c r="A528" s="334">
        <f>档案!A527</f>
        <v>0</v>
      </c>
      <c r="B528" s="334">
        <f ca="1" t="shared" si="80"/>
        <v>1</v>
      </c>
      <c r="D528" s="334">
        <f ca="1" t="shared" si="88"/>
        <v>2</v>
      </c>
      <c r="E528" s="327">
        <f ca="1" t="shared" si="89"/>
        <v>372</v>
      </c>
      <c r="F528" s="327" t="str">
        <f ca="1">VLOOKUP(D528,档案!A:C,3,FALSE)</f>
        <v>武汉开明</v>
      </c>
      <c r="G528" s="338" t="str">
        <f ca="1">VLOOKUP(D528,档案!A:B,2,FALSE)</f>
        <v>浦发银行光谷支行004954</v>
      </c>
      <c r="H528" s="328">
        <f ca="1" t="shared" si="81"/>
        <v>45826</v>
      </c>
      <c r="I528" s="344" t="str">
        <f ca="1" t="shared" si="82"/>
        <v>商务部冯肖用款山西工厂氨制冷车间更换阀门项目 投标保证金付内蒙古华晟工程项目管理有限公司呼和浩特一分公司--公司</v>
      </c>
      <c r="J528" s="344" t="str">
        <f ca="1" t="shared" si="83"/>
        <v>付投标保证金</v>
      </c>
      <c r="K528" s="345">
        <f ca="1" t="shared" si="84"/>
        <v>0</v>
      </c>
      <c r="L528" s="345">
        <f ca="1" t="shared" si="85"/>
        <v>10000</v>
      </c>
      <c r="M528" s="345">
        <f ca="1" t="shared" si="86"/>
        <v>13025.1500000001</v>
      </c>
      <c r="N528" s="345">
        <f ca="1" t="shared" si="87"/>
        <v>0</v>
      </c>
    </row>
    <row r="529" ht="14.25" hidden="1" spans="1:14">
      <c r="A529" s="334">
        <f>档案!A528</f>
        <v>0</v>
      </c>
      <c r="B529" s="334">
        <f ca="1" t="shared" si="80"/>
        <v>1</v>
      </c>
      <c r="D529" s="334">
        <f ca="1" t="shared" si="88"/>
        <v>2</v>
      </c>
      <c r="E529" s="327">
        <f ca="1" t="shared" si="89"/>
        <v>373</v>
      </c>
      <c r="F529" s="327" t="str">
        <f ca="1">VLOOKUP(D529,档案!A:C,3,FALSE)</f>
        <v>武汉开明</v>
      </c>
      <c r="G529" s="338" t="str">
        <f ca="1">VLOOKUP(D529,档案!A:B,2,FALSE)</f>
        <v>浦发银行光谷支行004954</v>
      </c>
      <c r="H529" s="328">
        <f ca="1" t="shared" si="81"/>
        <v>45826</v>
      </c>
      <c r="I529" s="344" t="str">
        <f ca="1" t="shared" si="82"/>
        <v>银行手续费</v>
      </c>
      <c r="J529" s="344" t="str">
        <f ca="1" t="shared" si="83"/>
        <v>付日常费用</v>
      </c>
      <c r="K529" s="345">
        <f ca="1" t="shared" si="84"/>
        <v>0</v>
      </c>
      <c r="L529" s="345">
        <f ca="1" t="shared" si="85"/>
        <v>4</v>
      </c>
      <c r="M529" s="345">
        <f ca="1" t="shared" si="86"/>
        <v>13021.1500000001</v>
      </c>
      <c r="N529" s="345">
        <f ca="1" t="shared" si="87"/>
        <v>0</v>
      </c>
    </row>
    <row r="530" ht="14.25" hidden="1" spans="1:14">
      <c r="A530" s="334">
        <f>档案!A529</f>
        <v>0</v>
      </c>
      <c r="B530" s="334">
        <f ca="1" t="shared" si="80"/>
        <v>1</v>
      </c>
      <c r="D530" s="334">
        <f ca="1" t="shared" si="88"/>
        <v>2</v>
      </c>
      <c r="E530" s="327">
        <f ca="1" t="shared" si="89"/>
        <v>374</v>
      </c>
      <c r="F530" s="327" t="str">
        <f ca="1">VLOOKUP(D530,档案!A:C,3,FALSE)</f>
        <v>武汉开明</v>
      </c>
      <c r="G530" s="338" t="str">
        <f ca="1">VLOOKUP(D530,档案!A:B,2,FALSE)</f>
        <v>浦发银行光谷支行004954</v>
      </c>
      <c r="H530" s="328">
        <f ca="1" t="shared" si="81"/>
        <v>45826</v>
      </c>
      <c r="I530" s="344" t="str">
        <f ca="1" t="shared" si="82"/>
        <v>收到贵州资兆建材有限公司质押金</v>
      </c>
      <c r="J530" s="344" t="str">
        <f ca="1" t="shared" si="83"/>
        <v>营业回款</v>
      </c>
      <c r="K530" s="345">
        <f ca="1" t="shared" si="84"/>
        <v>9500</v>
      </c>
      <c r="L530" s="345">
        <f ca="1" t="shared" si="85"/>
        <v>0</v>
      </c>
      <c r="M530" s="345">
        <f ca="1" t="shared" si="86"/>
        <v>22521.1500000001</v>
      </c>
      <c r="N530" s="345">
        <f ca="1" t="shared" si="87"/>
        <v>0</v>
      </c>
    </row>
    <row r="531" ht="14.25" hidden="1" spans="1:14">
      <c r="A531" s="334">
        <f>档案!A530</f>
        <v>0</v>
      </c>
      <c r="B531" s="334">
        <f ca="1" t="shared" si="80"/>
        <v>1</v>
      </c>
      <c r="D531" s="334">
        <f ca="1" t="shared" si="88"/>
        <v>2</v>
      </c>
      <c r="E531" s="327">
        <f ca="1" t="shared" si="89"/>
        <v>375</v>
      </c>
      <c r="F531" s="327" t="str">
        <f ca="1">VLOOKUP(D531,档案!A:C,3,FALSE)</f>
        <v>武汉开明</v>
      </c>
      <c r="G531" s="338" t="str">
        <f ca="1">VLOOKUP(D531,档案!A:B,2,FALSE)</f>
        <v>浦发银行光谷支行004954</v>
      </c>
      <c r="H531" s="328">
        <f ca="1" t="shared" si="81"/>
        <v>45826</v>
      </c>
      <c r="I531" s="344" t="str">
        <f ca="1" t="shared" si="82"/>
        <v>收到武汉农商行转款</v>
      </c>
      <c r="J531" s="344" t="str">
        <f ca="1" t="shared" si="83"/>
        <v>他行转入或存现</v>
      </c>
      <c r="K531" s="345">
        <f ca="1" t="shared" si="84"/>
        <v>100000</v>
      </c>
      <c r="L531" s="345">
        <f ca="1" t="shared" si="85"/>
        <v>0</v>
      </c>
      <c r="M531" s="345">
        <f ca="1" t="shared" si="86"/>
        <v>122521.15</v>
      </c>
      <c r="N531" s="345">
        <f ca="1" t="shared" si="87"/>
        <v>0</v>
      </c>
    </row>
    <row r="532" ht="14.25" hidden="1" spans="1:14">
      <c r="A532" s="334">
        <f>档案!A531</f>
        <v>0</v>
      </c>
      <c r="B532" s="334">
        <f ca="1" t="shared" si="80"/>
        <v>1</v>
      </c>
      <c r="D532" s="334">
        <f ca="1" t="shared" si="88"/>
        <v>2</v>
      </c>
      <c r="E532" s="327">
        <f ca="1" t="shared" si="89"/>
        <v>376</v>
      </c>
      <c r="F532" s="327" t="str">
        <f ca="1">VLOOKUP(D532,档案!A:C,3,FALSE)</f>
        <v>武汉开明</v>
      </c>
      <c r="G532" s="338" t="str">
        <f ca="1">VLOOKUP(D532,档案!A:B,2,FALSE)</f>
        <v>浦发银行光谷支行004954</v>
      </c>
      <c r="H532" s="328">
        <f ca="1" t="shared" si="81"/>
        <v>45828</v>
      </c>
      <c r="I532" s="344" t="str">
        <f ca="1" t="shared" si="82"/>
        <v>收到湖南良田水泥有限公司转来维修及保养费</v>
      </c>
      <c r="J532" s="344" t="str">
        <f ca="1" t="shared" si="83"/>
        <v>营业回款</v>
      </c>
      <c r="K532" s="345">
        <f ca="1" t="shared" si="84"/>
        <v>45000</v>
      </c>
      <c r="L532" s="345">
        <f ca="1" t="shared" si="85"/>
        <v>0</v>
      </c>
      <c r="M532" s="345">
        <f ca="1" t="shared" si="86"/>
        <v>167521.15</v>
      </c>
      <c r="N532" s="345">
        <f ca="1" t="shared" si="87"/>
        <v>0</v>
      </c>
    </row>
    <row r="533" ht="14.25" hidden="1" spans="1:14">
      <c r="A533" s="334">
        <f>档案!A532</f>
        <v>0</v>
      </c>
      <c r="B533" s="334">
        <f ca="1" t="shared" si="80"/>
        <v>1</v>
      </c>
      <c r="D533" s="334">
        <f ca="1" t="shared" si="88"/>
        <v>2</v>
      </c>
      <c r="E533" s="327">
        <f ca="1" t="shared" si="89"/>
        <v>377</v>
      </c>
      <c r="F533" s="327" t="str">
        <f ca="1">VLOOKUP(D533,档案!A:C,3,FALSE)</f>
        <v>武汉开明</v>
      </c>
      <c r="G533" s="338" t="str">
        <f ca="1">VLOOKUP(D533,档案!A:B,2,FALSE)</f>
        <v>浦发银行光谷支行004954</v>
      </c>
      <c r="H533" s="328">
        <f ca="1" t="shared" si="81"/>
        <v>45829</v>
      </c>
      <c r="I533" s="344" t="str">
        <f ca="1" t="shared" si="82"/>
        <v>银行结息</v>
      </c>
      <c r="J533" s="344" t="str">
        <f ca="1" t="shared" si="83"/>
        <v>其他收款</v>
      </c>
      <c r="K533" s="345">
        <f ca="1" t="shared" si="84"/>
        <v>24.14</v>
      </c>
      <c r="L533" s="345">
        <f ca="1" t="shared" si="85"/>
        <v>0</v>
      </c>
      <c r="M533" s="345">
        <f ca="1" t="shared" si="86"/>
        <v>167545.29</v>
      </c>
      <c r="N533" s="345">
        <f ca="1" t="shared" si="87"/>
        <v>0</v>
      </c>
    </row>
    <row r="534" ht="14.25" hidden="1" spans="1:14">
      <c r="A534" s="334">
        <f>档案!A533</f>
        <v>0</v>
      </c>
      <c r="B534" s="334">
        <f ca="1" t="shared" si="80"/>
        <v>1</v>
      </c>
      <c r="D534" s="334">
        <f ca="1" t="shared" si="88"/>
        <v>2</v>
      </c>
      <c r="E534" s="327">
        <f ca="1" t="shared" si="89"/>
        <v>378</v>
      </c>
      <c r="F534" s="327" t="str">
        <f ca="1">VLOOKUP(D534,档案!A:C,3,FALSE)</f>
        <v>武汉开明</v>
      </c>
      <c r="G534" s="338" t="str">
        <f ca="1">VLOOKUP(D534,档案!A:B,2,FALSE)</f>
        <v>浦发银行光谷支行004954</v>
      </c>
      <c r="H534" s="328">
        <f ca="1" t="shared" si="81"/>
        <v>45829</v>
      </c>
      <c r="I534" s="344" t="str">
        <f ca="1" t="shared" si="82"/>
        <v>还浦发贷款利息</v>
      </c>
      <c r="J534" s="344" t="str">
        <f ca="1" t="shared" si="83"/>
        <v>还借款及利息</v>
      </c>
      <c r="K534" s="345">
        <f ca="1" t="shared" si="84"/>
        <v>0</v>
      </c>
      <c r="L534" s="345">
        <f ca="1" t="shared" si="85"/>
        <v>60566.67</v>
      </c>
      <c r="M534" s="345">
        <f ca="1" t="shared" si="86"/>
        <v>106978.62</v>
      </c>
      <c r="N534" s="345">
        <f ca="1" t="shared" si="87"/>
        <v>0</v>
      </c>
    </row>
    <row r="535" ht="14.25" hidden="1" spans="1:14">
      <c r="A535" s="334">
        <f>档案!A534</f>
        <v>0</v>
      </c>
      <c r="B535" s="334">
        <f ca="1" t="shared" si="80"/>
        <v>1</v>
      </c>
      <c r="D535" s="334">
        <f ca="1" t="shared" si="88"/>
        <v>2</v>
      </c>
      <c r="E535" s="327">
        <f ca="1" t="shared" si="89"/>
        <v>379</v>
      </c>
      <c r="F535" s="327" t="str">
        <f ca="1">VLOOKUP(D535,档案!A:C,3,FALSE)</f>
        <v>武汉开明</v>
      </c>
      <c r="G535" s="338" t="str">
        <f ca="1">VLOOKUP(D535,档案!A:B,2,FALSE)</f>
        <v>浦发银行光谷支行004954</v>
      </c>
      <c r="H535" s="328">
        <f ca="1" t="shared" si="81"/>
        <v>45829</v>
      </c>
      <c r="I535" s="344" t="str">
        <f ca="1" t="shared" si="82"/>
        <v>还浦发贷款利息</v>
      </c>
      <c r="J535" s="344" t="str">
        <f ca="1" t="shared" si="83"/>
        <v>还借款及利息</v>
      </c>
      <c r="K535" s="345">
        <f ca="1" t="shared" si="84"/>
        <v>0</v>
      </c>
      <c r="L535" s="345">
        <f ca="1" t="shared" si="85"/>
        <v>4718.06</v>
      </c>
      <c r="M535" s="345">
        <f ca="1" t="shared" si="86"/>
        <v>102260.56</v>
      </c>
      <c r="N535" s="345">
        <f ca="1" t="shared" si="87"/>
        <v>0</v>
      </c>
    </row>
    <row r="536" ht="14.25" hidden="1" spans="1:14">
      <c r="A536" s="334">
        <f>档案!A535</f>
        <v>0</v>
      </c>
      <c r="B536" s="334">
        <f ca="1" t="shared" si="80"/>
        <v>1</v>
      </c>
      <c r="D536" s="334">
        <f ca="1" t="shared" si="88"/>
        <v>2</v>
      </c>
      <c r="E536" s="327">
        <f ca="1" t="shared" si="89"/>
        <v>380</v>
      </c>
      <c r="F536" s="327" t="str">
        <f ca="1">VLOOKUP(D536,档案!A:C,3,FALSE)</f>
        <v>武汉开明</v>
      </c>
      <c r="G536" s="338" t="str">
        <f ca="1">VLOOKUP(D536,档案!A:B,2,FALSE)</f>
        <v>浦发银行光谷支行004954</v>
      </c>
      <c r="H536" s="328">
        <f ca="1" t="shared" si="81"/>
        <v>45829</v>
      </c>
      <c r="I536" s="344" t="str">
        <f ca="1" t="shared" si="82"/>
        <v>商务部冯肖用款内蒙古君正能源化工集团股份有限公司2025年8月水泥分公司设备大修项目投标保证金付内蒙古君正能源化工集团股份有限公司</v>
      </c>
      <c r="J536" s="344" t="str">
        <f ca="1" t="shared" si="83"/>
        <v>付投标保证金</v>
      </c>
      <c r="K536" s="345">
        <f ca="1" t="shared" si="84"/>
        <v>0</v>
      </c>
      <c r="L536" s="345">
        <f ca="1" t="shared" si="85"/>
        <v>50000</v>
      </c>
      <c r="M536" s="345">
        <f ca="1" t="shared" si="86"/>
        <v>52260.5600000001</v>
      </c>
      <c r="N536" s="345">
        <f ca="1" t="shared" si="87"/>
        <v>0</v>
      </c>
    </row>
    <row r="537" ht="14.25" hidden="1" spans="1:14">
      <c r="A537" s="334">
        <f>档案!A536</f>
        <v>0</v>
      </c>
      <c r="B537" s="334">
        <f ca="1" t="shared" si="80"/>
        <v>1</v>
      </c>
      <c r="D537" s="334">
        <f ca="1" t="shared" si="88"/>
        <v>2</v>
      </c>
      <c r="E537" s="327">
        <f ca="1" t="shared" si="89"/>
        <v>381</v>
      </c>
      <c r="F537" s="327" t="str">
        <f ca="1">VLOOKUP(D537,档案!A:C,3,FALSE)</f>
        <v>武汉开明</v>
      </c>
      <c r="G537" s="338" t="str">
        <f ca="1">VLOOKUP(D537,档案!A:B,2,FALSE)</f>
        <v>浦发银行光谷支行004954</v>
      </c>
      <c r="H537" s="328">
        <f ca="1" t="shared" si="81"/>
        <v>45829</v>
      </c>
      <c r="I537" s="344" t="str">
        <f ca="1" t="shared" si="82"/>
        <v>银行手续费</v>
      </c>
      <c r="J537" s="344" t="str">
        <f ca="1" t="shared" si="83"/>
        <v>付日常费用</v>
      </c>
      <c r="K537" s="345">
        <f ca="1" t="shared" si="84"/>
        <v>0</v>
      </c>
      <c r="L537" s="345">
        <f ca="1" t="shared" si="85"/>
        <v>8</v>
      </c>
      <c r="M537" s="345">
        <f ca="1" t="shared" si="86"/>
        <v>52252.5600000001</v>
      </c>
      <c r="N537" s="345">
        <f ca="1" t="shared" si="87"/>
        <v>0</v>
      </c>
    </row>
    <row r="538" ht="14.25" hidden="1" spans="1:14">
      <c r="A538" s="334">
        <f>档案!A537</f>
        <v>0</v>
      </c>
      <c r="B538" s="334">
        <f ca="1" t="shared" si="80"/>
        <v>1</v>
      </c>
      <c r="D538" s="334">
        <f ca="1" t="shared" si="88"/>
        <v>2</v>
      </c>
      <c r="E538" s="327">
        <f ca="1" t="shared" si="89"/>
        <v>382</v>
      </c>
      <c r="F538" s="327" t="str">
        <f ca="1">VLOOKUP(D538,档案!A:C,3,FALSE)</f>
        <v>武汉开明</v>
      </c>
      <c r="G538" s="338" t="str">
        <f ca="1">VLOOKUP(D538,档案!A:B,2,FALSE)</f>
        <v>浦发银行光谷支行004954</v>
      </c>
      <c r="H538" s="328">
        <f ca="1" t="shared" si="81"/>
        <v>45831</v>
      </c>
      <c r="I538" s="344" t="str">
        <f ca="1" t="shared" si="82"/>
        <v>商务部范雅君用款重碱车间压缩系统节能降碳技术改造项目窑气管线移位及管线甩头项目安全保证金凑整款付青海发投碱业有限公司--公司</v>
      </c>
      <c r="J538" s="344" t="str">
        <f ca="1" t="shared" si="83"/>
        <v>付投标保证金</v>
      </c>
      <c r="K538" s="345">
        <f ca="1" t="shared" si="84"/>
        <v>0</v>
      </c>
      <c r="L538" s="345">
        <f ca="1" t="shared" si="85"/>
        <v>500</v>
      </c>
      <c r="M538" s="345">
        <f ca="1" t="shared" si="86"/>
        <v>51752.5600000001</v>
      </c>
      <c r="N538" s="345">
        <f ca="1" t="shared" si="87"/>
        <v>0</v>
      </c>
    </row>
    <row r="539" ht="14.25" hidden="1" spans="1:14">
      <c r="A539" s="334">
        <f>档案!A538</f>
        <v>0</v>
      </c>
      <c r="B539" s="334">
        <f ca="1" t="shared" si="80"/>
        <v>1</v>
      </c>
      <c r="D539" s="334">
        <f ca="1" t="shared" si="88"/>
        <v>2</v>
      </c>
      <c r="E539" s="327">
        <f ca="1" t="shared" si="89"/>
        <v>383</v>
      </c>
      <c r="F539" s="327" t="str">
        <f ca="1">VLOOKUP(D539,档案!A:C,3,FALSE)</f>
        <v>武汉开明</v>
      </c>
      <c r="G539" s="338" t="str">
        <f ca="1">VLOOKUP(D539,档案!A:B,2,FALSE)</f>
        <v>浦发银行光谷支行004954</v>
      </c>
      <c r="H539" s="328">
        <f ca="1" t="shared" si="81"/>
        <v>45831</v>
      </c>
      <c r="I539" s="344" t="str">
        <f ca="1" t="shared" si="82"/>
        <v>商务部范雅君用款重碱车间压缩工段阀门管线更换、新增系统甩头项目安全保证金凑整款付青海发投碱业有限公司--公司</v>
      </c>
      <c r="J539" s="344" t="str">
        <f ca="1" t="shared" si="83"/>
        <v>付投标保证金</v>
      </c>
      <c r="K539" s="345">
        <f ca="1" t="shared" si="84"/>
        <v>0</v>
      </c>
      <c r="L539" s="345">
        <f ca="1" t="shared" si="85"/>
        <v>500</v>
      </c>
      <c r="M539" s="345">
        <f ca="1" t="shared" si="86"/>
        <v>51252.5600000001</v>
      </c>
      <c r="N539" s="345">
        <f ca="1" t="shared" si="87"/>
        <v>0</v>
      </c>
    </row>
    <row r="540" ht="14.25" hidden="1" spans="1:14">
      <c r="A540" s="334">
        <f>档案!A539</f>
        <v>0</v>
      </c>
      <c r="B540" s="334">
        <f ca="1" t="shared" si="80"/>
        <v>1</v>
      </c>
      <c r="D540" s="334">
        <f ca="1" t="shared" si="88"/>
        <v>2</v>
      </c>
      <c r="E540" s="327">
        <f ca="1" t="shared" si="89"/>
        <v>384</v>
      </c>
      <c r="F540" s="327" t="str">
        <f ca="1">VLOOKUP(D540,档案!A:C,3,FALSE)</f>
        <v>武汉开明</v>
      </c>
      <c r="G540" s="338" t="str">
        <f ca="1">VLOOKUP(D540,档案!A:B,2,FALSE)</f>
        <v>浦发银行光谷支行004954</v>
      </c>
      <c r="H540" s="328">
        <f ca="1" t="shared" si="81"/>
        <v>45831</v>
      </c>
      <c r="I540" s="344" t="str">
        <f ca="1" t="shared" si="82"/>
        <v>商务部范雅君用款重碱车间蒸吸工段阀门及管线更换项目安全保证金凑整款付青海发投碱业有限公司--公司</v>
      </c>
      <c r="J540" s="344" t="str">
        <f ca="1" t="shared" si="83"/>
        <v>付投标保证金</v>
      </c>
      <c r="K540" s="345">
        <f ca="1" t="shared" si="84"/>
        <v>0</v>
      </c>
      <c r="L540" s="345">
        <f ca="1" t="shared" si="85"/>
        <v>500</v>
      </c>
      <c r="M540" s="345">
        <f ca="1" t="shared" si="86"/>
        <v>50752.5600000001</v>
      </c>
      <c r="N540" s="345">
        <f ca="1" t="shared" si="87"/>
        <v>0</v>
      </c>
    </row>
    <row r="541" ht="14.25" hidden="1" spans="1:14">
      <c r="A541" s="334">
        <f>档案!A540</f>
        <v>0</v>
      </c>
      <c r="B541" s="334">
        <f ca="1" t="shared" si="80"/>
        <v>1</v>
      </c>
      <c r="D541" s="334">
        <f ca="1" t="shared" si="88"/>
        <v>2</v>
      </c>
      <c r="E541" s="327">
        <f ca="1" t="shared" si="89"/>
        <v>385</v>
      </c>
      <c r="F541" s="327" t="str">
        <f ca="1">VLOOKUP(D541,档案!A:C,3,FALSE)</f>
        <v>武汉开明</v>
      </c>
      <c r="G541" s="338" t="str">
        <f ca="1">VLOOKUP(D541,档案!A:B,2,FALSE)</f>
        <v>浦发银行光谷支行004954</v>
      </c>
      <c r="H541" s="328">
        <f ca="1" t="shared" si="81"/>
        <v>45831</v>
      </c>
      <c r="I541" s="344" t="str">
        <f ca="1" t="shared" si="82"/>
        <v>银行手续费</v>
      </c>
      <c r="J541" s="344" t="str">
        <f ca="1" t="shared" si="83"/>
        <v>付日常费用</v>
      </c>
      <c r="K541" s="345">
        <f ca="1" t="shared" si="84"/>
        <v>0</v>
      </c>
      <c r="L541" s="345">
        <f ca="1" t="shared" si="85"/>
        <v>4</v>
      </c>
      <c r="M541" s="345">
        <f ca="1" t="shared" si="86"/>
        <v>50748.5600000001</v>
      </c>
      <c r="N541" s="345">
        <f ca="1" t="shared" si="87"/>
        <v>0</v>
      </c>
    </row>
    <row r="542" ht="14.25" hidden="1" spans="1:14">
      <c r="A542" s="334">
        <f>档案!A541</f>
        <v>0</v>
      </c>
      <c r="B542" s="334">
        <f ca="1" t="shared" si="80"/>
        <v>1</v>
      </c>
      <c r="D542" s="334">
        <f ca="1" t="shared" si="88"/>
        <v>2</v>
      </c>
      <c r="E542" s="327">
        <f ca="1" t="shared" si="89"/>
        <v>386</v>
      </c>
      <c r="F542" s="327" t="str">
        <f ca="1">VLOOKUP(D542,档案!A:C,3,FALSE)</f>
        <v>武汉开明</v>
      </c>
      <c r="G542" s="338" t="str">
        <f ca="1">VLOOKUP(D542,档案!A:B,2,FALSE)</f>
        <v>浦发银行光谷支行004954</v>
      </c>
      <c r="H542" s="328">
        <f ca="1" t="shared" si="81"/>
        <v>45831</v>
      </c>
      <c r="I542" s="344" t="str">
        <f ca="1" t="shared" si="82"/>
        <v>银行手续费</v>
      </c>
      <c r="J542" s="344" t="str">
        <f ca="1" t="shared" si="83"/>
        <v>付日常费用</v>
      </c>
      <c r="K542" s="345">
        <f ca="1" t="shared" si="84"/>
        <v>0</v>
      </c>
      <c r="L542" s="345">
        <f ca="1" t="shared" si="85"/>
        <v>4</v>
      </c>
      <c r="M542" s="345">
        <f ca="1" t="shared" si="86"/>
        <v>50744.5600000001</v>
      </c>
      <c r="N542" s="345">
        <f ca="1" t="shared" si="87"/>
        <v>0</v>
      </c>
    </row>
    <row r="543" ht="14.25" hidden="1" spans="1:14">
      <c r="A543" s="334">
        <f>档案!A542</f>
        <v>0</v>
      </c>
      <c r="B543" s="334">
        <f ca="1" t="shared" si="80"/>
        <v>1</v>
      </c>
      <c r="D543" s="334">
        <f ca="1" t="shared" si="88"/>
        <v>2</v>
      </c>
      <c r="E543" s="327">
        <f ca="1" t="shared" si="89"/>
        <v>387</v>
      </c>
      <c r="F543" s="327" t="str">
        <f ca="1">VLOOKUP(D543,档案!A:C,3,FALSE)</f>
        <v>武汉开明</v>
      </c>
      <c r="G543" s="338" t="str">
        <f ca="1">VLOOKUP(D543,档案!A:B,2,FALSE)</f>
        <v>浦发银行光谷支行004954</v>
      </c>
      <c r="H543" s="328">
        <f ca="1" t="shared" si="81"/>
        <v>45831</v>
      </c>
      <c r="I543" s="344" t="str">
        <f ca="1" t="shared" si="82"/>
        <v>银行手续费</v>
      </c>
      <c r="J543" s="344" t="str">
        <f ca="1" t="shared" si="83"/>
        <v>付日常费用</v>
      </c>
      <c r="K543" s="345">
        <f ca="1" t="shared" si="84"/>
        <v>0</v>
      </c>
      <c r="L543" s="345">
        <f ca="1" t="shared" si="85"/>
        <v>4</v>
      </c>
      <c r="M543" s="345">
        <f ca="1" t="shared" si="86"/>
        <v>50740.5600000001</v>
      </c>
      <c r="N543" s="345">
        <f ca="1" t="shared" si="87"/>
        <v>0</v>
      </c>
    </row>
    <row r="544" ht="14.25" hidden="1" spans="1:14">
      <c r="A544" s="334">
        <f>档案!A543</f>
        <v>0</v>
      </c>
      <c r="B544" s="334">
        <f ca="1" t="shared" si="80"/>
        <v>1</v>
      </c>
      <c r="D544" s="334">
        <f ca="1" t="shared" si="88"/>
        <v>2</v>
      </c>
      <c r="E544" s="327">
        <f ca="1" t="shared" si="89"/>
        <v>388</v>
      </c>
      <c r="F544" s="327" t="str">
        <f ca="1">VLOOKUP(D544,档案!A:C,3,FALSE)</f>
        <v>武汉开明</v>
      </c>
      <c r="G544" s="338" t="str">
        <f ca="1">VLOOKUP(D544,档案!A:B,2,FALSE)</f>
        <v>浦发银行光谷支行004954</v>
      </c>
      <c r="H544" s="328">
        <f ca="1" t="shared" si="81"/>
        <v>45831</v>
      </c>
      <c r="I544" s="344" t="str">
        <f ca="1" t="shared" si="82"/>
        <v>收到青海发投碱业有限公司退安全保证金</v>
      </c>
      <c r="J544" s="344" t="str">
        <f ca="1" t="shared" si="83"/>
        <v>投标保证金回款</v>
      </c>
      <c r="K544" s="345">
        <f ca="1" t="shared" si="84"/>
        <v>89000</v>
      </c>
      <c r="L544" s="345">
        <f ca="1" t="shared" si="85"/>
        <v>0</v>
      </c>
      <c r="M544" s="345">
        <f ca="1" t="shared" si="86"/>
        <v>139740.56</v>
      </c>
      <c r="N544" s="345">
        <f ca="1" t="shared" si="87"/>
        <v>0</v>
      </c>
    </row>
    <row r="545" ht="14.25" hidden="1" spans="1:14">
      <c r="A545" s="334">
        <f>档案!A544</f>
        <v>0</v>
      </c>
      <c r="B545" s="334">
        <f ca="1" t="shared" si="80"/>
        <v>1</v>
      </c>
      <c r="D545" s="334">
        <f ca="1" t="shared" si="88"/>
        <v>2</v>
      </c>
      <c r="E545" s="327">
        <f ca="1" t="shared" si="89"/>
        <v>389</v>
      </c>
      <c r="F545" s="327" t="str">
        <f ca="1">VLOOKUP(D545,档案!A:C,3,FALSE)</f>
        <v>武汉开明</v>
      </c>
      <c r="G545" s="338" t="str">
        <f ca="1">VLOOKUP(D545,档案!A:B,2,FALSE)</f>
        <v>浦发银行光谷支行004954</v>
      </c>
      <c r="H545" s="328">
        <f ca="1" t="shared" si="81"/>
        <v>45831</v>
      </c>
      <c r="I545" s="344" t="str">
        <f ca="1" t="shared" si="82"/>
        <v>收到青海发投碱业有限公司退安全保证金</v>
      </c>
      <c r="J545" s="344" t="str">
        <f ca="1" t="shared" si="83"/>
        <v>投标保证金回款</v>
      </c>
      <c r="K545" s="345">
        <f ca="1" t="shared" si="84"/>
        <v>15000</v>
      </c>
      <c r="L545" s="345">
        <f ca="1" t="shared" si="85"/>
        <v>0</v>
      </c>
      <c r="M545" s="345">
        <f ca="1" t="shared" si="86"/>
        <v>154740.56</v>
      </c>
      <c r="N545" s="345">
        <f ca="1" t="shared" si="87"/>
        <v>0</v>
      </c>
    </row>
    <row r="546" ht="14.25" hidden="1" spans="1:14">
      <c r="A546" s="334">
        <f>档案!A545</f>
        <v>0</v>
      </c>
      <c r="B546" s="334">
        <f ca="1" t="shared" si="80"/>
        <v>1</v>
      </c>
      <c r="D546" s="334">
        <f ca="1" t="shared" si="88"/>
        <v>2</v>
      </c>
      <c r="E546" s="327">
        <f ca="1" t="shared" si="89"/>
        <v>390</v>
      </c>
      <c r="F546" s="327" t="str">
        <f ca="1">VLOOKUP(D546,档案!A:C,3,FALSE)</f>
        <v>武汉开明</v>
      </c>
      <c r="G546" s="338" t="str">
        <f ca="1">VLOOKUP(D546,档案!A:B,2,FALSE)</f>
        <v>浦发银行光谷支行004954</v>
      </c>
      <c r="H546" s="328">
        <f ca="1" t="shared" si="81"/>
        <v>45831</v>
      </c>
      <c r="I546" s="344" t="str">
        <f ca="1" t="shared" si="82"/>
        <v>收到青海发投碱业有限公司退安全保证金</v>
      </c>
      <c r="J546" s="344" t="str">
        <f ca="1" t="shared" si="83"/>
        <v>投标保证金回款</v>
      </c>
      <c r="K546" s="345">
        <f ca="1" t="shared" si="84"/>
        <v>29000</v>
      </c>
      <c r="L546" s="345">
        <f ca="1" t="shared" si="85"/>
        <v>0</v>
      </c>
      <c r="M546" s="345">
        <f ca="1" t="shared" si="86"/>
        <v>183740.56</v>
      </c>
      <c r="N546" s="345">
        <f ca="1" t="shared" si="87"/>
        <v>0</v>
      </c>
    </row>
    <row r="547" ht="14.25" hidden="1" spans="1:14">
      <c r="A547" s="334">
        <f>档案!A546</f>
        <v>0</v>
      </c>
      <c r="B547" s="334">
        <f ca="1" t="shared" si="80"/>
        <v>1</v>
      </c>
      <c r="D547" s="334">
        <f ca="1" t="shared" si="88"/>
        <v>2</v>
      </c>
      <c r="E547" s="327">
        <f ca="1" t="shared" si="89"/>
        <v>391</v>
      </c>
      <c r="F547" s="327" t="str">
        <f ca="1">VLOOKUP(D547,档案!A:C,3,FALSE)</f>
        <v>武汉开明</v>
      </c>
      <c r="G547" s="338" t="str">
        <f ca="1">VLOOKUP(D547,档案!A:B,2,FALSE)</f>
        <v>浦发银行光谷支行004954</v>
      </c>
      <c r="H547" s="328">
        <f ca="1" t="shared" si="81"/>
        <v>45831</v>
      </c>
      <c r="I547" s="344" t="str">
        <f ca="1" t="shared" si="82"/>
        <v>收到青海发投碱业有限公司退安全保证金</v>
      </c>
      <c r="J547" s="344" t="str">
        <f ca="1" t="shared" si="83"/>
        <v>投标保证金回款</v>
      </c>
      <c r="K547" s="345">
        <f ca="1" t="shared" si="84"/>
        <v>180000</v>
      </c>
      <c r="L547" s="345">
        <f ca="1" t="shared" si="85"/>
        <v>0</v>
      </c>
      <c r="M547" s="345">
        <f ca="1" t="shared" si="86"/>
        <v>363740.56</v>
      </c>
      <c r="N547" s="345">
        <f ca="1" t="shared" si="87"/>
        <v>0</v>
      </c>
    </row>
    <row r="548" ht="14.25" hidden="1" spans="1:14">
      <c r="A548" s="334">
        <f>档案!A547</f>
        <v>0</v>
      </c>
      <c r="B548" s="334">
        <f ca="1" t="shared" si="80"/>
        <v>1</v>
      </c>
      <c r="D548" s="334">
        <f ca="1" t="shared" si="88"/>
        <v>2</v>
      </c>
      <c r="E548" s="327">
        <f ca="1" t="shared" si="89"/>
        <v>392</v>
      </c>
      <c r="F548" s="327" t="str">
        <f ca="1">VLOOKUP(D548,档案!A:C,3,FALSE)</f>
        <v>武汉开明</v>
      </c>
      <c r="G548" s="338" t="str">
        <f ca="1">VLOOKUP(D548,档案!A:B,2,FALSE)</f>
        <v>浦发银行光谷支行004954</v>
      </c>
      <c r="H548" s="328">
        <f ca="1" t="shared" si="81"/>
        <v>45831</v>
      </c>
      <c r="I548" s="344" t="str">
        <f ca="1" t="shared" si="82"/>
        <v>收到青海发投碱业有限公司退安全保证金</v>
      </c>
      <c r="J548" s="344" t="str">
        <f ca="1" t="shared" si="83"/>
        <v>投标保证金回款</v>
      </c>
      <c r="K548" s="345">
        <f ca="1" t="shared" si="84"/>
        <v>66000</v>
      </c>
      <c r="L548" s="345">
        <f ca="1" t="shared" si="85"/>
        <v>0</v>
      </c>
      <c r="M548" s="345">
        <f ca="1" t="shared" si="86"/>
        <v>429740.56</v>
      </c>
      <c r="N548" s="345">
        <f ca="1" t="shared" si="87"/>
        <v>0</v>
      </c>
    </row>
    <row r="549" ht="14.25" hidden="1" spans="1:14">
      <c r="A549" s="334">
        <f>档案!A548</f>
        <v>0</v>
      </c>
      <c r="B549" s="334">
        <f ca="1" t="shared" si="80"/>
        <v>1</v>
      </c>
      <c r="D549" s="334">
        <f ca="1" t="shared" si="88"/>
        <v>2</v>
      </c>
      <c r="E549" s="327">
        <f ca="1" t="shared" si="89"/>
        <v>393</v>
      </c>
      <c r="F549" s="327" t="str">
        <f ca="1">VLOOKUP(D549,档案!A:C,3,FALSE)</f>
        <v>武汉开明</v>
      </c>
      <c r="G549" s="338" t="str">
        <f ca="1">VLOOKUP(D549,档案!A:B,2,FALSE)</f>
        <v>浦发银行光谷支行004954</v>
      </c>
      <c r="H549" s="328">
        <f ca="1" t="shared" si="81"/>
        <v>45831</v>
      </c>
      <c r="I549" s="344" t="str">
        <f ca="1" t="shared" si="82"/>
        <v>收到青海发投碱业有限公司退安全保证金</v>
      </c>
      <c r="J549" s="344" t="str">
        <f ca="1" t="shared" si="83"/>
        <v>投标保证金回款</v>
      </c>
      <c r="K549" s="345">
        <f ca="1" t="shared" si="84"/>
        <v>21000</v>
      </c>
      <c r="L549" s="345">
        <f ca="1" t="shared" si="85"/>
        <v>0</v>
      </c>
      <c r="M549" s="345">
        <f ca="1" t="shared" si="86"/>
        <v>450740.56</v>
      </c>
      <c r="N549" s="345">
        <f ca="1" t="shared" si="87"/>
        <v>0</v>
      </c>
    </row>
    <row r="550" ht="14.25" hidden="1" spans="1:14">
      <c r="A550" s="334">
        <f>档案!A549</f>
        <v>0</v>
      </c>
      <c r="B550" s="334">
        <f ca="1" t="shared" si="80"/>
        <v>1</v>
      </c>
      <c r="D550" s="334">
        <f ca="1" t="shared" si="88"/>
        <v>2</v>
      </c>
      <c r="E550" s="327">
        <f ca="1" t="shared" si="89"/>
        <v>394</v>
      </c>
      <c r="F550" s="327" t="str">
        <f ca="1">VLOOKUP(D550,档案!A:C,3,FALSE)</f>
        <v>武汉开明</v>
      </c>
      <c r="G550" s="338" t="str">
        <f ca="1">VLOOKUP(D550,档案!A:B,2,FALSE)</f>
        <v>浦发银行光谷支行004954</v>
      </c>
      <c r="H550" s="328">
        <f ca="1" t="shared" si="81"/>
        <v>45831</v>
      </c>
      <c r="I550" s="344" t="str">
        <f ca="1" t="shared" si="82"/>
        <v>收到青海发投碱业有限公司退安全保证金</v>
      </c>
      <c r="J550" s="344" t="str">
        <f ca="1" t="shared" si="83"/>
        <v>投标保证金回款</v>
      </c>
      <c r="K550" s="345">
        <f ca="1" t="shared" si="84"/>
        <v>7000</v>
      </c>
      <c r="L550" s="345">
        <f ca="1" t="shared" si="85"/>
        <v>0</v>
      </c>
      <c r="M550" s="345">
        <f ca="1" t="shared" si="86"/>
        <v>457740.56</v>
      </c>
      <c r="N550" s="345">
        <f ca="1" t="shared" si="87"/>
        <v>0</v>
      </c>
    </row>
    <row r="551" ht="14.25" hidden="1" spans="1:14">
      <c r="A551" s="334">
        <f>档案!A550</f>
        <v>0</v>
      </c>
      <c r="B551" s="334">
        <f ca="1" t="shared" si="80"/>
        <v>1</v>
      </c>
      <c r="D551" s="334">
        <f ca="1" t="shared" si="88"/>
        <v>2</v>
      </c>
      <c r="E551" s="327">
        <f ca="1" t="shared" si="89"/>
        <v>395</v>
      </c>
      <c r="F551" s="327" t="str">
        <f ca="1">VLOOKUP(D551,档案!A:C,3,FALSE)</f>
        <v>武汉开明</v>
      </c>
      <c r="G551" s="338" t="str">
        <f ca="1">VLOOKUP(D551,档案!A:B,2,FALSE)</f>
        <v>浦发银行光谷支行004954</v>
      </c>
      <c r="H551" s="328">
        <f ca="1" t="shared" si="81"/>
        <v>45831</v>
      </c>
      <c r="I551" s="344" t="str">
        <f ca="1" t="shared" si="82"/>
        <v>收到青海发投碱业有限公司退农民工工资保证金</v>
      </c>
      <c r="J551" s="344" t="str">
        <f ca="1" t="shared" si="83"/>
        <v>投标保证金回款</v>
      </c>
      <c r="K551" s="345">
        <f ca="1" t="shared" si="84"/>
        <v>6950</v>
      </c>
      <c r="L551" s="345">
        <f ca="1" t="shared" si="85"/>
        <v>0</v>
      </c>
      <c r="M551" s="345">
        <f ca="1" t="shared" si="86"/>
        <v>464690.56</v>
      </c>
      <c r="N551" s="345">
        <f ca="1" t="shared" si="87"/>
        <v>0</v>
      </c>
    </row>
    <row r="552" ht="14.25" hidden="1" spans="1:14">
      <c r="A552" s="334">
        <f>档案!A551</f>
        <v>0</v>
      </c>
      <c r="B552" s="334">
        <f ca="1" t="shared" si="80"/>
        <v>1</v>
      </c>
      <c r="D552" s="334">
        <f ca="1" t="shared" si="88"/>
        <v>2</v>
      </c>
      <c r="E552" s="327">
        <f ca="1" t="shared" si="89"/>
        <v>396</v>
      </c>
      <c r="F552" s="327" t="str">
        <f ca="1">VLOOKUP(D552,档案!A:C,3,FALSE)</f>
        <v>武汉开明</v>
      </c>
      <c r="G552" s="338" t="str">
        <f ca="1">VLOOKUP(D552,档案!A:B,2,FALSE)</f>
        <v>浦发银行光谷支行004954</v>
      </c>
      <c r="H552" s="328">
        <f ca="1" t="shared" si="81"/>
        <v>45831</v>
      </c>
      <c r="I552" s="344" t="str">
        <f ca="1" t="shared" si="82"/>
        <v>收到青海发投碱业有限公司退履约保证金</v>
      </c>
      <c r="J552" s="344" t="str">
        <f ca="1" t="shared" si="83"/>
        <v>投标保证金回款</v>
      </c>
      <c r="K552" s="345">
        <f ca="1" t="shared" si="84"/>
        <v>6950</v>
      </c>
      <c r="L552" s="345">
        <f ca="1" t="shared" si="85"/>
        <v>0</v>
      </c>
      <c r="M552" s="345">
        <f ca="1" t="shared" si="86"/>
        <v>471640.56</v>
      </c>
      <c r="N552" s="345">
        <f ca="1" t="shared" si="87"/>
        <v>0</v>
      </c>
    </row>
    <row r="553" ht="14.25" hidden="1" spans="1:14">
      <c r="A553" s="334">
        <f>档案!A552</f>
        <v>0</v>
      </c>
      <c r="B553" s="334">
        <f ca="1" t="shared" si="80"/>
        <v>1</v>
      </c>
      <c r="D553" s="334">
        <f ca="1" t="shared" si="88"/>
        <v>2</v>
      </c>
      <c r="E553" s="327">
        <f ca="1" t="shared" si="89"/>
        <v>397</v>
      </c>
      <c r="F553" s="327" t="str">
        <f ca="1">VLOOKUP(D553,档案!A:C,3,FALSE)</f>
        <v>武汉开明</v>
      </c>
      <c r="G553" s="338" t="str">
        <f ca="1">VLOOKUP(D553,档案!A:B,2,FALSE)</f>
        <v>浦发银行光谷支行004954</v>
      </c>
      <c r="H553" s="328">
        <f ca="1" t="shared" si="81"/>
        <v>45831</v>
      </c>
      <c r="I553" s="344" t="str">
        <f ca="1" t="shared" si="82"/>
        <v>收到青海发投碱业有限公司退履约保证金</v>
      </c>
      <c r="J553" s="344" t="str">
        <f ca="1" t="shared" si="83"/>
        <v>投标保证金回款</v>
      </c>
      <c r="K553" s="345">
        <f ca="1" t="shared" si="84"/>
        <v>3675</v>
      </c>
      <c r="L553" s="345">
        <f ca="1" t="shared" si="85"/>
        <v>0</v>
      </c>
      <c r="M553" s="345">
        <f ca="1" t="shared" si="86"/>
        <v>475315.56</v>
      </c>
      <c r="N553" s="345">
        <f ca="1" t="shared" si="87"/>
        <v>0</v>
      </c>
    </row>
    <row r="554" ht="14.25" hidden="1" spans="1:14">
      <c r="A554" s="334">
        <f>档案!A553</f>
        <v>0</v>
      </c>
      <c r="B554" s="334">
        <f ca="1" t="shared" si="80"/>
        <v>1</v>
      </c>
      <c r="D554" s="334">
        <f ca="1" t="shared" si="88"/>
        <v>2</v>
      </c>
      <c r="E554" s="327">
        <f ca="1" t="shared" si="89"/>
        <v>398</v>
      </c>
      <c r="F554" s="327" t="str">
        <f ca="1">VLOOKUP(D554,档案!A:C,3,FALSE)</f>
        <v>武汉开明</v>
      </c>
      <c r="G554" s="338" t="str">
        <f ca="1">VLOOKUP(D554,档案!A:B,2,FALSE)</f>
        <v>浦发银行光谷支行004954</v>
      </c>
      <c r="H554" s="328">
        <f ca="1" t="shared" si="81"/>
        <v>45831</v>
      </c>
      <c r="I554" s="344" t="str">
        <f ca="1" t="shared" si="82"/>
        <v>收到青海发投碱业有限公司退安全保证金</v>
      </c>
      <c r="J554" s="344" t="str">
        <f ca="1" t="shared" si="83"/>
        <v>投标保证金回款</v>
      </c>
      <c r="K554" s="345">
        <f ca="1" t="shared" si="84"/>
        <v>9000</v>
      </c>
      <c r="L554" s="345">
        <f ca="1" t="shared" si="85"/>
        <v>0</v>
      </c>
      <c r="M554" s="345">
        <f ca="1" t="shared" si="86"/>
        <v>484315.56</v>
      </c>
      <c r="N554" s="345">
        <f ca="1" t="shared" si="87"/>
        <v>0</v>
      </c>
    </row>
    <row r="555" ht="14.25" hidden="1" spans="1:14">
      <c r="A555" s="334">
        <f>档案!A554</f>
        <v>0</v>
      </c>
      <c r="B555" s="334">
        <f ca="1" t="shared" si="80"/>
        <v>1</v>
      </c>
      <c r="D555" s="334">
        <f ca="1" t="shared" si="88"/>
        <v>2</v>
      </c>
      <c r="E555" s="327">
        <f ca="1" t="shared" si="89"/>
        <v>399</v>
      </c>
      <c r="F555" s="327" t="str">
        <f ca="1">VLOOKUP(D555,档案!A:C,3,FALSE)</f>
        <v>武汉开明</v>
      </c>
      <c r="G555" s="338" t="str">
        <f ca="1">VLOOKUP(D555,档案!A:B,2,FALSE)</f>
        <v>浦发银行光谷支行004954</v>
      </c>
      <c r="H555" s="328">
        <f ca="1" t="shared" si="81"/>
        <v>45831</v>
      </c>
      <c r="I555" s="344" t="str">
        <f ca="1" t="shared" si="82"/>
        <v>收到青海发投碱业有限公司退安全保证金</v>
      </c>
      <c r="J555" s="344" t="str">
        <f ca="1" t="shared" si="83"/>
        <v>投标保证金回款</v>
      </c>
      <c r="K555" s="345">
        <f ca="1" t="shared" si="84"/>
        <v>12000</v>
      </c>
      <c r="L555" s="345">
        <f ca="1" t="shared" si="85"/>
        <v>0</v>
      </c>
      <c r="M555" s="345">
        <f ca="1" t="shared" si="86"/>
        <v>496315.56</v>
      </c>
      <c r="N555" s="345">
        <f ca="1" t="shared" si="87"/>
        <v>0</v>
      </c>
    </row>
    <row r="556" ht="14.25" hidden="1" spans="1:14">
      <c r="A556" s="334">
        <f>档案!A555</f>
        <v>0</v>
      </c>
      <c r="B556" s="334">
        <f ca="1" t="shared" si="80"/>
        <v>1</v>
      </c>
      <c r="D556" s="334">
        <f ca="1" t="shared" si="88"/>
        <v>2</v>
      </c>
      <c r="E556" s="327">
        <f ca="1" t="shared" si="89"/>
        <v>400</v>
      </c>
      <c r="F556" s="327" t="str">
        <f ca="1">VLOOKUP(D556,档案!A:C,3,FALSE)</f>
        <v>武汉开明</v>
      </c>
      <c r="G556" s="338" t="str">
        <f ca="1">VLOOKUP(D556,档案!A:B,2,FALSE)</f>
        <v>浦发银行光谷支行004954</v>
      </c>
      <c r="H556" s="328">
        <f ca="1" t="shared" si="81"/>
        <v>45832</v>
      </c>
      <c r="I556" s="344" t="str">
        <f ca="1" t="shared" si="82"/>
        <v>收到巴彦淖尔中联水泥有限公司材料费</v>
      </c>
      <c r="J556" s="344" t="str">
        <f ca="1" t="shared" si="83"/>
        <v>营业回款</v>
      </c>
      <c r="K556" s="345">
        <f ca="1" t="shared" si="84"/>
        <v>50000</v>
      </c>
      <c r="L556" s="345">
        <f ca="1" t="shared" si="85"/>
        <v>0</v>
      </c>
      <c r="M556" s="345">
        <f ca="1" t="shared" si="86"/>
        <v>546315.56</v>
      </c>
      <c r="N556" s="345">
        <f ca="1" t="shared" si="87"/>
        <v>0</v>
      </c>
    </row>
    <row r="557" ht="14.25" hidden="1" spans="1:14">
      <c r="A557" s="334">
        <f>档案!A556</f>
        <v>0</v>
      </c>
      <c r="B557" s="334">
        <f ca="1" t="shared" si="80"/>
        <v>1</v>
      </c>
      <c r="D557" s="334">
        <f ca="1" t="shared" si="88"/>
        <v>2</v>
      </c>
      <c r="E557" s="327">
        <f ca="1" t="shared" si="89"/>
        <v>401</v>
      </c>
      <c r="F557" s="327" t="str">
        <f ca="1">VLOOKUP(D557,档案!A:C,3,FALSE)</f>
        <v>武汉开明</v>
      </c>
      <c r="G557" s="338" t="str">
        <f ca="1">VLOOKUP(D557,档案!A:B,2,FALSE)</f>
        <v>浦发银行光谷支行004954</v>
      </c>
      <c r="H557" s="328">
        <f ca="1" t="shared" si="81"/>
        <v>45832</v>
      </c>
      <c r="I557" s="344" t="str">
        <f ca="1" t="shared" si="82"/>
        <v>收到杭州天谷信息科技有限公司转来验证款</v>
      </c>
      <c r="J557" s="344" t="str">
        <f ca="1" t="shared" si="83"/>
        <v>其他收款</v>
      </c>
      <c r="K557" s="345">
        <f ca="1" t="shared" si="84"/>
        <v>0.23</v>
      </c>
      <c r="L557" s="345">
        <f ca="1" t="shared" si="85"/>
        <v>0</v>
      </c>
      <c r="M557" s="345">
        <f ca="1" t="shared" si="86"/>
        <v>546315.79</v>
      </c>
      <c r="N557" s="345">
        <f ca="1" t="shared" si="87"/>
        <v>0</v>
      </c>
    </row>
    <row r="558" ht="14.25" hidden="1" spans="1:14">
      <c r="A558" s="334">
        <f>档案!A557</f>
        <v>0</v>
      </c>
      <c r="B558" s="334">
        <f ca="1" t="shared" si="80"/>
        <v>1</v>
      </c>
      <c r="D558" s="334">
        <f ca="1" t="shared" si="88"/>
        <v>2</v>
      </c>
      <c r="E558" s="327">
        <f ca="1" t="shared" si="89"/>
        <v>402</v>
      </c>
      <c r="F558" s="327" t="str">
        <f ca="1">VLOOKUP(D558,档案!A:C,3,FALSE)</f>
        <v>武汉开明</v>
      </c>
      <c r="G558" s="338" t="str">
        <f ca="1">VLOOKUP(D558,档案!A:B,2,FALSE)</f>
        <v>浦发银行光谷支行004954</v>
      </c>
      <c r="H558" s="328">
        <f ca="1" t="shared" si="81"/>
        <v>45832</v>
      </c>
      <c r="I558" s="344" t="str">
        <f ca="1" t="shared" si="82"/>
        <v>收到宜城安达特种水泥有限公司货款</v>
      </c>
      <c r="J558" s="344" t="str">
        <f ca="1" t="shared" si="83"/>
        <v>营业回款</v>
      </c>
      <c r="K558" s="345">
        <f ca="1" t="shared" si="84"/>
        <v>5560</v>
      </c>
      <c r="L558" s="345">
        <f ca="1" t="shared" si="85"/>
        <v>0</v>
      </c>
      <c r="M558" s="345">
        <f ca="1" t="shared" si="86"/>
        <v>551875.79</v>
      </c>
      <c r="N558" s="345">
        <f ca="1" t="shared" si="87"/>
        <v>0</v>
      </c>
    </row>
    <row r="559" ht="14.25" hidden="1" spans="1:14">
      <c r="A559" s="334">
        <f>档案!A558</f>
        <v>0</v>
      </c>
      <c r="B559" s="334">
        <f ca="1" t="shared" si="80"/>
        <v>1</v>
      </c>
      <c r="D559" s="334">
        <f ca="1" t="shared" si="88"/>
        <v>2</v>
      </c>
      <c r="E559" s="327">
        <f ca="1" t="shared" si="89"/>
        <v>403</v>
      </c>
      <c r="F559" s="327" t="str">
        <f ca="1">VLOOKUP(D559,档案!A:C,3,FALSE)</f>
        <v>武汉开明</v>
      </c>
      <c r="G559" s="338" t="str">
        <f ca="1">VLOOKUP(D559,档案!A:B,2,FALSE)</f>
        <v>浦发银行光谷支行004954</v>
      </c>
      <c r="H559" s="328">
        <f ca="1" t="shared" si="81"/>
        <v>45832</v>
      </c>
      <c r="I559" s="344" t="str">
        <f ca="1" t="shared" si="82"/>
        <v>收到青海发投碱业有限公司质保金</v>
      </c>
      <c r="J559" s="344" t="str">
        <f ca="1" t="shared" si="83"/>
        <v>营业回款</v>
      </c>
      <c r="K559" s="345">
        <f ca="1" t="shared" si="84"/>
        <v>109.45</v>
      </c>
      <c r="L559" s="345">
        <f ca="1" t="shared" si="85"/>
        <v>0</v>
      </c>
      <c r="M559" s="345">
        <f ca="1" t="shared" si="86"/>
        <v>551985.24</v>
      </c>
      <c r="N559" s="345">
        <f ca="1" t="shared" si="87"/>
        <v>0</v>
      </c>
    </row>
    <row r="560" ht="14.25" hidden="1" spans="1:14">
      <c r="A560" s="334">
        <f>档案!A559</f>
        <v>0</v>
      </c>
      <c r="B560" s="334">
        <f ca="1" t="shared" si="80"/>
        <v>1</v>
      </c>
      <c r="D560" s="334">
        <f ca="1" t="shared" si="88"/>
        <v>2</v>
      </c>
      <c r="E560" s="327">
        <f ca="1" t="shared" si="89"/>
        <v>404</v>
      </c>
      <c r="F560" s="327" t="str">
        <f ca="1">VLOOKUP(D560,档案!A:C,3,FALSE)</f>
        <v>武汉开明</v>
      </c>
      <c r="G560" s="338" t="str">
        <f ca="1">VLOOKUP(D560,档案!A:B,2,FALSE)</f>
        <v>浦发银行光谷支行004954</v>
      </c>
      <c r="H560" s="328">
        <f ca="1" t="shared" si="81"/>
        <v>45833</v>
      </c>
      <c r="I560" s="344" t="str">
        <f ca="1" t="shared" si="82"/>
        <v>收到林家祥借支退回</v>
      </c>
      <c r="J560" s="344" t="str">
        <f ca="1" t="shared" si="83"/>
        <v>其他收款</v>
      </c>
      <c r="K560" s="345">
        <f ca="1" t="shared" si="84"/>
        <v>8876.01</v>
      </c>
      <c r="L560" s="345">
        <f ca="1" t="shared" si="85"/>
        <v>0</v>
      </c>
      <c r="M560" s="345">
        <f ca="1" t="shared" si="86"/>
        <v>560861.25</v>
      </c>
      <c r="N560" s="345">
        <f ca="1" t="shared" si="87"/>
        <v>0</v>
      </c>
    </row>
    <row r="561" ht="14.25" hidden="1" spans="1:14">
      <c r="A561" s="334">
        <f>档案!A560</f>
        <v>0</v>
      </c>
      <c r="B561" s="334">
        <f ca="1" t="shared" si="80"/>
        <v>1</v>
      </c>
      <c r="D561" s="334">
        <f ca="1" t="shared" si="88"/>
        <v>2</v>
      </c>
      <c r="E561" s="327">
        <f ca="1" t="shared" si="89"/>
        <v>405</v>
      </c>
      <c r="F561" s="327" t="str">
        <f ca="1">VLOOKUP(D561,档案!A:C,3,FALSE)</f>
        <v>武汉开明</v>
      </c>
      <c r="G561" s="338" t="str">
        <f ca="1">VLOOKUP(D561,档案!A:B,2,FALSE)</f>
        <v>浦发银行光谷支行004954</v>
      </c>
      <c r="H561" s="328">
        <f ca="1" t="shared" si="81"/>
        <v>45833</v>
      </c>
      <c r="I561" s="344" t="str">
        <f ca="1" t="shared" si="82"/>
        <v>银行手续费</v>
      </c>
      <c r="J561" s="344" t="str">
        <f ca="1" t="shared" si="83"/>
        <v>付日常费用</v>
      </c>
      <c r="K561" s="345">
        <f ca="1" t="shared" si="84"/>
        <v>0</v>
      </c>
      <c r="L561" s="345">
        <f ca="1" t="shared" si="85"/>
        <v>22.2</v>
      </c>
      <c r="M561" s="345">
        <f ca="1" t="shared" si="86"/>
        <v>560839.05</v>
      </c>
      <c r="N561" s="345">
        <f ca="1" t="shared" si="87"/>
        <v>0</v>
      </c>
    </row>
    <row r="562" ht="14.25" hidden="1" spans="1:14">
      <c r="A562" s="334">
        <f>档案!A561</f>
        <v>0</v>
      </c>
      <c r="B562" s="334">
        <f ca="1" t="shared" si="80"/>
        <v>1</v>
      </c>
      <c r="D562" s="334">
        <f ca="1" t="shared" si="88"/>
        <v>2</v>
      </c>
      <c r="E562" s="327">
        <f ca="1" t="shared" si="89"/>
        <v>406</v>
      </c>
      <c r="F562" s="327" t="str">
        <f ca="1">VLOOKUP(D562,档案!A:C,3,FALSE)</f>
        <v>武汉开明</v>
      </c>
      <c r="G562" s="338" t="str">
        <f ca="1">VLOOKUP(D562,档案!A:B,2,FALSE)</f>
        <v>浦发银行光谷支行004954</v>
      </c>
      <c r="H562" s="328">
        <f ca="1" t="shared" si="81"/>
        <v>45833</v>
      </c>
      <c r="I562" s="344" t="str">
        <f ca="1" t="shared" si="82"/>
        <v>收到青海发投碱业有限公司退履约保证金</v>
      </c>
      <c r="J562" s="344" t="str">
        <f ca="1" t="shared" si="83"/>
        <v>投标保证金回款</v>
      </c>
      <c r="K562" s="345">
        <f ca="1" t="shared" si="84"/>
        <v>27999</v>
      </c>
      <c r="L562" s="345">
        <f ca="1" t="shared" si="85"/>
        <v>0</v>
      </c>
      <c r="M562" s="345">
        <f ca="1" t="shared" si="86"/>
        <v>588838.05</v>
      </c>
      <c r="N562" s="345">
        <f ca="1" t="shared" si="87"/>
        <v>0</v>
      </c>
    </row>
    <row r="563" ht="14.25" hidden="1" spans="1:14">
      <c r="A563" s="334">
        <f>档案!A562</f>
        <v>0</v>
      </c>
      <c r="B563" s="334">
        <f ca="1" t="shared" si="80"/>
        <v>1</v>
      </c>
      <c r="D563" s="334">
        <f ca="1" t="shared" si="88"/>
        <v>2</v>
      </c>
      <c r="E563" s="327">
        <f ca="1" t="shared" si="89"/>
        <v>407</v>
      </c>
      <c r="F563" s="327" t="str">
        <f ca="1">VLOOKUP(D563,档案!A:C,3,FALSE)</f>
        <v>武汉开明</v>
      </c>
      <c r="G563" s="338" t="str">
        <f ca="1">VLOOKUP(D563,档案!A:B,2,FALSE)</f>
        <v>浦发银行光谷支行004954</v>
      </c>
      <c r="H563" s="328">
        <f ca="1" t="shared" si="81"/>
        <v>45833</v>
      </c>
      <c r="I563" s="344" t="str">
        <f ca="1" t="shared" si="82"/>
        <v>收到青海发投碱业有限公司退履约保证金</v>
      </c>
      <c r="J563" s="344" t="str">
        <f ca="1" t="shared" si="83"/>
        <v>投标保证金回款</v>
      </c>
      <c r="K563" s="345">
        <f ca="1" t="shared" si="84"/>
        <v>65500</v>
      </c>
      <c r="L563" s="345">
        <f ca="1" t="shared" si="85"/>
        <v>0</v>
      </c>
      <c r="M563" s="345">
        <f ca="1" t="shared" si="86"/>
        <v>654338.05</v>
      </c>
      <c r="N563" s="345">
        <f ca="1" t="shared" si="87"/>
        <v>0</v>
      </c>
    </row>
    <row r="564" ht="14.25" hidden="1" spans="1:14">
      <c r="A564" s="334">
        <f>档案!A563</f>
        <v>0</v>
      </c>
      <c r="B564" s="334">
        <f ca="1" t="shared" si="80"/>
        <v>1</v>
      </c>
      <c r="D564" s="334">
        <f ca="1" t="shared" si="88"/>
        <v>2</v>
      </c>
      <c r="E564" s="327">
        <f ca="1" t="shared" si="89"/>
        <v>408</v>
      </c>
      <c r="F564" s="327" t="str">
        <f ca="1">VLOOKUP(D564,档案!A:C,3,FALSE)</f>
        <v>武汉开明</v>
      </c>
      <c r="G564" s="338" t="str">
        <f ca="1">VLOOKUP(D564,档案!A:B,2,FALSE)</f>
        <v>浦发银行光谷支行004954</v>
      </c>
      <c r="H564" s="328">
        <f ca="1" t="shared" si="81"/>
        <v>45833</v>
      </c>
      <c r="I564" s="344" t="str">
        <f ca="1" t="shared" si="82"/>
        <v>收到青海发投碱业有限公司退农民工工资保证金</v>
      </c>
      <c r="J564" s="344" t="str">
        <f ca="1" t="shared" si="83"/>
        <v>投标保证金回款</v>
      </c>
      <c r="K564" s="345">
        <f ca="1" t="shared" si="84"/>
        <v>27999</v>
      </c>
      <c r="L564" s="345">
        <f ca="1" t="shared" si="85"/>
        <v>0</v>
      </c>
      <c r="M564" s="345">
        <f ca="1" t="shared" si="86"/>
        <v>682337.05</v>
      </c>
      <c r="N564" s="345">
        <f ca="1" t="shared" si="87"/>
        <v>0</v>
      </c>
    </row>
    <row r="565" ht="14.25" hidden="1" spans="1:14">
      <c r="A565" s="334">
        <f>档案!A564</f>
        <v>0</v>
      </c>
      <c r="B565" s="334">
        <f ca="1" t="shared" si="80"/>
        <v>1</v>
      </c>
      <c r="D565" s="334">
        <f ca="1" t="shared" si="88"/>
        <v>2</v>
      </c>
      <c r="E565" s="327">
        <f ca="1" t="shared" si="89"/>
        <v>409</v>
      </c>
      <c r="F565" s="327" t="str">
        <f ca="1">VLOOKUP(D565,档案!A:C,3,FALSE)</f>
        <v>武汉开明</v>
      </c>
      <c r="G565" s="338" t="str">
        <f ca="1">VLOOKUP(D565,档案!A:B,2,FALSE)</f>
        <v>浦发银行光谷支行004954</v>
      </c>
      <c r="H565" s="328">
        <f ca="1" t="shared" si="81"/>
        <v>45833</v>
      </c>
      <c r="I565" s="344" t="str">
        <f ca="1" t="shared" si="82"/>
        <v>收到青海发投碱业有限公司退履约保证金</v>
      </c>
      <c r="J565" s="344" t="str">
        <f ca="1" t="shared" si="83"/>
        <v>投标保证金回款</v>
      </c>
      <c r="K565" s="345">
        <f ca="1" t="shared" si="84"/>
        <v>15975</v>
      </c>
      <c r="L565" s="345">
        <f ca="1" t="shared" si="85"/>
        <v>0</v>
      </c>
      <c r="M565" s="345">
        <f ca="1" t="shared" si="86"/>
        <v>698312.05</v>
      </c>
      <c r="N565" s="345">
        <f ca="1" t="shared" si="87"/>
        <v>0</v>
      </c>
    </row>
    <row r="566" ht="14.25" hidden="1" spans="1:14">
      <c r="A566" s="334">
        <f>档案!A565</f>
        <v>0</v>
      </c>
      <c r="B566" s="334">
        <f ca="1" t="shared" si="80"/>
        <v>1</v>
      </c>
      <c r="D566" s="334">
        <f ca="1" t="shared" si="88"/>
        <v>2</v>
      </c>
      <c r="E566" s="327">
        <f ca="1" t="shared" si="89"/>
        <v>410</v>
      </c>
      <c r="F566" s="327" t="str">
        <f ca="1">VLOOKUP(D566,档案!A:C,3,FALSE)</f>
        <v>武汉开明</v>
      </c>
      <c r="G566" s="338" t="str">
        <f ca="1">VLOOKUP(D566,档案!A:B,2,FALSE)</f>
        <v>浦发银行光谷支行004954</v>
      </c>
      <c r="H566" s="328">
        <f ca="1" t="shared" si="81"/>
        <v>45833</v>
      </c>
      <c r="I566" s="344" t="str">
        <f ca="1" t="shared" si="82"/>
        <v>收到青海发投碱业有限公司退履约保证金</v>
      </c>
      <c r="J566" s="344" t="str">
        <f ca="1" t="shared" si="83"/>
        <v>投标保证金回款</v>
      </c>
      <c r="K566" s="345">
        <f ca="1" t="shared" si="84"/>
        <v>9000</v>
      </c>
      <c r="L566" s="345">
        <f ca="1" t="shared" si="85"/>
        <v>0</v>
      </c>
      <c r="M566" s="345">
        <f ca="1" t="shared" si="86"/>
        <v>707312.05</v>
      </c>
      <c r="N566" s="345">
        <f ca="1" t="shared" si="87"/>
        <v>0</v>
      </c>
    </row>
    <row r="567" ht="14.25" hidden="1" spans="1:14">
      <c r="A567" s="334">
        <f>档案!A566</f>
        <v>0</v>
      </c>
      <c r="B567" s="334">
        <f ca="1" t="shared" si="80"/>
        <v>1</v>
      </c>
      <c r="D567" s="334">
        <f ca="1" t="shared" si="88"/>
        <v>2</v>
      </c>
      <c r="E567" s="327">
        <f ca="1" t="shared" si="89"/>
        <v>411</v>
      </c>
      <c r="F567" s="327" t="str">
        <f ca="1">VLOOKUP(D567,档案!A:C,3,FALSE)</f>
        <v>武汉开明</v>
      </c>
      <c r="G567" s="338" t="str">
        <f ca="1">VLOOKUP(D567,档案!A:B,2,FALSE)</f>
        <v>浦发银行光谷支行004954</v>
      </c>
      <c r="H567" s="328">
        <f ca="1" t="shared" si="81"/>
        <v>45833</v>
      </c>
      <c r="I567" s="344" t="str">
        <f ca="1" t="shared" si="82"/>
        <v>收到青海发投碱业有限公司退履约保证金</v>
      </c>
      <c r="J567" s="344" t="str">
        <f ca="1" t="shared" si="83"/>
        <v>投标保证金回款</v>
      </c>
      <c r="K567" s="345">
        <f ca="1" t="shared" si="84"/>
        <v>88500</v>
      </c>
      <c r="L567" s="345">
        <f ca="1" t="shared" si="85"/>
        <v>0</v>
      </c>
      <c r="M567" s="345">
        <f ca="1" t="shared" si="86"/>
        <v>795812.05</v>
      </c>
      <c r="N567" s="345">
        <f ca="1" t="shared" si="87"/>
        <v>0</v>
      </c>
    </row>
    <row r="568" ht="14.25" hidden="1" spans="1:14">
      <c r="A568" s="334">
        <f>档案!A567</f>
        <v>0</v>
      </c>
      <c r="B568" s="334">
        <f ca="1" t="shared" si="80"/>
        <v>1</v>
      </c>
      <c r="D568" s="334">
        <f ca="1" t="shared" si="88"/>
        <v>2</v>
      </c>
      <c r="E568" s="327">
        <f ca="1" t="shared" si="89"/>
        <v>412</v>
      </c>
      <c r="F568" s="327" t="str">
        <f ca="1">VLOOKUP(D568,档案!A:C,3,FALSE)</f>
        <v>武汉开明</v>
      </c>
      <c r="G568" s="338" t="str">
        <f ca="1">VLOOKUP(D568,档案!A:B,2,FALSE)</f>
        <v>浦发银行光谷支行004954</v>
      </c>
      <c r="H568" s="328">
        <f ca="1" t="shared" si="81"/>
        <v>45833</v>
      </c>
      <c r="I568" s="344" t="str">
        <f ca="1" t="shared" si="82"/>
        <v>收到青海发投碱业有限公司退农民工工资保证金</v>
      </c>
      <c r="J568" s="344" t="str">
        <f ca="1" t="shared" si="83"/>
        <v>投标保证金回款</v>
      </c>
      <c r="K568" s="345">
        <f ca="1" t="shared" si="84"/>
        <v>9000</v>
      </c>
      <c r="L568" s="345">
        <f ca="1" t="shared" si="85"/>
        <v>0</v>
      </c>
      <c r="M568" s="345">
        <f ca="1" t="shared" si="86"/>
        <v>804812.05</v>
      </c>
      <c r="N568" s="345">
        <f ca="1" t="shared" si="87"/>
        <v>0</v>
      </c>
    </row>
    <row r="569" ht="14.25" hidden="1" spans="1:14">
      <c r="A569" s="334">
        <f>档案!A568</f>
        <v>0</v>
      </c>
      <c r="B569" s="334">
        <f ca="1" t="shared" si="80"/>
        <v>1</v>
      </c>
      <c r="D569" s="334">
        <f ca="1" t="shared" si="88"/>
        <v>2</v>
      </c>
      <c r="E569" s="327">
        <f ca="1" t="shared" si="89"/>
        <v>413</v>
      </c>
      <c r="F569" s="327" t="str">
        <f ca="1">VLOOKUP(D569,档案!A:C,3,FALSE)</f>
        <v>武汉开明</v>
      </c>
      <c r="G569" s="338" t="str">
        <f ca="1">VLOOKUP(D569,档案!A:B,2,FALSE)</f>
        <v>浦发银行光谷支行004954</v>
      </c>
      <c r="H569" s="328">
        <f ca="1" t="shared" si="81"/>
        <v>45833</v>
      </c>
      <c r="I569" s="344" t="str">
        <f ca="1" t="shared" si="82"/>
        <v>收到青海发投碱业有限公司项目款</v>
      </c>
      <c r="J569" s="344" t="str">
        <f ca="1" t="shared" si="83"/>
        <v>营业回款</v>
      </c>
      <c r="K569" s="345">
        <f ca="1" t="shared" si="84"/>
        <v>273.06</v>
      </c>
      <c r="L569" s="345">
        <f ca="1" t="shared" si="85"/>
        <v>0</v>
      </c>
      <c r="M569" s="345">
        <f ca="1" t="shared" si="86"/>
        <v>805085.11</v>
      </c>
      <c r="N569" s="345">
        <f ca="1" t="shared" si="87"/>
        <v>0</v>
      </c>
    </row>
    <row r="570" ht="14.25" hidden="1" spans="1:14">
      <c r="A570" s="334">
        <f>档案!A569</f>
        <v>0</v>
      </c>
      <c r="B570" s="334">
        <f ca="1" t="shared" si="80"/>
        <v>1</v>
      </c>
      <c r="D570" s="334">
        <f ca="1" t="shared" si="88"/>
        <v>2</v>
      </c>
      <c r="E570" s="327">
        <f ca="1" t="shared" si="89"/>
        <v>414</v>
      </c>
      <c r="F570" s="327" t="str">
        <f ca="1">VLOOKUP(D570,档案!A:C,3,FALSE)</f>
        <v>武汉开明</v>
      </c>
      <c r="G570" s="338" t="str">
        <f ca="1">VLOOKUP(D570,档案!A:B,2,FALSE)</f>
        <v>浦发银行光谷支行004954</v>
      </c>
      <c r="H570" s="328">
        <f ca="1" t="shared" si="81"/>
        <v>45833</v>
      </c>
      <c r="I570" s="344" t="str">
        <f ca="1" t="shared" si="82"/>
        <v>武汉浦发转武汉农商行</v>
      </c>
      <c r="J570" s="344" t="str">
        <f ca="1" t="shared" si="83"/>
        <v>转出他行或提现</v>
      </c>
      <c r="K570" s="345">
        <f ca="1" t="shared" si="84"/>
        <v>0</v>
      </c>
      <c r="L570" s="345">
        <f ca="1" t="shared" si="85"/>
        <v>500000</v>
      </c>
      <c r="M570" s="345">
        <f ca="1" t="shared" si="86"/>
        <v>305085.11</v>
      </c>
      <c r="N570" s="345">
        <f ca="1" t="shared" si="87"/>
        <v>0</v>
      </c>
    </row>
    <row r="571" ht="14.25" hidden="1" spans="1:14">
      <c r="A571" s="334">
        <f>档案!A570</f>
        <v>0</v>
      </c>
      <c r="B571" s="334">
        <f ca="1" t="shared" si="80"/>
        <v>1</v>
      </c>
      <c r="D571" s="334">
        <f ca="1" t="shared" si="88"/>
        <v>2</v>
      </c>
      <c r="E571" s="327">
        <f ca="1" t="shared" si="89"/>
        <v>415</v>
      </c>
      <c r="F571" s="327" t="str">
        <f ca="1">VLOOKUP(D571,档案!A:C,3,FALSE)</f>
        <v>武汉开明</v>
      </c>
      <c r="G571" s="338" t="str">
        <f ca="1">VLOOKUP(D571,档案!A:B,2,FALSE)</f>
        <v>浦发银行光谷支行004954</v>
      </c>
      <c r="H571" s="328">
        <f ca="1" t="shared" si="81"/>
        <v>45833</v>
      </c>
      <c r="I571" s="344" t="str">
        <f ca="1" t="shared" si="82"/>
        <v>银行手续费</v>
      </c>
      <c r="J571" s="344" t="str">
        <f ca="1" t="shared" si="83"/>
        <v>付日常费用</v>
      </c>
      <c r="K571" s="345">
        <f ca="1" t="shared" si="84"/>
        <v>0</v>
      </c>
      <c r="L571" s="345">
        <f ca="1" t="shared" si="85"/>
        <v>12</v>
      </c>
      <c r="M571" s="345">
        <f ca="1" t="shared" si="86"/>
        <v>305073.11</v>
      </c>
      <c r="N571" s="345">
        <f ca="1" t="shared" si="87"/>
        <v>0</v>
      </c>
    </row>
    <row r="572" ht="14.25" hidden="1" spans="1:14">
      <c r="A572" s="334">
        <f>档案!A571</f>
        <v>0</v>
      </c>
      <c r="B572" s="334">
        <f ca="1" t="shared" si="80"/>
        <v>1</v>
      </c>
      <c r="D572" s="334">
        <f ca="1" t="shared" si="88"/>
        <v>2</v>
      </c>
      <c r="E572" s="327">
        <f ca="1" t="shared" si="89"/>
        <v>416</v>
      </c>
      <c r="F572" s="327" t="str">
        <f ca="1">VLOOKUP(D572,档案!A:C,3,FALSE)</f>
        <v>武汉开明</v>
      </c>
      <c r="G572" s="338" t="str">
        <f ca="1">VLOOKUP(D572,档案!A:B,2,FALSE)</f>
        <v>浦发银行光谷支行004954</v>
      </c>
      <c r="H572" s="328">
        <f ca="1" t="shared" si="81"/>
        <v>45833</v>
      </c>
      <c r="I572" s="344" t="str">
        <f ca="1" t="shared" si="82"/>
        <v>收到中盐内蒙古化工股份有限公司盐碱分公司项目款</v>
      </c>
      <c r="J572" s="344" t="str">
        <f ca="1" t="shared" si="83"/>
        <v>营业回款</v>
      </c>
      <c r="K572" s="345">
        <f ca="1" t="shared" si="84"/>
        <v>17.38</v>
      </c>
      <c r="L572" s="345">
        <f ca="1" t="shared" si="85"/>
        <v>0</v>
      </c>
      <c r="M572" s="345">
        <f ca="1" t="shared" si="86"/>
        <v>305090.49</v>
      </c>
      <c r="N572" s="345">
        <f ca="1" t="shared" si="87"/>
        <v>0</v>
      </c>
    </row>
    <row r="573" ht="14.25" hidden="1" spans="1:14">
      <c r="A573" s="334">
        <f>档案!A572</f>
        <v>0</v>
      </c>
      <c r="B573" s="334">
        <f ca="1" t="shared" si="80"/>
        <v>1</v>
      </c>
      <c r="D573" s="334">
        <f ca="1" t="shared" si="88"/>
        <v>2</v>
      </c>
      <c r="E573" s="327">
        <f ca="1" t="shared" si="89"/>
        <v>417</v>
      </c>
      <c r="F573" s="327" t="str">
        <f ca="1">VLOOKUP(D573,档案!A:C,3,FALSE)</f>
        <v>武汉开明</v>
      </c>
      <c r="G573" s="338" t="str">
        <f ca="1">VLOOKUP(D573,档案!A:B,2,FALSE)</f>
        <v>浦发银行光谷支行004954</v>
      </c>
      <c r="H573" s="328">
        <f ca="1" t="shared" si="81"/>
        <v>45833</v>
      </c>
      <c r="I573" s="344" t="str">
        <f ca="1" t="shared" si="82"/>
        <v>收到中盐内蒙古化工股份有限公司盐碱分公司3#碳化塔更新拆解（安全保证金）</v>
      </c>
      <c r="J573" s="344" t="str">
        <f ca="1" t="shared" si="83"/>
        <v>投标保证金回款</v>
      </c>
      <c r="K573" s="345">
        <f ca="1" t="shared" si="84"/>
        <v>57000</v>
      </c>
      <c r="L573" s="345">
        <f ca="1" t="shared" si="85"/>
        <v>0</v>
      </c>
      <c r="M573" s="345">
        <f ca="1" t="shared" si="86"/>
        <v>362090.49</v>
      </c>
      <c r="N573" s="345">
        <f ca="1" t="shared" si="87"/>
        <v>0</v>
      </c>
    </row>
    <row r="574" ht="14.25" hidden="1" spans="1:14">
      <c r="A574" s="334">
        <f>档案!A573</f>
        <v>0</v>
      </c>
      <c r="B574" s="334">
        <f ca="1" t="shared" si="80"/>
        <v>1</v>
      </c>
      <c r="D574" s="334">
        <f ca="1" t="shared" si="88"/>
        <v>2</v>
      </c>
      <c r="E574" s="327">
        <f ca="1" t="shared" si="89"/>
        <v>418</v>
      </c>
      <c r="F574" s="327" t="str">
        <f ca="1">VLOOKUP(D574,档案!A:C,3,FALSE)</f>
        <v>武汉开明</v>
      </c>
      <c r="G574" s="338" t="str">
        <f ca="1">VLOOKUP(D574,档案!A:B,2,FALSE)</f>
        <v>浦发银行光谷支行004954</v>
      </c>
      <c r="H574" s="328">
        <f ca="1" t="shared" si="81"/>
        <v>45833</v>
      </c>
      <c r="I574" s="344" t="str">
        <f ca="1" t="shared" si="82"/>
        <v>商务部冯肖用款明光酒业8#9#酿造车间蒸汽管道施工项目投标保证金付安徽古井集团有限责任公司--公司</v>
      </c>
      <c r="J574" s="344" t="str">
        <f ca="1" t="shared" si="83"/>
        <v>付投标保证金</v>
      </c>
      <c r="K574" s="345">
        <f ca="1" t="shared" si="84"/>
        <v>0</v>
      </c>
      <c r="L574" s="345">
        <f ca="1" t="shared" si="85"/>
        <v>15000</v>
      </c>
      <c r="M574" s="345">
        <f ca="1" t="shared" si="86"/>
        <v>347090.49</v>
      </c>
      <c r="N574" s="345">
        <f ca="1" t="shared" si="87"/>
        <v>0</v>
      </c>
    </row>
    <row r="575" ht="14.25" hidden="1" spans="1:14">
      <c r="A575" s="334">
        <f>档案!A574</f>
        <v>0</v>
      </c>
      <c r="B575" s="334">
        <f ca="1" t="shared" si="80"/>
        <v>1</v>
      </c>
      <c r="D575" s="334">
        <f ca="1" t="shared" si="88"/>
        <v>2</v>
      </c>
      <c r="E575" s="327">
        <f ca="1" t="shared" si="89"/>
        <v>419</v>
      </c>
      <c r="F575" s="327" t="str">
        <f ca="1">VLOOKUP(D575,档案!A:C,3,FALSE)</f>
        <v>武汉开明</v>
      </c>
      <c r="G575" s="338" t="str">
        <f ca="1">VLOOKUP(D575,档案!A:B,2,FALSE)</f>
        <v>浦发银行光谷支行004954</v>
      </c>
      <c r="H575" s="328">
        <f ca="1" t="shared" si="81"/>
        <v>45833</v>
      </c>
      <c r="I575" s="344" t="str">
        <f ca="1" t="shared" si="82"/>
        <v>银行手续费</v>
      </c>
      <c r="J575" s="344" t="str">
        <f ca="1" t="shared" si="83"/>
        <v>付日常费用</v>
      </c>
      <c r="K575" s="345">
        <f ca="1" t="shared" si="84"/>
        <v>0</v>
      </c>
      <c r="L575" s="345">
        <f ca="1" t="shared" si="85"/>
        <v>8</v>
      </c>
      <c r="M575" s="345">
        <f ca="1" t="shared" si="86"/>
        <v>347082.49</v>
      </c>
      <c r="N575" s="345">
        <f ca="1" t="shared" si="87"/>
        <v>0</v>
      </c>
    </row>
    <row r="576" ht="14.25" hidden="1" spans="1:14">
      <c r="A576" s="334">
        <f>档案!A575</f>
        <v>0</v>
      </c>
      <c r="B576" s="334">
        <f ca="1" t="shared" si="80"/>
        <v>1</v>
      </c>
      <c r="D576" s="334">
        <f ca="1" t="shared" si="88"/>
        <v>2</v>
      </c>
      <c r="E576" s="327">
        <f ca="1" t="shared" si="89"/>
        <v>420</v>
      </c>
      <c r="F576" s="327" t="str">
        <f ca="1">VLOOKUP(D576,档案!A:C,3,FALSE)</f>
        <v>武汉开明</v>
      </c>
      <c r="G576" s="338" t="str">
        <f ca="1">VLOOKUP(D576,档案!A:B,2,FALSE)</f>
        <v>浦发银行光谷支行004954</v>
      </c>
      <c r="H576" s="328">
        <f ca="1" t="shared" si="81"/>
        <v>45834</v>
      </c>
      <c r="I576" s="344" t="str">
        <f ca="1" t="shared" si="82"/>
        <v>收到中机国际招标有限公司退回保证金</v>
      </c>
      <c r="J576" s="344" t="str">
        <f ca="1" t="shared" si="83"/>
        <v>投标保证金回款</v>
      </c>
      <c r="K576" s="345">
        <f ca="1" t="shared" si="84"/>
        <v>40000</v>
      </c>
      <c r="L576" s="345">
        <f ca="1" t="shared" si="85"/>
        <v>0</v>
      </c>
      <c r="M576" s="345">
        <f ca="1" t="shared" si="86"/>
        <v>387082.49</v>
      </c>
      <c r="N576" s="345">
        <f ca="1" t="shared" si="87"/>
        <v>0</v>
      </c>
    </row>
    <row r="577" ht="14.25" hidden="1" spans="1:14">
      <c r="A577" s="334">
        <f>档案!A576</f>
        <v>0</v>
      </c>
      <c r="B577" s="334">
        <f ca="1" t="shared" si="80"/>
        <v>1</v>
      </c>
      <c r="D577" s="334">
        <f ca="1" t="shared" si="88"/>
        <v>2</v>
      </c>
      <c r="E577" s="327">
        <f ca="1" t="shared" si="89"/>
        <v>421</v>
      </c>
      <c r="F577" s="327" t="str">
        <f ca="1">VLOOKUP(D577,档案!A:C,3,FALSE)</f>
        <v>武汉开明</v>
      </c>
      <c r="G577" s="338" t="str">
        <f ca="1">VLOOKUP(D577,档案!A:B,2,FALSE)</f>
        <v>浦发银行光谷支行004954</v>
      </c>
      <c r="H577" s="328">
        <f ca="1" t="shared" si="81"/>
        <v>45835</v>
      </c>
      <c r="I577" s="344" t="str">
        <f ca="1" t="shared" si="82"/>
        <v>综合部蒋霞用款武汉开明6月公积金--公司</v>
      </c>
      <c r="J577" s="344" t="str">
        <f ca="1" t="shared" si="83"/>
        <v>付日常费用</v>
      </c>
      <c r="K577" s="345">
        <f ca="1" t="shared" si="84"/>
        <v>0</v>
      </c>
      <c r="L577" s="345">
        <f ca="1" t="shared" si="85"/>
        <v>1307.2</v>
      </c>
      <c r="M577" s="345">
        <f ca="1" t="shared" si="86"/>
        <v>385775.29</v>
      </c>
      <c r="N577" s="345">
        <f ca="1" t="shared" si="87"/>
        <v>0</v>
      </c>
    </row>
    <row r="578" ht="14.25" hidden="1" spans="1:14">
      <c r="A578" s="334">
        <f>档案!A577</f>
        <v>0</v>
      </c>
      <c r="B578" s="334">
        <f ca="1" t="shared" si="80"/>
        <v>1</v>
      </c>
      <c r="D578" s="334">
        <f ca="1" t="shared" si="88"/>
        <v>2</v>
      </c>
      <c r="E578" s="327">
        <f ca="1" t="shared" si="89"/>
        <v>422</v>
      </c>
      <c r="F578" s="327" t="str">
        <f ca="1">VLOOKUP(D578,档案!A:C,3,FALSE)</f>
        <v>武汉开明</v>
      </c>
      <c r="G578" s="338" t="str">
        <f ca="1">VLOOKUP(D578,档案!A:B,2,FALSE)</f>
        <v>浦发银行光谷支行004954</v>
      </c>
      <c r="H578" s="328">
        <f ca="1" t="shared" si="81"/>
        <v>45835</v>
      </c>
      <c r="I578" s="344" t="str">
        <f ca="1" t="shared" si="82"/>
        <v>综合部蒋霞用款武汉开明6月社保--公司</v>
      </c>
      <c r="J578" s="344" t="str">
        <f ca="1" t="shared" si="83"/>
        <v>付日常费用</v>
      </c>
      <c r="K578" s="345">
        <f ca="1" t="shared" si="84"/>
        <v>0</v>
      </c>
      <c r="L578" s="345">
        <f ca="1" t="shared" si="85"/>
        <v>69487.56</v>
      </c>
      <c r="M578" s="345">
        <f ca="1" t="shared" si="86"/>
        <v>316287.73</v>
      </c>
      <c r="N578" s="345">
        <f ca="1" t="shared" si="87"/>
        <v>0</v>
      </c>
    </row>
    <row r="579" ht="14.25" hidden="1" spans="1:14">
      <c r="A579" s="334">
        <f>档案!A578</f>
        <v>0</v>
      </c>
      <c r="B579" s="334">
        <f ca="1" t="shared" ref="B579:B602" si="90">COUNTA(INDIRECT("'"&amp;A579&amp;"'!a:a"))</f>
        <v>1</v>
      </c>
      <c r="D579" s="334">
        <f ca="1" t="shared" si="88"/>
        <v>2</v>
      </c>
      <c r="E579" s="327">
        <f ca="1" t="shared" si="89"/>
        <v>423</v>
      </c>
      <c r="F579" s="327" t="str">
        <f ca="1">VLOOKUP(D579,档案!A:C,3,FALSE)</f>
        <v>武汉开明</v>
      </c>
      <c r="G579" s="338" t="str">
        <f ca="1">VLOOKUP(D579,档案!A:B,2,FALSE)</f>
        <v>浦发银行光谷支行004954</v>
      </c>
      <c r="H579" s="328">
        <f ca="1" t="shared" ref="H579:H602" si="91">INDEX(INDIRECT("'"&amp;$D579&amp;"'!A:g"),$E579,COLUMN()-7)</f>
        <v>45835</v>
      </c>
      <c r="I579" s="344" t="str">
        <f ca="1" t="shared" ref="I579:I602" si="92">INDEX(INDIRECT("'"&amp;$D579&amp;"'!A:g"),$E579,COLUMN()-7)</f>
        <v>商务部冯肖用款中盐内蒙古化工股份有限公司安徽天辰设备管道零星安装维修工程标书费付中盐内蒙古化工股份有限公司--公司</v>
      </c>
      <c r="J579" s="344" t="str">
        <f ca="1" t="shared" ref="J579:J602" si="93">INDEX(INDIRECT("'"&amp;$D579&amp;"'!A:g"),$E579,COLUMN()-7)</f>
        <v>付日常费用</v>
      </c>
      <c r="K579" s="345">
        <f ca="1" t="shared" ref="K579:K602" si="94">INDEX(INDIRECT("'"&amp;$D579&amp;"'!A:g"),$E579,COLUMN()-7)</f>
        <v>0</v>
      </c>
      <c r="L579" s="345">
        <f ca="1" t="shared" ref="L579:L602" si="95">INDEX(INDIRECT("'"&amp;$D579&amp;"'!A:g"),$E579,COLUMN()-7)</f>
        <v>500</v>
      </c>
      <c r="M579" s="345">
        <f ca="1" t="shared" ref="M579:M602" si="96">INDEX(INDIRECT("'"&amp;$D579&amp;"'!A:g"),$E579,COLUMN()-7)</f>
        <v>315787.73</v>
      </c>
      <c r="N579" s="345">
        <f ca="1" t="shared" ref="N579:N602" si="97">INDEX(INDIRECT("'"&amp;$D579&amp;"'!A:g"),$E579,COLUMN()-7)</f>
        <v>0</v>
      </c>
    </row>
    <row r="580" ht="14.25" hidden="1" spans="1:14">
      <c r="A580" s="334">
        <f>档案!A579</f>
        <v>0</v>
      </c>
      <c r="B580" s="334">
        <f ca="1" t="shared" si="90"/>
        <v>1</v>
      </c>
      <c r="D580" s="334">
        <f ca="1">IF(E579&gt;=VLOOKUP(D579,A:B,2,FALSE),D579+1,D579)</f>
        <v>2</v>
      </c>
      <c r="E580" s="327">
        <f ca="1">IF(E579&gt;=VLOOKUP(D579,A:B,2,FALSE),3,E579+1)</f>
        <v>424</v>
      </c>
      <c r="F580" s="327" t="str">
        <f ca="1">VLOOKUP(D580,档案!A:C,3,FALSE)</f>
        <v>武汉开明</v>
      </c>
      <c r="G580" s="338" t="str">
        <f ca="1">VLOOKUP(D580,档案!A:B,2,FALSE)</f>
        <v>浦发银行光谷支行004954</v>
      </c>
      <c r="H580" s="328">
        <f ca="1" t="shared" si="91"/>
        <v>45835</v>
      </c>
      <c r="I580" s="344" t="str">
        <f ca="1" t="shared" si="92"/>
        <v>银行手续费</v>
      </c>
      <c r="J580" s="344" t="str">
        <f ca="1" t="shared" si="93"/>
        <v>付日常费用</v>
      </c>
      <c r="K580" s="345">
        <f ca="1" t="shared" si="94"/>
        <v>0</v>
      </c>
      <c r="L580" s="345">
        <f ca="1" t="shared" si="95"/>
        <v>4</v>
      </c>
      <c r="M580" s="345">
        <f ca="1" t="shared" si="96"/>
        <v>315783.73</v>
      </c>
      <c r="N580" s="345">
        <f ca="1" t="shared" si="97"/>
        <v>0</v>
      </c>
    </row>
    <row r="581" ht="14.25" hidden="1" spans="1:14">
      <c r="A581" s="334">
        <f>档案!A580</f>
        <v>0</v>
      </c>
      <c r="B581" s="334">
        <f ca="1" t="shared" si="90"/>
        <v>1</v>
      </c>
      <c r="D581" s="334">
        <f ca="1">IF(E580&gt;=VLOOKUP(D580,A:B,2,FALSE),D580+1,D580)</f>
        <v>2</v>
      </c>
      <c r="E581" s="327">
        <f ca="1">IF(E580&gt;=VLOOKUP(D580,A:B,2,FALSE),3,E580+1)</f>
        <v>425</v>
      </c>
      <c r="F581" s="327" t="str">
        <f ca="1">VLOOKUP(D581,档案!A:C,3,FALSE)</f>
        <v>武汉开明</v>
      </c>
      <c r="G581" s="338" t="str">
        <f ca="1">VLOOKUP(D581,档案!A:B,2,FALSE)</f>
        <v>浦发银行光谷支行004954</v>
      </c>
      <c r="H581" s="328">
        <f ca="1" t="shared" si="91"/>
        <v>45835</v>
      </c>
      <c r="I581" s="344" t="str">
        <f ca="1" t="shared" si="92"/>
        <v>银行手续费</v>
      </c>
      <c r="J581" s="344" t="str">
        <f ca="1" t="shared" si="93"/>
        <v>付日常费用</v>
      </c>
      <c r="K581" s="345">
        <f ca="1" t="shared" si="94"/>
        <v>0</v>
      </c>
      <c r="L581" s="345">
        <f ca="1" t="shared" si="95"/>
        <v>4</v>
      </c>
      <c r="M581" s="345">
        <f ca="1" t="shared" si="96"/>
        <v>315779.73</v>
      </c>
      <c r="N581" s="345">
        <f ca="1" t="shared" si="97"/>
        <v>0</v>
      </c>
    </row>
    <row r="582" ht="14.25" hidden="1" spans="1:14">
      <c r="A582" s="334">
        <f>档案!A581</f>
        <v>0</v>
      </c>
      <c r="B582" s="334">
        <f ca="1" t="shared" si="90"/>
        <v>1</v>
      </c>
      <c r="D582" s="334">
        <f ca="1">IF(E581&gt;=VLOOKUP(D581,A:B,2,FALSE),D581+1,D581)</f>
        <v>2</v>
      </c>
      <c r="E582" s="327">
        <f ca="1">IF(E581&gt;=VLOOKUP(D581,A:B,2,FALSE),3,E581+1)</f>
        <v>426</v>
      </c>
      <c r="F582" s="327" t="str">
        <f ca="1">VLOOKUP(D582,档案!A:C,3,FALSE)</f>
        <v>武汉开明</v>
      </c>
      <c r="G582" s="338" t="str">
        <f ca="1">VLOOKUP(D582,档案!A:B,2,FALSE)</f>
        <v>浦发银行光谷支行004954</v>
      </c>
      <c r="H582" s="328">
        <f ca="1" t="shared" si="91"/>
        <v>45835</v>
      </c>
      <c r="I582" s="344" t="str">
        <f ca="1" t="shared" si="92"/>
        <v>收到日照钢铁有限公司保证金</v>
      </c>
      <c r="J582" s="344" t="str">
        <f ca="1" t="shared" si="93"/>
        <v>营业回款</v>
      </c>
      <c r="K582" s="345">
        <f ca="1" t="shared" si="94"/>
        <v>10000</v>
      </c>
      <c r="L582" s="345">
        <f ca="1" t="shared" si="95"/>
        <v>0</v>
      </c>
      <c r="M582" s="345">
        <f ca="1" t="shared" si="96"/>
        <v>325779.73</v>
      </c>
      <c r="N582" s="345">
        <f ca="1" t="shared" si="97"/>
        <v>0</v>
      </c>
    </row>
    <row r="583" ht="14.25" hidden="1" spans="1:14">
      <c r="A583" s="334">
        <f>档案!A582</f>
        <v>0</v>
      </c>
      <c r="B583" s="334">
        <f ca="1" t="shared" si="90"/>
        <v>1</v>
      </c>
      <c r="D583" s="334">
        <f ca="1">IF(E582&gt;=VLOOKUP(D582,A:B,2,FALSE),D582+1,D582)</f>
        <v>2</v>
      </c>
      <c r="E583" s="327">
        <f ca="1">IF(E582&gt;=VLOOKUP(D582,A:B,2,FALSE),3,E582+1)</f>
        <v>427</v>
      </c>
      <c r="F583" s="327" t="str">
        <f ca="1">VLOOKUP(D583,档案!A:C,3,FALSE)</f>
        <v>武汉开明</v>
      </c>
      <c r="G583" s="338" t="str">
        <f ca="1">VLOOKUP(D583,档案!A:B,2,FALSE)</f>
        <v>浦发银行光谷支行004954</v>
      </c>
      <c r="H583" s="328">
        <f ca="1" t="shared" si="91"/>
        <v>45837</v>
      </c>
      <c r="I583" s="344" t="str">
        <f ca="1" t="shared" si="92"/>
        <v>收到喀什红旗水泥有限责任公司旋转窑维修款</v>
      </c>
      <c r="J583" s="344" t="str">
        <f ca="1" t="shared" si="93"/>
        <v>营业回款</v>
      </c>
      <c r="K583" s="345">
        <f ca="1" t="shared" si="94"/>
        <v>50000</v>
      </c>
      <c r="L583" s="345">
        <f ca="1" t="shared" si="95"/>
        <v>0</v>
      </c>
      <c r="M583" s="345">
        <f ca="1" t="shared" si="96"/>
        <v>375779.73</v>
      </c>
      <c r="N583" s="345">
        <f ca="1" t="shared" si="97"/>
        <v>0</v>
      </c>
    </row>
    <row r="584" ht="14.25" hidden="1" spans="1:14">
      <c r="A584" s="334">
        <f>档案!A583</f>
        <v>0</v>
      </c>
      <c r="B584" s="334">
        <f ca="1" t="shared" si="90"/>
        <v>1</v>
      </c>
      <c r="D584" s="334">
        <f ca="1">IF(E583&gt;=VLOOKUP(D583,A:B,2,FALSE),D583+1,D583)</f>
        <v>2</v>
      </c>
      <c r="E584" s="327">
        <f ca="1">IF(E583&gt;=VLOOKUP(D583,A:B,2,FALSE),3,E583+1)</f>
        <v>428</v>
      </c>
      <c r="F584" s="327" t="str">
        <f ca="1">VLOOKUP(D584,档案!A:C,3,FALSE)</f>
        <v>武汉开明</v>
      </c>
      <c r="G584" s="338" t="str">
        <f ca="1">VLOOKUP(D584,档案!A:B,2,FALSE)</f>
        <v>浦发银行光谷支行004954</v>
      </c>
      <c r="H584" s="328">
        <f ca="1" t="shared" si="91"/>
        <v>45838</v>
      </c>
      <c r="I584" s="344" t="str">
        <f ca="1" t="shared" si="92"/>
        <v>武汉浦发转武汉农商行</v>
      </c>
      <c r="J584" s="344" t="str">
        <f ca="1" t="shared" si="93"/>
        <v>转出他行或提现</v>
      </c>
      <c r="K584" s="345">
        <f ca="1" t="shared" si="94"/>
        <v>0</v>
      </c>
      <c r="L584" s="345">
        <f ca="1" t="shared" si="95"/>
        <v>200000</v>
      </c>
      <c r="M584" s="345">
        <f ca="1" t="shared" si="96"/>
        <v>175779.73</v>
      </c>
      <c r="N584" s="345">
        <f ca="1" t="shared" si="97"/>
        <v>0</v>
      </c>
    </row>
    <row r="585" ht="14.25" hidden="1" spans="1:14">
      <c r="A585" s="334">
        <f>档案!A584</f>
        <v>0</v>
      </c>
      <c r="B585" s="334">
        <f ca="1" t="shared" si="90"/>
        <v>1</v>
      </c>
      <c r="D585" s="334">
        <f ca="1">IF(E584&gt;=VLOOKUP(D584,A:B,2,FALSE),D584+1,D584)</f>
        <v>2</v>
      </c>
      <c r="E585" s="327">
        <f ca="1">IF(E584&gt;=VLOOKUP(D584,A:B,2,FALSE),3,E584+1)</f>
        <v>429</v>
      </c>
      <c r="F585" s="327" t="str">
        <f ca="1">VLOOKUP(D585,档案!A:C,3,FALSE)</f>
        <v>武汉开明</v>
      </c>
      <c r="G585" s="338" t="str">
        <f ca="1">VLOOKUP(D585,档案!A:B,2,FALSE)</f>
        <v>浦发银行光谷支行004954</v>
      </c>
      <c r="H585" s="328">
        <f ca="1" t="shared" si="91"/>
        <v>45838</v>
      </c>
      <c r="I585" s="344" t="str">
        <f ca="1" t="shared" si="92"/>
        <v>武汉浦发转湖北邮政</v>
      </c>
      <c r="J585" s="344" t="str">
        <f ca="1" t="shared" si="93"/>
        <v>转出他行或提现</v>
      </c>
      <c r="K585" s="345">
        <f ca="1" t="shared" si="94"/>
        <v>0</v>
      </c>
      <c r="L585" s="345">
        <f ca="1" t="shared" si="95"/>
        <v>100000</v>
      </c>
      <c r="M585" s="345">
        <f ca="1" t="shared" si="96"/>
        <v>75779.7300000001</v>
      </c>
      <c r="N585" s="345">
        <f ca="1" t="shared" si="97"/>
        <v>0</v>
      </c>
    </row>
    <row r="586" ht="14.25" hidden="1" spans="1:14">
      <c r="A586" s="334">
        <f>档案!A585</f>
        <v>0</v>
      </c>
      <c r="B586" s="334">
        <f ca="1" t="shared" si="90"/>
        <v>1</v>
      </c>
      <c r="D586" s="334">
        <f ca="1">IF(E585&gt;=VLOOKUP(D585,A:B,2,FALSE),D585+1,D585)</f>
        <v>2</v>
      </c>
      <c r="E586" s="327">
        <f ca="1">IF(E585&gt;=VLOOKUP(D585,A:B,2,FALSE),3,E585+1)</f>
        <v>430</v>
      </c>
      <c r="F586" s="327" t="str">
        <f ca="1">VLOOKUP(D586,档案!A:C,3,FALSE)</f>
        <v>武汉开明</v>
      </c>
      <c r="G586" s="338" t="str">
        <f ca="1">VLOOKUP(D586,档案!A:B,2,FALSE)</f>
        <v>浦发银行光谷支行004954</v>
      </c>
      <c r="H586" s="328">
        <f ca="1" t="shared" si="91"/>
        <v>45838</v>
      </c>
      <c r="I586" s="344" t="str">
        <f ca="1" t="shared" si="92"/>
        <v>银行手续费</v>
      </c>
      <c r="J586" s="344" t="str">
        <f ca="1" t="shared" si="93"/>
        <v>付日常费用</v>
      </c>
      <c r="K586" s="345">
        <f ca="1" t="shared" si="94"/>
        <v>0</v>
      </c>
      <c r="L586" s="345">
        <f ca="1" t="shared" si="95"/>
        <v>12</v>
      </c>
      <c r="M586" s="345">
        <f ca="1" t="shared" si="96"/>
        <v>75767.7300000001</v>
      </c>
      <c r="N586" s="345">
        <f ca="1" t="shared" si="97"/>
        <v>0</v>
      </c>
    </row>
    <row r="587" ht="14.25" hidden="1" spans="1:14">
      <c r="A587" s="334">
        <f>档案!A586</f>
        <v>0</v>
      </c>
      <c r="B587" s="334">
        <f ca="1" t="shared" si="90"/>
        <v>1</v>
      </c>
      <c r="D587" s="334">
        <f ca="1">IF(E586&gt;=VLOOKUP(D586,A:B,2,FALSE),D586+1,D586)</f>
        <v>2</v>
      </c>
      <c r="E587" s="327">
        <f ca="1">IF(E586&gt;=VLOOKUP(D586,A:B,2,FALSE),3,E586+1)</f>
        <v>431</v>
      </c>
      <c r="F587" s="327" t="str">
        <f ca="1">VLOOKUP(D587,档案!A:C,3,FALSE)</f>
        <v>武汉开明</v>
      </c>
      <c r="G587" s="338" t="str">
        <f ca="1">VLOOKUP(D587,档案!A:B,2,FALSE)</f>
        <v>浦发银行光谷支行004954</v>
      </c>
      <c r="H587" s="328">
        <f ca="1" t="shared" si="91"/>
        <v>45838</v>
      </c>
      <c r="I587" s="344" t="str">
        <f ca="1" t="shared" si="92"/>
        <v>银行手续费</v>
      </c>
      <c r="J587" s="344" t="str">
        <f ca="1" t="shared" si="93"/>
        <v>付日常费用</v>
      </c>
      <c r="K587" s="345">
        <f ca="1" t="shared" si="94"/>
        <v>0</v>
      </c>
      <c r="L587" s="345">
        <f ca="1" t="shared" si="95"/>
        <v>0.8</v>
      </c>
      <c r="M587" s="345">
        <f ca="1" t="shared" si="96"/>
        <v>75766.9300000001</v>
      </c>
      <c r="N587" s="345">
        <f ca="1" t="shared" si="97"/>
        <v>0</v>
      </c>
    </row>
    <row r="588" ht="14.25" hidden="1" spans="1:14">
      <c r="A588" s="334">
        <f>档案!A587</f>
        <v>0</v>
      </c>
      <c r="B588" s="334">
        <f ca="1" t="shared" si="90"/>
        <v>1</v>
      </c>
      <c r="D588" s="334">
        <f ca="1">IF(E587&gt;=VLOOKUP(D587,A:B,2,FALSE),D587+1,D587)</f>
        <v>2</v>
      </c>
      <c r="E588" s="327">
        <f ca="1">IF(E587&gt;=VLOOKUP(D587,A:B,2,FALSE),3,E587+1)</f>
        <v>432</v>
      </c>
      <c r="F588" s="327" t="str">
        <f ca="1">VLOOKUP(D588,档案!A:C,3,FALSE)</f>
        <v>武汉开明</v>
      </c>
      <c r="G588" s="338" t="str">
        <f ca="1">VLOOKUP(D588,档案!A:B,2,FALSE)</f>
        <v>浦发银行光谷支行004954</v>
      </c>
      <c r="H588" s="328">
        <f ca="1" t="shared" si="91"/>
        <v>45839</v>
      </c>
      <c r="I588" s="344" t="str">
        <f ca="1" t="shared" si="92"/>
        <v>商务部冯肖 用款中盐内蒙古化工股份有限公司安徽天辰设备管道零星安装维修工程投标保证金付中盐内蒙古化工股份有限公司--公司</v>
      </c>
      <c r="J588" s="344" t="str">
        <f ca="1" t="shared" si="93"/>
        <v>付投标保证金</v>
      </c>
      <c r="K588" s="345">
        <f ca="1" t="shared" si="94"/>
        <v>0</v>
      </c>
      <c r="L588" s="345">
        <f ca="1" t="shared" si="95"/>
        <v>8000</v>
      </c>
      <c r="M588" s="345">
        <f ca="1" t="shared" si="96"/>
        <v>67766.9300000001</v>
      </c>
      <c r="N588" s="345">
        <f ca="1" t="shared" si="97"/>
        <v>0</v>
      </c>
    </row>
    <row r="589" ht="14.25" hidden="1" spans="1:14">
      <c r="A589" s="334">
        <f>档案!A588</f>
        <v>0</v>
      </c>
      <c r="B589" s="334">
        <f ca="1" t="shared" si="90"/>
        <v>1</v>
      </c>
      <c r="D589" s="334">
        <f ca="1">IF(E588&gt;=VLOOKUP(D588,A:B,2,FALSE),D588+1,D588)</f>
        <v>2</v>
      </c>
      <c r="E589" s="327">
        <f ca="1">IF(E588&gt;=VLOOKUP(D588,A:B,2,FALSE),3,E588+1)</f>
        <v>433</v>
      </c>
      <c r="F589" s="327" t="str">
        <f ca="1">VLOOKUP(D589,档案!A:C,3,FALSE)</f>
        <v>武汉开明</v>
      </c>
      <c r="G589" s="338" t="str">
        <f ca="1">VLOOKUP(D589,档案!A:B,2,FALSE)</f>
        <v>浦发银行光谷支行004954</v>
      </c>
      <c r="H589" s="328">
        <f ca="1" t="shared" si="91"/>
        <v>45839</v>
      </c>
      <c r="I589" s="344" t="str">
        <f ca="1" t="shared" si="92"/>
        <v>银行手续费</v>
      </c>
      <c r="J589" s="344" t="str">
        <f ca="1" t="shared" si="93"/>
        <v>付日常费用</v>
      </c>
      <c r="K589" s="345">
        <f ca="1" t="shared" si="94"/>
        <v>0</v>
      </c>
      <c r="L589" s="345">
        <f ca="1" t="shared" si="95"/>
        <v>4</v>
      </c>
      <c r="M589" s="345">
        <f ca="1" t="shared" si="96"/>
        <v>67762.9300000001</v>
      </c>
      <c r="N589" s="345">
        <f ca="1" t="shared" si="97"/>
        <v>0</v>
      </c>
    </row>
    <row r="590" ht="14.25" hidden="1" spans="1:14">
      <c r="A590" s="334">
        <f>档案!A589</f>
        <v>0</v>
      </c>
      <c r="B590" s="334">
        <f ca="1" t="shared" si="90"/>
        <v>1</v>
      </c>
      <c r="D590" s="334">
        <f ca="1">IF(E589&gt;=VLOOKUP(D589,A:B,2,FALSE),D589+1,D589)</f>
        <v>2</v>
      </c>
      <c r="E590" s="327">
        <f ca="1">IF(E589&gt;=VLOOKUP(D589,A:B,2,FALSE),3,E589+1)</f>
        <v>434</v>
      </c>
      <c r="F590" s="327" t="str">
        <f ca="1">VLOOKUP(D590,档案!A:C,3,FALSE)</f>
        <v>武汉开明</v>
      </c>
      <c r="G590" s="338" t="str">
        <f ca="1">VLOOKUP(D590,档案!A:B,2,FALSE)</f>
        <v>浦发银行光谷支行004954</v>
      </c>
      <c r="H590" s="328">
        <f ca="1" t="shared" si="91"/>
        <v>45840</v>
      </c>
      <c r="I590" s="344" t="str">
        <f ca="1" t="shared" si="92"/>
        <v>收到九江萍钢钢铁有限公司退招标保证金</v>
      </c>
      <c r="J590" s="344" t="str">
        <f ca="1" t="shared" si="93"/>
        <v>投标保证金回款</v>
      </c>
      <c r="K590" s="345">
        <f ca="1" t="shared" si="94"/>
        <v>50000</v>
      </c>
      <c r="L590" s="345">
        <f ca="1" t="shared" si="95"/>
        <v>0</v>
      </c>
      <c r="M590" s="345">
        <f ca="1" t="shared" si="96"/>
        <v>117762.93</v>
      </c>
      <c r="N590" s="345">
        <f ca="1" t="shared" si="97"/>
        <v>0</v>
      </c>
    </row>
    <row r="591" ht="14.25" hidden="1" spans="1:14">
      <c r="A591" s="334">
        <f>档案!A590</f>
        <v>0</v>
      </c>
      <c r="B591" s="334">
        <f ca="1" t="shared" si="90"/>
        <v>1</v>
      </c>
      <c r="D591" s="334">
        <f ca="1">IF(E590&gt;=VLOOKUP(D590,A:B,2,FALSE),D590+1,D590)</f>
        <v>2</v>
      </c>
      <c r="E591" s="327">
        <f ca="1">IF(E590&gt;=VLOOKUP(D590,A:B,2,FALSE),3,E590+1)</f>
        <v>435</v>
      </c>
      <c r="F591" s="327" t="str">
        <f ca="1">VLOOKUP(D591,档案!A:C,3,FALSE)</f>
        <v>武汉开明</v>
      </c>
      <c r="G591" s="338" t="str">
        <f ca="1">VLOOKUP(D591,档案!A:B,2,FALSE)</f>
        <v>浦发银行光谷支行004954</v>
      </c>
      <c r="H591" s="328">
        <f ca="1" t="shared" si="91"/>
        <v>45841</v>
      </c>
      <c r="I591" s="344" t="str">
        <f ca="1" t="shared" si="92"/>
        <v>商务部冯肖 用款内蒙古宜化公司设备制作安装工程年度框架项目投标保证金付内蒙古宜化化工有限公司--公司</v>
      </c>
      <c r="J591" s="344" t="str">
        <f ca="1" t="shared" si="93"/>
        <v>付投标保证金</v>
      </c>
      <c r="K591" s="345">
        <f ca="1" t="shared" si="94"/>
        <v>0</v>
      </c>
      <c r="L591" s="345">
        <f ca="1" t="shared" si="95"/>
        <v>30000</v>
      </c>
      <c r="M591" s="345">
        <f ca="1" t="shared" si="96"/>
        <v>87762.9300000001</v>
      </c>
      <c r="N591" s="345">
        <f ca="1" t="shared" si="97"/>
        <v>0</v>
      </c>
    </row>
    <row r="592" ht="14.25" hidden="1" spans="1:14">
      <c r="A592" s="334">
        <f>档案!A591</f>
        <v>0</v>
      </c>
      <c r="B592" s="334">
        <f ca="1" t="shared" si="90"/>
        <v>1</v>
      </c>
      <c r="D592" s="334">
        <f ca="1">IF(E591&gt;=VLOOKUP(D591,A:B,2,FALSE),D591+1,D591)</f>
        <v>2</v>
      </c>
      <c r="E592" s="327">
        <f ca="1">IF(E591&gt;=VLOOKUP(D591,A:B,2,FALSE),3,E591+1)</f>
        <v>436</v>
      </c>
      <c r="F592" s="327" t="str">
        <f ca="1">VLOOKUP(D592,档案!A:C,3,FALSE)</f>
        <v>武汉开明</v>
      </c>
      <c r="G592" s="338" t="str">
        <f ca="1">VLOOKUP(D592,档案!A:B,2,FALSE)</f>
        <v>浦发银行光谷支行004954</v>
      </c>
      <c r="H592" s="328">
        <f ca="1" t="shared" si="91"/>
        <v>45841</v>
      </c>
      <c r="I592" s="344" t="str">
        <f ca="1" t="shared" si="92"/>
        <v>银行手续费</v>
      </c>
      <c r="J592" s="344" t="str">
        <f ca="1" t="shared" si="93"/>
        <v>付日常费用</v>
      </c>
      <c r="K592" s="345">
        <f ca="1" t="shared" si="94"/>
        <v>0</v>
      </c>
      <c r="L592" s="345">
        <f ca="1" t="shared" si="95"/>
        <v>8</v>
      </c>
      <c r="M592" s="345">
        <f ca="1" t="shared" si="96"/>
        <v>87754.9300000001</v>
      </c>
      <c r="N592" s="345">
        <f ca="1" t="shared" si="97"/>
        <v>0</v>
      </c>
    </row>
    <row r="593" ht="14.25" hidden="1" spans="1:14">
      <c r="A593" s="334">
        <f>档案!A592</f>
        <v>0</v>
      </c>
      <c r="B593" s="334">
        <f ca="1" t="shared" si="90"/>
        <v>1</v>
      </c>
      <c r="D593" s="334">
        <f ca="1">IF(E592&gt;=VLOOKUP(D592,A:B,2,FALSE),D592+1,D592)</f>
        <v>2</v>
      </c>
      <c r="E593" s="327">
        <f ca="1">IF(E592&gt;=VLOOKUP(D592,A:B,2,FALSE),3,E592+1)</f>
        <v>437</v>
      </c>
      <c r="F593" s="327" t="str">
        <f ca="1">VLOOKUP(D593,档案!A:C,3,FALSE)</f>
        <v>武汉开明</v>
      </c>
      <c r="G593" s="338" t="str">
        <f ca="1">VLOOKUP(D593,档案!A:B,2,FALSE)</f>
        <v>浦发银行光谷支行004954</v>
      </c>
      <c r="H593" s="328">
        <f ca="1" t="shared" si="91"/>
        <v>45842</v>
      </c>
      <c r="I593" s="344" t="str">
        <f ca="1" t="shared" si="92"/>
        <v>收到新余市汇益信新型材料有限公司修复烘干窑轮带费用</v>
      </c>
      <c r="J593" s="344" t="str">
        <f ca="1" t="shared" si="93"/>
        <v>营业回款</v>
      </c>
      <c r="K593" s="345">
        <f ca="1" t="shared" si="94"/>
        <v>15600</v>
      </c>
      <c r="L593" s="345">
        <f ca="1" t="shared" si="95"/>
        <v>0</v>
      </c>
      <c r="M593" s="345">
        <f ca="1" t="shared" si="96"/>
        <v>103354.93</v>
      </c>
      <c r="N593" s="345">
        <f ca="1" t="shared" si="97"/>
        <v>0</v>
      </c>
    </row>
    <row r="594" ht="14.25" hidden="1" spans="1:14">
      <c r="A594" s="334">
        <f>档案!A593</f>
        <v>0</v>
      </c>
      <c r="B594" s="334">
        <f ca="1" t="shared" si="90"/>
        <v>1</v>
      </c>
      <c r="D594" s="334">
        <f ca="1">IF(E593&gt;=VLOOKUP(D593,A:B,2,FALSE),D593+1,D593)</f>
        <v>2</v>
      </c>
      <c r="E594" s="327">
        <f ca="1">IF(E593&gt;=VLOOKUP(D593,A:B,2,FALSE),3,E593+1)</f>
        <v>438</v>
      </c>
      <c r="F594" s="327" t="str">
        <f ca="1">VLOOKUP(D594,档案!A:C,3,FALSE)</f>
        <v>武汉开明</v>
      </c>
      <c r="G594" s="338" t="str">
        <f ca="1">VLOOKUP(D594,档案!A:B,2,FALSE)</f>
        <v>浦发银行光谷支行004954</v>
      </c>
      <c r="H594" s="328">
        <f ca="1" t="shared" si="91"/>
        <v>45842</v>
      </c>
      <c r="I594" s="344" t="str">
        <f ca="1" t="shared" si="92"/>
        <v>收到内蒙古君正能源化工集团股份有限公司款项</v>
      </c>
      <c r="J594" s="344" t="str">
        <f ca="1" t="shared" si="93"/>
        <v>营业回款</v>
      </c>
      <c r="K594" s="345">
        <f ca="1" t="shared" si="94"/>
        <v>10000</v>
      </c>
      <c r="L594" s="345">
        <f ca="1" t="shared" si="95"/>
        <v>0</v>
      </c>
      <c r="M594" s="345">
        <f ca="1" t="shared" si="96"/>
        <v>113354.93</v>
      </c>
      <c r="N594" s="345">
        <f ca="1" t="shared" si="97"/>
        <v>0</v>
      </c>
    </row>
    <row r="595" ht="14.25" hidden="1" spans="1:14">
      <c r="A595" s="334">
        <f>档案!A594</f>
        <v>0</v>
      </c>
      <c r="B595" s="334">
        <f ca="1" t="shared" si="90"/>
        <v>1</v>
      </c>
      <c r="D595" s="334">
        <f ca="1">IF(E594&gt;=VLOOKUP(D594,A:B,2,FALSE),D594+1,D594)</f>
        <v>2</v>
      </c>
      <c r="E595" s="327">
        <f ca="1">IF(E594&gt;=VLOOKUP(D594,A:B,2,FALSE),3,E594+1)</f>
        <v>439</v>
      </c>
      <c r="F595" s="327" t="str">
        <f ca="1">VLOOKUP(D595,档案!A:C,3,FALSE)</f>
        <v>武汉开明</v>
      </c>
      <c r="G595" s="338" t="str">
        <f ca="1">VLOOKUP(D595,档案!A:B,2,FALSE)</f>
        <v>浦发银行光谷支行004954</v>
      </c>
      <c r="H595" s="328">
        <f ca="1" t="shared" si="91"/>
        <v>45842</v>
      </c>
      <c r="I595" s="344" t="str">
        <f ca="1" t="shared" si="92"/>
        <v>收到青海盐湖镁业有限公司维修费</v>
      </c>
      <c r="J595" s="344" t="str">
        <f ca="1" t="shared" si="93"/>
        <v>营业回款</v>
      </c>
      <c r="K595" s="345">
        <f ca="1" t="shared" si="94"/>
        <v>428200</v>
      </c>
      <c r="L595" s="345">
        <f ca="1" t="shared" si="95"/>
        <v>0</v>
      </c>
      <c r="M595" s="345">
        <f ca="1" t="shared" si="96"/>
        <v>541554.93</v>
      </c>
      <c r="N595" s="345">
        <f ca="1" t="shared" si="97"/>
        <v>0</v>
      </c>
    </row>
    <row r="596" ht="14.25" hidden="1" spans="1:14">
      <c r="A596" s="334">
        <f>档案!A595</f>
        <v>0</v>
      </c>
      <c r="B596" s="334">
        <f ca="1" t="shared" si="90"/>
        <v>1</v>
      </c>
      <c r="D596" s="334">
        <f ca="1">IF(E595&gt;=VLOOKUP(D595,A:B,2,FALSE),D595+1,D595)</f>
        <v>2</v>
      </c>
      <c r="E596" s="327">
        <f ca="1">IF(E595&gt;=VLOOKUP(D595,A:B,2,FALSE),3,E595+1)</f>
        <v>440</v>
      </c>
      <c r="F596" s="327" t="str">
        <f ca="1">VLOOKUP(D596,档案!A:C,3,FALSE)</f>
        <v>武汉开明</v>
      </c>
      <c r="G596" s="338" t="str">
        <f ca="1">VLOOKUP(D596,档案!A:B,2,FALSE)</f>
        <v>浦发银行光谷支行004954</v>
      </c>
      <c r="H596" s="328">
        <f ca="1" t="shared" si="91"/>
        <v>45842</v>
      </c>
      <c r="I596" s="344" t="str">
        <f ca="1" t="shared" si="92"/>
        <v>收到九江萍钢钢铁有限公司退招标保证金</v>
      </c>
      <c r="J596" s="344" t="str">
        <f ca="1" t="shared" si="93"/>
        <v>投标保证金回款</v>
      </c>
      <c r="K596" s="345">
        <f ca="1" t="shared" si="94"/>
        <v>100000</v>
      </c>
      <c r="L596" s="345">
        <f ca="1" t="shared" si="95"/>
        <v>0</v>
      </c>
      <c r="M596" s="345">
        <f ca="1" t="shared" si="96"/>
        <v>641554.93</v>
      </c>
      <c r="N596" s="345">
        <f ca="1" t="shared" si="97"/>
        <v>0</v>
      </c>
    </row>
    <row r="597" ht="14.25" hidden="1" spans="1:14">
      <c r="A597" s="334">
        <f>档案!A596</f>
        <v>0</v>
      </c>
      <c r="B597" s="334">
        <f ca="1" t="shared" si="90"/>
        <v>1</v>
      </c>
      <c r="D597" s="334">
        <f ca="1">IF(E596&gt;=VLOOKUP(D596,A:B,2,FALSE),D596+1,D596)</f>
        <v>2</v>
      </c>
      <c r="E597" s="327">
        <f ca="1">IF(E596&gt;=VLOOKUP(D596,A:B,2,FALSE),3,E596+1)</f>
        <v>441</v>
      </c>
      <c r="F597" s="327" t="str">
        <f ca="1">VLOOKUP(D597,档案!A:C,3,FALSE)</f>
        <v>武汉开明</v>
      </c>
      <c r="G597" s="338" t="str">
        <f ca="1">VLOOKUP(D597,档案!A:B,2,FALSE)</f>
        <v>浦发银行光谷支行004954</v>
      </c>
      <c r="H597" s="328">
        <f ca="1" t="shared" si="91"/>
        <v>45842</v>
      </c>
      <c r="I597" s="344" t="str">
        <f ca="1" t="shared" si="92"/>
        <v>武汉浦发转武汉农商行</v>
      </c>
      <c r="J597" s="344" t="str">
        <f ca="1" t="shared" si="93"/>
        <v>转出他行或提现</v>
      </c>
      <c r="K597" s="345">
        <f ca="1" t="shared" si="94"/>
        <v>0</v>
      </c>
      <c r="L597" s="345">
        <f ca="1" t="shared" si="95"/>
        <v>200000</v>
      </c>
      <c r="M597" s="345">
        <f ca="1" t="shared" si="96"/>
        <v>441554.93</v>
      </c>
      <c r="N597" s="345">
        <f ca="1" t="shared" si="97"/>
        <v>0</v>
      </c>
    </row>
    <row r="598" ht="14.25" hidden="1" spans="1:14">
      <c r="A598" s="334">
        <f>档案!A597</f>
        <v>0</v>
      </c>
      <c r="B598" s="334">
        <f ca="1" t="shared" si="90"/>
        <v>1</v>
      </c>
      <c r="D598" s="334">
        <f ca="1">IF(E597&gt;=VLOOKUP(D597,A:B,2,FALSE),D597+1,D597)</f>
        <v>2</v>
      </c>
      <c r="E598" s="327">
        <f ca="1">IF(E597&gt;=VLOOKUP(D597,A:B,2,FALSE),3,E597+1)</f>
        <v>442</v>
      </c>
      <c r="F598" s="327" t="str">
        <f ca="1">VLOOKUP(D598,档案!A:C,3,FALSE)</f>
        <v>武汉开明</v>
      </c>
      <c r="G598" s="338" t="str">
        <f ca="1">VLOOKUP(D598,档案!A:B,2,FALSE)</f>
        <v>浦发银行光谷支行004954</v>
      </c>
      <c r="H598" s="328">
        <f ca="1" t="shared" si="91"/>
        <v>45842</v>
      </c>
      <c r="I598" s="344" t="str">
        <f ca="1" t="shared" si="92"/>
        <v>转湖北中行</v>
      </c>
      <c r="J598" s="344" t="str">
        <f ca="1" t="shared" si="93"/>
        <v>转出他行或提现</v>
      </c>
      <c r="K598" s="345">
        <f ca="1" t="shared" si="94"/>
        <v>0</v>
      </c>
      <c r="L598" s="345">
        <f ca="1" t="shared" si="95"/>
        <v>200000</v>
      </c>
      <c r="M598" s="345">
        <f ca="1" t="shared" si="96"/>
        <v>241554.93</v>
      </c>
      <c r="N598" s="345">
        <f ca="1" t="shared" si="97"/>
        <v>0</v>
      </c>
    </row>
    <row r="599" ht="14.25" hidden="1" spans="1:14">
      <c r="A599" s="334">
        <f>档案!A598</f>
        <v>0</v>
      </c>
      <c r="B599" s="334">
        <f ca="1" t="shared" si="90"/>
        <v>1</v>
      </c>
      <c r="D599" s="334">
        <f ca="1">IF(E598&gt;=VLOOKUP(D598,A:B,2,FALSE),D598+1,D598)</f>
        <v>2</v>
      </c>
      <c r="E599" s="327">
        <f ca="1">IF(E598&gt;=VLOOKUP(D598,A:B,2,FALSE),3,E598+1)</f>
        <v>443</v>
      </c>
      <c r="F599" s="327" t="str">
        <f ca="1">VLOOKUP(D599,档案!A:C,3,FALSE)</f>
        <v>武汉开明</v>
      </c>
      <c r="G599" s="338" t="str">
        <f ca="1">VLOOKUP(D599,档案!A:B,2,FALSE)</f>
        <v>浦发银行光谷支行004954</v>
      </c>
      <c r="H599" s="328">
        <f ca="1" t="shared" si="91"/>
        <v>45842</v>
      </c>
      <c r="I599" s="344" t="str">
        <f ca="1" t="shared" si="92"/>
        <v>银行手续费</v>
      </c>
      <c r="J599" s="344" t="str">
        <f ca="1" t="shared" si="93"/>
        <v>付日常费用</v>
      </c>
      <c r="K599" s="345">
        <f ca="1" t="shared" si="94"/>
        <v>0</v>
      </c>
      <c r="L599" s="345">
        <f ca="1" t="shared" si="95"/>
        <v>15</v>
      </c>
      <c r="M599" s="345">
        <f ca="1" t="shared" si="96"/>
        <v>241539.93</v>
      </c>
      <c r="N599" s="345">
        <f ca="1" t="shared" si="97"/>
        <v>0</v>
      </c>
    </row>
    <row r="600" ht="14.25" hidden="1" spans="1:14">
      <c r="A600" s="334">
        <f>档案!A599</f>
        <v>0</v>
      </c>
      <c r="B600" s="334">
        <f ca="1" t="shared" si="90"/>
        <v>1</v>
      </c>
      <c r="D600" s="334">
        <f ca="1">IF(E599&gt;=VLOOKUP(D599,A:B,2,FALSE),D599+1,D599)</f>
        <v>2</v>
      </c>
      <c r="E600" s="327">
        <f ca="1">IF(E599&gt;=VLOOKUP(D599,A:B,2,FALSE),3,E599+1)</f>
        <v>444</v>
      </c>
      <c r="F600" s="327" t="str">
        <f ca="1">VLOOKUP(D600,档案!A:C,3,FALSE)</f>
        <v>武汉开明</v>
      </c>
      <c r="G600" s="338" t="str">
        <f ca="1">VLOOKUP(D600,档案!A:B,2,FALSE)</f>
        <v>浦发银行光谷支行004954</v>
      </c>
      <c r="H600" s="328">
        <f ca="1" t="shared" si="91"/>
        <v>45842</v>
      </c>
      <c r="I600" s="344" t="str">
        <f ca="1" t="shared" si="92"/>
        <v>银行手续费</v>
      </c>
      <c r="J600" s="344" t="str">
        <f ca="1" t="shared" si="93"/>
        <v>付日常费用</v>
      </c>
      <c r="K600" s="345">
        <f ca="1" t="shared" si="94"/>
        <v>0</v>
      </c>
      <c r="L600" s="345">
        <f ca="1" t="shared" si="95"/>
        <v>15</v>
      </c>
      <c r="M600" s="345">
        <f ca="1" t="shared" si="96"/>
        <v>241524.93</v>
      </c>
      <c r="N600" s="345">
        <f ca="1" t="shared" si="97"/>
        <v>0</v>
      </c>
    </row>
    <row r="601" ht="14.25" hidden="1" spans="1:14">
      <c r="A601" s="334">
        <f>档案!A600</f>
        <v>0</v>
      </c>
      <c r="B601" s="334">
        <f ca="1" t="shared" si="90"/>
        <v>1</v>
      </c>
      <c r="D601" s="334">
        <f ca="1">IF(E600&gt;=VLOOKUP(D600,A:B,2,FALSE),D600+1,D600)</f>
        <v>2</v>
      </c>
      <c r="E601" s="327">
        <f ca="1">IF(E600&gt;=VLOOKUP(D600,A:B,2,FALSE),3,E600+1)</f>
        <v>445</v>
      </c>
      <c r="F601" s="327" t="str">
        <f ca="1">VLOOKUP(D601,档案!A:C,3,FALSE)</f>
        <v>武汉开明</v>
      </c>
      <c r="G601" s="338" t="str">
        <f ca="1">VLOOKUP(D601,档案!A:B,2,FALSE)</f>
        <v>浦发银行光谷支行004954</v>
      </c>
      <c r="H601" s="328">
        <f ca="1" t="shared" si="91"/>
        <v>45845</v>
      </c>
      <c r="I601" s="344" t="str">
        <f ca="1" t="shared" si="92"/>
        <v>转武汉农商行</v>
      </c>
      <c r="J601" s="344" t="str">
        <f ca="1" t="shared" si="93"/>
        <v>转出他行或提现</v>
      </c>
      <c r="K601" s="345">
        <f ca="1" t="shared" si="94"/>
        <v>0</v>
      </c>
      <c r="L601" s="345">
        <f ca="1" t="shared" si="95"/>
        <v>240000</v>
      </c>
      <c r="M601" s="345">
        <f ca="1" t="shared" si="96"/>
        <v>1524.93000000005</v>
      </c>
      <c r="N601" s="345">
        <f ca="1" t="shared" si="97"/>
        <v>0</v>
      </c>
    </row>
    <row r="602" ht="14.25" hidden="1" spans="1:14">
      <c r="A602" s="334">
        <f>档案!A601</f>
        <v>0</v>
      </c>
      <c r="B602" s="334">
        <f ca="1" t="shared" si="90"/>
        <v>1</v>
      </c>
      <c r="D602" s="334">
        <f ca="1">IF(E601&gt;=VLOOKUP(D601,A:B,2,FALSE),D601+1,D601)</f>
        <v>2</v>
      </c>
      <c r="E602" s="327">
        <f ca="1">IF(E601&gt;=VLOOKUP(D601,A:B,2,FALSE),3,E601+1)</f>
        <v>446</v>
      </c>
      <c r="F602" s="327" t="str">
        <f ca="1">VLOOKUP(D602,档案!A:C,3,FALSE)</f>
        <v>武汉开明</v>
      </c>
      <c r="G602" s="338" t="str">
        <f ca="1">VLOOKUP(D602,档案!A:B,2,FALSE)</f>
        <v>浦发银行光谷支行004954</v>
      </c>
      <c r="H602" s="328">
        <f ca="1" t="shared" si="91"/>
        <v>45845</v>
      </c>
      <c r="I602" s="344" t="str">
        <f ca="1" t="shared" si="92"/>
        <v>银行手续费</v>
      </c>
      <c r="J602" s="344" t="str">
        <f ca="1" t="shared" si="93"/>
        <v>付日常费用</v>
      </c>
      <c r="K602" s="345">
        <f ca="1" t="shared" si="94"/>
        <v>0</v>
      </c>
      <c r="L602" s="345">
        <f ca="1" t="shared" si="95"/>
        <v>15</v>
      </c>
      <c r="M602" s="345">
        <f ca="1" t="shared" si="96"/>
        <v>1509.93000000005</v>
      </c>
      <c r="N602" s="345">
        <f ca="1" t="shared" si="97"/>
        <v>0</v>
      </c>
    </row>
    <row r="603" ht="14.25" hidden="1" spans="1:14">
      <c r="A603" s="334">
        <f>档案!A602</f>
        <v>0</v>
      </c>
      <c r="B603" s="334">
        <f ca="1" t="shared" ref="B603:B642" si="98">COUNTA(INDIRECT("'"&amp;A603&amp;"'!a:a"))</f>
        <v>1</v>
      </c>
      <c r="D603" s="334">
        <f ca="1">IF(E602&gt;=VLOOKUP(D602,A:B,2,FALSE),D602+1,D602)</f>
        <v>2</v>
      </c>
      <c r="E603" s="327">
        <f ca="1">IF(E602&gt;=VLOOKUP(D602,A:B,2,FALSE),3,E602+1)</f>
        <v>447</v>
      </c>
      <c r="F603" s="327" t="str">
        <f ca="1">VLOOKUP(D603,档案!A:C,3,FALSE)</f>
        <v>武汉开明</v>
      </c>
      <c r="G603" s="338" t="str">
        <f ca="1">VLOOKUP(D603,档案!A:B,2,FALSE)</f>
        <v>浦发银行光谷支行004954</v>
      </c>
      <c r="H603" s="328">
        <f ca="1" t="shared" ref="H603:H642" si="99">INDEX(INDIRECT("'"&amp;$D603&amp;"'!A:g"),$E603,COLUMN()-7)</f>
        <v>45847</v>
      </c>
      <c r="I603" s="344" t="str">
        <f ca="1" t="shared" ref="I603:I642" si="100">INDEX(INDIRECT("'"&amp;$D603&amp;"'!A:g"),$E603,COLUMN()-7)</f>
        <v>收到武汉汉口银行转款</v>
      </c>
      <c r="J603" s="344" t="str">
        <f ca="1" t="shared" ref="J603:J642" si="101">INDEX(INDIRECT("'"&amp;$D603&amp;"'!A:g"),$E603,COLUMN()-7)</f>
        <v>他行转入或存现</v>
      </c>
      <c r="K603" s="345">
        <f ca="1" t="shared" ref="K603:K642" si="102">INDEX(INDIRECT("'"&amp;$D603&amp;"'!A:g"),$E603,COLUMN()-7)</f>
        <v>45800</v>
      </c>
      <c r="L603" s="345">
        <f ca="1" t="shared" ref="L603:L642" si="103">INDEX(INDIRECT("'"&amp;$D603&amp;"'!A:g"),$E603,COLUMN()-7)</f>
        <v>0</v>
      </c>
      <c r="M603" s="345">
        <f ca="1" t="shared" ref="M603:M642" si="104">INDEX(INDIRECT("'"&amp;$D603&amp;"'!A:g"),$E603,COLUMN()-7)</f>
        <v>47309.9300000001</v>
      </c>
      <c r="N603" s="345">
        <f ca="1" t="shared" ref="N603:N642" si="105">INDEX(INDIRECT("'"&amp;$D603&amp;"'!A:g"),$E603,COLUMN()-7)</f>
        <v>0</v>
      </c>
    </row>
    <row r="604" ht="14.25" hidden="1" spans="1:14">
      <c r="A604" s="334">
        <f>档案!A603</f>
        <v>0</v>
      </c>
      <c r="B604" s="334">
        <f ca="1" t="shared" si="98"/>
        <v>1</v>
      </c>
      <c r="D604" s="334">
        <f ca="1" t="shared" ref="D603:D643" si="106">IF(E603&gt;=VLOOKUP(D603,A:B,2,FALSE),D603+1,D603)</f>
        <v>2</v>
      </c>
      <c r="E604" s="327">
        <f ca="1" t="shared" ref="E603:E643" si="107">IF(E603&gt;=VLOOKUP(D603,A:B,2,FALSE),3,E603+1)</f>
        <v>448</v>
      </c>
      <c r="F604" s="327" t="str">
        <f ca="1">VLOOKUP(D604,档案!A:C,3,FALSE)</f>
        <v>武汉开明</v>
      </c>
      <c r="G604" s="338" t="str">
        <f ca="1">VLOOKUP(D604,档案!A:B,2,FALSE)</f>
        <v>浦发银行光谷支行004954</v>
      </c>
      <c r="H604" s="328">
        <f ca="1" t="shared" si="99"/>
        <v>45847</v>
      </c>
      <c r="I604" s="344" t="str">
        <f ca="1" t="shared" si="100"/>
        <v>生产部熊伟用款煤气管道隔热保温项目保证金付内蒙古君正能源化工集团股份有限公司--公司</v>
      </c>
      <c r="J604" s="344" t="str">
        <f ca="1" t="shared" si="101"/>
        <v>项目成本</v>
      </c>
      <c r="K604" s="345">
        <f ca="1" t="shared" si="102"/>
        <v>0</v>
      </c>
      <c r="L604" s="345">
        <f ca="1" t="shared" si="103"/>
        <v>20000</v>
      </c>
      <c r="M604" s="345">
        <f ca="1" t="shared" si="104"/>
        <v>27309.9300000001</v>
      </c>
      <c r="N604" s="345">
        <f ca="1" t="shared" si="105"/>
        <v>0</v>
      </c>
    </row>
    <row r="605" ht="14.25" hidden="1" spans="1:14">
      <c r="A605" s="334">
        <f>档案!A604</f>
        <v>0</v>
      </c>
      <c r="B605" s="334">
        <f ca="1" t="shared" si="98"/>
        <v>1</v>
      </c>
      <c r="D605" s="334">
        <f ca="1" t="shared" si="106"/>
        <v>2</v>
      </c>
      <c r="E605" s="327">
        <f ca="1" t="shared" si="107"/>
        <v>449</v>
      </c>
      <c r="F605" s="327" t="str">
        <f ca="1">VLOOKUP(D605,档案!A:C,3,FALSE)</f>
        <v>武汉开明</v>
      </c>
      <c r="G605" s="338" t="str">
        <f ca="1">VLOOKUP(D605,档案!A:B,2,FALSE)</f>
        <v>浦发银行光谷支行004954</v>
      </c>
      <c r="H605" s="328">
        <f ca="1" t="shared" si="99"/>
        <v>45847</v>
      </c>
      <c r="I605" s="344" t="str">
        <f ca="1" t="shared" si="100"/>
        <v>生产部熊伟用款新材料分公司蒸汽伴热管道施工项目保证金付内蒙古君正化工有限责任公司新材料分公司--公司</v>
      </c>
      <c r="J605" s="344" t="str">
        <f ca="1" t="shared" si="101"/>
        <v>项目成本</v>
      </c>
      <c r="K605" s="345">
        <f ca="1" t="shared" si="102"/>
        <v>0</v>
      </c>
      <c r="L605" s="345">
        <f ca="1" t="shared" si="103"/>
        <v>10000</v>
      </c>
      <c r="M605" s="345">
        <f ca="1" t="shared" si="104"/>
        <v>17309.9300000001</v>
      </c>
      <c r="N605" s="345">
        <f ca="1" t="shared" si="105"/>
        <v>0</v>
      </c>
    </row>
    <row r="606" ht="14.25" hidden="1" spans="1:14">
      <c r="A606" s="334">
        <f>档案!A605</f>
        <v>0</v>
      </c>
      <c r="B606" s="334">
        <f ca="1" t="shared" si="98"/>
        <v>1</v>
      </c>
      <c r="D606" s="334">
        <f ca="1" t="shared" si="106"/>
        <v>2</v>
      </c>
      <c r="E606" s="327">
        <f ca="1" t="shared" si="107"/>
        <v>450</v>
      </c>
      <c r="F606" s="327" t="str">
        <f ca="1">VLOOKUP(D606,档案!A:C,3,FALSE)</f>
        <v>武汉开明</v>
      </c>
      <c r="G606" s="338" t="str">
        <f ca="1">VLOOKUP(D606,档案!A:B,2,FALSE)</f>
        <v>浦发银行光谷支行004954</v>
      </c>
      <c r="H606" s="328">
        <f ca="1" t="shared" si="99"/>
        <v>45847</v>
      </c>
      <c r="I606" s="344" t="str">
        <f ca="1" t="shared" si="100"/>
        <v>银行手续费</v>
      </c>
      <c r="J606" s="344" t="str">
        <f ca="1" t="shared" si="101"/>
        <v>付日常费用</v>
      </c>
      <c r="K606" s="345">
        <f ca="1" t="shared" si="102"/>
        <v>0</v>
      </c>
      <c r="L606" s="345">
        <f ca="1" t="shared" si="103"/>
        <v>9</v>
      </c>
      <c r="M606" s="345">
        <f ca="1" t="shared" si="104"/>
        <v>17300.9300000001</v>
      </c>
      <c r="N606" s="345">
        <f ca="1" t="shared" si="105"/>
        <v>0</v>
      </c>
    </row>
    <row r="607" ht="14.25" hidden="1" spans="1:14">
      <c r="A607" s="334">
        <f>档案!A606</f>
        <v>0</v>
      </c>
      <c r="B607" s="334">
        <f ca="1" t="shared" si="98"/>
        <v>1</v>
      </c>
      <c r="D607" s="334">
        <f ca="1" t="shared" si="106"/>
        <v>2</v>
      </c>
      <c r="E607" s="327">
        <f ca="1" t="shared" si="107"/>
        <v>451</v>
      </c>
      <c r="F607" s="327" t="str">
        <f ca="1">VLOOKUP(D607,档案!A:C,3,FALSE)</f>
        <v>武汉开明</v>
      </c>
      <c r="G607" s="338" t="str">
        <f ca="1">VLOOKUP(D607,档案!A:B,2,FALSE)</f>
        <v>浦发银行光谷支行004954</v>
      </c>
      <c r="H607" s="328">
        <f ca="1" t="shared" si="99"/>
        <v>45847</v>
      </c>
      <c r="I607" s="344" t="str">
        <f ca="1" t="shared" si="100"/>
        <v>银行手续费</v>
      </c>
      <c r="J607" s="344" t="str">
        <f ca="1" t="shared" si="101"/>
        <v>付日常费用</v>
      </c>
      <c r="K607" s="345">
        <f ca="1" t="shared" si="102"/>
        <v>0</v>
      </c>
      <c r="L607" s="345">
        <f ca="1" t="shared" si="103"/>
        <v>4.5</v>
      </c>
      <c r="M607" s="345">
        <f ca="1" t="shared" si="104"/>
        <v>17296.4300000001</v>
      </c>
      <c r="N607" s="345">
        <f ca="1" t="shared" si="105"/>
        <v>0</v>
      </c>
    </row>
    <row r="608" ht="14.25" hidden="1" spans="1:14">
      <c r="A608" s="334">
        <f>档案!A607</f>
        <v>0</v>
      </c>
      <c r="B608" s="334">
        <f ca="1" t="shared" si="98"/>
        <v>1</v>
      </c>
      <c r="D608" s="334">
        <f ca="1" t="shared" si="106"/>
        <v>2</v>
      </c>
      <c r="E608" s="327">
        <f ca="1" t="shared" si="107"/>
        <v>452</v>
      </c>
      <c r="F608" s="327" t="str">
        <f ca="1">VLOOKUP(D608,档案!A:C,3,FALSE)</f>
        <v>武汉开明</v>
      </c>
      <c r="G608" s="338" t="str">
        <f ca="1">VLOOKUP(D608,档案!A:B,2,FALSE)</f>
        <v>浦发银行光谷支行004954</v>
      </c>
      <c r="H608" s="328">
        <f ca="1" t="shared" si="99"/>
        <v>45848</v>
      </c>
      <c r="I608" s="344" t="str">
        <f ca="1" t="shared" si="100"/>
        <v>及时语短信月费</v>
      </c>
      <c r="J608" s="344" t="str">
        <f ca="1" t="shared" si="101"/>
        <v>付日常费用</v>
      </c>
      <c r="K608" s="345">
        <f ca="1" t="shared" si="102"/>
        <v>0</v>
      </c>
      <c r="L608" s="345">
        <f ca="1" t="shared" si="103"/>
        <v>15</v>
      </c>
      <c r="M608" s="345">
        <f ca="1" t="shared" si="104"/>
        <v>17281.4300000001</v>
      </c>
      <c r="N608" s="345">
        <f ca="1" t="shared" si="105"/>
        <v>0</v>
      </c>
    </row>
    <row r="609" ht="14.25" hidden="1" spans="1:14">
      <c r="A609" s="334">
        <f>档案!A608</f>
        <v>0</v>
      </c>
      <c r="B609" s="334">
        <f ca="1" t="shared" si="98"/>
        <v>1</v>
      </c>
      <c r="D609" s="334">
        <f ca="1" t="shared" si="106"/>
        <v>2</v>
      </c>
      <c r="E609" s="327">
        <f ca="1" t="shared" si="107"/>
        <v>453</v>
      </c>
      <c r="F609" s="327" t="str">
        <f ca="1">VLOOKUP(D609,档案!A:C,3,FALSE)</f>
        <v>武汉开明</v>
      </c>
      <c r="G609" s="338" t="str">
        <f ca="1">VLOOKUP(D609,档案!A:B,2,FALSE)</f>
        <v>浦发银行光谷支行004954</v>
      </c>
      <c r="H609" s="328">
        <f ca="1" t="shared" si="99"/>
        <v>45849</v>
      </c>
      <c r="I609" s="344" t="str">
        <f ca="1" t="shared" si="100"/>
        <v>收到奎山水泥有限公司回转窑检测服务费</v>
      </c>
      <c r="J609" s="344" t="str">
        <f ca="1" t="shared" si="101"/>
        <v>营业回款</v>
      </c>
      <c r="K609" s="345">
        <f ca="1" t="shared" si="102"/>
        <v>58000</v>
      </c>
      <c r="L609" s="345">
        <f ca="1" t="shared" si="103"/>
        <v>0</v>
      </c>
      <c r="M609" s="345">
        <f ca="1" t="shared" si="104"/>
        <v>75281.4300000001</v>
      </c>
      <c r="N609" s="345">
        <f ca="1" t="shared" si="105"/>
        <v>0</v>
      </c>
    </row>
    <row r="610" ht="14.25" hidden="1" spans="1:14">
      <c r="A610" s="334">
        <f>档案!A609</f>
        <v>0</v>
      </c>
      <c r="B610" s="334">
        <f ca="1" t="shared" si="98"/>
        <v>1</v>
      </c>
      <c r="D610" s="334">
        <f ca="1" t="shared" si="106"/>
        <v>2</v>
      </c>
      <c r="E610" s="327">
        <f ca="1" t="shared" si="107"/>
        <v>454</v>
      </c>
      <c r="F610" s="327" t="str">
        <f ca="1">VLOOKUP(D610,档案!A:C,3,FALSE)</f>
        <v>武汉开明</v>
      </c>
      <c r="G610" s="338" t="str">
        <f ca="1">VLOOKUP(D610,档案!A:B,2,FALSE)</f>
        <v>浦发银行光谷支行004954</v>
      </c>
      <c r="H610" s="328">
        <f ca="1" t="shared" si="99"/>
        <v>45849</v>
      </c>
      <c r="I610" s="344" t="str">
        <f ca="1" t="shared" si="100"/>
        <v>内蒙古华晟工程项目管理有限公司呼和浩特一分公司退保证金山西工厂氨制冷车间更换阀门项目</v>
      </c>
      <c r="J610" s="344" t="str">
        <f ca="1" t="shared" si="101"/>
        <v>投标保证金回款</v>
      </c>
      <c r="K610" s="345">
        <f ca="1" t="shared" si="102"/>
        <v>10000</v>
      </c>
      <c r="L610" s="345">
        <f ca="1" t="shared" si="103"/>
        <v>0</v>
      </c>
      <c r="M610" s="345">
        <f ca="1" t="shared" si="104"/>
        <v>85281.4300000001</v>
      </c>
      <c r="N610" s="345">
        <f ca="1" t="shared" si="105"/>
        <v>0</v>
      </c>
    </row>
    <row r="611" ht="14.25" hidden="1" spans="1:14">
      <c r="A611" s="334">
        <f>档案!A610</f>
        <v>0</v>
      </c>
      <c r="B611" s="334">
        <f ca="1" t="shared" si="98"/>
        <v>1</v>
      </c>
      <c r="D611" s="334">
        <f ca="1" t="shared" si="106"/>
        <v>2</v>
      </c>
      <c r="E611" s="327">
        <f ca="1" t="shared" si="107"/>
        <v>455</v>
      </c>
      <c r="F611" s="327" t="str">
        <f ca="1">VLOOKUP(D611,档案!A:C,3,FALSE)</f>
        <v>武汉开明</v>
      </c>
      <c r="G611" s="338" t="str">
        <f ca="1">VLOOKUP(D611,档案!A:B,2,FALSE)</f>
        <v>浦发银行光谷支行004954</v>
      </c>
      <c r="H611" s="328">
        <f ca="1" t="shared" si="99"/>
        <v>45849</v>
      </c>
      <c r="I611" s="349" t="str">
        <f ca="1" t="shared" si="100"/>
        <v>商务部冯肖用款铜化集团池州恒鑫材料科技有限公司回转窑托轮、挡轮更换和维修投标保证金付安徽省优质采科技发展有限责任公司--公司</v>
      </c>
      <c r="J611" s="344" t="str">
        <f ca="1" t="shared" si="101"/>
        <v>付投标保证金</v>
      </c>
      <c r="K611" s="345">
        <f ca="1" t="shared" si="102"/>
        <v>0</v>
      </c>
      <c r="L611" s="345">
        <f ca="1" t="shared" si="103"/>
        <v>20000</v>
      </c>
      <c r="M611" s="345">
        <f ca="1" t="shared" si="104"/>
        <v>65281.4300000001</v>
      </c>
      <c r="N611" s="345">
        <f ca="1" t="shared" si="105"/>
        <v>0</v>
      </c>
    </row>
    <row r="612" ht="14.25" hidden="1" spans="1:14">
      <c r="A612" s="334">
        <f>档案!A611</f>
        <v>0</v>
      </c>
      <c r="B612" s="334">
        <f ca="1" t="shared" si="98"/>
        <v>1</v>
      </c>
      <c r="D612" s="334">
        <f ca="1" t="shared" si="106"/>
        <v>2</v>
      </c>
      <c r="E612" s="327">
        <f ca="1" t="shared" si="107"/>
        <v>456</v>
      </c>
      <c r="F612" s="327" t="str">
        <f ca="1">VLOOKUP(D612,档案!A:C,3,FALSE)</f>
        <v>武汉开明</v>
      </c>
      <c r="G612" s="338" t="str">
        <f ca="1">VLOOKUP(D612,档案!A:B,2,FALSE)</f>
        <v>浦发银行光谷支行004954</v>
      </c>
      <c r="H612" s="328">
        <f ca="1" t="shared" si="99"/>
        <v>45849</v>
      </c>
      <c r="I612" s="349" t="str">
        <f ca="1" t="shared" si="100"/>
        <v>生产部李晶用款日照钢铁外协人员5月份工资，先按合同保底工资发放5人（陈庆磊8800、史德法1万、印世茂12100、赵丙松9000、张磊7703.7）</v>
      </c>
      <c r="J612" s="344" t="str">
        <f ca="1" t="shared" si="101"/>
        <v>项目成本</v>
      </c>
      <c r="K612" s="345">
        <f ca="1" t="shared" si="102"/>
        <v>0</v>
      </c>
      <c r="L612" s="345">
        <f ca="1" t="shared" si="103"/>
        <v>47603.7</v>
      </c>
      <c r="M612" s="345">
        <f ca="1" t="shared" si="104"/>
        <v>17677.7300000001</v>
      </c>
      <c r="N612" s="345">
        <f ca="1" t="shared" si="105"/>
        <v>0</v>
      </c>
    </row>
    <row r="613" ht="14.25" hidden="1" spans="1:14">
      <c r="A613" s="334">
        <f>档案!A612</f>
        <v>0</v>
      </c>
      <c r="B613" s="334">
        <f ca="1" t="shared" si="98"/>
        <v>1</v>
      </c>
      <c r="D613" s="334">
        <f ca="1" t="shared" si="106"/>
        <v>2</v>
      </c>
      <c r="E613" s="327">
        <f ca="1" t="shared" si="107"/>
        <v>457</v>
      </c>
      <c r="F613" s="327" t="str">
        <f ca="1">VLOOKUP(D613,档案!A:C,3,FALSE)</f>
        <v>武汉开明</v>
      </c>
      <c r="G613" s="338" t="str">
        <f ca="1">VLOOKUP(D613,档案!A:B,2,FALSE)</f>
        <v>浦发银行光谷支行004954</v>
      </c>
      <c r="H613" s="328">
        <f ca="1" t="shared" si="99"/>
        <v>45849</v>
      </c>
      <c r="I613" s="349" t="str">
        <f ca="1" t="shared" si="100"/>
        <v>银行手续费</v>
      </c>
      <c r="J613" s="344" t="str">
        <f ca="1" t="shared" si="101"/>
        <v>付日常费用</v>
      </c>
      <c r="K613" s="345">
        <f ca="1" t="shared" si="102"/>
        <v>0</v>
      </c>
      <c r="L613" s="345">
        <f ca="1" t="shared" si="103"/>
        <v>9</v>
      </c>
      <c r="M613" s="345">
        <f ca="1" t="shared" si="104"/>
        <v>17668.7300000001</v>
      </c>
      <c r="N613" s="345">
        <f ca="1" t="shared" si="105"/>
        <v>0</v>
      </c>
    </row>
    <row r="614" ht="14.25" hidden="1" spans="1:14">
      <c r="A614" s="334">
        <f>档案!A613</f>
        <v>0</v>
      </c>
      <c r="B614" s="334">
        <f ca="1" t="shared" si="98"/>
        <v>1</v>
      </c>
      <c r="D614" s="334">
        <f ca="1" t="shared" si="106"/>
        <v>2</v>
      </c>
      <c r="E614" s="327">
        <f ca="1" t="shared" si="107"/>
        <v>458</v>
      </c>
      <c r="F614" s="327" t="str">
        <f ca="1">VLOOKUP(D614,档案!A:C,3,FALSE)</f>
        <v>武汉开明</v>
      </c>
      <c r="G614" s="338" t="str">
        <f ca="1">VLOOKUP(D614,档案!A:B,2,FALSE)</f>
        <v>浦发银行光谷支行004954</v>
      </c>
      <c r="H614" s="328">
        <f ca="1" t="shared" si="99"/>
        <v>45849</v>
      </c>
      <c r="I614" s="349" t="str">
        <f ca="1" t="shared" si="100"/>
        <v>银行手续费</v>
      </c>
      <c r="J614" s="344" t="str">
        <f ca="1" t="shared" si="101"/>
        <v>付日常费用</v>
      </c>
      <c r="K614" s="345">
        <f ca="1" t="shared" si="102"/>
        <v>0</v>
      </c>
      <c r="L614" s="345">
        <f ca="1" t="shared" si="103"/>
        <v>4.5</v>
      </c>
      <c r="M614" s="345">
        <f ca="1" t="shared" si="104"/>
        <v>17664.2300000001</v>
      </c>
      <c r="N614" s="345">
        <f ca="1" t="shared" si="105"/>
        <v>0</v>
      </c>
    </row>
    <row r="615" ht="14.25" hidden="1" spans="1:14">
      <c r="A615" s="334">
        <f>档案!A614</f>
        <v>0</v>
      </c>
      <c r="B615" s="334">
        <f ca="1" t="shared" si="98"/>
        <v>1</v>
      </c>
      <c r="D615" s="334">
        <f ca="1" t="shared" si="106"/>
        <v>2</v>
      </c>
      <c r="E615" s="327">
        <f ca="1" t="shared" si="107"/>
        <v>459</v>
      </c>
      <c r="F615" s="327" t="str">
        <f ca="1">VLOOKUP(D615,档案!A:C,3,FALSE)</f>
        <v>武汉开明</v>
      </c>
      <c r="G615" s="338" t="str">
        <f ca="1">VLOOKUP(D615,档案!A:B,2,FALSE)</f>
        <v>浦发银行光谷支行004954</v>
      </c>
      <c r="H615" s="328">
        <f ca="1" t="shared" si="99"/>
        <v>45849</v>
      </c>
      <c r="I615" s="344" t="str">
        <f ca="1" t="shared" si="100"/>
        <v>银行手续费</v>
      </c>
      <c r="J615" s="344" t="str">
        <f ca="1" t="shared" si="101"/>
        <v>付日常费用</v>
      </c>
      <c r="K615" s="345">
        <f ca="1" t="shared" si="102"/>
        <v>0</v>
      </c>
      <c r="L615" s="345">
        <f ca="1" t="shared" si="103"/>
        <v>4.5</v>
      </c>
      <c r="M615" s="345">
        <f ca="1" t="shared" si="104"/>
        <v>17659.7300000001</v>
      </c>
      <c r="N615" s="345">
        <f ca="1" t="shared" si="105"/>
        <v>0</v>
      </c>
    </row>
    <row r="616" ht="14.25" hidden="1" spans="1:14">
      <c r="A616" s="334">
        <f>档案!A615</f>
        <v>0</v>
      </c>
      <c r="B616" s="334">
        <f ca="1" t="shared" si="98"/>
        <v>1</v>
      </c>
      <c r="D616" s="334">
        <f ca="1" t="shared" si="106"/>
        <v>2</v>
      </c>
      <c r="E616" s="327">
        <f ca="1" t="shared" si="107"/>
        <v>460</v>
      </c>
      <c r="F616" s="327" t="str">
        <f ca="1">VLOOKUP(D616,档案!A:C,3,FALSE)</f>
        <v>武汉开明</v>
      </c>
      <c r="G616" s="338" t="str">
        <f ca="1">VLOOKUP(D616,档案!A:B,2,FALSE)</f>
        <v>浦发银行光谷支行004954</v>
      </c>
      <c r="H616" s="328">
        <f ca="1" t="shared" si="99"/>
        <v>45849</v>
      </c>
      <c r="I616" s="344" t="str">
        <f ca="1" t="shared" si="100"/>
        <v>银行手续费</v>
      </c>
      <c r="J616" s="344" t="str">
        <f ca="1" t="shared" si="101"/>
        <v>付日常费用</v>
      </c>
      <c r="K616" s="345">
        <f ca="1" t="shared" si="102"/>
        <v>0</v>
      </c>
      <c r="L616" s="345">
        <f ca="1" t="shared" si="103"/>
        <v>4.5</v>
      </c>
      <c r="M616" s="345">
        <f ca="1" t="shared" si="104"/>
        <v>17655.2300000001</v>
      </c>
      <c r="N616" s="345">
        <f ca="1" t="shared" si="105"/>
        <v>0</v>
      </c>
    </row>
    <row r="617" ht="14.25" hidden="1" spans="1:14">
      <c r="A617" s="334">
        <f>档案!A616</f>
        <v>0</v>
      </c>
      <c r="B617" s="334">
        <f ca="1" t="shared" si="98"/>
        <v>1</v>
      </c>
      <c r="D617" s="334">
        <f ca="1" t="shared" si="106"/>
        <v>2</v>
      </c>
      <c r="E617" s="327">
        <f ca="1" t="shared" si="107"/>
        <v>461</v>
      </c>
      <c r="F617" s="327" t="str">
        <f ca="1">VLOOKUP(D617,档案!A:C,3,FALSE)</f>
        <v>武汉开明</v>
      </c>
      <c r="G617" s="338" t="str">
        <f ca="1">VLOOKUP(D617,档案!A:B,2,FALSE)</f>
        <v>浦发银行光谷支行004954</v>
      </c>
      <c r="H617" s="328">
        <f ca="1" t="shared" si="99"/>
        <v>45849</v>
      </c>
      <c r="I617" s="349" t="str">
        <f ca="1" t="shared" si="100"/>
        <v>银行手续费</v>
      </c>
      <c r="J617" s="344" t="str">
        <f ca="1" t="shared" si="101"/>
        <v>付日常费用</v>
      </c>
      <c r="K617" s="345">
        <f ca="1" t="shared" si="102"/>
        <v>0</v>
      </c>
      <c r="L617" s="345">
        <f ca="1" t="shared" si="103"/>
        <v>9</v>
      </c>
      <c r="M617" s="345">
        <f ca="1" t="shared" si="104"/>
        <v>17646.2300000001</v>
      </c>
      <c r="N617" s="345">
        <f ca="1" t="shared" si="105"/>
        <v>0</v>
      </c>
    </row>
    <row r="618" ht="14.25" hidden="1" spans="1:14">
      <c r="A618" s="334">
        <f>档案!A617</f>
        <v>0</v>
      </c>
      <c r="B618" s="334">
        <f ca="1" t="shared" si="98"/>
        <v>1</v>
      </c>
      <c r="D618" s="334">
        <f ca="1" t="shared" si="106"/>
        <v>2</v>
      </c>
      <c r="E618" s="327">
        <f ca="1" t="shared" si="107"/>
        <v>462</v>
      </c>
      <c r="F618" s="327" t="str">
        <f ca="1">VLOOKUP(D618,档案!A:C,3,FALSE)</f>
        <v>武汉开明</v>
      </c>
      <c r="G618" s="338" t="str">
        <f ca="1">VLOOKUP(D618,档案!A:B,2,FALSE)</f>
        <v>浦发银行光谷支行004954</v>
      </c>
      <c r="H618" s="328">
        <f ca="1" t="shared" si="99"/>
        <v>45849</v>
      </c>
      <c r="I618" s="344" t="str">
        <f ca="1" t="shared" si="100"/>
        <v>银行手续费</v>
      </c>
      <c r="J618" s="344" t="str">
        <f ca="1" t="shared" si="101"/>
        <v>付日常费用</v>
      </c>
      <c r="K618" s="345">
        <f ca="1" t="shared" si="102"/>
        <v>0</v>
      </c>
      <c r="L618" s="345">
        <f ca="1" t="shared" si="103"/>
        <v>4</v>
      </c>
      <c r="M618" s="345">
        <f ca="1" t="shared" si="104"/>
        <v>17642.2300000001</v>
      </c>
      <c r="N618" s="345">
        <f ca="1" t="shared" si="105"/>
        <v>0</v>
      </c>
    </row>
    <row r="619" ht="14.25" hidden="1" spans="1:14">
      <c r="A619" s="334">
        <f>档案!A618</f>
        <v>0</v>
      </c>
      <c r="B619" s="334">
        <f ca="1" t="shared" si="98"/>
        <v>1</v>
      </c>
      <c r="D619" s="334">
        <f ca="1" t="shared" si="106"/>
        <v>2</v>
      </c>
      <c r="E619" s="327">
        <f ca="1" t="shared" si="107"/>
        <v>463</v>
      </c>
      <c r="F619" s="327" t="str">
        <f ca="1">VLOOKUP(D619,档案!A:C,3,FALSE)</f>
        <v>武汉开明</v>
      </c>
      <c r="G619" s="338" t="str">
        <f ca="1">VLOOKUP(D619,档案!A:B,2,FALSE)</f>
        <v>浦发银行光谷支行004954</v>
      </c>
      <c r="H619" s="328">
        <f ca="1" t="shared" si="99"/>
        <v>45852</v>
      </c>
      <c r="I619" s="349" t="str">
        <f ca="1" t="shared" si="100"/>
        <v>收到安徽古井集团有限责任公司款项</v>
      </c>
      <c r="J619" s="344" t="str">
        <f ca="1" t="shared" si="101"/>
        <v>营业回款</v>
      </c>
      <c r="K619" s="345">
        <f ca="1" t="shared" si="102"/>
        <v>15000</v>
      </c>
      <c r="L619" s="345">
        <f ca="1" t="shared" si="103"/>
        <v>0</v>
      </c>
      <c r="M619" s="345">
        <f ca="1" t="shared" si="104"/>
        <v>32642.2300000001</v>
      </c>
      <c r="N619" s="345">
        <f ca="1" t="shared" si="105"/>
        <v>0</v>
      </c>
    </row>
    <row r="620" ht="14.25" hidden="1" spans="1:14">
      <c r="A620" s="334">
        <f>档案!A619</f>
        <v>0</v>
      </c>
      <c r="B620" s="334">
        <f ca="1" t="shared" si="98"/>
        <v>1</v>
      </c>
      <c r="D620" s="334">
        <f ca="1" t="shared" si="106"/>
        <v>2</v>
      </c>
      <c r="E620" s="327">
        <f ca="1" t="shared" si="107"/>
        <v>464</v>
      </c>
      <c r="F620" s="327" t="str">
        <f ca="1">VLOOKUP(D620,档案!A:C,3,FALSE)</f>
        <v>武汉开明</v>
      </c>
      <c r="G620" s="338" t="str">
        <f ca="1">VLOOKUP(D620,档案!A:B,2,FALSE)</f>
        <v>浦发银行光谷支行004954</v>
      </c>
      <c r="H620" s="328">
        <f ca="1" t="shared" si="99"/>
        <v>45852</v>
      </c>
      <c r="I620" s="344" t="str">
        <f ca="1" t="shared" si="100"/>
        <v>收到武汉农商行转款</v>
      </c>
      <c r="J620" s="344" t="str">
        <f ca="1" t="shared" si="101"/>
        <v>他行转入或存现</v>
      </c>
      <c r="K620" s="345">
        <f ca="1" t="shared" si="102"/>
        <v>50000</v>
      </c>
      <c r="L620" s="345">
        <f ca="1" t="shared" si="103"/>
        <v>0</v>
      </c>
      <c r="M620" s="345">
        <f ca="1" t="shared" si="104"/>
        <v>82642.2300000001</v>
      </c>
      <c r="N620" s="345">
        <f ca="1" t="shared" si="105"/>
        <v>0</v>
      </c>
    </row>
    <row r="621" ht="14.25" hidden="1" spans="1:14">
      <c r="A621" s="334">
        <f>档案!A620</f>
        <v>0</v>
      </c>
      <c r="B621" s="334">
        <f ca="1" t="shared" si="98"/>
        <v>1</v>
      </c>
      <c r="D621" s="334">
        <f ca="1" t="shared" si="106"/>
        <v>2</v>
      </c>
      <c r="E621" s="327">
        <f ca="1" t="shared" si="107"/>
        <v>465</v>
      </c>
      <c r="F621" s="327" t="str">
        <f ca="1">VLOOKUP(D621,档案!A:C,3,FALSE)</f>
        <v>武汉开明</v>
      </c>
      <c r="G621" s="338" t="str">
        <f ca="1">VLOOKUP(D621,档案!A:B,2,FALSE)</f>
        <v>浦发银行光谷支行004954</v>
      </c>
      <c r="H621" s="328">
        <f ca="1" t="shared" si="99"/>
        <v>45852</v>
      </c>
      <c r="I621" s="344" t="str">
        <f ca="1" t="shared" si="100"/>
        <v>缴纳武汉开明2025.6月增值税及附加税</v>
      </c>
      <c r="J621" s="344" t="str">
        <f ca="1" t="shared" si="101"/>
        <v>付日常费用</v>
      </c>
      <c r="K621" s="345">
        <f ca="1" t="shared" si="102"/>
        <v>0</v>
      </c>
      <c r="L621" s="345">
        <f ca="1" t="shared" si="103"/>
        <v>15999.46</v>
      </c>
      <c r="M621" s="345">
        <f ca="1" t="shared" si="104"/>
        <v>66642.77</v>
      </c>
      <c r="N621" s="345">
        <f ca="1" t="shared" si="105"/>
        <v>0</v>
      </c>
    </row>
    <row r="622" ht="14.25" hidden="1" spans="1:14">
      <c r="A622" s="334">
        <f>档案!A621</f>
        <v>0</v>
      </c>
      <c r="B622" s="334">
        <f ca="1" t="shared" si="98"/>
        <v>1</v>
      </c>
      <c r="D622" s="334">
        <f ca="1" t="shared" si="106"/>
        <v>2</v>
      </c>
      <c r="E622" s="327">
        <f ca="1" t="shared" si="107"/>
        <v>466</v>
      </c>
      <c r="F622" s="327" t="str">
        <f ca="1">VLOOKUP(D622,档案!A:C,3,FALSE)</f>
        <v>武汉开明</v>
      </c>
      <c r="G622" s="338" t="str">
        <f ca="1">VLOOKUP(D622,档案!A:B,2,FALSE)</f>
        <v>浦发银行光谷支行004954</v>
      </c>
      <c r="H622" s="328">
        <f ca="1" t="shared" si="99"/>
        <v>45853</v>
      </c>
      <c r="I622" s="344" t="str">
        <f ca="1" t="shared" si="100"/>
        <v>缴纳武汉开明2025.6月个人所得税</v>
      </c>
      <c r="J622" s="344" t="str">
        <f ca="1" t="shared" si="101"/>
        <v>付日常费用</v>
      </c>
      <c r="K622" s="345">
        <f ca="1" t="shared" si="102"/>
        <v>0</v>
      </c>
      <c r="L622" s="345">
        <f ca="1" t="shared" si="103"/>
        <v>5661.8</v>
      </c>
      <c r="M622" s="345">
        <f ca="1" t="shared" si="104"/>
        <v>60980.97</v>
      </c>
      <c r="N622" s="345">
        <f ca="1" t="shared" si="105"/>
        <v>0</v>
      </c>
    </row>
    <row r="623" ht="14.25" hidden="1" spans="1:14">
      <c r="A623" s="334">
        <f>档案!A622</f>
        <v>0</v>
      </c>
      <c r="B623" s="334">
        <f ca="1" t="shared" si="98"/>
        <v>1</v>
      </c>
      <c r="D623" s="334">
        <f ca="1" t="shared" si="106"/>
        <v>2</v>
      </c>
      <c r="E623" s="327">
        <f ca="1" t="shared" si="107"/>
        <v>467</v>
      </c>
      <c r="F623" s="327" t="str">
        <f ca="1">VLOOKUP(D623,档案!A:C,3,FALSE)</f>
        <v>武汉开明</v>
      </c>
      <c r="G623" s="338" t="str">
        <f ca="1">VLOOKUP(D623,档案!A:B,2,FALSE)</f>
        <v>浦发银行光谷支行004954</v>
      </c>
      <c r="H623" s="328">
        <f ca="1" t="shared" si="99"/>
        <v>45853</v>
      </c>
      <c r="I623" s="344" t="str">
        <f ca="1" t="shared" si="100"/>
        <v>收到内蒙古宜化化工有限公司退投标保证金</v>
      </c>
      <c r="J623" s="344" t="str">
        <f ca="1" t="shared" si="101"/>
        <v>投标保证金回款</v>
      </c>
      <c r="K623" s="345">
        <f ca="1" t="shared" si="102"/>
        <v>30000</v>
      </c>
      <c r="L623" s="345">
        <f ca="1" t="shared" si="103"/>
        <v>0</v>
      </c>
      <c r="M623" s="345">
        <f ca="1" t="shared" si="104"/>
        <v>90980.97</v>
      </c>
      <c r="N623" s="345">
        <f ca="1" t="shared" si="105"/>
        <v>0</v>
      </c>
    </row>
    <row r="624" ht="14.25" hidden="1" spans="1:14">
      <c r="A624" s="334">
        <f>档案!A623</f>
        <v>0</v>
      </c>
      <c r="B624" s="334">
        <f ca="1" t="shared" si="98"/>
        <v>1</v>
      </c>
      <c r="D624" s="334">
        <f ca="1" t="shared" si="106"/>
        <v>2</v>
      </c>
      <c r="E624" s="327">
        <f ca="1" t="shared" si="107"/>
        <v>468</v>
      </c>
      <c r="F624" s="327" t="str">
        <f ca="1">VLOOKUP(D624,档案!A:C,3,FALSE)</f>
        <v>武汉开明</v>
      </c>
      <c r="G624" s="338" t="str">
        <f ca="1">VLOOKUP(D624,档案!A:B,2,FALSE)</f>
        <v>浦发银行光谷支行004954</v>
      </c>
      <c r="H624" s="328">
        <f ca="1" t="shared" si="99"/>
        <v>45854</v>
      </c>
      <c r="I624" s="344" t="str">
        <f ca="1" t="shared" si="100"/>
        <v>收到淮北相山水泥有限责任公司质保金</v>
      </c>
      <c r="J624" s="344" t="str">
        <f ca="1" t="shared" si="101"/>
        <v>营业回款</v>
      </c>
      <c r="K624" s="345">
        <f ca="1" t="shared" si="102"/>
        <v>650</v>
      </c>
      <c r="L624" s="345">
        <f ca="1" t="shared" si="103"/>
        <v>0</v>
      </c>
      <c r="M624" s="345">
        <f ca="1" t="shared" si="104"/>
        <v>91630.97</v>
      </c>
      <c r="N624" s="345">
        <f ca="1" t="shared" si="105"/>
        <v>0</v>
      </c>
    </row>
    <row r="625" ht="14.25" hidden="1" spans="1:14">
      <c r="A625" s="334">
        <f>档案!A624</f>
        <v>0</v>
      </c>
      <c r="B625" s="334">
        <f ca="1" t="shared" si="98"/>
        <v>1</v>
      </c>
      <c r="D625" s="334">
        <f ca="1" t="shared" si="106"/>
        <v>2</v>
      </c>
      <c r="E625" s="327">
        <f ca="1" t="shared" si="107"/>
        <v>469</v>
      </c>
      <c r="F625" s="327" t="str">
        <f ca="1">VLOOKUP(D625,档案!A:C,3,FALSE)</f>
        <v>武汉开明</v>
      </c>
      <c r="G625" s="338" t="str">
        <f ca="1">VLOOKUP(D625,档案!A:B,2,FALSE)</f>
        <v>浦发银行光谷支行004954</v>
      </c>
      <c r="H625" s="328">
        <f ca="1" t="shared" si="99"/>
        <v>45856</v>
      </c>
      <c r="I625" s="344" t="str">
        <f ca="1" t="shared" si="100"/>
        <v>收到陕西实丰水泥股份有限公司货款</v>
      </c>
      <c r="J625" s="344" t="str">
        <f ca="1" t="shared" si="101"/>
        <v>营业回款</v>
      </c>
      <c r="K625" s="345">
        <f ca="1" t="shared" si="102"/>
        <v>2979.54</v>
      </c>
      <c r="L625" s="345">
        <f ca="1" t="shared" si="103"/>
        <v>0</v>
      </c>
      <c r="M625" s="345">
        <f ca="1" t="shared" si="104"/>
        <v>94610.51</v>
      </c>
      <c r="N625" s="345">
        <f ca="1" t="shared" si="105"/>
        <v>0</v>
      </c>
    </row>
    <row r="626" ht="14.25" hidden="1" spans="1:14">
      <c r="A626" s="334">
        <f>档案!A625</f>
        <v>0</v>
      </c>
      <c r="B626" s="334">
        <f ca="1" t="shared" si="98"/>
        <v>1</v>
      </c>
      <c r="D626" s="334">
        <f ca="1" t="shared" si="106"/>
        <v>2</v>
      </c>
      <c r="E626" s="327">
        <f ca="1" t="shared" si="107"/>
        <v>470</v>
      </c>
      <c r="F626" s="327" t="str">
        <f ca="1">VLOOKUP(D626,档案!A:C,3,FALSE)</f>
        <v>武汉开明</v>
      </c>
      <c r="G626" s="338" t="str">
        <f ca="1">VLOOKUP(D626,档案!A:B,2,FALSE)</f>
        <v>浦发银行光谷支行004954</v>
      </c>
      <c r="H626" s="328">
        <f ca="1" t="shared" si="99"/>
        <v>45856</v>
      </c>
      <c r="I626" s="344" t="str">
        <f ca="1" t="shared" si="100"/>
        <v>收到中国太平洋财产保险股份有限公司退保费(青海发投李杜峰临时人员 工伤 理赔款)</v>
      </c>
      <c r="J626" s="344" t="str">
        <f ca="1" t="shared" si="101"/>
        <v>其他收款</v>
      </c>
      <c r="K626" s="345">
        <f ca="1" t="shared" si="102"/>
        <v>136.93</v>
      </c>
      <c r="L626" s="345">
        <f ca="1" t="shared" si="103"/>
        <v>0</v>
      </c>
      <c r="M626" s="345">
        <f ca="1" t="shared" si="104"/>
        <v>94747.44</v>
      </c>
      <c r="N626" s="345">
        <f ca="1" t="shared" si="105"/>
        <v>0</v>
      </c>
    </row>
    <row r="627" ht="14.25" hidden="1" spans="1:14">
      <c r="A627" s="334">
        <f>档案!A626</f>
        <v>0</v>
      </c>
      <c r="B627" s="334">
        <f ca="1" t="shared" si="98"/>
        <v>1</v>
      </c>
      <c r="D627" s="334">
        <f ca="1" t="shared" si="106"/>
        <v>2</v>
      </c>
      <c r="E627" s="327">
        <f ca="1" t="shared" si="107"/>
        <v>471</v>
      </c>
      <c r="F627" s="327" t="str">
        <f ca="1">VLOOKUP(D627,档案!A:C,3,FALSE)</f>
        <v>武汉开明</v>
      </c>
      <c r="G627" s="338" t="str">
        <f ca="1">VLOOKUP(D627,档案!A:B,2,FALSE)</f>
        <v>浦发银行光谷支行004954</v>
      </c>
      <c r="H627" s="328">
        <f ca="1" t="shared" si="99"/>
        <v>45857</v>
      </c>
      <c r="I627" s="344" t="str">
        <f ca="1" t="shared" si="100"/>
        <v>生产部李晶用款日照钢铁7月2日到7月7日吊车使用费付日照京华货运有限公司</v>
      </c>
      <c r="J627" s="344" t="str">
        <f ca="1" t="shared" si="101"/>
        <v>项目成本</v>
      </c>
      <c r="K627" s="345">
        <f ca="1" t="shared" si="102"/>
        <v>0</v>
      </c>
      <c r="L627" s="345">
        <f ca="1" t="shared" si="103"/>
        <v>11216.86</v>
      </c>
      <c r="M627" s="345">
        <f ca="1" t="shared" si="104"/>
        <v>83530.58</v>
      </c>
      <c r="N627" s="345">
        <f ca="1" t="shared" si="105"/>
        <v>0</v>
      </c>
    </row>
    <row r="628" ht="14.25" hidden="1" spans="1:14">
      <c r="A628" s="334">
        <f>档案!A627</f>
        <v>0</v>
      </c>
      <c r="B628" s="334">
        <f ca="1" t="shared" si="98"/>
        <v>1</v>
      </c>
      <c r="D628" s="334">
        <f ca="1" t="shared" si="106"/>
        <v>2</v>
      </c>
      <c r="E628" s="327">
        <f ca="1" t="shared" si="107"/>
        <v>472</v>
      </c>
      <c r="F628" s="327" t="str">
        <f ca="1">VLOOKUP(D628,档案!A:C,3,FALSE)</f>
        <v>武汉开明</v>
      </c>
      <c r="G628" s="338" t="str">
        <f ca="1">VLOOKUP(D628,档案!A:B,2,FALSE)</f>
        <v>浦发银行光谷支行004954</v>
      </c>
      <c r="H628" s="328">
        <f ca="1" t="shared" si="99"/>
        <v>45857</v>
      </c>
      <c r="I628" s="344" t="str">
        <f ca="1" t="shared" si="100"/>
        <v>转王先梅邮政户</v>
      </c>
      <c r="J628" s="344" t="str">
        <f ca="1" t="shared" si="101"/>
        <v>转出他行或提现</v>
      </c>
      <c r="K628" s="345">
        <f ca="1" t="shared" si="102"/>
        <v>0</v>
      </c>
      <c r="L628" s="345">
        <f ca="1" t="shared" si="103"/>
        <v>20000</v>
      </c>
      <c r="M628" s="345">
        <f ca="1" t="shared" si="104"/>
        <v>63530.58</v>
      </c>
      <c r="N628" s="345">
        <f ca="1" t="shared" si="105"/>
        <v>0</v>
      </c>
    </row>
    <row r="629" ht="14.25" hidden="1" spans="1:14">
      <c r="A629" s="334">
        <f>档案!A628</f>
        <v>0</v>
      </c>
      <c r="B629" s="334">
        <f ca="1" t="shared" si="98"/>
        <v>1</v>
      </c>
      <c r="D629" s="334">
        <f ca="1" t="shared" si="106"/>
        <v>2</v>
      </c>
      <c r="E629" s="327">
        <f ca="1" t="shared" si="107"/>
        <v>473</v>
      </c>
      <c r="F629" s="327" t="str">
        <f ca="1">VLOOKUP(D629,档案!A:C,3,FALSE)</f>
        <v>武汉开明</v>
      </c>
      <c r="G629" s="338" t="str">
        <f ca="1">VLOOKUP(D629,档案!A:B,2,FALSE)</f>
        <v>浦发银行光谷支行004954</v>
      </c>
      <c r="H629" s="328">
        <f ca="1" t="shared" si="99"/>
        <v>45857</v>
      </c>
      <c r="I629" s="344" t="str">
        <f ca="1" t="shared" si="100"/>
        <v>生产部李晶用款江西赣锋锂业朱晓举团队人员王大军预支工资1000元</v>
      </c>
      <c r="J629" s="344" t="str">
        <f ca="1" t="shared" si="101"/>
        <v>项目成本</v>
      </c>
      <c r="K629" s="345">
        <f ca="1" t="shared" si="102"/>
        <v>0</v>
      </c>
      <c r="L629" s="345">
        <f ca="1" t="shared" si="103"/>
        <v>1000</v>
      </c>
      <c r="M629" s="345">
        <f ca="1" t="shared" si="104"/>
        <v>62530.58</v>
      </c>
      <c r="N629" s="345">
        <f ca="1" t="shared" si="105"/>
        <v>0</v>
      </c>
    </row>
    <row r="630" ht="14.25" hidden="1" spans="1:14">
      <c r="A630" s="334">
        <f>档案!A629</f>
        <v>0</v>
      </c>
      <c r="B630" s="334">
        <f ca="1" t="shared" si="98"/>
        <v>1</v>
      </c>
      <c r="D630" s="334">
        <f ca="1" t="shared" si="106"/>
        <v>2</v>
      </c>
      <c r="E630" s="327">
        <f ca="1" t="shared" si="107"/>
        <v>474</v>
      </c>
      <c r="F630" s="327" t="str">
        <f ca="1">VLOOKUP(D630,档案!A:C,3,FALSE)</f>
        <v>武汉开明</v>
      </c>
      <c r="G630" s="338" t="str">
        <f ca="1">VLOOKUP(D630,档案!A:B,2,FALSE)</f>
        <v>浦发银行光谷支行004954</v>
      </c>
      <c r="H630" s="328">
        <f ca="1" t="shared" si="99"/>
        <v>45857</v>
      </c>
      <c r="I630" s="344" t="str">
        <f ca="1" t="shared" si="100"/>
        <v>生产部李晶用款日照钢铁外协盛军、盛利、朱立全、胡国进、冯长江每个人预支工资1000元</v>
      </c>
      <c r="J630" s="344" t="str">
        <f ca="1" t="shared" si="101"/>
        <v>项目成本</v>
      </c>
      <c r="K630" s="345">
        <f ca="1" t="shared" si="102"/>
        <v>0</v>
      </c>
      <c r="L630" s="345">
        <f ca="1" t="shared" si="103"/>
        <v>5000</v>
      </c>
      <c r="M630" s="345">
        <f ca="1" t="shared" si="104"/>
        <v>57530.58</v>
      </c>
      <c r="N630" s="345">
        <f ca="1" t="shared" si="105"/>
        <v>0</v>
      </c>
    </row>
    <row r="631" ht="14.25" hidden="1" spans="1:14">
      <c r="A631" s="334">
        <f>档案!A630</f>
        <v>0</v>
      </c>
      <c r="B631" s="334">
        <f ca="1" t="shared" si="98"/>
        <v>1</v>
      </c>
      <c r="D631" s="334">
        <f ca="1" t="shared" si="106"/>
        <v>2</v>
      </c>
      <c r="E631" s="327">
        <f ca="1" t="shared" si="107"/>
        <v>475</v>
      </c>
      <c r="F631" s="327" t="str">
        <f ca="1">VLOOKUP(D631,档案!A:C,3,FALSE)</f>
        <v>武汉开明</v>
      </c>
      <c r="G631" s="338" t="str">
        <f ca="1">VLOOKUP(D631,档案!A:B,2,FALSE)</f>
        <v>浦发银行光谷支行004954</v>
      </c>
      <c r="H631" s="328">
        <f ca="1" t="shared" si="99"/>
        <v>45857</v>
      </c>
      <c r="I631" s="344" t="str">
        <f ca="1" t="shared" si="100"/>
        <v>生产部李晶用款成渝钒钛外协人员工资</v>
      </c>
      <c r="J631" s="344" t="str">
        <f ca="1" t="shared" si="101"/>
        <v>项目成本</v>
      </c>
      <c r="K631" s="345">
        <f ca="1" t="shared" si="102"/>
        <v>0</v>
      </c>
      <c r="L631" s="345">
        <f ca="1" t="shared" si="103"/>
        <v>14197.4</v>
      </c>
      <c r="M631" s="345">
        <f ca="1" t="shared" si="104"/>
        <v>43333.18</v>
      </c>
      <c r="N631" s="345">
        <f ca="1" t="shared" si="105"/>
        <v>0</v>
      </c>
    </row>
    <row r="632" ht="14.25" hidden="1" spans="1:14">
      <c r="A632" s="334">
        <f>档案!A631</f>
        <v>0</v>
      </c>
      <c r="B632" s="334">
        <f ca="1" t="shared" si="98"/>
        <v>1</v>
      </c>
      <c r="D632" s="334">
        <f ca="1" t="shared" si="106"/>
        <v>2</v>
      </c>
      <c r="E632" s="327">
        <f ca="1" t="shared" si="107"/>
        <v>476</v>
      </c>
      <c r="F632" s="327" t="str">
        <f ca="1">VLOOKUP(D632,档案!A:C,3,FALSE)</f>
        <v>武汉开明</v>
      </c>
      <c r="G632" s="338" t="str">
        <f ca="1">VLOOKUP(D632,档案!A:B,2,FALSE)</f>
        <v>浦发银行光谷支行004954</v>
      </c>
      <c r="H632" s="328">
        <f ca="1" t="shared" si="99"/>
        <v>45857</v>
      </c>
      <c r="I632" s="344" t="str">
        <f ca="1" t="shared" si="100"/>
        <v>生产部李晶用款成渝钒钛外协人员工资</v>
      </c>
      <c r="J632" s="344" t="str">
        <f ca="1" t="shared" si="101"/>
        <v>项目成本</v>
      </c>
      <c r="K632" s="345">
        <f ca="1" t="shared" si="102"/>
        <v>0</v>
      </c>
      <c r="L632" s="345">
        <f ca="1" t="shared" si="103"/>
        <v>9940</v>
      </c>
      <c r="M632" s="345">
        <f ca="1" t="shared" si="104"/>
        <v>33393.18</v>
      </c>
      <c r="N632" s="345">
        <f ca="1" t="shared" si="105"/>
        <v>0</v>
      </c>
    </row>
    <row r="633" ht="14.25" hidden="1" spans="1:14">
      <c r="A633" s="334">
        <f>档案!A632</f>
        <v>0</v>
      </c>
      <c r="B633" s="334">
        <f ca="1" t="shared" si="98"/>
        <v>1</v>
      </c>
      <c r="D633" s="334">
        <f ca="1" t="shared" si="106"/>
        <v>2</v>
      </c>
      <c r="E633" s="327">
        <f ca="1" t="shared" si="107"/>
        <v>477</v>
      </c>
      <c r="F633" s="327" t="str">
        <f ca="1">VLOOKUP(D633,档案!A:C,3,FALSE)</f>
        <v>武汉开明</v>
      </c>
      <c r="G633" s="338" t="str">
        <f ca="1">VLOOKUP(D633,档案!A:B,2,FALSE)</f>
        <v>浦发银行光谷支行004954</v>
      </c>
      <c r="H633" s="328">
        <f ca="1" t="shared" si="99"/>
        <v>45857</v>
      </c>
      <c r="I633" s="344" t="str">
        <f ca="1" t="shared" si="100"/>
        <v>销售部林柱生用款史德法个人借款付史遥旺</v>
      </c>
      <c r="J633" s="344" t="str">
        <f ca="1" t="shared" si="101"/>
        <v>项目成本</v>
      </c>
      <c r="K633" s="345">
        <f ca="1" t="shared" si="102"/>
        <v>0</v>
      </c>
      <c r="L633" s="345">
        <f ca="1" t="shared" si="103"/>
        <v>10000</v>
      </c>
      <c r="M633" s="345">
        <f ca="1" t="shared" si="104"/>
        <v>23393.18</v>
      </c>
      <c r="N633" s="345">
        <f ca="1" t="shared" si="105"/>
        <v>0</v>
      </c>
    </row>
    <row r="634" ht="14.25" hidden="1" spans="1:14">
      <c r="A634" s="334">
        <f>档案!A633</f>
        <v>0</v>
      </c>
      <c r="B634" s="334">
        <f ca="1" t="shared" si="98"/>
        <v>1</v>
      </c>
      <c r="D634" s="334">
        <f ca="1" t="shared" si="106"/>
        <v>2</v>
      </c>
      <c r="E634" s="327">
        <f ca="1" t="shared" si="107"/>
        <v>478</v>
      </c>
      <c r="F634" s="327" t="str">
        <f ca="1">VLOOKUP(D634,档案!A:C,3,FALSE)</f>
        <v>武汉开明</v>
      </c>
      <c r="G634" s="338" t="str">
        <f ca="1">VLOOKUP(D634,档案!A:B,2,FALSE)</f>
        <v>浦发银行光谷支行004954</v>
      </c>
      <c r="H634" s="328">
        <f ca="1" t="shared" si="99"/>
        <v>45857</v>
      </c>
      <c r="I634" s="344" t="str">
        <f ca="1" t="shared" si="100"/>
        <v>银行手续费</v>
      </c>
      <c r="J634" s="344" t="str">
        <f ca="1" t="shared" si="101"/>
        <v>付日常费用</v>
      </c>
      <c r="K634" s="345">
        <f ca="1" t="shared" si="102"/>
        <v>0</v>
      </c>
      <c r="L634" s="345">
        <f ca="1" t="shared" si="103"/>
        <v>100</v>
      </c>
      <c r="M634" s="345">
        <f ca="1" t="shared" si="104"/>
        <v>23293.18</v>
      </c>
      <c r="N634" s="345">
        <f ca="1" t="shared" si="105"/>
        <v>0</v>
      </c>
    </row>
    <row r="635" ht="14.25" hidden="1" spans="1:14">
      <c r="A635" s="334">
        <f>档案!A634</f>
        <v>0</v>
      </c>
      <c r="B635" s="334">
        <f ca="1" t="shared" si="98"/>
        <v>1</v>
      </c>
      <c r="D635" s="334">
        <f ca="1" t="shared" si="106"/>
        <v>2</v>
      </c>
      <c r="E635" s="327">
        <f ca="1" t="shared" si="107"/>
        <v>479</v>
      </c>
      <c r="F635" s="327" t="str">
        <f ca="1">VLOOKUP(D635,档案!A:C,3,FALSE)</f>
        <v>武汉开明</v>
      </c>
      <c r="G635" s="338" t="str">
        <f ca="1">VLOOKUP(D635,档案!A:B,2,FALSE)</f>
        <v>浦发银行光谷支行004954</v>
      </c>
      <c r="H635" s="328">
        <f ca="1" t="shared" si="99"/>
        <v>45859</v>
      </c>
      <c r="I635" s="344" t="str">
        <f ca="1" t="shared" si="100"/>
        <v>收到奎山水泥有限公司退保证金</v>
      </c>
      <c r="J635" s="344" t="str">
        <f ca="1" t="shared" si="101"/>
        <v>营业回款</v>
      </c>
      <c r="K635" s="345">
        <f ca="1" t="shared" si="102"/>
        <v>10000</v>
      </c>
      <c r="L635" s="345">
        <f ca="1" t="shared" si="103"/>
        <v>0</v>
      </c>
      <c r="M635" s="345">
        <f ca="1" t="shared" si="104"/>
        <v>33293.18</v>
      </c>
      <c r="N635" s="345">
        <f ca="1" t="shared" si="105"/>
        <v>0</v>
      </c>
    </row>
    <row r="636" ht="14.25" hidden="1" spans="1:14">
      <c r="A636" s="334">
        <f>档案!A635</f>
        <v>0</v>
      </c>
      <c r="B636" s="334">
        <f ca="1" t="shared" si="98"/>
        <v>1</v>
      </c>
      <c r="D636" s="334">
        <f ca="1" t="shared" si="106"/>
        <v>2</v>
      </c>
      <c r="E636" s="327">
        <f ca="1" t="shared" si="107"/>
        <v>480</v>
      </c>
      <c r="F636" s="327" t="str">
        <f ca="1">VLOOKUP(D636,档案!A:C,3,FALSE)</f>
        <v>武汉开明</v>
      </c>
      <c r="G636" s="338" t="str">
        <f ca="1">VLOOKUP(D636,档案!A:B,2,FALSE)</f>
        <v>浦发银行光谷支行004954</v>
      </c>
      <c r="H636" s="328">
        <f ca="1" t="shared" si="99"/>
        <v>45860</v>
      </c>
      <c r="I636" s="344" t="str">
        <f ca="1" t="shared" si="100"/>
        <v>收到四川峨胜水泥集团股份有限公司货款</v>
      </c>
      <c r="J636" s="344" t="str">
        <f ca="1" t="shared" si="101"/>
        <v>营业回款</v>
      </c>
      <c r="K636" s="345">
        <f ca="1" t="shared" si="102"/>
        <v>2000</v>
      </c>
      <c r="L636" s="345">
        <f ca="1" t="shared" si="103"/>
        <v>0</v>
      </c>
      <c r="M636" s="345">
        <f ca="1" t="shared" si="104"/>
        <v>35293.18</v>
      </c>
      <c r="N636" s="345">
        <f ca="1" t="shared" si="105"/>
        <v>0</v>
      </c>
    </row>
    <row r="637" ht="14.25" hidden="1" spans="1:14">
      <c r="A637" s="334">
        <f>档案!A636</f>
        <v>0</v>
      </c>
      <c r="B637" s="334">
        <f ca="1" t="shared" si="98"/>
        <v>1</v>
      </c>
      <c r="D637" s="334">
        <f ca="1" t="shared" si="106"/>
        <v>2</v>
      </c>
      <c r="E637" s="327">
        <f ca="1" t="shared" si="107"/>
        <v>481</v>
      </c>
      <c r="F637" s="327" t="str">
        <f ca="1">VLOOKUP(D637,档案!A:C,3,FALSE)</f>
        <v>武汉开明</v>
      </c>
      <c r="G637" s="338" t="str">
        <f ca="1">VLOOKUP(D637,档案!A:B,2,FALSE)</f>
        <v>浦发银行光谷支行004954</v>
      </c>
      <c r="H637" s="328">
        <f ca="1" t="shared" si="99"/>
        <v>45861</v>
      </c>
      <c r="I637" s="344" t="str">
        <f ca="1" t="shared" si="100"/>
        <v>收到巴彦淖尔中联水泥有限公司材料费</v>
      </c>
      <c r="J637" s="344" t="str">
        <f ca="1" t="shared" si="101"/>
        <v>营业回款</v>
      </c>
      <c r="K637" s="345">
        <f ca="1" t="shared" si="102"/>
        <v>100000</v>
      </c>
      <c r="L637" s="345">
        <f ca="1" t="shared" si="103"/>
        <v>0</v>
      </c>
      <c r="M637" s="345">
        <f ca="1" t="shared" si="104"/>
        <v>135293.18</v>
      </c>
      <c r="N637" s="345">
        <f ca="1" t="shared" si="105"/>
        <v>0</v>
      </c>
    </row>
    <row r="638" ht="14.25" hidden="1" spans="1:14">
      <c r="A638" s="334">
        <f>档案!A637</f>
        <v>0</v>
      </c>
      <c r="B638" s="334">
        <f ca="1" t="shared" si="98"/>
        <v>1</v>
      </c>
      <c r="D638" s="334">
        <f ca="1" t="shared" si="106"/>
        <v>2</v>
      </c>
      <c r="E638" s="327">
        <f ca="1" t="shared" si="107"/>
        <v>482</v>
      </c>
      <c r="F638" s="327" t="str">
        <f ca="1">VLOOKUP(D638,档案!A:C,3,FALSE)</f>
        <v>武汉开明</v>
      </c>
      <c r="G638" s="338" t="str">
        <f ca="1">VLOOKUP(D638,档案!A:B,2,FALSE)</f>
        <v>浦发银行光谷支行004954</v>
      </c>
      <c r="H638" s="328">
        <f ca="1" t="shared" si="99"/>
        <v>45861</v>
      </c>
      <c r="I638" s="344" t="str">
        <f ca="1" t="shared" si="100"/>
        <v>武汉浦发转武汉农商行</v>
      </c>
      <c r="J638" s="344" t="str">
        <f ca="1" t="shared" si="101"/>
        <v>转出他行或提现</v>
      </c>
      <c r="K638" s="345">
        <f ca="1" t="shared" si="102"/>
        <v>0</v>
      </c>
      <c r="L638" s="345">
        <f ca="1" t="shared" si="103"/>
        <v>80000</v>
      </c>
      <c r="M638" s="345">
        <f ca="1" t="shared" si="104"/>
        <v>55293.18</v>
      </c>
      <c r="N638" s="345">
        <f ca="1" t="shared" si="105"/>
        <v>0</v>
      </c>
    </row>
    <row r="639" ht="14.25" hidden="1" spans="1:14">
      <c r="A639" s="334">
        <f>档案!A638</f>
        <v>0</v>
      </c>
      <c r="B639" s="334">
        <f ca="1" t="shared" si="98"/>
        <v>1</v>
      </c>
      <c r="D639" s="334">
        <f ca="1" t="shared" si="106"/>
        <v>2</v>
      </c>
      <c r="E639" s="327">
        <f ca="1" t="shared" si="107"/>
        <v>483</v>
      </c>
      <c r="F639" s="327" t="str">
        <f ca="1">VLOOKUP(D639,档案!A:C,3,FALSE)</f>
        <v>武汉开明</v>
      </c>
      <c r="G639" s="338" t="str">
        <f ca="1">VLOOKUP(D639,档案!A:B,2,FALSE)</f>
        <v>浦发银行光谷支行004954</v>
      </c>
      <c r="H639" s="328">
        <f ca="1" t="shared" si="99"/>
        <v>45861</v>
      </c>
      <c r="I639" s="344" t="str">
        <f ca="1" t="shared" si="100"/>
        <v>转湖北岚丹中信</v>
      </c>
      <c r="J639" s="344" t="str">
        <f ca="1" t="shared" si="101"/>
        <v>转出他行或提现</v>
      </c>
      <c r="K639" s="345">
        <f ca="1" t="shared" si="102"/>
        <v>0</v>
      </c>
      <c r="L639" s="345">
        <f ca="1" t="shared" si="103"/>
        <v>20000</v>
      </c>
      <c r="M639" s="345">
        <f ca="1" t="shared" si="104"/>
        <v>35293.18</v>
      </c>
      <c r="N639" s="345">
        <f ca="1" t="shared" si="105"/>
        <v>0</v>
      </c>
    </row>
    <row r="640" ht="14.25" hidden="1" spans="1:14">
      <c r="A640" s="334">
        <f>档案!A639</f>
        <v>0</v>
      </c>
      <c r="B640" s="334">
        <f ca="1" t="shared" si="98"/>
        <v>1</v>
      </c>
      <c r="D640" s="334">
        <f ca="1" t="shared" si="106"/>
        <v>2</v>
      </c>
      <c r="E640" s="327">
        <f ca="1" t="shared" si="107"/>
        <v>484</v>
      </c>
      <c r="F640" s="327" t="str">
        <f ca="1">VLOOKUP(D640,档案!A:C,3,FALSE)</f>
        <v>武汉开明</v>
      </c>
      <c r="G640" s="338" t="str">
        <f ca="1">VLOOKUP(D640,档案!A:B,2,FALSE)</f>
        <v>浦发银行光谷支行004954</v>
      </c>
      <c r="H640" s="328">
        <f ca="1" t="shared" si="99"/>
        <v>45861</v>
      </c>
      <c r="I640" s="344" t="str">
        <f ca="1" t="shared" si="100"/>
        <v>生产部熊伟用款热电厂二车间至内蒙古泰兴泰丰化工有限公司蒸汽管道改造项目标书费付中盐内蒙古化工股份有限公司--公司</v>
      </c>
      <c r="J640" s="344" t="str">
        <f ca="1" t="shared" si="101"/>
        <v>项目成本</v>
      </c>
      <c r="K640" s="345">
        <f ca="1" t="shared" si="102"/>
        <v>0</v>
      </c>
      <c r="L640" s="345">
        <f ca="1" t="shared" si="103"/>
        <v>500</v>
      </c>
      <c r="M640" s="345">
        <f ca="1" t="shared" si="104"/>
        <v>34793.18</v>
      </c>
      <c r="N640" s="345">
        <f ca="1" t="shared" si="105"/>
        <v>0</v>
      </c>
    </row>
    <row r="641" ht="14.25" hidden="1" spans="1:14">
      <c r="A641" s="334">
        <f>档案!A640</f>
        <v>0</v>
      </c>
      <c r="B641" s="334">
        <f ca="1" t="shared" si="98"/>
        <v>1</v>
      </c>
      <c r="D641" s="334">
        <f ca="1" t="shared" si="106"/>
        <v>2</v>
      </c>
      <c r="E641" s="327">
        <f ca="1" t="shared" si="107"/>
        <v>485</v>
      </c>
      <c r="F641" s="327" t="str">
        <f ca="1">VLOOKUP(D641,档案!A:C,3,FALSE)</f>
        <v>武汉开明</v>
      </c>
      <c r="G641" s="338" t="str">
        <f ca="1">VLOOKUP(D641,档案!A:B,2,FALSE)</f>
        <v>浦发银行光谷支行004954</v>
      </c>
      <c r="H641" s="328">
        <f ca="1" t="shared" si="99"/>
        <v>45861</v>
      </c>
      <c r="I641" s="344" t="str">
        <f ca="1" t="shared" si="100"/>
        <v>银行手续费</v>
      </c>
      <c r="J641" s="344" t="str">
        <f ca="1" t="shared" si="101"/>
        <v>付日常费用</v>
      </c>
      <c r="K641" s="345">
        <f ca="1" t="shared" si="102"/>
        <v>0</v>
      </c>
      <c r="L641" s="345">
        <f ca="1" t="shared" si="103"/>
        <v>8</v>
      </c>
      <c r="M641" s="345">
        <f ca="1" t="shared" si="104"/>
        <v>34785.18</v>
      </c>
      <c r="N641" s="345">
        <f ca="1" t="shared" si="105"/>
        <v>0</v>
      </c>
    </row>
    <row r="642" ht="14.25" hidden="1" spans="1:14">
      <c r="A642" s="334">
        <f>档案!A641</f>
        <v>0</v>
      </c>
      <c r="B642" s="334">
        <f ca="1" t="shared" si="98"/>
        <v>1</v>
      </c>
      <c r="D642" s="334">
        <f ca="1" t="shared" si="106"/>
        <v>2</v>
      </c>
      <c r="E642" s="327">
        <f ca="1" t="shared" si="107"/>
        <v>486</v>
      </c>
      <c r="F642" s="327" t="str">
        <f ca="1">VLOOKUP(D642,档案!A:C,3,FALSE)</f>
        <v>武汉开明</v>
      </c>
      <c r="G642" s="338" t="str">
        <f ca="1">VLOOKUP(D642,档案!A:B,2,FALSE)</f>
        <v>浦发银行光谷支行004954</v>
      </c>
      <c r="H642" s="328">
        <f ca="1" t="shared" si="99"/>
        <v>45861</v>
      </c>
      <c r="I642" s="344" t="str">
        <f ca="1" t="shared" si="100"/>
        <v>银行手续费</v>
      </c>
      <c r="J642" s="344" t="str">
        <f ca="1" t="shared" si="101"/>
        <v>付日常费用</v>
      </c>
      <c r="K642" s="345">
        <f ca="1" t="shared" si="102"/>
        <v>0</v>
      </c>
      <c r="L642" s="345">
        <f ca="1" t="shared" si="103"/>
        <v>8</v>
      </c>
      <c r="M642" s="345">
        <f ca="1" t="shared" si="104"/>
        <v>34777.18</v>
      </c>
      <c r="N642" s="345">
        <f ca="1" t="shared" si="105"/>
        <v>0</v>
      </c>
    </row>
    <row r="643" ht="14.25" hidden="1" spans="1:14">
      <c r="A643" s="334">
        <f>档案!A642</f>
        <v>0</v>
      </c>
      <c r="B643" s="334">
        <f ca="1" t="shared" ref="B643:B706" si="108">COUNTA(INDIRECT("'"&amp;A643&amp;"'!a:a"))</f>
        <v>1</v>
      </c>
      <c r="D643" s="334">
        <f ca="1" t="shared" si="106"/>
        <v>2</v>
      </c>
      <c r="E643" s="327">
        <f ca="1" t="shared" si="107"/>
        <v>487</v>
      </c>
      <c r="F643" s="327" t="str">
        <f ca="1">VLOOKUP(D643,档案!A:C,3,FALSE)</f>
        <v>武汉开明</v>
      </c>
      <c r="G643" s="338" t="str">
        <f ca="1">VLOOKUP(D643,档案!A:B,2,FALSE)</f>
        <v>浦发银行光谷支行004954</v>
      </c>
      <c r="H643" s="328">
        <f ca="1" t="shared" ref="H643:H706" si="109">INDEX(INDIRECT("'"&amp;$D643&amp;"'!A:g"),$E643,COLUMN()-7)</f>
        <v>45861</v>
      </c>
      <c r="I643" s="344" t="str">
        <f ca="1" t="shared" ref="I643:I706" si="110">INDEX(INDIRECT("'"&amp;$D643&amp;"'!A:g"),$E643,COLUMN()-7)</f>
        <v>银行手续费</v>
      </c>
      <c r="J643" s="344" t="str">
        <f ca="1" t="shared" ref="J643:J706" si="111">INDEX(INDIRECT("'"&amp;$D643&amp;"'!A:g"),$E643,COLUMN()-7)</f>
        <v>付日常费用</v>
      </c>
      <c r="K643" s="345">
        <f ca="1" t="shared" ref="K643:K706" si="112">INDEX(INDIRECT("'"&amp;$D643&amp;"'!A:g"),$E643,COLUMN()-7)</f>
        <v>0</v>
      </c>
      <c r="L643" s="345">
        <f ca="1" t="shared" ref="L643:L706" si="113">INDEX(INDIRECT("'"&amp;$D643&amp;"'!A:g"),$E643,COLUMN()-7)</f>
        <v>4</v>
      </c>
      <c r="M643" s="345">
        <f ca="1" t="shared" ref="M643:M706" si="114">INDEX(INDIRECT("'"&amp;$D643&amp;"'!A:g"),$E643,COLUMN()-7)</f>
        <v>34773.18</v>
      </c>
      <c r="N643" s="345">
        <f ca="1" t="shared" ref="N643:N706" si="115">INDEX(INDIRECT("'"&amp;$D643&amp;"'!A:g"),$E643,COLUMN()-7)</f>
        <v>0</v>
      </c>
    </row>
    <row r="644" ht="14.25" hidden="1" spans="1:14">
      <c r="A644" s="334">
        <f>档案!A643</f>
        <v>0</v>
      </c>
      <c r="B644" s="334">
        <f ca="1" t="shared" si="108"/>
        <v>1</v>
      </c>
      <c r="D644" s="334">
        <f ca="1" t="shared" ref="D644:D707" si="116">IF(E643&gt;=VLOOKUP(D643,A:B,2,FALSE),D643+1,D643)</f>
        <v>2</v>
      </c>
      <c r="E644" s="327">
        <f ca="1" t="shared" ref="E644:E707" si="117">IF(E643&gt;=VLOOKUP(D643,A:B,2,FALSE),3,E643+1)</f>
        <v>488</v>
      </c>
      <c r="F644" s="327" t="str">
        <f ca="1">VLOOKUP(D644,档案!A:C,3,FALSE)</f>
        <v>武汉开明</v>
      </c>
      <c r="G644" s="338" t="str">
        <f ca="1">VLOOKUP(D644,档案!A:B,2,FALSE)</f>
        <v>浦发银行光谷支行004954</v>
      </c>
      <c r="H644" s="328">
        <f ca="1" t="shared" si="109"/>
        <v>45862</v>
      </c>
      <c r="I644" s="344" t="str">
        <f ca="1" t="shared" si="110"/>
        <v>转王先梅邮政户</v>
      </c>
      <c r="J644" s="344" t="str">
        <f ca="1" t="shared" si="111"/>
        <v>转出他行或提现</v>
      </c>
      <c r="K644" s="345">
        <f ca="1" t="shared" si="112"/>
        <v>0</v>
      </c>
      <c r="L644" s="345">
        <f ca="1" t="shared" si="113"/>
        <v>20000</v>
      </c>
      <c r="M644" s="345">
        <f ca="1" t="shared" si="114"/>
        <v>14773.18</v>
      </c>
      <c r="N644" s="345">
        <f ca="1" t="shared" si="115"/>
        <v>0</v>
      </c>
    </row>
    <row r="645" ht="14.25" hidden="1" spans="1:14">
      <c r="A645" s="334">
        <f>档案!A644</f>
        <v>0</v>
      </c>
      <c r="B645" s="334">
        <f ca="1" t="shared" si="108"/>
        <v>1</v>
      </c>
      <c r="D645" s="334">
        <f ca="1" t="shared" si="116"/>
        <v>2</v>
      </c>
      <c r="E645" s="327">
        <f ca="1" t="shared" si="117"/>
        <v>489</v>
      </c>
      <c r="F645" s="327" t="str">
        <f ca="1">VLOOKUP(D645,档案!A:C,3,FALSE)</f>
        <v>武汉开明</v>
      </c>
      <c r="G645" s="338" t="str">
        <f ca="1">VLOOKUP(D645,档案!A:B,2,FALSE)</f>
        <v>浦发银行光谷支行004954</v>
      </c>
      <c r="H645" s="328">
        <f ca="1" t="shared" si="109"/>
        <v>45862</v>
      </c>
      <c r="I645" s="344" t="str">
        <f ca="1" t="shared" si="110"/>
        <v>银行手续费</v>
      </c>
      <c r="J645" s="344" t="str">
        <f ca="1" t="shared" si="111"/>
        <v>付日常费用</v>
      </c>
      <c r="K645" s="345">
        <f ca="1" t="shared" si="112"/>
        <v>0</v>
      </c>
      <c r="L645" s="345">
        <f ca="1" t="shared" si="113"/>
        <v>8</v>
      </c>
      <c r="M645" s="345">
        <f ca="1" t="shared" si="114"/>
        <v>14765.18</v>
      </c>
      <c r="N645" s="345">
        <f ca="1" t="shared" si="115"/>
        <v>0</v>
      </c>
    </row>
    <row r="646" ht="14.25" hidden="1" spans="1:14">
      <c r="A646" s="334">
        <f>档案!A645</f>
        <v>0</v>
      </c>
      <c r="B646" s="334">
        <f ca="1" t="shared" si="108"/>
        <v>1</v>
      </c>
      <c r="D646" s="334">
        <f ca="1" t="shared" si="116"/>
        <v>2</v>
      </c>
      <c r="E646" s="327">
        <f ca="1" t="shared" si="117"/>
        <v>490</v>
      </c>
      <c r="F646" s="327" t="str">
        <f ca="1">VLOOKUP(D646,档案!A:C,3,FALSE)</f>
        <v>武汉开明</v>
      </c>
      <c r="G646" s="338" t="str">
        <f ca="1">VLOOKUP(D646,档案!A:B,2,FALSE)</f>
        <v>浦发银行光谷支行004954</v>
      </c>
      <c r="H646" s="328">
        <f ca="1" t="shared" si="109"/>
        <v>45863</v>
      </c>
      <c r="I646" s="344" t="str">
        <f ca="1" t="shared" si="110"/>
        <v>收到新疆伊犁钢铁有限责任公司货款</v>
      </c>
      <c r="J646" s="344" t="str">
        <f ca="1" t="shared" si="111"/>
        <v>营业回款</v>
      </c>
      <c r="K646" s="345">
        <f ca="1" t="shared" si="112"/>
        <v>71790</v>
      </c>
      <c r="L646" s="345">
        <f ca="1" t="shared" si="113"/>
        <v>0</v>
      </c>
      <c r="M646" s="345">
        <f ca="1" t="shared" si="114"/>
        <v>86555.18</v>
      </c>
      <c r="N646" s="345">
        <f ca="1" t="shared" si="115"/>
        <v>0</v>
      </c>
    </row>
    <row r="647" ht="14.25" hidden="1" spans="1:14">
      <c r="A647" s="334">
        <f>档案!A646</f>
        <v>0</v>
      </c>
      <c r="B647" s="334">
        <f ca="1" t="shared" si="108"/>
        <v>1</v>
      </c>
      <c r="D647" s="334">
        <f ca="1" t="shared" si="116"/>
        <v>2</v>
      </c>
      <c r="E647" s="327">
        <f ca="1" t="shared" si="117"/>
        <v>491</v>
      </c>
      <c r="F647" s="327" t="str">
        <f ca="1">VLOOKUP(D647,档案!A:C,3,FALSE)</f>
        <v>武汉开明</v>
      </c>
      <c r="G647" s="338" t="str">
        <f ca="1">VLOOKUP(D647,档案!A:B,2,FALSE)</f>
        <v>浦发银行光谷支行004954</v>
      </c>
      <c r="H647" s="328">
        <f ca="1" t="shared" si="109"/>
        <v>45863</v>
      </c>
      <c r="I647" s="344" t="str">
        <f ca="1" t="shared" si="110"/>
        <v>武汉浦发转武汉农商行</v>
      </c>
      <c r="J647" s="344" t="str">
        <f ca="1" t="shared" si="111"/>
        <v>转出他行或提现</v>
      </c>
      <c r="K647" s="345">
        <f ca="1" t="shared" si="112"/>
        <v>0</v>
      </c>
      <c r="L647" s="345">
        <f ca="1" t="shared" si="113"/>
        <v>50000</v>
      </c>
      <c r="M647" s="345">
        <f ca="1" t="shared" si="114"/>
        <v>36555.18</v>
      </c>
      <c r="N647" s="345">
        <f ca="1" t="shared" si="115"/>
        <v>0</v>
      </c>
    </row>
    <row r="648" ht="14.25" hidden="1" spans="1:14">
      <c r="A648" s="334">
        <f>档案!A647</f>
        <v>0</v>
      </c>
      <c r="B648" s="334">
        <f ca="1" t="shared" si="108"/>
        <v>1</v>
      </c>
      <c r="D648" s="334">
        <f ca="1" t="shared" si="116"/>
        <v>2</v>
      </c>
      <c r="E648" s="327">
        <f ca="1" t="shared" si="117"/>
        <v>492</v>
      </c>
      <c r="F648" s="327" t="str">
        <f ca="1">VLOOKUP(D648,档案!A:C,3,FALSE)</f>
        <v>武汉开明</v>
      </c>
      <c r="G648" s="338" t="str">
        <f ca="1">VLOOKUP(D648,档案!A:B,2,FALSE)</f>
        <v>浦发银行光谷支行004954</v>
      </c>
      <c r="H648" s="328">
        <f ca="1" t="shared" si="109"/>
        <v>45863</v>
      </c>
      <c r="I648" s="344" t="str">
        <f ca="1" t="shared" si="110"/>
        <v>收到青海发投碱业有限公司退安全保证金</v>
      </c>
      <c r="J648" s="344" t="str">
        <f ca="1" t="shared" si="111"/>
        <v>投标保证金回款</v>
      </c>
      <c r="K648" s="345">
        <f ca="1" t="shared" si="112"/>
        <v>4000</v>
      </c>
      <c r="L648" s="345">
        <f ca="1" t="shared" si="113"/>
        <v>0</v>
      </c>
      <c r="M648" s="345">
        <f ca="1" t="shared" si="114"/>
        <v>40555.18</v>
      </c>
      <c r="N648" s="345">
        <f ca="1" t="shared" si="115"/>
        <v>0</v>
      </c>
    </row>
    <row r="649" ht="14.25" hidden="1" spans="1:14">
      <c r="A649" s="334">
        <f>档案!A648</f>
        <v>0</v>
      </c>
      <c r="B649" s="334">
        <f ca="1" t="shared" si="108"/>
        <v>1</v>
      </c>
      <c r="D649" s="334">
        <f ca="1" t="shared" si="116"/>
        <v>2</v>
      </c>
      <c r="E649" s="327">
        <f ca="1" t="shared" si="117"/>
        <v>493</v>
      </c>
      <c r="F649" s="327" t="str">
        <f ca="1">VLOOKUP(D649,档案!A:C,3,FALSE)</f>
        <v>武汉开明</v>
      </c>
      <c r="G649" s="338" t="str">
        <f ca="1">VLOOKUP(D649,档案!A:B,2,FALSE)</f>
        <v>浦发银行光谷支行004954</v>
      </c>
      <c r="H649" s="328">
        <f ca="1" t="shared" si="109"/>
        <v>45863</v>
      </c>
      <c r="I649" s="344" t="str">
        <f ca="1" t="shared" si="110"/>
        <v>收到中国太平洋财产保险股份有限公司退保费（2025.7.14 祁宏栋青海大修项目后期收尾期间发生受伤）</v>
      </c>
      <c r="J649" s="344" t="str">
        <f ca="1" t="shared" si="111"/>
        <v>其他收款</v>
      </c>
      <c r="K649" s="345">
        <f ca="1" t="shared" si="112"/>
        <v>71.31</v>
      </c>
      <c r="L649" s="345">
        <f ca="1" t="shared" si="113"/>
        <v>0</v>
      </c>
      <c r="M649" s="345">
        <f ca="1" t="shared" si="114"/>
        <v>40626.49</v>
      </c>
      <c r="N649" s="345">
        <f ca="1" t="shared" si="115"/>
        <v>0</v>
      </c>
    </row>
    <row r="650" ht="14.25" hidden="1" spans="1:14">
      <c r="A650" s="334">
        <f>档案!A649</f>
        <v>0</v>
      </c>
      <c r="B650" s="334">
        <f ca="1" t="shared" si="108"/>
        <v>1</v>
      </c>
      <c r="D650" s="334">
        <f ca="1" t="shared" si="116"/>
        <v>2</v>
      </c>
      <c r="E650" s="327">
        <f ca="1" t="shared" si="117"/>
        <v>494</v>
      </c>
      <c r="F650" s="327" t="str">
        <f ca="1">VLOOKUP(D650,档案!A:C,3,FALSE)</f>
        <v>武汉开明</v>
      </c>
      <c r="G650" s="338" t="str">
        <f ca="1">VLOOKUP(D650,档案!A:B,2,FALSE)</f>
        <v>浦发银行光谷支行004954</v>
      </c>
      <c r="H650" s="328">
        <f ca="1" t="shared" si="109"/>
        <v>45863</v>
      </c>
      <c r="I650" s="344" t="str">
        <f ca="1" t="shared" si="110"/>
        <v>银行手续费</v>
      </c>
      <c r="J650" s="344" t="str">
        <f ca="1" t="shared" si="111"/>
        <v>付日常费用</v>
      </c>
      <c r="K650" s="345">
        <f ca="1" t="shared" si="112"/>
        <v>0</v>
      </c>
      <c r="L650" s="345">
        <f ca="1" t="shared" si="113"/>
        <v>8</v>
      </c>
      <c r="M650" s="345">
        <f ca="1" t="shared" si="114"/>
        <v>40618.49</v>
      </c>
      <c r="N650" s="345">
        <f ca="1" t="shared" si="115"/>
        <v>0</v>
      </c>
    </row>
    <row r="651" ht="14.25" hidden="1" spans="1:14">
      <c r="A651" s="334">
        <f>档案!A650</f>
        <v>0</v>
      </c>
      <c r="B651" s="334">
        <f ca="1" t="shared" si="108"/>
        <v>1</v>
      </c>
      <c r="D651" s="334">
        <f ca="1" t="shared" si="116"/>
        <v>2</v>
      </c>
      <c r="E651" s="327">
        <f ca="1" t="shared" si="117"/>
        <v>495</v>
      </c>
      <c r="F651" s="327" t="str">
        <f ca="1">VLOOKUP(D651,档案!A:C,3,FALSE)</f>
        <v>武汉开明</v>
      </c>
      <c r="G651" s="338" t="str">
        <f ca="1">VLOOKUP(D651,档案!A:B,2,FALSE)</f>
        <v>浦发银行光谷支行004954</v>
      </c>
      <c r="H651" s="328">
        <f ca="1" t="shared" si="109"/>
        <v>45866</v>
      </c>
      <c r="I651" s="344" t="str">
        <f ca="1" t="shared" si="110"/>
        <v>收到商业承兑汇票提示付款（山东鲁泰环保建材有限公司）</v>
      </c>
      <c r="J651" s="344" t="str">
        <f ca="1" t="shared" si="111"/>
        <v>他行转入或存现</v>
      </c>
      <c r="K651" s="345">
        <f ca="1" t="shared" si="112"/>
        <v>29800</v>
      </c>
      <c r="L651" s="345">
        <f ca="1" t="shared" si="113"/>
        <v>0</v>
      </c>
      <c r="M651" s="345">
        <f ca="1" t="shared" si="114"/>
        <v>70418.49</v>
      </c>
      <c r="N651" s="345">
        <f ca="1" t="shared" si="115"/>
        <v>0</v>
      </c>
    </row>
    <row r="652" ht="14.25" hidden="1" spans="1:14">
      <c r="A652" s="334">
        <f>档案!A651</f>
        <v>0</v>
      </c>
      <c r="B652" s="334">
        <f ca="1" t="shared" si="108"/>
        <v>1</v>
      </c>
      <c r="D652" s="334">
        <f ca="1" t="shared" si="116"/>
        <v>2</v>
      </c>
      <c r="E652" s="327">
        <f ca="1" t="shared" si="117"/>
        <v>496</v>
      </c>
      <c r="F652" s="327" t="str">
        <f ca="1">VLOOKUP(D652,档案!A:C,3,FALSE)</f>
        <v>武汉开明</v>
      </c>
      <c r="G652" s="338" t="str">
        <f ca="1">VLOOKUP(D652,档案!A:B,2,FALSE)</f>
        <v>浦发银行光谷支行004954</v>
      </c>
      <c r="H652" s="328">
        <f ca="1" t="shared" si="109"/>
        <v>45866</v>
      </c>
      <c r="I652" s="349" t="str">
        <f ca="1" t="shared" si="110"/>
        <v>商务部熊伟用款湖北双环科技股份有限公司零星维修年度服务釆购项目标书费付湖北长江运营咨询有限公司</v>
      </c>
      <c r="J652" s="344" t="str">
        <f ca="1" t="shared" si="111"/>
        <v>付日常费用</v>
      </c>
      <c r="K652" s="345">
        <f ca="1" t="shared" si="112"/>
        <v>0</v>
      </c>
      <c r="L652" s="345">
        <f ca="1" t="shared" si="113"/>
        <v>800</v>
      </c>
      <c r="M652" s="345">
        <f ca="1" t="shared" si="114"/>
        <v>69618.49</v>
      </c>
      <c r="N652" s="345">
        <f ca="1" t="shared" si="115"/>
        <v>0</v>
      </c>
    </row>
    <row r="653" ht="14.25" hidden="1" spans="1:14">
      <c r="A653" s="334">
        <f>档案!A652</f>
        <v>0</v>
      </c>
      <c r="B653" s="334">
        <f ca="1" t="shared" si="108"/>
        <v>1</v>
      </c>
      <c r="D653" s="334">
        <f ca="1" t="shared" si="116"/>
        <v>2</v>
      </c>
      <c r="E653" s="327">
        <f ca="1" t="shared" si="117"/>
        <v>497</v>
      </c>
      <c r="F653" s="327" t="str">
        <f ca="1">VLOOKUP(D653,档案!A:C,3,FALSE)</f>
        <v>武汉开明</v>
      </c>
      <c r="G653" s="338" t="str">
        <f ca="1">VLOOKUP(D653,档案!A:B,2,FALSE)</f>
        <v>浦发银行光谷支行004954</v>
      </c>
      <c r="H653" s="328">
        <f ca="1" t="shared" si="109"/>
        <v>45866</v>
      </c>
      <c r="I653" s="344" t="str">
        <f ca="1" t="shared" si="110"/>
        <v>银行手续费</v>
      </c>
      <c r="J653" s="344" t="str">
        <f ca="1" t="shared" si="111"/>
        <v>付日常费用</v>
      </c>
      <c r="K653" s="345">
        <f ca="1" t="shared" si="112"/>
        <v>0</v>
      </c>
      <c r="L653" s="345">
        <f ca="1" t="shared" si="113"/>
        <v>4</v>
      </c>
      <c r="M653" s="345">
        <f ca="1" t="shared" si="114"/>
        <v>69614.49</v>
      </c>
      <c r="N653" s="345">
        <f ca="1" t="shared" si="115"/>
        <v>0</v>
      </c>
    </row>
    <row r="654" ht="14.25" hidden="1" spans="1:14">
      <c r="A654" s="334">
        <f>档案!A653</f>
        <v>0</v>
      </c>
      <c r="B654" s="334">
        <f ca="1" t="shared" si="108"/>
        <v>1</v>
      </c>
      <c r="D654" s="334">
        <f ca="1" t="shared" si="116"/>
        <v>2</v>
      </c>
      <c r="E654" s="327">
        <f ca="1" t="shared" si="117"/>
        <v>498</v>
      </c>
      <c r="F654" s="327" t="str">
        <f ca="1">VLOOKUP(D654,档案!A:C,3,FALSE)</f>
        <v>武汉开明</v>
      </c>
      <c r="G654" s="338" t="str">
        <f ca="1">VLOOKUP(D654,档案!A:B,2,FALSE)</f>
        <v>浦发银行光谷支行004954</v>
      </c>
      <c r="H654" s="328">
        <f ca="1" t="shared" si="109"/>
        <v>45866</v>
      </c>
      <c r="I654" s="344" t="str">
        <f ca="1" t="shared" si="110"/>
        <v>收到武汉农商行转款</v>
      </c>
      <c r="J654" s="344" t="str">
        <f ca="1" t="shared" si="111"/>
        <v>他行转入或存现</v>
      </c>
      <c r="K654" s="345">
        <f ca="1" t="shared" si="112"/>
        <v>10000</v>
      </c>
      <c r="L654" s="345">
        <f ca="1" t="shared" si="113"/>
        <v>0</v>
      </c>
      <c r="M654" s="345">
        <f ca="1" t="shared" si="114"/>
        <v>79614.49</v>
      </c>
      <c r="N654" s="345">
        <f ca="1" t="shared" si="115"/>
        <v>0</v>
      </c>
    </row>
    <row r="655" ht="14.25" hidden="1" spans="1:14">
      <c r="A655" s="334">
        <f>档案!A654</f>
        <v>0</v>
      </c>
      <c r="B655" s="334">
        <f ca="1" t="shared" si="108"/>
        <v>1</v>
      </c>
      <c r="D655" s="334">
        <f ca="1" t="shared" si="116"/>
        <v>2</v>
      </c>
      <c r="E655" s="327">
        <f ca="1" t="shared" si="117"/>
        <v>499</v>
      </c>
      <c r="F655" s="327" t="str">
        <f ca="1">VLOOKUP(D655,档案!A:C,3,FALSE)</f>
        <v>武汉开明</v>
      </c>
      <c r="G655" s="338" t="str">
        <f ca="1">VLOOKUP(D655,档案!A:B,2,FALSE)</f>
        <v>浦发银行光谷支行004954</v>
      </c>
      <c r="H655" s="328">
        <f ca="1" t="shared" si="109"/>
        <v>45866</v>
      </c>
      <c r="I655" s="344" t="str">
        <f ca="1" t="shared" si="110"/>
        <v>综合部蒋霞用款武汉开明7月公积金--公司</v>
      </c>
      <c r="J655" s="344" t="str">
        <f ca="1" t="shared" si="111"/>
        <v>付日常费用</v>
      </c>
      <c r="K655" s="345">
        <f ca="1" t="shared" si="112"/>
        <v>0</v>
      </c>
      <c r="L655" s="345">
        <f ca="1" t="shared" si="113"/>
        <v>707.2</v>
      </c>
      <c r="M655" s="345">
        <f ca="1" t="shared" si="114"/>
        <v>78907.29</v>
      </c>
      <c r="N655" s="345">
        <f ca="1" t="shared" si="115"/>
        <v>0</v>
      </c>
    </row>
    <row r="656" ht="14.25" hidden="1" spans="1:14">
      <c r="A656" s="334">
        <f>档案!A655</f>
        <v>0</v>
      </c>
      <c r="B656" s="334">
        <f ca="1" t="shared" si="108"/>
        <v>1</v>
      </c>
      <c r="D656" s="334">
        <f ca="1" t="shared" si="116"/>
        <v>2</v>
      </c>
      <c r="E656" s="327">
        <f ca="1" t="shared" si="117"/>
        <v>500</v>
      </c>
      <c r="F656" s="327" t="str">
        <f ca="1">VLOOKUP(D656,档案!A:C,3,FALSE)</f>
        <v>武汉开明</v>
      </c>
      <c r="G656" s="338" t="str">
        <f ca="1">VLOOKUP(D656,档案!A:B,2,FALSE)</f>
        <v>浦发银行光谷支行004954</v>
      </c>
      <c r="H656" s="328">
        <f ca="1" t="shared" si="109"/>
        <v>45866</v>
      </c>
      <c r="I656" s="344" t="str">
        <f ca="1" t="shared" si="110"/>
        <v>综合部蒋霞用款武汉开明7月社保--公司</v>
      </c>
      <c r="J656" s="344" t="str">
        <f ca="1" t="shared" si="111"/>
        <v>付日常费用</v>
      </c>
      <c r="K656" s="345">
        <f ca="1" t="shared" si="112"/>
        <v>0</v>
      </c>
      <c r="L656" s="345">
        <f ca="1" t="shared" si="113"/>
        <v>67566.84</v>
      </c>
      <c r="M656" s="345">
        <f ca="1" t="shared" si="114"/>
        <v>11340.45</v>
      </c>
      <c r="N656" s="345">
        <f ca="1" t="shared" si="115"/>
        <v>0</v>
      </c>
    </row>
    <row r="657" ht="14.25" hidden="1" spans="1:14">
      <c r="A657" s="334">
        <f>档案!A656</f>
        <v>0</v>
      </c>
      <c r="B657" s="334">
        <f ca="1" t="shared" si="108"/>
        <v>1</v>
      </c>
      <c r="D657" s="334">
        <f ca="1" t="shared" si="116"/>
        <v>2</v>
      </c>
      <c r="E657" s="327">
        <f ca="1" t="shared" si="117"/>
        <v>501</v>
      </c>
      <c r="F657" s="327" t="str">
        <f ca="1">VLOOKUP(D657,档案!A:C,3,FALSE)</f>
        <v>武汉开明</v>
      </c>
      <c r="G657" s="338" t="str">
        <f ca="1">VLOOKUP(D657,档案!A:B,2,FALSE)</f>
        <v>浦发银行光谷支行004954</v>
      </c>
      <c r="H657" s="328">
        <f ca="1" t="shared" si="109"/>
        <v>45866</v>
      </c>
      <c r="I657" s="344" t="str">
        <f ca="1" t="shared" si="110"/>
        <v>生产部熊伟用款热电厂二车间至内蒙古泰兴泰丰化工有限公司蒸汽管道改造项目投标保证金付中盐内蒙古化工股份有限公司--公司</v>
      </c>
      <c r="J657" s="344" t="str">
        <f ca="1" t="shared" si="111"/>
        <v>付投标保证金</v>
      </c>
      <c r="K657" s="345">
        <f ca="1" t="shared" si="112"/>
        <v>0</v>
      </c>
      <c r="L657" s="345">
        <f ca="1" t="shared" si="113"/>
        <v>9000</v>
      </c>
      <c r="M657" s="345">
        <f ca="1" t="shared" si="114"/>
        <v>2340.45000000003</v>
      </c>
      <c r="N657" s="345">
        <f ca="1" t="shared" si="115"/>
        <v>0</v>
      </c>
    </row>
    <row r="658" ht="14.25" hidden="1" spans="1:14">
      <c r="A658" s="334">
        <f>档案!A657</f>
        <v>0</v>
      </c>
      <c r="B658" s="334">
        <f ca="1" t="shared" si="108"/>
        <v>1</v>
      </c>
      <c r="D658" s="334">
        <f ca="1" t="shared" si="116"/>
        <v>2</v>
      </c>
      <c r="E658" s="327">
        <f ca="1" t="shared" si="117"/>
        <v>502</v>
      </c>
      <c r="F658" s="327" t="str">
        <f ca="1">VLOOKUP(D658,档案!A:C,3,FALSE)</f>
        <v>武汉开明</v>
      </c>
      <c r="G658" s="338" t="str">
        <f ca="1">VLOOKUP(D658,档案!A:B,2,FALSE)</f>
        <v>浦发银行光谷支行004954</v>
      </c>
      <c r="H658" s="328">
        <f ca="1" t="shared" si="109"/>
        <v>45866</v>
      </c>
      <c r="I658" s="344" t="str">
        <f ca="1" t="shared" si="110"/>
        <v>银行手续费</v>
      </c>
      <c r="J658" s="344" t="str">
        <f ca="1" t="shared" si="111"/>
        <v>付日常费用</v>
      </c>
      <c r="K658" s="345">
        <f ca="1" t="shared" si="112"/>
        <v>0</v>
      </c>
      <c r="L658" s="345">
        <f ca="1" t="shared" si="113"/>
        <v>4</v>
      </c>
      <c r="M658" s="345">
        <f ca="1" t="shared" si="114"/>
        <v>2336.45000000003</v>
      </c>
      <c r="N658" s="345">
        <f ca="1" t="shared" si="115"/>
        <v>0</v>
      </c>
    </row>
    <row r="659" ht="14.25" hidden="1" spans="1:14">
      <c r="A659" s="334">
        <f>档案!A658</f>
        <v>0</v>
      </c>
      <c r="B659" s="334">
        <f ca="1" t="shared" si="108"/>
        <v>1</v>
      </c>
      <c r="D659" s="334">
        <f ca="1" t="shared" si="116"/>
        <v>2</v>
      </c>
      <c r="E659" s="327">
        <f ca="1" t="shared" si="117"/>
        <v>503</v>
      </c>
      <c r="F659" s="327" t="str">
        <f ca="1">VLOOKUP(D659,档案!A:C,3,FALSE)</f>
        <v>武汉开明</v>
      </c>
      <c r="G659" s="338" t="str">
        <f ca="1">VLOOKUP(D659,档案!A:B,2,FALSE)</f>
        <v>浦发银行光谷支行004954</v>
      </c>
      <c r="H659" s="328">
        <f ca="1" t="shared" si="109"/>
        <v>45866</v>
      </c>
      <c r="I659" s="344" t="str">
        <f ca="1" t="shared" si="110"/>
        <v>银行手续费</v>
      </c>
      <c r="J659" s="344" t="str">
        <f ca="1" t="shared" si="111"/>
        <v>付日常费用</v>
      </c>
      <c r="K659" s="345">
        <f ca="1" t="shared" si="112"/>
        <v>0</v>
      </c>
      <c r="L659" s="345">
        <f ca="1" t="shared" si="113"/>
        <v>4</v>
      </c>
      <c r="M659" s="345">
        <f ca="1" t="shared" si="114"/>
        <v>2332.45000000003</v>
      </c>
      <c r="N659" s="345">
        <f ca="1" t="shared" si="115"/>
        <v>0</v>
      </c>
    </row>
    <row r="660" ht="14.25" hidden="1" spans="1:14">
      <c r="A660" s="334">
        <f>档案!A659</f>
        <v>0</v>
      </c>
      <c r="B660" s="334">
        <f ca="1" t="shared" si="108"/>
        <v>1</v>
      </c>
      <c r="D660" s="334">
        <f ca="1" t="shared" si="116"/>
        <v>2</v>
      </c>
      <c r="E660" s="327">
        <f ca="1" t="shared" si="117"/>
        <v>504</v>
      </c>
      <c r="F660" s="327" t="str">
        <f ca="1">VLOOKUP(D660,档案!A:C,3,FALSE)</f>
        <v>武汉开明</v>
      </c>
      <c r="G660" s="338" t="str">
        <f ca="1">VLOOKUP(D660,档案!A:B,2,FALSE)</f>
        <v>浦发银行光谷支行004954</v>
      </c>
      <c r="H660" s="328">
        <f ca="1" t="shared" si="109"/>
        <v>45868</v>
      </c>
      <c r="I660" s="344" t="str">
        <f ca="1" t="shared" si="110"/>
        <v>收到武汉工行转款</v>
      </c>
      <c r="J660" s="344" t="str">
        <f ca="1" t="shared" si="111"/>
        <v>他行转入或存现</v>
      </c>
      <c r="K660" s="345">
        <f ca="1" t="shared" si="112"/>
        <v>11000</v>
      </c>
      <c r="L660" s="345">
        <f ca="1" t="shared" si="113"/>
        <v>0</v>
      </c>
      <c r="M660" s="345">
        <f ca="1" t="shared" si="114"/>
        <v>13332.45</v>
      </c>
      <c r="N660" s="345">
        <f ca="1" t="shared" si="115"/>
        <v>0</v>
      </c>
    </row>
    <row r="661" ht="14.25" hidden="1" spans="1:14">
      <c r="A661" s="334">
        <f>档案!A660</f>
        <v>0</v>
      </c>
      <c r="B661" s="334">
        <f ca="1" t="shared" si="108"/>
        <v>1</v>
      </c>
      <c r="D661" s="334">
        <f ca="1" t="shared" si="116"/>
        <v>2</v>
      </c>
      <c r="E661" s="327">
        <f ca="1" t="shared" si="117"/>
        <v>505</v>
      </c>
      <c r="F661" s="327" t="str">
        <f ca="1">VLOOKUP(D661,档案!A:C,3,FALSE)</f>
        <v>武汉开明</v>
      </c>
      <c r="G661" s="338" t="str">
        <f ca="1">VLOOKUP(D661,档案!A:B,2,FALSE)</f>
        <v>浦发银行光谷支行004954</v>
      </c>
      <c r="H661" s="328">
        <f ca="1" t="shared" si="109"/>
        <v>45868</v>
      </c>
      <c r="I661" s="344" t="str">
        <f ca="1" t="shared" si="110"/>
        <v>收到武汉光大转款</v>
      </c>
      <c r="J661" s="344" t="str">
        <f ca="1" t="shared" si="111"/>
        <v>他行转入或存现</v>
      </c>
      <c r="K661" s="345">
        <f ca="1" t="shared" si="112"/>
        <v>6300</v>
      </c>
      <c r="L661" s="345">
        <f ca="1" t="shared" si="113"/>
        <v>0</v>
      </c>
      <c r="M661" s="345">
        <f ca="1" t="shared" si="114"/>
        <v>19632.45</v>
      </c>
      <c r="N661" s="345">
        <f ca="1" t="shared" si="115"/>
        <v>0</v>
      </c>
    </row>
    <row r="662" ht="14.25" hidden="1" spans="1:14">
      <c r="A662" s="334">
        <f>档案!A661</f>
        <v>0</v>
      </c>
      <c r="B662" s="334">
        <f ca="1" t="shared" si="108"/>
        <v>1</v>
      </c>
      <c r="D662" s="334">
        <f ca="1" t="shared" si="116"/>
        <v>2</v>
      </c>
      <c r="E662" s="327">
        <f ca="1" t="shared" si="117"/>
        <v>506</v>
      </c>
      <c r="F662" s="327" t="str">
        <f ca="1">VLOOKUP(D662,档案!A:C,3,FALSE)</f>
        <v>武汉开明</v>
      </c>
      <c r="G662" s="338" t="str">
        <f ca="1">VLOOKUP(D662,档案!A:B,2,FALSE)</f>
        <v>浦发银行光谷支行004954</v>
      </c>
      <c r="H662" s="328">
        <f ca="1" t="shared" si="109"/>
        <v>45868</v>
      </c>
      <c r="I662" s="344" t="str">
        <f ca="1" t="shared" si="110"/>
        <v>收到武汉宁波银行转款</v>
      </c>
      <c r="J662" s="344" t="str">
        <f ca="1" t="shared" si="111"/>
        <v>他行转入或存现</v>
      </c>
      <c r="K662" s="345">
        <f ca="1" t="shared" si="112"/>
        <v>5600</v>
      </c>
      <c r="L662" s="345">
        <f ca="1" t="shared" si="113"/>
        <v>0</v>
      </c>
      <c r="M662" s="345">
        <f ca="1" t="shared" si="114"/>
        <v>25232.45</v>
      </c>
      <c r="N662" s="345">
        <f ca="1" t="shared" si="115"/>
        <v>0</v>
      </c>
    </row>
    <row r="663" ht="14.25" hidden="1" spans="1:14">
      <c r="A663" s="334">
        <f>档案!A662</f>
        <v>0</v>
      </c>
      <c r="B663" s="334">
        <f ca="1" t="shared" si="108"/>
        <v>1</v>
      </c>
      <c r="D663" s="334">
        <f ca="1" t="shared" si="116"/>
        <v>2</v>
      </c>
      <c r="E663" s="327">
        <f ca="1" t="shared" si="117"/>
        <v>507</v>
      </c>
      <c r="F663" s="327" t="str">
        <f ca="1">VLOOKUP(D663,档案!A:C,3,FALSE)</f>
        <v>武汉开明</v>
      </c>
      <c r="G663" s="338" t="str">
        <f ca="1">VLOOKUP(D663,档案!A:B,2,FALSE)</f>
        <v>浦发银行光谷支行004954</v>
      </c>
      <c r="H663" s="328">
        <f ca="1" t="shared" si="109"/>
        <v>45868</v>
      </c>
      <c r="I663" s="344" t="str">
        <f ca="1" t="shared" si="110"/>
        <v>收到青海发投碱业有限公司项目款</v>
      </c>
      <c r="J663" s="344" t="str">
        <f ca="1" t="shared" si="111"/>
        <v>营业回款</v>
      </c>
      <c r="K663" s="345">
        <f ca="1" t="shared" si="112"/>
        <v>281.99</v>
      </c>
      <c r="L663" s="345">
        <f ca="1" t="shared" si="113"/>
        <v>0</v>
      </c>
      <c r="M663" s="345">
        <f ca="1" t="shared" si="114"/>
        <v>25514.44</v>
      </c>
      <c r="N663" s="345">
        <f ca="1" t="shared" si="115"/>
        <v>0</v>
      </c>
    </row>
    <row r="664" ht="14.25" hidden="1" spans="1:14">
      <c r="A664" s="334">
        <f>档案!A663</f>
        <v>0</v>
      </c>
      <c r="B664" s="334">
        <f ca="1" t="shared" si="108"/>
        <v>1</v>
      </c>
      <c r="D664" s="334">
        <f ca="1" t="shared" si="116"/>
        <v>2</v>
      </c>
      <c r="E664" s="327">
        <f ca="1" t="shared" si="117"/>
        <v>508</v>
      </c>
      <c r="F664" s="327" t="str">
        <f ca="1">VLOOKUP(D664,档案!A:C,3,FALSE)</f>
        <v>武汉开明</v>
      </c>
      <c r="G664" s="338" t="str">
        <f ca="1">VLOOKUP(D664,档案!A:B,2,FALSE)</f>
        <v>浦发银行光谷支行004954</v>
      </c>
      <c r="H664" s="328">
        <f ca="1" t="shared" si="109"/>
        <v>45868</v>
      </c>
      <c r="I664" s="344" t="str">
        <f ca="1" t="shared" si="110"/>
        <v>商务部熊伟用款湖北双环科技股份有限公司零星维修年度服务釆购项目投标保证金付湖北长江运营咨询有限公司</v>
      </c>
      <c r="J664" s="344" t="str">
        <f ca="1" t="shared" si="111"/>
        <v>付投标保证金</v>
      </c>
      <c r="K664" s="345">
        <f ca="1" t="shared" si="112"/>
        <v>0</v>
      </c>
      <c r="L664" s="345">
        <f ca="1" t="shared" si="113"/>
        <v>20000</v>
      </c>
      <c r="M664" s="345">
        <f ca="1" t="shared" si="114"/>
        <v>5514.44000000003</v>
      </c>
      <c r="N664" s="345">
        <f ca="1" t="shared" si="115"/>
        <v>0</v>
      </c>
    </row>
    <row r="665" ht="14.25" hidden="1" spans="1:14">
      <c r="A665" s="334">
        <f>档案!A664</f>
        <v>0</v>
      </c>
      <c r="B665" s="334">
        <f ca="1" t="shared" si="108"/>
        <v>1</v>
      </c>
      <c r="D665" s="334">
        <f ca="1" t="shared" si="116"/>
        <v>2</v>
      </c>
      <c r="E665" s="327">
        <f ca="1" t="shared" si="117"/>
        <v>509</v>
      </c>
      <c r="F665" s="327" t="str">
        <f ca="1">VLOOKUP(D665,档案!A:C,3,FALSE)</f>
        <v>武汉开明</v>
      </c>
      <c r="G665" s="338" t="str">
        <f ca="1">VLOOKUP(D665,档案!A:B,2,FALSE)</f>
        <v>浦发银行光谷支行004954</v>
      </c>
      <c r="H665" s="328">
        <f ca="1" t="shared" si="109"/>
        <v>45868</v>
      </c>
      <c r="I665" s="344" t="str">
        <f ca="1" t="shared" si="110"/>
        <v>银行手续费</v>
      </c>
      <c r="J665" s="344" t="str">
        <f ca="1" t="shared" si="111"/>
        <v>付日常费用</v>
      </c>
      <c r="K665" s="345">
        <f ca="1" t="shared" si="112"/>
        <v>0</v>
      </c>
      <c r="L665" s="345">
        <f ca="1" t="shared" si="113"/>
        <v>8</v>
      </c>
      <c r="M665" s="345">
        <f ca="1" t="shared" si="114"/>
        <v>5506.44000000003</v>
      </c>
      <c r="N665" s="345">
        <f ca="1" t="shared" si="115"/>
        <v>0</v>
      </c>
    </row>
    <row r="666" ht="14.25" hidden="1" spans="1:14">
      <c r="A666" s="334">
        <f>档案!A665</f>
        <v>0</v>
      </c>
      <c r="B666" s="334">
        <f ca="1" t="shared" si="108"/>
        <v>1</v>
      </c>
      <c r="D666" s="334">
        <f ca="1" t="shared" si="116"/>
        <v>2</v>
      </c>
      <c r="E666" s="327">
        <f ca="1" t="shared" si="117"/>
        <v>510</v>
      </c>
      <c r="F666" s="327" t="str">
        <f ca="1">VLOOKUP(D666,档案!A:C,3,FALSE)</f>
        <v>武汉开明</v>
      </c>
      <c r="G666" s="338" t="str">
        <f ca="1">VLOOKUP(D666,档案!A:B,2,FALSE)</f>
        <v>浦发银行光谷支行004954</v>
      </c>
      <c r="H666" s="328">
        <f ca="1" t="shared" si="109"/>
        <v>45869</v>
      </c>
      <c r="I666" s="344" t="str">
        <f ca="1" t="shared" si="110"/>
        <v>收到登电集团水泥有限公司货款</v>
      </c>
      <c r="J666" s="344" t="str">
        <f ca="1" t="shared" si="111"/>
        <v>营业回款</v>
      </c>
      <c r="K666" s="345">
        <f ca="1" t="shared" si="112"/>
        <v>10000</v>
      </c>
      <c r="L666" s="345">
        <f ca="1" t="shared" si="113"/>
        <v>0</v>
      </c>
      <c r="M666" s="345">
        <f ca="1" t="shared" si="114"/>
        <v>15506.44</v>
      </c>
      <c r="N666" s="345">
        <f ca="1" t="shared" si="115"/>
        <v>0</v>
      </c>
    </row>
    <row r="667" ht="14.25" hidden="1" spans="1:14">
      <c r="A667" s="334">
        <f>档案!A666</f>
        <v>0</v>
      </c>
      <c r="B667" s="334">
        <f ca="1" t="shared" si="108"/>
        <v>1</v>
      </c>
      <c r="D667" s="334">
        <f ca="1" t="shared" si="116"/>
        <v>2</v>
      </c>
      <c r="E667" s="327">
        <f ca="1" t="shared" si="117"/>
        <v>511</v>
      </c>
      <c r="F667" s="327" t="str">
        <f ca="1">VLOOKUP(D667,档案!A:C,3,FALSE)</f>
        <v>武汉开明</v>
      </c>
      <c r="G667" s="338" t="str">
        <f ca="1">VLOOKUP(D667,档案!A:B,2,FALSE)</f>
        <v>浦发银行光谷支行004954</v>
      </c>
      <c r="H667" s="328">
        <f ca="1" t="shared" si="109"/>
        <v>45873</v>
      </c>
      <c r="I667" s="344" t="str">
        <f ca="1" t="shared" si="110"/>
        <v>收到内蒙古君正化工有限责任公司新材料分公司保证金</v>
      </c>
      <c r="J667" s="344" t="str">
        <f ca="1" t="shared" si="111"/>
        <v>营业回款</v>
      </c>
      <c r="K667" s="345">
        <f ca="1" t="shared" si="112"/>
        <v>10000</v>
      </c>
      <c r="L667" s="345">
        <f ca="1" t="shared" si="113"/>
        <v>0</v>
      </c>
      <c r="M667" s="345">
        <f ca="1" t="shared" si="114"/>
        <v>25506.44</v>
      </c>
      <c r="N667" s="345">
        <f ca="1" t="shared" si="115"/>
        <v>0</v>
      </c>
    </row>
    <row r="668" ht="14.25" hidden="1" spans="1:14">
      <c r="A668" s="334">
        <f>档案!A667</f>
        <v>0</v>
      </c>
      <c r="B668" s="334">
        <f ca="1" t="shared" si="108"/>
        <v>1</v>
      </c>
      <c r="D668" s="334">
        <f ca="1" t="shared" si="116"/>
        <v>2</v>
      </c>
      <c r="E668" s="327">
        <f ca="1" t="shared" si="117"/>
        <v>512</v>
      </c>
      <c r="F668" s="327" t="str">
        <f ca="1">VLOOKUP(D668,档案!A:C,3,FALSE)</f>
        <v>武汉开明</v>
      </c>
      <c r="G668" s="338" t="str">
        <f ca="1">VLOOKUP(D668,档案!A:B,2,FALSE)</f>
        <v>浦发银行光谷支行004954</v>
      </c>
      <c r="H668" s="328">
        <f ca="1" t="shared" si="109"/>
        <v>45873</v>
      </c>
      <c r="I668" s="344" t="str">
        <f ca="1" t="shared" si="110"/>
        <v>收到敬业（营口）中板有限公司履约保证金</v>
      </c>
      <c r="J668" s="344" t="str">
        <f ca="1" t="shared" si="111"/>
        <v>营业回款</v>
      </c>
      <c r="K668" s="345">
        <f ca="1" t="shared" si="112"/>
        <v>32000</v>
      </c>
      <c r="L668" s="345">
        <f ca="1" t="shared" si="113"/>
        <v>0</v>
      </c>
      <c r="M668" s="345">
        <f ca="1" t="shared" si="114"/>
        <v>57506.44</v>
      </c>
      <c r="N668" s="345">
        <f ca="1" t="shared" si="115"/>
        <v>0</v>
      </c>
    </row>
    <row r="669" ht="14.25" hidden="1" spans="1:14">
      <c r="A669" s="334">
        <f>档案!A668</f>
        <v>0</v>
      </c>
      <c r="B669" s="334">
        <f ca="1" t="shared" si="108"/>
        <v>1</v>
      </c>
      <c r="D669" s="334">
        <f ca="1" t="shared" si="116"/>
        <v>2</v>
      </c>
      <c r="E669" s="327">
        <f ca="1" t="shared" si="117"/>
        <v>513</v>
      </c>
      <c r="F669" s="327" t="str">
        <f ca="1">VLOOKUP(D669,档案!A:C,3,FALSE)</f>
        <v>武汉开明</v>
      </c>
      <c r="G669" s="338" t="str">
        <f ca="1">VLOOKUP(D669,档案!A:B,2,FALSE)</f>
        <v>浦发银行光谷支行004954</v>
      </c>
      <c r="H669" s="328">
        <f ca="1" t="shared" si="109"/>
        <v>45873</v>
      </c>
      <c r="I669" s="344" t="str">
        <f ca="1" t="shared" si="110"/>
        <v>收到敬业（营口）中板有限公司保证金</v>
      </c>
      <c r="J669" s="344" t="str">
        <f ca="1" t="shared" si="111"/>
        <v>营业回款</v>
      </c>
      <c r="K669" s="345">
        <f ca="1" t="shared" si="112"/>
        <v>30000</v>
      </c>
      <c r="L669" s="345">
        <f ca="1" t="shared" si="113"/>
        <v>0</v>
      </c>
      <c r="M669" s="345">
        <f ca="1" t="shared" si="114"/>
        <v>87506.44</v>
      </c>
      <c r="N669" s="345">
        <f ca="1" t="shared" si="115"/>
        <v>0</v>
      </c>
    </row>
    <row r="670" ht="14.25" hidden="1" spans="1:14">
      <c r="A670" s="334">
        <f>档案!A669</f>
        <v>0</v>
      </c>
      <c r="B670" s="334">
        <f ca="1" t="shared" si="108"/>
        <v>1</v>
      </c>
      <c r="D670" s="334">
        <f ca="1" t="shared" si="116"/>
        <v>2</v>
      </c>
      <c r="E670" s="327">
        <f ca="1" t="shared" si="117"/>
        <v>514</v>
      </c>
      <c r="F670" s="327" t="str">
        <f ca="1">VLOOKUP(D670,档案!A:C,3,FALSE)</f>
        <v>武汉开明</v>
      </c>
      <c r="G670" s="338" t="str">
        <f ca="1">VLOOKUP(D670,档案!A:B,2,FALSE)</f>
        <v>浦发银行光谷支行004954</v>
      </c>
      <c r="H670" s="328">
        <f ca="1" t="shared" si="109"/>
        <v>45874</v>
      </c>
      <c r="I670" s="344" t="str">
        <f ca="1" t="shared" si="110"/>
        <v>收到内蒙古君正能源化工集团股份有限公司保证金</v>
      </c>
      <c r="J670" s="344" t="str">
        <f ca="1" t="shared" si="111"/>
        <v>营业回款</v>
      </c>
      <c r="K670" s="345">
        <f ca="1" t="shared" si="112"/>
        <v>20000</v>
      </c>
      <c r="L670" s="345">
        <f ca="1" t="shared" si="113"/>
        <v>0</v>
      </c>
      <c r="M670" s="345">
        <f ca="1" t="shared" si="114"/>
        <v>107506.44</v>
      </c>
      <c r="N670" s="345">
        <f ca="1" t="shared" si="115"/>
        <v>0</v>
      </c>
    </row>
    <row r="671" ht="14.25" hidden="1" spans="1:14">
      <c r="A671" s="334">
        <f>档案!A670</f>
        <v>0</v>
      </c>
      <c r="B671" s="334">
        <f ca="1" t="shared" si="108"/>
        <v>1</v>
      </c>
      <c r="D671" s="334">
        <f ca="1" t="shared" si="116"/>
        <v>2</v>
      </c>
      <c r="E671" s="327">
        <f ca="1" t="shared" si="117"/>
        <v>515</v>
      </c>
      <c r="F671" s="327" t="str">
        <f ca="1">VLOOKUP(D671,档案!A:C,3,FALSE)</f>
        <v>武汉开明</v>
      </c>
      <c r="G671" s="338" t="str">
        <f ca="1">VLOOKUP(D671,档案!A:B,2,FALSE)</f>
        <v>浦发银行光谷支行004954</v>
      </c>
      <c r="H671" s="328">
        <f ca="1" t="shared" si="109"/>
        <v>45874</v>
      </c>
      <c r="I671" s="344" t="str">
        <f ca="1" t="shared" si="110"/>
        <v>武汉浦发转武汉农商行</v>
      </c>
      <c r="J671" s="344" t="str">
        <f ca="1" t="shared" si="111"/>
        <v>转出他行或提现</v>
      </c>
      <c r="K671" s="345">
        <f ca="1" t="shared" si="112"/>
        <v>0</v>
      </c>
      <c r="L671" s="345">
        <f ca="1" t="shared" si="113"/>
        <v>107000</v>
      </c>
      <c r="M671" s="345">
        <f ca="1" t="shared" si="114"/>
        <v>506.440000000031</v>
      </c>
      <c r="N671" s="345">
        <f ca="1" t="shared" si="115"/>
        <v>0</v>
      </c>
    </row>
    <row r="672" ht="14.25" hidden="1" spans="1:14">
      <c r="A672" s="334">
        <f>档案!A671</f>
        <v>0</v>
      </c>
      <c r="B672" s="334">
        <f ca="1" t="shared" si="108"/>
        <v>1</v>
      </c>
      <c r="D672" s="334">
        <f ca="1" t="shared" si="116"/>
        <v>2</v>
      </c>
      <c r="E672" s="327">
        <f ca="1" t="shared" si="117"/>
        <v>516</v>
      </c>
      <c r="F672" s="327" t="str">
        <f ca="1">VLOOKUP(D672,档案!A:C,3,FALSE)</f>
        <v>武汉开明</v>
      </c>
      <c r="G672" s="338" t="str">
        <f ca="1">VLOOKUP(D672,档案!A:B,2,FALSE)</f>
        <v>浦发银行光谷支行004954</v>
      </c>
      <c r="H672" s="328">
        <f ca="1" t="shared" si="109"/>
        <v>45874</v>
      </c>
      <c r="I672" s="344" t="str">
        <f ca="1" t="shared" si="110"/>
        <v>银行手续费</v>
      </c>
      <c r="J672" s="344" t="str">
        <f ca="1" t="shared" si="111"/>
        <v>付日常费用</v>
      </c>
      <c r="K672" s="345">
        <f ca="1" t="shared" si="112"/>
        <v>0</v>
      </c>
      <c r="L672" s="345">
        <f ca="1" t="shared" si="113"/>
        <v>15</v>
      </c>
      <c r="M672" s="345">
        <f ca="1" t="shared" si="114"/>
        <v>491.440000000031</v>
      </c>
      <c r="N672" s="345">
        <f ca="1" t="shared" si="115"/>
        <v>0</v>
      </c>
    </row>
    <row r="673" ht="14.25" hidden="1" spans="1:14">
      <c r="A673" s="334">
        <f>档案!A672</f>
        <v>0</v>
      </c>
      <c r="B673" s="334">
        <f ca="1" t="shared" si="108"/>
        <v>1</v>
      </c>
      <c r="D673" s="334">
        <f ca="1" t="shared" si="116"/>
        <v>2</v>
      </c>
      <c r="E673" s="327">
        <f ca="1" t="shared" si="117"/>
        <v>517</v>
      </c>
      <c r="F673" s="327" t="str">
        <f ca="1">VLOOKUP(D673,档案!A:C,3,FALSE)</f>
        <v>武汉开明</v>
      </c>
      <c r="G673" s="338" t="str">
        <f ca="1">VLOOKUP(D673,档案!A:B,2,FALSE)</f>
        <v>浦发银行光谷支行004954</v>
      </c>
      <c r="H673" s="328">
        <f ca="1" t="shared" si="109"/>
        <v>45877</v>
      </c>
      <c r="I673" s="344" t="str">
        <f ca="1" t="shared" si="110"/>
        <v>收到四川省达州钢铁集团有限责任公司质保金</v>
      </c>
      <c r="J673" s="344" t="str">
        <f ca="1" t="shared" si="111"/>
        <v>营业回款</v>
      </c>
      <c r="K673" s="345">
        <f ca="1" t="shared" si="112"/>
        <v>4250</v>
      </c>
      <c r="L673" s="345">
        <f ca="1" t="shared" si="113"/>
        <v>0</v>
      </c>
      <c r="M673" s="345">
        <f ca="1" t="shared" si="114"/>
        <v>4741.44000000003</v>
      </c>
      <c r="N673" s="345">
        <f ca="1" t="shared" si="115"/>
        <v>0</v>
      </c>
    </row>
    <row r="674" ht="14.25" hidden="1" spans="1:14">
      <c r="A674" s="334">
        <f>档案!A673</f>
        <v>0</v>
      </c>
      <c r="B674" s="334">
        <f ca="1" t="shared" si="108"/>
        <v>1</v>
      </c>
      <c r="D674" s="334">
        <f ca="1" t="shared" si="116"/>
        <v>2</v>
      </c>
      <c r="E674" s="327">
        <f ca="1" t="shared" si="117"/>
        <v>518</v>
      </c>
      <c r="F674" s="327" t="str">
        <f ca="1">VLOOKUP(D674,档案!A:C,3,FALSE)</f>
        <v>武汉开明</v>
      </c>
      <c r="G674" s="338" t="str">
        <f ca="1">VLOOKUP(D674,档案!A:B,2,FALSE)</f>
        <v>浦发银行光谷支行004954</v>
      </c>
      <c r="H674" s="328">
        <f ca="1" t="shared" si="109"/>
        <v>45879</v>
      </c>
      <c r="I674" s="344" t="str">
        <f ca="1" t="shared" si="110"/>
        <v>及时语音手续费</v>
      </c>
      <c r="J674" s="344" t="str">
        <f ca="1" t="shared" si="111"/>
        <v>付日常费用</v>
      </c>
      <c r="K674" s="345">
        <f ca="1" t="shared" si="112"/>
        <v>0</v>
      </c>
      <c r="L674" s="345">
        <f ca="1" t="shared" si="113"/>
        <v>15</v>
      </c>
      <c r="M674" s="345">
        <f ca="1" t="shared" si="114"/>
        <v>4726.44000000003</v>
      </c>
      <c r="N674" s="345">
        <f ca="1" t="shared" si="115"/>
        <v>0</v>
      </c>
    </row>
    <row r="675" ht="14.25" hidden="1" spans="1:14">
      <c r="A675" s="334">
        <f>档案!A674</f>
        <v>0</v>
      </c>
      <c r="B675" s="334">
        <f ca="1" t="shared" si="108"/>
        <v>1</v>
      </c>
      <c r="D675" s="334">
        <f ca="1" t="shared" si="116"/>
        <v>2</v>
      </c>
      <c r="E675" s="327">
        <f ca="1" t="shared" si="117"/>
        <v>519</v>
      </c>
      <c r="F675" s="327" t="str">
        <f ca="1">VLOOKUP(D675,档案!A:C,3,FALSE)</f>
        <v>武汉开明</v>
      </c>
      <c r="G675" s="338" t="str">
        <f ca="1">VLOOKUP(D675,档案!A:B,2,FALSE)</f>
        <v>浦发银行光谷支行004954</v>
      </c>
      <c r="H675" s="328">
        <f ca="1" t="shared" si="109"/>
        <v>45881</v>
      </c>
      <c r="I675" s="344" t="str">
        <f ca="1" t="shared" si="110"/>
        <v>收到三门峡腾跃同力水泥有限公司质保金</v>
      </c>
      <c r="J675" s="344" t="str">
        <f ca="1" t="shared" si="111"/>
        <v>营业回款</v>
      </c>
      <c r="K675" s="345">
        <f ca="1" t="shared" si="112"/>
        <v>17414.18</v>
      </c>
      <c r="L675" s="345">
        <f ca="1" t="shared" si="113"/>
        <v>0</v>
      </c>
      <c r="M675" s="345">
        <f ca="1" t="shared" si="114"/>
        <v>22140.62</v>
      </c>
      <c r="N675" s="345">
        <f ca="1" t="shared" si="115"/>
        <v>0</v>
      </c>
    </row>
    <row r="676" ht="14.25" hidden="1" spans="1:14">
      <c r="A676" s="334">
        <f>档案!A675</f>
        <v>0</v>
      </c>
      <c r="B676" s="334">
        <f ca="1" t="shared" si="108"/>
        <v>1</v>
      </c>
      <c r="D676" s="334">
        <f ca="1" t="shared" si="116"/>
        <v>2</v>
      </c>
      <c r="E676" s="327">
        <f ca="1" t="shared" si="117"/>
        <v>520</v>
      </c>
      <c r="F676" s="327" t="str">
        <f ca="1">VLOOKUP(D676,档案!A:C,3,FALSE)</f>
        <v>武汉开明</v>
      </c>
      <c r="G676" s="338" t="str">
        <f ca="1">VLOOKUP(D676,档案!A:B,2,FALSE)</f>
        <v>浦发银行光谷支行004954</v>
      </c>
      <c r="H676" s="328">
        <f ca="1" t="shared" si="109"/>
        <v>45882</v>
      </c>
      <c r="I676" s="344" t="str">
        <f ca="1" t="shared" si="110"/>
        <v>收到武汉汉口转款</v>
      </c>
      <c r="J676" s="344" t="str">
        <f ca="1" t="shared" si="111"/>
        <v>他行转入或存现</v>
      </c>
      <c r="K676" s="345">
        <f ca="1" t="shared" si="112"/>
        <v>50000</v>
      </c>
      <c r="L676" s="345">
        <f ca="1" t="shared" si="113"/>
        <v>0</v>
      </c>
      <c r="M676" s="345">
        <f ca="1" t="shared" si="114"/>
        <v>72140.62</v>
      </c>
      <c r="N676" s="345">
        <f ca="1" t="shared" si="115"/>
        <v>0</v>
      </c>
    </row>
    <row r="677" ht="14.25" hidden="1" spans="1:14">
      <c r="A677" s="334">
        <f>档案!A676</f>
        <v>0</v>
      </c>
      <c r="B677" s="334">
        <f ca="1" t="shared" si="108"/>
        <v>1</v>
      </c>
      <c r="D677" s="334">
        <f ca="1" t="shared" si="116"/>
        <v>2</v>
      </c>
      <c r="E677" s="327">
        <f ca="1" t="shared" si="117"/>
        <v>521</v>
      </c>
      <c r="F677" s="327" t="str">
        <f ca="1">VLOOKUP(D677,档案!A:C,3,FALSE)</f>
        <v>武汉开明</v>
      </c>
      <c r="G677" s="338" t="str">
        <f ca="1">VLOOKUP(D677,档案!A:B,2,FALSE)</f>
        <v>浦发银行光谷支行004954</v>
      </c>
      <c r="H677" s="328">
        <f ca="1" t="shared" si="109"/>
        <v>45882</v>
      </c>
      <c r="I677" s="344" t="str">
        <f ca="1" t="shared" si="110"/>
        <v>销售部刘江波用款伊钢烘烤器施工合同农民工工资保证金付新疆伊犁钢铁有限责任公司</v>
      </c>
      <c r="J677" s="344" t="str">
        <f ca="1" t="shared" si="111"/>
        <v>付投标保证金</v>
      </c>
      <c r="K677" s="345">
        <f ca="1" t="shared" si="112"/>
        <v>0</v>
      </c>
      <c r="L677" s="345">
        <f ca="1" t="shared" si="113"/>
        <v>22500.17</v>
      </c>
      <c r="M677" s="345">
        <f ca="1" t="shared" si="114"/>
        <v>49640.45</v>
      </c>
      <c r="N677" s="345">
        <f ca="1" t="shared" si="115"/>
        <v>0</v>
      </c>
    </row>
    <row r="678" ht="14.25" hidden="1" spans="1:14">
      <c r="A678" s="334">
        <f>档案!A677</f>
        <v>0</v>
      </c>
      <c r="B678" s="334">
        <f ca="1" t="shared" si="108"/>
        <v>1</v>
      </c>
      <c r="D678" s="334">
        <f ca="1" t="shared" si="116"/>
        <v>2</v>
      </c>
      <c r="E678" s="327">
        <f ca="1" t="shared" si="117"/>
        <v>522</v>
      </c>
      <c r="F678" s="327" t="str">
        <f ca="1">VLOOKUP(D678,档案!A:C,3,FALSE)</f>
        <v>武汉开明</v>
      </c>
      <c r="G678" s="338" t="str">
        <f ca="1">VLOOKUP(D678,档案!A:B,2,FALSE)</f>
        <v>浦发银行光谷支行004954</v>
      </c>
      <c r="H678" s="328">
        <f ca="1" t="shared" si="109"/>
        <v>45882</v>
      </c>
      <c r="I678" s="344" t="str">
        <f ca="1" t="shared" si="110"/>
        <v>财务部潘佳敏用款湖北双环科技KMX250806 -065履约保函费用付南昌华进工程担保有限公司宜春分公司</v>
      </c>
      <c r="J678" s="344" t="str">
        <f ca="1" t="shared" si="111"/>
        <v>项目成本</v>
      </c>
      <c r="K678" s="345">
        <f ca="1" t="shared" si="112"/>
        <v>0</v>
      </c>
      <c r="L678" s="345">
        <f ca="1" t="shared" si="113"/>
        <v>3000</v>
      </c>
      <c r="M678" s="345">
        <f ca="1" t="shared" si="114"/>
        <v>46640.45</v>
      </c>
      <c r="N678" s="345">
        <f ca="1" t="shared" si="115"/>
        <v>0</v>
      </c>
    </row>
    <row r="679" ht="14.25" hidden="1" spans="1:14">
      <c r="A679" s="334">
        <f>档案!A678</f>
        <v>0</v>
      </c>
      <c r="B679" s="334">
        <f ca="1" t="shared" si="108"/>
        <v>1</v>
      </c>
      <c r="D679" s="334">
        <f ca="1" t="shared" si="116"/>
        <v>2</v>
      </c>
      <c r="E679" s="327">
        <f ca="1" t="shared" si="117"/>
        <v>523</v>
      </c>
      <c r="F679" s="327" t="str">
        <f ca="1">VLOOKUP(D679,档案!A:C,3,FALSE)</f>
        <v>武汉开明</v>
      </c>
      <c r="G679" s="338" t="str">
        <f ca="1">VLOOKUP(D679,档案!A:B,2,FALSE)</f>
        <v>浦发银行光谷支行004954</v>
      </c>
      <c r="H679" s="328">
        <f ca="1" t="shared" si="109"/>
        <v>45882</v>
      </c>
      <c r="I679" s="344" t="str">
        <f ca="1" t="shared" si="110"/>
        <v>银行手续费</v>
      </c>
      <c r="J679" s="344" t="str">
        <f ca="1" t="shared" si="111"/>
        <v>付日常费用</v>
      </c>
      <c r="K679" s="345">
        <f ca="1" t="shared" si="112"/>
        <v>0</v>
      </c>
      <c r="L679" s="345">
        <f ca="1" t="shared" si="113"/>
        <v>9</v>
      </c>
      <c r="M679" s="345">
        <f ca="1" t="shared" si="114"/>
        <v>46631.45</v>
      </c>
      <c r="N679" s="345">
        <f ca="1" t="shared" si="115"/>
        <v>0</v>
      </c>
    </row>
    <row r="680" ht="14.25" hidden="1" spans="1:14">
      <c r="A680" s="334">
        <f>档案!A679</f>
        <v>0</v>
      </c>
      <c r="B680" s="334">
        <f ca="1" t="shared" si="108"/>
        <v>1</v>
      </c>
      <c r="D680" s="334">
        <f ca="1" t="shared" si="116"/>
        <v>2</v>
      </c>
      <c r="E680" s="327">
        <f ca="1" t="shared" si="117"/>
        <v>524</v>
      </c>
      <c r="F680" s="327" t="str">
        <f ca="1">VLOOKUP(D680,档案!A:C,3,FALSE)</f>
        <v>武汉开明</v>
      </c>
      <c r="G680" s="338" t="str">
        <f ca="1">VLOOKUP(D680,档案!A:B,2,FALSE)</f>
        <v>浦发银行光谷支行004954</v>
      </c>
      <c r="H680" s="328">
        <f ca="1" t="shared" si="109"/>
        <v>45882</v>
      </c>
      <c r="I680" s="344" t="str">
        <f ca="1" t="shared" si="110"/>
        <v>银行手续费</v>
      </c>
      <c r="J680" s="344" t="str">
        <f ca="1" t="shared" si="111"/>
        <v>付日常费用</v>
      </c>
      <c r="K680" s="345">
        <f ca="1" t="shared" si="112"/>
        <v>0</v>
      </c>
      <c r="L680" s="345">
        <f ca="1" t="shared" si="113"/>
        <v>4.5</v>
      </c>
      <c r="M680" s="345">
        <f ca="1" t="shared" si="114"/>
        <v>46626.95</v>
      </c>
      <c r="N680" s="345">
        <f ca="1" t="shared" si="115"/>
        <v>0</v>
      </c>
    </row>
    <row r="681" ht="14.25" hidden="1" spans="1:14">
      <c r="A681" s="334">
        <f>档案!A680</f>
        <v>0</v>
      </c>
      <c r="B681" s="334">
        <f ca="1" t="shared" si="108"/>
        <v>1</v>
      </c>
      <c r="D681" s="334">
        <f ca="1" t="shared" si="116"/>
        <v>2</v>
      </c>
      <c r="E681" s="327">
        <f ca="1" t="shared" si="117"/>
        <v>525</v>
      </c>
      <c r="F681" s="327" t="str">
        <f ca="1">VLOOKUP(D681,档案!A:C,3,FALSE)</f>
        <v>武汉开明</v>
      </c>
      <c r="G681" s="338" t="str">
        <f ca="1">VLOOKUP(D681,档案!A:B,2,FALSE)</f>
        <v>浦发银行光谷支行004954</v>
      </c>
      <c r="H681" s="328">
        <f ca="1" t="shared" si="109"/>
        <v>45883</v>
      </c>
      <c r="I681" s="344" t="str">
        <f ca="1" t="shared" si="110"/>
        <v>缴纳武汉开明2025.7月增值税及附加税</v>
      </c>
      <c r="J681" s="344" t="str">
        <f ca="1" t="shared" si="111"/>
        <v>付日常费用</v>
      </c>
      <c r="K681" s="345">
        <f ca="1" t="shared" si="112"/>
        <v>0</v>
      </c>
      <c r="L681" s="345">
        <f ca="1" t="shared" si="113"/>
        <v>11463.67</v>
      </c>
      <c r="M681" s="345">
        <f ca="1" t="shared" si="114"/>
        <v>35163.28</v>
      </c>
      <c r="N681" s="345">
        <f ca="1" t="shared" si="115"/>
        <v>0</v>
      </c>
    </row>
    <row r="682" ht="14.25" hidden="1" spans="1:14">
      <c r="A682" s="334">
        <f>档案!A681</f>
        <v>0</v>
      </c>
      <c r="B682" s="334">
        <f ca="1" t="shared" si="108"/>
        <v>1</v>
      </c>
      <c r="D682" s="334">
        <f ca="1" t="shared" si="116"/>
        <v>2</v>
      </c>
      <c r="E682" s="327">
        <f ca="1" t="shared" si="117"/>
        <v>526</v>
      </c>
      <c r="F682" s="327" t="str">
        <f ca="1">VLOOKUP(D682,档案!A:C,3,FALSE)</f>
        <v>武汉开明</v>
      </c>
      <c r="G682" s="338" t="str">
        <f ca="1">VLOOKUP(D682,档案!A:B,2,FALSE)</f>
        <v>浦发银行光谷支行004954</v>
      </c>
      <c r="H682" s="328">
        <f ca="1" t="shared" si="109"/>
        <v>45883</v>
      </c>
      <c r="I682" s="344" t="str">
        <f ca="1" t="shared" si="110"/>
        <v>缴纳武汉开明2025.7月个人所得税</v>
      </c>
      <c r="J682" s="344" t="str">
        <f ca="1" t="shared" si="111"/>
        <v>付日常费用</v>
      </c>
      <c r="K682" s="345">
        <f ca="1" t="shared" si="112"/>
        <v>0</v>
      </c>
      <c r="L682" s="345">
        <f ca="1" t="shared" si="113"/>
        <v>8864.94</v>
      </c>
      <c r="M682" s="345">
        <f ca="1" t="shared" si="114"/>
        <v>26298.34</v>
      </c>
      <c r="N682" s="345">
        <f ca="1" t="shared" si="115"/>
        <v>0</v>
      </c>
    </row>
    <row r="683" ht="14.25" hidden="1" spans="1:14">
      <c r="A683" s="334">
        <f>档案!A682</f>
        <v>0</v>
      </c>
      <c r="B683" s="334">
        <f ca="1" t="shared" si="108"/>
        <v>1</v>
      </c>
      <c r="D683" s="334">
        <f ca="1" t="shared" si="116"/>
        <v>2</v>
      </c>
      <c r="E683" s="327">
        <f ca="1" t="shared" si="117"/>
        <v>527</v>
      </c>
      <c r="F683" s="327" t="str">
        <f ca="1">VLOOKUP(D683,档案!A:C,3,FALSE)</f>
        <v>武汉开明</v>
      </c>
      <c r="G683" s="338" t="str">
        <f ca="1">VLOOKUP(D683,档案!A:B,2,FALSE)</f>
        <v>浦发银行光谷支行004954</v>
      </c>
      <c r="H683" s="328">
        <f ca="1" t="shared" si="109"/>
        <v>45884</v>
      </c>
      <c r="I683" s="344" t="str">
        <f ca="1" t="shared" si="110"/>
        <v>收到惠州市光大水泥企业有限公司质保金</v>
      </c>
      <c r="J683" s="344" t="str">
        <f ca="1" t="shared" si="111"/>
        <v>营业回款</v>
      </c>
      <c r="K683" s="345">
        <f ca="1" t="shared" si="112"/>
        <v>22200</v>
      </c>
      <c r="L683" s="345">
        <f ca="1" t="shared" si="113"/>
        <v>0</v>
      </c>
      <c r="M683" s="345">
        <f ca="1" t="shared" si="114"/>
        <v>48498.34</v>
      </c>
      <c r="N683" s="345">
        <f ca="1" t="shared" si="115"/>
        <v>0</v>
      </c>
    </row>
    <row r="684" ht="14.25" hidden="1" spans="1:14">
      <c r="A684" s="334">
        <f>档案!A683</f>
        <v>0</v>
      </c>
      <c r="B684" s="334">
        <f ca="1" t="shared" si="108"/>
        <v>1</v>
      </c>
      <c r="D684" s="334">
        <f ca="1" t="shared" si="116"/>
        <v>2</v>
      </c>
      <c r="E684" s="327">
        <f ca="1" t="shared" si="117"/>
        <v>528</v>
      </c>
      <c r="F684" s="327" t="str">
        <f ca="1">VLOOKUP(D684,档案!A:C,3,FALSE)</f>
        <v>武汉开明</v>
      </c>
      <c r="G684" s="338" t="str">
        <f ca="1">VLOOKUP(D684,档案!A:B,2,FALSE)</f>
        <v>浦发银行光谷支行004954</v>
      </c>
      <c r="H684" s="328">
        <f ca="1" t="shared" si="109"/>
        <v>45887</v>
      </c>
      <c r="I684" s="344" t="str">
        <f ca="1" t="shared" si="110"/>
        <v>商务部熊伟用款中信泰富特钢集团400m2烧结一混托圈及托辊车削项目投标保证金付江阴兴澄特种钢铁有限公司</v>
      </c>
      <c r="J684" s="344" t="str">
        <f ca="1" t="shared" si="111"/>
        <v>付投标保证金</v>
      </c>
      <c r="K684" s="345">
        <f ca="1" t="shared" si="112"/>
        <v>0</v>
      </c>
      <c r="L684" s="345">
        <f ca="1" t="shared" si="113"/>
        <v>3000</v>
      </c>
      <c r="M684" s="345">
        <f ca="1" t="shared" si="114"/>
        <v>45498.34</v>
      </c>
      <c r="N684" s="345">
        <f ca="1" t="shared" si="115"/>
        <v>0</v>
      </c>
    </row>
    <row r="685" ht="14.25" hidden="1" spans="1:14">
      <c r="A685" s="334">
        <f>档案!A684</f>
        <v>0</v>
      </c>
      <c r="B685" s="334">
        <f ca="1" t="shared" si="108"/>
        <v>1</v>
      </c>
      <c r="D685" s="334">
        <f ca="1" t="shared" si="116"/>
        <v>2</v>
      </c>
      <c r="E685" s="327">
        <f ca="1" t="shared" si="117"/>
        <v>529</v>
      </c>
      <c r="F685" s="327" t="str">
        <f ca="1">VLOOKUP(D685,档案!A:C,3,FALSE)</f>
        <v>武汉开明</v>
      </c>
      <c r="G685" s="338" t="str">
        <f ca="1">VLOOKUP(D685,档案!A:B,2,FALSE)</f>
        <v>浦发银行光谷支行004954</v>
      </c>
      <c r="H685" s="328">
        <f ca="1" t="shared" si="109"/>
        <v>45887</v>
      </c>
      <c r="I685" s="344" t="str">
        <f ca="1" t="shared" si="110"/>
        <v>商务部熊伟用款日照钢铁建材厂除尘灰处理工场托轮总成外委维修项目投标保证金付日照钢铁有限公司</v>
      </c>
      <c r="J685" s="344" t="str">
        <f ca="1" t="shared" si="111"/>
        <v>付投标保证金</v>
      </c>
      <c r="K685" s="345">
        <f ca="1" t="shared" si="112"/>
        <v>0</v>
      </c>
      <c r="L685" s="345">
        <f ca="1" t="shared" si="113"/>
        <v>10000</v>
      </c>
      <c r="M685" s="345">
        <f ca="1" t="shared" si="114"/>
        <v>35498.34</v>
      </c>
      <c r="N685" s="345">
        <f ca="1" t="shared" si="115"/>
        <v>0</v>
      </c>
    </row>
    <row r="686" ht="14.25" hidden="1" spans="1:14">
      <c r="A686" s="334">
        <f>档案!A685</f>
        <v>0</v>
      </c>
      <c r="B686" s="334">
        <f ca="1" t="shared" si="108"/>
        <v>1</v>
      </c>
      <c r="D686" s="334">
        <f ca="1" t="shared" si="116"/>
        <v>2</v>
      </c>
      <c r="E686" s="327">
        <f ca="1" t="shared" si="117"/>
        <v>530</v>
      </c>
      <c r="F686" s="327" t="str">
        <f ca="1">VLOOKUP(D686,档案!A:C,3,FALSE)</f>
        <v>武汉开明</v>
      </c>
      <c r="G686" s="338" t="str">
        <f ca="1">VLOOKUP(D686,档案!A:B,2,FALSE)</f>
        <v>浦发银行光谷支行004954</v>
      </c>
      <c r="H686" s="328">
        <f ca="1" t="shared" si="109"/>
        <v>45887</v>
      </c>
      <c r="I686" s="344" t="str">
        <f ca="1" t="shared" si="110"/>
        <v>银行手续费</v>
      </c>
      <c r="J686" s="344" t="str">
        <f ca="1" t="shared" si="111"/>
        <v>付日常费用</v>
      </c>
      <c r="K686" s="345">
        <f ca="1" t="shared" si="112"/>
        <v>0</v>
      </c>
      <c r="L686" s="345">
        <f ca="1" t="shared" si="113"/>
        <v>4.5</v>
      </c>
      <c r="M686" s="345">
        <f ca="1" t="shared" si="114"/>
        <v>35493.84</v>
      </c>
      <c r="N686" s="345">
        <f ca="1" t="shared" si="115"/>
        <v>0</v>
      </c>
    </row>
    <row r="687" ht="14.25" hidden="1" spans="1:14">
      <c r="A687" s="334">
        <f>档案!A686</f>
        <v>0</v>
      </c>
      <c r="B687" s="334">
        <f ca="1" t="shared" si="108"/>
        <v>1</v>
      </c>
      <c r="D687" s="334">
        <f ca="1" t="shared" si="116"/>
        <v>2</v>
      </c>
      <c r="E687" s="327">
        <f ca="1" t="shared" si="117"/>
        <v>531</v>
      </c>
      <c r="F687" s="327" t="str">
        <f ca="1">VLOOKUP(D687,档案!A:C,3,FALSE)</f>
        <v>武汉开明</v>
      </c>
      <c r="G687" s="338" t="str">
        <f ca="1">VLOOKUP(D687,档案!A:B,2,FALSE)</f>
        <v>浦发银行光谷支行004954</v>
      </c>
      <c r="H687" s="328">
        <f ca="1" t="shared" si="109"/>
        <v>45889</v>
      </c>
      <c r="I687" s="344" t="str">
        <f ca="1" t="shared" si="110"/>
        <v>收到陕西华龙工程造价咨询有限公司退HLZB-202506043保证金</v>
      </c>
      <c r="J687" s="344" t="str">
        <f ca="1" t="shared" si="111"/>
        <v>投标保证金回款</v>
      </c>
      <c r="K687" s="345">
        <f ca="1" t="shared" si="112"/>
        <v>20000</v>
      </c>
      <c r="L687" s="345">
        <f ca="1" t="shared" si="113"/>
        <v>0</v>
      </c>
      <c r="M687" s="345">
        <f ca="1" t="shared" si="114"/>
        <v>55493.84</v>
      </c>
      <c r="N687" s="345">
        <f ca="1" t="shared" si="115"/>
        <v>0</v>
      </c>
    </row>
    <row r="688" ht="14.25" hidden="1" spans="1:14">
      <c r="A688" s="334">
        <f>档案!A687</f>
        <v>0</v>
      </c>
      <c r="B688" s="334">
        <f ca="1" t="shared" si="108"/>
        <v>1</v>
      </c>
      <c r="D688" s="334">
        <f ca="1" t="shared" si="116"/>
        <v>2</v>
      </c>
      <c r="E688" s="327">
        <f ca="1" t="shared" si="117"/>
        <v>532</v>
      </c>
      <c r="F688" s="327" t="str">
        <f ca="1">VLOOKUP(D688,档案!A:C,3,FALSE)</f>
        <v>武汉开明</v>
      </c>
      <c r="G688" s="338" t="str">
        <f ca="1">VLOOKUP(D688,档案!A:B,2,FALSE)</f>
        <v>浦发银行光谷支行004954</v>
      </c>
      <c r="H688" s="328">
        <f ca="1" t="shared" si="109"/>
        <v>45889</v>
      </c>
      <c r="I688" s="344" t="str">
        <f ca="1" t="shared" si="110"/>
        <v>商务部熊伟用款新疆宜化化工有限公司5#电石炉大修项目投标保证金付新疆宜化化工有限公司</v>
      </c>
      <c r="J688" s="344" t="str">
        <f ca="1" t="shared" si="111"/>
        <v>付日常费用</v>
      </c>
      <c r="K688" s="345">
        <f ca="1" t="shared" si="112"/>
        <v>0</v>
      </c>
      <c r="L688" s="345">
        <f ca="1" t="shared" si="113"/>
        <v>10000</v>
      </c>
      <c r="M688" s="345">
        <f ca="1" t="shared" si="114"/>
        <v>45493.84</v>
      </c>
      <c r="N688" s="345">
        <f ca="1" t="shared" si="115"/>
        <v>0</v>
      </c>
    </row>
    <row r="689" ht="14.25" hidden="1" spans="1:14">
      <c r="A689" s="334">
        <f>档案!A688</f>
        <v>0</v>
      </c>
      <c r="B689" s="334">
        <f ca="1" t="shared" si="108"/>
        <v>1</v>
      </c>
      <c r="D689" s="334">
        <f ca="1" t="shared" si="116"/>
        <v>2</v>
      </c>
      <c r="E689" s="327">
        <f ca="1" t="shared" si="117"/>
        <v>533</v>
      </c>
      <c r="F689" s="327" t="str">
        <f ca="1">VLOOKUP(D689,档案!A:C,3,FALSE)</f>
        <v>武汉开明</v>
      </c>
      <c r="G689" s="338" t="str">
        <f ca="1">VLOOKUP(D689,档案!A:B,2,FALSE)</f>
        <v>浦发银行光谷支行004954</v>
      </c>
      <c r="H689" s="328">
        <f ca="1" t="shared" si="109"/>
        <v>45889</v>
      </c>
      <c r="I689" s="344" t="str">
        <f ca="1" t="shared" si="110"/>
        <v>银行手续费</v>
      </c>
      <c r="J689" s="344" t="str">
        <f ca="1" t="shared" si="111"/>
        <v>付日常费用</v>
      </c>
      <c r="K689" s="345">
        <f ca="1" t="shared" si="112"/>
        <v>0</v>
      </c>
      <c r="L689" s="345">
        <f ca="1" t="shared" si="113"/>
        <v>4.5</v>
      </c>
      <c r="M689" s="345">
        <f ca="1" t="shared" si="114"/>
        <v>45489.34</v>
      </c>
      <c r="N689" s="345">
        <f ca="1" t="shared" si="115"/>
        <v>0</v>
      </c>
    </row>
    <row r="690" ht="14.25" hidden="1" spans="1:14">
      <c r="A690" s="334">
        <f>档案!A689</f>
        <v>0</v>
      </c>
      <c r="B690" s="334">
        <f ca="1" t="shared" si="108"/>
        <v>1</v>
      </c>
      <c r="D690" s="334">
        <f ca="1" t="shared" si="116"/>
        <v>2</v>
      </c>
      <c r="E690" s="327">
        <f ca="1" t="shared" si="117"/>
        <v>534</v>
      </c>
      <c r="F690" s="327" t="str">
        <f ca="1">VLOOKUP(D690,档案!A:C,3,FALSE)</f>
        <v>武汉开明</v>
      </c>
      <c r="G690" s="338" t="str">
        <f ca="1">VLOOKUP(D690,档案!A:B,2,FALSE)</f>
        <v>浦发银行光谷支行004954</v>
      </c>
      <c r="H690" s="328">
        <f ca="1" t="shared" si="109"/>
        <v>45890</v>
      </c>
      <c r="I690" s="344" t="str">
        <f ca="1" t="shared" si="110"/>
        <v>收到武汉农商行转款</v>
      </c>
      <c r="J690" s="344" t="str">
        <f ca="1" t="shared" si="111"/>
        <v>他行转入或存现</v>
      </c>
      <c r="K690" s="345">
        <f ca="1" t="shared" si="112"/>
        <v>100000</v>
      </c>
      <c r="L690" s="345">
        <f ca="1" t="shared" si="113"/>
        <v>0</v>
      </c>
      <c r="M690" s="345">
        <f ca="1" t="shared" si="114"/>
        <v>145489.34</v>
      </c>
      <c r="N690" s="345">
        <f ca="1" t="shared" si="115"/>
        <v>0</v>
      </c>
    </row>
    <row r="691" ht="14.25" hidden="1" spans="1:14">
      <c r="A691" s="334">
        <f>档案!A690</f>
        <v>0</v>
      </c>
      <c r="B691" s="334">
        <f ca="1" t="shared" si="108"/>
        <v>1</v>
      </c>
      <c r="D691" s="334">
        <f ca="1" t="shared" si="116"/>
        <v>2</v>
      </c>
      <c r="E691" s="327">
        <f ca="1" t="shared" si="117"/>
        <v>535</v>
      </c>
      <c r="F691" s="327" t="str">
        <f ca="1">VLOOKUP(D691,档案!A:C,3,FALSE)</f>
        <v>武汉开明</v>
      </c>
      <c r="G691" s="338" t="str">
        <f ca="1">VLOOKUP(D691,档案!A:B,2,FALSE)</f>
        <v>浦发银行光谷支行004954</v>
      </c>
      <c r="H691" s="328">
        <f ca="1" t="shared" si="109"/>
        <v>45890</v>
      </c>
      <c r="I691" s="344" t="str">
        <f ca="1" t="shared" si="110"/>
        <v>综合部蒋霞用款武汉开明8月社保--公司</v>
      </c>
      <c r="J691" s="344" t="str">
        <f ca="1" t="shared" si="111"/>
        <v>付日常费用</v>
      </c>
      <c r="K691" s="345">
        <f ca="1" t="shared" si="112"/>
        <v>0</v>
      </c>
      <c r="L691" s="345">
        <f ca="1" t="shared" si="113"/>
        <v>100104.64</v>
      </c>
      <c r="M691" s="345">
        <f ca="1" t="shared" si="114"/>
        <v>45384.7</v>
      </c>
      <c r="N691" s="345">
        <f ca="1" t="shared" si="115"/>
        <v>0</v>
      </c>
    </row>
    <row r="692" ht="14.25" hidden="1" spans="1:14">
      <c r="A692" s="334">
        <f>档案!A691</f>
        <v>0</v>
      </c>
      <c r="B692" s="334">
        <f ca="1" t="shared" si="108"/>
        <v>1</v>
      </c>
      <c r="D692" s="334">
        <f ca="1" t="shared" si="116"/>
        <v>2</v>
      </c>
      <c r="E692" s="327">
        <f ca="1" t="shared" si="117"/>
        <v>536</v>
      </c>
      <c r="F692" s="327" t="str">
        <f ca="1">VLOOKUP(D692,档案!A:C,3,FALSE)</f>
        <v>武汉开明</v>
      </c>
      <c r="G692" s="338" t="str">
        <f ca="1">VLOOKUP(D692,档案!A:B,2,FALSE)</f>
        <v>浦发银行光谷支行004954</v>
      </c>
      <c r="H692" s="328">
        <f ca="1" t="shared" si="109"/>
        <v>45891</v>
      </c>
      <c r="I692" s="344" t="str">
        <f ca="1" t="shared" si="110"/>
        <v>收到巴彦淖尔中联水泥有限公司材料费</v>
      </c>
      <c r="J692" s="344" t="str">
        <f ca="1" t="shared" si="111"/>
        <v>营业回款</v>
      </c>
      <c r="K692" s="345">
        <f ca="1" t="shared" si="112"/>
        <v>12000</v>
      </c>
      <c r="L692" s="345">
        <f ca="1" t="shared" si="113"/>
        <v>0</v>
      </c>
      <c r="M692" s="345">
        <f ca="1" t="shared" si="114"/>
        <v>57384.7</v>
      </c>
      <c r="N692" s="345">
        <f ca="1" t="shared" si="115"/>
        <v>0</v>
      </c>
    </row>
    <row r="693" ht="14.25" hidden="1" spans="1:14">
      <c r="A693" s="334">
        <f>档案!A692</f>
        <v>0</v>
      </c>
      <c r="B693" s="334">
        <f ca="1" t="shared" si="108"/>
        <v>1</v>
      </c>
      <c r="D693" s="334">
        <f ca="1" t="shared" si="116"/>
        <v>2</v>
      </c>
      <c r="E693" s="327">
        <f ca="1" t="shared" si="117"/>
        <v>537</v>
      </c>
      <c r="F693" s="327" t="str">
        <f ca="1">VLOOKUP(D693,档案!A:C,3,FALSE)</f>
        <v>武汉开明</v>
      </c>
      <c r="G693" s="338" t="str">
        <f ca="1">VLOOKUP(D693,档案!A:B,2,FALSE)</f>
        <v>浦发银行光谷支行004954</v>
      </c>
      <c r="H693" s="328">
        <f ca="1" t="shared" si="109"/>
        <v>45891</v>
      </c>
      <c r="I693" s="344" t="str">
        <f ca="1" t="shared" si="110"/>
        <v>收到德州中联大坝水泥有限公司水泥磨端板焊补货款</v>
      </c>
      <c r="J693" s="344" t="str">
        <f ca="1" t="shared" si="111"/>
        <v>营业回款</v>
      </c>
      <c r="K693" s="345">
        <f ca="1" t="shared" si="112"/>
        <v>20345.86</v>
      </c>
      <c r="L693" s="345">
        <f ca="1" t="shared" si="113"/>
        <v>0</v>
      </c>
      <c r="M693" s="345">
        <f ca="1" t="shared" si="114"/>
        <v>77730.56</v>
      </c>
      <c r="N693" s="345">
        <f ca="1" t="shared" si="115"/>
        <v>0</v>
      </c>
    </row>
    <row r="694" ht="14.25" hidden="1" spans="1:14">
      <c r="A694" s="334">
        <f>档案!A693</f>
        <v>0</v>
      </c>
      <c r="B694" s="334">
        <f ca="1" t="shared" si="108"/>
        <v>1</v>
      </c>
      <c r="D694" s="334">
        <f ca="1" t="shared" si="116"/>
        <v>2</v>
      </c>
      <c r="E694" s="327">
        <f ca="1" t="shared" si="117"/>
        <v>538</v>
      </c>
      <c r="F694" s="327" t="str">
        <f ca="1">VLOOKUP(D694,档案!A:C,3,FALSE)</f>
        <v>武汉开明</v>
      </c>
      <c r="G694" s="338" t="str">
        <f ca="1">VLOOKUP(D694,档案!A:B,2,FALSE)</f>
        <v>浦发银行光谷支行004954</v>
      </c>
      <c r="H694" s="328">
        <f ca="1" t="shared" si="109"/>
        <v>45894</v>
      </c>
      <c r="I694" s="344" t="str">
        <f ca="1" t="shared" si="110"/>
        <v>收到江阴兴澄特种钢铁有限公司投标保证金退款</v>
      </c>
      <c r="J694" s="344" t="str">
        <f ca="1" t="shared" si="111"/>
        <v>投标保证金回款</v>
      </c>
      <c r="K694" s="345">
        <f ca="1" t="shared" si="112"/>
        <v>3000</v>
      </c>
      <c r="L694" s="345">
        <f ca="1" t="shared" si="113"/>
        <v>0</v>
      </c>
      <c r="M694" s="345">
        <f ca="1" t="shared" si="114"/>
        <v>80730.56</v>
      </c>
      <c r="N694" s="345">
        <f ca="1" t="shared" si="115"/>
        <v>0</v>
      </c>
    </row>
    <row r="695" ht="14.25" hidden="1" spans="1:14">
      <c r="A695" s="334">
        <f>档案!A694</f>
        <v>0</v>
      </c>
      <c r="B695" s="334">
        <f ca="1" t="shared" si="108"/>
        <v>1</v>
      </c>
      <c r="D695" s="334">
        <f ca="1" t="shared" si="116"/>
        <v>2</v>
      </c>
      <c r="E695" s="327">
        <f ca="1" t="shared" si="117"/>
        <v>539</v>
      </c>
      <c r="F695" s="327" t="str">
        <f ca="1">VLOOKUP(D695,档案!A:C,3,FALSE)</f>
        <v>武汉开明</v>
      </c>
      <c r="G695" s="338" t="str">
        <f ca="1">VLOOKUP(D695,档案!A:B,2,FALSE)</f>
        <v>浦发银行光谷支行004954</v>
      </c>
      <c r="H695" s="328">
        <f ca="1" t="shared" si="109"/>
        <v>45895</v>
      </c>
      <c r="I695" s="344" t="str">
        <f ca="1" t="shared" si="110"/>
        <v>商务部熊伟用款日照钢铁建材厂煤气管道泄漏治理项目（长约）投标保证金付日照钢铁有限公司--公司</v>
      </c>
      <c r="J695" s="344" t="str">
        <f ca="1" t="shared" si="111"/>
        <v>付投标保证金</v>
      </c>
      <c r="K695" s="345">
        <f ca="1" t="shared" si="112"/>
        <v>0</v>
      </c>
      <c r="L695" s="345">
        <f ca="1" t="shared" si="113"/>
        <v>10000</v>
      </c>
      <c r="M695" s="345">
        <f ca="1" t="shared" si="114"/>
        <v>70730.56</v>
      </c>
      <c r="N695" s="345">
        <f ca="1" t="shared" si="115"/>
        <v>0</v>
      </c>
    </row>
    <row r="696" ht="14.25" hidden="1" spans="1:14">
      <c r="A696" s="334">
        <f>档案!A695</f>
        <v>0</v>
      </c>
      <c r="B696" s="334">
        <f ca="1" t="shared" si="108"/>
        <v>1</v>
      </c>
      <c r="D696" s="334">
        <f ca="1" t="shared" si="116"/>
        <v>2</v>
      </c>
      <c r="E696" s="327">
        <f ca="1" t="shared" si="117"/>
        <v>540</v>
      </c>
      <c r="F696" s="327" t="str">
        <f ca="1">VLOOKUP(D696,档案!A:C,3,FALSE)</f>
        <v>武汉开明</v>
      </c>
      <c r="G696" s="338" t="str">
        <f ca="1">VLOOKUP(D696,档案!A:B,2,FALSE)</f>
        <v>浦发银行光谷支行004954</v>
      </c>
      <c r="H696" s="328">
        <f ca="1" t="shared" si="109"/>
        <v>45895</v>
      </c>
      <c r="I696" s="344" t="str">
        <f ca="1" t="shared" si="110"/>
        <v>商务部熊伟用款江西晶昊盐化重灰水合机A更换滚圈、托轮项目合同履约保证金付江西晶吴盐化有限公司--公司</v>
      </c>
      <c r="J696" s="344" t="str">
        <f ca="1" t="shared" si="111"/>
        <v>付投标保证金</v>
      </c>
      <c r="K696" s="345">
        <f ca="1" t="shared" si="112"/>
        <v>0</v>
      </c>
      <c r="L696" s="345">
        <f ca="1" t="shared" si="113"/>
        <v>7377.5</v>
      </c>
      <c r="M696" s="345">
        <f ca="1" t="shared" si="114"/>
        <v>63353.06</v>
      </c>
      <c r="N696" s="345">
        <f ca="1" t="shared" si="115"/>
        <v>0</v>
      </c>
    </row>
    <row r="697" ht="14.25" hidden="1" spans="1:14">
      <c r="A697" s="334">
        <f>档案!A696</f>
        <v>0</v>
      </c>
      <c r="B697" s="334">
        <f ca="1" t="shared" si="108"/>
        <v>1</v>
      </c>
      <c r="D697" s="334">
        <f ca="1" t="shared" si="116"/>
        <v>2</v>
      </c>
      <c r="E697" s="327">
        <f ca="1" t="shared" si="117"/>
        <v>541</v>
      </c>
      <c r="F697" s="327" t="str">
        <f ca="1">VLOOKUP(D697,档案!A:C,3,FALSE)</f>
        <v>武汉开明</v>
      </c>
      <c r="G697" s="338" t="str">
        <f ca="1">VLOOKUP(D697,档案!A:B,2,FALSE)</f>
        <v>浦发银行光谷支行004954</v>
      </c>
      <c r="H697" s="328">
        <f ca="1" t="shared" si="109"/>
        <v>45895</v>
      </c>
      <c r="I697" s="344" t="str">
        <f ca="1" t="shared" si="110"/>
        <v>综合部蒋霞用款2025.8月武汉开明社保医保-1人+5位二建社保费--公司</v>
      </c>
      <c r="J697" s="344" t="str">
        <f ca="1" t="shared" si="111"/>
        <v>付日常费用</v>
      </c>
      <c r="K697" s="345">
        <f ca="1" t="shared" si="112"/>
        <v>0</v>
      </c>
      <c r="L697" s="345">
        <f ca="1" t="shared" si="113"/>
        <v>17897.46</v>
      </c>
      <c r="M697" s="345">
        <f ca="1" t="shared" si="114"/>
        <v>45455.6</v>
      </c>
      <c r="N697" s="345">
        <f ca="1" t="shared" si="115"/>
        <v>0</v>
      </c>
    </row>
    <row r="698" ht="14.25" hidden="1" spans="1:14">
      <c r="A698" s="334">
        <f>档案!A697</f>
        <v>0</v>
      </c>
      <c r="B698" s="334">
        <f ca="1" t="shared" si="108"/>
        <v>1</v>
      </c>
      <c r="D698" s="334">
        <f ca="1" t="shared" si="116"/>
        <v>2</v>
      </c>
      <c r="E698" s="327">
        <f ca="1" t="shared" si="117"/>
        <v>542</v>
      </c>
      <c r="F698" s="327" t="str">
        <f ca="1">VLOOKUP(D698,档案!A:C,3,FALSE)</f>
        <v>武汉开明</v>
      </c>
      <c r="G698" s="338" t="str">
        <f ca="1">VLOOKUP(D698,档案!A:B,2,FALSE)</f>
        <v>浦发银行光谷支行004954</v>
      </c>
      <c r="H698" s="328">
        <f ca="1" t="shared" si="109"/>
        <v>45895</v>
      </c>
      <c r="I698" s="344" t="str">
        <f ca="1" t="shared" si="110"/>
        <v>银行手续费</v>
      </c>
      <c r="J698" s="344" t="str">
        <f ca="1" t="shared" si="111"/>
        <v>付日常费用</v>
      </c>
      <c r="K698" s="345">
        <f ca="1" t="shared" si="112"/>
        <v>0</v>
      </c>
      <c r="L698" s="345">
        <f ca="1" t="shared" si="113"/>
        <v>4.5</v>
      </c>
      <c r="M698" s="345">
        <f ca="1" t="shared" si="114"/>
        <v>45451.1</v>
      </c>
      <c r="N698" s="345">
        <f ca="1" t="shared" si="115"/>
        <v>0</v>
      </c>
    </row>
    <row r="699" ht="14.25" hidden="1" spans="1:14">
      <c r="A699" s="334">
        <f>档案!A698</f>
        <v>0</v>
      </c>
      <c r="B699" s="334">
        <f ca="1" t="shared" si="108"/>
        <v>1</v>
      </c>
      <c r="D699" s="334">
        <f ca="1" t="shared" si="116"/>
        <v>2</v>
      </c>
      <c r="E699" s="327">
        <f ca="1" t="shared" si="117"/>
        <v>543</v>
      </c>
      <c r="F699" s="327" t="str">
        <f ca="1">VLOOKUP(D699,档案!A:C,3,FALSE)</f>
        <v>武汉开明</v>
      </c>
      <c r="G699" s="338" t="str">
        <f ca="1">VLOOKUP(D699,档案!A:B,2,FALSE)</f>
        <v>浦发银行光谷支行004954</v>
      </c>
      <c r="H699" s="328">
        <f ca="1" t="shared" si="109"/>
        <v>45895</v>
      </c>
      <c r="I699" s="344" t="str">
        <f ca="1" t="shared" si="110"/>
        <v>银行手续费</v>
      </c>
      <c r="J699" s="344" t="str">
        <f ca="1" t="shared" si="111"/>
        <v>付日常费用</v>
      </c>
      <c r="K699" s="345">
        <f ca="1" t="shared" si="112"/>
        <v>0</v>
      </c>
      <c r="L699" s="345">
        <f ca="1" t="shared" si="113"/>
        <v>4.5</v>
      </c>
      <c r="M699" s="345">
        <f ca="1" t="shared" si="114"/>
        <v>45446.6</v>
      </c>
      <c r="N699" s="345">
        <f ca="1" t="shared" si="115"/>
        <v>0</v>
      </c>
    </row>
    <row r="700" ht="14.25" hidden="1" spans="1:14">
      <c r="A700" s="334">
        <f>档案!A699</f>
        <v>0</v>
      </c>
      <c r="B700" s="334">
        <f ca="1" t="shared" si="108"/>
        <v>1</v>
      </c>
      <c r="D700" s="334">
        <f ca="1" t="shared" si="116"/>
        <v>2</v>
      </c>
      <c r="E700" s="327">
        <f ca="1" t="shared" si="117"/>
        <v>544</v>
      </c>
      <c r="F700" s="327" t="str">
        <f ca="1">VLOOKUP(D700,档案!A:C,3,FALSE)</f>
        <v>武汉开明</v>
      </c>
      <c r="G700" s="338" t="str">
        <f ca="1">VLOOKUP(D700,档案!A:B,2,FALSE)</f>
        <v>浦发银行光谷支行004954</v>
      </c>
      <c r="H700" s="328">
        <f ca="1" t="shared" si="109"/>
        <v>45895</v>
      </c>
      <c r="I700" s="344" t="str">
        <f ca="1" t="shared" si="110"/>
        <v>收到江西乐平万年青水泥有限公司款项</v>
      </c>
      <c r="J700" s="344" t="str">
        <f ca="1" t="shared" si="111"/>
        <v>营业回款</v>
      </c>
      <c r="K700" s="345">
        <f ca="1" t="shared" si="112"/>
        <v>4148.64</v>
      </c>
      <c r="L700" s="345">
        <f ca="1" t="shared" si="113"/>
        <v>0</v>
      </c>
      <c r="M700" s="345">
        <f ca="1" t="shared" si="114"/>
        <v>49595.24</v>
      </c>
      <c r="N700" s="345">
        <f ca="1" t="shared" si="115"/>
        <v>0</v>
      </c>
    </row>
    <row r="701" ht="14.25" hidden="1" spans="1:14">
      <c r="A701" s="334">
        <f>档案!A700</f>
        <v>0</v>
      </c>
      <c r="B701" s="334">
        <f ca="1" t="shared" si="108"/>
        <v>1</v>
      </c>
      <c r="D701" s="334">
        <f ca="1" t="shared" si="116"/>
        <v>2</v>
      </c>
      <c r="E701" s="327">
        <f ca="1" t="shared" si="117"/>
        <v>545</v>
      </c>
      <c r="F701" s="327" t="str">
        <f ca="1">VLOOKUP(D701,档案!A:C,3,FALSE)</f>
        <v>武汉开明</v>
      </c>
      <c r="G701" s="338" t="str">
        <f ca="1">VLOOKUP(D701,档案!A:B,2,FALSE)</f>
        <v>浦发银行光谷支行004954</v>
      </c>
      <c r="H701" s="328">
        <f ca="1" t="shared" si="109"/>
        <v>45896</v>
      </c>
      <c r="I701" s="344" t="str">
        <f ca="1" t="shared" si="110"/>
        <v>综合部蒋霞用款武汉开明8月公积金--公司</v>
      </c>
      <c r="J701" s="344" t="str">
        <f ca="1" t="shared" si="111"/>
        <v>付日常费用</v>
      </c>
      <c r="K701" s="345">
        <f ca="1" t="shared" si="112"/>
        <v>0</v>
      </c>
      <c r="L701" s="345">
        <f ca="1" t="shared" si="113"/>
        <v>707.2</v>
      </c>
      <c r="M701" s="345">
        <f ca="1" t="shared" si="114"/>
        <v>48888.04</v>
      </c>
      <c r="N701" s="345">
        <f ca="1" t="shared" si="115"/>
        <v>0</v>
      </c>
    </row>
    <row r="702" ht="14.25" hidden="1" spans="1:14">
      <c r="A702" s="334">
        <f>档案!A701</f>
        <v>0</v>
      </c>
      <c r="B702" s="334">
        <f ca="1" t="shared" si="108"/>
        <v>1</v>
      </c>
      <c r="D702" s="334">
        <f ca="1" t="shared" si="116"/>
        <v>2</v>
      </c>
      <c r="E702" s="327">
        <f ca="1" t="shared" si="117"/>
        <v>546</v>
      </c>
      <c r="F702" s="327" t="str">
        <f ca="1">VLOOKUP(D702,档案!A:C,3,FALSE)</f>
        <v>武汉开明</v>
      </c>
      <c r="G702" s="338" t="str">
        <f ca="1">VLOOKUP(D702,档案!A:B,2,FALSE)</f>
        <v>浦发银行光谷支行004954</v>
      </c>
      <c r="H702" s="328">
        <f ca="1" t="shared" si="109"/>
        <v>45896</v>
      </c>
      <c r="I702" s="344" t="str">
        <f ca="1" t="shared" si="110"/>
        <v>银行手续费</v>
      </c>
      <c r="J702" s="344" t="str">
        <f ca="1" t="shared" si="111"/>
        <v>付日常费用</v>
      </c>
      <c r="K702" s="345">
        <f ca="1" t="shared" si="112"/>
        <v>0</v>
      </c>
      <c r="L702" s="345">
        <f ca="1" t="shared" si="113"/>
        <v>4.5</v>
      </c>
      <c r="M702" s="345">
        <f ca="1" t="shared" si="114"/>
        <v>48883.54</v>
      </c>
      <c r="N702" s="345">
        <f ca="1" t="shared" si="115"/>
        <v>0</v>
      </c>
    </row>
    <row r="703" ht="14.25" hidden="1" spans="1:14">
      <c r="A703" s="334">
        <f>档案!A702</f>
        <v>0</v>
      </c>
      <c r="B703" s="334">
        <f ca="1" t="shared" si="108"/>
        <v>1</v>
      </c>
      <c r="D703" s="334">
        <f ca="1" t="shared" si="116"/>
        <v>2</v>
      </c>
      <c r="E703" s="327">
        <f ca="1" t="shared" si="117"/>
        <v>547</v>
      </c>
      <c r="F703" s="327" t="str">
        <f ca="1">VLOOKUP(D703,档案!A:C,3,FALSE)</f>
        <v>武汉开明</v>
      </c>
      <c r="G703" s="338" t="str">
        <f ca="1">VLOOKUP(D703,档案!A:B,2,FALSE)</f>
        <v>浦发银行光谷支行004954</v>
      </c>
      <c r="H703" s="328">
        <f ca="1" t="shared" si="109"/>
        <v>45897</v>
      </c>
      <c r="I703" s="344" t="str">
        <f ca="1" t="shared" si="110"/>
        <v>生产部熊伟用款湖北双环科技股份有限公司零星维修年度服务釆购项目平台服务费付湖北长江运营咨询有限公司--公司</v>
      </c>
      <c r="J703" s="344" t="str">
        <f ca="1" t="shared" si="111"/>
        <v>付投标保证金</v>
      </c>
      <c r="K703" s="345">
        <f ca="1" t="shared" si="112"/>
        <v>0</v>
      </c>
      <c r="L703" s="345">
        <f ca="1" t="shared" si="113"/>
        <v>22000</v>
      </c>
      <c r="M703" s="345">
        <f ca="1" t="shared" si="114"/>
        <v>26883.54</v>
      </c>
      <c r="N703" s="345">
        <f ca="1" t="shared" si="115"/>
        <v>0</v>
      </c>
    </row>
    <row r="704" ht="14.25" hidden="1" spans="1:14">
      <c r="A704" s="334">
        <f>档案!A703</f>
        <v>0</v>
      </c>
      <c r="B704" s="334">
        <f ca="1" t="shared" si="108"/>
        <v>1</v>
      </c>
      <c r="D704" s="334">
        <f ca="1" t="shared" si="116"/>
        <v>2</v>
      </c>
      <c r="E704" s="327">
        <f ca="1" t="shared" si="117"/>
        <v>548</v>
      </c>
      <c r="F704" s="327" t="str">
        <f ca="1">VLOOKUP(D704,档案!A:C,3,FALSE)</f>
        <v>武汉开明</v>
      </c>
      <c r="G704" s="338" t="str">
        <f ca="1">VLOOKUP(D704,档案!A:B,2,FALSE)</f>
        <v>浦发银行光谷支行004954</v>
      </c>
      <c r="H704" s="328">
        <f ca="1" t="shared" si="109"/>
        <v>45897</v>
      </c>
      <c r="I704" s="344" t="str">
        <f ca="1" t="shared" si="110"/>
        <v>银行手续费</v>
      </c>
      <c r="J704" s="344" t="str">
        <f ca="1" t="shared" si="111"/>
        <v>付日常费用</v>
      </c>
      <c r="K704" s="345">
        <f ca="1" t="shared" si="112"/>
        <v>0</v>
      </c>
      <c r="L704" s="345">
        <f ca="1" t="shared" si="113"/>
        <v>9</v>
      </c>
      <c r="M704" s="345">
        <f ca="1" t="shared" si="114"/>
        <v>26874.54</v>
      </c>
      <c r="N704" s="345">
        <f ca="1" t="shared" si="115"/>
        <v>0</v>
      </c>
    </row>
    <row r="705" ht="14.25" hidden="1" spans="1:14">
      <c r="A705" s="334">
        <f>档案!A704</f>
        <v>0</v>
      </c>
      <c r="B705" s="334">
        <f ca="1" t="shared" si="108"/>
        <v>1</v>
      </c>
      <c r="D705" s="334">
        <f ca="1" t="shared" si="116"/>
        <v>2</v>
      </c>
      <c r="E705" s="327">
        <f ca="1" t="shared" si="117"/>
        <v>549</v>
      </c>
      <c r="F705" s="327" t="str">
        <f ca="1">VLOOKUP(D705,档案!A:C,3,FALSE)</f>
        <v>武汉开明</v>
      </c>
      <c r="G705" s="338" t="str">
        <f ca="1">VLOOKUP(D705,档案!A:B,2,FALSE)</f>
        <v>浦发银行光谷支行004954</v>
      </c>
      <c r="H705" s="328">
        <f ca="1" t="shared" si="109"/>
        <v>45897</v>
      </c>
      <c r="I705" s="344" t="str">
        <f ca="1" t="shared" si="110"/>
        <v>收到新疆伊犁钢铁有限责任公司货款</v>
      </c>
      <c r="J705" s="344" t="str">
        <f ca="1" t="shared" si="111"/>
        <v>营业回款</v>
      </c>
      <c r="K705" s="345">
        <f ca="1" t="shared" si="112"/>
        <v>20000</v>
      </c>
      <c r="L705" s="345">
        <f ca="1" t="shared" si="113"/>
        <v>0</v>
      </c>
      <c r="M705" s="345">
        <f ca="1" t="shared" si="114"/>
        <v>46874.54</v>
      </c>
      <c r="N705" s="345">
        <f ca="1" t="shared" si="115"/>
        <v>0</v>
      </c>
    </row>
    <row r="706" ht="14.25" hidden="1" spans="1:14">
      <c r="A706" s="334">
        <f>档案!A705</f>
        <v>0</v>
      </c>
      <c r="B706" s="334">
        <f ca="1" t="shared" si="108"/>
        <v>1</v>
      </c>
      <c r="D706" s="334">
        <f ca="1" t="shared" si="116"/>
        <v>2</v>
      </c>
      <c r="E706" s="327">
        <f ca="1" t="shared" si="117"/>
        <v>550</v>
      </c>
      <c r="F706" s="327" t="str">
        <f ca="1">VLOOKUP(D706,档案!A:C,3,FALSE)</f>
        <v>武汉开明</v>
      </c>
      <c r="G706" s="338" t="str">
        <f ca="1">VLOOKUP(D706,档案!A:B,2,FALSE)</f>
        <v>浦发银行光谷支行004954</v>
      </c>
      <c r="H706" s="328">
        <f ca="1" t="shared" si="109"/>
        <v>45898</v>
      </c>
      <c r="I706" s="344" t="str">
        <f ca="1" t="shared" si="110"/>
        <v>收到湖南华菱湘潭钢铁有限公司中小修理费，2023年5月炼铁厂一烧混合机滚道修复外委</v>
      </c>
      <c r="J706" s="344" t="str">
        <f ca="1" t="shared" si="111"/>
        <v>营业回款</v>
      </c>
      <c r="K706" s="345">
        <f ca="1" t="shared" si="112"/>
        <v>20216.94</v>
      </c>
      <c r="L706" s="345">
        <f ca="1" t="shared" si="113"/>
        <v>0</v>
      </c>
      <c r="M706" s="345">
        <f ca="1" t="shared" si="114"/>
        <v>67091.48</v>
      </c>
      <c r="N706" s="345">
        <f ca="1" t="shared" si="115"/>
        <v>0</v>
      </c>
    </row>
    <row r="707" ht="14.25" hidden="1" spans="1:14">
      <c r="A707" s="334">
        <f>档案!A706</f>
        <v>0</v>
      </c>
      <c r="B707" s="334">
        <f ca="1" t="shared" ref="B707:B770" si="118">COUNTA(INDIRECT("'"&amp;A707&amp;"'!a:a"))</f>
        <v>1</v>
      </c>
      <c r="D707" s="334">
        <f ca="1" t="shared" si="116"/>
        <v>2</v>
      </c>
      <c r="E707" s="327">
        <f ca="1" t="shared" si="117"/>
        <v>551</v>
      </c>
      <c r="F707" s="327" t="str">
        <f ca="1">VLOOKUP(D707,档案!A:C,3,FALSE)</f>
        <v>武汉开明</v>
      </c>
      <c r="G707" s="338" t="str">
        <f ca="1">VLOOKUP(D707,档案!A:B,2,FALSE)</f>
        <v>浦发银行光谷支行004954</v>
      </c>
      <c r="H707" s="328">
        <f ca="1" t="shared" ref="H707:H770" si="119">INDEX(INDIRECT("'"&amp;$D707&amp;"'!A:g"),$E707,COLUMN()-7)</f>
        <v>45898</v>
      </c>
      <c r="I707" s="344" t="str">
        <f ca="1" t="shared" ref="I707:I770" si="120">INDEX(INDIRECT("'"&amp;$D707&amp;"'!A:g"),$E707,COLUMN()-7)</f>
        <v>收到广西都安西江鱼峰水泥有限公司2023年回转窑调整服务项目质保金</v>
      </c>
      <c r="J707" s="344" t="str">
        <f ca="1" t="shared" ref="J707:J770" si="121">INDEX(INDIRECT("'"&amp;$D707&amp;"'!A:g"),$E707,COLUMN()-7)</f>
        <v>营业回款</v>
      </c>
      <c r="K707" s="345">
        <f ca="1" t="shared" ref="K707:K770" si="122">INDEX(INDIRECT("'"&amp;$D707&amp;"'!A:g"),$E707,COLUMN()-7)</f>
        <v>6250</v>
      </c>
      <c r="L707" s="345">
        <f ca="1" t="shared" ref="L707:L770" si="123">INDEX(INDIRECT("'"&amp;$D707&amp;"'!A:g"),$E707,COLUMN()-7)</f>
        <v>0</v>
      </c>
      <c r="M707" s="345">
        <f ca="1" t="shared" ref="M707:M770" si="124">INDEX(INDIRECT("'"&amp;$D707&amp;"'!A:g"),$E707,COLUMN()-7)</f>
        <v>73341.48</v>
      </c>
      <c r="N707" s="345">
        <f ca="1" t="shared" ref="N707:N770" si="125">INDEX(INDIRECT("'"&amp;$D707&amp;"'!A:g"),$E707,COLUMN()-7)</f>
        <v>0</v>
      </c>
    </row>
    <row r="708" ht="14.25" hidden="1" spans="1:14">
      <c r="A708" s="334">
        <f>档案!A707</f>
        <v>0</v>
      </c>
      <c r="B708" s="334">
        <f ca="1" t="shared" si="118"/>
        <v>1</v>
      </c>
      <c r="D708" s="334">
        <f ca="1" t="shared" ref="D708:D771" si="126">IF(E707&gt;=VLOOKUP(D707,A:B,2,FALSE),D707+1,D707)</f>
        <v>2</v>
      </c>
      <c r="E708" s="327">
        <f ca="1" t="shared" ref="E708:E771" si="127">IF(E707&gt;=VLOOKUP(D707,A:B,2,FALSE),3,E707+1)</f>
        <v>552</v>
      </c>
      <c r="F708" s="327" t="str">
        <f ca="1">VLOOKUP(D708,档案!A:C,3,FALSE)</f>
        <v>武汉开明</v>
      </c>
      <c r="G708" s="338" t="str">
        <f ca="1">VLOOKUP(D708,档案!A:B,2,FALSE)</f>
        <v>浦发银行光谷支行004954</v>
      </c>
      <c r="H708" s="328">
        <f ca="1" t="shared" si="119"/>
        <v>45898</v>
      </c>
      <c r="I708" s="344" t="str">
        <f ca="1" t="shared" si="120"/>
        <v>收到贵州黔西中水发电有限公司结算款</v>
      </c>
      <c r="J708" s="344" t="str">
        <f ca="1" t="shared" si="121"/>
        <v>营业回款</v>
      </c>
      <c r="K708" s="345">
        <f ca="1" t="shared" si="122"/>
        <v>195300</v>
      </c>
      <c r="L708" s="345">
        <f ca="1" t="shared" si="123"/>
        <v>0</v>
      </c>
      <c r="M708" s="345">
        <f ca="1" t="shared" si="124"/>
        <v>268641.48</v>
      </c>
      <c r="N708" s="345">
        <f ca="1" t="shared" si="125"/>
        <v>0</v>
      </c>
    </row>
    <row r="709" ht="14.25" hidden="1" spans="1:14">
      <c r="A709" s="334">
        <f>档案!A708</f>
        <v>0</v>
      </c>
      <c r="B709" s="334">
        <f ca="1" t="shared" si="118"/>
        <v>1</v>
      </c>
      <c r="D709" s="334">
        <f ca="1" t="shared" si="126"/>
        <v>2</v>
      </c>
      <c r="E709" s="327">
        <f ca="1" t="shared" si="127"/>
        <v>553</v>
      </c>
      <c r="F709" s="327" t="str">
        <f ca="1">VLOOKUP(D709,档案!A:C,3,FALSE)</f>
        <v>武汉开明</v>
      </c>
      <c r="G709" s="338" t="str">
        <f ca="1">VLOOKUP(D709,档案!A:B,2,FALSE)</f>
        <v>浦发银行光谷支行004954</v>
      </c>
      <c r="H709" s="328">
        <f ca="1" t="shared" si="119"/>
        <v>45898</v>
      </c>
      <c r="I709" s="344" t="str">
        <f ca="1" t="shared" si="120"/>
        <v>收到渤海水泥（葫芦岛）有限公司货款</v>
      </c>
      <c r="J709" s="344" t="str">
        <f ca="1" t="shared" si="121"/>
        <v>营业回款</v>
      </c>
      <c r="K709" s="345">
        <f ca="1" t="shared" si="122"/>
        <v>38210</v>
      </c>
      <c r="L709" s="345">
        <f ca="1" t="shared" si="123"/>
        <v>0</v>
      </c>
      <c r="M709" s="345">
        <f ca="1" t="shared" si="124"/>
        <v>306851.48</v>
      </c>
      <c r="N709" s="345">
        <f ca="1" t="shared" si="125"/>
        <v>0</v>
      </c>
    </row>
    <row r="710" ht="14.25" hidden="1" spans="1:14">
      <c r="A710" s="334">
        <f>档案!A709</f>
        <v>0</v>
      </c>
      <c r="B710" s="334">
        <f ca="1" t="shared" si="118"/>
        <v>1</v>
      </c>
      <c r="D710" s="334">
        <f ca="1" t="shared" si="126"/>
        <v>2</v>
      </c>
      <c r="E710" s="327">
        <f ca="1" t="shared" si="127"/>
        <v>554</v>
      </c>
      <c r="F710" s="327" t="str">
        <f ca="1">VLOOKUP(D710,档案!A:C,3,FALSE)</f>
        <v>武汉开明</v>
      </c>
      <c r="G710" s="338" t="str">
        <f ca="1">VLOOKUP(D710,档案!A:B,2,FALSE)</f>
        <v>浦发银行光谷支行004954</v>
      </c>
      <c r="H710" s="328">
        <f ca="1" t="shared" si="119"/>
        <v>45898</v>
      </c>
      <c r="I710" s="344" t="str">
        <f ca="1" t="shared" si="120"/>
        <v>收到青海发投碱业有限公司项目款</v>
      </c>
      <c r="J710" s="344" t="str">
        <f ca="1" t="shared" si="121"/>
        <v>营业回款</v>
      </c>
      <c r="K710" s="345">
        <f ca="1" t="shared" si="122"/>
        <v>403.79</v>
      </c>
      <c r="L710" s="345">
        <f ca="1" t="shared" si="123"/>
        <v>0</v>
      </c>
      <c r="M710" s="345">
        <f ca="1" t="shared" si="124"/>
        <v>307255.27</v>
      </c>
      <c r="N710" s="345">
        <f ca="1" t="shared" si="125"/>
        <v>0</v>
      </c>
    </row>
    <row r="711" ht="14.25" hidden="1" spans="1:14">
      <c r="A711" s="334">
        <f>档案!A710</f>
        <v>0</v>
      </c>
      <c r="B711" s="334">
        <f ca="1" t="shared" si="118"/>
        <v>1</v>
      </c>
      <c r="D711" s="334">
        <f ca="1" t="shared" si="126"/>
        <v>2</v>
      </c>
      <c r="E711" s="327">
        <f ca="1" t="shared" si="127"/>
        <v>555</v>
      </c>
      <c r="F711" s="327" t="str">
        <f ca="1">VLOOKUP(D711,档案!A:C,3,FALSE)</f>
        <v>武汉开明</v>
      </c>
      <c r="G711" s="338" t="str">
        <f ca="1">VLOOKUP(D711,档案!A:B,2,FALSE)</f>
        <v>浦发银行光谷支行004954</v>
      </c>
      <c r="H711" s="328">
        <f ca="1" t="shared" si="119"/>
        <v>45898</v>
      </c>
      <c r="I711" s="344" t="str">
        <f ca="1" t="shared" si="120"/>
        <v>转湖北中行</v>
      </c>
      <c r="J711" s="344" t="str">
        <f ca="1" t="shared" si="121"/>
        <v>转出他行或提现</v>
      </c>
      <c r="K711" s="345">
        <f ca="1" t="shared" si="122"/>
        <v>0</v>
      </c>
      <c r="L711" s="345">
        <f ca="1" t="shared" si="123"/>
        <v>268000</v>
      </c>
      <c r="M711" s="345">
        <f ca="1" t="shared" si="124"/>
        <v>39255.27</v>
      </c>
      <c r="N711" s="345">
        <f ca="1" t="shared" si="125"/>
        <v>0</v>
      </c>
    </row>
    <row r="712" ht="14.25" hidden="1" spans="1:14">
      <c r="A712" s="334">
        <f>档案!A711</f>
        <v>0</v>
      </c>
      <c r="B712" s="334">
        <f ca="1" t="shared" si="118"/>
        <v>1</v>
      </c>
      <c r="D712" s="334">
        <f ca="1" t="shared" si="126"/>
        <v>2</v>
      </c>
      <c r="E712" s="327">
        <f ca="1" t="shared" si="127"/>
        <v>556</v>
      </c>
      <c r="F712" s="327" t="str">
        <f ca="1">VLOOKUP(D712,档案!A:C,3,FALSE)</f>
        <v>武汉开明</v>
      </c>
      <c r="G712" s="338" t="str">
        <f ca="1">VLOOKUP(D712,档案!A:B,2,FALSE)</f>
        <v>浦发银行光谷支行004954</v>
      </c>
      <c r="H712" s="328">
        <f ca="1" t="shared" si="119"/>
        <v>45898</v>
      </c>
      <c r="I712" s="344" t="str">
        <f ca="1" t="shared" si="120"/>
        <v>银行手续费</v>
      </c>
      <c r="J712" s="344" t="str">
        <f ca="1" t="shared" si="121"/>
        <v>付日常费用</v>
      </c>
      <c r="K712" s="345">
        <f ca="1" t="shared" si="122"/>
        <v>0</v>
      </c>
      <c r="L712" s="345">
        <f ca="1" t="shared" si="123"/>
        <v>15</v>
      </c>
      <c r="M712" s="345">
        <f ca="1" t="shared" si="124"/>
        <v>39240.27</v>
      </c>
      <c r="N712" s="345">
        <f ca="1" t="shared" si="125"/>
        <v>0</v>
      </c>
    </row>
    <row r="713" ht="14.25" hidden="1" spans="1:14">
      <c r="A713" s="334">
        <f>档案!A712</f>
        <v>0</v>
      </c>
      <c r="B713" s="334">
        <f ca="1" t="shared" si="118"/>
        <v>1</v>
      </c>
      <c r="D713" s="334">
        <f ca="1" t="shared" si="126"/>
        <v>2</v>
      </c>
      <c r="E713" s="327">
        <f ca="1" t="shared" si="127"/>
        <v>557</v>
      </c>
      <c r="F713" s="327" t="str">
        <f ca="1">VLOOKUP(D713,档案!A:C,3,FALSE)</f>
        <v>武汉开明</v>
      </c>
      <c r="G713" s="338" t="str">
        <f ca="1">VLOOKUP(D713,档案!A:B,2,FALSE)</f>
        <v>浦发银行光谷支行004954</v>
      </c>
      <c r="H713" s="328">
        <f ca="1" t="shared" si="119"/>
        <v>45900</v>
      </c>
      <c r="I713" s="344" t="str">
        <f ca="1" t="shared" si="120"/>
        <v>收到内乡县泰隆建材有限公司货款</v>
      </c>
      <c r="J713" s="344" t="str">
        <f ca="1" t="shared" si="121"/>
        <v>营业回款</v>
      </c>
      <c r="K713" s="345">
        <f ca="1" t="shared" si="122"/>
        <v>10000</v>
      </c>
      <c r="L713" s="345">
        <f ca="1" t="shared" si="123"/>
        <v>0</v>
      </c>
      <c r="M713" s="345">
        <f ca="1" t="shared" si="124"/>
        <v>49240.27</v>
      </c>
      <c r="N713" s="345">
        <f ca="1" t="shared" si="125"/>
        <v>0</v>
      </c>
    </row>
    <row r="714" ht="14.25" hidden="1" spans="1:14">
      <c r="A714" s="334">
        <f>档案!A713</f>
        <v>0</v>
      </c>
      <c r="B714" s="334">
        <f ca="1" t="shared" si="118"/>
        <v>1</v>
      </c>
      <c r="D714" s="334">
        <f ca="1" t="shared" si="126"/>
        <v>2</v>
      </c>
      <c r="E714" s="327">
        <f ca="1" t="shared" si="127"/>
        <v>558</v>
      </c>
      <c r="F714" s="327" t="str">
        <f ca="1">VLOOKUP(D714,档案!A:C,3,FALSE)</f>
        <v>武汉开明</v>
      </c>
      <c r="G714" s="338" t="str">
        <f ca="1">VLOOKUP(D714,档案!A:B,2,FALSE)</f>
        <v>浦发银行光谷支行004954</v>
      </c>
      <c r="H714" s="328">
        <f ca="1" t="shared" si="119"/>
        <v>45901</v>
      </c>
      <c r="I714" s="344" t="str">
        <f ca="1" t="shared" si="120"/>
        <v>收到何应兵转来购买安川机器人全套款</v>
      </c>
      <c r="J714" s="344" t="str">
        <f ca="1" t="shared" si="121"/>
        <v>其他收款</v>
      </c>
      <c r="K714" s="345">
        <f ca="1" t="shared" si="122"/>
        <v>20000</v>
      </c>
      <c r="L714" s="345">
        <f ca="1" t="shared" si="123"/>
        <v>0</v>
      </c>
      <c r="M714" s="345">
        <f ca="1" t="shared" si="124"/>
        <v>69240.27</v>
      </c>
      <c r="N714" s="345">
        <f ca="1" t="shared" si="125"/>
        <v>0</v>
      </c>
    </row>
    <row r="715" ht="14.25" hidden="1" spans="1:14">
      <c r="A715" s="334">
        <f>档案!A714</f>
        <v>0</v>
      </c>
      <c r="B715" s="334">
        <f ca="1" t="shared" si="118"/>
        <v>1</v>
      </c>
      <c r="D715" s="334">
        <f ca="1" t="shared" si="126"/>
        <v>2</v>
      </c>
      <c r="E715" s="327">
        <f ca="1" t="shared" si="127"/>
        <v>559</v>
      </c>
      <c r="F715" s="327" t="str">
        <f ca="1">VLOOKUP(D715,档案!A:C,3,FALSE)</f>
        <v>武汉开明</v>
      </c>
      <c r="G715" s="338" t="str">
        <f ca="1">VLOOKUP(D715,档案!A:B,2,FALSE)</f>
        <v>浦发银行光谷支行004954</v>
      </c>
      <c r="H715" s="328">
        <f ca="1" t="shared" si="119"/>
        <v>45901</v>
      </c>
      <c r="I715" s="344" t="str">
        <f ca="1" t="shared" si="120"/>
        <v>武汉浦发转武汉农商行</v>
      </c>
      <c r="J715" s="344" t="str">
        <f ca="1" t="shared" si="121"/>
        <v>转出他行或提现</v>
      </c>
      <c r="K715" s="345">
        <f ca="1" t="shared" si="122"/>
        <v>0</v>
      </c>
      <c r="L715" s="345">
        <f ca="1" t="shared" si="123"/>
        <v>50000</v>
      </c>
      <c r="M715" s="345">
        <f ca="1" t="shared" si="124"/>
        <v>19240.27</v>
      </c>
      <c r="N715" s="345">
        <f ca="1" t="shared" si="125"/>
        <v>0</v>
      </c>
    </row>
    <row r="716" ht="14.25" hidden="1" spans="1:14">
      <c r="A716" s="334">
        <f>档案!A715</f>
        <v>0</v>
      </c>
      <c r="B716" s="334">
        <f ca="1" t="shared" si="118"/>
        <v>1</v>
      </c>
      <c r="D716" s="334">
        <f ca="1" t="shared" si="126"/>
        <v>2</v>
      </c>
      <c r="E716" s="327">
        <f ca="1" t="shared" si="127"/>
        <v>560</v>
      </c>
      <c r="F716" s="327" t="str">
        <f ca="1">VLOOKUP(D716,档案!A:C,3,FALSE)</f>
        <v>武汉开明</v>
      </c>
      <c r="G716" s="338" t="str">
        <f ca="1">VLOOKUP(D716,档案!A:B,2,FALSE)</f>
        <v>浦发银行光谷支行004954</v>
      </c>
      <c r="H716" s="328">
        <f ca="1" t="shared" si="119"/>
        <v>45901</v>
      </c>
      <c r="I716" s="344" t="str">
        <f ca="1" t="shared" si="120"/>
        <v>银行手续费</v>
      </c>
      <c r="J716" s="344" t="str">
        <f ca="1" t="shared" si="121"/>
        <v>付日常费用</v>
      </c>
      <c r="K716" s="345">
        <f ca="1" t="shared" si="122"/>
        <v>0</v>
      </c>
      <c r="L716" s="345">
        <f ca="1" t="shared" si="123"/>
        <v>8</v>
      </c>
      <c r="M716" s="345">
        <f ca="1" t="shared" si="124"/>
        <v>19232.27</v>
      </c>
      <c r="N716" s="345">
        <f ca="1" t="shared" si="125"/>
        <v>0</v>
      </c>
    </row>
    <row r="717" ht="14.25" hidden="1" spans="1:14">
      <c r="A717" s="334">
        <f>档案!A716</f>
        <v>0</v>
      </c>
      <c r="B717" s="334">
        <f ca="1" t="shared" si="118"/>
        <v>1</v>
      </c>
      <c r="D717" s="334">
        <f ca="1" t="shared" si="126"/>
        <v>2</v>
      </c>
      <c r="E717" s="327">
        <f ca="1" t="shared" si="127"/>
        <v>561</v>
      </c>
      <c r="F717" s="327" t="str">
        <f ca="1">VLOOKUP(D717,档案!A:C,3,FALSE)</f>
        <v>武汉开明</v>
      </c>
      <c r="G717" s="338" t="str">
        <f ca="1">VLOOKUP(D717,档案!A:B,2,FALSE)</f>
        <v>浦发银行光谷支行004954</v>
      </c>
      <c r="H717" s="328">
        <f ca="1" t="shared" si="119"/>
        <v>45902</v>
      </c>
      <c r="I717" s="344" t="str">
        <f ca="1" t="shared" si="120"/>
        <v>收到中国太平洋财产保险股份有限公司退保费</v>
      </c>
      <c r="J717" s="344" t="str">
        <f ca="1" t="shared" si="121"/>
        <v>其他收款</v>
      </c>
      <c r="K717" s="345">
        <f ca="1" t="shared" si="122"/>
        <v>245.46</v>
      </c>
      <c r="L717" s="345">
        <f ca="1" t="shared" si="123"/>
        <v>0</v>
      </c>
      <c r="M717" s="345">
        <f ca="1" t="shared" si="124"/>
        <v>19477.73</v>
      </c>
      <c r="N717" s="345">
        <f ca="1" t="shared" si="125"/>
        <v>0</v>
      </c>
    </row>
    <row r="718" ht="14.25" hidden="1" spans="1:14">
      <c r="A718" s="334">
        <f>档案!A717</f>
        <v>0</v>
      </c>
      <c r="B718" s="334">
        <f ca="1" t="shared" si="118"/>
        <v>1</v>
      </c>
      <c r="D718" s="334">
        <f ca="1" t="shared" si="126"/>
        <v>2</v>
      </c>
      <c r="E718" s="327">
        <f ca="1" t="shared" si="127"/>
        <v>562</v>
      </c>
      <c r="F718" s="327" t="str">
        <f ca="1">VLOOKUP(D718,档案!A:C,3,FALSE)</f>
        <v>武汉开明</v>
      </c>
      <c r="G718" s="338" t="str">
        <f ca="1">VLOOKUP(D718,档案!A:B,2,FALSE)</f>
        <v>浦发银行光谷支行004954</v>
      </c>
      <c r="H718" s="328">
        <f ca="1" t="shared" si="119"/>
        <v>45902</v>
      </c>
      <c r="I718" s="344" t="str">
        <f ca="1" t="shared" si="120"/>
        <v>武汉浦发转湖北邮政</v>
      </c>
      <c r="J718" s="344" t="str">
        <f ca="1" t="shared" si="121"/>
        <v>转出他行或提现</v>
      </c>
      <c r="K718" s="345">
        <f ca="1" t="shared" si="122"/>
        <v>0</v>
      </c>
      <c r="L718" s="345">
        <f ca="1" t="shared" si="123"/>
        <v>19000</v>
      </c>
      <c r="M718" s="345">
        <f ca="1" t="shared" si="124"/>
        <v>477.730000000018</v>
      </c>
      <c r="N718" s="345">
        <f ca="1" t="shared" si="125"/>
        <v>0</v>
      </c>
    </row>
    <row r="719" ht="14.25" hidden="1" spans="1:14">
      <c r="A719" s="334">
        <f>档案!A718</f>
        <v>0</v>
      </c>
      <c r="B719" s="334">
        <f ca="1" t="shared" si="118"/>
        <v>1</v>
      </c>
      <c r="D719" s="334">
        <f ca="1" t="shared" si="126"/>
        <v>2</v>
      </c>
      <c r="E719" s="327">
        <f ca="1" t="shared" si="127"/>
        <v>563</v>
      </c>
      <c r="F719" s="327" t="str">
        <f ca="1">VLOOKUP(D719,档案!A:C,3,FALSE)</f>
        <v>武汉开明</v>
      </c>
      <c r="G719" s="338" t="str">
        <f ca="1">VLOOKUP(D719,档案!A:B,2,FALSE)</f>
        <v>浦发银行光谷支行004954</v>
      </c>
      <c r="H719" s="328">
        <f ca="1" t="shared" si="119"/>
        <v>45902</v>
      </c>
      <c r="I719" s="344" t="str">
        <f ca="1" t="shared" si="120"/>
        <v>银行手续费</v>
      </c>
      <c r="J719" s="344" t="str">
        <f ca="1" t="shared" si="121"/>
        <v>付日常费用</v>
      </c>
      <c r="K719" s="345">
        <f ca="1" t="shared" si="122"/>
        <v>0</v>
      </c>
      <c r="L719" s="345">
        <f ca="1" t="shared" si="123"/>
        <v>0.8</v>
      </c>
      <c r="M719" s="345">
        <f ca="1" t="shared" si="124"/>
        <v>476.930000000018</v>
      </c>
      <c r="N719" s="345">
        <f ca="1" t="shared" si="125"/>
        <v>0</v>
      </c>
    </row>
    <row r="720" ht="14.25" hidden="1" spans="1:14">
      <c r="A720" s="334">
        <f>档案!A719</f>
        <v>0</v>
      </c>
      <c r="B720" s="334">
        <f ca="1" t="shared" si="118"/>
        <v>1</v>
      </c>
      <c r="D720" s="334">
        <f ca="1" t="shared" si="126"/>
        <v>2</v>
      </c>
      <c r="E720" s="327">
        <f ca="1" t="shared" si="127"/>
        <v>564</v>
      </c>
      <c r="F720" s="327" t="str">
        <f ca="1">VLOOKUP(D720,档案!A:C,3,FALSE)</f>
        <v>武汉开明</v>
      </c>
      <c r="G720" s="338" t="str">
        <f ca="1">VLOOKUP(D720,档案!A:B,2,FALSE)</f>
        <v>浦发银行光谷支行004954</v>
      </c>
      <c r="H720" s="328">
        <f ca="1" t="shared" si="119"/>
        <v>45902</v>
      </c>
      <c r="I720" s="344" t="str">
        <f ca="1" t="shared" si="120"/>
        <v>收到武汉彤烨转款</v>
      </c>
      <c r="J720" s="344" t="str">
        <f ca="1" t="shared" si="121"/>
        <v>他行转入或存现</v>
      </c>
      <c r="K720" s="345">
        <f ca="1" t="shared" si="122"/>
        <v>1700000</v>
      </c>
      <c r="L720" s="345">
        <f ca="1" t="shared" si="123"/>
        <v>0</v>
      </c>
      <c r="M720" s="345">
        <f ca="1" t="shared" si="124"/>
        <v>1700476.93</v>
      </c>
      <c r="N720" s="345">
        <f ca="1" t="shared" si="125"/>
        <v>0</v>
      </c>
    </row>
    <row r="721" ht="14.25" hidden="1" spans="1:14">
      <c r="A721" s="334">
        <f>档案!A720</f>
        <v>0</v>
      </c>
      <c r="B721" s="334">
        <f ca="1" t="shared" si="118"/>
        <v>1</v>
      </c>
      <c r="D721" s="334">
        <f ca="1" t="shared" si="126"/>
        <v>2</v>
      </c>
      <c r="E721" s="327">
        <f ca="1" t="shared" si="127"/>
        <v>565</v>
      </c>
      <c r="F721" s="327" t="str">
        <f ca="1">VLOOKUP(D721,档案!A:C,3,FALSE)</f>
        <v>武汉开明</v>
      </c>
      <c r="G721" s="338" t="str">
        <f ca="1">VLOOKUP(D721,档案!A:B,2,FALSE)</f>
        <v>浦发银行光谷支行004954</v>
      </c>
      <c r="H721" s="328">
        <f ca="1" t="shared" si="119"/>
        <v>45902</v>
      </c>
      <c r="I721" s="344" t="str">
        <f ca="1" t="shared" si="120"/>
        <v>武汉浦发转湖北邮政</v>
      </c>
      <c r="J721" s="344" t="str">
        <f ca="1" t="shared" si="121"/>
        <v>转出他行或提现</v>
      </c>
      <c r="K721" s="345">
        <f ca="1" t="shared" si="122"/>
        <v>0</v>
      </c>
      <c r="L721" s="345">
        <f ca="1" t="shared" si="123"/>
        <v>850000</v>
      </c>
      <c r="M721" s="345">
        <f ca="1" t="shared" si="124"/>
        <v>850476.93</v>
      </c>
      <c r="N721" s="345">
        <f ca="1" t="shared" si="125"/>
        <v>0</v>
      </c>
    </row>
    <row r="722" ht="14.25" hidden="1" spans="1:14">
      <c r="A722" s="334">
        <f>档案!A721</f>
        <v>0</v>
      </c>
      <c r="B722" s="334">
        <f ca="1" t="shared" si="118"/>
        <v>1</v>
      </c>
      <c r="D722" s="334">
        <f ca="1" t="shared" si="126"/>
        <v>2</v>
      </c>
      <c r="E722" s="327">
        <f ca="1" t="shared" si="127"/>
        <v>566</v>
      </c>
      <c r="F722" s="327" t="str">
        <f ca="1">VLOOKUP(D722,档案!A:C,3,FALSE)</f>
        <v>武汉开明</v>
      </c>
      <c r="G722" s="338" t="str">
        <f ca="1">VLOOKUP(D722,档案!A:B,2,FALSE)</f>
        <v>浦发银行光谷支行004954</v>
      </c>
      <c r="H722" s="328">
        <f ca="1" t="shared" si="119"/>
        <v>45902</v>
      </c>
      <c r="I722" s="344" t="str">
        <f ca="1" t="shared" si="120"/>
        <v>银行手续费</v>
      </c>
      <c r="J722" s="344" t="str">
        <f ca="1" t="shared" si="121"/>
        <v>付日常费用</v>
      </c>
      <c r="K722" s="345">
        <f ca="1" t="shared" si="122"/>
        <v>0</v>
      </c>
      <c r="L722" s="345">
        <f ca="1" t="shared" si="123"/>
        <v>0.8</v>
      </c>
      <c r="M722" s="345">
        <f ca="1" t="shared" si="124"/>
        <v>850476.13</v>
      </c>
      <c r="N722" s="345">
        <f ca="1" t="shared" si="125"/>
        <v>0</v>
      </c>
    </row>
    <row r="723" ht="14.25" hidden="1" spans="1:14">
      <c r="A723" s="334">
        <f>档案!A722</f>
        <v>0</v>
      </c>
      <c r="B723" s="334">
        <f ca="1" t="shared" si="118"/>
        <v>1</v>
      </c>
      <c r="D723" s="334">
        <f ca="1" t="shared" si="126"/>
        <v>2</v>
      </c>
      <c r="E723" s="327">
        <f ca="1" t="shared" si="127"/>
        <v>567</v>
      </c>
      <c r="F723" s="327" t="str">
        <f ca="1">VLOOKUP(D723,档案!A:C,3,FALSE)</f>
        <v>武汉开明</v>
      </c>
      <c r="G723" s="338" t="str">
        <f ca="1">VLOOKUP(D723,档案!A:B,2,FALSE)</f>
        <v>浦发银行光谷支行004954</v>
      </c>
      <c r="H723" s="328">
        <f ca="1" t="shared" si="119"/>
        <v>45902</v>
      </c>
      <c r="I723" s="344" t="str">
        <f ca="1" t="shared" si="120"/>
        <v>武汉浦发转湖北邮政</v>
      </c>
      <c r="J723" s="344" t="str">
        <f ca="1" t="shared" si="121"/>
        <v>转出他行或提现</v>
      </c>
      <c r="K723" s="345">
        <f ca="1" t="shared" si="122"/>
        <v>0</v>
      </c>
      <c r="L723" s="345">
        <f ca="1" t="shared" si="123"/>
        <v>850000</v>
      </c>
      <c r="M723" s="345">
        <f ca="1" t="shared" si="124"/>
        <v>476.129999999888</v>
      </c>
      <c r="N723" s="345">
        <f ca="1" t="shared" si="125"/>
        <v>0</v>
      </c>
    </row>
    <row r="724" ht="14.25" hidden="1" spans="1:14">
      <c r="A724" s="334">
        <f>档案!A723</f>
        <v>0</v>
      </c>
      <c r="B724" s="334">
        <f ca="1" t="shared" si="118"/>
        <v>1</v>
      </c>
      <c r="D724" s="334">
        <f ca="1" t="shared" si="126"/>
        <v>2</v>
      </c>
      <c r="E724" s="327">
        <f ca="1" t="shared" si="127"/>
        <v>568</v>
      </c>
      <c r="F724" s="327" t="str">
        <f ca="1">VLOOKUP(D724,档案!A:C,3,FALSE)</f>
        <v>武汉开明</v>
      </c>
      <c r="G724" s="338" t="str">
        <f ca="1">VLOOKUP(D724,档案!A:B,2,FALSE)</f>
        <v>浦发银行光谷支行004954</v>
      </c>
      <c r="H724" s="328">
        <f ca="1" t="shared" si="119"/>
        <v>45902</v>
      </c>
      <c r="I724" s="344" t="str">
        <f ca="1" t="shared" si="120"/>
        <v>银行手续费</v>
      </c>
      <c r="J724" s="344" t="str">
        <f ca="1" t="shared" si="121"/>
        <v>付日常费用</v>
      </c>
      <c r="K724" s="345">
        <f ca="1" t="shared" si="122"/>
        <v>0</v>
      </c>
      <c r="L724" s="345">
        <f ca="1" t="shared" si="123"/>
        <v>0.8</v>
      </c>
      <c r="M724" s="345">
        <f ca="1" t="shared" si="124"/>
        <v>475.329999999888</v>
      </c>
      <c r="N724" s="345">
        <f ca="1" t="shared" si="125"/>
        <v>0</v>
      </c>
    </row>
    <row r="725" ht="14.25" hidden="1" spans="1:14">
      <c r="A725" s="334">
        <f>档案!A724</f>
        <v>0</v>
      </c>
      <c r="B725" s="334">
        <f ca="1" t="shared" si="118"/>
        <v>1</v>
      </c>
      <c r="D725" s="334">
        <f ca="1" t="shared" si="126"/>
        <v>2</v>
      </c>
      <c r="E725" s="327">
        <f ca="1" t="shared" si="127"/>
        <v>569</v>
      </c>
      <c r="F725" s="327" t="str">
        <f ca="1">VLOOKUP(D725,档案!A:C,3,FALSE)</f>
        <v>武汉开明</v>
      </c>
      <c r="G725" s="338" t="str">
        <f ca="1">VLOOKUP(D725,档案!A:B,2,FALSE)</f>
        <v>浦发银行光谷支行004954</v>
      </c>
      <c r="H725" s="328">
        <f ca="1" t="shared" si="119"/>
        <v>45903</v>
      </c>
      <c r="I725" s="344" t="str">
        <f ca="1" t="shared" si="120"/>
        <v>收到武汉彤烨转款</v>
      </c>
      <c r="J725" s="344" t="str">
        <f ca="1" t="shared" si="121"/>
        <v>他行转入或存现</v>
      </c>
      <c r="K725" s="345">
        <f ca="1" t="shared" si="122"/>
        <v>2000000</v>
      </c>
      <c r="L725" s="345">
        <f ca="1" t="shared" si="123"/>
        <v>0</v>
      </c>
      <c r="M725" s="345">
        <f ca="1" t="shared" si="124"/>
        <v>2000475.33</v>
      </c>
      <c r="N725" s="345">
        <f ca="1" t="shared" si="125"/>
        <v>0</v>
      </c>
    </row>
    <row r="726" ht="14.25" hidden="1" spans="1:14">
      <c r="A726" s="334">
        <f>档案!A725</f>
        <v>0</v>
      </c>
      <c r="B726" s="334">
        <f ca="1" t="shared" si="118"/>
        <v>1</v>
      </c>
      <c r="D726" s="334">
        <f ca="1" t="shared" si="126"/>
        <v>2</v>
      </c>
      <c r="E726" s="327">
        <f ca="1" t="shared" si="127"/>
        <v>570</v>
      </c>
      <c r="F726" s="327" t="str">
        <f ca="1">VLOOKUP(D726,档案!A:C,3,FALSE)</f>
        <v>武汉开明</v>
      </c>
      <c r="G726" s="338" t="str">
        <f ca="1">VLOOKUP(D726,档案!A:B,2,FALSE)</f>
        <v>浦发银行光谷支行004954</v>
      </c>
      <c r="H726" s="328">
        <f ca="1" t="shared" si="119"/>
        <v>45903</v>
      </c>
      <c r="I726" s="344" t="str">
        <f ca="1" t="shared" si="120"/>
        <v>武汉浦发转湖北邮政</v>
      </c>
      <c r="J726" s="344" t="str">
        <f ca="1" t="shared" si="121"/>
        <v>转出他行或提现</v>
      </c>
      <c r="K726" s="345">
        <f ca="1" t="shared" si="122"/>
        <v>0</v>
      </c>
      <c r="L726" s="345">
        <f ca="1" t="shared" si="123"/>
        <v>2000000</v>
      </c>
      <c r="M726" s="345">
        <f ca="1" t="shared" si="124"/>
        <v>475.329999999842</v>
      </c>
      <c r="N726" s="345">
        <f ca="1" t="shared" si="125"/>
        <v>0</v>
      </c>
    </row>
    <row r="727" ht="14.25" hidden="1" spans="1:14">
      <c r="A727" s="334">
        <f>档案!A726</f>
        <v>0</v>
      </c>
      <c r="B727" s="334">
        <f ca="1" t="shared" si="118"/>
        <v>1</v>
      </c>
      <c r="D727" s="334">
        <f ca="1" t="shared" si="126"/>
        <v>2</v>
      </c>
      <c r="E727" s="327">
        <f ca="1" t="shared" si="127"/>
        <v>571</v>
      </c>
      <c r="F727" s="327" t="str">
        <f ca="1">VLOOKUP(D727,档案!A:C,3,FALSE)</f>
        <v>武汉开明</v>
      </c>
      <c r="G727" s="338" t="str">
        <f ca="1">VLOOKUP(D727,档案!A:B,2,FALSE)</f>
        <v>浦发银行光谷支行004954</v>
      </c>
      <c r="H727" s="328">
        <f ca="1" t="shared" si="119"/>
        <v>45903</v>
      </c>
      <c r="I727" s="344" t="str">
        <f ca="1" t="shared" si="120"/>
        <v>银行手续费</v>
      </c>
      <c r="J727" s="344" t="str">
        <f ca="1" t="shared" si="121"/>
        <v>付日常费用</v>
      </c>
      <c r="K727" s="345">
        <f ca="1" t="shared" si="122"/>
        <v>0</v>
      </c>
      <c r="L727" s="345">
        <f ca="1" t="shared" si="123"/>
        <v>0.8</v>
      </c>
      <c r="M727" s="345">
        <f ca="1" t="shared" si="124"/>
        <v>474.529999999842</v>
      </c>
      <c r="N727" s="345">
        <f ca="1" t="shared" si="125"/>
        <v>0</v>
      </c>
    </row>
    <row r="728" ht="14.25" hidden="1" spans="1:14">
      <c r="A728" s="334">
        <f>档案!A727</f>
        <v>0</v>
      </c>
      <c r="B728" s="334">
        <f ca="1" t="shared" si="118"/>
        <v>1</v>
      </c>
      <c r="D728" s="334">
        <f ca="1" t="shared" si="126"/>
        <v>2</v>
      </c>
      <c r="E728" s="327">
        <f ca="1" t="shared" si="127"/>
        <v>572</v>
      </c>
      <c r="F728" s="327" t="str">
        <f ca="1">VLOOKUP(D728,档案!A:C,3,FALSE)</f>
        <v>武汉开明</v>
      </c>
      <c r="G728" s="338" t="str">
        <f ca="1">VLOOKUP(D728,档案!A:B,2,FALSE)</f>
        <v>浦发银行光谷支行004954</v>
      </c>
      <c r="H728" s="328">
        <f ca="1" t="shared" si="119"/>
        <v>45903</v>
      </c>
      <c r="I728" s="344" t="str">
        <f ca="1" t="shared" si="120"/>
        <v>收到武汉彤烨转款</v>
      </c>
      <c r="J728" s="344" t="str">
        <f ca="1" t="shared" si="121"/>
        <v>他行转入或存现</v>
      </c>
      <c r="K728" s="345">
        <f ca="1" t="shared" si="122"/>
        <v>1650000</v>
      </c>
      <c r="L728" s="345">
        <f ca="1" t="shared" si="123"/>
        <v>0</v>
      </c>
      <c r="M728" s="345">
        <f ca="1" t="shared" si="124"/>
        <v>1650474.53</v>
      </c>
      <c r="N728" s="345">
        <f ca="1" t="shared" si="125"/>
        <v>0</v>
      </c>
    </row>
    <row r="729" ht="14.25" hidden="1" spans="1:14">
      <c r="A729" s="334">
        <f>档案!A728</f>
        <v>0</v>
      </c>
      <c r="B729" s="334">
        <f ca="1" t="shared" si="118"/>
        <v>1</v>
      </c>
      <c r="D729" s="334">
        <f ca="1" t="shared" si="126"/>
        <v>2</v>
      </c>
      <c r="E729" s="327">
        <f ca="1" t="shared" si="127"/>
        <v>573</v>
      </c>
      <c r="F729" s="327" t="str">
        <f ca="1">VLOOKUP(D729,档案!A:C,3,FALSE)</f>
        <v>武汉开明</v>
      </c>
      <c r="G729" s="338" t="str">
        <f ca="1">VLOOKUP(D729,档案!A:B,2,FALSE)</f>
        <v>浦发银行光谷支行004954</v>
      </c>
      <c r="H729" s="328">
        <f ca="1" t="shared" si="119"/>
        <v>45903</v>
      </c>
      <c r="I729" s="344" t="str">
        <f ca="1" t="shared" si="120"/>
        <v>武汉浦发转湖北邮政</v>
      </c>
      <c r="J729" s="344" t="str">
        <f ca="1" t="shared" si="121"/>
        <v>转出他行或提现</v>
      </c>
      <c r="K729" s="345">
        <f ca="1" t="shared" si="122"/>
        <v>0</v>
      </c>
      <c r="L729" s="345">
        <f ca="1" t="shared" si="123"/>
        <v>825000</v>
      </c>
      <c r="M729" s="345">
        <f ca="1" t="shared" si="124"/>
        <v>825474.53</v>
      </c>
      <c r="N729" s="345">
        <f ca="1" t="shared" si="125"/>
        <v>0</v>
      </c>
    </row>
    <row r="730" ht="14.25" hidden="1" spans="1:14">
      <c r="A730" s="334">
        <f>档案!A729</f>
        <v>0</v>
      </c>
      <c r="B730" s="334">
        <f ca="1" t="shared" si="118"/>
        <v>1</v>
      </c>
      <c r="D730" s="334">
        <f ca="1" t="shared" si="126"/>
        <v>2</v>
      </c>
      <c r="E730" s="327">
        <f ca="1" t="shared" si="127"/>
        <v>574</v>
      </c>
      <c r="F730" s="327" t="str">
        <f ca="1">VLOOKUP(D730,档案!A:C,3,FALSE)</f>
        <v>武汉开明</v>
      </c>
      <c r="G730" s="338" t="str">
        <f ca="1">VLOOKUP(D730,档案!A:B,2,FALSE)</f>
        <v>浦发银行光谷支行004954</v>
      </c>
      <c r="H730" s="328">
        <f ca="1" t="shared" si="119"/>
        <v>45903</v>
      </c>
      <c r="I730" s="344" t="str">
        <f ca="1" t="shared" si="120"/>
        <v>银行手续费</v>
      </c>
      <c r="J730" s="344" t="str">
        <f ca="1" t="shared" si="121"/>
        <v>付日常费用</v>
      </c>
      <c r="K730" s="345">
        <f ca="1" t="shared" si="122"/>
        <v>0</v>
      </c>
      <c r="L730" s="345">
        <f ca="1" t="shared" si="123"/>
        <v>825000</v>
      </c>
      <c r="M730" s="345">
        <f ca="1" t="shared" si="124"/>
        <v>474.529999999795</v>
      </c>
      <c r="N730" s="345">
        <f ca="1" t="shared" si="125"/>
        <v>0</v>
      </c>
    </row>
    <row r="731" ht="14.25" hidden="1" spans="1:14">
      <c r="A731" s="334">
        <f>档案!A730</f>
        <v>0</v>
      </c>
      <c r="B731" s="334">
        <f ca="1" t="shared" si="118"/>
        <v>1</v>
      </c>
      <c r="D731" s="334">
        <f ca="1" t="shared" si="126"/>
        <v>2</v>
      </c>
      <c r="E731" s="327">
        <f ca="1" t="shared" si="127"/>
        <v>575</v>
      </c>
      <c r="F731" s="327" t="str">
        <f ca="1">VLOOKUP(D731,档案!A:C,3,FALSE)</f>
        <v>武汉开明</v>
      </c>
      <c r="G731" s="338" t="str">
        <f ca="1">VLOOKUP(D731,档案!A:B,2,FALSE)</f>
        <v>浦发银行光谷支行004954</v>
      </c>
      <c r="H731" s="328">
        <f ca="1" t="shared" si="119"/>
        <v>45903</v>
      </c>
      <c r="I731" s="344" t="str">
        <f ca="1" t="shared" si="120"/>
        <v>银行手续费</v>
      </c>
      <c r="J731" s="344" t="str">
        <f ca="1" t="shared" si="121"/>
        <v>付日常费用</v>
      </c>
      <c r="K731" s="345">
        <f ca="1" t="shared" si="122"/>
        <v>0</v>
      </c>
      <c r="L731" s="345">
        <f ca="1" t="shared" si="123"/>
        <v>0.8</v>
      </c>
      <c r="M731" s="345">
        <f ca="1" t="shared" si="124"/>
        <v>473.729999999795</v>
      </c>
      <c r="N731" s="345">
        <f ca="1" t="shared" si="125"/>
        <v>0</v>
      </c>
    </row>
    <row r="732" ht="14.25" hidden="1" spans="1:14">
      <c r="A732" s="334">
        <f>档案!A731</f>
        <v>0</v>
      </c>
      <c r="B732" s="334">
        <f ca="1" t="shared" si="118"/>
        <v>1</v>
      </c>
      <c r="D732" s="334">
        <f ca="1" t="shared" si="126"/>
        <v>2</v>
      </c>
      <c r="E732" s="327">
        <f ca="1" t="shared" si="127"/>
        <v>576</v>
      </c>
      <c r="F732" s="327" t="str">
        <f ca="1">VLOOKUP(D732,档案!A:C,3,FALSE)</f>
        <v>武汉开明</v>
      </c>
      <c r="G732" s="338" t="str">
        <f ca="1">VLOOKUP(D732,档案!A:B,2,FALSE)</f>
        <v>浦发银行光谷支行004954</v>
      </c>
      <c r="H732" s="328">
        <f ca="1" t="shared" si="119"/>
        <v>45903</v>
      </c>
      <c r="I732" s="344" t="str">
        <f ca="1" t="shared" si="120"/>
        <v>银行手续费</v>
      </c>
      <c r="J732" s="344" t="str">
        <f ca="1" t="shared" si="121"/>
        <v>付日常费用</v>
      </c>
      <c r="K732" s="345">
        <f ca="1" t="shared" si="122"/>
        <v>0</v>
      </c>
      <c r="L732" s="345">
        <f ca="1" t="shared" si="123"/>
        <v>0.8</v>
      </c>
      <c r="M732" s="345">
        <f ca="1" t="shared" si="124"/>
        <v>472.929999999795</v>
      </c>
      <c r="N732" s="345">
        <f ca="1" t="shared" si="125"/>
        <v>0</v>
      </c>
    </row>
    <row r="733" ht="14.25" hidden="1" spans="1:14">
      <c r="A733" s="334">
        <f>档案!A732</f>
        <v>0</v>
      </c>
      <c r="B733" s="334">
        <f ca="1" t="shared" si="118"/>
        <v>1</v>
      </c>
      <c r="D733" s="334">
        <f ca="1" t="shared" si="126"/>
        <v>2</v>
      </c>
      <c r="E733" s="327">
        <f ca="1" t="shared" si="127"/>
        <v>577</v>
      </c>
      <c r="F733" s="327" t="str">
        <f ca="1">VLOOKUP(D733,档案!A:C,3,FALSE)</f>
        <v>武汉开明</v>
      </c>
      <c r="G733" s="338" t="str">
        <f ca="1">VLOOKUP(D733,档案!A:B,2,FALSE)</f>
        <v>浦发银行光谷支行004954</v>
      </c>
      <c r="H733" s="328">
        <f ca="1" t="shared" si="119"/>
        <v>45905</v>
      </c>
      <c r="I733" s="344" t="str">
        <f ca="1" t="shared" si="120"/>
        <v>收到日照钢铁有限公司</v>
      </c>
      <c r="J733" s="344" t="str">
        <f ca="1" t="shared" si="121"/>
        <v>营业回款</v>
      </c>
      <c r="K733" s="345">
        <f ca="1" t="shared" si="122"/>
        <v>10000</v>
      </c>
      <c r="L733" s="345">
        <f ca="1" t="shared" si="123"/>
        <v>0</v>
      </c>
      <c r="M733" s="345">
        <f ca="1" t="shared" si="124"/>
        <v>10472.9299999998</v>
      </c>
      <c r="N733" s="345">
        <f ca="1" t="shared" si="125"/>
        <v>0</v>
      </c>
    </row>
    <row r="734" ht="14.25" hidden="1" spans="1:14">
      <c r="A734" s="334">
        <f>档案!A733</f>
        <v>0</v>
      </c>
      <c r="B734" s="334">
        <f ca="1" t="shared" si="118"/>
        <v>1</v>
      </c>
      <c r="D734" s="334">
        <f ca="1" t="shared" si="126"/>
        <v>2</v>
      </c>
      <c r="E734" s="327">
        <f ca="1" t="shared" si="127"/>
        <v>578</v>
      </c>
      <c r="F734" s="327" t="str">
        <f ca="1">VLOOKUP(D734,档案!A:C,3,FALSE)</f>
        <v>武汉开明</v>
      </c>
      <c r="G734" s="338" t="str">
        <f ca="1">VLOOKUP(D734,档案!A:B,2,FALSE)</f>
        <v>浦发银行光谷支行004954</v>
      </c>
      <c r="H734" s="328">
        <f ca="1" t="shared" si="119"/>
        <v>45905</v>
      </c>
      <c r="I734" s="344" t="str">
        <f ca="1" t="shared" si="120"/>
        <v>收到武汉农商行转款</v>
      </c>
      <c r="J734" s="344" t="str">
        <f ca="1" t="shared" si="121"/>
        <v>他行转入或存现</v>
      </c>
      <c r="K734" s="345">
        <f ca="1" t="shared" si="122"/>
        <v>20000</v>
      </c>
      <c r="L734" s="345">
        <f ca="1" t="shared" si="123"/>
        <v>0</v>
      </c>
      <c r="M734" s="345">
        <f ca="1" t="shared" si="124"/>
        <v>30472.9299999998</v>
      </c>
      <c r="N734" s="345">
        <f ca="1" t="shared" si="125"/>
        <v>0</v>
      </c>
    </row>
    <row r="735" ht="14.25" hidden="1" spans="1:14">
      <c r="A735" s="334">
        <f>档案!A734</f>
        <v>0</v>
      </c>
      <c r="B735" s="334">
        <f ca="1" t="shared" si="118"/>
        <v>1</v>
      </c>
      <c r="D735" s="334">
        <f ca="1" t="shared" si="126"/>
        <v>2</v>
      </c>
      <c r="E735" s="327">
        <f ca="1" t="shared" si="127"/>
        <v>579</v>
      </c>
      <c r="F735" s="327" t="str">
        <f ca="1">VLOOKUP(D735,档案!A:C,3,FALSE)</f>
        <v>武汉开明</v>
      </c>
      <c r="G735" s="338" t="str">
        <f ca="1">VLOOKUP(D735,档案!A:B,2,FALSE)</f>
        <v>浦发银行光谷支行004954</v>
      </c>
      <c r="H735" s="328">
        <f ca="1" t="shared" si="119"/>
        <v>45908</v>
      </c>
      <c r="I735" s="344" t="str">
        <f ca="1" t="shared" si="120"/>
        <v>武汉浦发转武汉农商行</v>
      </c>
      <c r="J735" s="344" t="str">
        <f ca="1" t="shared" si="121"/>
        <v>转出他行或提现</v>
      </c>
      <c r="K735" s="345">
        <f ca="1" t="shared" si="122"/>
        <v>0</v>
      </c>
      <c r="L735" s="345">
        <f ca="1" t="shared" si="123"/>
        <v>30000</v>
      </c>
      <c r="M735" s="345">
        <f ca="1" t="shared" si="124"/>
        <v>472.929999999797</v>
      </c>
      <c r="N735" s="345">
        <f ca="1" t="shared" si="125"/>
        <v>0</v>
      </c>
    </row>
    <row r="736" ht="14.25" hidden="1" spans="1:14">
      <c r="A736" s="334">
        <f>档案!A735</f>
        <v>0</v>
      </c>
      <c r="B736" s="334">
        <f ca="1" t="shared" si="118"/>
        <v>1</v>
      </c>
      <c r="D736" s="334">
        <f ca="1" t="shared" si="126"/>
        <v>2</v>
      </c>
      <c r="E736" s="327">
        <f ca="1" t="shared" si="127"/>
        <v>580</v>
      </c>
      <c r="F736" s="327" t="str">
        <f ca="1">VLOOKUP(D736,档案!A:C,3,FALSE)</f>
        <v>武汉开明</v>
      </c>
      <c r="G736" s="338" t="str">
        <f ca="1">VLOOKUP(D736,档案!A:B,2,FALSE)</f>
        <v>浦发银行光谷支行004954</v>
      </c>
      <c r="H736" s="328">
        <f ca="1" t="shared" si="119"/>
        <v>45908</v>
      </c>
      <c r="I736" s="344" t="str">
        <f ca="1" t="shared" si="120"/>
        <v>银行手续费</v>
      </c>
      <c r="J736" s="344" t="str">
        <f ca="1" t="shared" si="121"/>
        <v>付日常费用</v>
      </c>
      <c r="K736" s="345">
        <f ca="1" t="shared" si="122"/>
        <v>0</v>
      </c>
      <c r="L736" s="345">
        <f ca="1" t="shared" si="123"/>
        <v>9</v>
      </c>
      <c r="M736" s="345">
        <f ca="1" t="shared" si="124"/>
        <v>463.929999999797</v>
      </c>
      <c r="N736" s="345">
        <f ca="1" t="shared" si="125"/>
        <v>0</v>
      </c>
    </row>
    <row r="737" ht="14.25" hidden="1" spans="1:14">
      <c r="A737" s="334">
        <f>档案!A736</f>
        <v>0</v>
      </c>
      <c r="B737" s="334">
        <f ca="1" t="shared" si="118"/>
        <v>1</v>
      </c>
      <c r="D737" s="334">
        <f ca="1" t="shared" si="126"/>
        <v>2</v>
      </c>
      <c r="E737" s="327">
        <f ca="1" t="shared" si="127"/>
        <v>581</v>
      </c>
      <c r="F737" s="327" t="str">
        <f ca="1">VLOOKUP(D737,档案!A:C,3,FALSE)</f>
        <v>武汉开明</v>
      </c>
      <c r="G737" s="338" t="str">
        <f ca="1">VLOOKUP(D737,档案!A:B,2,FALSE)</f>
        <v>浦发银行光谷支行004954</v>
      </c>
      <c r="H737" s="328">
        <f ca="1" t="shared" si="119"/>
        <v>45910</v>
      </c>
      <c r="I737" s="344" t="str">
        <f ca="1" t="shared" si="120"/>
        <v>及时语短信月费</v>
      </c>
      <c r="J737" s="344" t="str">
        <f ca="1" t="shared" si="121"/>
        <v>付日常费用</v>
      </c>
      <c r="K737" s="345">
        <f ca="1" t="shared" si="122"/>
        <v>0</v>
      </c>
      <c r="L737" s="345">
        <f ca="1" t="shared" si="123"/>
        <v>15</v>
      </c>
      <c r="M737" s="345">
        <f ca="1" t="shared" si="124"/>
        <v>448.929999999797</v>
      </c>
      <c r="N737" s="345">
        <f ca="1" t="shared" si="125"/>
        <v>0</v>
      </c>
    </row>
    <row r="738" ht="14.25" hidden="1" spans="1:14">
      <c r="A738" s="334">
        <f>档案!A737</f>
        <v>0</v>
      </c>
      <c r="B738" s="334">
        <f ca="1" t="shared" si="118"/>
        <v>1</v>
      </c>
      <c r="D738" s="334">
        <f ca="1" t="shared" si="126"/>
        <v>2</v>
      </c>
      <c r="E738" s="327">
        <f ca="1" t="shared" si="127"/>
        <v>582</v>
      </c>
      <c r="F738" s="327" t="str">
        <f ca="1">VLOOKUP(D738,档案!A:C,3,FALSE)</f>
        <v>武汉开明</v>
      </c>
      <c r="G738" s="338" t="str">
        <f ca="1">VLOOKUP(D738,档案!A:B,2,FALSE)</f>
        <v>浦发银行光谷支行004954</v>
      </c>
      <c r="H738" s="328">
        <f ca="1" t="shared" si="119"/>
        <v>45910</v>
      </c>
      <c r="I738" s="344" t="str">
        <f ca="1" t="shared" si="120"/>
        <v>收到武汉农商行转款</v>
      </c>
      <c r="J738" s="344" t="str">
        <f ca="1" t="shared" si="121"/>
        <v>他行转入或存现</v>
      </c>
      <c r="K738" s="345">
        <f ca="1" t="shared" si="122"/>
        <v>1000000</v>
      </c>
      <c r="L738" s="345">
        <f ca="1" t="shared" si="123"/>
        <v>0</v>
      </c>
      <c r="M738" s="345">
        <f ca="1" t="shared" si="124"/>
        <v>1000448.93</v>
      </c>
      <c r="N738" s="345">
        <f ca="1" t="shared" si="125"/>
        <v>0</v>
      </c>
    </row>
    <row r="739" ht="14.25" hidden="1" spans="1:14">
      <c r="A739" s="334">
        <f>档案!A738</f>
        <v>0</v>
      </c>
      <c r="B739" s="334">
        <f ca="1" t="shared" si="118"/>
        <v>1</v>
      </c>
      <c r="D739" s="334">
        <f ca="1" t="shared" si="126"/>
        <v>2</v>
      </c>
      <c r="E739" s="327">
        <f ca="1" t="shared" si="127"/>
        <v>583</v>
      </c>
      <c r="F739" s="327" t="str">
        <f ca="1">VLOOKUP(D739,档案!A:C,3,FALSE)</f>
        <v>武汉开明</v>
      </c>
      <c r="G739" s="338" t="str">
        <f ca="1">VLOOKUP(D739,档案!A:B,2,FALSE)</f>
        <v>浦发银行光谷支行004954</v>
      </c>
      <c r="H739" s="328">
        <f ca="1" t="shared" si="119"/>
        <v>45910</v>
      </c>
      <c r="I739" s="344" t="str">
        <f ca="1" t="shared" si="120"/>
        <v>收到武汉农商行转款</v>
      </c>
      <c r="J739" s="344" t="str">
        <f ca="1" t="shared" si="121"/>
        <v>他行转入或存现</v>
      </c>
      <c r="K739" s="345">
        <f ca="1" t="shared" si="122"/>
        <v>590000</v>
      </c>
      <c r="L739" s="345">
        <f ca="1" t="shared" si="123"/>
        <v>0</v>
      </c>
      <c r="M739" s="345">
        <f ca="1" t="shared" si="124"/>
        <v>1590448.93</v>
      </c>
      <c r="N739" s="345">
        <f ca="1" t="shared" si="125"/>
        <v>0</v>
      </c>
    </row>
    <row r="740" ht="14.25" hidden="1" spans="1:14">
      <c r="A740" s="334">
        <f>档案!A739</f>
        <v>0</v>
      </c>
      <c r="B740" s="334">
        <f ca="1" t="shared" si="118"/>
        <v>1</v>
      </c>
      <c r="D740" s="334">
        <f ca="1" t="shared" si="126"/>
        <v>2</v>
      </c>
      <c r="E740" s="327">
        <f ca="1" t="shared" si="127"/>
        <v>584</v>
      </c>
      <c r="F740" s="327" t="str">
        <f ca="1">VLOOKUP(D740,档案!A:C,3,FALSE)</f>
        <v>武汉开明</v>
      </c>
      <c r="G740" s="338" t="str">
        <f ca="1">VLOOKUP(D740,档案!A:B,2,FALSE)</f>
        <v>浦发银行光谷支行004954</v>
      </c>
      <c r="H740" s="328">
        <f ca="1" t="shared" si="119"/>
        <v>45911</v>
      </c>
      <c r="I740" s="344" t="str">
        <f ca="1" t="shared" si="120"/>
        <v>收到武汉彤烨转款</v>
      </c>
      <c r="J740" s="344" t="str">
        <f ca="1" t="shared" si="121"/>
        <v>他行转入或存现</v>
      </c>
      <c r="K740" s="345">
        <f ca="1" t="shared" si="122"/>
        <v>1500000</v>
      </c>
      <c r="L740" s="345">
        <f ca="1" t="shared" si="123"/>
        <v>0</v>
      </c>
      <c r="M740" s="345">
        <f ca="1" t="shared" si="124"/>
        <v>3090448.93</v>
      </c>
      <c r="N740" s="345">
        <f ca="1" t="shared" si="125"/>
        <v>0</v>
      </c>
    </row>
    <row r="741" ht="14.25" hidden="1" spans="1:14">
      <c r="A741" s="334">
        <f>档案!A740</f>
        <v>0</v>
      </c>
      <c r="B741" s="334">
        <f ca="1" t="shared" si="118"/>
        <v>1</v>
      </c>
      <c r="D741" s="334">
        <f ca="1" t="shared" si="126"/>
        <v>2</v>
      </c>
      <c r="E741" s="327">
        <f ca="1" t="shared" si="127"/>
        <v>585</v>
      </c>
      <c r="F741" s="327" t="str">
        <f ca="1">VLOOKUP(D741,档案!A:C,3,FALSE)</f>
        <v>武汉开明</v>
      </c>
      <c r="G741" s="338" t="str">
        <f ca="1">VLOOKUP(D741,档案!A:B,2,FALSE)</f>
        <v>浦发银行光谷支行004954</v>
      </c>
      <c r="H741" s="328">
        <f ca="1" t="shared" si="119"/>
        <v>45911</v>
      </c>
      <c r="I741" s="344" t="str">
        <f ca="1" t="shared" si="120"/>
        <v>收到武汉华夏转款</v>
      </c>
      <c r="J741" s="344" t="str">
        <f ca="1" t="shared" si="121"/>
        <v>他行转入或存现</v>
      </c>
      <c r="K741" s="345">
        <f ca="1" t="shared" si="122"/>
        <v>3000000</v>
      </c>
      <c r="L741" s="345">
        <f ca="1" t="shared" si="123"/>
        <v>0</v>
      </c>
      <c r="M741" s="345">
        <f ca="1" t="shared" si="124"/>
        <v>6090448.93</v>
      </c>
      <c r="N741" s="345">
        <f ca="1" t="shared" si="125"/>
        <v>0</v>
      </c>
    </row>
    <row r="742" ht="14.25" hidden="1" spans="1:14">
      <c r="A742" s="334">
        <f>档案!A741</f>
        <v>0</v>
      </c>
      <c r="B742" s="334">
        <f ca="1" t="shared" si="118"/>
        <v>1</v>
      </c>
      <c r="D742" s="334">
        <f ca="1" t="shared" si="126"/>
        <v>2</v>
      </c>
      <c r="E742" s="327">
        <f ca="1" t="shared" si="127"/>
        <v>586</v>
      </c>
      <c r="F742" s="327" t="str">
        <f ca="1">VLOOKUP(D742,档案!A:C,3,FALSE)</f>
        <v>武汉开明</v>
      </c>
      <c r="G742" s="338" t="str">
        <f ca="1">VLOOKUP(D742,档案!A:B,2,FALSE)</f>
        <v>浦发银行光谷支行004954</v>
      </c>
      <c r="H742" s="328">
        <f ca="1" t="shared" si="119"/>
        <v>45911</v>
      </c>
      <c r="I742" s="344" t="str">
        <f ca="1" t="shared" si="120"/>
        <v>还浦发贷款本金</v>
      </c>
      <c r="J742" s="344" t="str">
        <f ca="1" t="shared" si="121"/>
        <v>还借款及利息</v>
      </c>
      <c r="K742" s="345">
        <f ca="1" t="shared" si="122"/>
        <v>0</v>
      </c>
      <c r="L742" s="345">
        <f ca="1" t="shared" si="123"/>
        <v>6000000</v>
      </c>
      <c r="M742" s="345">
        <f ca="1" t="shared" si="124"/>
        <v>90448.9299999997</v>
      </c>
      <c r="N742" s="345">
        <f ca="1" t="shared" si="125"/>
        <v>0</v>
      </c>
    </row>
    <row r="743" ht="14.25" hidden="1" spans="1:14">
      <c r="A743" s="334">
        <f>档案!A742</f>
        <v>0</v>
      </c>
      <c r="B743" s="334">
        <f ca="1" t="shared" si="118"/>
        <v>1</v>
      </c>
      <c r="D743" s="334">
        <f ca="1" t="shared" si="126"/>
        <v>2</v>
      </c>
      <c r="E743" s="327">
        <f ca="1" t="shared" si="127"/>
        <v>587</v>
      </c>
      <c r="F743" s="327" t="str">
        <f ca="1">VLOOKUP(D743,档案!A:C,3,FALSE)</f>
        <v>武汉开明</v>
      </c>
      <c r="G743" s="338" t="str">
        <f ca="1">VLOOKUP(D743,档案!A:B,2,FALSE)</f>
        <v>浦发银行光谷支行004954</v>
      </c>
      <c r="H743" s="328">
        <f ca="1" t="shared" si="119"/>
        <v>45911</v>
      </c>
      <c r="I743" s="344" t="str">
        <f ca="1" t="shared" si="120"/>
        <v>还浦发贷款利息</v>
      </c>
      <c r="J743" s="344" t="str">
        <f ca="1" t="shared" si="121"/>
        <v>还借款及利息</v>
      </c>
      <c r="K743" s="345">
        <f ca="1" t="shared" si="122"/>
        <v>0</v>
      </c>
      <c r="L743" s="345">
        <f ca="1" t="shared" si="123"/>
        <v>53983.33</v>
      </c>
      <c r="M743" s="345">
        <f ca="1" t="shared" si="124"/>
        <v>36465.5999999997</v>
      </c>
      <c r="N743" s="345">
        <f ca="1" t="shared" si="125"/>
        <v>0</v>
      </c>
    </row>
    <row r="744" ht="14.25" hidden="1" spans="1:14">
      <c r="A744" s="334">
        <f>档案!A743</f>
        <v>0</v>
      </c>
      <c r="B744" s="334">
        <f ca="1" t="shared" si="118"/>
        <v>1</v>
      </c>
      <c r="D744" s="334">
        <f ca="1" t="shared" si="126"/>
        <v>2</v>
      </c>
      <c r="E744" s="327">
        <f ca="1" t="shared" si="127"/>
        <v>588</v>
      </c>
      <c r="F744" s="327" t="str">
        <f ca="1">VLOOKUP(D744,档案!A:C,3,FALSE)</f>
        <v>武汉开明</v>
      </c>
      <c r="G744" s="338" t="str">
        <f ca="1">VLOOKUP(D744,档案!A:B,2,FALSE)</f>
        <v>浦发银行光谷支行004954</v>
      </c>
      <c r="H744" s="328">
        <f ca="1" t="shared" si="119"/>
        <v>45911</v>
      </c>
      <c r="I744" s="344" t="str">
        <f ca="1" t="shared" si="120"/>
        <v>缴纳税金</v>
      </c>
      <c r="J744" s="344" t="str">
        <f ca="1" t="shared" si="121"/>
        <v>付日常费用</v>
      </c>
      <c r="K744" s="345">
        <f ca="1" t="shared" si="122"/>
        <v>0</v>
      </c>
      <c r="L744" s="345">
        <f ca="1" t="shared" si="123"/>
        <v>5.86</v>
      </c>
      <c r="M744" s="345">
        <f ca="1" t="shared" si="124"/>
        <v>36459.7399999997</v>
      </c>
      <c r="N744" s="345">
        <f ca="1" t="shared" si="125"/>
        <v>0</v>
      </c>
    </row>
    <row r="745" ht="14.25" hidden="1" spans="1:14">
      <c r="A745" s="334">
        <f>档案!A744</f>
        <v>0</v>
      </c>
      <c r="B745" s="334">
        <f ca="1" t="shared" si="118"/>
        <v>1</v>
      </c>
      <c r="D745" s="334">
        <f ca="1" t="shared" si="126"/>
        <v>2</v>
      </c>
      <c r="E745" s="327">
        <f ca="1" t="shared" si="127"/>
        <v>589</v>
      </c>
      <c r="F745" s="327" t="str">
        <f ca="1">VLOOKUP(D745,档案!A:C,3,FALSE)</f>
        <v>武汉开明</v>
      </c>
      <c r="G745" s="338" t="str">
        <f ca="1">VLOOKUP(D745,档案!A:B,2,FALSE)</f>
        <v>浦发银行光谷支行004954</v>
      </c>
      <c r="H745" s="328">
        <f ca="1" t="shared" si="119"/>
        <v>45912</v>
      </c>
      <c r="I745" s="344" t="str">
        <f ca="1" t="shared" si="120"/>
        <v>收到新疆宜化化工有限公司退回投标保证金</v>
      </c>
      <c r="J745" s="344" t="str">
        <f ca="1" t="shared" si="121"/>
        <v>投标保证金回款</v>
      </c>
      <c r="K745" s="345">
        <f ca="1" t="shared" si="122"/>
        <v>10000</v>
      </c>
      <c r="L745" s="345">
        <f ca="1" t="shared" si="123"/>
        <v>0</v>
      </c>
      <c r="M745" s="345">
        <f ca="1" t="shared" si="124"/>
        <v>46459.7399999997</v>
      </c>
      <c r="N745" s="345">
        <f ca="1" t="shared" si="125"/>
        <v>0</v>
      </c>
    </row>
    <row r="746" ht="14.25" hidden="1" spans="1:14">
      <c r="A746" s="334">
        <f>档案!A745</f>
        <v>0</v>
      </c>
      <c r="B746" s="334">
        <f ca="1" t="shared" si="118"/>
        <v>1</v>
      </c>
      <c r="D746" s="334">
        <f ca="1" t="shared" si="126"/>
        <v>2</v>
      </c>
      <c r="E746" s="327">
        <f ca="1" t="shared" si="127"/>
        <v>590</v>
      </c>
      <c r="F746" s="327" t="str">
        <f ca="1">VLOOKUP(D746,档案!A:C,3,FALSE)</f>
        <v>武汉开明</v>
      </c>
      <c r="G746" s="338" t="str">
        <f ca="1">VLOOKUP(D746,档案!A:B,2,FALSE)</f>
        <v>浦发银行光谷支行004954</v>
      </c>
      <c r="H746" s="328">
        <f ca="1" t="shared" si="119"/>
        <v>45912</v>
      </c>
      <c r="I746" s="344" t="str">
        <f ca="1" t="shared" si="120"/>
        <v>收到台泥(英德)水泥有限公司货款</v>
      </c>
      <c r="J746" s="344" t="str">
        <f ca="1" t="shared" si="121"/>
        <v>营业回款</v>
      </c>
      <c r="K746" s="345">
        <f ca="1" t="shared" si="122"/>
        <v>15875.37</v>
      </c>
      <c r="L746" s="345">
        <f ca="1" t="shared" si="123"/>
        <v>0</v>
      </c>
      <c r="M746" s="345">
        <f ca="1" t="shared" si="124"/>
        <v>62335.1099999997</v>
      </c>
      <c r="N746" s="345">
        <f ca="1" t="shared" si="125"/>
        <v>0</v>
      </c>
    </row>
    <row r="747" ht="14.25" hidden="1" spans="1:14">
      <c r="A747" s="334">
        <f>档案!A746</f>
        <v>0</v>
      </c>
      <c r="B747" s="334">
        <f ca="1" t="shared" si="118"/>
        <v>1</v>
      </c>
      <c r="D747" s="334">
        <f ca="1" t="shared" si="126"/>
        <v>2</v>
      </c>
      <c r="E747" s="327">
        <f ca="1" t="shared" si="127"/>
        <v>591</v>
      </c>
      <c r="F747" s="327" t="str">
        <f ca="1">VLOOKUP(D747,档案!A:C,3,FALSE)</f>
        <v>武汉开明</v>
      </c>
      <c r="G747" s="338" t="str">
        <f ca="1">VLOOKUP(D747,档案!A:B,2,FALSE)</f>
        <v>浦发银行光谷支行004954</v>
      </c>
      <c r="H747" s="328">
        <f ca="1" t="shared" si="119"/>
        <v>45912</v>
      </c>
      <c r="I747" s="344" t="str">
        <f ca="1" t="shared" si="120"/>
        <v>收到江西晶昊盐化有限公司重灰水合机A更换滚圈、托轮项目合同履约保证金退付</v>
      </c>
      <c r="J747" s="344" t="str">
        <f ca="1" t="shared" si="121"/>
        <v>营业回款</v>
      </c>
      <c r="K747" s="345">
        <f ca="1" t="shared" si="122"/>
        <v>7377.5</v>
      </c>
      <c r="L747" s="345">
        <f ca="1" t="shared" si="123"/>
        <v>0</v>
      </c>
      <c r="M747" s="345">
        <f ca="1" t="shared" si="124"/>
        <v>69712.6099999997</v>
      </c>
      <c r="N747" s="345">
        <f ca="1" t="shared" si="125"/>
        <v>0</v>
      </c>
    </row>
    <row r="748" ht="14.25" hidden="1" spans="1:14">
      <c r="A748" s="334">
        <f>档案!A747</f>
        <v>0</v>
      </c>
      <c r="B748" s="334">
        <f ca="1" t="shared" si="118"/>
        <v>1</v>
      </c>
      <c r="D748" s="334">
        <f ca="1" t="shared" si="126"/>
        <v>2</v>
      </c>
      <c r="E748" s="327">
        <f ca="1" t="shared" si="127"/>
        <v>592</v>
      </c>
      <c r="F748" s="327" t="str">
        <f ca="1">VLOOKUP(D748,档案!A:C,3,FALSE)</f>
        <v>武汉开明</v>
      </c>
      <c r="G748" s="338" t="str">
        <f ca="1">VLOOKUP(D748,档案!A:B,2,FALSE)</f>
        <v>浦发银行光谷支行004954</v>
      </c>
      <c r="H748" s="328">
        <f ca="1" t="shared" si="119"/>
        <v>45912</v>
      </c>
      <c r="I748" s="344" t="str">
        <f ca="1" t="shared" si="120"/>
        <v>收到江西晶昊盐化有限公司重灰水合机A更换滚圈、托轮项目90%合同款</v>
      </c>
      <c r="J748" s="344" t="str">
        <f ca="1" t="shared" si="121"/>
        <v>营业回款</v>
      </c>
      <c r="K748" s="345">
        <f ca="1" t="shared" si="122"/>
        <v>32172.5</v>
      </c>
      <c r="L748" s="345">
        <f ca="1" t="shared" si="123"/>
        <v>0</v>
      </c>
      <c r="M748" s="345">
        <f ca="1" t="shared" si="124"/>
        <v>101885.11</v>
      </c>
      <c r="N748" s="345">
        <f ca="1" t="shared" si="125"/>
        <v>0</v>
      </c>
    </row>
    <row r="749" ht="14.25" hidden="1" spans="1:14">
      <c r="A749" s="334">
        <f>档案!A748</f>
        <v>0</v>
      </c>
      <c r="B749" s="334">
        <f ca="1" t="shared" si="118"/>
        <v>1</v>
      </c>
      <c r="D749" s="334">
        <f ca="1" t="shared" si="126"/>
        <v>2</v>
      </c>
      <c r="E749" s="327">
        <f ca="1" t="shared" si="127"/>
        <v>593</v>
      </c>
      <c r="F749" s="327" t="str">
        <f ca="1">VLOOKUP(D749,档案!A:C,3,FALSE)</f>
        <v>武汉开明</v>
      </c>
      <c r="G749" s="338" t="str">
        <f ca="1">VLOOKUP(D749,档案!A:B,2,FALSE)</f>
        <v>浦发银行光谷支行004954</v>
      </c>
      <c r="H749" s="328">
        <f ca="1" t="shared" si="119"/>
        <v>45912</v>
      </c>
      <c r="I749" s="344" t="str">
        <f ca="1" t="shared" si="120"/>
        <v>收到湖北长江运营咨询有限公司退回投标保证金</v>
      </c>
      <c r="J749" s="344" t="str">
        <f ca="1" t="shared" si="121"/>
        <v>投标保证金回款</v>
      </c>
      <c r="K749" s="345">
        <f ca="1" t="shared" si="122"/>
        <v>20000</v>
      </c>
      <c r="L749" s="345">
        <f ca="1" t="shared" si="123"/>
        <v>0</v>
      </c>
      <c r="M749" s="345">
        <f ca="1" t="shared" si="124"/>
        <v>121885.11</v>
      </c>
      <c r="N749" s="345">
        <f ca="1" t="shared" si="125"/>
        <v>0</v>
      </c>
    </row>
    <row r="750" ht="14.25" hidden="1" spans="1:14">
      <c r="A750" s="334">
        <f>档案!A749</f>
        <v>0</v>
      </c>
      <c r="B750" s="334">
        <f ca="1" t="shared" si="118"/>
        <v>1</v>
      </c>
      <c r="D750" s="334">
        <f ca="1" t="shared" si="126"/>
        <v>2</v>
      </c>
      <c r="E750" s="327">
        <f ca="1" t="shared" si="127"/>
        <v>594</v>
      </c>
      <c r="F750" s="327" t="str">
        <f ca="1">VLOOKUP(D750,档案!A:C,3,FALSE)</f>
        <v>武汉开明</v>
      </c>
      <c r="G750" s="338" t="str">
        <f ca="1">VLOOKUP(D750,档案!A:B,2,FALSE)</f>
        <v>浦发银行光谷支行004954</v>
      </c>
      <c r="H750" s="328">
        <f ca="1" t="shared" si="119"/>
        <v>45912</v>
      </c>
      <c r="I750" s="344" t="str">
        <f ca="1" t="shared" si="120"/>
        <v>转武汉农商行</v>
      </c>
      <c r="J750" s="344" t="str">
        <f ca="1" t="shared" si="121"/>
        <v>转出他行或提现</v>
      </c>
      <c r="K750" s="345">
        <f ca="1" t="shared" si="122"/>
        <v>0</v>
      </c>
      <c r="L750" s="345">
        <f ca="1" t="shared" si="123"/>
        <v>40000</v>
      </c>
      <c r="M750" s="345">
        <f ca="1" t="shared" si="124"/>
        <v>81885.1099999997</v>
      </c>
      <c r="N750" s="345">
        <f ca="1" t="shared" si="125"/>
        <v>0</v>
      </c>
    </row>
    <row r="751" ht="14.25" hidden="1" spans="1:14">
      <c r="A751" s="334">
        <f>档案!A750</f>
        <v>0</v>
      </c>
      <c r="B751" s="334">
        <f ca="1" t="shared" si="118"/>
        <v>1</v>
      </c>
      <c r="D751" s="334">
        <f ca="1" t="shared" si="126"/>
        <v>2</v>
      </c>
      <c r="E751" s="327">
        <f ca="1" t="shared" si="127"/>
        <v>595</v>
      </c>
      <c r="F751" s="327" t="str">
        <f ca="1">VLOOKUP(D751,档案!A:C,3,FALSE)</f>
        <v>武汉开明</v>
      </c>
      <c r="G751" s="338" t="str">
        <f ca="1">VLOOKUP(D751,档案!A:B,2,FALSE)</f>
        <v>浦发银行光谷支行004954</v>
      </c>
      <c r="H751" s="328">
        <f ca="1" t="shared" si="119"/>
        <v>45912</v>
      </c>
      <c r="I751" s="344" t="str">
        <f ca="1" t="shared" si="120"/>
        <v>手续费</v>
      </c>
      <c r="J751" s="344" t="str">
        <f ca="1" t="shared" si="121"/>
        <v>付日常费用</v>
      </c>
      <c r="K751" s="345">
        <f ca="1" t="shared" si="122"/>
        <v>0</v>
      </c>
      <c r="L751" s="345">
        <f ca="1" t="shared" si="123"/>
        <v>9</v>
      </c>
      <c r="M751" s="345">
        <f ca="1" t="shared" si="124"/>
        <v>81876.1099999997</v>
      </c>
      <c r="N751" s="345">
        <f ca="1" t="shared" si="125"/>
        <v>0</v>
      </c>
    </row>
    <row r="752" ht="14.25" hidden="1" spans="1:14">
      <c r="A752" s="334">
        <f>档案!A751</f>
        <v>0</v>
      </c>
      <c r="B752" s="334">
        <f ca="1" t="shared" si="118"/>
        <v>1</v>
      </c>
      <c r="D752" s="334">
        <f ca="1" t="shared" si="126"/>
        <v>2</v>
      </c>
      <c r="E752" s="327">
        <f ca="1" t="shared" si="127"/>
        <v>596</v>
      </c>
      <c r="F752" s="327" t="str">
        <f ca="1">VLOOKUP(D752,档案!A:C,3,FALSE)</f>
        <v>武汉开明</v>
      </c>
      <c r="G752" s="338" t="str">
        <f ca="1">VLOOKUP(D752,档案!A:B,2,FALSE)</f>
        <v>浦发银行光谷支行004954</v>
      </c>
      <c r="H752" s="328">
        <f ca="1" t="shared" si="119"/>
        <v>45915</v>
      </c>
      <c r="I752" s="344" t="str">
        <f ca="1" t="shared" si="120"/>
        <v>收到新兴（天津）商业保理有限责任公司转款（新兴铸管股份有限公司）</v>
      </c>
      <c r="J752" s="344" t="str">
        <f ca="1" t="shared" si="121"/>
        <v>其他收款</v>
      </c>
      <c r="K752" s="345">
        <f ca="1" t="shared" si="122"/>
        <v>30875.51</v>
      </c>
      <c r="L752" s="345">
        <f ca="1" t="shared" si="123"/>
        <v>0</v>
      </c>
      <c r="M752" s="345">
        <f ca="1" t="shared" si="124"/>
        <v>112751.62</v>
      </c>
      <c r="N752" s="345">
        <f ca="1" t="shared" si="125"/>
        <v>0</v>
      </c>
    </row>
    <row r="753" ht="14.25" hidden="1" spans="1:14">
      <c r="A753" s="334">
        <f>档案!A752</f>
        <v>0</v>
      </c>
      <c r="B753" s="334">
        <f ca="1" t="shared" si="118"/>
        <v>1</v>
      </c>
      <c r="D753" s="334">
        <f ca="1" t="shared" si="126"/>
        <v>2</v>
      </c>
      <c r="E753" s="327">
        <f ca="1" t="shared" si="127"/>
        <v>597</v>
      </c>
      <c r="F753" s="327" t="str">
        <f ca="1">VLOOKUP(D753,档案!A:C,3,FALSE)</f>
        <v>武汉开明</v>
      </c>
      <c r="G753" s="338" t="str">
        <f ca="1">VLOOKUP(D753,档案!A:B,2,FALSE)</f>
        <v>浦发银行光谷支行004954</v>
      </c>
      <c r="H753" s="328">
        <f ca="1" t="shared" si="119"/>
        <v>45915</v>
      </c>
      <c r="I753" s="344" t="str">
        <f ca="1" t="shared" si="120"/>
        <v>收到李权智转款（卖旧电脑款项）</v>
      </c>
      <c r="J753" s="344" t="str">
        <f ca="1" t="shared" si="121"/>
        <v>其他收款</v>
      </c>
      <c r="K753" s="345">
        <f ca="1" t="shared" si="122"/>
        <v>412</v>
      </c>
      <c r="L753" s="345">
        <f ca="1" t="shared" si="123"/>
        <v>0</v>
      </c>
      <c r="M753" s="345">
        <f ca="1" t="shared" si="124"/>
        <v>113163.62</v>
      </c>
      <c r="N753" s="345">
        <f ca="1" t="shared" si="125"/>
        <v>0</v>
      </c>
    </row>
    <row r="754" ht="14.25" hidden="1" spans="1:14">
      <c r="A754" s="334">
        <f>档案!A753</f>
        <v>0</v>
      </c>
      <c r="B754" s="334">
        <f ca="1" t="shared" si="118"/>
        <v>1</v>
      </c>
      <c r="D754" s="334">
        <f ca="1" t="shared" si="126"/>
        <v>2</v>
      </c>
      <c r="E754" s="327">
        <f ca="1" t="shared" si="127"/>
        <v>598</v>
      </c>
      <c r="F754" s="327" t="str">
        <f ca="1">VLOOKUP(D754,档案!A:C,3,FALSE)</f>
        <v>武汉开明</v>
      </c>
      <c r="G754" s="338" t="str">
        <f ca="1">VLOOKUP(D754,档案!A:B,2,FALSE)</f>
        <v>浦发银行光谷支行004954</v>
      </c>
      <c r="H754" s="328">
        <f ca="1" t="shared" si="119"/>
        <v>45915</v>
      </c>
      <c r="I754" s="344" t="str">
        <f ca="1" t="shared" si="120"/>
        <v>缴纳武汉开明2025.8月个人所得税</v>
      </c>
      <c r="J754" s="344" t="str">
        <f ca="1" t="shared" si="121"/>
        <v>付日常费用</v>
      </c>
      <c r="K754" s="345">
        <f ca="1" t="shared" si="122"/>
        <v>0</v>
      </c>
      <c r="L754" s="345">
        <f ca="1" t="shared" si="123"/>
        <v>8952.75</v>
      </c>
      <c r="M754" s="345">
        <f ca="1" t="shared" si="124"/>
        <v>104210.87</v>
      </c>
      <c r="N754" s="345">
        <f ca="1" t="shared" si="125"/>
        <v>0</v>
      </c>
    </row>
    <row r="755" ht="14.25" hidden="1" spans="1:14">
      <c r="A755" s="334">
        <f>档案!A754</f>
        <v>0</v>
      </c>
      <c r="B755" s="334">
        <f ca="1" t="shared" si="118"/>
        <v>1</v>
      </c>
      <c r="D755" s="334">
        <f ca="1" t="shared" si="126"/>
        <v>2</v>
      </c>
      <c r="E755" s="327">
        <f ca="1" t="shared" si="127"/>
        <v>599</v>
      </c>
      <c r="F755" s="327" t="str">
        <f ca="1">VLOOKUP(D755,档案!A:C,3,FALSE)</f>
        <v>武汉开明</v>
      </c>
      <c r="G755" s="338" t="str">
        <f ca="1">VLOOKUP(D755,档案!A:B,2,FALSE)</f>
        <v>浦发银行光谷支行004954</v>
      </c>
      <c r="H755" s="328">
        <f ca="1" t="shared" si="119"/>
        <v>45915</v>
      </c>
      <c r="I755" s="344" t="str">
        <f ca="1" t="shared" si="120"/>
        <v>缴纳武汉开明2025.8月增值税及附加税</v>
      </c>
      <c r="J755" s="344" t="str">
        <f ca="1" t="shared" si="121"/>
        <v>付日常费用</v>
      </c>
      <c r="K755" s="345">
        <f ca="1" t="shared" si="122"/>
        <v>0</v>
      </c>
      <c r="L755" s="345">
        <f ca="1" t="shared" si="123"/>
        <v>4817.54</v>
      </c>
      <c r="M755" s="345">
        <f ca="1" t="shared" si="124"/>
        <v>99393.3299999997</v>
      </c>
      <c r="N755" s="345">
        <f ca="1" t="shared" si="125"/>
        <v>0</v>
      </c>
    </row>
    <row r="756" ht="14.25" hidden="1" spans="1:14">
      <c r="A756" s="334">
        <f>档案!A755</f>
        <v>0</v>
      </c>
      <c r="B756" s="334">
        <f ca="1" t="shared" si="118"/>
        <v>1</v>
      </c>
      <c r="D756" s="334">
        <f ca="1" t="shared" si="126"/>
        <v>2</v>
      </c>
      <c r="E756" s="327">
        <f ca="1" t="shared" si="127"/>
        <v>600</v>
      </c>
      <c r="F756" s="327" t="str">
        <f ca="1">VLOOKUP(D756,档案!A:C,3,FALSE)</f>
        <v>武汉开明</v>
      </c>
      <c r="G756" s="338" t="str">
        <f ca="1">VLOOKUP(D756,档案!A:B,2,FALSE)</f>
        <v>浦发银行光谷支行004954</v>
      </c>
      <c r="H756" s="328">
        <f ca="1" t="shared" si="119"/>
        <v>45917</v>
      </c>
      <c r="I756" s="344" t="str">
        <f ca="1" t="shared" si="120"/>
        <v>收到渤海水泥（葫芦岛）有限公司回转窑大齿圈修复款</v>
      </c>
      <c r="J756" s="344" t="str">
        <f ca="1" t="shared" si="121"/>
        <v>营业回款</v>
      </c>
      <c r="K756" s="345">
        <f ca="1" t="shared" si="122"/>
        <v>27939.5</v>
      </c>
      <c r="L756" s="345">
        <f ca="1" t="shared" si="123"/>
        <v>0</v>
      </c>
      <c r="M756" s="345">
        <f ca="1" t="shared" si="124"/>
        <v>127332.83</v>
      </c>
      <c r="N756" s="345">
        <f ca="1" t="shared" si="125"/>
        <v>0</v>
      </c>
    </row>
    <row r="757" ht="14.25" hidden="1" spans="1:14">
      <c r="A757" s="334">
        <f>档案!A756</f>
        <v>0</v>
      </c>
      <c r="B757" s="334">
        <f ca="1" t="shared" si="118"/>
        <v>1</v>
      </c>
      <c r="D757" s="334">
        <f ca="1" t="shared" si="126"/>
        <v>2</v>
      </c>
      <c r="E757" s="327">
        <f ca="1" t="shared" si="127"/>
        <v>601</v>
      </c>
      <c r="F757" s="327" t="str">
        <f ca="1">VLOOKUP(D757,档案!A:C,3,FALSE)</f>
        <v>武汉开明</v>
      </c>
      <c r="G757" s="338" t="str">
        <f ca="1">VLOOKUP(D757,档案!A:B,2,FALSE)</f>
        <v>浦发银行光谷支行004954</v>
      </c>
      <c r="H757" s="328">
        <f ca="1" t="shared" si="119"/>
        <v>45917</v>
      </c>
      <c r="I757" s="344" t="str">
        <f ca="1" t="shared" si="120"/>
        <v>收到崇阳县昌华实业有限公司货款</v>
      </c>
      <c r="J757" s="344" t="str">
        <f ca="1" t="shared" si="121"/>
        <v>营业回款</v>
      </c>
      <c r="K757" s="345">
        <f ca="1" t="shared" si="122"/>
        <v>50000</v>
      </c>
      <c r="L757" s="345">
        <f ca="1" t="shared" si="123"/>
        <v>0</v>
      </c>
      <c r="M757" s="345">
        <f ca="1" t="shared" si="124"/>
        <v>177332.83</v>
      </c>
      <c r="N757" s="345">
        <f ca="1" t="shared" si="125"/>
        <v>0</v>
      </c>
    </row>
    <row r="758" ht="14.25" hidden="1" spans="1:14">
      <c r="A758" s="334">
        <f>档案!A757</f>
        <v>0</v>
      </c>
      <c r="B758" s="334">
        <f ca="1" t="shared" si="118"/>
        <v>1</v>
      </c>
      <c r="D758" s="334">
        <f ca="1" t="shared" si="126"/>
        <v>2</v>
      </c>
      <c r="E758" s="327">
        <f ca="1" t="shared" si="127"/>
        <v>602</v>
      </c>
      <c r="F758" s="327" t="str">
        <f ca="1">VLOOKUP(D758,档案!A:C,3,FALSE)</f>
        <v>武汉开明</v>
      </c>
      <c r="G758" s="338" t="str">
        <f ca="1">VLOOKUP(D758,档案!A:B,2,FALSE)</f>
        <v>浦发银行光谷支行004954</v>
      </c>
      <c r="H758" s="328">
        <f ca="1" t="shared" si="119"/>
        <v>45917</v>
      </c>
      <c r="I758" s="344" t="str">
        <f ca="1" t="shared" si="120"/>
        <v>转湖北中行</v>
      </c>
      <c r="J758" s="344" t="str">
        <f ca="1" t="shared" si="121"/>
        <v>转出他行或提现</v>
      </c>
      <c r="K758" s="345">
        <f ca="1" t="shared" si="122"/>
        <v>0</v>
      </c>
      <c r="L758" s="345">
        <f ca="1" t="shared" si="123"/>
        <v>100000</v>
      </c>
      <c r="M758" s="345">
        <f ca="1" t="shared" si="124"/>
        <v>77332.8299999997</v>
      </c>
      <c r="N758" s="345">
        <f ca="1" t="shared" si="125"/>
        <v>0</v>
      </c>
    </row>
    <row r="759" ht="14.25" hidden="1" spans="1:14">
      <c r="A759" s="334">
        <f>档案!A758</f>
        <v>0</v>
      </c>
      <c r="B759" s="334">
        <f ca="1" t="shared" si="118"/>
        <v>1</v>
      </c>
      <c r="D759" s="334">
        <f ca="1" t="shared" si="126"/>
        <v>2</v>
      </c>
      <c r="E759" s="327">
        <f ca="1" t="shared" si="127"/>
        <v>603</v>
      </c>
      <c r="F759" s="327" t="str">
        <f ca="1">VLOOKUP(D759,档案!A:C,3,FALSE)</f>
        <v>武汉开明</v>
      </c>
      <c r="G759" s="338" t="str">
        <f ca="1">VLOOKUP(D759,档案!A:B,2,FALSE)</f>
        <v>浦发银行光谷支行004954</v>
      </c>
      <c r="H759" s="328">
        <f ca="1" t="shared" si="119"/>
        <v>45917</v>
      </c>
      <c r="I759" s="344" t="str">
        <f ca="1" t="shared" si="120"/>
        <v>武汉浦发转武汉农商行</v>
      </c>
      <c r="J759" s="344" t="str">
        <f ca="1" t="shared" si="121"/>
        <v>转出他行或提现</v>
      </c>
      <c r="K759" s="345">
        <f ca="1" t="shared" si="122"/>
        <v>0</v>
      </c>
      <c r="L759" s="345">
        <f ca="1" t="shared" si="123"/>
        <v>60000</v>
      </c>
      <c r="M759" s="345">
        <f ca="1" t="shared" si="124"/>
        <v>17332.8299999997</v>
      </c>
      <c r="N759" s="345">
        <f ca="1" t="shared" si="125"/>
        <v>0</v>
      </c>
    </row>
    <row r="760" ht="14.25" hidden="1" spans="1:14">
      <c r="A760" s="334">
        <f>档案!A759</f>
        <v>0</v>
      </c>
      <c r="B760" s="334">
        <f ca="1" t="shared" si="118"/>
        <v>1</v>
      </c>
      <c r="D760" s="334">
        <f ca="1" t="shared" si="126"/>
        <v>2</v>
      </c>
      <c r="E760" s="327">
        <f ca="1" t="shared" si="127"/>
        <v>604</v>
      </c>
      <c r="F760" s="327" t="str">
        <f ca="1">VLOOKUP(D760,档案!A:C,3,FALSE)</f>
        <v>武汉开明</v>
      </c>
      <c r="G760" s="338" t="str">
        <f ca="1">VLOOKUP(D760,档案!A:B,2,FALSE)</f>
        <v>浦发银行光谷支行004954</v>
      </c>
      <c r="H760" s="328">
        <f ca="1" t="shared" si="119"/>
        <v>45917</v>
      </c>
      <c r="I760" s="344" t="str">
        <f ca="1" t="shared" si="120"/>
        <v>手续费</v>
      </c>
      <c r="J760" s="344" t="str">
        <f ca="1" t="shared" si="121"/>
        <v>付日常费用</v>
      </c>
      <c r="K760" s="345">
        <f ca="1" t="shared" si="122"/>
        <v>0</v>
      </c>
      <c r="L760" s="345">
        <f ca="1" t="shared" si="123"/>
        <v>9</v>
      </c>
      <c r="M760" s="345">
        <f ca="1" t="shared" si="124"/>
        <v>17323.8299999997</v>
      </c>
      <c r="N760" s="345">
        <f ca="1" t="shared" si="125"/>
        <v>0</v>
      </c>
    </row>
    <row r="761" ht="14.25" hidden="1" spans="1:14">
      <c r="A761" s="334">
        <f>档案!A760</f>
        <v>0</v>
      </c>
      <c r="B761" s="334">
        <f ca="1" t="shared" si="118"/>
        <v>1</v>
      </c>
      <c r="D761" s="334">
        <f ca="1" t="shared" si="126"/>
        <v>2</v>
      </c>
      <c r="E761" s="327">
        <f ca="1" t="shared" si="127"/>
        <v>605</v>
      </c>
      <c r="F761" s="327" t="str">
        <f ca="1">VLOOKUP(D761,档案!A:C,3,FALSE)</f>
        <v>武汉开明</v>
      </c>
      <c r="G761" s="338" t="str">
        <f ca="1">VLOOKUP(D761,档案!A:B,2,FALSE)</f>
        <v>浦发银行光谷支行004954</v>
      </c>
      <c r="H761" s="328">
        <f ca="1" t="shared" si="119"/>
        <v>45917</v>
      </c>
      <c r="I761" s="344" t="str">
        <f ca="1" t="shared" si="120"/>
        <v>手续费</v>
      </c>
      <c r="J761" s="344" t="str">
        <f ca="1" t="shared" si="121"/>
        <v>付日常费用</v>
      </c>
      <c r="K761" s="345">
        <f ca="1" t="shared" si="122"/>
        <v>0</v>
      </c>
      <c r="L761" s="345">
        <f ca="1" t="shared" si="123"/>
        <v>9</v>
      </c>
      <c r="M761" s="345">
        <f ca="1" t="shared" si="124"/>
        <v>17314.8299999997</v>
      </c>
      <c r="N761" s="345">
        <f ca="1" t="shared" si="125"/>
        <v>0</v>
      </c>
    </row>
    <row r="762" ht="14.25" hidden="1" spans="1:14">
      <c r="A762" s="334">
        <f>档案!A761</f>
        <v>0</v>
      </c>
      <c r="B762" s="334">
        <f ca="1" t="shared" si="118"/>
        <v>1</v>
      </c>
      <c r="D762" s="334">
        <f ca="1" t="shared" si="126"/>
        <v>2</v>
      </c>
      <c r="E762" s="327">
        <f ca="1" t="shared" si="127"/>
        <v>606</v>
      </c>
      <c r="F762" s="327" t="str">
        <f ca="1">VLOOKUP(D762,档案!A:C,3,FALSE)</f>
        <v>武汉开明</v>
      </c>
      <c r="G762" s="338" t="str">
        <f ca="1">VLOOKUP(D762,档案!A:B,2,FALSE)</f>
        <v>浦发银行光谷支行004954</v>
      </c>
      <c r="H762" s="328">
        <f ca="1" t="shared" si="119"/>
        <v>45918</v>
      </c>
      <c r="I762" s="344" t="str">
        <f ca="1" t="shared" si="120"/>
        <v>收到中盐内蒙古化工股份有限公司退保证金</v>
      </c>
      <c r="J762" s="344" t="str">
        <f ca="1" t="shared" si="121"/>
        <v>投标保证金回款</v>
      </c>
      <c r="K762" s="345">
        <f ca="1" t="shared" si="122"/>
        <v>8000</v>
      </c>
      <c r="L762" s="345">
        <f ca="1" t="shared" si="123"/>
        <v>0</v>
      </c>
      <c r="M762" s="345">
        <f ca="1" t="shared" si="124"/>
        <v>25314.8299999997</v>
      </c>
      <c r="N762" s="345">
        <f ca="1" t="shared" si="125"/>
        <v>0</v>
      </c>
    </row>
    <row r="763" ht="14.25" hidden="1" spans="1:14">
      <c r="A763" s="334">
        <f>档案!A762</f>
        <v>0</v>
      </c>
      <c r="B763" s="334">
        <f ca="1" t="shared" si="118"/>
        <v>1</v>
      </c>
      <c r="D763" s="334">
        <f ca="1" t="shared" si="126"/>
        <v>2</v>
      </c>
      <c r="E763" s="327">
        <f ca="1" t="shared" si="127"/>
        <v>607</v>
      </c>
      <c r="F763" s="327" t="str">
        <f ca="1">VLOOKUP(D763,档案!A:C,3,FALSE)</f>
        <v>武汉开明</v>
      </c>
      <c r="G763" s="338" t="str">
        <f ca="1">VLOOKUP(D763,档案!A:B,2,FALSE)</f>
        <v>浦发银行光谷支行004954</v>
      </c>
      <c r="H763" s="328">
        <f ca="1" t="shared" si="119"/>
        <v>45918</v>
      </c>
      <c r="I763" s="344" t="str">
        <f ca="1" t="shared" si="120"/>
        <v>宁夏建材集团股份有限公司</v>
      </c>
      <c r="J763" s="344" t="str">
        <f ca="1" t="shared" si="121"/>
        <v>付投标保证金</v>
      </c>
      <c r="K763" s="345">
        <f ca="1" t="shared" si="122"/>
        <v>0</v>
      </c>
      <c r="L763" s="345">
        <f ca="1" t="shared" si="123"/>
        <v>5000</v>
      </c>
      <c r="M763" s="345">
        <f ca="1" t="shared" si="124"/>
        <v>20314.8299999997</v>
      </c>
      <c r="N763" s="345">
        <f ca="1" t="shared" si="125"/>
        <v>0</v>
      </c>
    </row>
    <row r="764" ht="14.25" hidden="1" spans="1:14">
      <c r="A764" s="334">
        <f>档案!A763</f>
        <v>0</v>
      </c>
      <c r="B764" s="334">
        <f ca="1" t="shared" si="118"/>
        <v>1</v>
      </c>
      <c r="D764" s="334">
        <f ca="1" t="shared" si="126"/>
        <v>2</v>
      </c>
      <c r="E764" s="327">
        <f ca="1" t="shared" si="127"/>
        <v>608</v>
      </c>
      <c r="F764" s="327" t="str">
        <f ca="1">VLOOKUP(D764,档案!A:C,3,FALSE)</f>
        <v>武汉开明</v>
      </c>
      <c r="G764" s="338" t="str">
        <f ca="1">VLOOKUP(D764,档案!A:B,2,FALSE)</f>
        <v>浦发银行光谷支行004954</v>
      </c>
      <c r="H764" s="328">
        <f ca="1" t="shared" si="119"/>
        <v>45918</v>
      </c>
      <c r="I764" s="344" t="str">
        <f ca="1" t="shared" si="120"/>
        <v>手续费</v>
      </c>
      <c r="J764" s="344" t="str">
        <f ca="1" t="shared" si="121"/>
        <v>付日常费用</v>
      </c>
      <c r="K764" s="345">
        <f ca="1" t="shared" si="122"/>
        <v>0</v>
      </c>
      <c r="L764" s="345">
        <f ca="1" t="shared" si="123"/>
        <v>4.5</v>
      </c>
      <c r="M764" s="345">
        <f ca="1" t="shared" si="124"/>
        <v>20310.3299999997</v>
      </c>
      <c r="N764" s="345">
        <f ca="1" t="shared" si="125"/>
        <v>0</v>
      </c>
    </row>
    <row r="765" ht="14.25" hidden="1" spans="1:14">
      <c r="A765" s="334">
        <f>档案!A764</f>
        <v>0</v>
      </c>
      <c r="B765" s="334">
        <f ca="1" t="shared" si="118"/>
        <v>1</v>
      </c>
      <c r="D765" s="334">
        <f ca="1" t="shared" si="126"/>
        <v>2</v>
      </c>
      <c r="E765" s="327">
        <f ca="1" t="shared" si="127"/>
        <v>609</v>
      </c>
      <c r="F765" s="327" t="str">
        <f ca="1">VLOOKUP(D765,档案!A:C,3,FALSE)</f>
        <v>武汉开明</v>
      </c>
      <c r="G765" s="338" t="str">
        <f ca="1">VLOOKUP(D765,档案!A:B,2,FALSE)</f>
        <v>浦发银行光谷支行004954</v>
      </c>
      <c r="H765" s="328">
        <f ca="1" t="shared" si="119"/>
        <v>45919</v>
      </c>
      <c r="I765" s="344" t="str">
        <f ca="1" t="shared" si="120"/>
        <v>收到武汉农商行转款</v>
      </c>
      <c r="J765" s="344" t="str">
        <f ca="1" t="shared" si="121"/>
        <v>他行转入或存现</v>
      </c>
      <c r="K765" s="345">
        <f ca="1" t="shared" si="122"/>
        <v>40000</v>
      </c>
      <c r="L765" s="345">
        <f ca="1" t="shared" si="123"/>
        <v>0</v>
      </c>
      <c r="M765" s="345">
        <f ca="1" t="shared" si="124"/>
        <v>60310.3299999997</v>
      </c>
      <c r="N765" s="345">
        <f ca="1" t="shared" si="125"/>
        <v>0</v>
      </c>
    </row>
    <row r="766" ht="14.25" hidden="1" spans="1:14">
      <c r="A766" s="334">
        <f>档案!A765</f>
        <v>0</v>
      </c>
      <c r="B766" s="334">
        <f ca="1" t="shared" si="118"/>
        <v>1</v>
      </c>
      <c r="D766" s="334">
        <f ca="1" t="shared" si="126"/>
        <v>2</v>
      </c>
      <c r="E766" s="327">
        <f ca="1" t="shared" si="127"/>
        <v>610</v>
      </c>
      <c r="F766" s="327" t="str">
        <f ca="1">VLOOKUP(D766,档案!A:C,3,FALSE)</f>
        <v>武汉开明</v>
      </c>
      <c r="G766" s="338" t="str">
        <f ca="1">VLOOKUP(D766,档案!A:B,2,FALSE)</f>
        <v>浦发银行光谷支行004954</v>
      </c>
      <c r="H766" s="328">
        <f ca="1" t="shared" si="119"/>
        <v>45919</v>
      </c>
      <c r="I766" s="344" t="str">
        <f ca="1" t="shared" si="120"/>
        <v>转王先梅邮政户</v>
      </c>
      <c r="J766" s="344" t="str">
        <f ca="1" t="shared" si="121"/>
        <v>转出他行或提现</v>
      </c>
      <c r="K766" s="345">
        <f ca="1" t="shared" si="122"/>
        <v>0</v>
      </c>
      <c r="L766" s="345">
        <f ca="1" t="shared" si="123"/>
        <v>35000</v>
      </c>
      <c r="M766" s="345">
        <f ca="1" t="shared" si="124"/>
        <v>25310.3299999997</v>
      </c>
      <c r="N766" s="345">
        <f ca="1" t="shared" si="125"/>
        <v>0</v>
      </c>
    </row>
    <row r="767" ht="14.25" hidden="1" spans="1:14">
      <c r="A767" s="334">
        <f>档案!A766</f>
        <v>0</v>
      </c>
      <c r="B767" s="334">
        <f ca="1" t="shared" si="118"/>
        <v>1</v>
      </c>
      <c r="D767" s="334">
        <f ca="1" t="shared" si="126"/>
        <v>2</v>
      </c>
      <c r="E767" s="327">
        <f ca="1" t="shared" si="127"/>
        <v>611</v>
      </c>
      <c r="F767" s="327" t="str">
        <f ca="1">VLOOKUP(D767,档案!A:C,3,FALSE)</f>
        <v>武汉开明</v>
      </c>
      <c r="G767" s="338" t="str">
        <f ca="1">VLOOKUP(D767,档案!A:B,2,FALSE)</f>
        <v>浦发银行光谷支行004954</v>
      </c>
      <c r="H767" s="328">
        <f ca="1" t="shared" si="119"/>
        <v>45919</v>
      </c>
      <c r="I767" s="344" t="str">
        <f ca="1" t="shared" si="120"/>
        <v>手续费</v>
      </c>
      <c r="J767" s="344" t="str">
        <f ca="1" t="shared" si="121"/>
        <v>付日常费用</v>
      </c>
      <c r="K767" s="345">
        <f ca="1" t="shared" si="122"/>
        <v>0</v>
      </c>
      <c r="L767" s="345">
        <f ca="1" t="shared" si="123"/>
        <v>9</v>
      </c>
      <c r="M767" s="345">
        <f ca="1" t="shared" si="124"/>
        <v>25301.3299999997</v>
      </c>
      <c r="N767" s="345">
        <f ca="1" t="shared" si="125"/>
        <v>0</v>
      </c>
    </row>
    <row r="768" ht="14.25" hidden="1" spans="1:14">
      <c r="A768" s="334">
        <f>档案!A767</f>
        <v>0</v>
      </c>
      <c r="B768" s="334">
        <f ca="1" t="shared" si="118"/>
        <v>1</v>
      </c>
      <c r="D768" s="334">
        <f ca="1" t="shared" si="126"/>
        <v>2</v>
      </c>
      <c r="E768" s="327">
        <f ca="1" t="shared" si="127"/>
        <v>612</v>
      </c>
      <c r="F768" s="327" t="str">
        <f ca="1">VLOOKUP(D768,档案!A:C,3,FALSE)</f>
        <v>武汉开明</v>
      </c>
      <c r="G768" s="338" t="str">
        <f ca="1">VLOOKUP(D768,档案!A:B,2,FALSE)</f>
        <v>浦发银行光谷支行004954</v>
      </c>
      <c r="H768" s="328">
        <f ca="1" t="shared" si="119"/>
        <v>45919</v>
      </c>
      <c r="I768" s="344" t="str">
        <f ca="1" t="shared" si="120"/>
        <v>收到河南华润电力首阳山有限公司工程款</v>
      </c>
      <c r="J768" s="344" t="str">
        <f ca="1" t="shared" si="121"/>
        <v>营业回款</v>
      </c>
      <c r="K768" s="345">
        <f ca="1" t="shared" si="122"/>
        <v>27000</v>
      </c>
      <c r="L768" s="345">
        <f ca="1" t="shared" si="123"/>
        <v>0</v>
      </c>
      <c r="M768" s="345">
        <f ca="1" t="shared" si="124"/>
        <v>52301.3299999997</v>
      </c>
      <c r="N768" s="345">
        <f ca="1" t="shared" si="125"/>
        <v>0</v>
      </c>
    </row>
    <row r="769" ht="14.25" hidden="1" spans="1:14">
      <c r="A769" s="334">
        <f>档案!A768</f>
        <v>0</v>
      </c>
      <c r="B769" s="334">
        <f ca="1" t="shared" si="118"/>
        <v>1</v>
      </c>
      <c r="D769" s="334">
        <f ca="1" t="shared" si="126"/>
        <v>2</v>
      </c>
      <c r="E769" s="327">
        <f ca="1" t="shared" si="127"/>
        <v>613</v>
      </c>
      <c r="F769" s="327" t="str">
        <f ca="1">VLOOKUP(D769,档案!A:C,3,FALSE)</f>
        <v>武汉开明</v>
      </c>
      <c r="G769" s="338" t="str">
        <f ca="1">VLOOKUP(D769,档案!A:B,2,FALSE)</f>
        <v>浦发银行光谷支行004954</v>
      </c>
      <c r="H769" s="328">
        <f ca="1" t="shared" si="119"/>
        <v>45919</v>
      </c>
      <c r="I769" s="344" t="str">
        <f ca="1" t="shared" si="120"/>
        <v>收到海拉尔蒙西水泥有限公司项目款</v>
      </c>
      <c r="J769" s="344" t="str">
        <f ca="1" t="shared" si="121"/>
        <v>营业回款</v>
      </c>
      <c r="K769" s="345">
        <f ca="1" t="shared" si="122"/>
        <v>1177.5</v>
      </c>
      <c r="L769" s="345">
        <f ca="1" t="shared" si="123"/>
        <v>0</v>
      </c>
      <c r="M769" s="345">
        <f ca="1" t="shared" si="124"/>
        <v>53478.8299999997</v>
      </c>
      <c r="N769" s="345">
        <f ca="1" t="shared" si="125"/>
        <v>0</v>
      </c>
    </row>
    <row r="770" ht="14.25" hidden="1" spans="1:14">
      <c r="A770" s="334">
        <f>档案!A769</f>
        <v>0</v>
      </c>
      <c r="B770" s="334">
        <f ca="1" t="shared" si="118"/>
        <v>1</v>
      </c>
      <c r="D770" s="334">
        <f ca="1" t="shared" si="126"/>
        <v>2</v>
      </c>
      <c r="E770" s="327">
        <f ca="1" t="shared" si="127"/>
        <v>614</v>
      </c>
      <c r="F770" s="327" t="str">
        <f ca="1">VLOOKUP(D770,档案!A:C,3,FALSE)</f>
        <v>武汉开明</v>
      </c>
      <c r="G770" s="338" t="str">
        <f ca="1">VLOOKUP(D770,档案!A:B,2,FALSE)</f>
        <v>浦发银行光谷支行004954</v>
      </c>
      <c r="H770" s="328">
        <f ca="1" t="shared" si="119"/>
        <v>45919</v>
      </c>
      <c r="I770" s="344" t="str">
        <f ca="1" t="shared" si="120"/>
        <v>转王先梅邮政户</v>
      </c>
      <c r="J770" s="344" t="str">
        <f ca="1" t="shared" si="121"/>
        <v>转出他行或提现</v>
      </c>
      <c r="K770" s="345">
        <f ca="1" t="shared" si="122"/>
        <v>0</v>
      </c>
      <c r="L770" s="345">
        <f ca="1" t="shared" si="123"/>
        <v>30000</v>
      </c>
      <c r="M770" s="345">
        <f ca="1" t="shared" si="124"/>
        <v>23478.8299999997</v>
      </c>
      <c r="N770" s="345">
        <f ca="1" t="shared" si="125"/>
        <v>0</v>
      </c>
    </row>
    <row r="771" ht="14.25" hidden="1" spans="1:14">
      <c r="A771" s="334">
        <f>档案!A770</f>
        <v>0</v>
      </c>
      <c r="B771" s="334">
        <f ca="1" t="shared" ref="B771:B834" si="128">COUNTA(INDIRECT("'"&amp;A771&amp;"'!a:a"))</f>
        <v>1</v>
      </c>
      <c r="D771" s="334">
        <f ca="1" t="shared" si="126"/>
        <v>2</v>
      </c>
      <c r="E771" s="327">
        <f ca="1" t="shared" si="127"/>
        <v>615</v>
      </c>
      <c r="F771" s="327" t="str">
        <f ca="1">VLOOKUP(D771,档案!A:C,3,FALSE)</f>
        <v>武汉开明</v>
      </c>
      <c r="G771" s="338" t="str">
        <f ca="1">VLOOKUP(D771,档案!A:B,2,FALSE)</f>
        <v>浦发银行光谷支行004954</v>
      </c>
      <c r="H771" s="328">
        <f ca="1" t="shared" ref="H771:H834" si="129">INDEX(INDIRECT("'"&amp;$D771&amp;"'!A:g"),$E771,COLUMN()-7)</f>
        <v>45919</v>
      </c>
      <c r="I771" s="344" t="str">
        <f ca="1" t="shared" ref="I771:I834" si="130">INDEX(INDIRECT("'"&amp;$D771&amp;"'!A:g"),$E771,COLUMN()-7)</f>
        <v>手续费</v>
      </c>
      <c r="J771" s="344" t="str">
        <f ca="1" t="shared" ref="J771:J834" si="131">INDEX(INDIRECT("'"&amp;$D771&amp;"'!A:g"),$E771,COLUMN()-7)</f>
        <v>付日常费用</v>
      </c>
      <c r="K771" s="345">
        <f ca="1" t="shared" ref="K771:K834" si="132">INDEX(INDIRECT("'"&amp;$D771&amp;"'!A:g"),$E771,COLUMN()-7)</f>
        <v>0</v>
      </c>
      <c r="L771" s="345">
        <f ca="1" t="shared" ref="L771:L834" si="133">INDEX(INDIRECT("'"&amp;$D771&amp;"'!A:g"),$E771,COLUMN()-7)</f>
        <v>9</v>
      </c>
      <c r="M771" s="345">
        <f ca="1" t="shared" ref="M771:M834" si="134">INDEX(INDIRECT("'"&amp;$D771&amp;"'!A:g"),$E771,COLUMN()-7)</f>
        <v>23469.8299999997</v>
      </c>
      <c r="N771" s="345">
        <f ca="1" t="shared" ref="N771:N834" si="135">INDEX(INDIRECT("'"&amp;$D771&amp;"'!A:g"),$E771,COLUMN()-7)</f>
        <v>0</v>
      </c>
    </row>
    <row r="772" ht="14.25" hidden="1" spans="1:14">
      <c r="A772" s="334">
        <f>档案!A771</f>
        <v>0</v>
      </c>
      <c r="B772" s="334">
        <f ca="1" t="shared" si="128"/>
        <v>1</v>
      </c>
      <c r="D772" s="334">
        <f ca="1" t="shared" ref="D772:D835" si="136">IF(E771&gt;=VLOOKUP(D771,A:B,2,FALSE),D771+1,D771)</f>
        <v>2</v>
      </c>
      <c r="E772" s="327">
        <f ca="1" t="shared" ref="E772:E835" si="137">IF(E771&gt;=VLOOKUP(D771,A:B,2,FALSE),3,E771+1)</f>
        <v>616</v>
      </c>
      <c r="F772" s="327" t="str">
        <f ca="1">VLOOKUP(D772,档案!A:C,3,FALSE)</f>
        <v>武汉开明</v>
      </c>
      <c r="G772" s="338" t="str">
        <f ca="1">VLOOKUP(D772,档案!A:B,2,FALSE)</f>
        <v>浦发银行光谷支行004954</v>
      </c>
      <c r="H772" s="328">
        <f ca="1" t="shared" si="129"/>
        <v>45919</v>
      </c>
      <c r="I772" s="344" t="str">
        <f ca="1" t="shared" si="130"/>
        <v>转管厚良2025年7月工资</v>
      </c>
      <c r="J772" s="344" t="str">
        <f ca="1" t="shared" si="131"/>
        <v>付日常费用</v>
      </c>
      <c r="K772" s="345">
        <f ca="1" t="shared" si="132"/>
        <v>0</v>
      </c>
      <c r="L772" s="345">
        <f ca="1" t="shared" si="133"/>
        <v>9394.22</v>
      </c>
      <c r="M772" s="345">
        <f ca="1" t="shared" si="134"/>
        <v>14075.6099999997</v>
      </c>
      <c r="N772" s="345">
        <f ca="1" t="shared" si="135"/>
        <v>0</v>
      </c>
    </row>
    <row r="773" ht="14.25" hidden="1" spans="1:14">
      <c r="A773" s="334">
        <f>档案!A772</f>
        <v>0</v>
      </c>
      <c r="B773" s="334">
        <f ca="1" t="shared" si="128"/>
        <v>1</v>
      </c>
      <c r="D773" s="334">
        <f ca="1" t="shared" si="136"/>
        <v>2</v>
      </c>
      <c r="E773" s="327">
        <f ca="1" t="shared" si="137"/>
        <v>617</v>
      </c>
      <c r="F773" s="327" t="str">
        <f ca="1">VLOOKUP(D773,档案!A:C,3,FALSE)</f>
        <v>武汉开明</v>
      </c>
      <c r="G773" s="338" t="str">
        <f ca="1">VLOOKUP(D773,档案!A:B,2,FALSE)</f>
        <v>浦发银行光谷支行004954</v>
      </c>
      <c r="H773" s="328">
        <f ca="1" t="shared" si="129"/>
        <v>45919</v>
      </c>
      <c r="I773" s="344" t="str">
        <f ca="1" t="shared" si="130"/>
        <v>手续费</v>
      </c>
      <c r="J773" s="344" t="str">
        <f ca="1" t="shared" si="131"/>
        <v>付日常费用</v>
      </c>
      <c r="K773" s="345">
        <f ca="1" t="shared" si="132"/>
        <v>0</v>
      </c>
      <c r="L773" s="345">
        <f ca="1" t="shared" si="133"/>
        <v>4.5</v>
      </c>
      <c r="M773" s="345">
        <f ca="1" t="shared" si="134"/>
        <v>14071.1099999997</v>
      </c>
      <c r="N773" s="345">
        <f ca="1" t="shared" si="135"/>
        <v>0</v>
      </c>
    </row>
    <row r="774" ht="14.25" hidden="1" spans="1:14">
      <c r="A774" s="334">
        <f>档案!A773</f>
        <v>0</v>
      </c>
      <c r="B774" s="334">
        <f ca="1" t="shared" si="128"/>
        <v>1</v>
      </c>
      <c r="D774" s="334">
        <f ca="1" t="shared" si="136"/>
        <v>2</v>
      </c>
      <c r="E774" s="327">
        <f ca="1" t="shared" si="137"/>
        <v>618</v>
      </c>
      <c r="F774" s="327" t="str">
        <f ca="1">VLOOKUP(D774,档案!A:C,3,FALSE)</f>
        <v>武汉开明</v>
      </c>
      <c r="G774" s="338" t="str">
        <f ca="1">VLOOKUP(D774,档案!A:B,2,FALSE)</f>
        <v>浦发银行光谷支行004954</v>
      </c>
      <c r="H774" s="328">
        <f ca="1" t="shared" si="129"/>
        <v>45919</v>
      </c>
      <c r="I774" s="344" t="str">
        <f ca="1" t="shared" si="130"/>
        <v>收到湖北岚丹中信转款</v>
      </c>
      <c r="J774" s="344" t="str">
        <f ca="1" t="shared" si="131"/>
        <v>他行转入或存现</v>
      </c>
      <c r="K774" s="345">
        <f ca="1" t="shared" si="132"/>
        <v>50000</v>
      </c>
      <c r="L774" s="345">
        <f ca="1" t="shared" si="133"/>
        <v>0</v>
      </c>
      <c r="M774" s="345">
        <f ca="1" t="shared" si="134"/>
        <v>64071.1099999997</v>
      </c>
      <c r="N774" s="345">
        <f ca="1" t="shared" si="135"/>
        <v>0</v>
      </c>
    </row>
    <row r="775" ht="14.25" hidden="1" spans="1:14">
      <c r="A775" s="334">
        <f>档案!A774</f>
        <v>0</v>
      </c>
      <c r="B775" s="334">
        <f ca="1" t="shared" si="128"/>
        <v>1</v>
      </c>
      <c r="D775" s="334">
        <f ca="1" t="shared" si="136"/>
        <v>2</v>
      </c>
      <c r="E775" s="327">
        <f ca="1" t="shared" si="137"/>
        <v>619</v>
      </c>
      <c r="F775" s="327" t="str">
        <f ca="1">VLOOKUP(D775,档案!A:C,3,FALSE)</f>
        <v>武汉开明</v>
      </c>
      <c r="G775" s="338" t="str">
        <f ca="1">VLOOKUP(D775,档案!A:B,2,FALSE)</f>
        <v>浦发银行光谷支行004954</v>
      </c>
      <c r="H775" s="328">
        <f ca="1" t="shared" si="129"/>
        <v>45919</v>
      </c>
      <c r="I775" s="344" t="str">
        <f ca="1" t="shared" si="130"/>
        <v>生产部熊伟用款日照钢铁烧结厂压力容器更换项目投标保证金付日照钢铁有限公司</v>
      </c>
      <c r="J775" s="344" t="str">
        <f ca="1" t="shared" si="131"/>
        <v>付投标保证金</v>
      </c>
      <c r="K775" s="345">
        <f ca="1" t="shared" si="132"/>
        <v>0</v>
      </c>
      <c r="L775" s="345">
        <f ca="1" t="shared" si="133"/>
        <v>10000</v>
      </c>
      <c r="M775" s="345">
        <f ca="1" t="shared" si="134"/>
        <v>54071.1099999997</v>
      </c>
      <c r="N775" s="345">
        <f ca="1" t="shared" si="135"/>
        <v>0</v>
      </c>
    </row>
    <row r="776" ht="14.25" hidden="1" spans="1:14">
      <c r="A776" s="334">
        <f>档案!A775</f>
        <v>0</v>
      </c>
      <c r="B776" s="334">
        <f ca="1" t="shared" si="128"/>
        <v>1</v>
      </c>
      <c r="D776" s="334">
        <f ca="1" t="shared" si="136"/>
        <v>2</v>
      </c>
      <c r="E776" s="327">
        <f ca="1" t="shared" si="137"/>
        <v>620</v>
      </c>
      <c r="F776" s="327" t="str">
        <f ca="1">VLOOKUP(D776,档案!A:C,3,FALSE)</f>
        <v>武汉开明</v>
      </c>
      <c r="G776" s="338" t="str">
        <f ca="1">VLOOKUP(D776,档案!A:B,2,FALSE)</f>
        <v>浦发银行光谷支行004954</v>
      </c>
      <c r="H776" s="328">
        <f ca="1" t="shared" si="129"/>
        <v>45919</v>
      </c>
      <c r="I776" s="344" t="str">
        <f ca="1" t="shared" si="130"/>
        <v>转林全意</v>
      </c>
      <c r="J776" s="344" t="str">
        <f ca="1" t="shared" si="131"/>
        <v>付日常费用</v>
      </c>
      <c r="K776" s="345">
        <f ca="1" t="shared" si="132"/>
        <v>0</v>
      </c>
      <c r="L776" s="345">
        <f ca="1" t="shared" si="133"/>
        <v>10000</v>
      </c>
      <c r="M776" s="345">
        <f ca="1" t="shared" si="134"/>
        <v>44071.1099999997</v>
      </c>
      <c r="N776" s="345">
        <f ca="1" t="shared" si="135"/>
        <v>0</v>
      </c>
    </row>
    <row r="777" ht="14.25" hidden="1" spans="1:14">
      <c r="A777" s="334">
        <f>档案!A776</f>
        <v>0</v>
      </c>
      <c r="B777" s="334">
        <f ca="1" t="shared" si="128"/>
        <v>1</v>
      </c>
      <c r="D777" s="334">
        <f ca="1" t="shared" si="136"/>
        <v>2</v>
      </c>
      <c r="E777" s="327">
        <f ca="1" t="shared" si="137"/>
        <v>621</v>
      </c>
      <c r="F777" s="327" t="str">
        <f ca="1">VLOOKUP(D777,档案!A:C,3,FALSE)</f>
        <v>武汉开明</v>
      </c>
      <c r="G777" s="338" t="str">
        <f ca="1">VLOOKUP(D777,档案!A:B,2,FALSE)</f>
        <v>浦发银行光谷支行004954</v>
      </c>
      <c r="H777" s="328">
        <f ca="1" t="shared" si="129"/>
        <v>45919</v>
      </c>
      <c r="I777" s="344" t="str">
        <f ca="1" t="shared" si="130"/>
        <v>手续费</v>
      </c>
      <c r="J777" s="344" t="str">
        <f ca="1" t="shared" si="131"/>
        <v>付日常费用</v>
      </c>
      <c r="K777" s="345">
        <f ca="1" t="shared" si="132"/>
        <v>0</v>
      </c>
      <c r="L777" s="345">
        <f ca="1" t="shared" si="133"/>
        <v>4.5</v>
      </c>
      <c r="M777" s="345">
        <f ca="1" t="shared" si="134"/>
        <v>44066.6099999997</v>
      </c>
      <c r="N777" s="345">
        <f ca="1" t="shared" si="135"/>
        <v>0</v>
      </c>
    </row>
    <row r="778" ht="14.25" hidden="1" spans="1:14">
      <c r="A778" s="334">
        <f>档案!A777</f>
        <v>0</v>
      </c>
      <c r="B778" s="334">
        <f ca="1" t="shared" si="128"/>
        <v>1</v>
      </c>
      <c r="D778" s="334">
        <f ca="1" t="shared" si="136"/>
        <v>2</v>
      </c>
      <c r="E778" s="327">
        <f ca="1" t="shared" si="137"/>
        <v>622</v>
      </c>
      <c r="F778" s="327" t="str">
        <f ca="1">VLOOKUP(D778,档案!A:C,3,FALSE)</f>
        <v>武汉开明</v>
      </c>
      <c r="G778" s="338" t="str">
        <f ca="1">VLOOKUP(D778,档案!A:B,2,FALSE)</f>
        <v>浦发银行光谷支行004954</v>
      </c>
      <c r="H778" s="328">
        <f ca="1" t="shared" si="129"/>
        <v>45919</v>
      </c>
      <c r="I778" s="344" t="str">
        <f ca="1" t="shared" si="130"/>
        <v>手续费</v>
      </c>
      <c r="J778" s="344" t="str">
        <f ca="1" t="shared" si="131"/>
        <v>付日常费用</v>
      </c>
      <c r="K778" s="345">
        <f ca="1" t="shared" si="132"/>
        <v>0</v>
      </c>
      <c r="L778" s="345">
        <f ca="1" t="shared" si="133"/>
        <v>4.5</v>
      </c>
      <c r="M778" s="345">
        <f ca="1" t="shared" si="134"/>
        <v>44062.1099999997</v>
      </c>
      <c r="N778" s="345">
        <f ca="1" t="shared" si="135"/>
        <v>0</v>
      </c>
    </row>
    <row r="779" ht="14.25" hidden="1" spans="1:14">
      <c r="A779" s="334">
        <f>档案!A778</f>
        <v>0</v>
      </c>
      <c r="B779" s="334">
        <f ca="1" t="shared" si="128"/>
        <v>1</v>
      </c>
      <c r="D779" s="334">
        <f ca="1" t="shared" si="136"/>
        <v>2</v>
      </c>
      <c r="E779" s="327">
        <f ca="1" t="shared" si="137"/>
        <v>623</v>
      </c>
      <c r="F779" s="327" t="str">
        <f ca="1">VLOOKUP(D779,档案!A:C,3,FALSE)</f>
        <v>武汉开明</v>
      </c>
      <c r="G779" s="338" t="str">
        <f ca="1">VLOOKUP(D779,档案!A:B,2,FALSE)</f>
        <v>浦发银行光谷支行004954</v>
      </c>
      <c r="H779" s="328">
        <f ca="1" t="shared" si="129"/>
        <v>45919</v>
      </c>
      <c r="I779" s="344" t="str">
        <f ca="1" t="shared" si="130"/>
        <v>收到青海梧烔建材有限责任公司项目款</v>
      </c>
      <c r="J779" s="344" t="str">
        <f ca="1" t="shared" si="131"/>
        <v>营业回款</v>
      </c>
      <c r="K779" s="345">
        <f ca="1" t="shared" si="132"/>
        <v>10000</v>
      </c>
      <c r="L779" s="345">
        <f ca="1" t="shared" si="133"/>
        <v>0</v>
      </c>
      <c r="M779" s="345">
        <f ca="1" t="shared" si="134"/>
        <v>54062.1099999997</v>
      </c>
      <c r="N779" s="345">
        <f ca="1" t="shared" si="135"/>
        <v>0</v>
      </c>
    </row>
    <row r="780" ht="14.25" hidden="1" spans="1:14">
      <c r="A780" s="334">
        <f>档案!A779</f>
        <v>0</v>
      </c>
      <c r="B780" s="334">
        <f ca="1" t="shared" si="128"/>
        <v>1</v>
      </c>
      <c r="D780" s="334">
        <f ca="1" t="shared" si="136"/>
        <v>2</v>
      </c>
      <c r="E780" s="327">
        <f ca="1" t="shared" si="137"/>
        <v>624</v>
      </c>
      <c r="F780" s="327" t="str">
        <f ca="1">VLOOKUP(D780,档案!A:C,3,FALSE)</f>
        <v>武汉开明</v>
      </c>
      <c r="G780" s="338" t="str">
        <f ca="1">VLOOKUP(D780,档案!A:B,2,FALSE)</f>
        <v>浦发银行光谷支行004954</v>
      </c>
      <c r="H780" s="328">
        <f ca="1" t="shared" si="129"/>
        <v>45921</v>
      </c>
      <c r="I780" s="344" t="str">
        <f ca="1" t="shared" si="130"/>
        <v>收到银行活期存款息</v>
      </c>
      <c r="J780" s="344" t="str">
        <f ca="1" t="shared" si="131"/>
        <v>其他收款</v>
      </c>
      <c r="K780" s="345">
        <f ca="1" t="shared" si="132"/>
        <v>11.53</v>
      </c>
      <c r="L780" s="345">
        <f ca="1" t="shared" si="133"/>
        <v>0</v>
      </c>
      <c r="M780" s="345">
        <f ca="1" t="shared" si="134"/>
        <v>54073.6399999997</v>
      </c>
      <c r="N780" s="345">
        <f ca="1" t="shared" si="135"/>
        <v>0</v>
      </c>
    </row>
    <row r="781" ht="14.25" hidden="1" spans="1:14">
      <c r="A781" s="334">
        <f>档案!A780</f>
        <v>0</v>
      </c>
      <c r="B781" s="334">
        <f ca="1" t="shared" si="128"/>
        <v>1</v>
      </c>
      <c r="D781" s="334">
        <f ca="1" t="shared" si="136"/>
        <v>2</v>
      </c>
      <c r="E781" s="327">
        <f ca="1" t="shared" si="137"/>
        <v>625</v>
      </c>
      <c r="F781" s="327" t="str">
        <f ca="1">VLOOKUP(D781,档案!A:C,3,FALSE)</f>
        <v>武汉开明</v>
      </c>
      <c r="G781" s="338" t="str">
        <f ca="1">VLOOKUP(D781,档案!A:B,2,FALSE)</f>
        <v>浦发银行光谷支行004954</v>
      </c>
      <c r="H781" s="328">
        <f ca="1" t="shared" si="129"/>
        <v>45921</v>
      </c>
      <c r="I781" s="344" t="str">
        <f ca="1" t="shared" si="130"/>
        <v>还浦发贷款利息</v>
      </c>
      <c r="J781" s="344" t="str">
        <f ca="1" t="shared" si="131"/>
        <v>还借款及利息</v>
      </c>
      <c r="K781" s="345">
        <f ca="1" t="shared" si="132"/>
        <v>0</v>
      </c>
      <c r="L781" s="345">
        <f ca="1" t="shared" si="133"/>
        <v>10094.44</v>
      </c>
      <c r="M781" s="345">
        <f ca="1" t="shared" si="134"/>
        <v>43979.1999999997</v>
      </c>
      <c r="N781" s="345">
        <f ca="1" t="shared" si="135"/>
        <v>0</v>
      </c>
    </row>
    <row r="782" ht="14.25" hidden="1" spans="1:14">
      <c r="A782" s="334">
        <f>档案!A781</f>
        <v>0</v>
      </c>
      <c r="B782" s="334">
        <f ca="1" t="shared" si="128"/>
        <v>1</v>
      </c>
      <c r="D782" s="334">
        <f ca="1" t="shared" si="136"/>
        <v>2</v>
      </c>
      <c r="E782" s="327">
        <f ca="1" t="shared" si="137"/>
        <v>626</v>
      </c>
      <c r="F782" s="327" t="str">
        <f ca="1">VLOOKUP(D782,档案!A:C,3,FALSE)</f>
        <v>武汉开明</v>
      </c>
      <c r="G782" s="338" t="str">
        <f ca="1">VLOOKUP(D782,档案!A:B,2,FALSE)</f>
        <v>浦发银行光谷支行004954</v>
      </c>
      <c r="H782" s="328">
        <f ca="1" t="shared" si="129"/>
        <v>45922</v>
      </c>
      <c r="I782" s="344" t="str">
        <f ca="1" t="shared" si="130"/>
        <v>生产部马全花用款青海发投煅烧车间托轮车削工程项目费用付三门峡天昂机械设备有限公司--公司</v>
      </c>
      <c r="J782" s="344" t="str">
        <f ca="1" t="shared" si="131"/>
        <v>项目成本</v>
      </c>
      <c r="K782" s="345">
        <f ca="1" t="shared" si="132"/>
        <v>0</v>
      </c>
      <c r="L782" s="345">
        <f ca="1" t="shared" si="133"/>
        <v>10000</v>
      </c>
      <c r="M782" s="345">
        <f ca="1" t="shared" si="134"/>
        <v>33979.1999999997</v>
      </c>
      <c r="N782" s="345">
        <f ca="1" t="shared" si="135"/>
        <v>0</v>
      </c>
    </row>
    <row r="783" ht="14.25" hidden="1" spans="1:14">
      <c r="A783" s="334">
        <f>档案!A782</f>
        <v>0</v>
      </c>
      <c r="B783" s="334">
        <f ca="1" t="shared" si="128"/>
        <v>1</v>
      </c>
      <c r="D783" s="334">
        <f ca="1" t="shared" si="136"/>
        <v>2</v>
      </c>
      <c r="E783" s="327">
        <f ca="1" t="shared" si="137"/>
        <v>627</v>
      </c>
      <c r="F783" s="327" t="str">
        <f ca="1">VLOOKUP(D783,档案!A:C,3,FALSE)</f>
        <v>武汉开明</v>
      </c>
      <c r="G783" s="338" t="str">
        <f ca="1">VLOOKUP(D783,档案!A:B,2,FALSE)</f>
        <v>浦发银行光谷支行004954</v>
      </c>
      <c r="H783" s="328">
        <f ca="1" t="shared" si="129"/>
        <v>45922</v>
      </c>
      <c r="I783" s="344" t="str">
        <f ca="1" t="shared" si="130"/>
        <v>生产部李权智借支新洋丰外协人员生活住宿费备用金--个人</v>
      </c>
      <c r="J783" s="344" t="str">
        <f ca="1" t="shared" si="131"/>
        <v>项目成本</v>
      </c>
      <c r="K783" s="345">
        <f ca="1" t="shared" si="132"/>
        <v>0</v>
      </c>
      <c r="L783" s="345">
        <f ca="1" t="shared" si="133"/>
        <v>5000</v>
      </c>
      <c r="M783" s="345">
        <f ca="1" t="shared" si="134"/>
        <v>28979.1999999997</v>
      </c>
      <c r="N783" s="345">
        <f ca="1" t="shared" si="135"/>
        <v>0</v>
      </c>
    </row>
    <row r="784" ht="14.25" hidden="1" spans="1:14">
      <c r="A784" s="334">
        <f>档案!A783</f>
        <v>0</v>
      </c>
      <c r="B784" s="334">
        <f ca="1" t="shared" si="128"/>
        <v>1</v>
      </c>
      <c r="D784" s="334">
        <f ca="1" t="shared" si="136"/>
        <v>2</v>
      </c>
      <c r="E784" s="327">
        <f ca="1" t="shared" si="137"/>
        <v>628</v>
      </c>
      <c r="F784" s="327" t="str">
        <f ca="1">VLOOKUP(D784,档案!A:C,3,FALSE)</f>
        <v>武汉开明</v>
      </c>
      <c r="G784" s="338" t="str">
        <f ca="1">VLOOKUP(D784,档案!A:B,2,FALSE)</f>
        <v>浦发银行光谷支行004954</v>
      </c>
      <c r="H784" s="328">
        <f ca="1" t="shared" si="129"/>
        <v>45922</v>
      </c>
      <c r="I784" s="344" t="str">
        <f ca="1" t="shared" si="130"/>
        <v>生产部李权智报销磨石从内蒙宜化调度到芜湖物流运费--个人</v>
      </c>
      <c r="J784" s="344" t="str">
        <f ca="1" t="shared" si="131"/>
        <v>项目成本</v>
      </c>
      <c r="K784" s="345">
        <f ca="1" t="shared" si="132"/>
        <v>0</v>
      </c>
      <c r="L784" s="345">
        <f ca="1" t="shared" si="133"/>
        <v>174</v>
      </c>
      <c r="M784" s="345">
        <f ca="1" t="shared" si="134"/>
        <v>28805.1999999997</v>
      </c>
      <c r="N784" s="345">
        <f ca="1" t="shared" si="135"/>
        <v>0</v>
      </c>
    </row>
    <row r="785" ht="14.25" hidden="1" spans="1:14">
      <c r="A785" s="334">
        <f>档案!A784</f>
        <v>0</v>
      </c>
      <c r="B785" s="334">
        <f ca="1" t="shared" si="128"/>
        <v>1</v>
      </c>
      <c r="D785" s="334">
        <f ca="1" t="shared" si="136"/>
        <v>2</v>
      </c>
      <c r="E785" s="327">
        <f ca="1" t="shared" si="137"/>
        <v>629</v>
      </c>
      <c r="F785" s="327" t="str">
        <f ca="1">VLOOKUP(D785,档案!A:C,3,FALSE)</f>
        <v>武汉开明</v>
      </c>
      <c r="G785" s="338" t="str">
        <f ca="1">VLOOKUP(D785,档案!A:B,2,FALSE)</f>
        <v>浦发银行光谷支行004954</v>
      </c>
      <c r="H785" s="328">
        <f ca="1" t="shared" si="129"/>
        <v>45922</v>
      </c>
      <c r="I785" s="344" t="str">
        <f ca="1" t="shared" si="130"/>
        <v>生产部景旭光用款内蒙古宜化转化器，内蒙古君正，中盐内蒙古外协戴路生人员工资（合计46086.75元，9.5付37836.75，剩8250付戴路生）--个人</v>
      </c>
      <c r="J785" s="344" t="str">
        <f ca="1" t="shared" si="131"/>
        <v>项目成本</v>
      </c>
      <c r="K785" s="345">
        <f ca="1" t="shared" si="132"/>
        <v>0</v>
      </c>
      <c r="L785" s="345">
        <f ca="1" t="shared" si="133"/>
        <v>8250</v>
      </c>
      <c r="M785" s="345">
        <f ca="1" t="shared" si="134"/>
        <v>20555.1999999997</v>
      </c>
      <c r="N785" s="345">
        <f ca="1" t="shared" si="135"/>
        <v>0</v>
      </c>
    </row>
    <row r="786" ht="14.25" hidden="1" spans="1:14">
      <c r="A786" s="334">
        <f>档案!A785</f>
        <v>0</v>
      </c>
      <c r="B786" s="334">
        <f ca="1" t="shared" si="128"/>
        <v>1</v>
      </c>
      <c r="D786" s="334">
        <f ca="1" t="shared" si="136"/>
        <v>2</v>
      </c>
      <c r="E786" s="327">
        <f ca="1" t="shared" si="137"/>
        <v>630</v>
      </c>
      <c r="F786" s="327" t="str">
        <f ca="1">VLOOKUP(D786,档案!A:C,3,FALSE)</f>
        <v>武汉开明</v>
      </c>
      <c r="G786" s="338" t="str">
        <f ca="1">VLOOKUP(D786,档案!A:B,2,FALSE)</f>
        <v>浦发银行光谷支行004954</v>
      </c>
      <c r="H786" s="328">
        <f ca="1" t="shared" si="129"/>
        <v>45922</v>
      </c>
      <c r="I786" s="344" t="str">
        <f ca="1" t="shared" si="130"/>
        <v>综合部蒋霞用款新洋丰项目人员17人15天意外险（保额：100万/人）付中国太平洋财产保险股份有限公司上海分公司</v>
      </c>
      <c r="J786" s="344" t="str">
        <f ca="1" t="shared" si="131"/>
        <v>项目成本</v>
      </c>
      <c r="K786" s="345">
        <f ca="1" t="shared" si="132"/>
        <v>0</v>
      </c>
      <c r="L786" s="345">
        <f ca="1" t="shared" si="133"/>
        <v>3150</v>
      </c>
      <c r="M786" s="345">
        <f ca="1" t="shared" si="134"/>
        <v>17405.1999999997</v>
      </c>
      <c r="N786" s="345">
        <f ca="1" t="shared" si="135"/>
        <v>0</v>
      </c>
    </row>
    <row r="787" ht="14.25" hidden="1" spans="1:14">
      <c r="A787" s="334">
        <f>档案!A786</f>
        <v>0</v>
      </c>
      <c r="B787" s="334">
        <f ca="1" t="shared" si="128"/>
        <v>1</v>
      </c>
      <c r="D787" s="334">
        <f ca="1" t="shared" si="136"/>
        <v>2</v>
      </c>
      <c r="E787" s="327">
        <f ca="1" t="shared" si="137"/>
        <v>631</v>
      </c>
      <c r="F787" s="327" t="str">
        <f ca="1">VLOOKUP(D787,档案!A:C,3,FALSE)</f>
        <v>武汉开明</v>
      </c>
      <c r="G787" s="338" t="str">
        <f ca="1">VLOOKUP(D787,档案!A:B,2,FALSE)</f>
        <v>浦发银行光谷支行004954</v>
      </c>
      <c r="H787" s="328">
        <f ca="1" t="shared" si="129"/>
        <v>45922</v>
      </c>
      <c r="I787" s="344" t="str">
        <f ca="1" t="shared" si="130"/>
        <v>手续费</v>
      </c>
      <c r="J787" s="344" t="str">
        <f ca="1" t="shared" si="131"/>
        <v>付日常费用</v>
      </c>
      <c r="K787" s="345">
        <f ca="1" t="shared" si="132"/>
        <v>0</v>
      </c>
      <c r="L787" s="345">
        <f ca="1" t="shared" si="133"/>
        <v>4</v>
      </c>
      <c r="M787" s="345">
        <f ca="1" t="shared" si="134"/>
        <v>17401.1999999997</v>
      </c>
      <c r="N787" s="345">
        <f ca="1" t="shared" si="135"/>
        <v>0</v>
      </c>
    </row>
    <row r="788" ht="14.25" hidden="1" spans="1:14">
      <c r="A788" s="334">
        <f>档案!A787</f>
        <v>0</v>
      </c>
      <c r="B788" s="334">
        <f ca="1" t="shared" si="128"/>
        <v>1</v>
      </c>
      <c r="D788" s="334">
        <f ca="1" t="shared" si="136"/>
        <v>2</v>
      </c>
      <c r="E788" s="327">
        <f ca="1" t="shared" si="137"/>
        <v>632</v>
      </c>
      <c r="F788" s="327" t="str">
        <f ca="1">VLOOKUP(D788,档案!A:C,3,FALSE)</f>
        <v>武汉开明</v>
      </c>
      <c r="G788" s="338" t="str">
        <f ca="1">VLOOKUP(D788,档案!A:B,2,FALSE)</f>
        <v>浦发银行光谷支行004954</v>
      </c>
      <c r="H788" s="328">
        <f ca="1" t="shared" si="129"/>
        <v>45922</v>
      </c>
      <c r="I788" s="344" t="str">
        <f ca="1" t="shared" si="130"/>
        <v>手续费</v>
      </c>
      <c r="J788" s="344" t="str">
        <f ca="1" t="shared" si="131"/>
        <v>付日常费用</v>
      </c>
      <c r="K788" s="345">
        <f ca="1" t="shared" si="132"/>
        <v>0</v>
      </c>
      <c r="L788" s="345">
        <f ca="1" t="shared" si="133"/>
        <v>4</v>
      </c>
      <c r="M788" s="345">
        <f ca="1" t="shared" si="134"/>
        <v>17397.1999999997</v>
      </c>
      <c r="N788" s="345">
        <f ca="1" t="shared" si="135"/>
        <v>0</v>
      </c>
    </row>
    <row r="789" ht="14.25" hidden="1" spans="1:14">
      <c r="A789" s="334">
        <f>档案!A788</f>
        <v>0</v>
      </c>
      <c r="B789" s="334">
        <f ca="1" t="shared" si="128"/>
        <v>1</v>
      </c>
      <c r="D789" s="334">
        <f ca="1" t="shared" si="136"/>
        <v>2</v>
      </c>
      <c r="E789" s="327">
        <f ca="1" t="shared" si="137"/>
        <v>633</v>
      </c>
      <c r="F789" s="327" t="str">
        <f ca="1">VLOOKUP(D789,档案!A:C,3,FALSE)</f>
        <v>武汉开明</v>
      </c>
      <c r="G789" s="338" t="str">
        <f ca="1">VLOOKUP(D789,档案!A:B,2,FALSE)</f>
        <v>浦发银行光谷支行004954</v>
      </c>
      <c r="H789" s="328">
        <f ca="1" t="shared" si="129"/>
        <v>45922</v>
      </c>
      <c r="I789" s="344" t="str">
        <f ca="1" t="shared" si="130"/>
        <v>手续费</v>
      </c>
      <c r="J789" s="344" t="str">
        <f ca="1" t="shared" si="131"/>
        <v>付日常费用</v>
      </c>
      <c r="K789" s="345">
        <f ca="1" t="shared" si="132"/>
        <v>0</v>
      </c>
      <c r="L789" s="345">
        <f ca="1" t="shared" si="133"/>
        <v>4</v>
      </c>
      <c r="M789" s="345">
        <f ca="1" t="shared" si="134"/>
        <v>17393.1999999997</v>
      </c>
      <c r="N789" s="345">
        <f ca="1" t="shared" si="135"/>
        <v>0</v>
      </c>
    </row>
    <row r="790" ht="14.25" hidden="1" spans="1:14">
      <c r="A790" s="334">
        <f>档案!A789</f>
        <v>0</v>
      </c>
      <c r="B790" s="334">
        <f ca="1" t="shared" si="128"/>
        <v>1</v>
      </c>
      <c r="D790" s="334">
        <f ca="1" t="shared" si="136"/>
        <v>2</v>
      </c>
      <c r="E790" s="327">
        <f ca="1" t="shared" si="137"/>
        <v>634</v>
      </c>
      <c r="F790" s="327" t="str">
        <f ca="1">VLOOKUP(D790,档案!A:C,3,FALSE)</f>
        <v>武汉开明</v>
      </c>
      <c r="G790" s="338" t="str">
        <f ca="1">VLOOKUP(D790,档案!A:B,2,FALSE)</f>
        <v>浦发银行光谷支行004954</v>
      </c>
      <c r="H790" s="328">
        <f ca="1" t="shared" si="129"/>
        <v>45922</v>
      </c>
      <c r="I790" s="344" t="str">
        <f ca="1" t="shared" si="130"/>
        <v>手续费</v>
      </c>
      <c r="J790" s="344" t="str">
        <f ca="1" t="shared" si="131"/>
        <v>付日常费用</v>
      </c>
      <c r="K790" s="345">
        <f ca="1" t="shared" si="132"/>
        <v>0</v>
      </c>
      <c r="L790" s="345">
        <f ca="1" t="shared" si="133"/>
        <v>4</v>
      </c>
      <c r="M790" s="345">
        <f ca="1" t="shared" si="134"/>
        <v>17389.1999999997</v>
      </c>
      <c r="N790" s="345">
        <f ca="1" t="shared" si="135"/>
        <v>0</v>
      </c>
    </row>
    <row r="791" ht="14.25" hidden="1" spans="1:14">
      <c r="A791" s="334">
        <f>档案!A790</f>
        <v>0</v>
      </c>
      <c r="B791" s="334">
        <f ca="1" t="shared" si="128"/>
        <v>1</v>
      </c>
      <c r="D791" s="334">
        <f ca="1" t="shared" si="136"/>
        <v>2</v>
      </c>
      <c r="E791" s="327">
        <f ca="1" t="shared" si="137"/>
        <v>635</v>
      </c>
      <c r="F791" s="327" t="str">
        <f ca="1">VLOOKUP(D791,档案!A:C,3,FALSE)</f>
        <v>武汉开明</v>
      </c>
      <c r="G791" s="338" t="str">
        <f ca="1">VLOOKUP(D791,档案!A:B,2,FALSE)</f>
        <v>浦发银行光谷支行004954</v>
      </c>
      <c r="H791" s="328">
        <f ca="1" t="shared" si="129"/>
        <v>45922</v>
      </c>
      <c r="I791" s="344" t="str">
        <f ca="1" t="shared" si="130"/>
        <v>手续费</v>
      </c>
      <c r="J791" s="344" t="str">
        <f ca="1" t="shared" si="131"/>
        <v>付日常费用</v>
      </c>
      <c r="K791" s="345">
        <f ca="1" t="shared" si="132"/>
        <v>0</v>
      </c>
      <c r="L791" s="345">
        <f ca="1" t="shared" si="133"/>
        <v>4</v>
      </c>
      <c r="M791" s="345">
        <f ca="1" t="shared" si="134"/>
        <v>17385.1999999997</v>
      </c>
      <c r="N791" s="345">
        <f ca="1" t="shared" si="135"/>
        <v>0</v>
      </c>
    </row>
    <row r="792" ht="14.25" hidden="1" spans="1:14">
      <c r="A792" s="334">
        <f>档案!A791</f>
        <v>0</v>
      </c>
      <c r="B792" s="334">
        <f ca="1" t="shared" si="128"/>
        <v>1</v>
      </c>
      <c r="D792" s="334">
        <f ca="1" t="shared" si="136"/>
        <v>2</v>
      </c>
      <c r="E792" s="327">
        <f ca="1" t="shared" si="137"/>
        <v>636</v>
      </c>
      <c r="F792" s="327" t="str">
        <f ca="1">VLOOKUP(D792,档案!A:C,3,FALSE)</f>
        <v>武汉开明</v>
      </c>
      <c r="G792" s="338" t="str">
        <f ca="1">VLOOKUP(D792,档案!A:B,2,FALSE)</f>
        <v>浦发银行光谷支行004954</v>
      </c>
      <c r="H792" s="328">
        <f ca="1" t="shared" si="129"/>
        <v>45923</v>
      </c>
      <c r="I792" s="344" t="str">
        <f ca="1" t="shared" si="130"/>
        <v>生产部张月用款2025年硫酸钾厂大修非标工程项目安全保证金付新洋丰农业科技股份有限公司</v>
      </c>
      <c r="J792" s="344" t="str">
        <f ca="1" t="shared" si="131"/>
        <v>付投标保证金</v>
      </c>
      <c r="K792" s="345">
        <f ca="1" t="shared" si="132"/>
        <v>0</v>
      </c>
      <c r="L792" s="345">
        <f ca="1" t="shared" si="133"/>
        <v>10000</v>
      </c>
      <c r="M792" s="345">
        <f ca="1" t="shared" si="134"/>
        <v>7385.19999999969</v>
      </c>
      <c r="N792" s="345">
        <f ca="1" t="shared" si="135"/>
        <v>0</v>
      </c>
    </row>
    <row r="793" ht="14.25" hidden="1" spans="1:14">
      <c r="A793" s="334">
        <f>档案!A792</f>
        <v>0</v>
      </c>
      <c r="B793" s="334">
        <f ca="1" t="shared" si="128"/>
        <v>1</v>
      </c>
      <c r="D793" s="334">
        <f ca="1" t="shared" si="136"/>
        <v>2</v>
      </c>
      <c r="E793" s="327">
        <f ca="1" t="shared" si="137"/>
        <v>637</v>
      </c>
      <c r="F793" s="327" t="str">
        <f ca="1">VLOOKUP(D793,档案!A:C,3,FALSE)</f>
        <v>武汉开明</v>
      </c>
      <c r="G793" s="338" t="str">
        <f ca="1">VLOOKUP(D793,档案!A:B,2,FALSE)</f>
        <v>浦发银行光谷支行004954</v>
      </c>
      <c r="H793" s="328">
        <f ca="1" t="shared" si="129"/>
        <v>45923</v>
      </c>
      <c r="I793" s="344" t="str">
        <f ca="1" t="shared" si="130"/>
        <v>收到临沂中联水泥有限公司退保证金</v>
      </c>
      <c r="J793" s="344" t="str">
        <f ca="1" t="shared" si="131"/>
        <v>营业回款</v>
      </c>
      <c r="K793" s="345">
        <f ca="1" t="shared" si="132"/>
        <v>1200</v>
      </c>
      <c r="L793" s="345">
        <f ca="1" t="shared" si="133"/>
        <v>0</v>
      </c>
      <c r="M793" s="345">
        <f ca="1" t="shared" si="134"/>
        <v>8585.19999999969</v>
      </c>
      <c r="N793" s="345">
        <f ca="1" t="shared" si="135"/>
        <v>0</v>
      </c>
    </row>
    <row r="794" ht="14.25" hidden="1" spans="1:14">
      <c r="A794" s="334">
        <f>档案!A793</f>
        <v>0</v>
      </c>
      <c r="B794" s="334">
        <f ca="1" t="shared" si="128"/>
        <v>1</v>
      </c>
      <c r="D794" s="334">
        <f ca="1" t="shared" si="136"/>
        <v>2</v>
      </c>
      <c r="E794" s="327">
        <f ca="1" t="shared" si="137"/>
        <v>638</v>
      </c>
      <c r="F794" s="327" t="str">
        <f ca="1">VLOOKUP(D794,档案!A:C,3,FALSE)</f>
        <v>武汉开明</v>
      </c>
      <c r="G794" s="338" t="str">
        <f ca="1">VLOOKUP(D794,档案!A:B,2,FALSE)</f>
        <v>浦发银行光谷支行004954</v>
      </c>
      <c r="H794" s="328">
        <f ca="1" t="shared" si="129"/>
        <v>45923</v>
      </c>
      <c r="I794" s="344" t="str">
        <f ca="1" t="shared" si="130"/>
        <v>手续费</v>
      </c>
      <c r="J794" s="344" t="str">
        <f ca="1" t="shared" si="131"/>
        <v>付日常费用</v>
      </c>
      <c r="K794" s="345">
        <f ca="1" t="shared" si="132"/>
        <v>0</v>
      </c>
      <c r="L794" s="345">
        <f ca="1" t="shared" si="133"/>
        <v>4</v>
      </c>
      <c r="M794" s="345">
        <f ca="1" t="shared" si="134"/>
        <v>8581.19999999969</v>
      </c>
      <c r="N794" s="345">
        <f ca="1" t="shared" si="135"/>
        <v>0</v>
      </c>
    </row>
    <row r="795" ht="14.25" hidden="1" spans="1:14">
      <c r="A795" s="334">
        <f>档案!A794</f>
        <v>0</v>
      </c>
      <c r="B795" s="334">
        <f ca="1" t="shared" si="128"/>
        <v>1</v>
      </c>
      <c r="D795" s="334">
        <f ca="1" t="shared" si="136"/>
        <v>2</v>
      </c>
      <c r="E795" s="327">
        <f ca="1" t="shared" si="137"/>
        <v>639</v>
      </c>
      <c r="F795" s="327" t="str">
        <f ca="1">VLOOKUP(D795,档案!A:C,3,FALSE)</f>
        <v>武汉开明</v>
      </c>
      <c r="G795" s="338" t="str">
        <f ca="1">VLOOKUP(D795,档案!A:B,2,FALSE)</f>
        <v>浦发银行光谷支行004954</v>
      </c>
      <c r="H795" s="328">
        <f ca="1" t="shared" si="129"/>
        <v>45924</v>
      </c>
      <c r="I795" s="344" t="str">
        <f ca="1" t="shared" si="130"/>
        <v>收到中国平安财产保险股份有限公司</v>
      </c>
      <c r="J795" s="344" t="str">
        <f ca="1" t="shared" si="131"/>
        <v>其他收款</v>
      </c>
      <c r="K795" s="345">
        <f ca="1" t="shared" si="132"/>
        <v>2309.9</v>
      </c>
      <c r="L795" s="345">
        <f ca="1" t="shared" si="133"/>
        <v>0</v>
      </c>
      <c r="M795" s="345">
        <f ca="1" t="shared" si="134"/>
        <v>10891.0999999997</v>
      </c>
      <c r="N795" s="345">
        <f ca="1" t="shared" si="135"/>
        <v>0</v>
      </c>
    </row>
    <row r="796" ht="14.25" hidden="1" spans="1:14">
      <c r="A796" s="334">
        <f>档案!A795</f>
        <v>0</v>
      </c>
      <c r="B796" s="334">
        <f ca="1" t="shared" si="128"/>
        <v>1</v>
      </c>
      <c r="D796" s="334">
        <f ca="1" t="shared" si="136"/>
        <v>2</v>
      </c>
      <c r="E796" s="327">
        <f ca="1" t="shared" si="137"/>
        <v>640</v>
      </c>
      <c r="F796" s="327" t="str">
        <f ca="1">VLOOKUP(D796,档案!A:C,3,FALSE)</f>
        <v>武汉开明</v>
      </c>
      <c r="G796" s="338" t="str">
        <f ca="1">VLOOKUP(D796,档案!A:B,2,FALSE)</f>
        <v>浦发银行光谷支行004954</v>
      </c>
      <c r="H796" s="328">
        <f ca="1" t="shared" si="129"/>
        <v>45925</v>
      </c>
      <c r="I796" s="344" t="str">
        <f ca="1" t="shared" si="130"/>
        <v>收到日照钢铁有限公司款项</v>
      </c>
      <c r="J796" s="344" t="str">
        <f ca="1" t="shared" si="131"/>
        <v>营业回款</v>
      </c>
      <c r="K796" s="345">
        <f ca="1" t="shared" si="132"/>
        <v>10000</v>
      </c>
      <c r="L796" s="345">
        <f ca="1" t="shared" si="133"/>
        <v>0</v>
      </c>
      <c r="M796" s="345">
        <f ca="1" t="shared" si="134"/>
        <v>20891.0999999997</v>
      </c>
      <c r="N796" s="345">
        <f ca="1" t="shared" si="135"/>
        <v>0</v>
      </c>
    </row>
    <row r="797" ht="14.25" hidden="1" spans="1:14">
      <c r="A797" s="334">
        <f>档案!A796</f>
        <v>0</v>
      </c>
      <c r="B797" s="334">
        <f ca="1" t="shared" si="128"/>
        <v>1</v>
      </c>
      <c r="D797" s="334">
        <f ca="1" t="shared" si="136"/>
        <v>2</v>
      </c>
      <c r="E797" s="327">
        <f ca="1" t="shared" si="137"/>
        <v>641</v>
      </c>
      <c r="F797" s="327" t="str">
        <f ca="1">VLOOKUP(D797,档案!A:C,3,FALSE)</f>
        <v>武汉开明</v>
      </c>
      <c r="G797" s="338" t="str">
        <f ca="1">VLOOKUP(D797,档案!A:B,2,FALSE)</f>
        <v>浦发银行光谷支行004954</v>
      </c>
      <c r="H797" s="328">
        <f ca="1" t="shared" si="129"/>
        <v>45926</v>
      </c>
      <c r="I797" s="344" t="str">
        <f ca="1" t="shared" si="130"/>
        <v>收到青海发投碱业有限公司退履约保证金</v>
      </c>
      <c r="J797" s="344" t="str">
        <f ca="1" t="shared" si="131"/>
        <v>营业回款</v>
      </c>
      <c r="K797" s="345">
        <f ca="1" t="shared" si="132"/>
        <v>41745.8</v>
      </c>
      <c r="L797" s="345">
        <f ca="1" t="shared" si="133"/>
        <v>0</v>
      </c>
      <c r="M797" s="345">
        <f ca="1" t="shared" si="134"/>
        <v>62636.8999999997</v>
      </c>
      <c r="N797" s="345">
        <f ca="1" t="shared" si="135"/>
        <v>0</v>
      </c>
    </row>
    <row r="798" ht="14.25" hidden="1" spans="1:14">
      <c r="A798" s="334">
        <f>档案!A797</f>
        <v>0</v>
      </c>
      <c r="B798" s="334">
        <f ca="1" t="shared" si="128"/>
        <v>1</v>
      </c>
      <c r="D798" s="334">
        <f ca="1" t="shared" si="136"/>
        <v>2</v>
      </c>
      <c r="E798" s="327">
        <f ca="1" t="shared" si="137"/>
        <v>642</v>
      </c>
      <c r="F798" s="327" t="str">
        <f ca="1">VLOOKUP(D798,档案!A:C,3,FALSE)</f>
        <v>武汉开明</v>
      </c>
      <c r="G798" s="338" t="str">
        <f ca="1">VLOOKUP(D798,档案!A:B,2,FALSE)</f>
        <v>浦发银行光谷支行004954</v>
      </c>
      <c r="H798" s="328">
        <f ca="1" t="shared" si="129"/>
        <v>45926</v>
      </c>
      <c r="I798" s="344" t="str">
        <f ca="1" t="shared" si="130"/>
        <v>收到湖南华菱湘潭钢铁有限公司保证金</v>
      </c>
      <c r="J798" s="344" t="str">
        <f ca="1" t="shared" si="131"/>
        <v>营业回款</v>
      </c>
      <c r="K798" s="345">
        <f ca="1" t="shared" si="132"/>
        <v>50000</v>
      </c>
      <c r="L798" s="345">
        <f ca="1" t="shared" si="133"/>
        <v>0</v>
      </c>
      <c r="M798" s="345">
        <f ca="1" t="shared" si="134"/>
        <v>112636.9</v>
      </c>
      <c r="N798" s="345">
        <f ca="1" t="shared" si="135"/>
        <v>0</v>
      </c>
    </row>
    <row r="799" ht="14.25" hidden="1" spans="1:14">
      <c r="A799" s="334">
        <f>档案!A798</f>
        <v>0</v>
      </c>
      <c r="B799" s="334">
        <f ca="1" t="shared" si="128"/>
        <v>1</v>
      </c>
      <c r="D799" s="334">
        <f ca="1" t="shared" si="136"/>
        <v>2</v>
      </c>
      <c r="E799" s="327">
        <f ca="1" t="shared" si="137"/>
        <v>643</v>
      </c>
      <c r="F799" s="327" t="str">
        <f ca="1">VLOOKUP(D799,档案!A:C,3,FALSE)</f>
        <v>武汉开明</v>
      </c>
      <c r="G799" s="338" t="str">
        <f ca="1">VLOOKUP(D799,档案!A:B,2,FALSE)</f>
        <v>浦发银行光谷支行004954</v>
      </c>
      <c r="H799" s="328">
        <f ca="1" t="shared" si="129"/>
        <v>45926</v>
      </c>
      <c r="I799" s="344" t="str">
        <f ca="1" t="shared" si="130"/>
        <v>收到武汉农商行转款</v>
      </c>
      <c r="J799" s="344" t="str">
        <f ca="1" t="shared" si="131"/>
        <v>他行转入或存现</v>
      </c>
      <c r="K799" s="345">
        <f ca="1" t="shared" si="132"/>
        <v>100000</v>
      </c>
      <c r="L799" s="345">
        <f ca="1" t="shared" si="133"/>
        <v>0</v>
      </c>
      <c r="M799" s="345">
        <f ca="1" t="shared" si="134"/>
        <v>212636.9</v>
      </c>
      <c r="N799" s="345">
        <f ca="1" t="shared" si="135"/>
        <v>0</v>
      </c>
    </row>
    <row r="800" ht="14.25" hidden="1" spans="1:14">
      <c r="A800" s="334">
        <f>档案!A799</f>
        <v>0</v>
      </c>
      <c r="B800" s="334">
        <f ca="1" t="shared" si="128"/>
        <v>1</v>
      </c>
      <c r="D800" s="334">
        <f ca="1" t="shared" si="136"/>
        <v>2</v>
      </c>
      <c r="E800" s="327">
        <f ca="1" t="shared" si="137"/>
        <v>644</v>
      </c>
      <c r="F800" s="327" t="str">
        <f ca="1">VLOOKUP(D800,档案!A:C,3,FALSE)</f>
        <v>武汉开明</v>
      </c>
      <c r="G800" s="338" t="str">
        <f ca="1">VLOOKUP(D800,档案!A:B,2,FALSE)</f>
        <v>浦发银行光谷支行004954</v>
      </c>
      <c r="H800" s="328">
        <f ca="1" t="shared" si="129"/>
        <v>45926</v>
      </c>
      <c r="I800" s="344" t="str">
        <f ca="1" t="shared" si="130"/>
        <v>转青海发投碱业有限公司承兑找零</v>
      </c>
      <c r="J800" s="344" t="str">
        <f ca="1" t="shared" si="131"/>
        <v>付日常费用</v>
      </c>
      <c r="K800" s="345">
        <f ca="1" t="shared" si="132"/>
        <v>0</v>
      </c>
      <c r="L800" s="345">
        <f ca="1" t="shared" si="133"/>
        <v>694.57</v>
      </c>
      <c r="M800" s="345">
        <f ca="1" t="shared" si="134"/>
        <v>211942.33</v>
      </c>
      <c r="N800" s="345">
        <f ca="1" t="shared" si="135"/>
        <v>0</v>
      </c>
    </row>
    <row r="801" ht="14.25" hidden="1" spans="1:14">
      <c r="A801" s="334">
        <f>档案!A800</f>
        <v>0</v>
      </c>
      <c r="B801" s="334">
        <f ca="1" t="shared" si="128"/>
        <v>1</v>
      </c>
      <c r="D801" s="334">
        <f ca="1" t="shared" si="136"/>
        <v>2</v>
      </c>
      <c r="E801" s="327">
        <f ca="1" t="shared" si="137"/>
        <v>645</v>
      </c>
      <c r="F801" s="327" t="str">
        <f ca="1">VLOOKUP(D801,档案!A:C,3,FALSE)</f>
        <v>武汉开明</v>
      </c>
      <c r="G801" s="338" t="str">
        <f ca="1">VLOOKUP(D801,档案!A:B,2,FALSE)</f>
        <v>浦发银行光谷支行004954</v>
      </c>
      <c r="H801" s="328">
        <f ca="1" t="shared" si="129"/>
        <v>45926</v>
      </c>
      <c r="I801" s="344" t="str">
        <f ca="1" t="shared" si="130"/>
        <v>综合部蒋霞用款武汉开明9月社保--公司</v>
      </c>
      <c r="J801" s="344" t="str">
        <f ca="1" t="shared" si="131"/>
        <v>付日常费用</v>
      </c>
      <c r="K801" s="345">
        <f ca="1" t="shared" si="132"/>
        <v>0</v>
      </c>
      <c r="L801" s="345">
        <f ca="1" t="shared" si="133"/>
        <v>87173.65</v>
      </c>
      <c r="M801" s="345">
        <f ca="1" t="shared" si="134"/>
        <v>124768.68</v>
      </c>
      <c r="N801" s="345">
        <f ca="1" t="shared" si="135"/>
        <v>0</v>
      </c>
    </row>
    <row r="802" ht="14.25" hidden="1" spans="1:14">
      <c r="A802" s="334">
        <f>档案!A801</f>
        <v>0</v>
      </c>
      <c r="B802" s="334">
        <f ca="1" t="shared" si="128"/>
        <v>1</v>
      </c>
      <c r="D802" s="334">
        <f ca="1" t="shared" si="136"/>
        <v>2</v>
      </c>
      <c r="E802" s="327">
        <f ca="1" t="shared" si="137"/>
        <v>646</v>
      </c>
      <c r="F802" s="327" t="str">
        <f ca="1">VLOOKUP(D802,档案!A:C,3,FALSE)</f>
        <v>武汉开明</v>
      </c>
      <c r="G802" s="338" t="str">
        <f ca="1">VLOOKUP(D802,档案!A:B,2,FALSE)</f>
        <v>浦发银行光谷支行004954</v>
      </c>
      <c r="H802" s="328">
        <f ca="1" t="shared" si="129"/>
        <v>45926</v>
      </c>
      <c r="I802" s="344" t="str">
        <f ca="1" t="shared" si="130"/>
        <v>综合部蒋霞用款武汉开明9月公积金--公司</v>
      </c>
      <c r="J802" s="344" t="str">
        <f ca="1" t="shared" si="131"/>
        <v>付日常费用</v>
      </c>
      <c r="K802" s="345">
        <f ca="1" t="shared" si="132"/>
        <v>0</v>
      </c>
      <c r="L802" s="345">
        <f ca="1" t="shared" si="133"/>
        <v>707.2</v>
      </c>
      <c r="M802" s="345">
        <f ca="1" t="shared" si="134"/>
        <v>124061.48</v>
      </c>
      <c r="N802" s="345">
        <f ca="1" t="shared" si="135"/>
        <v>0</v>
      </c>
    </row>
    <row r="803" ht="14.25" hidden="1" spans="1:14">
      <c r="A803" s="334">
        <f>档案!A802</f>
        <v>0</v>
      </c>
      <c r="B803" s="334">
        <f ca="1" t="shared" si="128"/>
        <v>1</v>
      </c>
      <c r="D803" s="334">
        <f ca="1" t="shared" si="136"/>
        <v>2</v>
      </c>
      <c r="E803" s="327">
        <f ca="1" t="shared" si="137"/>
        <v>647</v>
      </c>
      <c r="F803" s="327" t="str">
        <f ca="1">VLOOKUP(D803,档案!A:C,3,FALSE)</f>
        <v>武汉开明</v>
      </c>
      <c r="G803" s="338" t="str">
        <f ca="1">VLOOKUP(D803,档案!A:B,2,FALSE)</f>
        <v>浦发银行光谷支行004954</v>
      </c>
      <c r="H803" s="328">
        <f ca="1" t="shared" si="129"/>
        <v>45926</v>
      </c>
      <c r="I803" s="344" t="str">
        <f ca="1" t="shared" si="130"/>
        <v>武汉浦发转湖北工行西山支行</v>
      </c>
      <c r="J803" s="344" t="str">
        <f ca="1" t="shared" si="131"/>
        <v>转出他行或提现</v>
      </c>
      <c r="K803" s="345">
        <f ca="1" t="shared" si="132"/>
        <v>0</v>
      </c>
      <c r="L803" s="345">
        <f ca="1" t="shared" si="133"/>
        <v>100000</v>
      </c>
      <c r="M803" s="345">
        <f ca="1" t="shared" si="134"/>
        <v>24061.4799999997</v>
      </c>
      <c r="N803" s="345">
        <f ca="1" t="shared" si="135"/>
        <v>0</v>
      </c>
    </row>
    <row r="804" ht="14.25" hidden="1" spans="1:14">
      <c r="A804" s="334">
        <f>档案!A803</f>
        <v>0</v>
      </c>
      <c r="B804" s="334">
        <f ca="1" t="shared" si="128"/>
        <v>1</v>
      </c>
      <c r="D804" s="334">
        <f ca="1" t="shared" si="136"/>
        <v>2</v>
      </c>
      <c r="E804" s="327">
        <f ca="1" t="shared" si="137"/>
        <v>648</v>
      </c>
      <c r="F804" s="327" t="str">
        <f ca="1">VLOOKUP(D804,档案!A:C,3,FALSE)</f>
        <v>武汉开明</v>
      </c>
      <c r="G804" s="338" t="str">
        <f ca="1">VLOOKUP(D804,档案!A:B,2,FALSE)</f>
        <v>浦发银行光谷支行004954</v>
      </c>
      <c r="H804" s="328">
        <f ca="1" t="shared" si="129"/>
        <v>45926</v>
      </c>
      <c r="I804" s="344" t="str">
        <f ca="1" t="shared" si="130"/>
        <v>手续费</v>
      </c>
      <c r="J804" s="344" t="str">
        <f ca="1" t="shared" si="131"/>
        <v>付日常费用</v>
      </c>
      <c r="K804" s="345">
        <f ca="1" t="shared" si="132"/>
        <v>0</v>
      </c>
      <c r="L804" s="345">
        <f ca="1" t="shared" si="133"/>
        <v>4</v>
      </c>
      <c r="M804" s="345">
        <f ca="1" t="shared" si="134"/>
        <v>24057.4799999997</v>
      </c>
      <c r="N804" s="345">
        <f ca="1" t="shared" si="135"/>
        <v>0</v>
      </c>
    </row>
    <row r="805" ht="14.25" hidden="1" spans="1:14">
      <c r="A805" s="334">
        <f>档案!A804</f>
        <v>0</v>
      </c>
      <c r="B805" s="334">
        <f ca="1" t="shared" si="128"/>
        <v>1</v>
      </c>
      <c r="D805" s="334">
        <f ca="1" t="shared" si="136"/>
        <v>2</v>
      </c>
      <c r="E805" s="327">
        <f ca="1" t="shared" si="137"/>
        <v>649</v>
      </c>
      <c r="F805" s="327" t="str">
        <f ca="1">VLOOKUP(D805,档案!A:C,3,FALSE)</f>
        <v>武汉开明</v>
      </c>
      <c r="G805" s="338" t="str">
        <f ca="1">VLOOKUP(D805,档案!A:B,2,FALSE)</f>
        <v>浦发银行光谷支行004954</v>
      </c>
      <c r="H805" s="328">
        <f ca="1" t="shared" si="129"/>
        <v>45926</v>
      </c>
      <c r="I805" s="344" t="str">
        <f ca="1" t="shared" si="130"/>
        <v>手续费</v>
      </c>
      <c r="J805" s="344" t="str">
        <f ca="1" t="shared" si="131"/>
        <v>付日常费用</v>
      </c>
      <c r="K805" s="345">
        <f ca="1" t="shared" si="132"/>
        <v>0</v>
      </c>
      <c r="L805" s="345">
        <f ca="1" t="shared" si="133"/>
        <v>0.8</v>
      </c>
      <c r="M805" s="345">
        <f ca="1" t="shared" si="134"/>
        <v>24056.6799999997</v>
      </c>
      <c r="N805" s="345">
        <f ca="1" t="shared" si="135"/>
        <v>0</v>
      </c>
    </row>
    <row r="806" ht="14.25" hidden="1" spans="1:14">
      <c r="A806" s="334">
        <f>档案!A805</f>
        <v>0</v>
      </c>
      <c r="B806" s="334">
        <f ca="1" t="shared" si="128"/>
        <v>1</v>
      </c>
      <c r="D806" s="334">
        <f ca="1" t="shared" si="136"/>
        <v>2</v>
      </c>
      <c r="E806" s="327">
        <f ca="1" t="shared" si="137"/>
        <v>650</v>
      </c>
      <c r="F806" s="327" t="str">
        <f ca="1">VLOOKUP(D806,档案!A:C,3,FALSE)</f>
        <v>武汉开明</v>
      </c>
      <c r="G806" s="338" t="str">
        <f ca="1">VLOOKUP(D806,档案!A:B,2,FALSE)</f>
        <v>浦发银行光谷支行004954</v>
      </c>
      <c r="H806" s="328">
        <f ca="1" t="shared" si="129"/>
        <v>45926</v>
      </c>
      <c r="I806" s="344" t="str">
        <f ca="1" t="shared" si="130"/>
        <v>手续费</v>
      </c>
      <c r="J806" s="344" t="str">
        <f ca="1" t="shared" si="131"/>
        <v>付日常费用</v>
      </c>
      <c r="K806" s="345">
        <f ca="1" t="shared" si="132"/>
        <v>0</v>
      </c>
      <c r="L806" s="345">
        <f ca="1" t="shared" si="133"/>
        <v>4</v>
      </c>
      <c r="M806" s="345">
        <f ca="1" t="shared" si="134"/>
        <v>24052.6799999997</v>
      </c>
      <c r="N806" s="345">
        <f ca="1" t="shared" si="135"/>
        <v>0</v>
      </c>
    </row>
    <row r="807" ht="14.25" hidden="1" spans="1:14">
      <c r="A807" s="334">
        <f>档案!A806</f>
        <v>0</v>
      </c>
      <c r="B807" s="334">
        <f ca="1" t="shared" si="128"/>
        <v>1</v>
      </c>
      <c r="D807" s="334">
        <f ca="1" t="shared" si="136"/>
        <v>2</v>
      </c>
      <c r="E807" s="327">
        <f ca="1" t="shared" si="137"/>
        <v>651</v>
      </c>
      <c r="F807" s="327" t="str">
        <f ca="1">VLOOKUP(D807,档案!A:C,3,FALSE)</f>
        <v>武汉开明</v>
      </c>
      <c r="G807" s="338" t="str">
        <f ca="1">VLOOKUP(D807,档案!A:B,2,FALSE)</f>
        <v>浦发银行光谷支行004954</v>
      </c>
      <c r="H807" s="328">
        <f ca="1" t="shared" si="129"/>
        <v>45928</v>
      </c>
      <c r="I807" s="344" t="str">
        <f ca="1" t="shared" si="130"/>
        <v>生产部熊伟用款日照钢铁建材厂除尘灰处理工场回转窑筒体及支撑设施维修长约项目投标保证金付日照钢铁有限公司--个人</v>
      </c>
      <c r="J807" s="344" t="str">
        <f ca="1" t="shared" si="131"/>
        <v>付投标保证金</v>
      </c>
      <c r="K807" s="345">
        <f ca="1" t="shared" si="132"/>
        <v>0</v>
      </c>
      <c r="L807" s="345">
        <f ca="1" t="shared" si="133"/>
        <v>10000</v>
      </c>
      <c r="M807" s="345">
        <f ca="1" t="shared" si="134"/>
        <v>14052.6799999997</v>
      </c>
      <c r="N807" s="345">
        <f ca="1" t="shared" si="135"/>
        <v>0</v>
      </c>
    </row>
    <row r="808" ht="14.25" hidden="1" spans="1:14">
      <c r="A808" s="334">
        <f>档案!A807</f>
        <v>0</v>
      </c>
      <c r="B808" s="334">
        <f ca="1" t="shared" si="128"/>
        <v>1</v>
      </c>
      <c r="D808" s="334">
        <f ca="1" t="shared" si="136"/>
        <v>2</v>
      </c>
      <c r="E808" s="327">
        <f ca="1" t="shared" si="137"/>
        <v>652</v>
      </c>
      <c r="F808" s="327" t="str">
        <f ca="1">VLOOKUP(D808,档案!A:C,3,FALSE)</f>
        <v>武汉开明</v>
      </c>
      <c r="G808" s="338" t="str">
        <f ca="1">VLOOKUP(D808,档案!A:B,2,FALSE)</f>
        <v>浦发银行光谷支行004954</v>
      </c>
      <c r="H808" s="328">
        <f ca="1" t="shared" si="129"/>
        <v>45928</v>
      </c>
      <c r="I808" s="344" t="str">
        <f ca="1" t="shared" si="130"/>
        <v>生产部熊伟用款2025年9月北方水泥所属熟料线回转窑动态检测项目标书费付熊伟-个人</v>
      </c>
      <c r="J808" s="344" t="str">
        <f ca="1" t="shared" si="131"/>
        <v>付日常费用</v>
      </c>
      <c r="K808" s="345">
        <f ca="1" t="shared" si="132"/>
        <v>0</v>
      </c>
      <c r="L808" s="345">
        <f ca="1" t="shared" si="133"/>
        <v>500</v>
      </c>
      <c r="M808" s="345">
        <f ca="1" t="shared" si="134"/>
        <v>13552.6799999997</v>
      </c>
      <c r="N808" s="345">
        <f ca="1" t="shared" si="135"/>
        <v>0</v>
      </c>
    </row>
    <row r="809" ht="14.25" hidden="1" spans="1:14">
      <c r="A809" s="334">
        <f>档案!A808</f>
        <v>0</v>
      </c>
      <c r="B809" s="334">
        <f ca="1" t="shared" si="128"/>
        <v>1</v>
      </c>
      <c r="D809" s="334">
        <f ca="1" t="shared" si="136"/>
        <v>2</v>
      </c>
      <c r="E809" s="327">
        <f ca="1" t="shared" si="137"/>
        <v>653</v>
      </c>
      <c r="F809" s="327" t="str">
        <f ca="1">VLOOKUP(D809,档案!A:C,3,FALSE)</f>
        <v>武汉开明</v>
      </c>
      <c r="G809" s="338" t="str">
        <f ca="1">VLOOKUP(D809,档案!A:B,2,FALSE)</f>
        <v>浦发银行光谷支行004954</v>
      </c>
      <c r="H809" s="328">
        <f ca="1" t="shared" si="129"/>
        <v>45928</v>
      </c>
      <c r="I809" s="344" t="str">
        <f ca="1" t="shared" si="130"/>
        <v>手续费</v>
      </c>
      <c r="J809" s="344" t="str">
        <f ca="1" t="shared" si="131"/>
        <v>付日常费用</v>
      </c>
      <c r="K809" s="345">
        <f ca="1" t="shared" si="132"/>
        <v>0</v>
      </c>
      <c r="L809" s="345">
        <f ca="1" t="shared" si="133"/>
        <v>4</v>
      </c>
      <c r="M809" s="345">
        <f ca="1" t="shared" si="134"/>
        <v>13548.6799999997</v>
      </c>
      <c r="N809" s="345">
        <f ca="1" t="shared" si="135"/>
        <v>0</v>
      </c>
    </row>
    <row r="810" ht="14.25" hidden="1" spans="1:14">
      <c r="A810" s="334">
        <f>档案!A809</f>
        <v>0</v>
      </c>
      <c r="B810" s="334">
        <f ca="1" t="shared" si="128"/>
        <v>1</v>
      </c>
      <c r="D810" s="334">
        <f ca="1" t="shared" si="136"/>
        <v>2</v>
      </c>
      <c r="E810" s="327">
        <f ca="1" t="shared" si="137"/>
        <v>654</v>
      </c>
      <c r="F810" s="327" t="str">
        <f ca="1">VLOOKUP(D810,档案!A:C,3,FALSE)</f>
        <v>武汉开明</v>
      </c>
      <c r="G810" s="338" t="str">
        <f ca="1">VLOOKUP(D810,档案!A:B,2,FALSE)</f>
        <v>浦发银行光谷支行004954</v>
      </c>
      <c r="H810" s="328">
        <f ca="1" t="shared" si="129"/>
        <v>45928</v>
      </c>
      <c r="I810" s="344" t="str">
        <f ca="1" t="shared" si="130"/>
        <v>手续费</v>
      </c>
      <c r="J810" s="344" t="str">
        <f ca="1" t="shared" si="131"/>
        <v>付日常费用</v>
      </c>
      <c r="K810" s="345">
        <f ca="1" t="shared" si="132"/>
        <v>0</v>
      </c>
      <c r="L810" s="345">
        <f ca="1" t="shared" si="133"/>
        <v>4</v>
      </c>
      <c r="M810" s="345">
        <f ca="1" t="shared" si="134"/>
        <v>13544.6799999997</v>
      </c>
      <c r="N810" s="345">
        <f ca="1" t="shared" si="135"/>
        <v>0</v>
      </c>
    </row>
    <row r="811" ht="14.25" hidden="1" spans="1:14">
      <c r="A811" s="334">
        <f>档案!A810</f>
        <v>0</v>
      </c>
      <c r="B811" s="334">
        <f ca="1" t="shared" si="128"/>
        <v>1</v>
      </c>
      <c r="D811" s="334">
        <f ca="1" t="shared" si="136"/>
        <v>2</v>
      </c>
      <c r="E811" s="327">
        <f ca="1" t="shared" si="137"/>
        <v>655</v>
      </c>
      <c r="F811" s="327" t="str">
        <f ca="1">VLOOKUP(D811,档案!A:C,3,FALSE)</f>
        <v>武汉开明</v>
      </c>
      <c r="G811" s="338" t="str">
        <f ca="1">VLOOKUP(D811,档案!A:B,2,FALSE)</f>
        <v>浦发银行光谷支行004954</v>
      </c>
      <c r="H811" s="328">
        <f ca="1" t="shared" si="129"/>
        <v>45928</v>
      </c>
      <c r="I811" s="344" t="str">
        <f ca="1" t="shared" si="130"/>
        <v>收到中材亨达水泥有限公司二线窑二挡轮修复劳务费</v>
      </c>
      <c r="J811" s="344" t="str">
        <f ca="1" t="shared" si="131"/>
        <v>营业回款</v>
      </c>
      <c r="K811" s="345">
        <f ca="1" t="shared" si="132"/>
        <v>70200</v>
      </c>
      <c r="L811" s="345">
        <f ca="1" t="shared" si="133"/>
        <v>0</v>
      </c>
      <c r="M811" s="345">
        <f ca="1" t="shared" si="134"/>
        <v>83744.6799999997</v>
      </c>
      <c r="N811" s="345">
        <f ca="1" t="shared" si="135"/>
        <v>0</v>
      </c>
    </row>
    <row r="812" ht="14.25" hidden="1" spans="1:14">
      <c r="A812" s="334">
        <f>档案!A811</f>
        <v>0</v>
      </c>
      <c r="B812" s="334">
        <f ca="1" t="shared" si="128"/>
        <v>1</v>
      </c>
      <c r="D812" s="334">
        <f ca="1" t="shared" si="136"/>
        <v>2</v>
      </c>
      <c r="E812" s="327">
        <f ca="1" t="shared" si="137"/>
        <v>656</v>
      </c>
      <c r="F812" s="327" t="str">
        <f ca="1">VLOOKUP(D812,档案!A:C,3,FALSE)</f>
        <v>武汉开明</v>
      </c>
      <c r="G812" s="338" t="str">
        <f ca="1">VLOOKUP(D812,档案!A:B,2,FALSE)</f>
        <v>浦发银行光谷支行004954</v>
      </c>
      <c r="H812" s="328">
        <f ca="1" t="shared" si="129"/>
        <v>45928</v>
      </c>
      <c r="I812" s="344" t="str">
        <f ca="1" t="shared" si="130"/>
        <v>收到中国平安财产保险股份有限公司退费</v>
      </c>
      <c r="J812" s="344" t="str">
        <f ca="1" t="shared" si="131"/>
        <v>其他收款</v>
      </c>
      <c r="K812" s="345">
        <f ca="1" t="shared" si="132"/>
        <v>1502.72</v>
      </c>
      <c r="L812" s="345">
        <f ca="1" t="shared" si="133"/>
        <v>0</v>
      </c>
      <c r="M812" s="345">
        <f ca="1" t="shared" si="134"/>
        <v>85247.3999999997</v>
      </c>
      <c r="N812" s="345">
        <f ca="1" t="shared" si="135"/>
        <v>0</v>
      </c>
    </row>
    <row r="813" ht="14.25" hidden="1" spans="1:14">
      <c r="A813" s="334">
        <f>档案!A812</f>
        <v>0</v>
      </c>
      <c r="B813" s="334">
        <f ca="1" t="shared" si="128"/>
        <v>1</v>
      </c>
      <c r="D813" s="334">
        <f ca="1" t="shared" si="136"/>
        <v>2</v>
      </c>
      <c r="E813" s="327">
        <f ca="1" t="shared" si="137"/>
        <v>657</v>
      </c>
      <c r="F813" s="327" t="str">
        <f ca="1">VLOOKUP(D813,档案!A:C,3,FALSE)</f>
        <v>武汉开明</v>
      </c>
      <c r="G813" s="338" t="str">
        <f ca="1">VLOOKUP(D813,档案!A:B,2,FALSE)</f>
        <v>浦发银行光谷支行004954</v>
      </c>
      <c r="H813" s="328">
        <f ca="1" t="shared" si="129"/>
        <v>45930</v>
      </c>
      <c r="I813" s="344" t="str">
        <f ca="1" t="shared" si="130"/>
        <v>收到福建安砂建福水泥有限公司退投标保证金</v>
      </c>
      <c r="J813" s="344" t="str">
        <f ca="1" t="shared" si="131"/>
        <v>投标保证金回款</v>
      </c>
      <c r="K813" s="345">
        <f ca="1" t="shared" si="132"/>
        <v>5000</v>
      </c>
      <c r="L813" s="345">
        <f ca="1" t="shared" si="133"/>
        <v>0</v>
      </c>
      <c r="M813" s="345">
        <f ca="1" t="shared" si="134"/>
        <v>90247.3999999997</v>
      </c>
      <c r="N813" s="345">
        <f ca="1" t="shared" si="135"/>
        <v>0</v>
      </c>
    </row>
    <row r="814" ht="14.25" hidden="1" spans="1:14">
      <c r="A814" s="334">
        <f>档案!A813</f>
        <v>0</v>
      </c>
      <c r="B814" s="334">
        <f ca="1" t="shared" si="128"/>
        <v>1</v>
      </c>
      <c r="D814" s="334">
        <f ca="1" t="shared" si="136"/>
        <v>2</v>
      </c>
      <c r="E814" s="327">
        <f ca="1" t="shared" si="137"/>
        <v>658</v>
      </c>
      <c r="F814" s="327" t="str">
        <f ca="1">VLOOKUP(D814,档案!A:C,3,FALSE)</f>
        <v>武汉开明</v>
      </c>
      <c r="G814" s="338" t="str">
        <f ca="1">VLOOKUP(D814,档案!A:B,2,FALSE)</f>
        <v>浦发银行光谷支行004954</v>
      </c>
      <c r="H814" s="328">
        <f ca="1" t="shared" si="129"/>
        <v>45930</v>
      </c>
      <c r="I814" s="344" t="str">
        <f ca="1" t="shared" si="130"/>
        <v>收到湖北鸿茂矿渣微粉有限公司货款</v>
      </c>
      <c r="J814" s="344" t="str">
        <f ca="1" t="shared" si="131"/>
        <v>营业回款</v>
      </c>
      <c r="K814" s="345">
        <f ca="1" t="shared" si="132"/>
        <v>9964</v>
      </c>
      <c r="L814" s="345">
        <f ca="1" t="shared" si="133"/>
        <v>0</v>
      </c>
      <c r="M814" s="345">
        <f ca="1" t="shared" si="134"/>
        <v>100211.4</v>
      </c>
      <c r="N814" s="345">
        <f ca="1" t="shared" si="135"/>
        <v>0</v>
      </c>
    </row>
    <row r="815" ht="14.25" hidden="1" spans="1:14">
      <c r="A815" s="334">
        <f>档案!A814</f>
        <v>0</v>
      </c>
      <c r="B815" s="334">
        <f ca="1" t="shared" si="128"/>
        <v>1</v>
      </c>
      <c r="D815" s="334">
        <f ca="1" t="shared" si="136"/>
        <v>2</v>
      </c>
      <c r="E815" s="327">
        <f ca="1" t="shared" si="137"/>
        <v>659</v>
      </c>
      <c r="F815" s="327" t="str">
        <f ca="1">VLOOKUP(D815,档案!A:C,3,FALSE)</f>
        <v>武汉开明</v>
      </c>
      <c r="G815" s="338" t="str">
        <f ca="1">VLOOKUP(D815,档案!A:B,2,FALSE)</f>
        <v>浦发银行光谷支行004954</v>
      </c>
      <c r="H815" s="328">
        <f ca="1" t="shared" si="129"/>
        <v>45930</v>
      </c>
      <c r="I815" s="344" t="str">
        <f ca="1" t="shared" si="130"/>
        <v>收到海汇集团有限公司等三十三家公司管理人转来和解受偿款</v>
      </c>
      <c r="J815" s="344" t="str">
        <f ca="1" t="shared" si="131"/>
        <v>其他收款</v>
      </c>
      <c r="K815" s="345">
        <f ca="1" t="shared" si="132"/>
        <v>2711.71</v>
      </c>
      <c r="L815" s="345">
        <f ca="1" t="shared" si="133"/>
        <v>0</v>
      </c>
      <c r="M815" s="345">
        <f ca="1" t="shared" si="134"/>
        <v>102923.11</v>
      </c>
      <c r="N815" s="345">
        <f ca="1" t="shared" si="135"/>
        <v>0</v>
      </c>
    </row>
    <row r="816" ht="14.25" hidden="1" spans="1:14">
      <c r="A816" s="334">
        <f>档案!A815</f>
        <v>0</v>
      </c>
      <c r="B816" s="334">
        <f ca="1" t="shared" si="128"/>
        <v>1</v>
      </c>
      <c r="D816" s="334">
        <f ca="1" t="shared" si="136"/>
        <v>2</v>
      </c>
      <c r="E816" s="327">
        <f ca="1" t="shared" si="137"/>
        <v>660</v>
      </c>
      <c r="F816" s="327" t="str">
        <f ca="1">VLOOKUP(D816,档案!A:C,3,FALSE)</f>
        <v>武汉开明</v>
      </c>
      <c r="G816" s="338" t="str">
        <f ca="1">VLOOKUP(D816,档案!A:B,2,FALSE)</f>
        <v>浦发银行光谷支行004954</v>
      </c>
      <c r="H816" s="328">
        <f ca="1" t="shared" si="129"/>
        <v>45930</v>
      </c>
      <c r="I816" s="344" t="str">
        <f ca="1" t="shared" si="130"/>
        <v>收到北京众德友邦工程技术有限公司技术服务费</v>
      </c>
      <c r="J816" s="344" t="str">
        <f ca="1" t="shared" si="131"/>
        <v>营业回款</v>
      </c>
      <c r="K816" s="345">
        <f ca="1" t="shared" si="132"/>
        <v>40000</v>
      </c>
      <c r="L816" s="345">
        <f ca="1" t="shared" si="133"/>
        <v>0</v>
      </c>
      <c r="M816" s="345">
        <f ca="1" t="shared" si="134"/>
        <v>142923.11</v>
      </c>
      <c r="N816" s="345">
        <f ca="1" t="shared" si="135"/>
        <v>0</v>
      </c>
    </row>
    <row r="817" ht="14.25" hidden="1" spans="1:14">
      <c r="A817" s="334">
        <f>档案!A816</f>
        <v>0</v>
      </c>
      <c r="B817" s="334">
        <f ca="1" t="shared" si="128"/>
        <v>1</v>
      </c>
      <c r="D817" s="334">
        <f ca="1" t="shared" si="136"/>
        <v>2</v>
      </c>
      <c r="E817" s="327">
        <f ca="1" t="shared" si="137"/>
        <v>661</v>
      </c>
      <c r="F817" s="327" t="str">
        <f ca="1">VLOOKUP(D817,档案!A:C,3,FALSE)</f>
        <v>武汉开明</v>
      </c>
      <c r="G817" s="338" t="str">
        <f ca="1">VLOOKUP(D817,档案!A:B,2,FALSE)</f>
        <v>浦发银行光谷支行004954</v>
      </c>
      <c r="H817" s="328">
        <f ca="1" t="shared" si="129"/>
        <v>45930</v>
      </c>
      <c r="I817" s="344" t="str">
        <f ca="1" t="shared" si="130"/>
        <v>收到内乡县万基水泥有限公司款项</v>
      </c>
      <c r="J817" s="344" t="str">
        <f ca="1" t="shared" si="131"/>
        <v>营业回款</v>
      </c>
      <c r="K817" s="345">
        <f ca="1" t="shared" si="132"/>
        <v>10000</v>
      </c>
      <c r="L817" s="345">
        <f ca="1" t="shared" si="133"/>
        <v>0</v>
      </c>
      <c r="M817" s="345">
        <f ca="1" t="shared" si="134"/>
        <v>152923.11</v>
      </c>
      <c r="N817" s="345">
        <f ca="1" t="shared" si="135"/>
        <v>0</v>
      </c>
    </row>
    <row r="818" ht="14.25" hidden="1" spans="1:14">
      <c r="A818" s="334">
        <f>档案!A817</f>
        <v>0</v>
      </c>
      <c r="B818" s="334">
        <f ca="1" t="shared" si="128"/>
        <v>1</v>
      </c>
      <c r="D818" s="334">
        <f ca="1" t="shared" si="136"/>
        <v>2</v>
      </c>
      <c r="E818" s="327">
        <f ca="1" t="shared" si="137"/>
        <v>662</v>
      </c>
      <c r="F818" s="327" t="str">
        <f ca="1">VLOOKUP(D818,档案!A:C,3,FALSE)</f>
        <v>武汉开明</v>
      </c>
      <c r="G818" s="338" t="str">
        <f ca="1">VLOOKUP(D818,档案!A:B,2,FALSE)</f>
        <v>浦发银行光谷支行004954</v>
      </c>
      <c r="H818" s="328">
        <f ca="1" t="shared" si="129"/>
        <v>45930</v>
      </c>
      <c r="I818" s="344" t="str">
        <f ca="1" t="shared" si="130"/>
        <v>转王先梅邮政户</v>
      </c>
      <c r="J818" s="344" t="str">
        <f ca="1" t="shared" si="131"/>
        <v>转出他行或提现</v>
      </c>
      <c r="K818" s="345">
        <f ca="1" t="shared" si="132"/>
        <v>0</v>
      </c>
      <c r="L818" s="345">
        <f ca="1" t="shared" si="133"/>
        <v>50000</v>
      </c>
      <c r="M818" s="345">
        <f ca="1" t="shared" si="134"/>
        <v>102923.11</v>
      </c>
      <c r="N818" s="345">
        <f ca="1" t="shared" si="135"/>
        <v>0</v>
      </c>
    </row>
    <row r="819" ht="14.25" hidden="1" spans="1:14">
      <c r="A819" s="334">
        <f>档案!A818</f>
        <v>0</v>
      </c>
      <c r="B819" s="334">
        <f ca="1" t="shared" si="128"/>
        <v>1</v>
      </c>
      <c r="D819" s="334">
        <f ca="1" t="shared" si="136"/>
        <v>2</v>
      </c>
      <c r="E819" s="327">
        <f ca="1" t="shared" si="137"/>
        <v>663</v>
      </c>
      <c r="F819" s="327" t="str">
        <f ca="1">VLOOKUP(D819,档案!A:C,3,FALSE)</f>
        <v>武汉开明</v>
      </c>
      <c r="G819" s="338" t="str">
        <f ca="1">VLOOKUP(D819,档案!A:B,2,FALSE)</f>
        <v>浦发银行光谷支行004954</v>
      </c>
      <c r="H819" s="328">
        <f ca="1" t="shared" si="129"/>
        <v>45930</v>
      </c>
      <c r="I819" s="344" t="str">
        <f ca="1" t="shared" si="130"/>
        <v>武汉浦发转武汉农商行</v>
      </c>
      <c r="J819" s="344" t="str">
        <f ca="1" t="shared" si="131"/>
        <v>转出他行或提现</v>
      </c>
      <c r="K819" s="345">
        <f ca="1" t="shared" si="132"/>
        <v>0</v>
      </c>
      <c r="L819" s="345">
        <f ca="1" t="shared" si="133"/>
        <v>80000</v>
      </c>
      <c r="M819" s="345">
        <f ca="1" t="shared" si="134"/>
        <v>22923.11</v>
      </c>
      <c r="N819" s="345">
        <f ca="1" t="shared" si="135"/>
        <v>0</v>
      </c>
    </row>
    <row r="820" ht="14.25" hidden="1" spans="1:14">
      <c r="A820" s="334">
        <f>档案!A819</f>
        <v>0</v>
      </c>
      <c r="B820" s="334">
        <f ca="1" t="shared" si="128"/>
        <v>1</v>
      </c>
      <c r="D820" s="334">
        <f ca="1" t="shared" si="136"/>
        <v>2</v>
      </c>
      <c r="E820" s="327">
        <f ca="1" t="shared" si="137"/>
        <v>664</v>
      </c>
      <c r="F820" s="327" t="str">
        <f ca="1">VLOOKUP(D820,档案!A:C,3,FALSE)</f>
        <v>武汉开明</v>
      </c>
      <c r="G820" s="338" t="str">
        <f ca="1">VLOOKUP(D820,档案!A:B,2,FALSE)</f>
        <v>浦发银行光谷支行004954</v>
      </c>
      <c r="H820" s="328">
        <f ca="1" t="shared" si="129"/>
        <v>45930</v>
      </c>
      <c r="I820" s="344" t="str">
        <f ca="1" t="shared" si="130"/>
        <v>手续费</v>
      </c>
      <c r="J820" s="344" t="str">
        <f ca="1" t="shared" si="131"/>
        <v>付日常费用</v>
      </c>
      <c r="K820" s="345">
        <f ca="1" t="shared" si="132"/>
        <v>0</v>
      </c>
      <c r="L820" s="345">
        <f ca="1" t="shared" si="133"/>
        <v>8</v>
      </c>
      <c r="M820" s="345">
        <f ca="1" t="shared" si="134"/>
        <v>22915.11</v>
      </c>
      <c r="N820" s="345">
        <f ca="1" t="shared" si="135"/>
        <v>0</v>
      </c>
    </row>
    <row r="821" ht="14.25" hidden="1" spans="1:14">
      <c r="A821" s="334">
        <f>档案!A820</f>
        <v>0</v>
      </c>
      <c r="B821" s="334">
        <f ca="1" t="shared" si="128"/>
        <v>1</v>
      </c>
      <c r="D821" s="334">
        <f ca="1" t="shared" si="136"/>
        <v>2</v>
      </c>
      <c r="E821" s="327">
        <f ca="1" t="shared" si="137"/>
        <v>665</v>
      </c>
      <c r="F821" s="327" t="str">
        <f ca="1">VLOOKUP(D821,档案!A:C,3,FALSE)</f>
        <v>武汉开明</v>
      </c>
      <c r="G821" s="338" t="str">
        <f ca="1">VLOOKUP(D821,档案!A:B,2,FALSE)</f>
        <v>浦发银行光谷支行004954</v>
      </c>
      <c r="H821" s="328">
        <f ca="1" t="shared" si="129"/>
        <v>45930</v>
      </c>
      <c r="I821" s="344" t="str">
        <f ca="1" t="shared" si="130"/>
        <v>手续费</v>
      </c>
      <c r="J821" s="344" t="str">
        <f ca="1" t="shared" si="131"/>
        <v>付日常费用</v>
      </c>
      <c r="K821" s="345">
        <f ca="1" t="shared" si="132"/>
        <v>0</v>
      </c>
      <c r="L821" s="345">
        <f ca="1" t="shared" si="133"/>
        <v>8</v>
      </c>
      <c r="M821" s="345">
        <f ca="1" t="shared" si="134"/>
        <v>22907.11</v>
      </c>
      <c r="N821" s="345">
        <f ca="1" t="shared" si="135"/>
        <v>0</v>
      </c>
    </row>
    <row r="822" ht="14.25" hidden="1" spans="1:14">
      <c r="A822" s="334">
        <f>档案!A821</f>
        <v>0</v>
      </c>
      <c r="B822" s="334">
        <f ca="1" t="shared" si="128"/>
        <v>1</v>
      </c>
      <c r="D822" s="334">
        <f ca="1" t="shared" si="136"/>
        <v>2</v>
      </c>
      <c r="E822" s="327">
        <f ca="1" t="shared" si="137"/>
        <v>666</v>
      </c>
      <c r="F822" s="327" t="str">
        <f ca="1">VLOOKUP(D822,档案!A:C,3,FALSE)</f>
        <v>武汉开明</v>
      </c>
      <c r="G822" s="338" t="str">
        <f ca="1">VLOOKUP(D822,档案!A:B,2,FALSE)</f>
        <v>浦发银行光谷支行004954</v>
      </c>
      <c r="H822" s="328">
        <f ca="1" t="shared" si="129"/>
        <v>45940</v>
      </c>
      <c r="I822" s="344" t="str">
        <f ca="1" t="shared" si="130"/>
        <v>及时语音手续费</v>
      </c>
      <c r="J822" s="344" t="str">
        <f ca="1" t="shared" si="131"/>
        <v>付日常费用</v>
      </c>
      <c r="K822" s="345">
        <f ca="1" t="shared" si="132"/>
        <v>0</v>
      </c>
      <c r="L822" s="345">
        <f ca="1" t="shared" si="133"/>
        <v>15</v>
      </c>
      <c r="M822" s="345">
        <f ca="1" t="shared" si="134"/>
        <v>22892.11</v>
      </c>
      <c r="N822" s="345">
        <f ca="1" t="shared" si="135"/>
        <v>0</v>
      </c>
    </row>
    <row r="823" ht="14.25" hidden="1" spans="1:14">
      <c r="A823" s="334">
        <f>档案!A822</f>
        <v>0</v>
      </c>
      <c r="B823" s="334">
        <f ca="1" t="shared" si="128"/>
        <v>1</v>
      </c>
      <c r="D823" s="334">
        <f ca="1" t="shared" si="136"/>
        <v>2</v>
      </c>
      <c r="E823" s="327">
        <f ca="1" t="shared" si="137"/>
        <v>667</v>
      </c>
      <c r="F823" s="327" t="str">
        <f ca="1">VLOOKUP(D823,档案!A:C,3,FALSE)</f>
        <v>武汉开明</v>
      </c>
      <c r="G823" s="338" t="str">
        <f ca="1">VLOOKUP(D823,档案!A:B,2,FALSE)</f>
        <v>浦发银行光谷支行004954</v>
      </c>
      <c r="H823" s="328">
        <f ca="1" t="shared" si="129"/>
        <v>45941</v>
      </c>
      <c r="I823" s="344" t="str">
        <f ca="1" t="shared" si="130"/>
        <v>收到广安昌兴水泥有限公司款项</v>
      </c>
      <c r="J823" s="344" t="str">
        <f ca="1" t="shared" si="131"/>
        <v>营业回款</v>
      </c>
      <c r="K823" s="345">
        <f ca="1" t="shared" si="132"/>
        <v>61480</v>
      </c>
      <c r="L823" s="345">
        <f ca="1" t="shared" si="133"/>
        <v>0</v>
      </c>
      <c r="M823" s="345">
        <f ca="1" t="shared" si="134"/>
        <v>84372.11</v>
      </c>
      <c r="N823" s="345">
        <f ca="1" t="shared" si="135"/>
        <v>0</v>
      </c>
    </row>
    <row r="824" ht="14.25" hidden="1" spans="1:14">
      <c r="A824" s="334">
        <f>档案!A823</f>
        <v>0</v>
      </c>
      <c r="B824" s="334">
        <f ca="1" t="shared" si="128"/>
        <v>1</v>
      </c>
      <c r="D824" s="334">
        <f ca="1" t="shared" si="136"/>
        <v>2</v>
      </c>
      <c r="E824" s="327">
        <f ca="1" t="shared" si="137"/>
        <v>668</v>
      </c>
      <c r="F824" s="327" t="str">
        <f ca="1">VLOOKUP(D824,档案!A:C,3,FALSE)</f>
        <v>武汉开明</v>
      </c>
      <c r="G824" s="338" t="str">
        <f ca="1">VLOOKUP(D824,档案!A:B,2,FALSE)</f>
        <v>浦发银行光谷支行004954</v>
      </c>
      <c r="H824" s="328">
        <f ca="1" t="shared" si="129"/>
        <v>45941</v>
      </c>
      <c r="I824" s="344" t="str">
        <f ca="1" t="shared" si="130"/>
        <v>收到日照钢铁有限公司款项</v>
      </c>
      <c r="J824" s="344" t="str">
        <f ca="1" t="shared" si="131"/>
        <v>营业回款</v>
      </c>
      <c r="K824" s="345">
        <f ca="1" t="shared" si="132"/>
        <v>10000</v>
      </c>
      <c r="L824" s="345">
        <f ca="1" t="shared" si="133"/>
        <v>0</v>
      </c>
      <c r="M824" s="345">
        <f ca="1" t="shared" si="134"/>
        <v>94372.11</v>
      </c>
      <c r="N824" s="345">
        <f ca="1" t="shared" si="135"/>
        <v>0</v>
      </c>
    </row>
    <row r="825" ht="14.25" hidden="1" spans="1:14">
      <c r="A825" s="334">
        <f>档案!A824</f>
        <v>0</v>
      </c>
      <c r="B825" s="334">
        <f ca="1" t="shared" si="128"/>
        <v>1</v>
      </c>
      <c r="D825" s="334">
        <f ca="1" t="shared" si="136"/>
        <v>2</v>
      </c>
      <c r="E825" s="327">
        <f ca="1" t="shared" si="137"/>
        <v>669</v>
      </c>
      <c r="F825" s="327" t="str">
        <f ca="1">VLOOKUP(D825,档案!A:C,3,FALSE)</f>
        <v>武汉开明</v>
      </c>
      <c r="G825" s="338" t="str">
        <f ca="1">VLOOKUP(D825,档案!A:B,2,FALSE)</f>
        <v>浦发银行光谷支行004954</v>
      </c>
      <c r="H825" s="328">
        <f ca="1" t="shared" si="129"/>
        <v>45943</v>
      </c>
      <c r="I825" s="344" t="str">
        <f ca="1" t="shared" si="130"/>
        <v>收到福建三钢闽光股份有限公司款项</v>
      </c>
      <c r="J825" s="344" t="str">
        <f ca="1" t="shared" si="131"/>
        <v>营业回款</v>
      </c>
      <c r="K825" s="345">
        <f ca="1" t="shared" si="132"/>
        <v>3400</v>
      </c>
      <c r="L825" s="345">
        <f ca="1" t="shared" si="133"/>
        <v>0</v>
      </c>
      <c r="M825" s="345">
        <f ca="1" t="shared" si="134"/>
        <v>97772.11</v>
      </c>
      <c r="N825" s="345">
        <f ca="1" t="shared" si="135"/>
        <v>0</v>
      </c>
    </row>
    <row r="826" ht="14.25" hidden="1" spans="1:14">
      <c r="A826" s="334">
        <f>档案!A825</f>
        <v>0</v>
      </c>
      <c r="B826" s="334">
        <f ca="1" t="shared" si="128"/>
        <v>1</v>
      </c>
      <c r="D826" s="334">
        <f ca="1" t="shared" si="136"/>
        <v>2</v>
      </c>
      <c r="E826" s="327">
        <f ca="1" t="shared" si="137"/>
        <v>670</v>
      </c>
      <c r="F826" s="327" t="str">
        <f ca="1">VLOOKUP(D826,档案!A:C,3,FALSE)</f>
        <v>武汉开明</v>
      </c>
      <c r="G826" s="338" t="str">
        <f ca="1">VLOOKUP(D826,档案!A:B,2,FALSE)</f>
        <v>浦发银行光谷支行004954</v>
      </c>
      <c r="H826" s="328">
        <f ca="1" t="shared" si="129"/>
        <v>45945</v>
      </c>
      <c r="I826" s="344" t="str">
        <f ca="1" t="shared" si="130"/>
        <v>收到巴彦淖尔中联水泥有限公司退押金</v>
      </c>
      <c r="J826" s="344" t="str">
        <f ca="1" t="shared" si="131"/>
        <v>营业回款</v>
      </c>
      <c r="K826" s="345">
        <f ca="1" t="shared" si="132"/>
        <v>20000</v>
      </c>
      <c r="L826" s="345">
        <f ca="1" t="shared" si="133"/>
        <v>0</v>
      </c>
      <c r="M826" s="345">
        <f ca="1" t="shared" si="134"/>
        <v>117772.11</v>
      </c>
      <c r="N826" s="345">
        <f ca="1" t="shared" si="135"/>
        <v>0</v>
      </c>
    </row>
    <row r="827" ht="14.25" hidden="1" spans="1:14">
      <c r="A827" s="334">
        <f>档案!A826</f>
        <v>0</v>
      </c>
      <c r="B827" s="334">
        <f ca="1" t="shared" si="128"/>
        <v>1</v>
      </c>
      <c r="D827" s="334">
        <f ca="1" t="shared" si="136"/>
        <v>2</v>
      </c>
      <c r="E827" s="327">
        <f ca="1" t="shared" si="137"/>
        <v>671</v>
      </c>
      <c r="F827" s="327" t="str">
        <f ca="1">VLOOKUP(D827,档案!A:C,3,FALSE)</f>
        <v>武汉开明</v>
      </c>
      <c r="G827" s="338" t="str">
        <f ca="1">VLOOKUP(D827,档案!A:B,2,FALSE)</f>
        <v>浦发银行光谷支行004954</v>
      </c>
      <c r="H827" s="328">
        <f ca="1" t="shared" si="129"/>
        <v>45946</v>
      </c>
      <c r="I827" s="344" t="str">
        <f ca="1" t="shared" si="130"/>
        <v>收到中盐内蒙古化工股份有限公司退保证金</v>
      </c>
      <c r="J827" s="344" t="str">
        <f ca="1" t="shared" si="131"/>
        <v>投标保证金回款</v>
      </c>
      <c r="K827" s="345">
        <f ca="1" t="shared" si="132"/>
        <v>9000</v>
      </c>
      <c r="L827" s="345">
        <f ca="1" t="shared" si="133"/>
        <v>0</v>
      </c>
      <c r="M827" s="345">
        <f ca="1" t="shared" si="134"/>
        <v>126772.11</v>
      </c>
      <c r="N827" s="345">
        <f ca="1" t="shared" si="135"/>
        <v>0</v>
      </c>
    </row>
    <row r="828" ht="14.25" hidden="1" spans="1:14">
      <c r="A828" s="334">
        <f>档案!A827</f>
        <v>0</v>
      </c>
      <c r="B828" s="334">
        <f ca="1" t="shared" si="128"/>
        <v>1</v>
      </c>
      <c r="D828" s="334">
        <f ca="1" t="shared" si="136"/>
        <v>2</v>
      </c>
      <c r="E828" s="327">
        <f ca="1" t="shared" si="137"/>
        <v>672</v>
      </c>
      <c r="F828" s="327" t="str">
        <f ca="1">VLOOKUP(D828,档案!A:C,3,FALSE)</f>
        <v>武汉开明</v>
      </c>
      <c r="G828" s="338" t="str">
        <f ca="1">VLOOKUP(D828,档案!A:B,2,FALSE)</f>
        <v>浦发银行光谷支行004954</v>
      </c>
      <c r="H828" s="328">
        <f ca="1" t="shared" si="129"/>
        <v>45947</v>
      </c>
      <c r="I828" s="344" t="str">
        <f ca="1" t="shared" si="130"/>
        <v>生产部熊伟用款湖北双环科技股份有限公司停车检修外施服务釆购项目付湖北双环科技股份有限公司--公司</v>
      </c>
      <c r="J828" s="344" t="str">
        <f ca="1" t="shared" si="131"/>
        <v>付投标保证金</v>
      </c>
      <c r="K828" s="345">
        <f ca="1" t="shared" si="132"/>
        <v>0</v>
      </c>
      <c r="L828" s="345">
        <f ca="1" t="shared" si="133"/>
        <v>9000</v>
      </c>
      <c r="M828" s="345">
        <f ca="1" t="shared" si="134"/>
        <v>117772.11</v>
      </c>
      <c r="N828" s="345">
        <f ca="1" t="shared" si="135"/>
        <v>0</v>
      </c>
    </row>
    <row r="829" ht="14.25" hidden="1" spans="1:14">
      <c r="A829" s="334">
        <f>档案!A828</f>
        <v>0</v>
      </c>
      <c r="B829" s="334">
        <f ca="1" t="shared" si="128"/>
        <v>1</v>
      </c>
      <c r="D829" s="334">
        <f ca="1" t="shared" si="136"/>
        <v>2</v>
      </c>
      <c r="E829" s="327">
        <f ca="1" t="shared" si="137"/>
        <v>673</v>
      </c>
      <c r="F829" s="327" t="str">
        <f ca="1">VLOOKUP(D829,档案!A:C,3,FALSE)</f>
        <v>武汉开明</v>
      </c>
      <c r="G829" s="338" t="str">
        <f ca="1">VLOOKUP(D829,档案!A:B,2,FALSE)</f>
        <v>浦发银行光谷支行004954</v>
      </c>
      <c r="H829" s="328">
        <f ca="1" t="shared" si="129"/>
        <v>45947</v>
      </c>
      <c r="I829" s="344" t="str">
        <f ca="1" t="shared" si="130"/>
        <v>生产部熊伟用款湖北双环科技股份有限公司压容压管检修外施服务采购项目付湖北双环科技股份有限公司--公司</v>
      </c>
      <c r="J829" s="344" t="str">
        <f ca="1" t="shared" si="131"/>
        <v>付投标保证金</v>
      </c>
      <c r="K829" s="345">
        <f ca="1" t="shared" si="132"/>
        <v>0</v>
      </c>
      <c r="L829" s="345">
        <f ca="1" t="shared" si="133"/>
        <v>10000</v>
      </c>
      <c r="M829" s="345">
        <f ca="1" t="shared" si="134"/>
        <v>107772.11</v>
      </c>
      <c r="N829" s="345">
        <f ca="1" t="shared" si="135"/>
        <v>0</v>
      </c>
    </row>
    <row r="830" ht="14.25" hidden="1" spans="1:14">
      <c r="A830" s="334">
        <f>档案!A829</f>
        <v>0</v>
      </c>
      <c r="B830" s="334">
        <f ca="1" t="shared" si="128"/>
        <v>1</v>
      </c>
      <c r="D830" s="334">
        <f ca="1" t="shared" si="136"/>
        <v>2</v>
      </c>
      <c r="E830" s="327">
        <f ca="1" t="shared" si="137"/>
        <v>674</v>
      </c>
      <c r="F830" s="327" t="str">
        <f ca="1">VLOOKUP(D830,档案!A:C,3,FALSE)</f>
        <v>武汉开明</v>
      </c>
      <c r="G830" s="338" t="str">
        <f ca="1">VLOOKUP(D830,档案!A:B,2,FALSE)</f>
        <v>浦发银行光谷支行004954</v>
      </c>
      <c r="H830" s="328">
        <f ca="1" t="shared" si="129"/>
        <v>45947</v>
      </c>
      <c r="I830" s="344" t="str">
        <f ca="1" t="shared" si="130"/>
        <v>武汉浦发转武汉农商行</v>
      </c>
      <c r="J830" s="344" t="str">
        <f ca="1" t="shared" si="131"/>
        <v>转出他行或提现</v>
      </c>
      <c r="K830" s="345">
        <f ca="1" t="shared" si="132"/>
        <v>0</v>
      </c>
      <c r="L830" s="345">
        <f ca="1" t="shared" si="133"/>
        <v>100000</v>
      </c>
      <c r="M830" s="345">
        <f ca="1" t="shared" si="134"/>
        <v>7772.11</v>
      </c>
      <c r="N830" s="345">
        <f ca="1" t="shared" si="135"/>
        <v>0</v>
      </c>
    </row>
    <row r="831" ht="14.25" hidden="1" spans="1:14">
      <c r="A831" s="334">
        <f>档案!A830</f>
        <v>0</v>
      </c>
      <c r="B831" s="334">
        <f ca="1" t="shared" si="128"/>
        <v>1</v>
      </c>
      <c r="D831" s="334">
        <f ca="1" t="shared" si="136"/>
        <v>2</v>
      </c>
      <c r="E831" s="327">
        <f ca="1" t="shared" si="137"/>
        <v>675</v>
      </c>
      <c r="F831" s="327" t="str">
        <f ca="1">VLOOKUP(D831,档案!A:C,3,FALSE)</f>
        <v>武汉开明</v>
      </c>
      <c r="G831" s="338" t="str">
        <f ca="1">VLOOKUP(D831,档案!A:B,2,FALSE)</f>
        <v>浦发银行光谷支行004954</v>
      </c>
      <c r="H831" s="328">
        <f ca="1" t="shared" si="129"/>
        <v>45947</v>
      </c>
      <c r="I831" s="344" t="str">
        <f ca="1" t="shared" si="130"/>
        <v>手续费</v>
      </c>
      <c r="J831" s="344" t="str">
        <f ca="1" t="shared" si="131"/>
        <v>付日常费用</v>
      </c>
      <c r="K831" s="345">
        <f ca="1" t="shared" si="132"/>
        <v>0</v>
      </c>
      <c r="L831" s="345">
        <f ca="1" t="shared" si="133"/>
        <v>4.5</v>
      </c>
      <c r="M831" s="345">
        <f ca="1" t="shared" si="134"/>
        <v>7767.61</v>
      </c>
      <c r="N831" s="345">
        <f ca="1" t="shared" si="135"/>
        <v>0</v>
      </c>
    </row>
    <row r="832" ht="14.25" hidden="1" spans="1:14">
      <c r="A832" s="334">
        <f>档案!A831</f>
        <v>0</v>
      </c>
      <c r="B832" s="334">
        <f ca="1" t="shared" si="128"/>
        <v>1</v>
      </c>
      <c r="D832" s="334">
        <f ca="1" t="shared" si="136"/>
        <v>2</v>
      </c>
      <c r="E832" s="327">
        <f ca="1" t="shared" si="137"/>
        <v>676</v>
      </c>
      <c r="F832" s="327" t="str">
        <f ca="1">VLOOKUP(D832,档案!A:C,3,FALSE)</f>
        <v>武汉开明</v>
      </c>
      <c r="G832" s="338" t="str">
        <f ca="1">VLOOKUP(D832,档案!A:B,2,FALSE)</f>
        <v>浦发银行光谷支行004954</v>
      </c>
      <c r="H832" s="328">
        <f ca="1" t="shared" si="129"/>
        <v>45947</v>
      </c>
      <c r="I832" s="344" t="str">
        <f ca="1" t="shared" si="130"/>
        <v>手续费</v>
      </c>
      <c r="J832" s="344" t="str">
        <f ca="1" t="shared" si="131"/>
        <v>付日常费用</v>
      </c>
      <c r="K832" s="345">
        <f ca="1" t="shared" si="132"/>
        <v>0</v>
      </c>
      <c r="L832" s="345">
        <f ca="1" t="shared" si="133"/>
        <v>4.5</v>
      </c>
      <c r="M832" s="345">
        <f ca="1" t="shared" si="134"/>
        <v>7763.11</v>
      </c>
      <c r="N832" s="345">
        <f ca="1" t="shared" si="135"/>
        <v>0</v>
      </c>
    </row>
    <row r="833" ht="14.25" hidden="1" spans="1:14">
      <c r="A833" s="334">
        <f>档案!A832</f>
        <v>0</v>
      </c>
      <c r="B833" s="334">
        <f ca="1" t="shared" si="128"/>
        <v>1</v>
      </c>
      <c r="D833" s="334">
        <f ca="1" t="shared" si="136"/>
        <v>2</v>
      </c>
      <c r="E833" s="327">
        <f ca="1" t="shared" si="137"/>
        <v>677</v>
      </c>
      <c r="F833" s="327" t="str">
        <f ca="1">VLOOKUP(D833,档案!A:C,3,FALSE)</f>
        <v>武汉开明</v>
      </c>
      <c r="G833" s="338" t="str">
        <f ca="1">VLOOKUP(D833,档案!A:B,2,FALSE)</f>
        <v>浦发银行光谷支行004954</v>
      </c>
      <c r="H833" s="328">
        <f ca="1" t="shared" si="129"/>
        <v>45947</v>
      </c>
      <c r="I833" s="344" t="str">
        <f ca="1" t="shared" si="130"/>
        <v>手续费</v>
      </c>
      <c r="J833" s="344" t="str">
        <f ca="1" t="shared" si="131"/>
        <v>付日常费用</v>
      </c>
      <c r="K833" s="345">
        <f ca="1" t="shared" si="132"/>
        <v>0</v>
      </c>
      <c r="L833" s="345">
        <f ca="1" t="shared" si="133"/>
        <v>9</v>
      </c>
      <c r="M833" s="345">
        <f ca="1" t="shared" si="134"/>
        <v>7754.11</v>
      </c>
      <c r="N833" s="345">
        <f ca="1" t="shared" si="135"/>
        <v>0</v>
      </c>
    </row>
    <row r="834" ht="14.25" hidden="1" spans="1:14">
      <c r="A834" s="334">
        <f>档案!A833</f>
        <v>0</v>
      </c>
      <c r="B834" s="334">
        <f ca="1" t="shared" si="128"/>
        <v>1</v>
      </c>
      <c r="D834" s="334">
        <f ca="1" t="shared" si="136"/>
        <v>2</v>
      </c>
      <c r="E834" s="327">
        <f ca="1" t="shared" si="137"/>
        <v>678</v>
      </c>
      <c r="F834" s="327" t="str">
        <f ca="1">VLOOKUP(D834,档案!A:C,3,FALSE)</f>
        <v>武汉开明</v>
      </c>
      <c r="G834" s="338" t="str">
        <f ca="1">VLOOKUP(D834,档案!A:B,2,FALSE)</f>
        <v>浦发银行光谷支行004954</v>
      </c>
      <c r="H834" s="328">
        <f ca="1" t="shared" si="129"/>
        <v>45951</v>
      </c>
      <c r="I834" s="344" t="str">
        <f ca="1" t="shared" si="130"/>
        <v>收到国电投（山西）铝业有限公司质保金</v>
      </c>
      <c r="J834" s="344" t="str">
        <f ca="1" t="shared" si="131"/>
        <v>营业回款</v>
      </c>
      <c r="K834" s="345">
        <f ca="1" t="shared" si="132"/>
        <v>21850</v>
      </c>
      <c r="L834" s="345">
        <f ca="1" t="shared" si="133"/>
        <v>0</v>
      </c>
      <c r="M834" s="345">
        <f ca="1" t="shared" si="134"/>
        <v>29604.11</v>
      </c>
      <c r="N834" s="345">
        <f ca="1" t="shared" si="135"/>
        <v>0</v>
      </c>
    </row>
    <row r="835" ht="14.25" hidden="1" spans="1:14">
      <c r="A835" s="334">
        <f>档案!A834</f>
        <v>0</v>
      </c>
      <c r="B835" s="334">
        <f ca="1" t="shared" ref="B835:B898" si="138">COUNTA(INDIRECT("'"&amp;A835&amp;"'!a:a"))</f>
        <v>1</v>
      </c>
      <c r="D835" s="334">
        <f ca="1" t="shared" si="136"/>
        <v>2</v>
      </c>
      <c r="E835" s="327">
        <f ca="1" t="shared" si="137"/>
        <v>679</v>
      </c>
      <c r="F835" s="327" t="str">
        <f ca="1">VLOOKUP(D835,档案!A:C,3,FALSE)</f>
        <v>武汉开明</v>
      </c>
      <c r="G835" s="338" t="str">
        <f ca="1">VLOOKUP(D835,档案!A:B,2,FALSE)</f>
        <v>浦发银行光谷支行004954</v>
      </c>
      <c r="H835" s="328">
        <f ca="1" t="shared" ref="H835:H898" si="139">INDEX(INDIRECT("'"&amp;$D835&amp;"'!A:g"),$E835,COLUMN()-7)</f>
        <v>45952</v>
      </c>
      <c r="I835" s="344" t="str">
        <f ca="1" t="shared" ref="I835:I898" si="140">INDEX(INDIRECT("'"&amp;$D835&amp;"'!A:g"),$E835,COLUMN()-7)</f>
        <v>收到国电投（山西）铝业有限公司安全保证金</v>
      </c>
      <c r="J835" s="344" t="str">
        <f ca="1" t="shared" ref="J835:J898" si="141">INDEX(INDIRECT("'"&amp;$D835&amp;"'!A:g"),$E835,COLUMN()-7)</f>
        <v>营业回款</v>
      </c>
      <c r="K835" s="345">
        <f ca="1" t="shared" ref="K835:K898" si="142">INDEX(INDIRECT("'"&amp;$D835&amp;"'!A:g"),$E835,COLUMN()-7)</f>
        <v>41100</v>
      </c>
      <c r="L835" s="345">
        <f ca="1" t="shared" ref="L835:L898" si="143">INDEX(INDIRECT("'"&amp;$D835&amp;"'!A:g"),$E835,COLUMN()-7)</f>
        <v>0</v>
      </c>
      <c r="M835" s="345">
        <f ca="1" t="shared" ref="M835:M898" si="144">INDEX(INDIRECT("'"&amp;$D835&amp;"'!A:g"),$E835,COLUMN()-7)</f>
        <v>70704.11</v>
      </c>
      <c r="N835" s="345">
        <f ca="1" t="shared" ref="N835:N898" si="145">INDEX(INDIRECT("'"&amp;$D835&amp;"'!A:g"),$E835,COLUMN()-7)</f>
        <v>0</v>
      </c>
    </row>
    <row r="836" ht="14.25" hidden="1" spans="1:14">
      <c r="A836" s="334">
        <f>档案!A835</f>
        <v>0</v>
      </c>
      <c r="B836" s="334">
        <f ca="1" t="shared" si="138"/>
        <v>1</v>
      </c>
      <c r="D836" s="334">
        <f ca="1" t="shared" ref="D836:D899" si="146">IF(E835&gt;=VLOOKUP(D835,A:B,2,FALSE),D835+1,D835)</f>
        <v>2</v>
      </c>
      <c r="E836" s="327">
        <f ca="1" t="shared" ref="E836:E899" si="147">IF(E835&gt;=VLOOKUP(D835,A:B,2,FALSE),3,E835+1)</f>
        <v>680</v>
      </c>
      <c r="F836" s="327" t="str">
        <f ca="1">VLOOKUP(D836,档案!A:C,3,FALSE)</f>
        <v>武汉开明</v>
      </c>
      <c r="G836" s="338" t="str">
        <f ca="1">VLOOKUP(D836,档案!A:B,2,FALSE)</f>
        <v>浦发银行光谷支行004954</v>
      </c>
      <c r="H836" s="328">
        <f ca="1" t="shared" si="139"/>
        <v>45952</v>
      </c>
      <c r="I836" s="344" t="str">
        <f ca="1" t="shared" si="140"/>
        <v>收到临沂中联水泥有限公司货款</v>
      </c>
      <c r="J836" s="344" t="str">
        <f ca="1" t="shared" si="141"/>
        <v>营业回款</v>
      </c>
      <c r="K836" s="345">
        <f ca="1" t="shared" si="142"/>
        <v>61515.4</v>
      </c>
      <c r="L836" s="345">
        <f ca="1" t="shared" si="143"/>
        <v>0</v>
      </c>
      <c r="M836" s="345">
        <f ca="1" t="shared" si="144"/>
        <v>132219.51</v>
      </c>
      <c r="N836" s="345">
        <f ca="1" t="shared" si="145"/>
        <v>0</v>
      </c>
    </row>
    <row r="837" ht="14.25" hidden="1" spans="1:14">
      <c r="A837" s="334">
        <f>档案!A836</f>
        <v>0</v>
      </c>
      <c r="B837" s="334">
        <f ca="1" t="shared" si="138"/>
        <v>1</v>
      </c>
      <c r="D837" s="334">
        <f ca="1" t="shared" si="146"/>
        <v>2</v>
      </c>
      <c r="E837" s="327">
        <f ca="1" t="shared" si="147"/>
        <v>681</v>
      </c>
      <c r="F837" s="327" t="str">
        <f ca="1">VLOOKUP(D837,档案!A:C,3,FALSE)</f>
        <v>武汉开明</v>
      </c>
      <c r="G837" s="338" t="str">
        <f ca="1">VLOOKUP(D837,档案!A:B,2,FALSE)</f>
        <v>浦发银行光谷支行004954</v>
      </c>
      <c r="H837" s="328">
        <f ca="1" t="shared" si="139"/>
        <v>45952</v>
      </c>
      <c r="I837" s="344" t="str">
        <f ca="1" t="shared" si="140"/>
        <v>收到萍乡萍钢安源钢铁有限公司货款</v>
      </c>
      <c r="J837" s="344" t="str">
        <f ca="1" t="shared" si="141"/>
        <v>营业回款</v>
      </c>
      <c r="K837" s="345">
        <f ca="1" t="shared" si="142"/>
        <v>5832</v>
      </c>
      <c r="L837" s="345">
        <f ca="1" t="shared" si="143"/>
        <v>0</v>
      </c>
      <c r="M837" s="345">
        <f ca="1" t="shared" si="144"/>
        <v>138051.51</v>
      </c>
      <c r="N837" s="345">
        <f ca="1" t="shared" si="145"/>
        <v>0</v>
      </c>
    </row>
    <row r="838" ht="14.25" hidden="1" spans="1:14">
      <c r="A838" s="334">
        <f>档案!A837</f>
        <v>0</v>
      </c>
      <c r="B838" s="334">
        <f ca="1" t="shared" si="138"/>
        <v>1</v>
      </c>
      <c r="D838" s="334">
        <f ca="1" t="shared" si="146"/>
        <v>2</v>
      </c>
      <c r="E838" s="327">
        <f ca="1" t="shared" si="147"/>
        <v>682</v>
      </c>
      <c r="F838" s="327" t="str">
        <f ca="1">VLOOKUP(D838,档案!A:C,3,FALSE)</f>
        <v>武汉开明</v>
      </c>
      <c r="G838" s="338" t="str">
        <f ca="1">VLOOKUP(D838,档案!A:B,2,FALSE)</f>
        <v>浦发银行光谷支行004954</v>
      </c>
      <c r="H838" s="328">
        <f ca="1" t="shared" si="139"/>
        <v>45953</v>
      </c>
      <c r="I838" s="344" t="str">
        <f ca="1" t="shared" si="140"/>
        <v>收到北京金隅琉水环保科技有限公司保证金</v>
      </c>
      <c r="J838" s="344" t="str">
        <f ca="1" t="shared" si="141"/>
        <v>营业回款</v>
      </c>
      <c r="K838" s="345">
        <f ca="1" t="shared" si="142"/>
        <v>10000</v>
      </c>
      <c r="L838" s="345">
        <f ca="1" t="shared" si="143"/>
        <v>0</v>
      </c>
      <c r="M838" s="345">
        <f ca="1" t="shared" si="144"/>
        <v>148051.51</v>
      </c>
      <c r="N838" s="345">
        <f ca="1" t="shared" si="145"/>
        <v>0</v>
      </c>
    </row>
    <row r="839" ht="14.25" hidden="1" spans="1:14">
      <c r="A839" s="334">
        <f>档案!A838</f>
        <v>0</v>
      </c>
      <c r="B839" s="334">
        <f ca="1" t="shared" si="138"/>
        <v>1</v>
      </c>
      <c r="D839" s="334">
        <f ca="1" t="shared" si="146"/>
        <v>2</v>
      </c>
      <c r="E839" s="327">
        <f ca="1" t="shared" si="147"/>
        <v>683</v>
      </c>
      <c r="F839" s="327" t="str">
        <f ca="1">VLOOKUP(D839,档案!A:C,3,FALSE)</f>
        <v>武汉开明</v>
      </c>
      <c r="G839" s="338" t="str">
        <f ca="1">VLOOKUP(D839,档案!A:B,2,FALSE)</f>
        <v>浦发银行光谷支行004954</v>
      </c>
      <c r="H839" s="328">
        <f ca="1" t="shared" si="139"/>
        <v>45953</v>
      </c>
      <c r="I839" s="344" t="str">
        <f ca="1" t="shared" si="140"/>
        <v>收到日照钢铁有限公司款项</v>
      </c>
      <c r="J839" s="344" t="str">
        <f ca="1" t="shared" si="141"/>
        <v>营业回款</v>
      </c>
      <c r="K839" s="345">
        <f ca="1" t="shared" si="142"/>
        <v>10000</v>
      </c>
      <c r="L839" s="345">
        <f ca="1" t="shared" si="143"/>
        <v>0</v>
      </c>
      <c r="M839" s="345">
        <f ca="1" t="shared" si="144"/>
        <v>158051.51</v>
      </c>
      <c r="N839" s="345">
        <f ca="1" t="shared" si="145"/>
        <v>0</v>
      </c>
    </row>
    <row r="840" ht="14.25" hidden="1" spans="1:14">
      <c r="A840" s="334">
        <f>档案!A839</f>
        <v>0</v>
      </c>
      <c r="B840" s="334">
        <f ca="1" t="shared" si="138"/>
        <v>1</v>
      </c>
      <c r="D840" s="334">
        <f ca="1" t="shared" si="146"/>
        <v>2</v>
      </c>
      <c r="E840" s="327">
        <f ca="1" t="shared" si="147"/>
        <v>684</v>
      </c>
      <c r="F840" s="327" t="str">
        <f ca="1">VLOOKUP(D840,档案!A:C,3,FALSE)</f>
        <v>武汉开明</v>
      </c>
      <c r="G840" s="338" t="str">
        <f ca="1">VLOOKUP(D840,档案!A:B,2,FALSE)</f>
        <v>浦发银行光谷支行004954</v>
      </c>
      <c r="H840" s="328">
        <f ca="1" t="shared" si="139"/>
        <v>45953</v>
      </c>
      <c r="I840" s="344" t="str">
        <f ca="1" t="shared" si="140"/>
        <v>转武汉彤烨中信</v>
      </c>
      <c r="J840" s="344" t="str">
        <f ca="1" t="shared" si="141"/>
        <v>转出他行或提现</v>
      </c>
      <c r="K840" s="345">
        <f ca="1" t="shared" si="142"/>
        <v>0</v>
      </c>
      <c r="L840" s="345">
        <f ca="1" t="shared" si="143"/>
        <v>10000</v>
      </c>
      <c r="M840" s="345">
        <f ca="1" t="shared" si="144"/>
        <v>148051.51</v>
      </c>
      <c r="N840" s="345">
        <f ca="1" t="shared" si="145"/>
        <v>0</v>
      </c>
    </row>
    <row r="841" ht="14.25" hidden="1" spans="1:14">
      <c r="A841" s="334">
        <f>档案!A840</f>
        <v>0</v>
      </c>
      <c r="B841" s="334">
        <f ca="1" t="shared" si="138"/>
        <v>1</v>
      </c>
      <c r="D841" s="334">
        <f ca="1" t="shared" si="146"/>
        <v>2</v>
      </c>
      <c r="E841" s="327">
        <f ca="1" t="shared" si="147"/>
        <v>685</v>
      </c>
      <c r="F841" s="327" t="str">
        <f ca="1">VLOOKUP(D841,档案!A:C,3,FALSE)</f>
        <v>武汉开明</v>
      </c>
      <c r="G841" s="338" t="str">
        <f ca="1">VLOOKUP(D841,档案!A:B,2,FALSE)</f>
        <v>浦发银行光谷支行004954</v>
      </c>
      <c r="H841" s="328">
        <f ca="1" t="shared" si="139"/>
        <v>45953</v>
      </c>
      <c r="I841" s="344" t="str">
        <f ca="1" t="shared" si="140"/>
        <v>武汉浦发转湖北工行西山支行</v>
      </c>
      <c r="J841" s="344" t="str">
        <f ca="1" t="shared" si="141"/>
        <v>转出他行或提现</v>
      </c>
      <c r="K841" s="345">
        <f ca="1" t="shared" si="142"/>
        <v>0</v>
      </c>
      <c r="L841" s="345">
        <f ca="1" t="shared" si="143"/>
        <v>30000</v>
      </c>
      <c r="M841" s="345">
        <f ca="1" t="shared" si="144"/>
        <v>118051.51</v>
      </c>
      <c r="N841" s="345">
        <f ca="1" t="shared" si="145"/>
        <v>0</v>
      </c>
    </row>
    <row r="842" ht="14.25" hidden="1" spans="1:14">
      <c r="A842" s="334">
        <f>档案!A841</f>
        <v>0</v>
      </c>
      <c r="B842" s="334">
        <f ca="1" t="shared" si="138"/>
        <v>1</v>
      </c>
      <c r="D842" s="334">
        <f ca="1" t="shared" si="146"/>
        <v>2</v>
      </c>
      <c r="E842" s="327">
        <f ca="1" t="shared" si="147"/>
        <v>686</v>
      </c>
      <c r="F842" s="327" t="str">
        <f ca="1">VLOOKUP(D842,档案!A:C,3,FALSE)</f>
        <v>武汉开明</v>
      </c>
      <c r="G842" s="338" t="str">
        <f ca="1">VLOOKUP(D842,档案!A:B,2,FALSE)</f>
        <v>浦发银行光谷支行004954</v>
      </c>
      <c r="H842" s="328">
        <f ca="1" t="shared" si="139"/>
        <v>45953</v>
      </c>
      <c r="I842" s="344" t="str">
        <f ca="1" t="shared" si="140"/>
        <v>手续费</v>
      </c>
      <c r="J842" s="344" t="str">
        <f ca="1" t="shared" si="141"/>
        <v>付日常费用</v>
      </c>
      <c r="K842" s="345">
        <f ca="1" t="shared" si="142"/>
        <v>0</v>
      </c>
      <c r="L842" s="345">
        <f ca="1" t="shared" si="143"/>
        <v>0.9</v>
      </c>
      <c r="M842" s="345">
        <f ca="1" t="shared" si="144"/>
        <v>118050.61</v>
      </c>
      <c r="N842" s="345">
        <f ca="1" t="shared" si="145"/>
        <v>0</v>
      </c>
    </row>
    <row r="843" ht="14.25" hidden="1" spans="1:14">
      <c r="A843" s="334">
        <f>档案!A842</f>
        <v>0</v>
      </c>
      <c r="B843" s="334">
        <f ca="1" t="shared" si="138"/>
        <v>1</v>
      </c>
      <c r="D843" s="334">
        <f ca="1" t="shared" si="146"/>
        <v>2</v>
      </c>
      <c r="E843" s="327">
        <f ca="1" t="shared" si="147"/>
        <v>687</v>
      </c>
      <c r="F843" s="327" t="str">
        <f ca="1">VLOOKUP(D843,档案!A:C,3,FALSE)</f>
        <v>武汉开明</v>
      </c>
      <c r="G843" s="338" t="str">
        <f ca="1">VLOOKUP(D843,档案!A:B,2,FALSE)</f>
        <v>浦发银行光谷支行004954</v>
      </c>
      <c r="H843" s="328">
        <f ca="1" t="shared" si="139"/>
        <v>45953</v>
      </c>
      <c r="I843" s="344" t="str">
        <f ca="1" t="shared" si="140"/>
        <v>手续费</v>
      </c>
      <c r="J843" s="344" t="str">
        <f ca="1" t="shared" si="141"/>
        <v>付日常费用</v>
      </c>
      <c r="K843" s="345">
        <f ca="1" t="shared" si="142"/>
        <v>0</v>
      </c>
      <c r="L843" s="345">
        <f ca="1" t="shared" si="143"/>
        <v>0.9</v>
      </c>
      <c r="M843" s="345">
        <f ca="1" t="shared" si="144"/>
        <v>118049.71</v>
      </c>
      <c r="N843" s="345">
        <f ca="1" t="shared" si="145"/>
        <v>0</v>
      </c>
    </row>
    <row r="844" ht="14.25" hidden="1" spans="1:14">
      <c r="A844" s="334">
        <f>档案!A843</f>
        <v>0</v>
      </c>
      <c r="B844" s="334">
        <f ca="1" t="shared" si="138"/>
        <v>1</v>
      </c>
      <c r="D844" s="334">
        <f ca="1" t="shared" si="146"/>
        <v>2</v>
      </c>
      <c r="E844" s="327">
        <f ca="1" t="shared" si="147"/>
        <v>688</v>
      </c>
      <c r="F844" s="327" t="str">
        <f ca="1">VLOOKUP(D844,档案!A:C,3,FALSE)</f>
        <v>武汉开明</v>
      </c>
      <c r="G844" s="338" t="str">
        <f ca="1">VLOOKUP(D844,档案!A:B,2,FALSE)</f>
        <v>浦发银行光谷支行004954</v>
      </c>
      <c r="H844" s="328">
        <f ca="1" t="shared" si="139"/>
        <v>45954</v>
      </c>
      <c r="I844" s="344" t="str">
        <f ca="1" t="shared" si="140"/>
        <v>收到福建三钢闽光股份有限公司款项</v>
      </c>
      <c r="J844" s="344" t="str">
        <f ca="1" t="shared" si="141"/>
        <v>营业回款</v>
      </c>
      <c r="K844" s="345">
        <f ca="1" t="shared" si="142"/>
        <v>2400</v>
      </c>
      <c r="L844" s="345">
        <f ca="1" t="shared" si="143"/>
        <v>0</v>
      </c>
      <c r="M844" s="345">
        <f ca="1" t="shared" si="144"/>
        <v>120449.71</v>
      </c>
      <c r="N844" s="345">
        <f ca="1" t="shared" si="145"/>
        <v>0</v>
      </c>
    </row>
    <row r="845" ht="14.25" hidden="1" spans="1:14">
      <c r="A845" s="334">
        <f>档案!A844</f>
        <v>0</v>
      </c>
      <c r="B845" s="334">
        <f ca="1" t="shared" si="138"/>
        <v>1</v>
      </c>
      <c r="D845" s="334">
        <f ca="1" t="shared" si="146"/>
        <v>2</v>
      </c>
      <c r="E845" s="327">
        <f ca="1" t="shared" si="147"/>
        <v>689</v>
      </c>
      <c r="F845" s="327" t="str">
        <f ca="1">VLOOKUP(D845,档案!A:C,3,FALSE)</f>
        <v>武汉开明</v>
      </c>
      <c r="G845" s="338" t="str">
        <f ca="1">VLOOKUP(D845,档案!A:B,2,FALSE)</f>
        <v>浦发银行光谷支行004954</v>
      </c>
      <c r="H845" s="328">
        <f ca="1" t="shared" si="139"/>
        <v>45954</v>
      </c>
      <c r="I845" s="344" t="str">
        <f ca="1" t="shared" si="140"/>
        <v>收到福建三钢闽光股份有限公司款项</v>
      </c>
      <c r="J845" s="344" t="str">
        <f ca="1" t="shared" si="141"/>
        <v>营业回款</v>
      </c>
      <c r="K845" s="345">
        <f ca="1" t="shared" si="142"/>
        <v>2650</v>
      </c>
      <c r="L845" s="345">
        <f ca="1" t="shared" si="143"/>
        <v>0</v>
      </c>
      <c r="M845" s="345">
        <f ca="1" t="shared" si="144"/>
        <v>123099.71</v>
      </c>
      <c r="N845" s="345">
        <f ca="1" t="shared" si="145"/>
        <v>0</v>
      </c>
    </row>
    <row r="846" ht="14.25" hidden="1" spans="1:14">
      <c r="A846" s="334">
        <f>档案!A845</f>
        <v>0</v>
      </c>
      <c r="B846" s="334">
        <f ca="1" t="shared" si="138"/>
        <v>1</v>
      </c>
      <c r="D846" s="334">
        <f ca="1" t="shared" si="146"/>
        <v>2</v>
      </c>
      <c r="E846" s="327">
        <f ca="1" t="shared" si="147"/>
        <v>690</v>
      </c>
      <c r="F846" s="327" t="str">
        <f ca="1">VLOOKUP(D846,档案!A:C,3,FALSE)</f>
        <v>武汉开明</v>
      </c>
      <c r="G846" s="338" t="str">
        <f ca="1">VLOOKUP(D846,档案!A:B,2,FALSE)</f>
        <v>浦发银行光谷支行004954</v>
      </c>
      <c r="H846" s="328">
        <f ca="1" t="shared" si="139"/>
        <v>45954</v>
      </c>
      <c r="I846" s="344" t="str">
        <f ca="1" t="shared" si="140"/>
        <v>缴纳武汉开明2025.9月增值税及附加税</v>
      </c>
      <c r="J846" s="344" t="str">
        <f ca="1" t="shared" si="141"/>
        <v>付日常费用</v>
      </c>
      <c r="K846" s="345">
        <f ca="1" t="shared" si="142"/>
        <v>0</v>
      </c>
      <c r="L846" s="345">
        <f ca="1" t="shared" si="143"/>
        <v>22624.74</v>
      </c>
      <c r="M846" s="345">
        <f ca="1" t="shared" si="144"/>
        <v>100474.97</v>
      </c>
      <c r="N846" s="345">
        <f ca="1" t="shared" si="145"/>
        <v>0</v>
      </c>
    </row>
    <row r="847" ht="14.25" hidden="1" spans="1:14">
      <c r="A847" s="334">
        <f>档案!A846</f>
        <v>0</v>
      </c>
      <c r="B847" s="334">
        <f ca="1" t="shared" si="138"/>
        <v>1</v>
      </c>
      <c r="D847" s="334">
        <f ca="1" t="shared" si="146"/>
        <v>2</v>
      </c>
      <c r="E847" s="327">
        <f ca="1" t="shared" si="147"/>
        <v>691</v>
      </c>
      <c r="F847" s="327" t="str">
        <f ca="1">VLOOKUP(D847,档案!A:C,3,FALSE)</f>
        <v>武汉开明</v>
      </c>
      <c r="G847" s="338" t="str">
        <f ca="1">VLOOKUP(D847,档案!A:B,2,FALSE)</f>
        <v>浦发银行光谷支行004954</v>
      </c>
      <c r="H847" s="328">
        <f ca="1" t="shared" si="139"/>
        <v>45957</v>
      </c>
      <c r="I847" s="344" t="str">
        <f ca="1" t="shared" si="140"/>
        <v>缴纳武汉开明2025.9月个人所得税</v>
      </c>
      <c r="J847" s="344" t="str">
        <f ca="1" t="shared" si="141"/>
        <v>付日常费用</v>
      </c>
      <c r="K847" s="345">
        <f ca="1" t="shared" si="142"/>
        <v>0</v>
      </c>
      <c r="L847" s="345">
        <f ca="1" t="shared" si="143"/>
        <v>10299.9</v>
      </c>
      <c r="M847" s="345">
        <f ca="1" t="shared" si="144"/>
        <v>90175.07</v>
      </c>
      <c r="N847" s="345">
        <f ca="1" t="shared" si="145"/>
        <v>0</v>
      </c>
    </row>
    <row r="848" ht="14.25" hidden="1" spans="1:14">
      <c r="A848" s="334">
        <f>档案!A847</f>
        <v>0</v>
      </c>
      <c r="B848" s="334">
        <f ca="1" t="shared" si="138"/>
        <v>1</v>
      </c>
      <c r="D848" s="334">
        <f ca="1" t="shared" si="146"/>
        <v>2</v>
      </c>
      <c r="E848" s="327">
        <f ca="1" t="shared" si="147"/>
        <v>692</v>
      </c>
      <c r="F848" s="327" t="str">
        <f ca="1">VLOOKUP(D848,档案!A:C,3,FALSE)</f>
        <v>武汉开明</v>
      </c>
      <c r="G848" s="338" t="str">
        <f ca="1">VLOOKUP(D848,档案!A:B,2,FALSE)</f>
        <v>浦发银行光谷支行004954</v>
      </c>
      <c r="H848" s="328">
        <f ca="1" t="shared" si="139"/>
        <v>45958</v>
      </c>
      <c r="I848" s="344" t="str">
        <f ca="1" t="shared" si="140"/>
        <v>武汉浦发转武汉农商行</v>
      </c>
      <c r="J848" s="344" t="str">
        <f ca="1" t="shared" si="141"/>
        <v>转出他行或提现</v>
      </c>
      <c r="K848" s="345">
        <f ca="1" t="shared" si="142"/>
        <v>0</v>
      </c>
      <c r="L848" s="345">
        <f ca="1" t="shared" si="143"/>
        <v>80000</v>
      </c>
      <c r="M848" s="345">
        <f ca="1" t="shared" si="144"/>
        <v>10175.07</v>
      </c>
      <c r="N848" s="345">
        <f ca="1" t="shared" si="145"/>
        <v>0</v>
      </c>
    </row>
    <row r="849" ht="14.25" hidden="1" spans="1:14">
      <c r="A849" s="334">
        <f>档案!A848</f>
        <v>0</v>
      </c>
      <c r="B849" s="334">
        <f ca="1" t="shared" si="138"/>
        <v>1</v>
      </c>
      <c r="D849" s="334">
        <f ca="1" t="shared" si="146"/>
        <v>2</v>
      </c>
      <c r="E849" s="327">
        <f ca="1" t="shared" si="147"/>
        <v>693</v>
      </c>
      <c r="F849" s="327" t="str">
        <f ca="1">VLOOKUP(D849,档案!A:C,3,FALSE)</f>
        <v>武汉开明</v>
      </c>
      <c r="G849" s="338" t="str">
        <f ca="1">VLOOKUP(D849,档案!A:B,2,FALSE)</f>
        <v>浦发银行光谷支行004954</v>
      </c>
      <c r="H849" s="328">
        <f ca="1" t="shared" si="139"/>
        <v>45958</v>
      </c>
      <c r="I849" s="344" t="str">
        <f ca="1" t="shared" si="140"/>
        <v>综合部蒋霞用款武汉开明10月公积金--公司</v>
      </c>
      <c r="J849" s="344" t="str">
        <f ca="1" t="shared" si="141"/>
        <v>付日常费用</v>
      </c>
      <c r="K849" s="345">
        <f ca="1" t="shared" si="142"/>
        <v>0</v>
      </c>
      <c r="L849" s="345">
        <f ca="1" t="shared" si="143"/>
        <v>707.2</v>
      </c>
      <c r="M849" s="345">
        <f ca="1" t="shared" si="144"/>
        <v>9467.87000000002</v>
      </c>
      <c r="N849" s="345">
        <f ca="1" t="shared" si="145"/>
        <v>0</v>
      </c>
    </row>
    <row r="850" ht="14.25" hidden="1" spans="1:14">
      <c r="A850" s="334">
        <f>档案!A849</f>
        <v>0</v>
      </c>
      <c r="B850" s="334">
        <f ca="1" t="shared" si="138"/>
        <v>1</v>
      </c>
      <c r="D850" s="334">
        <f ca="1" t="shared" si="146"/>
        <v>2</v>
      </c>
      <c r="E850" s="327">
        <f ca="1" t="shared" si="147"/>
        <v>694</v>
      </c>
      <c r="F850" s="327" t="str">
        <f ca="1">VLOOKUP(D850,档案!A:C,3,FALSE)</f>
        <v>武汉开明</v>
      </c>
      <c r="G850" s="338" t="str">
        <f ca="1">VLOOKUP(D850,档案!A:B,2,FALSE)</f>
        <v>浦发银行光谷支行004954</v>
      </c>
      <c r="H850" s="328">
        <f ca="1" t="shared" si="139"/>
        <v>45958</v>
      </c>
      <c r="I850" s="344" t="str">
        <f ca="1" t="shared" si="140"/>
        <v>手续费</v>
      </c>
      <c r="J850" s="344" t="str">
        <f ca="1" t="shared" si="141"/>
        <v>付日常费用</v>
      </c>
      <c r="K850" s="345">
        <f ca="1" t="shared" si="142"/>
        <v>0</v>
      </c>
      <c r="L850" s="345">
        <f ca="1" t="shared" si="143"/>
        <v>9</v>
      </c>
      <c r="M850" s="345">
        <f ca="1" t="shared" si="144"/>
        <v>9458.87000000002</v>
      </c>
      <c r="N850" s="345">
        <f ca="1" t="shared" si="145"/>
        <v>0</v>
      </c>
    </row>
    <row r="851" ht="14.25" hidden="1" spans="1:14">
      <c r="A851" s="334">
        <f>档案!A850</f>
        <v>0</v>
      </c>
      <c r="B851" s="334">
        <f ca="1" t="shared" si="138"/>
        <v>1</v>
      </c>
      <c r="D851" s="334">
        <f ca="1" t="shared" si="146"/>
        <v>2</v>
      </c>
      <c r="E851" s="327">
        <f ca="1" t="shared" si="147"/>
        <v>695</v>
      </c>
      <c r="F851" s="327" t="str">
        <f ca="1">VLOOKUP(D851,档案!A:C,3,FALSE)</f>
        <v>武汉开明</v>
      </c>
      <c r="G851" s="338" t="str">
        <f ca="1">VLOOKUP(D851,档案!A:B,2,FALSE)</f>
        <v>浦发银行光谷支行004954</v>
      </c>
      <c r="H851" s="328">
        <f ca="1" t="shared" si="139"/>
        <v>45958</v>
      </c>
      <c r="I851" s="344" t="str">
        <f ca="1" t="shared" si="140"/>
        <v>手续费</v>
      </c>
      <c r="J851" s="344" t="str">
        <f ca="1" t="shared" si="141"/>
        <v>付日常费用</v>
      </c>
      <c r="K851" s="345">
        <f ca="1" t="shared" si="142"/>
        <v>0</v>
      </c>
      <c r="L851" s="345">
        <f ca="1" t="shared" si="143"/>
        <v>4.5</v>
      </c>
      <c r="M851" s="345">
        <f ca="1" t="shared" si="144"/>
        <v>9454.37000000002</v>
      </c>
      <c r="N851" s="345">
        <f ca="1" t="shared" si="145"/>
        <v>0</v>
      </c>
    </row>
    <row r="852" ht="14.25" hidden="1" spans="1:14">
      <c r="A852" s="334">
        <f>档案!A851</f>
        <v>0</v>
      </c>
      <c r="B852" s="334">
        <f ca="1" t="shared" si="138"/>
        <v>1</v>
      </c>
      <c r="D852" s="334">
        <f ca="1" t="shared" si="146"/>
        <v>2</v>
      </c>
      <c r="E852" s="327">
        <f ca="1" t="shared" si="147"/>
        <v>696</v>
      </c>
      <c r="F852" s="327" t="str">
        <f ca="1">VLOOKUP(D852,档案!A:C,3,FALSE)</f>
        <v>武汉开明</v>
      </c>
      <c r="G852" s="338" t="str">
        <f ca="1">VLOOKUP(D852,档案!A:B,2,FALSE)</f>
        <v>浦发银行光谷支行004954</v>
      </c>
      <c r="H852" s="328">
        <f ca="1" t="shared" si="139"/>
        <v>45958</v>
      </c>
      <c r="I852" s="344" t="str">
        <f ca="1" t="shared" si="140"/>
        <v>收到青海发投碱业有限公司退履约保证金</v>
      </c>
      <c r="J852" s="344" t="str">
        <f ca="1" t="shared" si="141"/>
        <v>营业回款</v>
      </c>
      <c r="K852" s="345">
        <f ca="1" t="shared" si="142"/>
        <v>50000</v>
      </c>
      <c r="L852" s="345">
        <f ca="1" t="shared" si="143"/>
        <v>0</v>
      </c>
      <c r="M852" s="345">
        <f ca="1" t="shared" si="144"/>
        <v>59454.37</v>
      </c>
      <c r="N852" s="345">
        <f ca="1" t="shared" si="145"/>
        <v>0</v>
      </c>
    </row>
    <row r="853" ht="14.25" hidden="1" spans="1:14">
      <c r="A853" s="334">
        <f>档案!A852</f>
        <v>0</v>
      </c>
      <c r="B853" s="334">
        <f ca="1" t="shared" si="138"/>
        <v>1</v>
      </c>
      <c r="D853" s="334">
        <f ca="1" t="shared" si="146"/>
        <v>2</v>
      </c>
      <c r="E853" s="327">
        <f ca="1" t="shared" si="147"/>
        <v>697</v>
      </c>
      <c r="F853" s="327" t="str">
        <f ca="1">VLOOKUP(D853,档案!A:C,3,FALSE)</f>
        <v>武汉开明</v>
      </c>
      <c r="G853" s="338" t="str">
        <f ca="1">VLOOKUP(D853,档案!A:B,2,FALSE)</f>
        <v>浦发银行光谷支行004954</v>
      </c>
      <c r="H853" s="328">
        <f ca="1" t="shared" si="139"/>
        <v>45959</v>
      </c>
      <c r="I853" s="344" t="str">
        <f ca="1" t="shared" si="140"/>
        <v>收到湘潭瑞通球团有限公司款项</v>
      </c>
      <c r="J853" s="344" t="str">
        <f ca="1" t="shared" si="141"/>
        <v>营业回款</v>
      </c>
      <c r="K853" s="345">
        <f ca="1" t="shared" si="142"/>
        <v>54000</v>
      </c>
      <c r="L853" s="345">
        <f ca="1" t="shared" si="143"/>
        <v>0</v>
      </c>
      <c r="M853" s="345">
        <f ca="1" t="shared" si="144"/>
        <v>113454.37</v>
      </c>
      <c r="N853" s="345">
        <f ca="1" t="shared" si="145"/>
        <v>0</v>
      </c>
    </row>
    <row r="854" ht="14.25" spans="1:14">
      <c r="A854" s="334">
        <f>档案!A853</f>
        <v>0</v>
      </c>
      <c r="B854" s="334">
        <f ca="1" t="shared" si="138"/>
        <v>1</v>
      </c>
      <c r="D854" s="334">
        <f ca="1" t="shared" si="146"/>
        <v>2</v>
      </c>
      <c r="E854" s="327">
        <f ca="1" t="shared" si="147"/>
        <v>698</v>
      </c>
      <c r="F854" s="327" t="str">
        <f ca="1">VLOOKUP(D854,档案!A:C,3,FALSE)</f>
        <v>武汉开明</v>
      </c>
      <c r="G854" s="338" t="str">
        <f ca="1">VLOOKUP(D854,档案!A:B,2,FALSE)</f>
        <v>浦发银行光谷支行004954</v>
      </c>
      <c r="H854" s="328">
        <f ca="1" t="shared" si="139"/>
        <v>45959</v>
      </c>
      <c r="I854" s="344" t="str">
        <f ca="1" t="shared" si="140"/>
        <v>收到青海发投碱业有限公司项目款</v>
      </c>
      <c r="J854" s="344" t="str">
        <f ca="1" t="shared" si="141"/>
        <v>营业回款</v>
      </c>
      <c r="K854" s="345">
        <f ca="1" t="shared" si="142"/>
        <v>864.6</v>
      </c>
      <c r="L854" s="345">
        <f ca="1" t="shared" si="143"/>
        <v>0</v>
      </c>
      <c r="M854" s="345">
        <f ca="1" t="shared" si="144"/>
        <v>114318.97</v>
      </c>
      <c r="N854" s="345">
        <f ca="1" t="shared" si="145"/>
        <v>0</v>
      </c>
    </row>
    <row r="855" ht="14.25" spans="1:14">
      <c r="A855" s="334">
        <f>档案!A854</f>
        <v>0</v>
      </c>
      <c r="B855" s="334">
        <f ca="1" t="shared" si="138"/>
        <v>1</v>
      </c>
      <c r="D855" s="334">
        <f ca="1" t="shared" si="146"/>
        <v>2</v>
      </c>
      <c r="E855" s="327">
        <f ca="1" t="shared" si="147"/>
        <v>699</v>
      </c>
      <c r="F855" s="327" t="str">
        <f ca="1">VLOOKUP(D855,档案!A:C,3,FALSE)</f>
        <v>武汉开明</v>
      </c>
      <c r="G855" s="338" t="str">
        <f ca="1">VLOOKUP(D855,档案!A:B,2,FALSE)</f>
        <v>浦发银行光谷支行004954</v>
      </c>
      <c r="H855" s="328">
        <f ca="1" t="shared" si="139"/>
        <v>45959</v>
      </c>
      <c r="I855" s="344" t="str">
        <f ca="1" t="shared" si="140"/>
        <v>综合部蒋霞用款武汉开明10月社保--公司</v>
      </c>
      <c r="J855" s="344" t="str">
        <f ca="1" t="shared" si="141"/>
        <v>付日常费用</v>
      </c>
      <c r="K855" s="345">
        <f ca="1" t="shared" si="142"/>
        <v>0</v>
      </c>
      <c r="L855" s="345">
        <f ca="1" t="shared" si="143"/>
        <v>112206.16</v>
      </c>
      <c r="M855" s="345">
        <f ca="1" t="shared" si="144"/>
        <v>2112.81</v>
      </c>
      <c r="N855" s="345">
        <f ca="1" t="shared" si="145"/>
        <v>0</v>
      </c>
    </row>
    <row r="856" ht="14.25" spans="1:14">
      <c r="A856" s="334">
        <f>档案!A855</f>
        <v>0</v>
      </c>
      <c r="B856" s="334">
        <f ca="1" t="shared" si="138"/>
        <v>1</v>
      </c>
      <c r="D856" s="334">
        <f ca="1" t="shared" si="146"/>
        <v>2</v>
      </c>
      <c r="E856" s="327">
        <f ca="1" t="shared" si="147"/>
        <v>700</v>
      </c>
      <c r="F856" s="327" t="str">
        <f ca="1">VLOOKUP(D856,档案!A:C,3,FALSE)</f>
        <v>武汉开明</v>
      </c>
      <c r="G856" s="338" t="str">
        <f ca="1">VLOOKUP(D856,档案!A:B,2,FALSE)</f>
        <v>浦发银行光谷支行004954</v>
      </c>
      <c r="H856" s="328">
        <f ca="1" t="shared" si="139"/>
        <v>45964</v>
      </c>
      <c r="I856" s="344" t="str">
        <f ca="1" t="shared" si="140"/>
        <v>收到武汉农商行转款</v>
      </c>
      <c r="J856" s="344" t="str">
        <f ca="1" t="shared" si="141"/>
        <v>他行转入或存现</v>
      </c>
      <c r="K856" s="345">
        <f ca="1" t="shared" si="142"/>
        <v>200000</v>
      </c>
      <c r="L856" s="345">
        <f ca="1" t="shared" si="143"/>
        <v>0</v>
      </c>
      <c r="M856" s="345">
        <f ca="1" t="shared" si="144"/>
        <v>202112.81</v>
      </c>
      <c r="N856" s="345">
        <f ca="1" t="shared" si="145"/>
        <v>0</v>
      </c>
    </row>
    <row r="857" ht="14.25" spans="1:14">
      <c r="A857" s="334">
        <f>档案!A856</f>
        <v>0</v>
      </c>
      <c r="B857" s="334">
        <f ca="1" t="shared" si="138"/>
        <v>1</v>
      </c>
      <c r="D857" s="334">
        <f ca="1" t="shared" si="146"/>
        <v>2</v>
      </c>
      <c r="E857" s="327">
        <f ca="1" t="shared" si="147"/>
        <v>701</v>
      </c>
      <c r="F857" s="327" t="str">
        <f ca="1">VLOOKUP(D857,档案!A:C,3,FALSE)</f>
        <v>武汉开明</v>
      </c>
      <c r="G857" s="338" t="str">
        <f ca="1">VLOOKUP(D857,档案!A:B,2,FALSE)</f>
        <v>浦发银行光谷支行004954</v>
      </c>
      <c r="H857" s="328">
        <f ca="1" t="shared" si="139"/>
        <v>45964</v>
      </c>
      <c r="I857" s="344" t="str">
        <f ca="1" t="shared" si="140"/>
        <v>综合部蒋霞用款武汉开明11月社保--公司</v>
      </c>
      <c r="J857" s="344" t="str">
        <f ca="1" t="shared" si="141"/>
        <v>付日常费用</v>
      </c>
      <c r="K857" s="345">
        <f ca="1" t="shared" si="142"/>
        <v>0</v>
      </c>
      <c r="L857" s="345">
        <f ca="1" t="shared" si="143"/>
        <v>171407.72</v>
      </c>
      <c r="M857" s="345">
        <f ca="1" t="shared" si="144"/>
        <v>30705.09</v>
      </c>
      <c r="N857" s="345">
        <f ca="1" t="shared" si="145"/>
        <v>0</v>
      </c>
    </row>
    <row r="858" ht="14.25" spans="1:14">
      <c r="A858" s="334">
        <f>档案!A857</f>
        <v>0</v>
      </c>
      <c r="B858" s="334">
        <f ca="1" t="shared" si="138"/>
        <v>1</v>
      </c>
      <c r="D858" s="334">
        <f ca="1" t="shared" si="146"/>
        <v>2</v>
      </c>
      <c r="E858" s="327">
        <f ca="1" t="shared" si="147"/>
        <v>702</v>
      </c>
      <c r="F858" s="327" t="str">
        <f ca="1">VLOOKUP(D858,档案!A:C,3,FALSE)</f>
        <v>武汉开明</v>
      </c>
      <c r="G858" s="338" t="str">
        <f ca="1">VLOOKUP(D858,档案!A:B,2,FALSE)</f>
        <v>浦发银行光谷支行004954</v>
      </c>
      <c r="H858" s="328">
        <f ca="1" t="shared" si="139"/>
        <v>45966</v>
      </c>
      <c r="I858" s="344" t="str">
        <f ca="1" t="shared" si="140"/>
        <v>收到湖北双环科技股份有限公司投标保证金</v>
      </c>
      <c r="J858" s="344" t="str">
        <f ca="1" t="shared" si="141"/>
        <v>投标保证金回款</v>
      </c>
      <c r="K858" s="345">
        <f ca="1" t="shared" si="142"/>
        <v>10000</v>
      </c>
      <c r="L858" s="345">
        <f ca="1" t="shared" si="143"/>
        <v>0</v>
      </c>
      <c r="M858" s="345">
        <f ca="1" t="shared" si="144"/>
        <v>40705.09</v>
      </c>
      <c r="N858" s="345">
        <f ca="1" t="shared" si="145"/>
        <v>0</v>
      </c>
    </row>
    <row r="859" ht="14.25" spans="1:14">
      <c r="A859" s="334">
        <f>档案!A858</f>
        <v>0</v>
      </c>
      <c r="B859" s="334">
        <f ca="1" t="shared" si="138"/>
        <v>1</v>
      </c>
      <c r="D859" s="334">
        <f ca="1" t="shared" si="146"/>
        <v>2</v>
      </c>
      <c r="E859" s="327">
        <f ca="1" t="shared" si="147"/>
        <v>703</v>
      </c>
      <c r="F859" s="327" t="str">
        <f ca="1">VLOOKUP(D859,档案!A:C,3,FALSE)</f>
        <v>武汉开明</v>
      </c>
      <c r="G859" s="338" t="str">
        <f ca="1">VLOOKUP(D859,档案!A:B,2,FALSE)</f>
        <v>浦发银行光谷支行004954</v>
      </c>
      <c r="H859" s="328">
        <f ca="1" t="shared" si="139"/>
        <v>45966</v>
      </c>
      <c r="I859" s="344" t="str">
        <f ca="1" t="shared" si="140"/>
        <v>收到武汉农商行转款</v>
      </c>
      <c r="J859" s="344" t="str">
        <f ca="1" t="shared" si="141"/>
        <v>他行转入或存现</v>
      </c>
      <c r="K859" s="345">
        <f ca="1" t="shared" si="142"/>
        <v>50000</v>
      </c>
      <c r="L859" s="345">
        <f ca="1" t="shared" si="143"/>
        <v>0</v>
      </c>
      <c r="M859" s="345">
        <f ca="1" t="shared" si="144"/>
        <v>90705.09</v>
      </c>
      <c r="N859" s="345">
        <f ca="1" t="shared" si="145"/>
        <v>0</v>
      </c>
    </row>
    <row r="860" ht="14.25" spans="1:14">
      <c r="A860" s="334">
        <f>档案!A859</f>
        <v>0</v>
      </c>
      <c r="B860" s="334">
        <f ca="1" t="shared" si="138"/>
        <v>1</v>
      </c>
      <c r="D860" s="334">
        <f ca="1" t="shared" si="146"/>
        <v>2</v>
      </c>
      <c r="E860" s="327">
        <f ca="1" t="shared" si="147"/>
        <v>704</v>
      </c>
      <c r="F860" s="327" t="str">
        <f ca="1">VLOOKUP(D860,档案!A:C,3,FALSE)</f>
        <v>武汉开明</v>
      </c>
      <c r="G860" s="338" t="str">
        <f ca="1">VLOOKUP(D860,档案!A:B,2,FALSE)</f>
        <v>浦发银行光谷支行004954</v>
      </c>
      <c r="H860" s="328">
        <f ca="1" t="shared" si="139"/>
        <v>45966</v>
      </c>
      <c r="I860" s="344" t="str">
        <f ca="1" t="shared" si="140"/>
        <v>商务部熊伟用款新疆宜化4#5#电石炉技改项目安装工程项目投标保证金付新疆宜化化工有限公司</v>
      </c>
      <c r="J860" s="344" t="str">
        <f ca="1" t="shared" si="141"/>
        <v>付投标保证金</v>
      </c>
      <c r="K860" s="345">
        <f ca="1" t="shared" si="142"/>
        <v>0</v>
      </c>
      <c r="L860" s="345">
        <f ca="1" t="shared" si="143"/>
        <v>35000</v>
      </c>
      <c r="M860" s="345">
        <f ca="1" t="shared" si="144"/>
        <v>55705.09</v>
      </c>
      <c r="N860" s="345">
        <f ca="1" t="shared" si="145"/>
        <v>0</v>
      </c>
    </row>
    <row r="861" ht="14.25" spans="1:14">
      <c r="A861" s="334">
        <f>档案!A860</f>
        <v>0</v>
      </c>
      <c r="B861" s="334">
        <f ca="1" t="shared" si="138"/>
        <v>1</v>
      </c>
      <c r="D861" s="334">
        <f ca="1" t="shared" si="146"/>
        <v>2</v>
      </c>
      <c r="E861" s="327">
        <f ca="1" t="shared" si="147"/>
        <v>705</v>
      </c>
      <c r="F861" s="327" t="str">
        <f ca="1">VLOOKUP(D861,档案!A:C,3,FALSE)</f>
        <v>武汉开明</v>
      </c>
      <c r="G861" s="338" t="str">
        <f ca="1">VLOOKUP(D861,档案!A:B,2,FALSE)</f>
        <v>浦发银行光谷支行004954</v>
      </c>
      <c r="H861" s="328">
        <f ca="1" t="shared" si="139"/>
        <v>45966</v>
      </c>
      <c r="I861" s="344" t="str">
        <f ca="1" t="shared" si="140"/>
        <v>商务部熊伟用款投标广联达编制费用付冉启栋</v>
      </c>
      <c r="J861" s="344" t="str">
        <f ca="1" t="shared" si="141"/>
        <v>付日常费用</v>
      </c>
      <c r="K861" s="345">
        <f ca="1" t="shared" si="142"/>
        <v>0</v>
      </c>
      <c r="L861" s="345">
        <f ca="1" t="shared" si="143"/>
        <v>500</v>
      </c>
      <c r="M861" s="345">
        <f ca="1" t="shared" si="144"/>
        <v>55205.09</v>
      </c>
      <c r="N861" s="345">
        <f ca="1" t="shared" si="145"/>
        <v>0</v>
      </c>
    </row>
    <row r="862" ht="14.25" spans="1:14">
      <c r="A862" s="334">
        <f>档案!A861</f>
        <v>0</v>
      </c>
      <c r="B862" s="334">
        <f ca="1" t="shared" si="138"/>
        <v>1</v>
      </c>
      <c r="D862" s="334">
        <f ca="1" t="shared" si="146"/>
        <v>2</v>
      </c>
      <c r="E862" s="327">
        <f ca="1" t="shared" si="147"/>
        <v>706</v>
      </c>
      <c r="F862" s="327" t="str">
        <f ca="1">VLOOKUP(D862,档案!A:C,3,FALSE)</f>
        <v>武汉开明</v>
      </c>
      <c r="G862" s="338" t="str">
        <f ca="1">VLOOKUP(D862,档案!A:B,2,FALSE)</f>
        <v>浦发银行光谷支行004954</v>
      </c>
      <c r="H862" s="328">
        <f ca="1" t="shared" si="139"/>
        <v>45966</v>
      </c>
      <c r="I862" s="344" t="str">
        <f ca="1" t="shared" si="140"/>
        <v>手续费</v>
      </c>
      <c r="J862" s="344" t="str">
        <f ca="1" t="shared" si="141"/>
        <v>付日常费用</v>
      </c>
      <c r="K862" s="345">
        <f ca="1" t="shared" si="142"/>
        <v>0</v>
      </c>
      <c r="L862" s="345">
        <f ca="1" t="shared" si="143"/>
        <v>9</v>
      </c>
      <c r="M862" s="345">
        <f ca="1" t="shared" si="144"/>
        <v>55196.09</v>
      </c>
      <c r="N862" s="345">
        <f ca="1" t="shared" si="145"/>
        <v>0</v>
      </c>
    </row>
    <row r="863" ht="14.25" spans="1:14">
      <c r="A863" s="334">
        <f>档案!A862</f>
        <v>0</v>
      </c>
      <c r="B863" s="334">
        <f ca="1" t="shared" si="138"/>
        <v>1</v>
      </c>
      <c r="D863" s="334">
        <f ca="1" t="shared" si="146"/>
        <v>2</v>
      </c>
      <c r="E863" s="327">
        <f ca="1" t="shared" si="147"/>
        <v>707</v>
      </c>
      <c r="F863" s="327" t="str">
        <f ca="1">VLOOKUP(D863,档案!A:C,3,FALSE)</f>
        <v>武汉开明</v>
      </c>
      <c r="G863" s="338" t="str">
        <f ca="1">VLOOKUP(D863,档案!A:B,2,FALSE)</f>
        <v>浦发银行光谷支行004954</v>
      </c>
      <c r="H863" s="328">
        <f ca="1" t="shared" si="139"/>
        <v>45966</v>
      </c>
      <c r="I863" s="344" t="str">
        <f ca="1" t="shared" si="140"/>
        <v>手续费</v>
      </c>
      <c r="J863" s="344" t="str">
        <f ca="1" t="shared" si="141"/>
        <v>付日常费用</v>
      </c>
      <c r="K863" s="345">
        <f ca="1" t="shared" si="142"/>
        <v>0</v>
      </c>
      <c r="L863" s="345">
        <f ca="1" t="shared" si="143"/>
        <v>4.5</v>
      </c>
      <c r="M863" s="345">
        <f ca="1" t="shared" si="144"/>
        <v>55191.59</v>
      </c>
      <c r="N863" s="345">
        <f ca="1" t="shared" si="145"/>
        <v>0</v>
      </c>
    </row>
    <row r="864" ht="14.25" spans="1:14">
      <c r="A864" s="334">
        <f>档案!A863</f>
        <v>0</v>
      </c>
      <c r="B864" s="334">
        <f ca="1" t="shared" si="138"/>
        <v>1</v>
      </c>
      <c r="D864" s="334">
        <f ca="1" t="shared" si="146"/>
        <v>2</v>
      </c>
      <c r="E864" s="327">
        <f ca="1" t="shared" si="147"/>
        <v>708</v>
      </c>
      <c r="F864" s="327" t="str">
        <f ca="1">VLOOKUP(D864,档案!A:C,3,FALSE)</f>
        <v>武汉开明</v>
      </c>
      <c r="G864" s="338" t="str">
        <f ca="1">VLOOKUP(D864,档案!A:B,2,FALSE)</f>
        <v>浦发银行光谷支行004954</v>
      </c>
      <c r="H864" s="328">
        <f ca="1" t="shared" si="139"/>
        <v>45968</v>
      </c>
      <c r="I864" s="344" t="str">
        <f ca="1" t="shared" si="140"/>
        <v>收到胡鹏涛转来10米滚齿机订金</v>
      </c>
      <c r="J864" s="344" t="str">
        <f ca="1" t="shared" si="141"/>
        <v>其他收款</v>
      </c>
      <c r="K864" s="345">
        <f ca="1" t="shared" si="142"/>
        <v>30000</v>
      </c>
      <c r="L864" s="345">
        <f ca="1" t="shared" si="143"/>
        <v>0</v>
      </c>
      <c r="M864" s="345">
        <f ca="1" t="shared" si="144"/>
        <v>85191.59</v>
      </c>
      <c r="N864" s="345">
        <f ca="1" t="shared" si="145"/>
        <v>0</v>
      </c>
    </row>
    <row r="865" ht="14.25" spans="1:14">
      <c r="A865" s="334">
        <f>档案!A864</f>
        <v>0</v>
      </c>
      <c r="B865" s="334">
        <f ca="1" t="shared" si="138"/>
        <v>1</v>
      </c>
      <c r="D865" s="334">
        <f ca="1" t="shared" si="146"/>
        <v>2</v>
      </c>
      <c r="E865" s="327">
        <f ca="1" t="shared" si="147"/>
        <v>709</v>
      </c>
      <c r="F865" s="327" t="str">
        <f ca="1">VLOOKUP(D865,档案!A:C,3,FALSE)</f>
        <v>武汉开明</v>
      </c>
      <c r="G865" s="338" t="str">
        <f ca="1">VLOOKUP(D865,档案!A:B,2,FALSE)</f>
        <v>浦发银行光谷支行004954</v>
      </c>
      <c r="H865" s="328">
        <f ca="1" t="shared" si="139"/>
        <v>45969</v>
      </c>
      <c r="I865" s="344" t="str">
        <f ca="1" t="shared" si="140"/>
        <v>收到胡鹏涛转来10米滚齿机款项</v>
      </c>
      <c r="J865" s="344" t="str">
        <f ca="1" t="shared" si="141"/>
        <v>其他收款</v>
      </c>
      <c r="K865" s="345">
        <f ca="1" t="shared" si="142"/>
        <v>470000</v>
      </c>
      <c r="L865" s="345">
        <f ca="1" t="shared" si="143"/>
        <v>0</v>
      </c>
      <c r="M865" s="345">
        <f ca="1" t="shared" si="144"/>
        <v>555191.59</v>
      </c>
      <c r="N865" s="345">
        <f ca="1" t="shared" si="145"/>
        <v>0</v>
      </c>
    </row>
    <row r="866" ht="14.25" spans="1:14">
      <c r="A866" s="334">
        <f>档案!A865</f>
        <v>0</v>
      </c>
      <c r="B866" s="334">
        <f ca="1" t="shared" si="138"/>
        <v>1</v>
      </c>
      <c r="D866" s="334">
        <f ca="1" t="shared" si="146"/>
        <v>2</v>
      </c>
      <c r="E866" s="327">
        <f ca="1" t="shared" si="147"/>
        <v>710</v>
      </c>
      <c r="F866" s="327" t="str">
        <f ca="1">VLOOKUP(D866,档案!A:C,3,FALSE)</f>
        <v>武汉开明</v>
      </c>
      <c r="G866" s="338" t="str">
        <f ca="1">VLOOKUP(D866,档案!A:B,2,FALSE)</f>
        <v>浦发银行光谷支行004954</v>
      </c>
      <c r="H866" s="328">
        <f ca="1" t="shared" si="139"/>
        <v>45971</v>
      </c>
      <c r="I866" s="344" t="str">
        <f ca="1" t="shared" si="140"/>
        <v>收到张霖泽转款(冲借支)</v>
      </c>
      <c r="J866" s="344" t="str">
        <f ca="1" t="shared" si="141"/>
        <v>其他收款</v>
      </c>
      <c r="K866" s="345">
        <f ca="1" t="shared" si="142"/>
        <v>20000</v>
      </c>
      <c r="L866" s="345">
        <f ca="1" t="shared" si="143"/>
        <v>0</v>
      </c>
      <c r="M866" s="345">
        <f ca="1" t="shared" si="144"/>
        <v>575191.59</v>
      </c>
      <c r="N866" s="345">
        <f ca="1" t="shared" si="145"/>
        <v>0</v>
      </c>
    </row>
    <row r="867" ht="14.25" spans="1:14">
      <c r="A867" s="334">
        <f>档案!A866</f>
        <v>0</v>
      </c>
      <c r="B867" s="334">
        <f ca="1" t="shared" si="138"/>
        <v>1</v>
      </c>
      <c r="D867" s="334">
        <f ca="1" t="shared" si="146"/>
        <v>2</v>
      </c>
      <c r="E867" s="327">
        <f ca="1" t="shared" si="147"/>
        <v>711</v>
      </c>
      <c r="F867" s="327" t="str">
        <f ca="1">VLOOKUP(D867,档案!A:C,3,FALSE)</f>
        <v>武汉开明</v>
      </c>
      <c r="G867" s="338" t="str">
        <f ca="1">VLOOKUP(D867,档案!A:B,2,FALSE)</f>
        <v>浦发银行光谷支行004954</v>
      </c>
      <c r="H867" s="328">
        <f ca="1" t="shared" si="139"/>
        <v>45971</v>
      </c>
      <c r="I867" s="344" t="str">
        <f ca="1" t="shared" si="140"/>
        <v>收到张霖泽转款(冲借支)</v>
      </c>
      <c r="J867" s="344" t="str">
        <f ca="1" t="shared" si="141"/>
        <v>其他收款</v>
      </c>
      <c r="K867" s="345">
        <f ca="1" t="shared" si="142"/>
        <v>20000</v>
      </c>
      <c r="L867" s="345">
        <f ca="1" t="shared" si="143"/>
        <v>0</v>
      </c>
      <c r="M867" s="345">
        <f ca="1" t="shared" si="144"/>
        <v>595191.59</v>
      </c>
      <c r="N867" s="345">
        <f ca="1" t="shared" si="145"/>
        <v>0</v>
      </c>
    </row>
    <row r="868" ht="14.25" spans="1:14">
      <c r="A868" s="334">
        <f>档案!A867</f>
        <v>0</v>
      </c>
      <c r="B868" s="334">
        <f ca="1" t="shared" si="138"/>
        <v>1</v>
      </c>
      <c r="D868" s="334">
        <f ca="1" t="shared" si="146"/>
        <v>2</v>
      </c>
      <c r="E868" s="327">
        <f ca="1" t="shared" si="147"/>
        <v>712</v>
      </c>
      <c r="F868" s="327" t="str">
        <f ca="1">VLOOKUP(D868,档案!A:C,3,FALSE)</f>
        <v>武汉开明</v>
      </c>
      <c r="G868" s="338" t="str">
        <f ca="1">VLOOKUP(D868,档案!A:B,2,FALSE)</f>
        <v>浦发银行光谷支行004954</v>
      </c>
      <c r="H868" s="328">
        <f ca="1" t="shared" si="139"/>
        <v>45971</v>
      </c>
      <c r="I868" s="344" t="str">
        <f ca="1" t="shared" si="140"/>
        <v>及时语音手续费</v>
      </c>
      <c r="J868" s="344" t="str">
        <f ca="1" t="shared" si="141"/>
        <v>付日常费用</v>
      </c>
      <c r="K868" s="345">
        <f ca="1" t="shared" si="142"/>
        <v>0</v>
      </c>
      <c r="L868" s="345">
        <f ca="1" t="shared" si="143"/>
        <v>15</v>
      </c>
      <c r="M868" s="345">
        <f ca="1" t="shared" si="144"/>
        <v>595176.59</v>
      </c>
      <c r="N868" s="345">
        <f ca="1" t="shared" si="145"/>
        <v>0</v>
      </c>
    </row>
    <row r="869" ht="14.25" spans="1:14">
      <c r="A869" s="334">
        <f>档案!A868</f>
        <v>0</v>
      </c>
      <c r="B869" s="334">
        <f ca="1" t="shared" si="138"/>
        <v>1</v>
      </c>
      <c r="D869" s="334">
        <f ca="1" t="shared" si="146"/>
        <v>2</v>
      </c>
      <c r="E869" s="327">
        <f ca="1" t="shared" si="147"/>
        <v>713</v>
      </c>
      <c r="F869" s="327" t="str">
        <f ca="1">VLOOKUP(D869,档案!A:C,3,FALSE)</f>
        <v>武汉开明</v>
      </c>
      <c r="G869" s="338" t="str">
        <f ca="1">VLOOKUP(D869,档案!A:B,2,FALSE)</f>
        <v>浦发银行光谷支行004954</v>
      </c>
      <c r="H869" s="328">
        <f ca="1" t="shared" si="139"/>
        <v>45971</v>
      </c>
      <c r="I869" s="344" t="str">
        <f ca="1" t="shared" si="140"/>
        <v>转武汉农商行</v>
      </c>
      <c r="J869" s="344" t="str">
        <f ca="1" t="shared" si="141"/>
        <v>转出他行或提现</v>
      </c>
      <c r="K869" s="345">
        <f ca="1" t="shared" si="142"/>
        <v>0</v>
      </c>
      <c r="L869" s="345">
        <f ca="1" t="shared" si="143"/>
        <v>500000</v>
      </c>
      <c r="M869" s="345">
        <f ca="1" t="shared" si="144"/>
        <v>95176.59</v>
      </c>
      <c r="N869" s="345">
        <f ca="1" t="shared" si="145"/>
        <v>0</v>
      </c>
    </row>
    <row r="870" ht="14.25" spans="1:14">
      <c r="A870" s="334">
        <f>档案!A869</f>
        <v>0</v>
      </c>
      <c r="B870" s="334">
        <f ca="1" t="shared" si="138"/>
        <v>1</v>
      </c>
      <c r="D870" s="334">
        <f ca="1" t="shared" si="146"/>
        <v>2</v>
      </c>
      <c r="E870" s="327">
        <f ca="1" t="shared" si="147"/>
        <v>714</v>
      </c>
      <c r="F870" s="327" t="str">
        <f ca="1">VLOOKUP(D870,档案!A:C,3,FALSE)</f>
        <v>武汉开明</v>
      </c>
      <c r="G870" s="338" t="str">
        <f ca="1">VLOOKUP(D870,档案!A:B,2,FALSE)</f>
        <v>浦发银行光谷支行004954</v>
      </c>
      <c r="H870" s="328">
        <f ca="1" t="shared" si="139"/>
        <v>45971</v>
      </c>
      <c r="I870" s="344" t="str">
        <f ca="1" t="shared" si="140"/>
        <v>商务部熊伟用款蒙阴广汇建材有限公司生料磨、煤磨产线磨机堆焊项目投标保证金付日照钢铁有限公司--公司</v>
      </c>
      <c r="J870" s="344" t="str">
        <f ca="1" t="shared" si="141"/>
        <v>付投标保证金</v>
      </c>
      <c r="K870" s="345">
        <f ca="1" t="shared" si="142"/>
        <v>0</v>
      </c>
      <c r="L870" s="345">
        <f ca="1" t="shared" si="143"/>
        <v>10000</v>
      </c>
      <c r="M870" s="345">
        <f ca="1" t="shared" si="144"/>
        <v>85176.59</v>
      </c>
      <c r="N870" s="345">
        <f ca="1" t="shared" si="145"/>
        <v>0</v>
      </c>
    </row>
    <row r="871" ht="14.25" spans="1:14">
      <c r="A871" s="334">
        <f>档案!A870</f>
        <v>0</v>
      </c>
      <c r="B871" s="334">
        <f ca="1" t="shared" si="138"/>
        <v>1</v>
      </c>
      <c r="D871" s="334">
        <f ca="1" t="shared" si="146"/>
        <v>2</v>
      </c>
      <c r="E871" s="327">
        <f ca="1" t="shared" si="147"/>
        <v>715</v>
      </c>
      <c r="F871" s="327" t="str">
        <f ca="1">VLOOKUP(D871,档案!A:C,3,FALSE)</f>
        <v>武汉开明</v>
      </c>
      <c r="G871" s="338" t="str">
        <f ca="1">VLOOKUP(D871,档案!A:B,2,FALSE)</f>
        <v>浦发银行光谷支行004954</v>
      </c>
      <c r="H871" s="328">
        <f ca="1" t="shared" si="139"/>
        <v>45971</v>
      </c>
      <c r="I871" s="344" t="str">
        <f ca="1" t="shared" si="140"/>
        <v>商务部熊伟用款蒙阴广汇建材有限公司回转窑窑体及附属设施维修项目投标保证金付日照钢铁有限公司--公司</v>
      </c>
      <c r="J871" s="344" t="str">
        <f ca="1" t="shared" si="141"/>
        <v>付投标保证金</v>
      </c>
      <c r="K871" s="345">
        <f ca="1" t="shared" si="142"/>
        <v>0</v>
      </c>
      <c r="L871" s="345">
        <f ca="1" t="shared" si="143"/>
        <v>10000</v>
      </c>
      <c r="M871" s="345">
        <f ca="1" t="shared" si="144"/>
        <v>75176.59</v>
      </c>
      <c r="N871" s="345">
        <f ca="1" t="shared" si="145"/>
        <v>0</v>
      </c>
    </row>
    <row r="872" ht="14.25" spans="1:14">
      <c r="A872" s="334">
        <f>档案!A871</f>
        <v>0</v>
      </c>
      <c r="B872" s="334">
        <f ca="1" t="shared" si="138"/>
        <v>1</v>
      </c>
      <c r="D872" s="334">
        <f ca="1" t="shared" si="146"/>
        <v>2</v>
      </c>
      <c r="E872" s="327">
        <f ca="1" t="shared" si="147"/>
        <v>716</v>
      </c>
      <c r="F872" s="327" t="str">
        <f ca="1">VLOOKUP(D872,档案!A:C,3,FALSE)</f>
        <v>武汉开明</v>
      </c>
      <c r="G872" s="338" t="str">
        <f ca="1">VLOOKUP(D872,档案!A:B,2,FALSE)</f>
        <v>浦发银行光谷支行004954</v>
      </c>
      <c r="H872" s="328">
        <f ca="1" t="shared" si="139"/>
        <v>45971</v>
      </c>
      <c r="I872" s="344" t="str">
        <f ca="1" t="shared" si="140"/>
        <v>手续费</v>
      </c>
      <c r="J872" s="344" t="str">
        <f ca="1" t="shared" si="141"/>
        <v>付日常费用</v>
      </c>
      <c r="K872" s="345">
        <f ca="1" t="shared" si="142"/>
        <v>0</v>
      </c>
      <c r="L872" s="345">
        <f ca="1" t="shared" si="143"/>
        <v>4.5</v>
      </c>
      <c r="M872" s="345">
        <f ca="1" t="shared" si="144"/>
        <v>75172.09</v>
      </c>
      <c r="N872" s="345">
        <f ca="1" t="shared" si="145"/>
        <v>0</v>
      </c>
    </row>
    <row r="873" ht="14.25" spans="1:14">
      <c r="A873" s="334">
        <f>档案!A872</f>
        <v>0</v>
      </c>
      <c r="B873" s="334">
        <f ca="1" t="shared" si="138"/>
        <v>1</v>
      </c>
      <c r="D873" s="334">
        <f ca="1" t="shared" si="146"/>
        <v>2</v>
      </c>
      <c r="E873" s="327">
        <f ca="1" t="shared" si="147"/>
        <v>717</v>
      </c>
      <c r="F873" s="327" t="str">
        <f ca="1">VLOOKUP(D873,档案!A:C,3,FALSE)</f>
        <v>武汉开明</v>
      </c>
      <c r="G873" s="338" t="str">
        <f ca="1">VLOOKUP(D873,档案!A:B,2,FALSE)</f>
        <v>浦发银行光谷支行004954</v>
      </c>
      <c r="H873" s="328">
        <f ca="1" t="shared" si="139"/>
        <v>45971</v>
      </c>
      <c r="I873" s="344" t="str">
        <f ca="1" t="shared" si="140"/>
        <v>手续费</v>
      </c>
      <c r="J873" s="344" t="str">
        <f ca="1" t="shared" si="141"/>
        <v>付日常费用</v>
      </c>
      <c r="K873" s="345">
        <f ca="1" t="shared" si="142"/>
        <v>0</v>
      </c>
      <c r="L873" s="345">
        <f ca="1" t="shared" si="143"/>
        <v>4.5</v>
      </c>
      <c r="M873" s="345">
        <f ca="1" t="shared" si="144"/>
        <v>75167.59</v>
      </c>
      <c r="N873" s="345">
        <f ca="1" t="shared" si="145"/>
        <v>0</v>
      </c>
    </row>
    <row r="874" ht="14.25" spans="1:14">
      <c r="A874" s="334">
        <f>档案!A873</f>
        <v>0</v>
      </c>
      <c r="B874" s="334">
        <f ca="1" t="shared" si="138"/>
        <v>1</v>
      </c>
      <c r="D874" s="334">
        <f ca="1" t="shared" si="146"/>
        <v>2</v>
      </c>
      <c r="E874" s="327">
        <f ca="1" t="shared" si="147"/>
        <v>718</v>
      </c>
      <c r="F874" s="327" t="str">
        <f ca="1">VLOOKUP(D874,档案!A:C,3,FALSE)</f>
        <v>武汉开明</v>
      </c>
      <c r="G874" s="338" t="str">
        <f ca="1">VLOOKUP(D874,档案!A:B,2,FALSE)</f>
        <v>浦发银行光谷支行004954</v>
      </c>
      <c r="H874" s="328">
        <f ca="1" t="shared" si="139"/>
        <v>45971</v>
      </c>
      <c r="I874" s="344" t="str">
        <f ca="1" t="shared" si="140"/>
        <v>手续费</v>
      </c>
      <c r="J874" s="344" t="str">
        <f ca="1" t="shared" si="141"/>
        <v>付日常费用</v>
      </c>
      <c r="K874" s="345">
        <f ca="1" t="shared" si="142"/>
        <v>0</v>
      </c>
      <c r="L874" s="345">
        <f ca="1" t="shared" si="143"/>
        <v>15</v>
      </c>
      <c r="M874" s="345">
        <f ca="1" t="shared" si="144"/>
        <v>75152.59</v>
      </c>
      <c r="N874" s="345">
        <f ca="1" t="shared" si="145"/>
        <v>0</v>
      </c>
    </row>
    <row r="875" ht="14.25" spans="1:14">
      <c r="A875" s="334">
        <f>档案!A874</f>
        <v>0</v>
      </c>
      <c r="B875" s="334">
        <f ca="1" t="shared" si="138"/>
        <v>1</v>
      </c>
      <c r="D875" s="334">
        <f ca="1" t="shared" si="146"/>
        <v>2</v>
      </c>
      <c r="E875" s="327">
        <f ca="1" t="shared" si="147"/>
        <v>719</v>
      </c>
      <c r="F875" s="327" t="str">
        <f ca="1">VLOOKUP(D875,档案!A:C,3,FALSE)</f>
        <v>武汉开明</v>
      </c>
      <c r="G875" s="338" t="str">
        <f ca="1">VLOOKUP(D875,档案!A:B,2,FALSE)</f>
        <v>浦发银行光谷支行004954</v>
      </c>
      <c r="H875" s="328">
        <f ca="1" t="shared" si="139"/>
        <v>45972</v>
      </c>
      <c r="I875" s="344" t="str">
        <f ca="1" t="shared" si="140"/>
        <v>收到张霖泽转款(冲借支)</v>
      </c>
      <c r="J875" s="344" t="str">
        <f ca="1" t="shared" si="141"/>
        <v>其他收款</v>
      </c>
      <c r="K875" s="345">
        <f ca="1" t="shared" si="142"/>
        <v>40000</v>
      </c>
      <c r="L875" s="345">
        <f ca="1" t="shared" si="143"/>
        <v>0</v>
      </c>
      <c r="M875" s="345">
        <f ca="1" t="shared" si="144"/>
        <v>115152.59</v>
      </c>
      <c r="N875" s="345">
        <f ca="1" t="shared" si="145"/>
        <v>0</v>
      </c>
    </row>
    <row r="876" ht="14.25" spans="1:14">
      <c r="A876" s="334">
        <f>档案!A875</f>
        <v>0</v>
      </c>
      <c r="B876" s="334">
        <f ca="1" t="shared" si="138"/>
        <v>1</v>
      </c>
      <c r="D876" s="334">
        <f ca="1" t="shared" si="146"/>
        <v>2</v>
      </c>
      <c r="E876" s="327">
        <f ca="1" t="shared" si="147"/>
        <v>720</v>
      </c>
      <c r="F876" s="327" t="str">
        <f ca="1">VLOOKUP(D876,档案!A:C,3,FALSE)</f>
        <v>武汉开明</v>
      </c>
      <c r="G876" s="338" t="str">
        <f ca="1">VLOOKUP(D876,档案!A:B,2,FALSE)</f>
        <v>浦发银行光谷支行004954</v>
      </c>
      <c r="H876" s="328">
        <f ca="1" t="shared" si="139"/>
        <v>45973</v>
      </c>
      <c r="I876" s="344" t="str">
        <f ca="1" t="shared" si="140"/>
        <v>收到张霖泽转款(冲借支)</v>
      </c>
      <c r="J876" s="344" t="str">
        <f ca="1" t="shared" si="141"/>
        <v>其他收款</v>
      </c>
      <c r="K876" s="345">
        <f ca="1" t="shared" si="142"/>
        <v>40000</v>
      </c>
      <c r="L876" s="345">
        <f ca="1" t="shared" si="143"/>
        <v>0</v>
      </c>
      <c r="M876" s="345">
        <f ca="1" t="shared" si="144"/>
        <v>155152.59</v>
      </c>
      <c r="N876" s="345">
        <f ca="1" t="shared" si="145"/>
        <v>0</v>
      </c>
    </row>
    <row r="877" ht="14.25" spans="1:14">
      <c r="A877" s="334">
        <f>档案!A876</f>
        <v>0</v>
      </c>
      <c r="B877" s="334">
        <f ca="1" t="shared" si="138"/>
        <v>1</v>
      </c>
      <c r="D877" s="334">
        <f ca="1" t="shared" si="146"/>
        <v>2</v>
      </c>
      <c r="E877" s="327">
        <f ca="1" t="shared" si="147"/>
        <v>721</v>
      </c>
      <c r="F877" s="327" t="str">
        <f ca="1">VLOOKUP(D877,档案!A:C,3,FALSE)</f>
        <v>武汉开明</v>
      </c>
      <c r="G877" s="338" t="str">
        <f ca="1">VLOOKUP(D877,档案!A:B,2,FALSE)</f>
        <v>浦发银行光谷支行004954</v>
      </c>
      <c r="H877" s="328">
        <f ca="1" t="shared" si="139"/>
        <v>45973</v>
      </c>
      <c r="I877" s="344" t="str">
        <f ca="1" t="shared" si="140"/>
        <v>收到安徽省优质采科技发展有限责任公司退保证金</v>
      </c>
      <c r="J877" s="344" t="str">
        <f ca="1" t="shared" si="141"/>
        <v>投标保证金回款</v>
      </c>
      <c r="K877" s="345">
        <f ca="1" t="shared" si="142"/>
        <v>20000</v>
      </c>
      <c r="L877" s="345">
        <f ca="1" t="shared" si="143"/>
        <v>0</v>
      </c>
      <c r="M877" s="345">
        <f ca="1" t="shared" si="144"/>
        <v>175152.59</v>
      </c>
      <c r="N877" s="345">
        <f ca="1" t="shared" si="145"/>
        <v>0</v>
      </c>
    </row>
    <row r="878" ht="14.25" spans="1:14">
      <c r="A878" s="334">
        <f>档案!A877</f>
        <v>0</v>
      </c>
      <c r="B878" s="334">
        <f ca="1" t="shared" si="138"/>
        <v>1</v>
      </c>
      <c r="D878" s="334">
        <f ca="1" t="shared" si="146"/>
        <v>2</v>
      </c>
      <c r="E878" s="327">
        <f ca="1" t="shared" si="147"/>
        <v>722</v>
      </c>
      <c r="F878" s="327" t="str">
        <f ca="1">VLOOKUP(D878,档案!A:C,3,FALSE)</f>
        <v>武汉开明</v>
      </c>
      <c r="G878" s="338" t="str">
        <f ca="1">VLOOKUP(D878,档案!A:B,2,FALSE)</f>
        <v>浦发银行光谷支行004954</v>
      </c>
      <c r="H878" s="328">
        <f ca="1" t="shared" si="139"/>
        <v>45973</v>
      </c>
      <c r="I878" s="344" t="str">
        <f ca="1" t="shared" si="140"/>
        <v>收到西安蓝田尧柏水泥有限公司转来质保金</v>
      </c>
      <c r="J878" s="344" t="str">
        <f ca="1" t="shared" si="141"/>
        <v>营业回款</v>
      </c>
      <c r="K878" s="345">
        <f ca="1" t="shared" si="142"/>
        <v>11855.31</v>
      </c>
      <c r="L878" s="345">
        <f ca="1" t="shared" si="143"/>
        <v>0</v>
      </c>
      <c r="M878" s="345">
        <f ca="1" t="shared" si="144"/>
        <v>187007.9</v>
      </c>
      <c r="N878" s="345">
        <f ca="1" t="shared" si="145"/>
        <v>0</v>
      </c>
    </row>
    <row r="879" ht="14.25" spans="1:14">
      <c r="A879" s="334">
        <f>档案!A878</f>
        <v>0</v>
      </c>
      <c r="B879" s="334">
        <f ca="1" t="shared" si="138"/>
        <v>1</v>
      </c>
      <c r="D879" s="334">
        <f ca="1" t="shared" si="146"/>
        <v>2</v>
      </c>
      <c r="E879" s="327">
        <f ca="1" t="shared" si="147"/>
        <v>723</v>
      </c>
      <c r="F879" s="327" t="str">
        <f ca="1">VLOOKUP(D879,档案!A:C,3,FALSE)</f>
        <v>武汉开明</v>
      </c>
      <c r="G879" s="338" t="str">
        <f ca="1">VLOOKUP(D879,档案!A:B,2,FALSE)</f>
        <v>浦发银行光谷支行004954</v>
      </c>
      <c r="H879" s="328">
        <f ca="1" t="shared" si="139"/>
        <v>45973</v>
      </c>
      <c r="I879" s="344" t="str">
        <f ca="1" t="shared" si="140"/>
        <v>商务部熊伟用款伊犁钢铁炼钢厂烘烤器改造施工清单编制费付上海宝华国际招标有限公司--公司</v>
      </c>
      <c r="J879" s="344" t="str">
        <f ca="1" t="shared" si="141"/>
        <v>付日常费用</v>
      </c>
      <c r="K879" s="345">
        <f ca="1" t="shared" si="142"/>
        <v>0</v>
      </c>
      <c r="L879" s="345">
        <f ca="1" t="shared" si="143"/>
        <v>6049.55</v>
      </c>
      <c r="M879" s="345">
        <f ca="1" t="shared" si="144"/>
        <v>180958.35</v>
      </c>
      <c r="N879" s="345">
        <f ca="1" t="shared" si="145"/>
        <v>0</v>
      </c>
    </row>
    <row r="880" ht="14.25" spans="1:14">
      <c r="A880" s="334">
        <f>档案!A879</f>
        <v>0</v>
      </c>
      <c r="B880" s="334">
        <f ca="1" t="shared" si="138"/>
        <v>1</v>
      </c>
      <c r="D880" s="334">
        <f ca="1" t="shared" si="146"/>
        <v>2</v>
      </c>
      <c r="E880" s="327">
        <f ca="1" t="shared" si="147"/>
        <v>724</v>
      </c>
      <c r="F880" s="327" t="str">
        <f ca="1">VLOOKUP(D880,档案!A:C,3,FALSE)</f>
        <v>武汉开明</v>
      </c>
      <c r="G880" s="338" t="str">
        <f ca="1">VLOOKUP(D880,档案!A:B,2,FALSE)</f>
        <v>浦发银行光谷支行004954</v>
      </c>
      <c r="H880" s="328">
        <f ca="1" t="shared" si="139"/>
        <v>45973</v>
      </c>
      <c r="I880" s="344" t="str">
        <f ca="1" t="shared" si="140"/>
        <v>手续费</v>
      </c>
      <c r="J880" s="344" t="str">
        <f ca="1" t="shared" si="141"/>
        <v>付日常费用</v>
      </c>
      <c r="K880" s="345">
        <f ca="1" t="shared" si="142"/>
        <v>0</v>
      </c>
      <c r="L880" s="345">
        <f ca="1" t="shared" si="143"/>
        <v>4.5</v>
      </c>
      <c r="M880" s="345">
        <f ca="1" t="shared" si="144"/>
        <v>180953.85</v>
      </c>
      <c r="N880" s="345">
        <f ca="1" t="shared" si="145"/>
        <v>0</v>
      </c>
    </row>
    <row r="881" ht="14.25" spans="1:14">
      <c r="A881" s="334">
        <f>档案!A880</f>
        <v>0</v>
      </c>
      <c r="B881" s="334">
        <f ca="1" t="shared" si="138"/>
        <v>1</v>
      </c>
      <c r="D881" s="334">
        <f ca="1" t="shared" si="146"/>
        <v>2</v>
      </c>
      <c r="E881" s="327">
        <f ca="1" t="shared" si="147"/>
        <v>725</v>
      </c>
      <c r="F881" s="327" t="str">
        <f ca="1">VLOOKUP(D881,档案!A:C,3,FALSE)</f>
        <v>武汉开明</v>
      </c>
      <c r="G881" s="338" t="str">
        <f ca="1">VLOOKUP(D881,档案!A:B,2,FALSE)</f>
        <v>浦发银行光谷支行004954</v>
      </c>
      <c r="H881" s="328">
        <f ca="1" t="shared" si="139"/>
        <v>45973</v>
      </c>
      <c r="I881" s="344" t="str">
        <f ca="1" t="shared" si="140"/>
        <v>缴纳武汉开明2025.10月个人所得税</v>
      </c>
      <c r="J881" s="344" t="str">
        <f ca="1" t="shared" si="141"/>
        <v>付日常费用</v>
      </c>
      <c r="K881" s="345">
        <f ca="1" t="shared" si="142"/>
        <v>0</v>
      </c>
      <c r="L881" s="345">
        <f ca="1" t="shared" si="143"/>
        <v>7872.03</v>
      </c>
      <c r="M881" s="345">
        <f ca="1" t="shared" si="144"/>
        <v>173081.82</v>
      </c>
      <c r="N881" s="345">
        <f ca="1" t="shared" si="145"/>
        <v>0</v>
      </c>
    </row>
    <row r="882" ht="14.25" spans="1:14">
      <c r="A882" s="334">
        <f>档案!A881</f>
        <v>0</v>
      </c>
      <c r="B882" s="334">
        <f ca="1" t="shared" si="138"/>
        <v>1</v>
      </c>
      <c r="D882" s="334">
        <f ca="1" t="shared" si="146"/>
        <v>2</v>
      </c>
      <c r="E882" s="327">
        <f ca="1" t="shared" si="147"/>
        <v>726</v>
      </c>
      <c r="F882" s="327" t="str">
        <f ca="1">VLOOKUP(D882,档案!A:C,3,FALSE)</f>
        <v>武汉开明</v>
      </c>
      <c r="G882" s="338" t="str">
        <f ca="1">VLOOKUP(D882,档案!A:B,2,FALSE)</f>
        <v>浦发银行光谷支行004954</v>
      </c>
      <c r="H882" s="328">
        <f ca="1" t="shared" si="139"/>
        <v>45973</v>
      </c>
      <c r="I882" s="344" t="str">
        <f ca="1" t="shared" si="140"/>
        <v>缴纳武汉开明2025.10月增值税及附加税</v>
      </c>
      <c r="J882" s="344" t="str">
        <f ca="1" t="shared" si="141"/>
        <v>付日常费用</v>
      </c>
      <c r="K882" s="345">
        <f ca="1" t="shared" si="142"/>
        <v>0</v>
      </c>
      <c r="L882" s="345">
        <f ca="1" t="shared" si="143"/>
        <v>34672.91</v>
      </c>
      <c r="M882" s="345">
        <f ca="1" t="shared" si="144"/>
        <v>138408.91</v>
      </c>
      <c r="N882" s="345">
        <f ca="1" t="shared" si="145"/>
        <v>0</v>
      </c>
    </row>
    <row r="883" ht="14.25" spans="1:14">
      <c r="A883" s="334">
        <f>档案!A882</f>
        <v>0</v>
      </c>
      <c r="B883" s="334">
        <f ca="1" t="shared" si="138"/>
        <v>1</v>
      </c>
      <c r="D883" s="334">
        <f ca="1" t="shared" si="146"/>
        <v>2</v>
      </c>
      <c r="E883" s="327">
        <f ca="1" t="shared" si="147"/>
        <v>727</v>
      </c>
      <c r="F883" s="327" t="str">
        <f ca="1">VLOOKUP(D883,档案!A:C,3,FALSE)</f>
        <v>武汉开明</v>
      </c>
      <c r="G883" s="338" t="str">
        <f ca="1">VLOOKUP(D883,档案!A:B,2,FALSE)</f>
        <v>浦发银行光谷支行004954</v>
      </c>
      <c r="H883" s="328">
        <f ca="1" t="shared" si="139"/>
        <v>45974</v>
      </c>
      <c r="I883" s="344" t="str">
        <f ca="1" t="shared" si="140"/>
        <v>收到湖北双环科技股份有限公司退保证金</v>
      </c>
      <c r="J883" s="344" t="str">
        <f ca="1" t="shared" si="141"/>
        <v>投标保证金回款</v>
      </c>
      <c r="K883" s="345">
        <f ca="1" t="shared" si="142"/>
        <v>9000</v>
      </c>
      <c r="L883" s="345">
        <f ca="1" t="shared" si="143"/>
        <v>0</v>
      </c>
      <c r="M883" s="345">
        <f ca="1" t="shared" si="144"/>
        <v>147408.91</v>
      </c>
      <c r="N883" s="345">
        <f ca="1" t="shared" si="145"/>
        <v>0</v>
      </c>
    </row>
    <row r="884" ht="14.25" spans="1:14">
      <c r="A884" s="334">
        <f>档案!A883</f>
        <v>0</v>
      </c>
      <c r="B884" s="334">
        <f ca="1" t="shared" si="138"/>
        <v>1</v>
      </c>
      <c r="D884" s="334">
        <f ca="1" t="shared" si="146"/>
        <v>2</v>
      </c>
      <c r="E884" s="327">
        <f ca="1" t="shared" si="147"/>
        <v>728</v>
      </c>
      <c r="F884" s="327" t="str">
        <f ca="1">VLOOKUP(D884,档案!A:C,3,FALSE)</f>
        <v>武汉开明</v>
      </c>
      <c r="G884" s="338" t="str">
        <f ca="1">VLOOKUP(D884,档案!A:B,2,FALSE)</f>
        <v>浦发银行光谷支行004954</v>
      </c>
      <c r="H884" s="328">
        <f ca="1" t="shared" si="139"/>
        <v>45974</v>
      </c>
      <c r="I884" s="344" t="str">
        <f ca="1" t="shared" si="140"/>
        <v>收到张霖泽转款(冲借支)</v>
      </c>
      <c r="J884" s="344" t="str">
        <f ca="1" t="shared" si="141"/>
        <v>其他收款</v>
      </c>
      <c r="K884" s="345">
        <f ca="1" t="shared" si="142"/>
        <v>40000</v>
      </c>
      <c r="L884" s="345">
        <f ca="1" t="shared" si="143"/>
        <v>0</v>
      </c>
      <c r="M884" s="345">
        <f ca="1" t="shared" si="144"/>
        <v>187408.91</v>
      </c>
      <c r="N884" s="345">
        <f ca="1" t="shared" si="145"/>
        <v>0</v>
      </c>
    </row>
    <row r="885" ht="14.25" spans="1:14">
      <c r="A885" s="334">
        <f>档案!A884</f>
        <v>0</v>
      </c>
      <c r="B885" s="334">
        <f ca="1" t="shared" si="138"/>
        <v>1</v>
      </c>
      <c r="D885" s="334">
        <f ca="1" t="shared" si="146"/>
        <v>2</v>
      </c>
      <c r="E885" s="327">
        <f ca="1" t="shared" si="147"/>
        <v>729</v>
      </c>
      <c r="F885" s="327" t="str">
        <f ca="1">VLOOKUP(D885,档案!A:C,3,FALSE)</f>
        <v>武汉开明</v>
      </c>
      <c r="G885" s="338" t="str">
        <f ca="1">VLOOKUP(D885,档案!A:B,2,FALSE)</f>
        <v>浦发银行光谷支行004954</v>
      </c>
      <c r="H885" s="328">
        <f ca="1" t="shared" si="139"/>
        <v>45974</v>
      </c>
      <c r="I885" s="344" t="str">
        <f ca="1" t="shared" si="140"/>
        <v>武汉浦发转武汉农商行</v>
      </c>
      <c r="J885" s="344" t="str">
        <f ca="1" t="shared" si="141"/>
        <v>转出他行或提现</v>
      </c>
      <c r="K885" s="345">
        <f ca="1" t="shared" si="142"/>
        <v>0</v>
      </c>
      <c r="L885" s="345">
        <f ca="1" t="shared" si="143"/>
        <v>100000</v>
      </c>
      <c r="M885" s="345">
        <f ca="1" t="shared" si="144"/>
        <v>87408.91</v>
      </c>
      <c r="N885" s="345">
        <f ca="1" t="shared" si="145"/>
        <v>0</v>
      </c>
    </row>
    <row r="886" ht="14.25" spans="1:14">
      <c r="A886" s="334">
        <f>档案!A885</f>
        <v>0</v>
      </c>
      <c r="B886" s="334">
        <f ca="1" t="shared" si="138"/>
        <v>1</v>
      </c>
      <c r="D886" s="334">
        <f ca="1" t="shared" si="146"/>
        <v>2</v>
      </c>
      <c r="E886" s="327">
        <f ca="1" t="shared" si="147"/>
        <v>730</v>
      </c>
      <c r="F886" s="327" t="str">
        <f ca="1">VLOOKUP(D886,档案!A:C,3,FALSE)</f>
        <v>武汉开明</v>
      </c>
      <c r="G886" s="338" t="str">
        <f ca="1">VLOOKUP(D886,档案!A:B,2,FALSE)</f>
        <v>浦发银行光谷支行004954</v>
      </c>
      <c r="H886" s="328">
        <f ca="1" t="shared" si="139"/>
        <v>45974</v>
      </c>
      <c r="I886" s="344" t="str">
        <f ca="1" t="shared" si="140"/>
        <v>手续费</v>
      </c>
      <c r="J886" s="344" t="str">
        <f ca="1" t="shared" si="141"/>
        <v>付日常费用</v>
      </c>
      <c r="K886" s="345">
        <f ca="1" t="shared" si="142"/>
        <v>0</v>
      </c>
      <c r="L886" s="345">
        <f ca="1" t="shared" si="143"/>
        <v>9</v>
      </c>
      <c r="M886" s="345">
        <f ca="1" t="shared" si="144"/>
        <v>87399.91</v>
      </c>
      <c r="N886" s="345">
        <f ca="1" t="shared" si="145"/>
        <v>0</v>
      </c>
    </row>
    <row r="887" ht="14.25" spans="1:14">
      <c r="A887" s="334">
        <f>档案!A886</f>
        <v>0</v>
      </c>
      <c r="B887" s="334">
        <f ca="1" t="shared" si="138"/>
        <v>1</v>
      </c>
      <c r="D887" s="334">
        <f ca="1" t="shared" si="146"/>
        <v>2</v>
      </c>
      <c r="E887" s="327">
        <f ca="1" t="shared" si="147"/>
        <v>731</v>
      </c>
      <c r="F887" s="327" t="str">
        <f ca="1">VLOOKUP(D887,档案!A:C,3,FALSE)</f>
        <v>武汉开明</v>
      </c>
      <c r="G887" s="338" t="str">
        <f ca="1">VLOOKUP(D887,档案!A:B,2,FALSE)</f>
        <v>浦发银行光谷支行004954</v>
      </c>
      <c r="H887" s="328">
        <f ca="1" t="shared" si="139"/>
        <v>45975</v>
      </c>
      <c r="I887" s="344" t="str">
        <f ca="1" t="shared" si="140"/>
        <v>综合部蒋霞借支医药费（宋华兵，住院号2401855）付荆门市人民医院（荆楚理工学院附属荆门市人民医院）</v>
      </c>
      <c r="J887" s="344" t="str">
        <f ca="1" t="shared" si="141"/>
        <v>付日常费用</v>
      </c>
      <c r="K887" s="345">
        <f ca="1" t="shared" si="142"/>
        <v>0</v>
      </c>
      <c r="L887" s="345">
        <f ca="1" t="shared" si="143"/>
        <v>25000</v>
      </c>
      <c r="M887" s="345">
        <f ca="1" t="shared" si="144"/>
        <v>62399.91</v>
      </c>
      <c r="N887" s="345">
        <f ca="1" t="shared" si="145"/>
        <v>0</v>
      </c>
    </row>
    <row r="888" ht="14.25" spans="1:14">
      <c r="A888" s="334">
        <f>档案!A887</f>
        <v>0</v>
      </c>
      <c r="B888" s="334">
        <f ca="1" t="shared" si="138"/>
        <v>1</v>
      </c>
      <c r="D888" s="334">
        <f ca="1" t="shared" si="146"/>
        <v>2</v>
      </c>
      <c r="E888" s="327">
        <f ca="1" t="shared" si="147"/>
        <v>732</v>
      </c>
      <c r="F888" s="327" t="str">
        <f ca="1">VLOOKUP(D888,档案!A:C,3,FALSE)</f>
        <v>武汉开明</v>
      </c>
      <c r="G888" s="338" t="str">
        <f ca="1">VLOOKUP(D888,档案!A:B,2,FALSE)</f>
        <v>浦发银行光谷支行004954</v>
      </c>
      <c r="H888" s="328">
        <f ca="1" t="shared" si="139"/>
        <v>45975</v>
      </c>
      <c r="I888" s="344" t="str">
        <f ca="1" t="shared" si="140"/>
        <v>手续费</v>
      </c>
      <c r="J888" s="344" t="str">
        <f ca="1" t="shared" si="141"/>
        <v>付日常费用</v>
      </c>
      <c r="K888" s="345">
        <f ca="1" t="shared" si="142"/>
        <v>0</v>
      </c>
      <c r="L888" s="345">
        <f ca="1" t="shared" si="143"/>
        <v>9</v>
      </c>
      <c r="M888" s="345">
        <f ca="1" t="shared" si="144"/>
        <v>62390.91</v>
      </c>
      <c r="N888" s="345">
        <f ca="1" t="shared" si="145"/>
        <v>0</v>
      </c>
    </row>
    <row r="889" ht="14.25" spans="1:14">
      <c r="A889" s="334">
        <f>档案!A888</f>
        <v>0</v>
      </c>
      <c r="B889" s="334">
        <f ca="1" t="shared" si="138"/>
        <v>1</v>
      </c>
      <c r="D889" s="334">
        <f ca="1" t="shared" si="146"/>
        <v>2</v>
      </c>
      <c r="E889" s="327">
        <f ca="1" t="shared" si="147"/>
        <v>733</v>
      </c>
      <c r="F889" s="327" t="str">
        <f ca="1">VLOOKUP(D889,档案!A:C,3,FALSE)</f>
        <v>武汉开明</v>
      </c>
      <c r="G889" s="338" t="str">
        <f ca="1">VLOOKUP(D889,档案!A:B,2,FALSE)</f>
        <v>浦发银行光谷支行004954</v>
      </c>
      <c r="H889" s="328">
        <f ca="1" t="shared" si="139"/>
        <v>45975</v>
      </c>
      <c r="I889" s="344" t="str">
        <f ca="1" t="shared" si="140"/>
        <v>收到张霖泽转款(冲借支)</v>
      </c>
      <c r="J889" s="344" t="str">
        <f ca="1" t="shared" si="141"/>
        <v>其他收款</v>
      </c>
      <c r="K889" s="345">
        <f ca="1" t="shared" si="142"/>
        <v>40000</v>
      </c>
      <c r="L889" s="345">
        <f ca="1" t="shared" si="143"/>
        <v>0</v>
      </c>
      <c r="M889" s="345">
        <f ca="1" t="shared" si="144"/>
        <v>102390.91</v>
      </c>
      <c r="N889" s="345">
        <f ca="1" t="shared" si="145"/>
        <v>0</v>
      </c>
    </row>
    <row r="890" ht="14.25" spans="1:14">
      <c r="A890" s="334">
        <f>档案!A889</f>
        <v>0</v>
      </c>
      <c r="B890" s="334">
        <f ca="1" t="shared" si="138"/>
        <v>1</v>
      </c>
      <c r="D890" s="334">
        <f ca="1" t="shared" si="146"/>
        <v>2</v>
      </c>
      <c r="E890" s="327">
        <f ca="1" t="shared" si="147"/>
        <v>734</v>
      </c>
      <c r="F890" s="327" t="str">
        <f ca="1">VLOOKUP(D890,档案!A:C,3,FALSE)</f>
        <v>武汉开明</v>
      </c>
      <c r="G890" s="338" t="str">
        <f ca="1">VLOOKUP(D890,档案!A:B,2,FALSE)</f>
        <v>浦发银行光谷支行004954</v>
      </c>
      <c r="H890" s="328">
        <f ca="1" t="shared" si="139"/>
        <v>45976</v>
      </c>
      <c r="I890" s="344" t="str">
        <f ca="1" t="shared" si="140"/>
        <v>收到张霖泽转款(冲借支)</v>
      </c>
      <c r="J890" s="344" t="str">
        <f ca="1" t="shared" si="141"/>
        <v>其他收款</v>
      </c>
      <c r="K890" s="345">
        <f ca="1" t="shared" si="142"/>
        <v>40000</v>
      </c>
      <c r="L890" s="345">
        <f ca="1" t="shared" si="143"/>
        <v>0</v>
      </c>
      <c r="M890" s="345">
        <f ca="1" t="shared" si="144"/>
        <v>142390.91</v>
      </c>
      <c r="N890" s="345">
        <f ca="1" t="shared" si="145"/>
        <v>0</v>
      </c>
    </row>
    <row r="891" ht="14.25" spans="1:14">
      <c r="A891" s="334">
        <f>档案!A890</f>
        <v>0</v>
      </c>
      <c r="B891" s="334">
        <f ca="1" t="shared" si="138"/>
        <v>1</v>
      </c>
      <c r="D891" s="334">
        <f ca="1" t="shared" si="146"/>
        <v>2</v>
      </c>
      <c r="E891" s="327">
        <f ca="1" t="shared" si="147"/>
        <v>735</v>
      </c>
      <c r="F891" s="327" t="str">
        <f ca="1">VLOOKUP(D891,档案!A:C,3,FALSE)</f>
        <v>武汉开明</v>
      </c>
      <c r="G891" s="338" t="str">
        <f ca="1">VLOOKUP(D891,档案!A:B,2,FALSE)</f>
        <v>浦发银行光谷支行004954</v>
      </c>
      <c r="H891" s="328">
        <f ca="1" t="shared" si="139"/>
        <v>45977</v>
      </c>
      <c r="I891" s="344" t="str">
        <f ca="1" t="shared" si="140"/>
        <v>收到张霖泽转款(冲借支)</v>
      </c>
      <c r="J891" s="344" t="str">
        <f ca="1" t="shared" si="141"/>
        <v>其他收款</v>
      </c>
      <c r="K891" s="345">
        <f ca="1" t="shared" si="142"/>
        <v>40000</v>
      </c>
      <c r="L891" s="345">
        <f ca="1" t="shared" si="143"/>
        <v>0</v>
      </c>
      <c r="M891" s="345">
        <f ca="1" t="shared" si="144"/>
        <v>182390.91</v>
      </c>
      <c r="N891" s="345">
        <f ca="1" t="shared" si="145"/>
        <v>0</v>
      </c>
    </row>
    <row r="892" ht="14.25" spans="1:14">
      <c r="A892" s="334">
        <f>档案!A891</f>
        <v>0</v>
      </c>
      <c r="B892" s="334">
        <f ca="1" t="shared" si="138"/>
        <v>1</v>
      </c>
      <c r="D892" s="334">
        <f ca="1" t="shared" si="146"/>
        <v>2</v>
      </c>
      <c r="E892" s="327">
        <f ca="1" t="shared" si="147"/>
        <v>736</v>
      </c>
      <c r="F892" s="327" t="str">
        <f ca="1">VLOOKUP(D892,档案!A:C,3,FALSE)</f>
        <v>武汉开明</v>
      </c>
      <c r="G892" s="338" t="str">
        <f ca="1">VLOOKUP(D892,档案!A:B,2,FALSE)</f>
        <v>浦发银行光谷支行004954</v>
      </c>
      <c r="H892" s="328">
        <f ca="1" t="shared" si="139"/>
        <v>45978</v>
      </c>
      <c r="I892" s="344" t="str">
        <f ca="1" t="shared" si="140"/>
        <v>收到张霖泽转款(冲借支)</v>
      </c>
      <c r="J892" s="344" t="str">
        <f ca="1" t="shared" si="141"/>
        <v>其他收款</v>
      </c>
      <c r="K892" s="345">
        <f ca="1" t="shared" si="142"/>
        <v>40000</v>
      </c>
      <c r="L892" s="345">
        <f ca="1" t="shared" si="143"/>
        <v>0</v>
      </c>
      <c r="M892" s="345">
        <f ca="1" t="shared" si="144"/>
        <v>222390.91</v>
      </c>
      <c r="N892" s="345">
        <f ca="1" t="shared" si="145"/>
        <v>0</v>
      </c>
    </row>
    <row r="893" ht="14.25" spans="1:14">
      <c r="A893" s="334">
        <f>档案!A892</f>
        <v>0</v>
      </c>
      <c r="B893" s="334">
        <f ca="1" t="shared" si="138"/>
        <v>1</v>
      </c>
      <c r="D893" s="334">
        <f ca="1" t="shared" si="146"/>
        <v>2</v>
      </c>
      <c r="E893" s="327">
        <f ca="1" t="shared" si="147"/>
        <v>737</v>
      </c>
      <c r="F893" s="327" t="str">
        <f ca="1">VLOOKUP(D893,档案!A:C,3,FALSE)</f>
        <v>武汉开明</v>
      </c>
      <c r="G893" s="338" t="str">
        <f ca="1">VLOOKUP(D893,档案!A:B,2,FALSE)</f>
        <v>浦发银行光谷支行004954</v>
      </c>
      <c r="H893" s="328">
        <f ca="1" t="shared" si="139"/>
        <v>45978</v>
      </c>
      <c r="I893" s="344" t="str">
        <f ca="1" t="shared" si="140"/>
        <v>收到元江玄林商贸有限公司货款</v>
      </c>
      <c r="J893" s="344" t="str">
        <f ca="1" t="shared" si="141"/>
        <v>营业回款</v>
      </c>
      <c r="K893" s="345">
        <f ca="1" t="shared" si="142"/>
        <v>20000</v>
      </c>
      <c r="L893" s="345">
        <f ca="1" t="shared" si="143"/>
        <v>0</v>
      </c>
      <c r="M893" s="345">
        <f ca="1" t="shared" si="144"/>
        <v>242390.91</v>
      </c>
      <c r="N893" s="345">
        <f ca="1" t="shared" si="145"/>
        <v>0</v>
      </c>
    </row>
    <row r="894" ht="14.25" hidden="1" spans="1:14">
      <c r="A894" s="334">
        <f>档案!A893</f>
        <v>0</v>
      </c>
      <c r="B894" s="334">
        <f ca="1" t="shared" si="138"/>
        <v>1</v>
      </c>
      <c r="D894" s="334">
        <f ca="1" t="shared" si="146"/>
        <v>2</v>
      </c>
      <c r="E894" s="327">
        <f ca="1" t="shared" si="147"/>
        <v>738</v>
      </c>
      <c r="F894" s="327" t="str">
        <f ca="1">VLOOKUP(D894,档案!A:C,3,FALSE)</f>
        <v>武汉开明</v>
      </c>
      <c r="G894" s="338" t="str">
        <f ca="1">VLOOKUP(D894,档案!A:B,2,FALSE)</f>
        <v>浦发银行光谷支行004954</v>
      </c>
      <c r="H894" s="328">
        <f ca="1" t="shared" si="139"/>
        <v>45979</v>
      </c>
      <c r="I894" s="344" t="str">
        <f ca="1" t="shared" si="140"/>
        <v>收到张霖泽转款(冲借支)</v>
      </c>
      <c r="J894" s="344" t="str">
        <f ca="1" t="shared" si="141"/>
        <v>其他收款</v>
      </c>
      <c r="K894" s="345">
        <f ca="1" t="shared" si="142"/>
        <v>25000</v>
      </c>
      <c r="L894" s="345">
        <f ca="1" t="shared" si="143"/>
        <v>0</v>
      </c>
      <c r="M894" s="345">
        <f ca="1" t="shared" si="144"/>
        <v>267390.91</v>
      </c>
      <c r="N894" s="345">
        <f ca="1" t="shared" si="145"/>
        <v>0</v>
      </c>
    </row>
    <row r="895" ht="14.25" hidden="1" spans="1:14">
      <c r="A895" s="334">
        <f>档案!A894</f>
        <v>0</v>
      </c>
      <c r="B895" s="334">
        <f ca="1" t="shared" si="138"/>
        <v>1</v>
      </c>
      <c r="D895" s="334">
        <f ca="1" t="shared" si="146"/>
        <v>2</v>
      </c>
      <c r="E895" s="327">
        <f ca="1" t="shared" si="147"/>
        <v>739</v>
      </c>
      <c r="F895" s="327" t="str">
        <f ca="1">VLOOKUP(D895,档案!A:C,3,FALSE)</f>
        <v>武汉开明</v>
      </c>
      <c r="G895" s="338" t="str">
        <f ca="1">VLOOKUP(D895,档案!A:B,2,FALSE)</f>
        <v>浦发银行光谷支行004954</v>
      </c>
      <c r="H895" s="328">
        <f ca="1" t="shared" si="139"/>
        <v>45979</v>
      </c>
      <c r="I895" s="344" t="str">
        <f ca="1" t="shared" si="140"/>
        <v>武汉浦发转武汉农商行</v>
      </c>
      <c r="J895" s="344" t="str">
        <f ca="1" t="shared" si="141"/>
        <v>转出他行或提现</v>
      </c>
      <c r="K895" s="345">
        <f ca="1" t="shared" si="142"/>
        <v>0</v>
      </c>
      <c r="L895" s="345">
        <f ca="1" t="shared" si="143"/>
        <v>200000</v>
      </c>
      <c r="M895" s="345">
        <f ca="1" t="shared" si="144"/>
        <v>67390.91</v>
      </c>
      <c r="N895" s="345">
        <f ca="1" t="shared" si="145"/>
        <v>0</v>
      </c>
    </row>
    <row r="896" ht="14.25" hidden="1" spans="1:14">
      <c r="A896" s="334">
        <f>档案!A895</f>
        <v>0</v>
      </c>
      <c r="B896" s="334">
        <f ca="1" t="shared" si="138"/>
        <v>1</v>
      </c>
      <c r="D896" s="334">
        <f ca="1" t="shared" si="146"/>
        <v>2</v>
      </c>
      <c r="E896" s="327">
        <f ca="1" t="shared" si="147"/>
        <v>740</v>
      </c>
      <c r="F896" s="327" t="str">
        <f ca="1">VLOOKUP(D896,档案!A:C,3,FALSE)</f>
        <v>武汉开明</v>
      </c>
      <c r="G896" s="338" t="str">
        <f ca="1">VLOOKUP(D896,档案!A:B,2,FALSE)</f>
        <v>浦发银行光谷支行004954</v>
      </c>
      <c r="H896" s="328">
        <f ca="1" t="shared" si="139"/>
        <v>45979</v>
      </c>
      <c r="I896" s="344" t="str">
        <f ca="1" t="shared" si="140"/>
        <v>手续费</v>
      </c>
      <c r="J896" s="344" t="str">
        <f ca="1" t="shared" si="141"/>
        <v>付日常费用</v>
      </c>
      <c r="K896" s="345">
        <f ca="1" t="shared" si="142"/>
        <v>0</v>
      </c>
      <c r="L896" s="345">
        <f ca="1" t="shared" si="143"/>
        <v>15</v>
      </c>
      <c r="M896" s="345">
        <f ca="1" t="shared" si="144"/>
        <v>67375.91</v>
      </c>
      <c r="N896" s="345">
        <f ca="1" t="shared" si="145"/>
        <v>0</v>
      </c>
    </row>
    <row r="897" ht="14.25" hidden="1" spans="1:14">
      <c r="A897" s="334">
        <f>档案!A896</f>
        <v>0</v>
      </c>
      <c r="B897" s="334">
        <f ca="1" t="shared" si="138"/>
        <v>1</v>
      </c>
      <c r="D897" s="334">
        <f ca="1" t="shared" si="146"/>
        <v>3</v>
      </c>
      <c r="E897" s="327">
        <f ca="1" t="shared" si="147"/>
        <v>3</v>
      </c>
      <c r="F897" s="327" t="str">
        <f ca="1">VLOOKUP(D897,档案!A:C,3,FALSE)</f>
        <v>武汉开明</v>
      </c>
      <c r="G897" s="338" t="str">
        <f ca="1">VLOOKUP(D897,档案!A:B,2,FALSE)</f>
        <v>汉口梅苑支行149501</v>
      </c>
      <c r="H897" s="328">
        <f ca="1" t="shared" si="139"/>
        <v>45658</v>
      </c>
      <c r="I897" s="344" t="str">
        <f ca="1" t="shared" si="140"/>
        <v>期初余额</v>
      </c>
      <c r="J897" s="344">
        <f ca="1" t="shared" si="141"/>
        <v>0</v>
      </c>
      <c r="K897" s="345">
        <f ca="1" t="shared" si="142"/>
        <v>0</v>
      </c>
      <c r="L897" s="345">
        <f ca="1" t="shared" si="143"/>
        <v>0</v>
      </c>
      <c r="M897" s="345">
        <f ca="1" t="shared" si="144"/>
        <v>20706.23</v>
      </c>
      <c r="N897" s="345">
        <f ca="1" t="shared" si="145"/>
        <v>0</v>
      </c>
    </row>
    <row r="898" ht="14.25" hidden="1" spans="1:14">
      <c r="A898" s="334">
        <f>档案!A897</f>
        <v>0</v>
      </c>
      <c r="B898" s="334">
        <f ca="1" t="shared" si="138"/>
        <v>1</v>
      </c>
      <c r="D898" s="334">
        <f ca="1" t="shared" si="146"/>
        <v>3</v>
      </c>
      <c r="E898" s="327">
        <f ca="1" t="shared" si="147"/>
        <v>4</v>
      </c>
      <c r="F898" s="327" t="str">
        <f ca="1">VLOOKUP(D898,档案!A:C,3,FALSE)</f>
        <v>武汉开明</v>
      </c>
      <c r="G898" s="338" t="str">
        <f ca="1">VLOOKUP(D898,档案!A:B,2,FALSE)</f>
        <v>汉口梅苑支行149501</v>
      </c>
      <c r="H898" s="328">
        <f ca="1" t="shared" si="139"/>
        <v>45670</v>
      </c>
      <c r="I898" s="344" t="str">
        <f ca="1" t="shared" si="140"/>
        <v>收到东方希望重庆水泥有限公司结算款</v>
      </c>
      <c r="J898" s="344" t="str">
        <f ca="1" t="shared" si="141"/>
        <v>营业回款</v>
      </c>
      <c r="K898" s="345">
        <f ca="1" t="shared" si="142"/>
        <v>67405</v>
      </c>
      <c r="L898" s="345">
        <f ca="1" t="shared" si="143"/>
        <v>0</v>
      </c>
      <c r="M898" s="345">
        <f ca="1" t="shared" si="144"/>
        <v>88111.23</v>
      </c>
      <c r="N898" s="345">
        <f ca="1" t="shared" si="145"/>
        <v>0</v>
      </c>
    </row>
    <row r="899" ht="14.25" hidden="1" spans="1:14">
      <c r="A899" s="334">
        <f>档案!A898</f>
        <v>0</v>
      </c>
      <c r="B899" s="334">
        <f ca="1" t="shared" ref="B899:B962" si="148">COUNTA(INDIRECT("'"&amp;A899&amp;"'!a:a"))</f>
        <v>1</v>
      </c>
      <c r="D899" s="334">
        <f ca="1" t="shared" si="146"/>
        <v>3</v>
      </c>
      <c r="E899" s="327">
        <f ca="1" t="shared" si="147"/>
        <v>5</v>
      </c>
      <c r="F899" s="327" t="str">
        <f ca="1">VLOOKUP(D899,档案!A:C,3,FALSE)</f>
        <v>武汉开明</v>
      </c>
      <c r="G899" s="338" t="str">
        <f ca="1">VLOOKUP(D899,档案!A:B,2,FALSE)</f>
        <v>汉口梅苑支行149501</v>
      </c>
      <c r="H899" s="328">
        <f ca="1" t="shared" ref="H899:H962" si="149">INDEX(INDIRECT("'"&amp;$D899&amp;"'!A:g"),$E899,COLUMN()-7)</f>
        <v>45674</v>
      </c>
      <c r="I899" s="344" t="str">
        <f ca="1" t="shared" ref="I899:I962" si="150">INDEX(INDIRECT("'"&amp;$D899&amp;"'!A:g"),$E899,COLUMN()-7)</f>
        <v>转武汉农商行</v>
      </c>
      <c r="J899" s="344" t="str">
        <f ca="1" t="shared" ref="J899:J962" si="151">INDEX(INDIRECT("'"&amp;$D899&amp;"'!A:g"),$E899,COLUMN()-7)</f>
        <v>转出他行或提现</v>
      </c>
      <c r="K899" s="345">
        <f ca="1" t="shared" ref="K899:K962" si="152">INDEX(INDIRECT("'"&amp;$D899&amp;"'!A:g"),$E899,COLUMN()-7)</f>
        <v>0</v>
      </c>
      <c r="L899" s="345">
        <f ca="1" t="shared" ref="L899:L962" si="153">INDEX(INDIRECT("'"&amp;$D899&amp;"'!A:g"),$E899,COLUMN()-7)</f>
        <v>50000</v>
      </c>
      <c r="M899" s="345">
        <f ca="1" t="shared" ref="M899:M962" si="154">INDEX(INDIRECT("'"&amp;$D899&amp;"'!A:g"),$E899,COLUMN()-7)</f>
        <v>38111.23</v>
      </c>
      <c r="N899" s="345">
        <f ca="1" t="shared" ref="N899:N962" si="155">INDEX(INDIRECT("'"&amp;$D899&amp;"'!A:g"),$E899,COLUMN()-7)</f>
        <v>0</v>
      </c>
    </row>
    <row r="900" ht="14.25" hidden="1" spans="1:14">
      <c r="A900" s="334">
        <f>档案!A899</f>
        <v>0</v>
      </c>
      <c r="B900" s="334">
        <f ca="1" t="shared" si="148"/>
        <v>1</v>
      </c>
      <c r="D900" s="334">
        <f ca="1" t="shared" ref="D900:D963" si="156">IF(E899&gt;=VLOOKUP(D899,A:B,2,FALSE),D899+1,D899)</f>
        <v>3</v>
      </c>
      <c r="E900" s="327">
        <f ca="1" t="shared" ref="E900:E963" si="157">IF(E899&gt;=VLOOKUP(D899,A:B,2,FALSE),3,E899+1)</f>
        <v>6</v>
      </c>
      <c r="F900" s="327" t="str">
        <f ca="1">VLOOKUP(D900,档案!A:C,3,FALSE)</f>
        <v>武汉开明</v>
      </c>
      <c r="G900" s="338" t="str">
        <f ca="1">VLOOKUP(D900,档案!A:B,2,FALSE)</f>
        <v>汉口梅苑支行149501</v>
      </c>
      <c r="H900" s="328">
        <f ca="1" t="shared" si="149"/>
        <v>45674</v>
      </c>
      <c r="I900" s="344" t="str">
        <f ca="1" t="shared" si="150"/>
        <v>转武汉农商行</v>
      </c>
      <c r="J900" s="344" t="str">
        <f ca="1" t="shared" si="151"/>
        <v>转出他行或提现</v>
      </c>
      <c r="K900" s="345">
        <f ca="1" t="shared" si="152"/>
        <v>0</v>
      </c>
      <c r="L900" s="345">
        <f ca="1" t="shared" si="153"/>
        <v>38000</v>
      </c>
      <c r="M900" s="345">
        <f ca="1" t="shared" si="154"/>
        <v>111.229999999996</v>
      </c>
      <c r="N900" s="345">
        <f ca="1" t="shared" si="155"/>
        <v>0</v>
      </c>
    </row>
    <row r="901" ht="14.25" hidden="1" spans="1:14">
      <c r="A901" s="334">
        <f>档案!A900</f>
        <v>0</v>
      </c>
      <c r="B901" s="334">
        <f ca="1" t="shared" si="148"/>
        <v>1</v>
      </c>
      <c r="D901" s="334">
        <f ca="1" t="shared" si="156"/>
        <v>3</v>
      </c>
      <c r="E901" s="327">
        <f ca="1" t="shared" si="157"/>
        <v>7</v>
      </c>
      <c r="F901" s="327" t="str">
        <f ca="1">VLOOKUP(D901,档案!A:C,3,FALSE)</f>
        <v>武汉开明</v>
      </c>
      <c r="G901" s="338" t="str">
        <f ca="1">VLOOKUP(D901,档案!A:B,2,FALSE)</f>
        <v>汉口梅苑支行149501</v>
      </c>
      <c r="H901" s="328">
        <f ca="1" t="shared" si="149"/>
        <v>45682</v>
      </c>
      <c r="I901" s="344" t="str">
        <f ca="1" t="shared" si="150"/>
        <v>收到元江县永发水泥有限公司货款</v>
      </c>
      <c r="J901" s="344" t="str">
        <f ca="1" t="shared" si="151"/>
        <v>营业回款</v>
      </c>
      <c r="K901" s="345">
        <f ca="1" t="shared" si="152"/>
        <v>30000</v>
      </c>
      <c r="L901" s="345">
        <f ca="1" t="shared" si="153"/>
        <v>0</v>
      </c>
      <c r="M901" s="345">
        <f ca="1" t="shared" si="154"/>
        <v>30111.23</v>
      </c>
      <c r="N901" s="345">
        <f ca="1" t="shared" si="155"/>
        <v>0</v>
      </c>
    </row>
    <row r="902" ht="14.25" hidden="1" spans="1:14">
      <c r="A902" s="334">
        <f>档案!A901</f>
        <v>0</v>
      </c>
      <c r="B902" s="334">
        <f ca="1" t="shared" si="148"/>
        <v>1</v>
      </c>
      <c r="D902" s="334">
        <f ca="1" t="shared" si="156"/>
        <v>3</v>
      </c>
      <c r="E902" s="327">
        <f ca="1" t="shared" si="157"/>
        <v>8</v>
      </c>
      <c r="F902" s="327" t="str">
        <f ca="1">VLOOKUP(D902,档案!A:C,3,FALSE)</f>
        <v>武汉开明</v>
      </c>
      <c r="G902" s="338" t="str">
        <f ca="1">VLOOKUP(D902,档案!A:B,2,FALSE)</f>
        <v>汉口梅苑支行149501</v>
      </c>
      <c r="H902" s="328">
        <f ca="1" t="shared" si="149"/>
        <v>45701</v>
      </c>
      <c r="I902" s="344" t="str">
        <f ca="1" t="shared" si="150"/>
        <v>收款江苏沙钢钢铁有限公司货款</v>
      </c>
      <c r="J902" s="344" t="str">
        <f ca="1" t="shared" si="151"/>
        <v>营业回款</v>
      </c>
      <c r="K902" s="345">
        <f ca="1" t="shared" si="152"/>
        <v>34367.23</v>
      </c>
      <c r="L902" s="345">
        <f ca="1" t="shared" si="153"/>
        <v>0</v>
      </c>
      <c r="M902" s="345">
        <f ca="1" t="shared" si="154"/>
        <v>64478.46</v>
      </c>
      <c r="N902" s="345">
        <f ca="1" t="shared" si="155"/>
        <v>0</v>
      </c>
    </row>
    <row r="903" ht="14.25" hidden="1" spans="1:14">
      <c r="A903" s="334">
        <f>档案!A902</f>
        <v>0</v>
      </c>
      <c r="B903" s="334">
        <f ca="1" t="shared" si="148"/>
        <v>1</v>
      </c>
      <c r="D903" s="334">
        <f ca="1" t="shared" si="156"/>
        <v>3</v>
      </c>
      <c r="E903" s="327">
        <f ca="1" t="shared" si="157"/>
        <v>9</v>
      </c>
      <c r="F903" s="327" t="str">
        <f ca="1">VLOOKUP(D903,档案!A:C,3,FALSE)</f>
        <v>武汉开明</v>
      </c>
      <c r="G903" s="338" t="str">
        <f ca="1">VLOOKUP(D903,档案!A:B,2,FALSE)</f>
        <v>汉口梅苑支行149501</v>
      </c>
      <c r="H903" s="328">
        <f ca="1" t="shared" si="149"/>
        <v>45706</v>
      </c>
      <c r="I903" s="344" t="str">
        <f ca="1" t="shared" si="150"/>
        <v>收到江西玉山万年青水泥有限公司货款</v>
      </c>
      <c r="J903" s="344" t="str">
        <f ca="1" t="shared" si="151"/>
        <v>营业回款</v>
      </c>
      <c r="K903" s="345">
        <f ca="1" t="shared" si="152"/>
        <v>20000</v>
      </c>
      <c r="L903" s="345">
        <f ca="1" t="shared" si="153"/>
        <v>0</v>
      </c>
      <c r="M903" s="345">
        <f ca="1" t="shared" si="154"/>
        <v>84478.46</v>
      </c>
      <c r="N903" s="345">
        <f ca="1" t="shared" si="155"/>
        <v>0</v>
      </c>
    </row>
    <row r="904" ht="14.25" hidden="1" spans="1:14">
      <c r="A904" s="334">
        <f>档案!A903</f>
        <v>0</v>
      </c>
      <c r="B904" s="334">
        <f ca="1" t="shared" si="148"/>
        <v>1</v>
      </c>
      <c r="D904" s="334">
        <f ca="1" t="shared" si="156"/>
        <v>3</v>
      </c>
      <c r="E904" s="327">
        <f ca="1" t="shared" si="157"/>
        <v>10</v>
      </c>
      <c r="F904" s="327" t="str">
        <f ca="1">VLOOKUP(D904,档案!A:C,3,FALSE)</f>
        <v>武汉开明</v>
      </c>
      <c r="G904" s="338" t="str">
        <f ca="1">VLOOKUP(D904,档案!A:B,2,FALSE)</f>
        <v>汉口梅苑支行149501</v>
      </c>
      <c r="H904" s="328">
        <f ca="1" t="shared" si="149"/>
        <v>45712</v>
      </c>
      <c r="I904" s="344" t="str">
        <f ca="1" t="shared" si="150"/>
        <v>收到武汉市洪山区人民法院转款（丁超群案）</v>
      </c>
      <c r="J904" s="344" t="str">
        <f ca="1" t="shared" si="151"/>
        <v>其他收款</v>
      </c>
      <c r="K904" s="345">
        <f ca="1" t="shared" si="152"/>
        <v>28694</v>
      </c>
      <c r="L904" s="345">
        <f ca="1" t="shared" si="153"/>
        <v>0</v>
      </c>
      <c r="M904" s="345">
        <f ca="1" t="shared" si="154"/>
        <v>113172.46</v>
      </c>
      <c r="N904" s="345">
        <f ca="1" t="shared" si="155"/>
        <v>0</v>
      </c>
    </row>
    <row r="905" ht="14.25" hidden="1" spans="1:14">
      <c r="A905" s="334">
        <f>档案!A904</f>
        <v>0</v>
      </c>
      <c r="B905" s="334">
        <f ca="1" t="shared" si="148"/>
        <v>1</v>
      </c>
      <c r="D905" s="334">
        <f ca="1" t="shared" si="156"/>
        <v>3</v>
      </c>
      <c r="E905" s="327">
        <f ca="1" t="shared" si="157"/>
        <v>11</v>
      </c>
      <c r="F905" s="327" t="str">
        <f ca="1">VLOOKUP(D905,档案!A:C,3,FALSE)</f>
        <v>武汉开明</v>
      </c>
      <c r="G905" s="338" t="str">
        <f ca="1">VLOOKUP(D905,档案!A:B,2,FALSE)</f>
        <v>汉口梅苑支行149501</v>
      </c>
      <c r="H905" s="328">
        <f ca="1" t="shared" si="149"/>
        <v>45716</v>
      </c>
      <c r="I905" s="344" t="str">
        <f ca="1" t="shared" si="150"/>
        <v>武汉汉口转武汉工行</v>
      </c>
      <c r="J905" s="344" t="str">
        <f ca="1" t="shared" si="151"/>
        <v>转出他行或提现</v>
      </c>
      <c r="K905" s="345">
        <f ca="1" t="shared" si="152"/>
        <v>0</v>
      </c>
      <c r="L905" s="345">
        <f ca="1" t="shared" si="153"/>
        <v>50000</v>
      </c>
      <c r="M905" s="345">
        <f ca="1" t="shared" si="154"/>
        <v>63172.46</v>
      </c>
      <c r="N905" s="345">
        <f ca="1" t="shared" si="155"/>
        <v>0</v>
      </c>
    </row>
    <row r="906" ht="14.25" hidden="1" spans="1:14">
      <c r="A906" s="334">
        <f>档案!A905</f>
        <v>0</v>
      </c>
      <c r="B906" s="334">
        <f ca="1" t="shared" si="148"/>
        <v>1</v>
      </c>
      <c r="D906" s="334">
        <f ca="1" t="shared" si="156"/>
        <v>3</v>
      </c>
      <c r="E906" s="327">
        <f ca="1" t="shared" si="157"/>
        <v>12</v>
      </c>
      <c r="F906" s="327" t="str">
        <f ca="1">VLOOKUP(D906,档案!A:C,3,FALSE)</f>
        <v>武汉开明</v>
      </c>
      <c r="G906" s="338" t="str">
        <f ca="1">VLOOKUP(D906,档案!A:B,2,FALSE)</f>
        <v>汉口梅苑支行149501</v>
      </c>
      <c r="H906" s="328">
        <f ca="1" t="shared" si="149"/>
        <v>45716</v>
      </c>
      <c r="I906" s="344" t="str">
        <f ca="1" t="shared" si="150"/>
        <v>武汉汉口转武汉工行</v>
      </c>
      <c r="J906" s="344" t="str">
        <f ca="1" t="shared" si="151"/>
        <v>转出他行或提现</v>
      </c>
      <c r="K906" s="345">
        <f ca="1" t="shared" si="152"/>
        <v>0</v>
      </c>
      <c r="L906" s="345">
        <f ca="1" t="shared" si="153"/>
        <v>50000</v>
      </c>
      <c r="M906" s="345">
        <f ca="1" t="shared" si="154"/>
        <v>13172.46</v>
      </c>
      <c r="N906" s="345">
        <f ca="1" t="shared" si="155"/>
        <v>0</v>
      </c>
    </row>
    <row r="907" ht="14.25" hidden="1" spans="1:14">
      <c r="A907" s="334">
        <f>档案!A906</f>
        <v>0</v>
      </c>
      <c r="B907" s="334">
        <f ca="1" t="shared" si="148"/>
        <v>1</v>
      </c>
      <c r="D907" s="334">
        <f ca="1" t="shared" si="156"/>
        <v>3</v>
      </c>
      <c r="E907" s="327">
        <f ca="1" t="shared" si="157"/>
        <v>13</v>
      </c>
      <c r="F907" s="327" t="str">
        <f ca="1">VLOOKUP(D907,档案!A:C,3,FALSE)</f>
        <v>武汉开明</v>
      </c>
      <c r="G907" s="338" t="str">
        <f ca="1">VLOOKUP(D907,档案!A:B,2,FALSE)</f>
        <v>汉口梅苑支行149501</v>
      </c>
      <c r="H907" s="328">
        <f ca="1" t="shared" si="149"/>
        <v>45716</v>
      </c>
      <c r="I907" s="344" t="str">
        <f ca="1" t="shared" si="150"/>
        <v>武汉汉口转武汉工行</v>
      </c>
      <c r="J907" s="344" t="str">
        <f ca="1" t="shared" si="151"/>
        <v>转出他行或提现</v>
      </c>
      <c r="K907" s="345">
        <f ca="1" t="shared" si="152"/>
        <v>0</v>
      </c>
      <c r="L907" s="345">
        <f ca="1" t="shared" si="153"/>
        <v>13000</v>
      </c>
      <c r="M907" s="345">
        <f ca="1" t="shared" si="154"/>
        <v>172.459999999992</v>
      </c>
      <c r="N907" s="345">
        <f ca="1" t="shared" si="155"/>
        <v>0</v>
      </c>
    </row>
    <row r="908" ht="14.25" hidden="1" spans="1:14">
      <c r="A908" s="334">
        <f>档案!A907</f>
        <v>0</v>
      </c>
      <c r="B908" s="334">
        <f ca="1" t="shared" si="148"/>
        <v>1</v>
      </c>
      <c r="D908" s="334">
        <f ca="1" t="shared" si="156"/>
        <v>3</v>
      </c>
      <c r="E908" s="327">
        <f ca="1" t="shared" si="157"/>
        <v>14</v>
      </c>
      <c r="F908" s="327" t="str">
        <f ca="1">VLOOKUP(D908,档案!A:C,3,FALSE)</f>
        <v>武汉开明</v>
      </c>
      <c r="G908" s="338" t="str">
        <f ca="1">VLOOKUP(D908,档案!A:B,2,FALSE)</f>
        <v>汉口梅苑支行149501</v>
      </c>
      <c r="H908" s="328">
        <f ca="1" t="shared" si="149"/>
        <v>45722</v>
      </c>
      <c r="I908" s="344" t="str">
        <f ca="1" t="shared" si="150"/>
        <v>收到甘肃京兰水泥有限公司质保金</v>
      </c>
      <c r="J908" s="344" t="str">
        <f ca="1" t="shared" si="151"/>
        <v>营业回款</v>
      </c>
      <c r="K908" s="345">
        <f ca="1" t="shared" si="152"/>
        <v>9200</v>
      </c>
      <c r="L908" s="345">
        <f ca="1" t="shared" si="153"/>
        <v>0</v>
      </c>
      <c r="M908" s="345">
        <f ca="1" t="shared" si="154"/>
        <v>9372.45999999999</v>
      </c>
      <c r="N908" s="345">
        <f ca="1" t="shared" si="155"/>
        <v>0</v>
      </c>
    </row>
    <row r="909" ht="14.25" hidden="1" spans="1:14">
      <c r="A909" s="334">
        <f>档案!A908</f>
        <v>0</v>
      </c>
      <c r="B909" s="334">
        <f ca="1" t="shared" si="148"/>
        <v>1</v>
      </c>
      <c r="D909" s="334">
        <f ca="1" t="shared" si="156"/>
        <v>3</v>
      </c>
      <c r="E909" s="327">
        <f ca="1" t="shared" si="157"/>
        <v>15</v>
      </c>
      <c r="F909" s="327" t="str">
        <f ca="1">VLOOKUP(D909,档案!A:C,3,FALSE)</f>
        <v>武汉开明</v>
      </c>
      <c r="G909" s="338" t="str">
        <f ca="1">VLOOKUP(D909,档案!A:B,2,FALSE)</f>
        <v>汉口梅苑支行149501</v>
      </c>
      <c r="H909" s="328">
        <f ca="1" t="shared" si="149"/>
        <v>45730</v>
      </c>
      <c r="I909" s="344" t="str">
        <f ca="1" t="shared" si="150"/>
        <v>武汉汉口转武汉光大</v>
      </c>
      <c r="J909" s="344" t="str">
        <f ca="1" t="shared" si="151"/>
        <v>转出他行或提现</v>
      </c>
      <c r="K909" s="345">
        <f ca="1" t="shared" si="152"/>
        <v>0</v>
      </c>
      <c r="L909" s="345">
        <f ca="1" t="shared" si="153"/>
        <v>9000</v>
      </c>
      <c r="M909" s="345">
        <f ca="1" t="shared" si="154"/>
        <v>372.459999999992</v>
      </c>
      <c r="N909" s="345">
        <f ca="1" t="shared" si="155"/>
        <v>0</v>
      </c>
    </row>
    <row r="910" ht="14.25" hidden="1" spans="1:14">
      <c r="A910" s="334">
        <f>档案!A909</f>
        <v>0</v>
      </c>
      <c r="B910" s="334">
        <f ca="1" t="shared" si="148"/>
        <v>1</v>
      </c>
      <c r="D910" s="334">
        <f ca="1" t="shared" si="156"/>
        <v>3</v>
      </c>
      <c r="E910" s="327">
        <f ca="1" t="shared" si="157"/>
        <v>16</v>
      </c>
      <c r="F910" s="327" t="str">
        <f ca="1">VLOOKUP(D910,档案!A:C,3,FALSE)</f>
        <v>武汉开明</v>
      </c>
      <c r="G910" s="338" t="str">
        <f ca="1">VLOOKUP(D910,档案!A:B,2,FALSE)</f>
        <v>汉口梅苑支行149501</v>
      </c>
      <c r="H910" s="328">
        <f ca="1" t="shared" si="149"/>
        <v>45734</v>
      </c>
      <c r="I910" s="344" t="str">
        <f ca="1" t="shared" si="150"/>
        <v>收到武汉市洪山区人民法院转款（丁超群案）</v>
      </c>
      <c r="J910" s="344" t="str">
        <f ca="1" t="shared" si="151"/>
        <v>其他收款</v>
      </c>
      <c r="K910" s="345">
        <f ca="1" t="shared" si="152"/>
        <v>14683</v>
      </c>
      <c r="L910" s="345">
        <f ca="1" t="shared" si="153"/>
        <v>0</v>
      </c>
      <c r="M910" s="345">
        <f ca="1" t="shared" si="154"/>
        <v>15055.46</v>
      </c>
      <c r="N910" s="345">
        <f ca="1" t="shared" si="155"/>
        <v>0</v>
      </c>
    </row>
    <row r="911" ht="14.25" hidden="1" spans="1:14">
      <c r="A911" s="334">
        <f>档案!A910</f>
        <v>0</v>
      </c>
      <c r="B911" s="334">
        <f ca="1" t="shared" si="148"/>
        <v>1</v>
      </c>
      <c r="D911" s="334">
        <f ca="1" t="shared" si="156"/>
        <v>3</v>
      </c>
      <c r="E911" s="327">
        <f ca="1" t="shared" si="157"/>
        <v>17</v>
      </c>
      <c r="F911" s="327" t="str">
        <f ca="1">VLOOKUP(D911,档案!A:C,3,FALSE)</f>
        <v>武汉开明</v>
      </c>
      <c r="G911" s="338" t="str">
        <f ca="1">VLOOKUP(D911,档案!A:B,2,FALSE)</f>
        <v>汉口梅苑支行149501</v>
      </c>
      <c r="H911" s="328">
        <f ca="1" t="shared" si="149"/>
        <v>45736</v>
      </c>
      <c r="I911" s="344" t="str">
        <f ca="1" t="shared" si="150"/>
        <v>收到银行结息收入</v>
      </c>
      <c r="J911" s="344" t="str">
        <f ca="1" t="shared" si="151"/>
        <v>其他收款</v>
      </c>
      <c r="K911" s="345">
        <f ca="1" t="shared" si="152"/>
        <v>7.41</v>
      </c>
      <c r="L911" s="345">
        <f ca="1" t="shared" si="153"/>
        <v>0</v>
      </c>
      <c r="M911" s="345">
        <f ca="1" t="shared" si="154"/>
        <v>15062.87</v>
      </c>
      <c r="N911" s="345">
        <f ca="1" t="shared" si="155"/>
        <v>0</v>
      </c>
    </row>
    <row r="912" ht="14.25" hidden="1" spans="1:14">
      <c r="A912" s="334">
        <f>档案!A911</f>
        <v>0</v>
      </c>
      <c r="B912" s="334">
        <f ca="1" t="shared" si="148"/>
        <v>1</v>
      </c>
      <c r="D912" s="334">
        <f ca="1" t="shared" si="156"/>
        <v>3</v>
      </c>
      <c r="E912" s="327">
        <f ca="1" t="shared" si="157"/>
        <v>18</v>
      </c>
      <c r="F912" s="327" t="str">
        <f ca="1">VLOOKUP(D912,档案!A:C,3,FALSE)</f>
        <v>武汉开明</v>
      </c>
      <c r="G912" s="338" t="str">
        <f ca="1">VLOOKUP(D912,档案!A:B,2,FALSE)</f>
        <v>汉口梅苑支行149501</v>
      </c>
      <c r="H912" s="328">
        <f ca="1" t="shared" si="149"/>
        <v>45749</v>
      </c>
      <c r="I912" s="344" t="str">
        <f ca="1" t="shared" si="150"/>
        <v>收到武汉市洪山区人民法院转款（阿尔法一审诉讼费）</v>
      </c>
      <c r="J912" s="344" t="str">
        <f ca="1" t="shared" si="151"/>
        <v>其他收款</v>
      </c>
      <c r="K912" s="345">
        <f ca="1" t="shared" si="152"/>
        <v>3260</v>
      </c>
      <c r="L912" s="345">
        <f ca="1" t="shared" si="153"/>
        <v>0</v>
      </c>
      <c r="M912" s="345">
        <f ca="1" t="shared" si="154"/>
        <v>18322.87</v>
      </c>
      <c r="N912" s="345">
        <f ca="1" t="shared" si="155"/>
        <v>0</v>
      </c>
    </row>
    <row r="913" ht="14.25" hidden="1" spans="1:14">
      <c r="A913" s="334">
        <f>档案!A912</f>
        <v>0</v>
      </c>
      <c r="B913" s="334">
        <f ca="1" t="shared" si="148"/>
        <v>1</v>
      </c>
      <c r="D913" s="334">
        <f ca="1" t="shared" si="156"/>
        <v>3</v>
      </c>
      <c r="E913" s="327">
        <f ca="1" t="shared" si="157"/>
        <v>19</v>
      </c>
      <c r="F913" s="327" t="str">
        <f ca="1">VLOOKUP(D913,档案!A:C,3,FALSE)</f>
        <v>武汉开明</v>
      </c>
      <c r="G913" s="338" t="str">
        <f ca="1">VLOOKUP(D913,档案!A:B,2,FALSE)</f>
        <v>汉口梅苑支行149501</v>
      </c>
      <c r="H913" s="328">
        <f ca="1" t="shared" si="149"/>
        <v>45749</v>
      </c>
      <c r="I913" s="344" t="str">
        <f ca="1" t="shared" si="150"/>
        <v>收到武汉市洪山区人民法院转款（嘉禾一审诉讼费）</v>
      </c>
      <c r="J913" s="344" t="str">
        <f ca="1" t="shared" si="151"/>
        <v>其他收款</v>
      </c>
      <c r="K913" s="345">
        <f ca="1" t="shared" si="152"/>
        <v>1260</v>
      </c>
      <c r="L913" s="345">
        <f ca="1" t="shared" si="153"/>
        <v>0</v>
      </c>
      <c r="M913" s="345">
        <f ca="1" t="shared" si="154"/>
        <v>19582.87</v>
      </c>
      <c r="N913" s="345">
        <f ca="1" t="shared" si="155"/>
        <v>0</v>
      </c>
    </row>
    <row r="914" ht="14.25" hidden="1" spans="1:14">
      <c r="A914" s="334">
        <f>档案!A913</f>
        <v>0</v>
      </c>
      <c r="B914" s="334">
        <f ca="1" t="shared" si="148"/>
        <v>1</v>
      </c>
      <c r="D914" s="334">
        <f ca="1" t="shared" si="156"/>
        <v>3</v>
      </c>
      <c r="E914" s="327">
        <f ca="1" t="shared" si="157"/>
        <v>20</v>
      </c>
      <c r="F914" s="327" t="str">
        <f ca="1">VLOOKUP(D914,档案!A:C,3,FALSE)</f>
        <v>武汉开明</v>
      </c>
      <c r="G914" s="338" t="str">
        <f ca="1">VLOOKUP(D914,档案!A:B,2,FALSE)</f>
        <v>汉口梅苑支行149501</v>
      </c>
      <c r="H914" s="328">
        <f ca="1" t="shared" si="149"/>
        <v>45763</v>
      </c>
      <c r="I914" s="344" t="str">
        <f ca="1" t="shared" si="150"/>
        <v>转武汉建设银行</v>
      </c>
      <c r="J914" s="344" t="str">
        <f ca="1" t="shared" si="151"/>
        <v>转出他行或提现</v>
      </c>
      <c r="K914" s="345">
        <f ca="1" t="shared" si="152"/>
        <v>0</v>
      </c>
      <c r="L914" s="345">
        <f ca="1" t="shared" si="153"/>
        <v>19000</v>
      </c>
      <c r="M914" s="345">
        <f ca="1" t="shared" si="154"/>
        <v>582.869999999992</v>
      </c>
      <c r="N914" s="345">
        <f ca="1" t="shared" si="155"/>
        <v>0</v>
      </c>
    </row>
    <row r="915" ht="14.25" hidden="1" spans="1:14">
      <c r="A915" s="334">
        <f>档案!A914</f>
        <v>0</v>
      </c>
      <c r="B915" s="334">
        <f ca="1" t="shared" si="148"/>
        <v>1</v>
      </c>
      <c r="D915" s="334">
        <f ca="1" t="shared" si="156"/>
        <v>3</v>
      </c>
      <c r="E915" s="327">
        <f ca="1" t="shared" si="157"/>
        <v>21</v>
      </c>
      <c r="F915" s="327" t="str">
        <f ca="1">VLOOKUP(D915,档案!A:C,3,FALSE)</f>
        <v>武汉开明</v>
      </c>
      <c r="G915" s="338" t="str">
        <f ca="1">VLOOKUP(D915,档案!A:B,2,FALSE)</f>
        <v>汉口梅苑支行149501</v>
      </c>
      <c r="H915" s="328">
        <f ca="1" t="shared" si="149"/>
        <v>45793</v>
      </c>
      <c r="I915" s="344" t="str">
        <f ca="1" t="shared" si="150"/>
        <v>收到德令哈市人民法院退费（青海海西化工建材股份有限公司货款）</v>
      </c>
      <c r="J915" s="344" t="str">
        <f ca="1" t="shared" si="151"/>
        <v>营业回款</v>
      </c>
      <c r="K915" s="345">
        <f ca="1" t="shared" si="152"/>
        <v>10000</v>
      </c>
      <c r="L915" s="345">
        <f ca="1" t="shared" si="153"/>
        <v>0</v>
      </c>
      <c r="M915" s="345">
        <f ca="1" t="shared" si="154"/>
        <v>10582.87</v>
      </c>
      <c r="N915" s="345">
        <f ca="1" t="shared" si="155"/>
        <v>0</v>
      </c>
    </row>
    <row r="916" ht="14.25" hidden="1" spans="1:14">
      <c r="A916" s="334">
        <f>档案!A915</f>
        <v>0</v>
      </c>
      <c r="B916" s="334">
        <f ca="1" t="shared" si="148"/>
        <v>1</v>
      </c>
      <c r="D916" s="334">
        <f ca="1" t="shared" si="156"/>
        <v>3</v>
      </c>
      <c r="E916" s="327">
        <f ca="1" t="shared" si="157"/>
        <v>22</v>
      </c>
      <c r="F916" s="327" t="str">
        <f ca="1">VLOOKUP(D916,档案!A:C,3,FALSE)</f>
        <v>武汉开明</v>
      </c>
      <c r="G916" s="338" t="str">
        <f ca="1">VLOOKUP(D916,档案!A:B,2,FALSE)</f>
        <v>汉口梅苑支行149501</v>
      </c>
      <c r="H916" s="328">
        <f ca="1" t="shared" si="149"/>
        <v>45803</v>
      </c>
      <c r="I916" s="344" t="str">
        <f ca="1" t="shared" si="150"/>
        <v>收到天瑞新登郑州水泥有限公司质保金</v>
      </c>
      <c r="J916" s="344" t="str">
        <f ca="1" t="shared" si="151"/>
        <v>营业回款</v>
      </c>
      <c r="K916" s="345">
        <f ca="1" t="shared" si="152"/>
        <v>18120</v>
      </c>
      <c r="L916" s="345">
        <f ca="1" t="shared" si="153"/>
        <v>0</v>
      </c>
      <c r="M916" s="345">
        <f ca="1" t="shared" si="154"/>
        <v>28702.87</v>
      </c>
      <c r="N916" s="345">
        <f ca="1" t="shared" si="155"/>
        <v>0</v>
      </c>
    </row>
    <row r="917" ht="14.25" hidden="1" spans="1:14">
      <c r="A917" s="334">
        <f>档案!A916</f>
        <v>0</v>
      </c>
      <c r="B917" s="334">
        <f ca="1" t="shared" si="148"/>
        <v>1</v>
      </c>
      <c r="D917" s="334">
        <f ca="1" t="shared" si="156"/>
        <v>3</v>
      </c>
      <c r="E917" s="327">
        <f ca="1" t="shared" si="157"/>
        <v>23</v>
      </c>
      <c r="F917" s="327" t="str">
        <f ca="1">VLOOKUP(D917,档案!A:C,3,FALSE)</f>
        <v>武汉开明</v>
      </c>
      <c r="G917" s="338" t="str">
        <f ca="1">VLOOKUP(D917,档案!A:B,2,FALSE)</f>
        <v>汉口梅苑支行149501</v>
      </c>
      <c r="H917" s="328">
        <f ca="1" t="shared" si="149"/>
        <v>45807</v>
      </c>
      <c r="I917" s="344" t="str">
        <f ca="1" t="shared" si="150"/>
        <v>转湖北邮政</v>
      </c>
      <c r="J917" s="344" t="str">
        <f ca="1" t="shared" si="151"/>
        <v>转出他行或提现</v>
      </c>
      <c r="K917" s="345">
        <f ca="1" t="shared" si="152"/>
        <v>0</v>
      </c>
      <c r="L917" s="345">
        <f ca="1" t="shared" si="153"/>
        <v>28702</v>
      </c>
      <c r="M917" s="345">
        <f ca="1" t="shared" si="154"/>
        <v>0.870000000002619</v>
      </c>
      <c r="N917" s="345">
        <f ca="1" t="shared" si="155"/>
        <v>0</v>
      </c>
    </row>
    <row r="918" ht="14.25" hidden="1" spans="1:14">
      <c r="A918" s="334">
        <f>档案!A917</f>
        <v>0</v>
      </c>
      <c r="B918" s="334">
        <f ca="1" t="shared" si="148"/>
        <v>1</v>
      </c>
      <c r="D918" s="334">
        <f ca="1" t="shared" si="156"/>
        <v>3</v>
      </c>
      <c r="E918" s="327">
        <f ca="1" t="shared" si="157"/>
        <v>24</v>
      </c>
      <c r="F918" s="327" t="str">
        <f ca="1">VLOOKUP(D918,档案!A:C,3,FALSE)</f>
        <v>武汉开明</v>
      </c>
      <c r="G918" s="338" t="str">
        <f ca="1">VLOOKUP(D918,档案!A:B,2,FALSE)</f>
        <v>汉口梅苑支行149501</v>
      </c>
      <c r="H918" s="328">
        <f ca="1" t="shared" si="149"/>
        <v>45829</v>
      </c>
      <c r="I918" s="344" t="str">
        <f ca="1" t="shared" si="150"/>
        <v>收到银行结息收入</v>
      </c>
      <c r="J918" s="344" t="str">
        <f ca="1" t="shared" si="151"/>
        <v>其他收款</v>
      </c>
      <c r="K918" s="345">
        <f ca="1" t="shared" si="152"/>
        <v>1.73</v>
      </c>
      <c r="L918" s="345">
        <f ca="1" t="shared" si="153"/>
        <v>0</v>
      </c>
      <c r="M918" s="345">
        <f ca="1" t="shared" si="154"/>
        <v>2.60000000000262</v>
      </c>
      <c r="N918" s="345">
        <f ca="1" t="shared" si="155"/>
        <v>0</v>
      </c>
    </row>
    <row r="919" ht="14.25" hidden="1" spans="1:14">
      <c r="A919" s="334">
        <f>档案!A918</f>
        <v>0</v>
      </c>
      <c r="B919" s="334">
        <f ca="1" t="shared" si="148"/>
        <v>1</v>
      </c>
      <c r="D919" s="334">
        <f ca="1" t="shared" si="156"/>
        <v>3</v>
      </c>
      <c r="E919" s="327">
        <f ca="1" t="shared" si="157"/>
        <v>25</v>
      </c>
      <c r="F919" s="327" t="str">
        <f ca="1">VLOOKUP(D919,档案!A:C,3,FALSE)</f>
        <v>武汉开明</v>
      </c>
      <c r="G919" s="338" t="str">
        <f ca="1">VLOOKUP(D919,档案!A:B,2,FALSE)</f>
        <v>汉口梅苑支行149501</v>
      </c>
      <c r="H919" s="328">
        <f ca="1" t="shared" si="149"/>
        <v>45846</v>
      </c>
      <c r="I919" s="344" t="str">
        <f ca="1" t="shared" si="150"/>
        <v>收到德令哈市人民法院退费（青海海西化工建材股份有限公司货款）</v>
      </c>
      <c r="J919" s="344" t="str">
        <f ca="1" t="shared" si="151"/>
        <v>营业回款</v>
      </c>
      <c r="K919" s="345">
        <f ca="1" t="shared" si="152"/>
        <v>30000</v>
      </c>
      <c r="L919" s="345">
        <f ca="1" t="shared" si="153"/>
        <v>0</v>
      </c>
      <c r="M919" s="345">
        <f ca="1" t="shared" si="154"/>
        <v>30002.6</v>
      </c>
      <c r="N919" s="345">
        <f ca="1" t="shared" si="155"/>
        <v>0</v>
      </c>
    </row>
    <row r="920" ht="14.25" hidden="1" spans="1:14">
      <c r="A920" s="334">
        <f>档案!A919</f>
        <v>0</v>
      </c>
      <c r="B920" s="334">
        <f ca="1" t="shared" si="148"/>
        <v>1</v>
      </c>
      <c r="D920" s="334">
        <f ca="1" t="shared" si="156"/>
        <v>3</v>
      </c>
      <c r="E920" s="327">
        <f ca="1" t="shared" si="157"/>
        <v>26</v>
      </c>
      <c r="F920" s="327" t="str">
        <f ca="1">VLOOKUP(D920,档案!A:C,3,FALSE)</f>
        <v>武汉开明</v>
      </c>
      <c r="G920" s="338" t="str">
        <f ca="1">VLOOKUP(D920,档案!A:B,2,FALSE)</f>
        <v>汉口梅苑支行149501</v>
      </c>
      <c r="H920" s="328">
        <f ca="1" t="shared" si="149"/>
        <v>45847</v>
      </c>
      <c r="I920" s="344" t="str">
        <f ca="1" t="shared" si="150"/>
        <v>收到葛洲坝石门特种水泥有限公司设备维修合同履约保证金</v>
      </c>
      <c r="J920" s="344" t="str">
        <f ca="1" t="shared" si="151"/>
        <v>营业回款</v>
      </c>
      <c r="K920" s="345">
        <f ca="1" t="shared" si="152"/>
        <v>15800</v>
      </c>
      <c r="L920" s="345">
        <f ca="1" t="shared" si="153"/>
        <v>0</v>
      </c>
      <c r="M920" s="345">
        <f ca="1" t="shared" si="154"/>
        <v>45802.6</v>
      </c>
      <c r="N920" s="345">
        <f ca="1" t="shared" si="155"/>
        <v>0</v>
      </c>
    </row>
    <row r="921" ht="14.25" hidden="1" spans="1:14">
      <c r="A921" s="334">
        <f>档案!A920</f>
        <v>0</v>
      </c>
      <c r="B921" s="334">
        <f ca="1" t="shared" si="148"/>
        <v>1</v>
      </c>
      <c r="D921" s="334">
        <f ca="1" t="shared" si="156"/>
        <v>3</v>
      </c>
      <c r="E921" s="327">
        <f ca="1" t="shared" si="157"/>
        <v>27</v>
      </c>
      <c r="F921" s="327" t="str">
        <f ca="1">VLOOKUP(D921,档案!A:C,3,FALSE)</f>
        <v>武汉开明</v>
      </c>
      <c r="G921" s="338" t="str">
        <f ca="1">VLOOKUP(D921,档案!A:B,2,FALSE)</f>
        <v>汉口梅苑支行149501</v>
      </c>
      <c r="H921" s="328">
        <f ca="1" t="shared" si="149"/>
        <v>45847</v>
      </c>
      <c r="I921" s="344" t="str">
        <f ca="1" t="shared" si="150"/>
        <v>转武汉浦发</v>
      </c>
      <c r="J921" s="344" t="str">
        <f ca="1" t="shared" si="151"/>
        <v>转出他行或提现</v>
      </c>
      <c r="K921" s="345">
        <f ca="1" t="shared" si="152"/>
        <v>0</v>
      </c>
      <c r="L921" s="345">
        <f ca="1" t="shared" si="153"/>
        <v>45800</v>
      </c>
      <c r="M921" s="345">
        <f ca="1" t="shared" si="154"/>
        <v>2.60000000000582</v>
      </c>
      <c r="N921" s="345">
        <f ca="1" t="shared" si="155"/>
        <v>0</v>
      </c>
    </row>
    <row r="922" ht="14.25" hidden="1" spans="1:14">
      <c r="A922" s="334">
        <f>档案!A921</f>
        <v>0</v>
      </c>
      <c r="B922" s="334">
        <f ca="1" t="shared" si="148"/>
        <v>1</v>
      </c>
      <c r="D922" s="334">
        <f ca="1" t="shared" si="156"/>
        <v>3</v>
      </c>
      <c r="E922" s="327">
        <f ca="1" t="shared" si="157"/>
        <v>28</v>
      </c>
      <c r="F922" s="327" t="str">
        <f ca="1">VLOOKUP(D922,档案!A:C,3,FALSE)</f>
        <v>武汉开明</v>
      </c>
      <c r="G922" s="338" t="str">
        <f ca="1">VLOOKUP(D922,档案!A:B,2,FALSE)</f>
        <v>汉口梅苑支行149501</v>
      </c>
      <c r="H922" s="328">
        <f ca="1" t="shared" si="149"/>
        <v>45875</v>
      </c>
      <c r="I922" s="344" t="str">
        <f ca="1" t="shared" si="150"/>
        <v>收到东方希望重庆水泥有限公司结算款</v>
      </c>
      <c r="J922" s="344" t="str">
        <f ca="1" t="shared" si="151"/>
        <v>营业回款</v>
      </c>
      <c r="K922" s="345">
        <f ca="1" t="shared" si="152"/>
        <v>66300</v>
      </c>
      <c r="L922" s="345">
        <f ca="1" t="shared" si="153"/>
        <v>0</v>
      </c>
      <c r="M922" s="345">
        <f ca="1" t="shared" si="154"/>
        <v>66302.6</v>
      </c>
      <c r="N922" s="345">
        <f ca="1" t="shared" si="155"/>
        <v>0</v>
      </c>
    </row>
    <row r="923" ht="14.25" hidden="1" spans="1:14">
      <c r="A923" s="334">
        <f>档案!A922</f>
        <v>0</v>
      </c>
      <c r="B923" s="334">
        <f ca="1" t="shared" si="148"/>
        <v>1</v>
      </c>
      <c r="D923" s="334">
        <f ca="1" t="shared" si="156"/>
        <v>3</v>
      </c>
      <c r="E923" s="327">
        <f ca="1" t="shared" si="157"/>
        <v>29</v>
      </c>
      <c r="F923" s="327" t="str">
        <f ca="1">VLOOKUP(D923,档案!A:C,3,FALSE)</f>
        <v>武汉开明</v>
      </c>
      <c r="G923" s="338" t="str">
        <f ca="1">VLOOKUP(D923,档案!A:B,2,FALSE)</f>
        <v>汉口梅苑支行149501</v>
      </c>
      <c r="H923" s="328">
        <f ca="1" t="shared" si="149"/>
        <v>45882</v>
      </c>
      <c r="I923" s="344" t="str">
        <f ca="1" t="shared" si="150"/>
        <v>转武汉浦发</v>
      </c>
      <c r="J923" s="344" t="str">
        <f ca="1" t="shared" si="151"/>
        <v>转出他行或提现</v>
      </c>
      <c r="K923" s="345">
        <f ca="1" t="shared" si="152"/>
        <v>0</v>
      </c>
      <c r="L923" s="345">
        <f ca="1" t="shared" si="153"/>
        <v>50000</v>
      </c>
      <c r="M923" s="345">
        <f ca="1" t="shared" si="154"/>
        <v>16302.6</v>
      </c>
      <c r="N923" s="345">
        <f ca="1" t="shared" si="155"/>
        <v>0</v>
      </c>
    </row>
    <row r="924" ht="14.25" hidden="1" spans="1:14">
      <c r="A924" s="334">
        <f>档案!A923</f>
        <v>0</v>
      </c>
      <c r="B924" s="334">
        <f ca="1" t="shared" si="148"/>
        <v>1</v>
      </c>
      <c r="D924" s="334">
        <f ca="1" t="shared" si="156"/>
        <v>3</v>
      </c>
      <c r="E924" s="327">
        <f ca="1" t="shared" si="157"/>
        <v>30</v>
      </c>
      <c r="F924" s="327" t="str">
        <f ca="1">VLOOKUP(D924,档案!A:C,3,FALSE)</f>
        <v>武汉开明</v>
      </c>
      <c r="G924" s="338" t="str">
        <f ca="1">VLOOKUP(D924,档案!A:B,2,FALSE)</f>
        <v>汉口梅苑支行149501</v>
      </c>
      <c r="H924" s="328">
        <f ca="1" t="shared" si="149"/>
        <v>45902</v>
      </c>
      <c r="I924" s="344" t="str">
        <f ca="1" t="shared" si="150"/>
        <v>转湖北邮政</v>
      </c>
      <c r="J924" s="344" t="str">
        <f ca="1" t="shared" si="151"/>
        <v>转出他行或提现</v>
      </c>
      <c r="K924" s="345">
        <f ca="1" t="shared" si="152"/>
        <v>0</v>
      </c>
      <c r="L924" s="345">
        <f ca="1" t="shared" si="153"/>
        <v>16300</v>
      </c>
      <c r="M924" s="345">
        <f ca="1" t="shared" si="154"/>
        <v>2.60000000000582</v>
      </c>
      <c r="N924" s="345">
        <f ca="1" t="shared" si="155"/>
        <v>0</v>
      </c>
    </row>
    <row r="925" ht="14.25" hidden="1" spans="1:14">
      <c r="A925" s="334">
        <f>档案!A924</f>
        <v>0</v>
      </c>
      <c r="B925" s="334">
        <f ca="1" t="shared" si="148"/>
        <v>1</v>
      </c>
      <c r="D925" s="334">
        <f ca="1" t="shared" si="156"/>
        <v>3</v>
      </c>
      <c r="E925" s="327">
        <f ca="1" t="shared" si="157"/>
        <v>31</v>
      </c>
      <c r="F925" s="327" t="str">
        <f ca="1">VLOOKUP(D925,档案!A:C,3,FALSE)</f>
        <v>武汉开明</v>
      </c>
      <c r="G925" s="338" t="str">
        <f ca="1">VLOOKUP(D925,档案!A:B,2,FALSE)</f>
        <v>汉口梅苑支行149501</v>
      </c>
      <c r="H925" s="328">
        <f ca="1" t="shared" si="149"/>
        <v>45904</v>
      </c>
      <c r="I925" s="344" t="str">
        <f ca="1" t="shared" si="150"/>
        <v>收到四川省星船城水泥股份有限公司货款</v>
      </c>
      <c r="J925" s="344" t="str">
        <f ca="1" t="shared" si="151"/>
        <v>营业回款</v>
      </c>
      <c r="K925" s="345">
        <f ca="1" t="shared" si="152"/>
        <v>20340</v>
      </c>
      <c r="L925" s="345">
        <f ca="1" t="shared" si="153"/>
        <v>0</v>
      </c>
      <c r="M925" s="345">
        <f ca="1" t="shared" si="154"/>
        <v>20342.6</v>
      </c>
      <c r="N925" s="345">
        <f ca="1" t="shared" si="155"/>
        <v>0</v>
      </c>
    </row>
    <row r="926" ht="14.25" hidden="1" spans="1:14">
      <c r="A926" s="334">
        <f>档案!A925</f>
        <v>0</v>
      </c>
      <c r="B926" s="334">
        <f ca="1" t="shared" si="148"/>
        <v>1</v>
      </c>
      <c r="D926" s="334">
        <f ca="1" t="shared" si="156"/>
        <v>3</v>
      </c>
      <c r="E926" s="327">
        <f ca="1" t="shared" si="157"/>
        <v>32</v>
      </c>
      <c r="F926" s="327" t="str">
        <f ca="1">VLOOKUP(D926,档案!A:C,3,FALSE)</f>
        <v>武汉开明</v>
      </c>
      <c r="G926" s="338" t="str">
        <f ca="1">VLOOKUP(D926,档案!A:B,2,FALSE)</f>
        <v>汉口梅苑支行149501</v>
      </c>
      <c r="H926" s="328">
        <f ca="1" t="shared" si="149"/>
        <v>45905</v>
      </c>
      <c r="I926" s="344" t="str">
        <f ca="1" t="shared" si="150"/>
        <v>转武汉农商行</v>
      </c>
      <c r="J926" s="344" t="str">
        <f ca="1" t="shared" si="151"/>
        <v>转出他行或提现</v>
      </c>
      <c r="K926" s="345">
        <f ca="1" t="shared" si="152"/>
        <v>0</v>
      </c>
      <c r="L926" s="345">
        <f ca="1" t="shared" si="153"/>
        <v>20000</v>
      </c>
      <c r="M926" s="345">
        <f ca="1" t="shared" si="154"/>
        <v>342.600000000006</v>
      </c>
      <c r="N926" s="345">
        <f ca="1" t="shared" si="155"/>
        <v>0</v>
      </c>
    </row>
    <row r="927" ht="14.25" hidden="1" spans="1:14">
      <c r="A927" s="334">
        <f>档案!A926</f>
        <v>0</v>
      </c>
      <c r="B927" s="334">
        <f ca="1" t="shared" si="148"/>
        <v>1</v>
      </c>
      <c r="D927" s="334">
        <f ca="1" t="shared" si="156"/>
        <v>3</v>
      </c>
      <c r="E927" s="327">
        <f ca="1" t="shared" si="157"/>
        <v>33</v>
      </c>
      <c r="F927" s="327" t="str">
        <f ca="1">VLOOKUP(D927,档案!A:C,3,FALSE)</f>
        <v>武汉开明</v>
      </c>
      <c r="G927" s="338" t="str">
        <f ca="1">VLOOKUP(D927,档案!A:B,2,FALSE)</f>
        <v>汉口梅苑支行149501</v>
      </c>
      <c r="H927" s="328">
        <f ca="1" t="shared" si="149"/>
        <v>45921</v>
      </c>
      <c r="I927" s="344" t="str">
        <f ca="1" t="shared" si="150"/>
        <v>收到银行结息收入</v>
      </c>
      <c r="J927" s="344" t="str">
        <f ca="1" t="shared" si="151"/>
        <v>其他收款</v>
      </c>
      <c r="K927" s="345">
        <f ca="1" t="shared" si="152"/>
        <v>1.18</v>
      </c>
      <c r="L927" s="345">
        <f ca="1" t="shared" si="153"/>
        <v>0</v>
      </c>
      <c r="M927" s="345">
        <f ca="1" t="shared" si="154"/>
        <v>343.780000000006</v>
      </c>
      <c r="N927" s="345">
        <f ca="1" t="shared" si="155"/>
        <v>0</v>
      </c>
    </row>
    <row r="928" ht="14.25" hidden="1" spans="1:14">
      <c r="A928" s="334">
        <f>档案!A927</f>
        <v>0</v>
      </c>
      <c r="B928" s="334">
        <f ca="1" t="shared" si="148"/>
        <v>1</v>
      </c>
      <c r="D928" s="334">
        <f ca="1" t="shared" si="156"/>
        <v>3</v>
      </c>
      <c r="E928" s="327">
        <f ca="1" t="shared" si="157"/>
        <v>34</v>
      </c>
      <c r="F928" s="327" t="str">
        <f ca="1">VLOOKUP(D928,档案!A:C,3,FALSE)</f>
        <v>武汉开明</v>
      </c>
      <c r="G928" s="338" t="str">
        <f ca="1">VLOOKUP(D928,档案!A:B,2,FALSE)</f>
        <v>汉口梅苑支行149501</v>
      </c>
      <c r="H928" s="328">
        <f ca="1" t="shared" si="149"/>
        <v>45923</v>
      </c>
      <c r="I928" s="344" t="str">
        <f ca="1" t="shared" si="150"/>
        <v>收到江苏沙钢集团有限公司退保证金</v>
      </c>
      <c r="J928" s="344" t="str">
        <f ca="1" t="shared" si="151"/>
        <v>投标保证金回款</v>
      </c>
      <c r="K928" s="345">
        <f ca="1" t="shared" si="152"/>
        <v>80000</v>
      </c>
      <c r="L928" s="345">
        <f ca="1" t="shared" si="153"/>
        <v>0</v>
      </c>
      <c r="M928" s="345">
        <f ca="1" t="shared" si="154"/>
        <v>80343.78</v>
      </c>
      <c r="N928" s="345">
        <f ca="1" t="shared" si="155"/>
        <v>0</v>
      </c>
    </row>
    <row r="929" ht="14.25" hidden="1" spans="1:14">
      <c r="A929" s="334">
        <f>档案!A928</f>
        <v>0</v>
      </c>
      <c r="B929" s="334">
        <f ca="1" t="shared" si="148"/>
        <v>1</v>
      </c>
      <c r="D929" s="334">
        <f ca="1" t="shared" si="156"/>
        <v>3</v>
      </c>
      <c r="E929" s="327">
        <f ca="1" t="shared" si="157"/>
        <v>35</v>
      </c>
      <c r="F929" s="327" t="str">
        <f ca="1">VLOOKUP(D929,档案!A:C,3,FALSE)</f>
        <v>武汉开明</v>
      </c>
      <c r="G929" s="338" t="str">
        <f ca="1">VLOOKUP(D929,档案!A:B,2,FALSE)</f>
        <v>汉口梅苑支行149501</v>
      </c>
      <c r="H929" s="328">
        <f ca="1" t="shared" si="149"/>
        <v>45924</v>
      </c>
      <c r="I929" s="344" t="str">
        <f ca="1" t="shared" si="150"/>
        <v>转湖北工行西山</v>
      </c>
      <c r="J929" s="344" t="str">
        <f ca="1" t="shared" si="151"/>
        <v>转出他行或提现</v>
      </c>
      <c r="K929" s="345">
        <f ca="1" t="shared" si="152"/>
        <v>0</v>
      </c>
      <c r="L929" s="345">
        <f ca="1" t="shared" si="153"/>
        <v>50000</v>
      </c>
      <c r="M929" s="345">
        <f ca="1" t="shared" si="154"/>
        <v>30343.78</v>
      </c>
      <c r="N929" s="345">
        <f ca="1" t="shared" si="155"/>
        <v>0</v>
      </c>
    </row>
    <row r="930" ht="14.25" spans="1:14">
      <c r="A930" s="334">
        <f>档案!A929</f>
        <v>0</v>
      </c>
      <c r="B930" s="334">
        <f ca="1" t="shared" si="148"/>
        <v>1</v>
      </c>
      <c r="D930" s="334">
        <f ca="1" t="shared" si="156"/>
        <v>3</v>
      </c>
      <c r="E930" s="327">
        <f ca="1" t="shared" si="157"/>
        <v>36</v>
      </c>
      <c r="F930" s="327" t="str">
        <f ca="1">VLOOKUP(D930,档案!A:C,3,FALSE)</f>
        <v>武汉开明</v>
      </c>
      <c r="G930" s="338" t="str">
        <f ca="1">VLOOKUP(D930,档案!A:B,2,FALSE)</f>
        <v>汉口梅苑支行149501</v>
      </c>
      <c r="H930" s="328">
        <f ca="1" t="shared" si="149"/>
        <v>45924</v>
      </c>
      <c r="I930" s="344" t="str">
        <f ca="1" t="shared" si="150"/>
        <v>转湖北工行西山</v>
      </c>
      <c r="J930" s="344" t="str">
        <f ca="1" t="shared" si="151"/>
        <v>转出他行或提现</v>
      </c>
      <c r="K930" s="345">
        <f ca="1" t="shared" si="152"/>
        <v>0</v>
      </c>
      <c r="L930" s="345">
        <f ca="1" t="shared" si="153"/>
        <v>30000</v>
      </c>
      <c r="M930" s="345">
        <f ca="1" t="shared" si="154"/>
        <v>343.779999999999</v>
      </c>
      <c r="N930" s="345">
        <f ca="1" t="shared" si="155"/>
        <v>0</v>
      </c>
    </row>
    <row r="931" ht="14.25" hidden="1" spans="1:14">
      <c r="A931" s="334">
        <f>档案!A930</f>
        <v>0</v>
      </c>
      <c r="B931" s="334">
        <f ca="1" t="shared" si="148"/>
        <v>1</v>
      </c>
      <c r="D931" s="334">
        <f ca="1" t="shared" si="156"/>
        <v>3</v>
      </c>
      <c r="E931" s="327">
        <f ca="1" t="shared" si="157"/>
        <v>37</v>
      </c>
      <c r="F931" s="327" t="str">
        <f ca="1">VLOOKUP(D931,档案!A:C,3,FALSE)</f>
        <v>武汉开明</v>
      </c>
      <c r="G931" s="338" t="str">
        <f ca="1">VLOOKUP(D931,档案!A:B,2,FALSE)</f>
        <v>汉口梅苑支行149501</v>
      </c>
      <c r="H931" s="328">
        <f ca="1" t="shared" si="149"/>
        <v>45959</v>
      </c>
      <c r="I931" s="344" t="str">
        <f ca="1" t="shared" si="150"/>
        <v>收到江西玉山万年青水泥有限公司货款</v>
      </c>
      <c r="J931" s="344" t="str">
        <f ca="1" t="shared" si="151"/>
        <v>营业回款</v>
      </c>
      <c r="K931" s="345">
        <f ca="1" t="shared" si="152"/>
        <v>46000</v>
      </c>
      <c r="L931" s="345">
        <f ca="1" t="shared" si="153"/>
        <v>0</v>
      </c>
      <c r="M931" s="345">
        <f ca="1" t="shared" si="154"/>
        <v>46343.78</v>
      </c>
      <c r="N931" s="345">
        <f ca="1" t="shared" si="155"/>
        <v>0</v>
      </c>
    </row>
    <row r="932" ht="14.25" hidden="1" spans="1:14">
      <c r="A932" s="334">
        <f>档案!A931</f>
        <v>0</v>
      </c>
      <c r="B932" s="334">
        <f ca="1" t="shared" si="148"/>
        <v>1</v>
      </c>
      <c r="D932" s="334">
        <f ca="1" t="shared" si="156"/>
        <v>3</v>
      </c>
      <c r="E932" s="327">
        <f ca="1" t="shared" si="157"/>
        <v>38</v>
      </c>
      <c r="F932" s="327" t="str">
        <f ca="1">VLOOKUP(D932,档案!A:C,3,FALSE)</f>
        <v>武汉开明</v>
      </c>
      <c r="G932" s="338" t="str">
        <f ca="1">VLOOKUP(D932,档案!A:B,2,FALSE)</f>
        <v>汉口梅苑支行149501</v>
      </c>
      <c r="H932" s="328">
        <f ca="1" t="shared" si="149"/>
        <v>45960</v>
      </c>
      <c r="I932" s="344" t="str">
        <f ca="1" t="shared" si="150"/>
        <v>转武汉农商行</v>
      </c>
      <c r="J932" s="344" t="str">
        <f ca="1" t="shared" si="151"/>
        <v>转出他行或提现</v>
      </c>
      <c r="K932" s="345">
        <f ca="1" t="shared" si="152"/>
        <v>0</v>
      </c>
      <c r="L932" s="345">
        <f ca="1" t="shared" si="153"/>
        <v>46300</v>
      </c>
      <c r="M932" s="345">
        <f ca="1" t="shared" si="154"/>
        <v>43.7799999999988</v>
      </c>
      <c r="N932" s="345">
        <f ca="1" t="shared" si="155"/>
        <v>0</v>
      </c>
    </row>
    <row r="933" ht="14.25" hidden="1" spans="1:14">
      <c r="A933" s="334">
        <f>档案!A932</f>
        <v>0</v>
      </c>
      <c r="B933" s="334">
        <f ca="1" t="shared" si="148"/>
        <v>1</v>
      </c>
      <c r="D933" s="334">
        <f ca="1" t="shared" si="156"/>
        <v>3</v>
      </c>
      <c r="E933" s="327">
        <f ca="1" t="shared" si="157"/>
        <v>39</v>
      </c>
      <c r="F933" s="327" t="str">
        <f ca="1">VLOOKUP(D933,档案!A:C,3,FALSE)</f>
        <v>武汉开明</v>
      </c>
      <c r="G933" s="338" t="str">
        <f ca="1">VLOOKUP(D933,档案!A:B,2,FALSE)</f>
        <v>汉口梅苑支行149501</v>
      </c>
      <c r="H933" s="328">
        <f ca="1" t="shared" si="149"/>
        <v>45975</v>
      </c>
      <c r="I933" s="344" t="str">
        <f ca="1" t="shared" si="150"/>
        <v>收到上饶市华东工业设备安装有限公司（三清水泥公司尾款）
</v>
      </c>
      <c r="J933" s="344" t="str">
        <f ca="1" t="shared" si="151"/>
        <v>营业回款</v>
      </c>
      <c r="K933" s="345">
        <f ca="1" t="shared" si="152"/>
        <v>9000</v>
      </c>
      <c r="L933" s="345">
        <f ca="1" t="shared" si="153"/>
        <v>0</v>
      </c>
      <c r="M933" s="345">
        <f ca="1" t="shared" si="154"/>
        <v>9043.78</v>
      </c>
      <c r="N933" s="345">
        <f ca="1" t="shared" si="155"/>
        <v>0</v>
      </c>
    </row>
    <row r="934" ht="14.25" hidden="1" spans="1:14">
      <c r="A934" s="334">
        <f>档案!A933</f>
        <v>0</v>
      </c>
      <c r="B934" s="334">
        <f ca="1" t="shared" si="148"/>
        <v>1</v>
      </c>
      <c r="D934" s="334">
        <f ca="1" t="shared" si="156"/>
        <v>4</v>
      </c>
      <c r="E934" s="327">
        <f ca="1" t="shared" si="157"/>
        <v>3</v>
      </c>
      <c r="F934" s="327" t="str">
        <f ca="1">VLOOKUP(D934,档案!A:C,3,FALSE)</f>
        <v>武汉开明</v>
      </c>
      <c r="G934" s="338" t="str">
        <f ca="1">VLOOKUP(D934,档案!A:B,2,FALSE)</f>
        <v>光大洪山支行97500</v>
      </c>
      <c r="H934" s="328">
        <f ca="1" t="shared" si="149"/>
        <v>45658</v>
      </c>
      <c r="I934" s="344" t="str">
        <f ca="1" t="shared" si="150"/>
        <v>期初余额</v>
      </c>
      <c r="J934" s="344">
        <f ca="1" t="shared" si="151"/>
        <v>0</v>
      </c>
      <c r="K934" s="345">
        <f ca="1" t="shared" si="152"/>
        <v>0</v>
      </c>
      <c r="L934" s="345">
        <f ca="1" t="shared" si="153"/>
        <v>0</v>
      </c>
      <c r="M934" s="345">
        <f ca="1" t="shared" si="154"/>
        <v>6209.75999999999</v>
      </c>
      <c r="N934" s="345">
        <f ca="1" t="shared" si="155"/>
        <v>0</v>
      </c>
    </row>
    <row r="935" ht="14.25" hidden="1" spans="1:14">
      <c r="A935" s="334">
        <f>档案!A934</f>
        <v>0</v>
      </c>
      <c r="B935" s="334">
        <f ca="1" t="shared" si="148"/>
        <v>1</v>
      </c>
      <c r="D935" s="334">
        <f ca="1" t="shared" si="156"/>
        <v>4</v>
      </c>
      <c r="E935" s="327">
        <f ca="1" t="shared" si="157"/>
        <v>4</v>
      </c>
      <c r="F935" s="327" t="str">
        <f ca="1">VLOOKUP(D935,档案!A:C,3,FALSE)</f>
        <v>武汉开明</v>
      </c>
      <c r="G935" s="338" t="str">
        <f ca="1">VLOOKUP(D935,档案!A:B,2,FALSE)</f>
        <v>光大洪山支行97500</v>
      </c>
      <c r="H935" s="328">
        <f ca="1" t="shared" si="149"/>
        <v>45663</v>
      </c>
      <c r="I935" s="344" t="str">
        <f ca="1" t="shared" si="150"/>
        <v>收到武汉农商行转款</v>
      </c>
      <c r="J935" s="344" t="str">
        <f ca="1" t="shared" si="151"/>
        <v>他行转入或存现</v>
      </c>
      <c r="K935" s="345">
        <f ca="1" t="shared" si="152"/>
        <v>50000</v>
      </c>
      <c r="L935" s="345">
        <f ca="1" t="shared" si="153"/>
        <v>0</v>
      </c>
      <c r="M935" s="345">
        <f ca="1" t="shared" si="154"/>
        <v>56209.76</v>
      </c>
      <c r="N935" s="345">
        <f ca="1" t="shared" si="155"/>
        <v>0</v>
      </c>
    </row>
    <row r="936" ht="14.25" hidden="1" spans="1:14">
      <c r="A936" s="334">
        <f>档案!A935</f>
        <v>0</v>
      </c>
      <c r="B936" s="334">
        <f ca="1" t="shared" si="148"/>
        <v>1</v>
      </c>
      <c r="D936" s="334">
        <f ca="1" t="shared" si="156"/>
        <v>4</v>
      </c>
      <c r="E936" s="327">
        <f ca="1" t="shared" si="157"/>
        <v>5</v>
      </c>
      <c r="F936" s="327" t="str">
        <f ca="1">VLOOKUP(D936,档案!A:C,3,FALSE)</f>
        <v>武汉开明</v>
      </c>
      <c r="G936" s="338" t="str">
        <f ca="1">VLOOKUP(D936,档案!A:B,2,FALSE)</f>
        <v>光大洪山支行97500</v>
      </c>
      <c r="H936" s="328">
        <f ca="1" t="shared" si="149"/>
        <v>45663</v>
      </c>
      <c r="I936" s="344" t="str">
        <f ca="1" t="shared" si="150"/>
        <v>综合部蒋霞用款武汉开明2025年1月社保费--个人</v>
      </c>
      <c r="J936" s="344" t="str">
        <f ca="1" t="shared" si="151"/>
        <v>付日常费用</v>
      </c>
      <c r="K936" s="345">
        <f ca="1" t="shared" si="152"/>
        <v>0</v>
      </c>
      <c r="L936" s="345">
        <f ca="1" t="shared" si="153"/>
        <v>49812.2</v>
      </c>
      <c r="M936" s="345">
        <f ca="1" t="shared" si="154"/>
        <v>6397.55999999999</v>
      </c>
      <c r="N936" s="345">
        <f ca="1" t="shared" si="155"/>
        <v>0</v>
      </c>
    </row>
    <row r="937" ht="14.25" hidden="1" spans="1:14">
      <c r="A937" s="334">
        <f>档案!A936</f>
        <v>0</v>
      </c>
      <c r="B937" s="334">
        <f ca="1" t="shared" si="148"/>
        <v>1</v>
      </c>
      <c r="D937" s="334">
        <f ca="1" t="shared" si="156"/>
        <v>4</v>
      </c>
      <c r="E937" s="327">
        <f ca="1" t="shared" si="157"/>
        <v>6</v>
      </c>
      <c r="F937" s="327" t="str">
        <f ca="1">VLOOKUP(D937,档案!A:C,3,FALSE)</f>
        <v>武汉开明</v>
      </c>
      <c r="G937" s="338" t="str">
        <f ca="1">VLOOKUP(D937,档案!A:B,2,FALSE)</f>
        <v>光大洪山支行97500</v>
      </c>
      <c r="H937" s="328">
        <f ca="1" t="shared" si="149"/>
        <v>45671</v>
      </c>
      <c r="I937" s="344" t="str">
        <f ca="1" t="shared" si="150"/>
        <v>收到武汉农商行转款</v>
      </c>
      <c r="J937" s="344" t="str">
        <f ca="1" t="shared" si="151"/>
        <v>他行转入或存现</v>
      </c>
      <c r="K937" s="345">
        <f ca="1" t="shared" si="152"/>
        <v>60000</v>
      </c>
      <c r="L937" s="345">
        <f ca="1" t="shared" si="153"/>
        <v>0</v>
      </c>
      <c r="M937" s="345">
        <f ca="1" t="shared" si="154"/>
        <v>66397.56</v>
      </c>
      <c r="N937" s="345">
        <f ca="1" t="shared" si="155"/>
        <v>0</v>
      </c>
    </row>
    <row r="938" ht="14.25" hidden="1" spans="1:14">
      <c r="A938" s="334">
        <f>档案!A937</f>
        <v>0</v>
      </c>
      <c r="B938" s="334">
        <f ca="1" t="shared" si="148"/>
        <v>1</v>
      </c>
      <c r="D938" s="334">
        <f ca="1" t="shared" si="156"/>
        <v>4</v>
      </c>
      <c r="E938" s="327">
        <f ca="1" t="shared" si="157"/>
        <v>7</v>
      </c>
      <c r="F938" s="327" t="str">
        <f ca="1">VLOOKUP(D938,档案!A:C,3,FALSE)</f>
        <v>武汉开明</v>
      </c>
      <c r="G938" s="338" t="str">
        <f ca="1">VLOOKUP(D938,档案!A:B,2,FALSE)</f>
        <v>光大洪山支行97500</v>
      </c>
      <c r="H938" s="328">
        <f ca="1" t="shared" si="149"/>
        <v>45672</v>
      </c>
      <c r="I938" s="344" t="str">
        <f ca="1" t="shared" si="150"/>
        <v>缴纳武汉开明2024.12月增值税及附加税</v>
      </c>
      <c r="J938" s="344" t="str">
        <f ca="1" t="shared" si="151"/>
        <v>付日常费用</v>
      </c>
      <c r="K938" s="345">
        <f ca="1" t="shared" si="152"/>
        <v>0</v>
      </c>
      <c r="L938" s="345">
        <f ca="1" t="shared" si="153"/>
        <v>49735.8</v>
      </c>
      <c r="M938" s="345">
        <f ca="1" t="shared" si="154"/>
        <v>16661.76</v>
      </c>
      <c r="N938" s="345">
        <f ca="1" t="shared" si="155"/>
        <v>0</v>
      </c>
    </row>
    <row r="939" ht="14.25" hidden="1" spans="1:14">
      <c r="A939" s="334">
        <f>档案!A938</f>
        <v>0</v>
      </c>
      <c r="B939" s="334">
        <f ca="1" t="shared" si="148"/>
        <v>1</v>
      </c>
      <c r="D939" s="334">
        <f ca="1" t="shared" si="156"/>
        <v>4</v>
      </c>
      <c r="E939" s="327">
        <f ca="1" t="shared" si="157"/>
        <v>8</v>
      </c>
      <c r="F939" s="327" t="str">
        <f ca="1">VLOOKUP(D939,档案!A:C,3,FALSE)</f>
        <v>武汉开明</v>
      </c>
      <c r="G939" s="338" t="str">
        <f ca="1">VLOOKUP(D939,档案!A:B,2,FALSE)</f>
        <v>光大洪山支行97500</v>
      </c>
      <c r="H939" s="328">
        <f ca="1" t="shared" si="149"/>
        <v>45672</v>
      </c>
      <c r="I939" s="344" t="str">
        <f ca="1" t="shared" si="150"/>
        <v>缴纳武汉开明2024.12月个人所得税</v>
      </c>
      <c r="J939" s="344" t="str">
        <f ca="1" t="shared" si="151"/>
        <v>付日常费用</v>
      </c>
      <c r="K939" s="345">
        <f ca="1" t="shared" si="152"/>
        <v>0</v>
      </c>
      <c r="L939" s="345">
        <f ca="1" t="shared" si="153"/>
        <v>9942.74</v>
      </c>
      <c r="M939" s="345">
        <f ca="1" t="shared" si="154"/>
        <v>6719.01999999999</v>
      </c>
      <c r="N939" s="345">
        <f ca="1" t="shared" si="155"/>
        <v>0</v>
      </c>
    </row>
    <row r="940" ht="14.25" hidden="1" spans="1:14">
      <c r="A940" s="334">
        <f>档案!A939</f>
        <v>0</v>
      </c>
      <c r="B940" s="334">
        <f ca="1" t="shared" si="148"/>
        <v>1</v>
      </c>
      <c r="D940" s="334">
        <f ca="1" t="shared" si="156"/>
        <v>4</v>
      </c>
      <c r="E940" s="327">
        <f ca="1" t="shared" si="157"/>
        <v>9</v>
      </c>
      <c r="F940" s="327" t="str">
        <f ca="1">VLOOKUP(D940,档案!A:C,3,FALSE)</f>
        <v>武汉开明</v>
      </c>
      <c r="G940" s="338" t="str">
        <f ca="1">VLOOKUP(D940,档案!A:B,2,FALSE)</f>
        <v>光大洪山支行97500</v>
      </c>
      <c r="H940" s="328">
        <f ca="1" t="shared" si="149"/>
        <v>45702</v>
      </c>
      <c r="I940" s="344" t="str">
        <f ca="1" t="shared" si="150"/>
        <v>收到重庆长寿西南水泥有限公司维修质保金</v>
      </c>
      <c r="J940" s="344" t="str">
        <f ca="1" t="shared" si="151"/>
        <v>营业回款</v>
      </c>
      <c r="K940" s="345">
        <f ca="1" t="shared" si="152"/>
        <v>8789.59</v>
      </c>
      <c r="L940" s="345">
        <f ca="1" t="shared" si="153"/>
        <v>0</v>
      </c>
      <c r="M940" s="345">
        <f ca="1" t="shared" si="154"/>
        <v>15508.61</v>
      </c>
      <c r="N940" s="345">
        <f ca="1" t="shared" si="155"/>
        <v>0</v>
      </c>
    </row>
    <row r="941" ht="14.25" hidden="1" spans="1:14">
      <c r="A941" s="334">
        <f>档案!A940</f>
        <v>0</v>
      </c>
      <c r="B941" s="334">
        <f ca="1" t="shared" si="148"/>
        <v>1</v>
      </c>
      <c r="D941" s="334">
        <f ca="1" t="shared" si="156"/>
        <v>4</v>
      </c>
      <c r="E941" s="327">
        <f ca="1" t="shared" si="157"/>
        <v>10</v>
      </c>
      <c r="F941" s="327" t="str">
        <f ca="1">VLOOKUP(D941,档案!A:C,3,FALSE)</f>
        <v>武汉开明</v>
      </c>
      <c r="G941" s="338" t="str">
        <f ca="1">VLOOKUP(D941,档案!A:B,2,FALSE)</f>
        <v>光大洪山支行97500</v>
      </c>
      <c r="H941" s="328">
        <f ca="1" t="shared" si="149"/>
        <v>45707</v>
      </c>
      <c r="I941" s="344" t="str">
        <f ca="1" t="shared" si="150"/>
        <v>收到武汉农商行转款</v>
      </c>
      <c r="J941" s="344" t="str">
        <f ca="1" t="shared" si="151"/>
        <v>他行转入或存现</v>
      </c>
      <c r="K941" s="345">
        <f ca="1" t="shared" si="152"/>
        <v>160000</v>
      </c>
      <c r="L941" s="345">
        <f ca="1" t="shared" si="153"/>
        <v>0</v>
      </c>
      <c r="M941" s="345">
        <f ca="1" t="shared" si="154"/>
        <v>175508.61</v>
      </c>
      <c r="N941" s="345">
        <f ca="1" t="shared" si="155"/>
        <v>0</v>
      </c>
    </row>
    <row r="942" ht="14.25" hidden="1" spans="1:14">
      <c r="A942" s="334">
        <f>档案!A941</f>
        <v>0</v>
      </c>
      <c r="B942" s="334">
        <f ca="1" t="shared" si="148"/>
        <v>1</v>
      </c>
      <c r="D942" s="334">
        <f ca="1" t="shared" si="156"/>
        <v>4</v>
      </c>
      <c r="E942" s="327">
        <f ca="1" t="shared" si="157"/>
        <v>11</v>
      </c>
      <c r="F942" s="327" t="str">
        <f ca="1">VLOOKUP(D942,档案!A:C,3,FALSE)</f>
        <v>武汉开明</v>
      </c>
      <c r="G942" s="338" t="str">
        <f ca="1">VLOOKUP(D942,档案!A:B,2,FALSE)</f>
        <v>光大洪山支行97500</v>
      </c>
      <c r="H942" s="328">
        <f ca="1" t="shared" si="149"/>
        <v>45707</v>
      </c>
      <c r="I942" s="344" t="str">
        <f ca="1" t="shared" si="150"/>
        <v>缴纳武汉开明2025.1月增值税及附加税</v>
      </c>
      <c r="J942" s="344" t="str">
        <f ca="1" t="shared" si="151"/>
        <v>付日常费用</v>
      </c>
      <c r="K942" s="345">
        <f ca="1" t="shared" si="152"/>
        <v>0</v>
      </c>
      <c r="L942" s="345">
        <f ca="1" t="shared" si="153"/>
        <v>152669.94</v>
      </c>
      <c r="M942" s="345">
        <f ca="1" t="shared" si="154"/>
        <v>22838.67</v>
      </c>
      <c r="N942" s="345">
        <f ca="1" t="shared" si="155"/>
        <v>0</v>
      </c>
    </row>
    <row r="943" ht="14.25" hidden="1" spans="1:14">
      <c r="A943" s="334">
        <f>档案!A942</f>
        <v>0</v>
      </c>
      <c r="B943" s="334">
        <f ca="1" t="shared" si="148"/>
        <v>1</v>
      </c>
      <c r="D943" s="334">
        <f ca="1" t="shared" si="156"/>
        <v>4</v>
      </c>
      <c r="E943" s="327">
        <f ca="1" t="shared" si="157"/>
        <v>12</v>
      </c>
      <c r="F943" s="327" t="str">
        <f ca="1">VLOOKUP(D943,档案!A:C,3,FALSE)</f>
        <v>武汉开明</v>
      </c>
      <c r="G943" s="338" t="str">
        <f ca="1">VLOOKUP(D943,档案!A:B,2,FALSE)</f>
        <v>光大洪山支行97500</v>
      </c>
      <c r="H943" s="328">
        <f ca="1" t="shared" si="149"/>
        <v>45707</v>
      </c>
      <c r="I943" s="344" t="str">
        <f ca="1" t="shared" si="150"/>
        <v>缴纳武汉开明2025.1月个人所得税</v>
      </c>
      <c r="J943" s="344" t="str">
        <f ca="1" t="shared" si="151"/>
        <v>付日常费用</v>
      </c>
      <c r="K943" s="345">
        <f ca="1" t="shared" si="152"/>
        <v>0</v>
      </c>
      <c r="L943" s="345">
        <f ca="1" t="shared" si="153"/>
        <v>3249.51</v>
      </c>
      <c r="M943" s="345">
        <f ca="1" t="shared" si="154"/>
        <v>19589.16</v>
      </c>
      <c r="N943" s="345">
        <f ca="1" t="shared" si="155"/>
        <v>0</v>
      </c>
    </row>
    <row r="944" ht="14.25" hidden="1" spans="1:14">
      <c r="A944" s="334">
        <f>档案!A943</f>
        <v>0</v>
      </c>
      <c r="B944" s="334">
        <f ca="1" t="shared" si="148"/>
        <v>1</v>
      </c>
      <c r="D944" s="334">
        <f ca="1" t="shared" si="156"/>
        <v>4</v>
      </c>
      <c r="E944" s="327">
        <f ca="1" t="shared" si="157"/>
        <v>13</v>
      </c>
      <c r="F944" s="327" t="str">
        <f ca="1">VLOOKUP(D944,档案!A:C,3,FALSE)</f>
        <v>武汉开明</v>
      </c>
      <c r="G944" s="338" t="str">
        <f ca="1">VLOOKUP(D944,档案!A:B,2,FALSE)</f>
        <v>光大洪山支行97500</v>
      </c>
      <c r="H944" s="328">
        <f ca="1" t="shared" si="149"/>
        <v>45713</v>
      </c>
      <c r="I944" s="344" t="str">
        <f ca="1" t="shared" si="150"/>
        <v>收到武汉农商行转款</v>
      </c>
      <c r="J944" s="344" t="str">
        <f ca="1" t="shared" si="151"/>
        <v>他行转入或存现</v>
      </c>
      <c r="K944" s="345">
        <f ca="1" t="shared" si="152"/>
        <v>30000</v>
      </c>
      <c r="L944" s="345">
        <f ca="1" t="shared" si="153"/>
        <v>0</v>
      </c>
      <c r="M944" s="345">
        <f ca="1" t="shared" si="154"/>
        <v>49589.16</v>
      </c>
      <c r="N944" s="345">
        <f ca="1" t="shared" si="155"/>
        <v>0</v>
      </c>
    </row>
    <row r="945" ht="14.25" hidden="1" spans="1:14">
      <c r="A945" s="334">
        <f>档案!A944</f>
        <v>0</v>
      </c>
      <c r="B945" s="334">
        <f ca="1" t="shared" si="148"/>
        <v>1</v>
      </c>
      <c r="D945" s="334">
        <f ca="1" t="shared" si="156"/>
        <v>4</v>
      </c>
      <c r="E945" s="327">
        <f ca="1" t="shared" si="157"/>
        <v>14</v>
      </c>
      <c r="F945" s="327" t="str">
        <f ca="1">VLOOKUP(D945,档案!A:C,3,FALSE)</f>
        <v>武汉开明</v>
      </c>
      <c r="G945" s="338" t="str">
        <f ca="1">VLOOKUP(D945,档案!A:B,2,FALSE)</f>
        <v>光大洪山支行97500</v>
      </c>
      <c r="H945" s="328">
        <f ca="1" t="shared" si="149"/>
        <v>45713</v>
      </c>
      <c r="I945" s="344" t="str">
        <f ca="1" t="shared" si="150"/>
        <v>综合部蒋霞用款武汉开明2024.12医疗保险费</v>
      </c>
      <c r="J945" s="344" t="str">
        <f ca="1" t="shared" si="151"/>
        <v>付日常费用</v>
      </c>
      <c r="K945" s="345">
        <f ca="1" t="shared" si="152"/>
        <v>0</v>
      </c>
      <c r="L945" s="345">
        <f ca="1" t="shared" si="153"/>
        <v>487.86</v>
      </c>
      <c r="M945" s="345">
        <f ca="1" t="shared" si="154"/>
        <v>49101.3</v>
      </c>
      <c r="N945" s="345">
        <f ca="1" t="shared" si="155"/>
        <v>0</v>
      </c>
    </row>
    <row r="946" ht="14.25" hidden="1" spans="1:14">
      <c r="A946" s="334">
        <f>档案!A945</f>
        <v>0</v>
      </c>
      <c r="B946" s="334">
        <f ca="1" t="shared" si="148"/>
        <v>1</v>
      </c>
      <c r="D946" s="334">
        <f ca="1" t="shared" si="156"/>
        <v>4</v>
      </c>
      <c r="E946" s="327">
        <f ca="1" t="shared" si="157"/>
        <v>15</v>
      </c>
      <c r="F946" s="327" t="str">
        <f ca="1">VLOOKUP(D946,档案!A:C,3,FALSE)</f>
        <v>武汉开明</v>
      </c>
      <c r="G946" s="338" t="str">
        <f ca="1">VLOOKUP(D946,档案!A:B,2,FALSE)</f>
        <v>光大洪山支行97500</v>
      </c>
      <c r="H946" s="328">
        <f ca="1" t="shared" si="149"/>
        <v>45713</v>
      </c>
      <c r="I946" s="344" t="str">
        <f ca="1" t="shared" si="150"/>
        <v>综合部蒋霞用款武汉开明2025.1医疗保险费</v>
      </c>
      <c r="J946" s="344" t="str">
        <f ca="1" t="shared" si="151"/>
        <v>付日常费用</v>
      </c>
      <c r="K946" s="345">
        <f ca="1" t="shared" si="152"/>
        <v>0</v>
      </c>
      <c r="L946" s="345">
        <f ca="1" t="shared" si="153"/>
        <v>487.86</v>
      </c>
      <c r="M946" s="345">
        <f ca="1" t="shared" si="154"/>
        <v>48613.44</v>
      </c>
      <c r="N946" s="345">
        <f ca="1" t="shared" si="155"/>
        <v>0</v>
      </c>
    </row>
    <row r="947" ht="14.25" hidden="1" spans="1:14">
      <c r="A947" s="334">
        <f>档案!A946</f>
        <v>0</v>
      </c>
      <c r="B947" s="334">
        <f ca="1" t="shared" si="148"/>
        <v>1</v>
      </c>
      <c r="D947" s="334">
        <f ca="1" t="shared" si="156"/>
        <v>4</v>
      </c>
      <c r="E947" s="327">
        <f ca="1" t="shared" si="157"/>
        <v>16</v>
      </c>
      <c r="F947" s="327" t="str">
        <f ca="1">VLOOKUP(D947,档案!A:C,3,FALSE)</f>
        <v>武汉开明</v>
      </c>
      <c r="G947" s="338" t="str">
        <f ca="1">VLOOKUP(D947,档案!A:B,2,FALSE)</f>
        <v>光大洪山支行97500</v>
      </c>
      <c r="H947" s="328">
        <f ca="1" t="shared" si="149"/>
        <v>45714</v>
      </c>
      <c r="I947" s="344" t="str">
        <f ca="1" t="shared" si="150"/>
        <v>综合部蒋霞用款补缴牛国庆2024.7-10月社保基数差额部分--公司</v>
      </c>
      <c r="J947" s="344" t="str">
        <f ca="1" t="shared" si="151"/>
        <v>付日常费用</v>
      </c>
      <c r="K947" s="345">
        <f ca="1" t="shared" si="152"/>
        <v>0</v>
      </c>
      <c r="L947" s="345">
        <f ca="1" t="shared" si="153"/>
        <v>414.72</v>
      </c>
      <c r="M947" s="345">
        <f ca="1" t="shared" si="154"/>
        <v>48198.72</v>
      </c>
      <c r="N947" s="345">
        <f ca="1" t="shared" si="155"/>
        <v>0</v>
      </c>
    </row>
    <row r="948" ht="14.25" hidden="1" spans="1:14">
      <c r="A948" s="334">
        <f>档案!A947</f>
        <v>0</v>
      </c>
      <c r="B948" s="334">
        <f ca="1" t="shared" si="148"/>
        <v>1</v>
      </c>
      <c r="D948" s="334">
        <f ca="1" t="shared" si="156"/>
        <v>4</v>
      </c>
      <c r="E948" s="327">
        <f ca="1" t="shared" si="157"/>
        <v>17</v>
      </c>
      <c r="F948" s="327" t="str">
        <f ca="1">VLOOKUP(D948,档案!A:C,3,FALSE)</f>
        <v>武汉开明</v>
      </c>
      <c r="G948" s="338" t="str">
        <f ca="1">VLOOKUP(D948,档案!A:B,2,FALSE)</f>
        <v>光大洪山支行97500</v>
      </c>
      <c r="H948" s="328">
        <f ca="1" t="shared" si="149"/>
        <v>45714</v>
      </c>
      <c r="I948" s="344" t="str">
        <f ca="1" t="shared" si="150"/>
        <v>综合部蒋霞用款武汉开明2025年2月社保费--个人</v>
      </c>
      <c r="J948" s="344" t="str">
        <f ca="1" t="shared" si="151"/>
        <v>付日常费用</v>
      </c>
      <c r="K948" s="345">
        <f ca="1" t="shared" si="152"/>
        <v>0</v>
      </c>
      <c r="L948" s="345">
        <f ca="1" t="shared" si="153"/>
        <v>45872.96</v>
      </c>
      <c r="M948" s="345">
        <f ca="1" t="shared" si="154"/>
        <v>2325.76</v>
      </c>
      <c r="N948" s="345">
        <f ca="1" t="shared" si="155"/>
        <v>0</v>
      </c>
    </row>
    <row r="949" ht="14.25" hidden="1" spans="1:14">
      <c r="A949" s="334">
        <f>档案!A948</f>
        <v>0</v>
      </c>
      <c r="B949" s="334">
        <f ca="1" t="shared" si="148"/>
        <v>1</v>
      </c>
      <c r="D949" s="334">
        <f ca="1" t="shared" si="156"/>
        <v>4</v>
      </c>
      <c r="E949" s="327">
        <f ca="1" t="shared" si="157"/>
        <v>18</v>
      </c>
      <c r="F949" s="327" t="str">
        <f ca="1">VLOOKUP(D949,档案!A:C,3,FALSE)</f>
        <v>武汉开明</v>
      </c>
      <c r="G949" s="338" t="str">
        <f ca="1">VLOOKUP(D949,档案!A:B,2,FALSE)</f>
        <v>光大洪山支行97500</v>
      </c>
      <c r="H949" s="328">
        <f ca="1" t="shared" si="149"/>
        <v>45730</v>
      </c>
      <c r="I949" s="344" t="str">
        <f ca="1" t="shared" si="150"/>
        <v>收到武汉汉口转款</v>
      </c>
      <c r="J949" s="344" t="str">
        <f ca="1" t="shared" si="151"/>
        <v>他行转入或存现</v>
      </c>
      <c r="K949" s="345">
        <f ca="1" t="shared" si="152"/>
        <v>9000</v>
      </c>
      <c r="L949" s="345">
        <f ca="1" t="shared" si="153"/>
        <v>0</v>
      </c>
      <c r="M949" s="345">
        <f ca="1" t="shared" si="154"/>
        <v>11325.76</v>
      </c>
      <c r="N949" s="345">
        <f ca="1" t="shared" si="155"/>
        <v>0</v>
      </c>
    </row>
    <row r="950" ht="14.25" hidden="1" spans="1:14">
      <c r="A950" s="334">
        <f>档案!A949</f>
        <v>0</v>
      </c>
      <c r="B950" s="334">
        <f ca="1" t="shared" si="148"/>
        <v>1</v>
      </c>
      <c r="D950" s="334">
        <f ca="1" t="shared" si="156"/>
        <v>4</v>
      </c>
      <c r="E950" s="327">
        <f ca="1" t="shared" si="157"/>
        <v>19</v>
      </c>
      <c r="F950" s="327" t="str">
        <f ca="1">VLOOKUP(D950,档案!A:C,3,FALSE)</f>
        <v>武汉开明</v>
      </c>
      <c r="G950" s="338" t="str">
        <f ca="1">VLOOKUP(D950,档案!A:B,2,FALSE)</f>
        <v>光大洪山支行97500</v>
      </c>
      <c r="H950" s="328">
        <f ca="1" t="shared" si="149"/>
        <v>45730</v>
      </c>
      <c r="I950" s="344" t="str">
        <f ca="1" t="shared" si="150"/>
        <v>缴纳武汉开明2025.2月印花税</v>
      </c>
      <c r="J950" s="344" t="str">
        <f ca="1" t="shared" si="151"/>
        <v>付日常费用</v>
      </c>
      <c r="K950" s="345">
        <f ca="1" t="shared" si="152"/>
        <v>0</v>
      </c>
      <c r="L950" s="345">
        <f ca="1" t="shared" si="153"/>
        <v>317.76</v>
      </c>
      <c r="M950" s="345">
        <f ca="1" t="shared" si="154"/>
        <v>11008</v>
      </c>
      <c r="N950" s="345">
        <f ca="1" t="shared" si="155"/>
        <v>0</v>
      </c>
    </row>
    <row r="951" ht="14.25" hidden="1" spans="1:14">
      <c r="A951" s="334">
        <f>档案!A950</f>
        <v>0</v>
      </c>
      <c r="B951" s="334">
        <f ca="1" t="shared" si="148"/>
        <v>1</v>
      </c>
      <c r="D951" s="334">
        <f ca="1" t="shared" si="156"/>
        <v>4</v>
      </c>
      <c r="E951" s="327">
        <f ca="1" t="shared" si="157"/>
        <v>20</v>
      </c>
      <c r="F951" s="327" t="str">
        <f ca="1">VLOOKUP(D951,档案!A:C,3,FALSE)</f>
        <v>武汉开明</v>
      </c>
      <c r="G951" s="338" t="str">
        <f ca="1">VLOOKUP(D951,档案!A:B,2,FALSE)</f>
        <v>光大洪山支行97500</v>
      </c>
      <c r="H951" s="328">
        <f ca="1" t="shared" si="149"/>
        <v>45737</v>
      </c>
      <c r="I951" s="344" t="str">
        <f ca="1" t="shared" si="150"/>
        <v>银行利息结息收入</v>
      </c>
      <c r="J951" s="344" t="str">
        <f ca="1" t="shared" si="151"/>
        <v>其他收款</v>
      </c>
      <c r="K951" s="345">
        <f ca="1" t="shared" si="152"/>
        <v>2.47</v>
      </c>
      <c r="L951" s="345">
        <f ca="1" t="shared" si="153"/>
        <v>0</v>
      </c>
      <c r="M951" s="345">
        <f ca="1" t="shared" si="154"/>
        <v>11010.47</v>
      </c>
      <c r="N951" s="345">
        <f ca="1" t="shared" si="155"/>
        <v>0</v>
      </c>
    </row>
    <row r="952" ht="14.25" hidden="1" spans="1:14">
      <c r="A952" s="334">
        <f>档案!A951</f>
        <v>0</v>
      </c>
      <c r="B952" s="334">
        <f ca="1" t="shared" si="148"/>
        <v>1</v>
      </c>
      <c r="D952" s="334">
        <f ca="1" t="shared" si="156"/>
        <v>4</v>
      </c>
      <c r="E952" s="327">
        <f ca="1" t="shared" si="157"/>
        <v>21</v>
      </c>
      <c r="F952" s="327" t="str">
        <f ca="1">VLOOKUP(D952,档案!A:C,3,FALSE)</f>
        <v>武汉开明</v>
      </c>
      <c r="G952" s="338" t="str">
        <f ca="1">VLOOKUP(D952,档案!A:B,2,FALSE)</f>
        <v>光大洪山支行97500</v>
      </c>
      <c r="H952" s="328">
        <f ca="1" t="shared" si="149"/>
        <v>45742</v>
      </c>
      <c r="I952" s="344" t="str">
        <f ca="1" t="shared" si="150"/>
        <v>收到武汉农商行转款</v>
      </c>
      <c r="J952" s="344" t="str">
        <f ca="1" t="shared" si="151"/>
        <v>他行转入或存现</v>
      </c>
      <c r="K952" s="345">
        <f ca="1" t="shared" si="152"/>
        <v>40000</v>
      </c>
      <c r="L952" s="345">
        <f ca="1" t="shared" si="153"/>
        <v>0</v>
      </c>
      <c r="M952" s="345">
        <f ca="1" t="shared" si="154"/>
        <v>51010.47</v>
      </c>
      <c r="N952" s="345">
        <f ca="1" t="shared" si="155"/>
        <v>0</v>
      </c>
    </row>
    <row r="953" ht="14.25" hidden="1" spans="1:14">
      <c r="A953" s="334">
        <f>档案!A952</f>
        <v>0</v>
      </c>
      <c r="B953" s="334">
        <f ca="1" t="shared" si="148"/>
        <v>1</v>
      </c>
      <c r="D953" s="334">
        <f ca="1" t="shared" si="156"/>
        <v>4</v>
      </c>
      <c r="E953" s="327">
        <f ca="1" t="shared" si="157"/>
        <v>22</v>
      </c>
      <c r="F953" s="327" t="str">
        <f ca="1">VLOOKUP(D953,档案!A:C,3,FALSE)</f>
        <v>武汉开明</v>
      </c>
      <c r="G953" s="338" t="str">
        <f ca="1">VLOOKUP(D953,档案!A:B,2,FALSE)</f>
        <v>光大洪山支行97500</v>
      </c>
      <c r="H953" s="328">
        <f ca="1" t="shared" si="149"/>
        <v>45763</v>
      </c>
      <c r="I953" s="344" t="str">
        <f ca="1" t="shared" si="150"/>
        <v>缴纳武汉开明2025.3月增值税及附加税</v>
      </c>
      <c r="J953" s="344" t="str">
        <f ca="1" t="shared" si="151"/>
        <v>付日常费用</v>
      </c>
      <c r="K953" s="345">
        <f ca="1" t="shared" si="152"/>
        <v>0</v>
      </c>
      <c r="L953" s="345">
        <f ca="1" t="shared" si="153"/>
        <v>24680.9</v>
      </c>
      <c r="M953" s="345">
        <f ca="1" t="shared" si="154"/>
        <v>26329.57</v>
      </c>
      <c r="N953" s="345">
        <f ca="1" t="shared" si="155"/>
        <v>0</v>
      </c>
    </row>
    <row r="954" ht="14.25" hidden="1" spans="1:14">
      <c r="A954" s="334">
        <f>档案!A953</f>
        <v>0</v>
      </c>
      <c r="B954" s="334">
        <f ca="1" t="shared" si="148"/>
        <v>1</v>
      </c>
      <c r="D954" s="334">
        <f ca="1" t="shared" si="156"/>
        <v>4</v>
      </c>
      <c r="E954" s="327">
        <f ca="1" t="shared" si="157"/>
        <v>23</v>
      </c>
      <c r="F954" s="327" t="str">
        <f ca="1">VLOOKUP(D954,档案!A:C,3,FALSE)</f>
        <v>武汉开明</v>
      </c>
      <c r="G954" s="338" t="str">
        <f ca="1">VLOOKUP(D954,档案!A:B,2,FALSE)</f>
        <v>光大洪山支行97500</v>
      </c>
      <c r="H954" s="328">
        <f ca="1" t="shared" si="149"/>
        <v>45763</v>
      </c>
      <c r="I954" s="344" t="str">
        <f ca="1" t="shared" si="150"/>
        <v>缴纳武汉开明2025.3月个人所得税</v>
      </c>
      <c r="J954" s="344" t="str">
        <f ca="1" t="shared" si="151"/>
        <v>付日常费用</v>
      </c>
      <c r="K954" s="345">
        <f ca="1" t="shared" si="152"/>
        <v>0</v>
      </c>
      <c r="L954" s="345">
        <f ca="1" t="shared" si="153"/>
        <v>3191.53</v>
      </c>
      <c r="M954" s="345">
        <f ca="1" t="shared" si="154"/>
        <v>23138.04</v>
      </c>
      <c r="N954" s="345">
        <f ca="1" t="shared" si="155"/>
        <v>0</v>
      </c>
    </row>
    <row r="955" ht="14.25" hidden="1" spans="1:14">
      <c r="A955" s="334">
        <f>档案!A954</f>
        <v>0</v>
      </c>
      <c r="B955" s="334">
        <f ca="1" t="shared" si="148"/>
        <v>1</v>
      </c>
      <c r="D955" s="334">
        <f ca="1" t="shared" si="156"/>
        <v>4</v>
      </c>
      <c r="E955" s="327">
        <f ca="1" t="shared" si="157"/>
        <v>24</v>
      </c>
      <c r="F955" s="327" t="str">
        <f ca="1">VLOOKUP(D955,档案!A:C,3,FALSE)</f>
        <v>武汉开明</v>
      </c>
      <c r="G955" s="338" t="str">
        <f ca="1">VLOOKUP(D955,档案!A:B,2,FALSE)</f>
        <v>光大洪山支行97500</v>
      </c>
      <c r="H955" s="328">
        <f ca="1" t="shared" si="149"/>
        <v>45772</v>
      </c>
      <c r="I955" s="344" t="str">
        <f ca="1" t="shared" si="150"/>
        <v>收到武汉农商行转款</v>
      </c>
      <c r="J955" s="344" t="str">
        <f ca="1" t="shared" si="151"/>
        <v>他行转入或存现</v>
      </c>
      <c r="K955" s="345">
        <f ca="1" t="shared" si="152"/>
        <v>20000</v>
      </c>
      <c r="L955" s="345">
        <f ca="1" t="shared" si="153"/>
        <v>0</v>
      </c>
      <c r="M955" s="345">
        <f ca="1" t="shared" si="154"/>
        <v>43138.04</v>
      </c>
      <c r="N955" s="345">
        <f ca="1" t="shared" si="155"/>
        <v>0</v>
      </c>
    </row>
    <row r="956" ht="14.25" hidden="1" spans="1:14">
      <c r="A956" s="334">
        <f>档案!A955</f>
        <v>0</v>
      </c>
      <c r="B956" s="334">
        <f ca="1" t="shared" si="148"/>
        <v>1</v>
      </c>
      <c r="D956" s="334">
        <f ca="1" t="shared" si="156"/>
        <v>4</v>
      </c>
      <c r="E956" s="327">
        <f ca="1" t="shared" si="157"/>
        <v>25</v>
      </c>
      <c r="F956" s="327" t="str">
        <f ca="1">VLOOKUP(D956,档案!A:C,3,FALSE)</f>
        <v>武汉开明</v>
      </c>
      <c r="G956" s="338" t="str">
        <f ca="1">VLOOKUP(D956,档案!A:B,2,FALSE)</f>
        <v>光大洪山支行97500</v>
      </c>
      <c r="H956" s="328">
        <f ca="1" t="shared" si="149"/>
        <v>45772</v>
      </c>
      <c r="I956" s="344" t="str">
        <f ca="1" t="shared" si="150"/>
        <v>综合部蒋霞用款武汉开明2025年4月社保费--个人</v>
      </c>
      <c r="J956" s="344" t="str">
        <f ca="1" t="shared" si="151"/>
        <v>付日常费用</v>
      </c>
      <c r="K956" s="345">
        <f ca="1" t="shared" si="152"/>
        <v>0</v>
      </c>
      <c r="L956" s="345">
        <f ca="1" t="shared" si="153"/>
        <v>42108.46</v>
      </c>
      <c r="M956" s="345">
        <f ca="1" t="shared" si="154"/>
        <v>1029.58</v>
      </c>
      <c r="N956" s="345">
        <f ca="1" t="shared" si="155"/>
        <v>0</v>
      </c>
    </row>
    <row r="957" ht="14.25" hidden="1" spans="1:14">
      <c r="A957" s="334">
        <f>档案!A956</f>
        <v>0</v>
      </c>
      <c r="B957" s="334">
        <f ca="1" t="shared" si="148"/>
        <v>1</v>
      </c>
      <c r="D957" s="334">
        <f ca="1" t="shared" si="156"/>
        <v>4</v>
      </c>
      <c r="E957" s="327">
        <f ca="1" t="shared" si="157"/>
        <v>26</v>
      </c>
      <c r="F957" s="327" t="str">
        <f ca="1">VLOOKUP(D957,档案!A:C,3,FALSE)</f>
        <v>武汉开明</v>
      </c>
      <c r="G957" s="338" t="str">
        <f ca="1">VLOOKUP(D957,档案!A:B,2,FALSE)</f>
        <v>光大洪山支行97500</v>
      </c>
      <c r="H957" s="328">
        <f ca="1" t="shared" si="149"/>
        <v>45796</v>
      </c>
      <c r="I957" s="344" t="str">
        <f ca="1" t="shared" si="150"/>
        <v>收到武汉农商行转款</v>
      </c>
      <c r="J957" s="344" t="str">
        <f ca="1" t="shared" si="151"/>
        <v>他行转入或存现</v>
      </c>
      <c r="K957" s="345">
        <f ca="1" t="shared" si="152"/>
        <v>15000</v>
      </c>
      <c r="L957" s="345">
        <f ca="1" t="shared" si="153"/>
        <v>0</v>
      </c>
      <c r="M957" s="345">
        <f ca="1" t="shared" si="154"/>
        <v>16029.58</v>
      </c>
      <c r="N957" s="345">
        <f ca="1" t="shared" si="155"/>
        <v>0</v>
      </c>
    </row>
    <row r="958" ht="14.25" hidden="1" spans="1:14">
      <c r="A958" s="334">
        <f>档案!A957</f>
        <v>0</v>
      </c>
      <c r="B958" s="334">
        <f ca="1" t="shared" si="148"/>
        <v>1</v>
      </c>
      <c r="D958" s="334">
        <f ca="1" t="shared" si="156"/>
        <v>4</v>
      </c>
      <c r="E958" s="327">
        <f ca="1" t="shared" si="157"/>
        <v>27</v>
      </c>
      <c r="F958" s="327" t="str">
        <f ca="1">VLOOKUP(D958,档案!A:C,3,FALSE)</f>
        <v>武汉开明</v>
      </c>
      <c r="G958" s="338" t="str">
        <f ca="1">VLOOKUP(D958,档案!A:B,2,FALSE)</f>
        <v>光大洪山支行97500</v>
      </c>
      <c r="H958" s="328">
        <f ca="1" t="shared" si="149"/>
        <v>45796</v>
      </c>
      <c r="I958" s="344" t="str">
        <f ca="1" t="shared" si="150"/>
        <v>缴纳武汉开明2025.4月增值税及附加税</v>
      </c>
      <c r="J958" s="344" t="str">
        <f ca="1" t="shared" si="151"/>
        <v>付日常费用</v>
      </c>
      <c r="K958" s="345">
        <f ca="1" t="shared" si="152"/>
        <v>0</v>
      </c>
      <c r="L958" s="345">
        <f ca="1" t="shared" si="153"/>
        <v>10088.72</v>
      </c>
      <c r="M958" s="345">
        <f ca="1" t="shared" si="154"/>
        <v>5940.86</v>
      </c>
      <c r="N958" s="345">
        <f ca="1" t="shared" si="155"/>
        <v>0</v>
      </c>
    </row>
    <row r="959" ht="14.25" hidden="1" spans="1:14">
      <c r="A959" s="334">
        <f>档案!A958</f>
        <v>0</v>
      </c>
      <c r="B959" s="334">
        <f ca="1" t="shared" si="148"/>
        <v>1</v>
      </c>
      <c r="D959" s="334">
        <f ca="1" t="shared" si="156"/>
        <v>4</v>
      </c>
      <c r="E959" s="327">
        <f ca="1" t="shared" si="157"/>
        <v>28</v>
      </c>
      <c r="F959" s="327" t="str">
        <f ca="1">VLOOKUP(D959,档案!A:C,3,FALSE)</f>
        <v>武汉开明</v>
      </c>
      <c r="G959" s="338" t="str">
        <f ca="1">VLOOKUP(D959,档案!A:B,2,FALSE)</f>
        <v>光大洪山支行97500</v>
      </c>
      <c r="H959" s="328">
        <f ca="1" t="shared" si="149"/>
        <v>45796</v>
      </c>
      <c r="I959" s="344" t="str">
        <f ca="1" t="shared" si="150"/>
        <v>缴纳武汉开明2025.4月个人所得税</v>
      </c>
      <c r="J959" s="344" t="str">
        <f ca="1" t="shared" si="151"/>
        <v>付日常费用</v>
      </c>
      <c r="K959" s="345">
        <f ca="1" t="shared" si="152"/>
        <v>0</v>
      </c>
      <c r="L959" s="345">
        <f ca="1" t="shared" si="153"/>
        <v>4565.14</v>
      </c>
      <c r="M959" s="345">
        <f ca="1" t="shared" si="154"/>
        <v>1375.72</v>
      </c>
      <c r="N959" s="345">
        <f ca="1" t="shared" si="155"/>
        <v>0</v>
      </c>
    </row>
    <row r="960" ht="14.25" hidden="1" spans="1:14">
      <c r="A960" s="334">
        <f>档案!A959</f>
        <v>0</v>
      </c>
      <c r="B960" s="334">
        <f ca="1" t="shared" si="148"/>
        <v>1</v>
      </c>
      <c r="D960" s="334">
        <f ca="1" t="shared" si="156"/>
        <v>4</v>
      </c>
      <c r="E960" s="327">
        <f ca="1" t="shared" si="157"/>
        <v>29</v>
      </c>
      <c r="F960" s="327" t="str">
        <f ca="1">VLOOKUP(D960,档案!A:C,3,FALSE)</f>
        <v>武汉开明</v>
      </c>
      <c r="G960" s="338" t="str">
        <f ca="1">VLOOKUP(D960,档案!A:B,2,FALSE)</f>
        <v>光大洪山支行97500</v>
      </c>
      <c r="H960" s="328">
        <f ca="1" t="shared" si="149"/>
        <v>45797</v>
      </c>
      <c r="I960" s="344" t="str">
        <f ca="1" t="shared" si="150"/>
        <v>网银证书手续费</v>
      </c>
      <c r="J960" s="344" t="str">
        <f ca="1" t="shared" si="151"/>
        <v>付日常费用</v>
      </c>
      <c r="K960" s="345">
        <f ca="1" t="shared" si="152"/>
        <v>0</v>
      </c>
      <c r="L960" s="345">
        <f ca="1" t="shared" si="153"/>
        <v>50</v>
      </c>
      <c r="M960" s="345">
        <f ca="1" t="shared" si="154"/>
        <v>1325.72</v>
      </c>
      <c r="N960" s="345">
        <f ca="1" t="shared" si="155"/>
        <v>0</v>
      </c>
    </row>
    <row r="961" ht="14.25" hidden="1" spans="1:14">
      <c r="A961" s="334">
        <f>档案!A960</f>
        <v>0</v>
      </c>
      <c r="B961" s="334">
        <f ca="1" t="shared" si="148"/>
        <v>1</v>
      </c>
      <c r="D961" s="334">
        <f ca="1" t="shared" si="156"/>
        <v>4</v>
      </c>
      <c r="E961" s="327">
        <f ca="1" t="shared" si="157"/>
        <v>30</v>
      </c>
      <c r="F961" s="327" t="str">
        <f ca="1">VLOOKUP(D961,档案!A:C,3,FALSE)</f>
        <v>武汉开明</v>
      </c>
      <c r="G961" s="338" t="str">
        <f ca="1">VLOOKUP(D961,档案!A:B,2,FALSE)</f>
        <v>光大洪山支行97500</v>
      </c>
      <c r="H961" s="328">
        <f ca="1" t="shared" si="149"/>
        <v>45797</v>
      </c>
      <c r="I961" s="344" t="str">
        <f ca="1" t="shared" si="150"/>
        <v>网银证书手续费</v>
      </c>
      <c r="J961" s="344" t="str">
        <f ca="1" t="shared" si="151"/>
        <v>付日常费用</v>
      </c>
      <c r="K961" s="345">
        <f ca="1" t="shared" si="152"/>
        <v>0</v>
      </c>
      <c r="L961" s="345">
        <f ca="1" t="shared" si="153"/>
        <v>50</v>
      </c>
      <c r="M961" s="345">
        <f ca="1" t="shared" si="154"/>
        <v>1275.72</v>
      </c>
      <c r="N961" s="345">
        <f ca="1" t="shared" si="155"/>
        <v>0</v>
      </c>
    </row>
    <row r="962" ht="14.25" hidden="1" spans="1:14">
      <c r="A962" s="334">
        <f>档案!A961</f>
        <v>0</v>
      </c>
      <c r="B962" s="334">
        <f ca="1" t="shared" si="148"/>
        <v>1</v>
      </c>
      <c r="D962" s="334">
        <f ca="1" t="shared" si="156"/>
        <v>4</v>
      </c>
      <c r="E962" s="327">
        <f ca="1" t="shared" si="157"/>
        <v>31</v>
      </c>
      <c r="F962" s="327" t="str">
        <f ca="1">VLOOKUP(D962,档案!A:C,3,FALSE)</f>
        <v>武汉开明</v>
      </c>
      <c r="G962" s="338" t="str">
        <f ca="1">VLOOKUP(D962,档案!A:B,2,FALSE)</f>
        <v>光大洪山支行97500</v>
      </c>
      <c r="H962" s="328">
        <f ca="1" t="shared" si="149"/>
        <v>45797</v>
      </c>
      <c r="I962" s="344" t="str">
        <f ca="1" t="shared" si="150"/>
        <v>网银证书手续费</v>
      </c>
      <c r="J962" s="344" t="str">
        <f ca="1" t="shared" si="151"/>
        <v>付日常费用</v>
      </c>
      <c r="K962" s="345">
        <f ca="1" t="shared" si="152"/>
        <v>0</v>
      </c>
      <c r="L962" s="345">
        <f ca="1" t="shared" si="153"/>
        <v>50</v>
      </c>
      <c r="M962" s="345">
        <f ca="1" t="shared" si="154"/>
        <v>1225.72</v>
      </c>
      <c r="N962" s="345">
        <f ca="1" t="shared" si="155"/>
        <v>0</v>
      </c>
    </row>
    <row r="963" ht="14.25" hidden="1" spans="1:14">
      <c r="A963" s="334">
        <f>档案!A962</f>
        <v>0</v>
      </c>
      <c r="B963" s="334">
        <f ca="1" t="shared" ref="B963:B1026" si="158">COUNTA(INDIRECT("'"&amp;A963&amp;"'!a:a"))</f>
        <v>1</v>
      </c>
      <c r="D963" s="334">
        <f ca="1" t="shared" si="156"/>
        <v>4</v>
      </c>
      <c r="E963" s="327">
        <f ca="1" t="shared" si="157"/>
        <v>32</v>
      </c>
      <c r="F963" s="327" t="str">
        <f ca="1">VLOOKUP(D963,档案!A:C,3,FALSE)</f>
        <v>武汉开明</v>
      </c>
      <c r="G963" s="338" t="str">
        <f ca="1">VLOOKUP(D963,档案!A:B,2,FALSE)</f>
        <v>光大洪山支行97500</v>
      </c>
      <c r="H963" s="328">
        <f ca="1" t="shared" ref="H963:H1026" si="159">INDEX(INDIRECT("'"&amp;$D963&amp;"'!A:g"),$E963,COLUMN()-7)</f>
        <v>45829</v>
      </c>
      <c r="I963" s="344" t="str">
        <f ca="1" t="shared" ref="I963:I1026" si="160">INDEX(INDIRECT("'"&amp;$D963&amp;"'!A:g"),$E963,COLUMN()-7)</f>
        <v>银行利息结息收入</v>
      </c>
      <c r="J963" s="344" t="str">
        <f ca="1" t="shared" ref="J963:J1026" si="161">INDEX(INDIRECT("'"&amp;$D963&amp;"'!A:g"),$E963,COLUMN()-7)</f>
        <v>其他收款</v>
      </c>
      <c r="K963" s="345">
        <f ca="1" t="shared" ref="K963:K1026" si="162">INDEX(INDIRECT("'"&amp;$D963&amp;"'!A:g"),$E963,COLUMN()-7)</f>
        <v>3.83</v>
      </c>
      <c r="L963" s="345">
        <f ca="1" t="shared" ref="L963:L1026" si="163">INDEX(INDIRECT("'"&amp;$D963&amp;"'!A:g"),$E963,COLUMN()-7)</f>
        <v>0</v>
      </c>
      <c r="M963" s="345">
        <f ca="1" t="shared" ref="M963:M1026" si="164">INDEX(INDIRECT("'"&amp;$D963&amp;"'!A:g"),$E963,COLUMN()-7)</f>
        <v>1229.55</v>
      </c>
      <c r="N963" s="345">
        <f ca="1" t="shared" ref="N963:N1026" si="165">INDEX(INDIRECT("'"&amp;$D963&amp;"'!A:g"),$E963,COLUMN()-7)</f>
        <v>0</v>
      </c>
    </row>
    <row r="964" ht="14.25" hidden="1" spans="1:14">
      <c r="A964" s="334">
        <f>档案!A963</f>
        <v>0</v>
      </c>
      <c r="B964" s="334">
        <f ca="1" t="shared" si="158"/>
        <v>1</v>
      </c>
      <c r="D964" s="334">
        <f ca="1" t="shared" ref="D964:D1027" si="166">IF(E963&gt;=VLOOKUP(D963,A:B,2,FALSE),D963+1,D963)</f>
        <v>4</v>
      </c>
      <c r="E964" s="327">
        <f ca="1" t="shared" ref="E964:E1027" si="167">IF(E963&gt;=VLOOKUP(D963,A:B,2,FALSE),3,E963+1)</f>
        <v>33</v>
      </c>
      <c r="F964" s="327" t="str">
        <f ca="1">VLOOKUP(D964,档案!A:C,3,FALSE)</f>
        <v>武汉开明</v>
      </c>
      <c r="G964" s="338" t="str">
        <f ca="1">VLOOKUP(D964,档案!A:B,2,FALSE)</f>
        <v>光大洪山支行97500</v>
      </c>
      <c r="H964" s="328">
        <f ca="1" t="shared" si="159"/>
        <v>45866</v>
      </c>
      <c r="I964" s="344" t="str">
        <f ca="1" t="shared" si="160"/>
        <v>收到达州利森水泥有限公司回转窑轮带托轮裂纹质保</v>
      </c>
      <c r="J964" s="344" t="str">
        <f ca="1" t="shared" si="161"/>
        <v>营业回款</v>
      </c>
      <c r="K964" s="345">
        <f ca="1" t="shared" si="162"/>
        <v>5096.64</v>
      </c>
      <c r="L964" s="345">
        <f ca="1" t="shared" si="163"/>
        <v>0</v>
      </c>
      <c r="M964" s="345">
        <f ca="1" t="shared" si="164"/>
        <v>6326.19</v>
      </c>
      <c r="N964" s="345">
        <f ca="1" t="shared" si="165"/>
        <v>0</v>
      </c>
    </row>
    <row r="965" ht="14.25" hidden="1" spans="1:14">
      <c r="A965" s="334">
        <f>档案!A964</f>
        <v>0</v>
      </c>
      <c r="B965" s="334">
        <f ca="1" t="shared" si="158"/>
        <v>1</v>
      </c>
      <c r="D965" s="334">
        <f ca="1" t="shared" si="166"/>
        <v>4</v>
      </c>
      <c r="E965" s="327">
        <f ca="1" t="shared" si="167"/>
        <v>34</v>
      </c>
      <c r="F965" s="327" t="str">
        <f ca="1">VLOOKUP(D965,档案!A:C,3,FALSE)</f>
        <v>武汉开明</v>
      </c>
      <c r="G965" s="338" t="str">
        <f ca="1">VLOOKUP(D965,档案!A:B,2,FALSE)</f>
        <v>光大洪山支行97500</v>
      </c>
      <c r="H965" s="328">
        <f ca="1" t="shared" si="159"/>
        <v>45868</v>
      </c>
      <c r="I965" s="344" t="str">
        <f ca="1" t="shared" si="160"/>
        <v>转武汉浦发</v>
      </c>
      <c r="J965" s="344" t="str">
        <f ca="1" t="shared" si="161"/>
        <v>转出他行或提现</v>
      </c>
      <c r="K965" s="345">
        <f ca="1" t="shared" si="162"/>
        <v>0</v>
      </c>
      <c r="L965" s="345">
        <f ca="1" t="shared" si="163"/>
        <v>6300</v>
      </c>
      <c r="M965" s="345">
        <f ca="1" t="shared" si="164"/>
        <v>26.1900000000023</v>
      </c>
      <c r="N965" s="345">
        <f ca="1" t="shared" si="165"/>
        <v>0</v>
      </c>
    </row>
    <row r="966" ht="14.25" hidden="1" spans="1:14">
      <c r="A966" s="334">
        <f>档案!A965</f>
        <v>0</v>
      </c>
      <c r="B966" s="334">
        <f ca="1" t="shared" si="158"/>
        <v>1</v>
      </c>
      <c r="D966" s="334">
        <f ca="1" t="shared" si="166"/>
        <v>4</v>
      </c>
      <c r="E966" s="327">
        <f ca="1" t="shared" si="167"/>
        <v>35</v>
      </c>
      <c r="F966" s="327" t="str">
        <f ca="1">VLOOKUP(D966,档案!A:C,3,FALSE)</f>
        <v>武汉开明</v>
      </c>
      <c r="G966" s="338" t="str">
        <f ca="1">VLOOKUP(D966,档案!A:B,2,FALSE)</f>
        <v>光大洪山支行97500</v>
      </c>
      <c r="H966" s="328">
        <f ca="1" t="shared" si="159"/>
        <v>45868</v>
      </c>
      <c r="I966" s="344" t="str">
        <f ca="1" t="shared" si="160"/>
        <v>手续费</v>
      </c>
      <c r="J966" s="344" t="str">
        <f ca="1" t="shared" si="161"/>
        <v>付日常费用</v>
      </c>
      <c r="K966" s="345">
        <f ca="1" t="shared" si="162"/>
        <v>0</v>
      </c>
      <c r="L966" s="345">
        <f ca="1" t="shared" si="163"/>
        <v>4</v>
      </c>
      <c r="M966" s="345">
        <f ca="1" t="shared" si="164"/>
        <v>22.1900000000023</v>
      </c>
      <c r="N966" s="345">
        <f ca="1" t="shared" si="165"/>
        <v>0</v>
      </c>
    </row>
    <row r="967" ht="14.25" hidden="1" spans="1:14">
      <c r="A967" s="334">
        <f>档案!A966</f>
        <v>0</v>
      </c>
      <c r="B967" s="334">
        <f ca="1" t="shared" si="158"/>
        <v>1</v>
      </c>
      <c r="D967" s="334">
        <f ca="1" t="shared" si="166"/>
        <v>4</v>
      </c>
      <c r="E967" s="327">
        <f ca="1" t="shared" si="167"/>
        <v>36</v>
      </c>
      <c r="F967" s="327" t="str">
        <f ca="1">VLOOKUP(D967,档案!A:C,3,FALSE)</f>
        <v>武汉开明</v>
      </c>
      <c r="G967" s="338" t="str">
        <f ca="1">VLOOKUP(D967,档案!A:B,2,FALSE)</f>
        <v>光大洪山支行97500</v>
      </c>
      <c r="H967" s="328">
        <f ca="1" t="shared" si="159"/>
        <v>45905</v>
      </c>
      <c r="I967" s="344" t="str">
        <f ca="1" t="shared" si="160"/>
        <v>收到青海互助金圆水泥有限公司质保金</v>
      </c>
      <c r="J967" s="344" t="str">
        <f ca="1" t="shared" si="161"/>
        <v>营业回款</v>
      </c>
      <c r="K967" s="345">
        <f ca="1" t="shared" si="162"/>
        <v>11100</v>
      </c>
      <c r="L967" s="345">
        <f ca="1" t="shared" si="163"/>
        <v>0</v>
      </c>
      <c r="M967" s="345">
        <f ca="1" t="shared" si="164"/>
        <v>11122.19</v>
      </c>
      <c r="N967" s="345">
        <f ca="1" t="shared" si="165"/>
        <v>0</v>
      </c>
    </row>
    <row r="968" ht="14.25" hidden="1" spans="1:14">
      <c r="A968" s="334">
        <f>档案!A967</f>
        <v>0</v>
      </c>
      <c r="B968" s="334">
        <f ca="1" t="shared" si="158"/>
        <v>1</v>
      </c>
      <c r="D968" s="334">
        <f ca="1" t="shared" si="166"/>
        <v>4</v>
      </c>
      <c r="E968" s="327">
        <f ca="1" t="shared" si="167"/>
        <v>37</v>
      </c>
      <c r="F968" s="327" t="str">
        <f ca="1">VLOOKUP(D968,档案!A:C,3,FALSE)</f>
        <v>武汉开明</v>
      </c>
      <c r="G968" s="338" t="str">
        <f ca="1">VLOOKUP(D968,档案!A:B,2,FALSE)</f>
        <v>光大洪山支行97500</v>
      </c>
      <c r="H968" s="328">
        <f ca="1" t="shared" si="159"/>
        <v>45921</v>
      </c>
      <c r="I968" s="344" t="str">
        <f ca="1" t="shared" si="160"/>
        <v>银行结息</v>
      </c>
      <c r="J968" s="344" t="str">
        <f ca="1" t="shared" si="161"/>
        <v>其他收款</v>
      </c>
      <c r="K968" s="345">
        <f ca="1" t="shared" si="162"/>
        <v>0.31</v>
      </c>
      <c r="L968" s="345">
        <f ca="1" t="shared" si="163"/>
        <v>0</v>
      </c>
      <c r="M968" s="345">
        <f ca="1" t="shared" si="164"/>
        <v>11122.5</v>
      </c>
      <c r="N968" s="345">
        <f ca="1" t="shared" si="165"/>
        <v>0</v>
      </c>
    </row>
    <row r="969" ht="14.25" hidden="1" spans="1:14">
      <c r="A969" s="334">
        <f>档案!A968</f>
        <v>0</v>
      </c>
      <c r="B969" s="334">
        <f ca="1" t="shared" si="158"/>
        <v>1</v>
      </c>
      <c r="D969" s="334">
        <f ca="1" t="shared" si="166"/>
        <v>4</v>
      </c>
      <c r="E969" s="327">
        <f ca="1" t="shared" si="167"/>
        <v>38</v>
      </c>
      <c r="F969" s="327" t="str">
        <f ca="1">VLOOKUP(D969,档案!A:C,3,FALSE)</f>
        <v>武汉开明</v>
      </c>
      <c r="G969" s="338" t="str">
        <f ca="1">VLOOKUP(D969,档案!A:B,2,FALSE)</f>
        <v>光大洪山支行97500</v>
      </c>
      <c r="H969" s="328">
        <f ca="1" t="shared" si="159"/>
        <v>45925</v>
      </c>
      <c r="I969" s="344" t="str">
        <f ca="1" t="shared" si="160"/>
        <v>收到武汉市失业保险管理办公室失业保险基金转款 </v>
      </c>
      <c r="J969" s="344" t="str">
        <f ca="1" t="shared" si="161"/>
        <v>其他收款</v>
      </c>
      <c r="K969" s="345">
        <f ca="1" t="shared" si="162"/>
        <v>11517</v>
      </c>
      <c r="L969" s="345">
        <f ca="1" t="shared" si="163"/>
        <v>0</v>
      </c>
      <c r="M969" s="345">
        <f ca="1" t="shared" si="164"/>
        <v>22639.5</v>
      </c>
      <c r="N969" s="345">
        <f ca="1" t="shared" si="165"/>
        <v>0</v>
      </c>
    </row>
    <row r="970" ht="14.25" hidden="1" spans="1:14">
      <c r="A970" s="334">
        <f>档案!A969</f>
        <v>0</v>
      </c>
      <c r="B970" s="334">
        <f ca="1" t="shared" si="158"/>
        <v>1</v>
      </c>
      <c r="D970" s="334">
        <f ca="1" t="shared" si="166"/>
        <v>4</v>
      </c>
      <c r="E970" s="327">
        <f ca="1" t="shared" si="167"/>
        <v>39</v>
      </c>
      <c r="F970" s="327" t="str">
        <f ca="1">VLOOKUP(D970,档案!A:C,3,FALSE)</f>
        <v>武汉开明</v>
      </c>
      <c r="G970" s="338" t="str">
        <f ca="1">VLOOKUP(D970,档案!A:B,2,FALSE)</f>
        <v>光大洪山支行97500</v>
      </c>
      <c r="H970" s="328">
        <f ca="1" t="shared" si="159"/>
        <v>45925</v>
      </c>
      <c r="I970" s="344" t="str">
        <f ca="1" t="shared" si="160"/>
        <v>转武汉农商行</v>
      </c>
      <c r="J970" s="344" t="str">
        <f ca="1" t="shared" si="161"/>
        <v>转出他行或提现</v>
      </c>
      <c r="K970" s="345">
        <f ca="1" t="shared" si="162"/>
        <v>0</v>
      </c>
      <c r="L970" s="345">
        <f ca="1" t="shared" si="163"/>
        <v>11100</v>
      </c>
      <c r="M970" s="345">
        <f ca="1" t="shared" si="164"/>
        <v>11539.5</v>
      </c>
      <c r="N970" s="345">
        <f ca="1" t="shared" si="165"/>
        <v>0</v>
      </c>
    </row>
    <row r="971" ht="14.25" hidden="1" spans="1:14">
      <c r="A971" s="334">
        <f>档案!A970</f>
        <v>0</v>
      </c>
      <c r="B971" s="334">
        <f ca="1" t="shared" si="158"/>
        <v>1</v>
      </c>
      <c r="D971" s="334">
        <f ca="1" t="shared" si="166"/>
        <v>4</v>
      </c>
      <c r="E971" s="327">
        <f ca="1" t="shared" si="167"/>
        <v>40</v>
      </c>
      <c r="F971" s="327" t="str">
        <f ca="1">VLOOKUP(D971,档案!A:C,3,FALSE)</f>
        <v>武汉开明</v>
      </c>
      <c r="G971" s="338" t="str">
        <f ca="1">VLOOKUP(D971,档案!A:B,2,FALSE)</f>
        <v>光大洪山支行97500</v>
      </c>
      <c r="H971" s="328">
        <f ca="1" t="shared" si="159"/>
        <v>45925</v>
      </c>
      <c r="I971" s="344" t="str">
        <f ca="1" t="shared" si="160"/>
        <v>转湖北中行</v>
      </c>
      <c r="J971" s="344" t="str">
        <f ca="1" t="shared" si="161"/>
        <v>转出他行或提现</v>
      </c>
      <c r="K971" s="345">
        <f ca="1" t="shared" si="162"/>
        <v>0</v>
      </c>
      <c r="L971" s="345">
        <f ca="1" t="shared" si="163"/>
        <v>11000</v>
      </c>
      <c r="M971" s="345">
        <f ca="1" t="shared" si="164"/>
        <v>539.5</v>
      </c>
      <c r="N971" s="345">
        <f ca="1" t="shared" si="165"/>
        <v>0</v>
      </c>
    </row>
    <row r="972" ht="14.25" hidden="1" spans="1:14">
      <c r="A972" s="334">
        <f>档案!A971</f>
        <v>0</v>
      </c>
      <c r="B972" s="334">
        <f ca="1" t="shared" si="158"/>
        <v>1</v>
      </c>
      <c r="D972" s="334">
        <f ca="1" t="shared" si="166"/>
        <v>4</v>
      </c>
      <c r="E972" s="327">
        <f ca="1" t="shared" si="167"/>
        <v>41</v>
      </c>
      <c r="F972" s="327" t="str">
        <f ca="1">VLOOKUP(D972,档案!A:C,3,FALSE)</f>
        <v>武汉开明</v>
      </c>
      <c r="G972" s="338" t="str">
        <f ca="1">VLOOKUP(D972,档案!A:B,2,FALSE)</f>
        <v>光大洪山支行97500</v>
      </c>
      <c r="H972" s="328">
        <f ca="1" t="shared" si="159"/>
        <v>45925</v>
      </c>
      <c r="I972" s="344" t="str">
        <f ca="1" t="shared" si="160"/>
        <v>手续费</v>
      </c>
      <c r="J972" s="344" t="str">
        <f ca="1" t="shared" si="161"/>
        <v>付日常费用</v>
      </c>
      <c r="K972" s="345">
        <f ca="1" t="shared" si="162"/>
        <v>0</v>
      </c>
      <c r="L972" s="345">
        <f ca="1" t="shared" si="163"/>
        <v>8</v>
      </c>
      <c r="M972" s="345">
        <f ca="1" t="shared" si="164"/>
        <v>531.5</v>
      </c>
      <c r="N972" s="345">
        <f ca="1" t="shared" si="165"/>
        <v>0</v>
      </c>
    </row>
    <row r="973" ht="14.25" hidden="1" spans="1:14">
      <c r="A973" s="334">
        <f>档案!A972</f>
        <v>0</v>
      </c>
      <c r="B973" s="334">
        <f ca="1" t="shared" si="158"/>
        <v>1</v>
      </c>
      <c r="D973" s="334">
        <f ca="1" t="shared" si="166"/>
        <v>4</v>
      </c>
      <c r="E973" s="327">
        <f ca="1" t="shared" si="167"/>
        <v>42</v>
      </c>
      <c r="F973" s="327" t="str">
        <f ca="1">VLOOKUP(D973,档案!A:C,3,FALSE)</f>
        <v>武汉开明</v>
      </c>
      <c r="G973" s="338" t="str">
        <f ca="1">VLOOKUP(D973,档案!A:B,2,FALSE)</f>
        <v>光大洪山支行97500</v>
      </c>
      <c r="H973" s="328">
        <f ca="1" t="shared" si="159"/>
        <v>45925</v>
      </c>
      <c r="I973" s="344" t="str">
        <f ca="1" t="shared" si="160"/>
        <v>手续费</v>
      </c>
      <c r="J973" s="344" t="str">
        <f ca="1" t="shared" si="161"/>
        <v>付日常费用</v>
      </c>
      <c r="K973" s="345">
        <f ca="1" t="shared" si="162"/>
        <v>0</v>
      </c>
      <c r="L973" s="345">
        <f ca="1" t="shared" si="163"/>
        <v>8</v>
      </c>
      <c r="M973" s="345">
        <f ca="1" t="shared" si="164"/>
        <v>523.5</v>
      </c>
      <c r="N973" s="345">
        <f ca="1" t="shared" si="165"/>
        <v>0</v>
      </c>
    </row>
    <row r="974" ht="14.25" hidden="1" spans="1:14">
      <c r="A974" s="334">
        <f>档案!A973</f>
        <v>0</v>
      </c>
      <c r="B974" s="334">
        <f ca="1" t="shared" si="158"/>
        <v>1</v>
      </c>
      <c r="D974" s="334">
        <f ca="1" t="shared" si="166"/>
        <v>4</v>
      </c>
      <c r="E974" s="327">
        <f ca="1" t="shared" si="167"/>
        <v>43</v>
      </c>
      <c r="F974" s="327" t="str">
        <f ca="1">VLOOKUP(D974,档案!A:C,3,FALSE)</f>
        <v>武汉开明</v>
      </c>
      <c r="G974" s="338" t="str">
        <f ca="1">VLOOKUP(D974,档案!A:B,2,FALSE)</f>
        <v>光大洪山支行97500</v>
      </c>
      <c r="H974" s="328">
        <f ca="1" t="shared" si="159"/>
        <v>45928</v>
      </c>
      <c r="I974" s="344" t="str">
        <f ca="1" t="shared" si="160"/>
        <v>收到重庆綦江西南水泥有限公司质保金</v>
      </c>
      <c r="J974" s="344" t="str">
        <f ca="1" t="shared" si="161"/>
        <v>营业回款</v>
      </c>
      <c r="K974" s="345">
        <f ca="1" t="shared" si="162"/>
        <v>2525.35</v>
      </c>
      <c r="L974" s="345">
        <f ca="1" t="shared" si="163"/>
        <v>0</v>
      </c>
      <c r="M974" s="345">
        <f ca="1" t="shared" si="164"/>
        <v>3048.85</v>
      </c>
      <c r="N974" s="345">
        <f ca="1" t="shared" si="165"/>
        <v>0</v>
      </c>
    </row>
    <row r="975" ht="14.25" hidden="1" spans="1:14">
      <c r="A975" s="334">
        <f>档案!A974</f>
        <v>0</v>
      </c>
      <c r="B975" s="334">
        <f ca="1" t="shared" si="158"/>
        <v>1</v>
      </c>
      <c r="D975" s="334">
        <f ca="1" t="shared" si="166"/>
        <v>4</v>
      </c>
      <c r="E975" s="327">
        <f ca="1" t="shared" si="167"/>
        <v>44</v>
      </c>
      <c r="F975" s="327" t="str">
        <f ca="1">VLOOKUP(D975,档案!A:C,3,FALSE)</f>
        <v>武汉开明</v>
      </c>
      <c r="G975" s="338" t="str">
        <f ca="1">VLOOKUP(D975,档案!A:B,2,FALSE)</f>
        <v>光大洪山支行97500</v>
      </c>
      <c r="H975" s="328">
        <f ca="1" t="shared" si="159"/>
        <v>45928</v>
      </c>
      <c r="I975" s="344" t="str">
        <f ca="1" t="shared" si="160"/>
        <v>收到重庆綦江西南水泥有限公司维修费</v>
      </c>
      <c r="J975" s="344" t="str">
        <f ca="1" t="shared" si="161"/>
        <v>营业回款</v>
      </c>
      <c r="K975" s="345">
        <f ca="1" t="shared" si="162"/>
        <v>426.96</v>
      </c>
      <c r="L975" s="345">
        <f ca="1" t="shared" si="163"/>
        <v>0</v>
      </c>
      <c r="M975" s="345">
        <f ca="1" t="shared" si="164"/>
        <v>3475.81</v>
      </c>
      <c r="N975" s="345">
        <f ca="1" t="shared" si="165"/>
        <v>0</v>
      </c>
    </row>
    <row r="976" ht="14.25" hidden="1" spans="1:14">
      <c r="A976" s="334">
        <f>档案!A975</f>
        <v>0</v>
      </c>
      <c r="B976" s="334">
        <f ca="1" t="shared" si="158"/>
        <v>1</v>
      </c>
      <c r="D976" s="334">
        <f ca="1" t="shared" si="166"/>
        <v>5</v>
      </c>
      <c r="E976" s="327">
        <f ca="1" t="shared" si="167"/>
        <v>3</v>
      </c>
      <c r="F976" s="327" t="str">
        <f ca="1">VLOOKUP(D976,档案!A:C,3,FALSE)</f>
        <v>武汉开明</v>
      </c>
      <c r="G976" s="338" t="str">
        <f ca="1">VLOOKUP(D976,档案!A:B,2,FALSE)</f>
        <v>建设豪威银行500746（扣ETC)</v>
      </c>
      <c r="H976" s="328">
        <f ca="1" t="shared" si="159"/>
        <v>45658</v>
      </c>
      <c r="I976" s="344" t="str">
        <f ca="1" t="shared" si="160"/>
        <v>期初余额</v>
      </c>
      <c r="J976" s="344">
        <f ca="1" t="shared" si="161"/>
        <v>0</v>
      </c>
      <c r="K976" s="345">
        <f ca="1" t="shared" si="162"/>
        <v>0</v>
      </c>
      <c r="L976" s="345">
        <f ca="1" t="shared" si="163"/>
        <v>0</v>
      </c>
      <c r="M976" s="345">
        <f ca="1" t="shared" si="164"/>
        <v>22441</v>
      </c>
      <c r="N976" s="345">
        <f ca="1" t="shared" si="165"/>
        <v>0</v>
      </c>
    </row>
    <row r="977" ht="14.25" hidden="1" spans="1:14">
      <c r="A977" s="334">
        <f>档案!A976</f>
        <v>0</v>
      </c>
      <c r="B977" s="334">
        <f ca="1" t="shared" si="158"/>
        <v>1</v>
      </c>
      <c r="D977" s="334">
        <f ca="1" t="shared" si="166"/>
        <v>5</v>
      </c>
      <c r="E977" s="327">
        <f ca="1" t="shared" si="167"/>
        <v>4</v>
      </c>
      <c r="F977" s="327" t="str">
        <f ca="1">VLOOKUP(D977,档案!A:C,3,FALSE)</f>
        <v>武汉开明</v>
      </c>
      <c r="G977" s="338" t="str">
        <f ca="1">VLOOKUP(D977,档案!A:B,2,FALSE)</f>
        <v>建设豪威银行500746（扣ETC)</v>
      </c>
      <c r="H977" s="328">
        <f ca="1" t="shared" si="159"/>
        <v>45658</v>
      </c>
      <c r="I977" s="344" t="str">
        <f ca="1" t="shared" si="160"/>
        <v>ETC扣款</v>
      </c>
      <c r="J977" s="344" t="str">
        <f ca="1" t="shared" si="161"/>
        <v>项目成本</v>
      </c>
      <c r="K977" s="345">
        <f ca="1" t="shared" si="162"/>
        <v>0</v>
      </c>
      <c r="L977" s="345">
        <f ca="1" t="shared" si="163"/>
        <v>10.1</v>
      </c>
      <c r="M977" s="345">
        <f ca="1" t="shared" si="164"/>
        <v>22430.9</v>
      </c>
      <c r="N977" s="345">
        <f ca="1" t="shared" si="165"/>
        <v>0</v>
      </c>
    </row>
    <row r="978" ht="14.25" hidden="1" spans="1:14">
      <c r="A978" s="334">
        <f>档案!A977</f>
        <v>0</v>
      </c>
      <c r="B978" s="334">
        <f ca="1" t="shared" si="158"/>
        <v>1</v>
      </c>
      <c r="D978" s="334">
        <f ca="1" t="shared" si="166"/>
        <v>5</v>
      </c>
      <c r="E978" s="327">
        <f ca="1" t="shared" si="167"/>
        <v>5</v>
      </c>
      <c r="F978" s="327" t="str">
        <f ca="1">VLOOKUP(D978,档案!A:C,3,FALSE)</f>
        <v>武汉开明</v>
      </c>
      <c r="G978" s="338" t="str">
        <f ca="1">VLOOKUP(D978,档案!A:B,2,FALSE)</f>
        <v>建设豪威银行500746（扣ETC)</v>
      </c>
      <c r="H978" s="328">
        <f ca="1" t="shared" si="159"/>
        <v>45658</v>
      </c>
      <c r="I978" s="344" t="str">
        <f ca="1" t="shared" si="160"/>
        <v>ETC扣款</v>
      </c>
      <c r="J978" s="344" t="str">
        <f ca="1" t="shared" si="161"/>
        <v>项目成本</v>
      </c>
      <c r="K978" s="345">
        <f ca="1" t="shared" si="162"/>
        <v>0</v>
      </c>
      <c r="L978" s="345">
        <f ca="1" t="shared" si="163"/>
        <v>10.1</v>
      </c>
      <c r="M978" s="345">
        <f ca="1" t="shared" si="164"/>
        <v>22420.8</v>
      </c>
      <c r="N978" s="345">
        <f ca="1" t="shared" si="165"/>
        <v>0</v>
      </c>
    </row>
    <row r="979" ht="14.25" hidden="1" spans="1:14">
      <c r="A979" s="334">
        <f>档案!A978</f>
        <v>0</v>
      </c>
      <c r="B979" s="334">
        <f ca="1" t="shared" si="158"/>
        <v>1</v>
      </c>
      <c r="D979" s="334">
        <f ca="1" t="shared" si="166"/>
        <v>5</v>
      </c>
      <c r="E979" s="327">
        <f ca="1" t="shared" si="167"/>
        <v>6</v>
      </c>
      <c r="F979" s="327" t="str">
        <f ca="1">VLOOKUP(D979,档案!A:C,3,FALSE)</f>
        <v>武汉开明</v>
      </c>
      <c r="G979" s="338" t="str">
        <f ca="1">VLOOKUP(D979,档案!A:B,2,FALSE)</f>
        <v>建设豪威银行500746（扣ETC)</v>
      </c>
      <c r="H979" s="328">
        <f ca="1" t="shared" si="159"/>
        <v>45658</v>
      </c>
      <c r="I979" s="344" t="str">
        <f ca="1" t="shared" si="160"/>
        <v>ETC扣款</v>
      </c>
      <c r="J979" s="344" t="str">
        <f ca="1" t="shared" si="161"/>
        <v>项目成本</v>
      </c>
      <c r="K979" s="345">
        <f ca="1" t="shared" si="162"/>
        <v>0</v>
      </c>
      <c r="L979" s="345">
        <f ca="1" t="shared" si="163"/>
        <v>72.99</v>
      </c>
      <c r="M979" s="345">
        <f ca="1" t="shared" si="164"/>
        <v>22347.81</v>
      </c>
      <c r="N979" s="345">
        <f ca="1" t="shared" si="165"/>
        <v>0</v>
      </c>
    </row>
    <row r="980" ht="14.25" hidden="1" spans="1:14">
      <c r="A980" s="334">
        <f>档案!A979</f>
        <v>0</v>
      </c>
      <c r="B980" s="334">
        <f ca="1" t="shared" si="158"/>
        <v>1</v>
      </c>
      <c r="D980" s="334">
        <f ca="1" t="shared" si="166"/>
        <v>5</v>
      </c>
      <c r="E980" s="327">
        <f ca="1" t="shared" si="167"/>
        <v>7</v>
      </c>
      <c r="F980" s="327" t="str">
        <f ca="1">VLOOKUP(D980,档案!A:C,3,FALSE)</f>
        <v>武汉开明</v>
      </c>
      <c r="G980" s="338" t="str">
        <f ca="1">VLOOKUP(D980,档案!A:B,2,FALSE)</f>
        <v>建设豪威银行500746（扣ETC)</v>
      </c>
      <c r="H980" s="328">
        <f ca="1" t="shared" si="159"/>
        <v>45658</v>
      </c>
      <c r="I980" s="344" t="str">
        <f ca="1" t="shared" si="160"/>
        <v>ETC扣款</v>
      </c>
      <c r="J980" s="344" t="str">
        <f ca="1" t="shared" si="161"/>
        <v>项目成本</v>
      </c>
      <c r="K980" s="345">
        <f ca="1" t="shared" si="162"/>
        <v>0</v>
      </c>
      <c r="L980" s="345">
        <f ca="1" t="shared" si="163"/>
        <v>72.99</v>
      </c>
      <c r="M980" s="345">
        <f ca="1" t="shared" si="164"/>
        <v>22274.82</v>
      </c>
      <c r="N980" s="345">
        <f ca="1" t="shared" si="165"/>
        <v>0</v>
      </c>
    </row>
    <row r="981" ht="14.25" hidden="1" spans="1:14">
      <c r="A981" s="334">
        <f>档案!A980</f>
        <v>0</v>
      </c>
      <c r="B981" s="334">
        <f ca="1" t="shared" si="158"/>
        <v>1</v>
      </c>
      <c r="D981" s="334">
        <f ca="1" t="shared" si="166"/>
        <v>5</v>
      </c>
      <c r="E981" s="327">
        <f ca="1" t="shared" si="167"/>
        <v>8</v>
      </c>
      <c r="F981" s="327" t="str">
        <f ca="1">VLOOKUP(D981,档案!A:C,3,FALSE)</f>
        <v>武汉开明</v>
      </c>
      <c r="G981" s="338" t="str">
        <f ca="1">VLOOKUP(D981,档案!A:B,2,FALSE)</f>
        <v>建设豪威银行500746（扣ETC)</v>
      </c>
      <c r="H981" s="328">
        <f ca="1" t="shared" si="159"/>
        <v>45659</v>
      </c>
      <c r="I981" s="344" t="str">
        <f ca="1" t="shared" si="160"/>
        <v>ETC扣款</v>
      </c>
      <c r="J981" s="344" t="str">
        <f ca="1" t="shared" si="161"/>
        <v>项目成本</v>
      </c>
      <c r="K981" s="345">
        <f ca="1" t="shared" si="162"/>
        <v>0</v>
      </c>
      <c r="L981" s="345">
        <f ca="1" t="shared" si="163"/>
        <v>10.1</v>
      </c>
      <c r="M981" s="345">
        <f ca="1" t="shared" si="164"/>
        <v>22264.72</v>
      </c>
      <c r="N981" s="345">
        <f ca="1" t="shared" si="165"/>
        <v>0</v>
      </c>
    </row>
    <row r="982" ht="14.25" hidden="1" spans="1:14">
      <c r="A982" s="334">
        <f>档案!A981</f>
        <v>0</v>
      </c>
      <c r="B982" s="334">
        <f ca="1" t="shared" si="158"/>
        <v>1</v>
      </c>
      <c r="D982" s="334">
        <f ca="1" t="shared" si="166"/>
        <v>5</v>
      </c>
      <c r="E982" s="327">
        <f ca="1" t="shared" si="167"/>
        <v>9</v>
      </c>
      <c r="F982" s="327" t="str">
        <f ca="1">VLOOKUP(D982,档案!A:C,3,FALSE)</f>
        <v>武汉开明</v>
      </c>
      <c r="G982" s="338" t="str">
        <f ca="1">VLOOKUP(D982,档案!A:B,2,FALSE)</f>
        <v>建设豪威银行500746（扣ETC)</v>
      </c>
      <c r="H982" s="328">
        <f ca="1" t="shared" si="159"/>
        <v>45660</v>
      </c>
      <c r="I982" s="344" t="str">
        <f ca="1" t="shared" si="160"/>
        <v>ETC扣款</v>
      </c>
      <c r="J982" s="344" t="str">
        <f ca="1" t="shared" si="161"/>
        <v>项目成本</v>
      </c>
      <c r="K982" s="345">
        <f ca="1" t="shared" si="162"/>
        <v>0</v>
      </c>
      <c r="L982" s="345">
        <f ca="1" t="shared" si="163"/>
        <v>10.1</v>
      </c>
      <c r="M982" s="345">
        <f ca="1" t="shared" si="164"/>
        <v>22254.62</v>
      </c>
      <c r="N982" s="345">
        <f ca="1" t="shared" si="165"/>
        <v>0</v>
      </c>
    </row>
    <row r="983" ht="14.25" hidden="1" spans="1:14">
      <c r="A983" s="334">
        <f>档案!A982</f>
        <v>0</v>
      </c>
      <c r="B983" s="334">
        <f ca="1" t="shared" si="158"/>
        <v>1</v>
      </c>
      <c r="D983" s="334">
        <f ca="1" t="shared" si="166"/>
        <v>5</v>
      </c>
      <c r="E983" s="327">
        <f ca="1" t="shared" si="167"/>
        <v>10</v>
      </c>
      <c r="F983" s="327" t="str">
        <f ca="1">VLOOKUP(D983,档案!A:C,3,FALSE)</f>
        <v>武汉开明</v>
      </c>
      <c r="G983" s="338" t="str">
        <f ca="1">VLOOKUP(D983,档案!A:B,2,FALSE)</f>
        <v>建设豪威银行500746（扣ETC)</v>
      </c>
      <c r="H983" s="328">
        <f ca="1" t="shared" si="159"/>
        <v>45660</v>
      </c>
      <c r="I983" s="344" t="str">
        <f ca="1" t="shared" si="160"/>
        <v>ETC扣款</v>
      </c>
      <c r="J983" s="344" t="str">
        <f ca="1" t="shared" si="161"/>
        <v>项目成本</v>
      </c>
      <c r="K983" s="345">
        <f ca="1" t="shared" si="162"/>
        <v>0</v>
      </c>
      <c r="L983" s="345">
        <f ca="1" t="shared" si="163"/>
        <v>10.1</v>
      </c>
      <c r="M983" s="345">
        <f ca="1" t="shared" si="164"/>
        <v>22244.52</v>
      </c>
      <c r="N983" s="345">
        <f ca="1" t="shared" si="165"/>
        <v>0</v>
      </c>
    </row>
    <row r="984" ht="14.25" hidden="1" spans="1:14">
      <c r="A984" s="334">
        <f>档案!A983</f>
        <v>0</v>
      </c>
      <c r="B984" s="334">
        <f ca="1" t="shared" si="158"/>
        <v>1</v>
      </c>
      <c r="D984" s="334">
        <f ca="1" t="shared" si="166"/>
        <v>5</v>
      </c>
      <c r="E984" s="327">
        <f ca="1" t="shared" si="167"/>
        <v>11</v>
      </c>
      <c r="F984" s="327" t="str">
        <f ca="1">VLOOKUP(D984,档案!A:C,3,FALSE)</f>
        <v>武汉开明</v>
      </c>
      <c r="G984" s="338" t="str">
        <f ca="1">VLOOKUP(D984,档案!A:B,2,FALSE)</f>
        <v>建设豪威银行500746（扣ETC)</v>
      </c>
      <c r="H984" s="328">
        <f ca="1" t="shared" si="159"/>
        <v>45662</v>
      </c>
      <c r="I984" s="344" t="str">
        <f ca="1" t="shared" si="160"/>
        <v>ETC扣款</v>
      </c>
      <c r="J984" s="344" t="str">
        <f ca="1" t="shared" si="161"/>
        <v>项目成本</v>
      </c>
      <c r="K984" s="345">
        <f ca="1" t="shared" si="162"/>
        <v>0</v>
      </c>
      <c r="L984" s="345">
        <f ca="1" t="shared" si="163"/>
        <v>170</v>
      </c>
      <c r="M984" s="345">
        <f ca="1" t="shared" si="164"/>
        <v>22074.52</v>
      </c>
      <c r="N984" s="345">
        <f ca="1" t="shared" si="165"/>
        <v>0</v>
      </c>
    </row>
    <row r="985" ht="14.25" hidden="1" spans="1:14">
      <c r="A985" s="334">
        <f>档案!A984</f>
        <v>0</v>
      </c>
      <c r="B985" s="334">
        <f ca="1" t="shared" si="158"/>
        <v>1</v>
      </c>
      <c r="D985" s="334">
        <f ca="1" t="shared" si="166"/>
        <v>5</v>
      </c>
      <c r="E985" s="327">
        <f ca="1" t="shared" si="167"/>
        <v>12</v>
      </c>
      <c r="F985" s="327" t="str">
        <f ca="1">VLOOKUP(D985,档案!A:C,3,FALSE)</f>
        <v>武汉开明</v>
      </c>
      <c r="G985" s="338" t="str">
        <f ca="1">VLOOKUP(D985,档案!A:B,2,FALSE)</f>
        <v>建设豪威银行500746（扣ETC)</v>
      </c>
      <c r="H985" s="328">
        <f ca="1" t="shared" si="159"/>
        <v>45663</v>
      </c>
      <c r="I985" s="344" t="str">
        <f ca="1" t="shared" si="160"/>
        <v>ETC扣款</v>
      </c>
      <c r="J985" s="344" t="str">
        <f ca="1" t="shared" si="161"/>
        <v>项目成本</v>
      </c>
      <c r="K985" s="345">
        <f ca="1" t="shared" si="162"/>
        <v>0</v>
      </c>
      <c r="L985" s="345">
        <f ca="1" t="shared" si="163"/>
        <v>11</v>
      </c>
      <c r="M985" s="345">
        <f ca="1" t="shared" si="164"/>
        <v>22063.52</v>
      </c>
      <c r="N985" s="345">
        <f ca="1" t="shared" si="165"/>
        <v>0</v>
      </c>
    </row>
    <row r="986" ht="14.25" hidden="1" spans="1:14">
      <c r="A986" s="334">
        <f>档案!A985</f>
        <v>0</v>
      </c>
      <c r="B986" s="334">
        <f ca="1" t="shared" si="158"/>
        <v>1</v>
      </c>
      <c r="D986" s="334">
        <f ca="1" t="shared" si="166"/>
        <v>5</v>
      </c>
      <c r="E986" s="327">
        <f ca="1" t="shared" si="167"/>
        <v>13</v>
      </c>
      <c r="F986" s="327" t="str">
        <f ca="1">VLOOKUP(D986,档案!A:C,3,FALSE)</f>
        <v>武汉开明</v>
      </c>
      <c r="G986" s="338" t="str">
        <f ca="1">VLOOKUP(D986,档案!A:B,2,FALSE)</f>
        <v>建设豪威银行500746（扣ETC)</v>
      </c>
      <c r="H986" s="328">
        <f ca="1" t="shared" si="159"/>
        <v>45664</v>
      </c>
      <c r="I986" s="344" t="str">
        <f ca="1" t="shared" si="160"/>
        <v>ETC扣款</v>
      </c>
      <c r="J986" s="344" t="str">
        <f ca="1" t="shared" si="161"/>
        <v>项目成本</v>
      </c>
      <c r="K986" s="345">
        <f ca="1" t="shared" si="162"/>
        <v>0</v>
      </c>
      <c r="L986" s="345">
        <f ca="1" t="shared" si="163"/>
        <v>10.1</v>
      </c>
      <c r="M986" s="345">
        <f ca="1" t="shared" si="164"/>
        <v>22053.42</v>
      </c>
      <c r="N986" s="345">
        <f ca="1" t="shared" si="165"/>
        <v>0</v>
      </c>
    </row>
    <row r="987" ht="14.25" hidden="1" spans="1:14">
      <c r="A987" s="334">
        <f>档案!A986</f>
        <v>0</v>
      </c>
      <c r="B987" s="334">
        <f ca="1" t="shared" si="158"/>
        <v>1</v>
      </c>
      <c r="D987" s="334">
        <f ca="1" t="shared" si="166"/>
        <v>5</v>
      </c>
      <c r="E987" s="327">
        <f ca="1" t="shared" si="167"/>
        <v>14</v>
      </c>
      <c r="F987" s="327" t="str">
        <f ca="1">VLOOKUP(D987,档案!A:C,3,FALSE)</f>
        <v>武汉开明</v>
      </c>
      <c r="G987" s="338" t="str">
        <f ca="1">VLOOKUP(D987,档案!A:B,2,FALSE)</f>
        <v>建设豪威银行500746（扣ETC)</v>
      </c>
      <c r="H987" s="328">
        <f ca="1" t="shared" si="159"/>
        <v>45671</v>
      </c>
      <c r="I987" s="344" t="str">
        <f ca="1" t="shared" si="160"/>
        <v>ETC扣款</v>
      </c>
      <c r="J987" s="344" t="str">
        <f ca="1" t="shared" si="161"/>
        <v>项目成本</v>
      </c>
      <c r="K987" s="345">
        <f ca="1" t="shared" si="162"/>
        <v>0</v>
      </c>
      <c r="L987" s="345">
        <f ca="1" t="shared" si="163"/>
        <v>279.79</v>
      </c>
      <c r="M987" s="345">
        <f ca="1" t="shared" si="164"/>
        <v>21773.63</v>
      </c>
      <c r="N987" s="345">
        <f ca="1" t="shared" si="165"/>
        <v>0</v>
      </c>
    </row>
    <row r="988" ht="14.25" hidden="1" spans="1:14">
      <c r="A988" s="334">
        <f>档案!A987</f>
        <v>0</v>
      </c>
      <c r="B988" s="334">
        <f ca="1" t="shared" si="158"/>
        <v>1</v>
      </c>
      <c r="D988" s="334">
        <f ca="1" t="shared" si="166"/>
        <v>5</v>
      </c>
      <c r="E988" s="327">
        <f ca="1" t="shared" si="167"/>
        <v>15</v>
      </c>
      <c r="F988" s="327" t="str">
        <f ca="1">VLOOKUP(D988,档案!A:C,3,FALSE)</f>
        <v>武汉开明</v>
      </c>
      <c r="G988" s="338" t="str">
        <f ca="1">VLOOKUP(D988,档案!A:B,2,FALSE)</f>
        <v>建设豪威银行500746（扣ETC)</v>
      </c>
      <c r="H988" s="328">
        <f ca="1" t="shared" si="159"/>
        <v>45671</v>
      </c>
      <c r="I988" s="344" t="str">
        <f ca="1" t="shared" si="160"/>
        <v>ETC扣款</v>
      </c>
      <c r="J988" s="344" t="str">
        <f ca="1" t="shared" si="161"/>
        <v>项目成本</v>
      </c>
      <c r="K988" s="345">
        <f ca="1" t="shared" si="162"/>
        <v>0</v>
      </c>
      <c r="L988" s="345">
        <f ca="1" t="shared" si="163"/>
        <v>9.5</v>
      </c>
      <c r="M988" s="345">
        <f ca="1" t="shared" si="164"/>
        <v>21764.13</v>
      </c>
      <c r="N988" s="345">
        <f ca="1" t="shared" si="165"/>
        <v>0</v>
      </c>
    </row>
    <row r="989" ht="14.25" hidden="1" spans="1:14">
      <c r="A989" s="334">
        <f>档案!A988</f>
        <v>0</v>
      </c>
      <c r="B989" s="334">
        <f ca="1" t="shared" si="158"/>
        <v>1</v>
      </c>
      <c r="D989" s="334">
        <f ca="1" t="shared" si="166"/>
        <v>5</v>
      </c>
      <c r="E989" s="327">
        <f ca="1" t="shared" si="167"/>
        <v>16</v>
      </c>
      <c r="F989" s="327" t="str">
        <f ca="1">VLOOKUP(D989,档案!A:C,3,FALSE)</f>
        <v>武汉开明</v>
      </c>
      <c r="G989" s="338" t="str">
        <f ca="1">VLOOKUP(D989,档案!A:B,2,FALSE)</f>
        <v>建设豪威银行500746（扣ETC)</v>
      </c>
      <c r="H989" s="328">
        <f ca="1" t="shared" si="159"/>
        <v>45672</v>
      </c>
      <c r="I989" s="344" t="str">
        <f ca="1" t="shared" si="160"/>
        <v>ETC扣款</v>
      </c>
      <c r="J989" s="344" t="str">
        <f ca="1" t="shared" si="161"/>
        <v>项目成本</v>
      </c>
      <c r="K989" s="345">
        <f ca="1" t="shared" si="162"/>
        <v>0</v>
      </c>
      <c r="L989" s="345">
        <f ca="1" t="shared" si="163"/>
        <v>10.1</v>
      </c>
      <c r="M989" s="345">
        <f ca="1" t="shared" si="164"/>
        <v>21754.03</v>
      </c>
      <c r="N989" s="345">
        <f ca="1" t="shared" si="165"/>
        <v>0</v>
      </c>
    </row>
    <row r="990" ht="14.25" hidden="1" spans="1:14">
      <c r="A990" s="334">
        <f>档案!A989</f>
        <v>0</v>
      </c>
      <c r="B990" s="334">
        <f ca="1" t="shared" si="158"/>
        <v>1</v>
      </c>
      <c r="D990" s="334">
        <f ca="1" t="shared" si="166"/>
        <v>5</v>
      </c>
      <c r="E990" s="327">
        <f ca="1" t="shared" si="167"/>
        <v>17</v>
      </c>
      <c r="F990" s="327" t="str">
        <f ca="1">VLOOKUP(D990,档案!A:C,3,FALSE)</f>
        <v>武汉开明</v>
      </c>
      <c r="G990" s="338" t="str">
        <f ca="1">VLOOKUP(D990,档案!A:B,2,FALSE)</f>
        <v>建设豪威银行500746（扣ETC)</v>
      </c>
      <c r="H990" s="328">
        <f ca="1" t="shared" si="159"/>
        <v>45672</v>
      </c>
      <c r="I990" s="344" t="str">
        <f ca="1" t="shared" si="160"/>
        <v>ETC扣款</v>
      </c>
      <c r="J990" s="344" t="str">
        <f ca="1" t="shared" si="161"/>
        <v>项目成本</v>
      </c>
      <c r="K990" s="345">
        <f ca="1" t="shared" si="162"/>
        <v>0</v>
      </c>
      <c r="L990" s="345">
        <f ca="1" t="shared" si="163"/>
        <v>10.1</v>
      </c>
      <c r="M990" s="345">
        <f ca="1" t="shared" si="164"/>
        <v>21743.93</v>
      </c>
      <c r="N990" s="345">
        <f ca="1" t="shared" si="165"/>
        <v>0</v>
      </c>
    </row>
    <row r="991" ht="14.25" hidden="1" spans="1:14">
      <c r="A991" s="334">
        <f>档案!A990</f>
        <v>0</v>
      </c>
      <c r="B991" s="334">
        <f ca="1" t="shared" si="158"/>
        <v>1</v>
      </c>
      <c r="D991" s="334">
        <f ca="1" t="shared" si="166"/>
        <v>5</v>
      </c>
      <c r="E991" s="327">
        <f ca="1" t="shared" si="167"/>
        <v>18</v>
      </c>
      <c r="F991" s="327" t="str">
        <f ca="1">VLOOKUP(D991,档案!A:C,3,FALSE)</f>
        <v>武汉开明</v>
      </c>
      <c r="G991" s="338" t="str">
        <f ca="1">VLOOKUP(D991,档案!A:B,2,FALSE)</f>
        <v>建设豪威银行500746（扣ETC)</v>
      </c>
      <c r="H991" s="328">
        <f ca="1" t="shared" si="159"/>
        <v>45673</v>
      </c>
      <c r="I991" s="344" t="str">
        <f ca="1" t="shared" si="160"/>
        <v>ETC扣款</v>
      </c>
      <c r="J991" s="344" t="str">
        <f ca="1" t="shared" si="161"/>
        <v>项目成本</v>
      </c>
      <c r="K991" s="345">
        <f ca="1" t="shared" si="162"/>
        <v>0</v>
      </c>
      <c r="L991" s="345">
        <f ca="1" t="shared" si="163"/>
        <v>10.1</v>
      </c>
      <c r="M991" s="345">
        <f ca="1" t="shared" si="164"/>
        <v>21733.83</v>
      </c>
      <c r="N991" s="345">
        <f ca="1" t="shared" si="165"/>
        <v>0</v>
      </c>
    </row>
    <row r="992" ht="14.25" hidden="1" spans="1:14">
      <c r="A992" s="334">
        <f>档案!A991</f>
        <v>0</v>
      </c>
      <c r="B992" s="334">
        <f ca="1" t="shared" si="158"/>
        <v>1</v>
      </c>
      <c r="D992" s="334">
        <f ca="1" t="shared" si="166"/>
        <v>5</v>
      </c>
      <c r="E992" s="327">
        <f ca="1" t="shared" si="167"/>
        <v>19</v>
      </c>
      <c r="F992" s="327" t="str">
        <f ca="1">VLOOKUP(D992,档案!A:C,3,FALSE)</f>
        <v>武汉开明</v>
      </c>
      <c r="G992" s="338" t="str">
        <f ca="1">VLOOKUP(D992,档案!A:B,2,FALSE)</f>
        <v>建设豪威银行500746（扣ETC)</v>
      </c>
      <c r="H992" s="328">
        <f ca="1" t="shared" si="159"/>
        <v>45674</v>
      </c>
      <c r="I992" s="344" t="str">
        <f ca="1" t="shared" si="160"/>
        <v>ETC扣款</v>
      </c>
      <c r="J992" s="344" t="str">
        <f ca="1" t="shared" si="161"/>
        <v>项目成本</v>
      </c>
      <c r="K992" s="345">
        <f ca="1" t="shared" si="162"/>
        <v>0</v>
      </c>
      <c r="L992" s="345">
        <f ca="1" t="shared" si="163"/>
        <v>10.1</v>
      </c>
      <c r="M992" s="345">
        <f ca="1" t="shared" si="164"/>
        <v>21723.73</v>
      </c>
      <c r="N992" s="345">
        <f ca="1" t="shared" si="165"/>
        <v>0</v>
      </c>
    </row>
    <row r="993" ht="14.25" hidden="1" spans="1:14">
      <c r="A993" s="334">
        <f>档案!A992</f>
        <v>0</v>
      </c>
      <c r="B993" s="334">
        <f ca="1" t="shared" si="158"/>
        <v>1</v>
      </c>
      <c r="D993" s="334">
        <f ca="1" t="shared" si="166"/>
        <v>5</v>
      </c>
      <c r="E993" s="327">
        <f ca="1" t="shared" si="167"/>
        <v>20</v>
      </c>
      <c r="F993" s="327" t="str">
        <f ca="1">VLOOKUP(D993,档案!A:C,3,FALSE)</f>
        <v>武汉开明</v>
      </c>
      <c r="G993" s="338" t="str">
        <f ca="1">VLOOKUP(D993,档案!A:B,2,FALSE)</f>
        <v>建设豪威银行500746（扣ETC)</v>
      </c>
      <c r="H993" s="328">
        <f ca="1" t="shared" si="159"/>
        <v>45674</v>
      </c>
      <c r="I993" s="344" t="str">
        <f ca="1" t="shared" si="160"/>
        <v>ETC扣款</v>
      </c>
      <c r="J993" s="344" t="str">
        <f ca="1" t="shared" si="161"/>
        <v>项目成本</v>
      </c>
      <c r="K993" s="345">
        <f ca="1" t="shared" si="162"/>
        <v>0</v>
      </c>
      <c r="L993" s="345">
        <f ca="1" t="shared" si="163"/>
        <v>468</v>
      </c>
      <c r="M993" s="345">
        <f ca="1" t="shared" si="164"/>
        <v>21255.73</v>
      </c>
      <c r="N993" s="345">
        <f ca="1" t="shared" si="165"/>
        <v>0</v>
      </c>
    </row>
    <row r="994" ht="14.25" hidden="1" spans="1:14">
      <c r="A994" s="334">
        <f>档案!A993</f>
        <v>0</v>
      </c>
      <c r="B994" s="334">
        <f ca="1" t="shared" si="158"/>
        <v>1</v>
      </c>
      <c r="D994" s="334">
        <f ca="1" t="shared" si="166"/>
        <v>5</v>
      </c>
      <c r="E994" s="327">
        <f ca="1" t="shared" si="167"/>
        <v>21</v>
      </c>
      <c r="F994" s="327" t="str">
        <f ca="1">VLOOKUP(D994,档案!A:C,3,FALSE)</f>
        <v>武汉开明</v>
      </c>
      <c r="G994" s="338" t="str">
        <f ca="1">VLOOKUP(D994,档案!A:B,2,FALSE)</f>
        <v>建设豪威银行500746（扣ETC)</v>
      </c>
      <c r="H994" s="328">
        <f ca="1" t="shared" si="159"/>
        <v>45675</v>
      </c>
      <c r="I994" s="344" t="str">
        <f ca="1" t="shared" si="160"/>
        <v>ETC扣款</v>
      </c>
      <c r="J994" s="344" t="str">
        <f ca="1" t="shared" si="161"/>
        <v>项目成本</v>
      </c>
      <c r="K994" s="345">
        <f ca="1" t="shared" si="162"/>
        <v>0</v>
      </c>
      <c r="L994" s="345">
        <f ca="1" t="shared" si="163"/>
        <v>73.94</v>
      </c>
      <c r="M994" s="345">
        <f ca="1" t="shared" si="164"/>
        <v>21181.79</v>
      </c>
      <c r="N994" s="345">
        <f ca="1" t="shared" si="165"/>
        <v>0</v>
      </c>
    </row>
    <row r="995" ht="14.25" hidden="1" spans="1:14">
      <c r="A995" s="334">
        <f>档案!A994</f>
        <v>0</v>
      </c>
      <c r="B995" s="334">
        <f ca="1" t="shared" si="158"/>
        <v>1</v>
      </c>
      <c r="D995" s="334">
        <f ca="1" t="shared" si="166"/>
        <v>5</v>
      </c>
      <c r="E995" s="327">
        <f ca="1" t="shared" si="167"/>
        <v>22</v>
      </c>
      <c r="F995" s="327" t="str">
        <f ca="1">VLOOKUP(D995,档案!A:C,3,FALSE)</f>
        <v>武汉开明</v>
      </c>
      <c r="G995" s="338" t="str">
        <f ca="1">VLOOKUP(D995,档案!A:B,2,FALSE)</f>
        <v>建设豪威银行500746（扣ETC)</v>
      </c>
      <c r="H995" s="328">
        <f ca="1" t="shared" si="159"/>
        <v>45675</v>
      </c>
      <c r="I995" s="344" t="str">
        <f ca="1" t="shared" si="160"/>
        <v>ETC扣款</v>
      </c>
      <c r="J995" s="344" t="str">
        <f ca="1" t="shared" si="161"/>
        <v>项目成本</v>
      </c>
      <c r="K995" s="345">
        <f ca="1" t="shared" si="162"/>
        <v>0</v>
      </c>
      <c r="L995" s="345">
        <f ca="1" t="shared" si="163"/>
        <v>10.1</v>
      </c>
      <c r="M995" s="345">
        <f ca="1" t="shared" si="164"/>
        <v>21171.69</v>
      </c>
      <c r="N995" s="345">
        <f ca="1" t="shared" si="165"/>
        <v>0</v>
      </c>
    </row>
    <row r="996" ht="14.25" hidden="1" spans="1:14">
      <c r="A996" s="334">
        <f>档案!A995</f>
        <v>0</v>
      </c>
      <c r="B996" s="334">
        <f ca="1" t="shared" si="158"/>
        <v>1</v>
      </c>
      <c r="D996" s="334">
        <f ca="1" t="shared" si="166"/>
        <v>5</v>
      </c>
      <c r="E996" s="327">
        <f ca="1" t="shared" si="167"/>
        <v>23</v>
      </c>
      <c r="F996" s="327" t="str">
        <f ca="1">VLOOKUP(D996,档案!A:C,3,FALSE)</f>
        <v>武汉开明</v>
      </c>
      <c r="G996" s="338" t="str">
        <f ca="1">VLOOKUP(D996,档案!A:B,2,FALSE)</f>
        <v>建设豪威银行500746（扣ETC)</v>
      </c>
      <c r="H996" s="328">
        <f ca="1" t="shared" si="159"/>
        <v>45675</v>
      </c>
      <c r="I996" s="344" t="str">
        <f ca="1" t="shared" si="160"/>
        <v>ETC扣款</v>
      </c>
      <c r="J996" s="344" t="str">
        <f ca="1" t="shared" si="161"/>
        <v>项目成本</v>
      </c>
      <c r="K996" s="345">
        <f ca="1" t="shared" si="162"/>
        <v>0</v>
      </c>
      <c r="L996" s="345">
        <f ca="1" t="shared" si="163"/>
        <v>10.1</v>
      </c>
      <c r="M996" s="345">
        <f ca="1" t="shared" si="164"/>
        <v>21161.59</v>
      </c>
      <c r="N996" s="345">
        <f ca="1" t="shared" si="165"/>
        <v>0</v>
      </c>
    </row>
    <row r="997" ht="14.25" hidden="1" spans="1:14">
      <c r="A997" s="334">
        <f>档案!A996</f>
        <v>0</v>
      </c>
      <c r="B997" s="334">
        <f ca="1" t="shared" si="158"/>
        <v>1</v>
      </c>
      <c r="D997" s="334">
        <f ca="1" t="shared" si="166"/>
        <v>5</v>
      </c>
      <c r="E997" s="327">
        <f ca="1" t="shared" si="167"/>
        <v>24</v>
      </c>
      <c r="F997" s="327" t="str">
        <f ca="1">VLOOKUP(D997,档案!A:C,3,FALSE)</f>
        <v>武汉开明</v>
      </c>
      <c r="G997" s="338" t="str">
        <f ca="1">VLOOKUP(D997,档案!A:B,2,FALSE)</f>
        <v>建设豪威银行500746（扣ETC)</v>
      </c>
      <c r="H997" s="328">
        <f ca="1" t="shared" si="159"/>
        <v>45678</v>
      </c>
      <c r="I997" s="344" t="str">
        <f ca="1" t="shared" si="160"/>
        <v>ETC扣款</v>
      </c>
      <c r="J997" s="344" t="str">
        <f ca="1" t="shared" si="161"/>
        <v>项目成本</v>
      </c>
      <c r="K997" s="345">
        <f ca="1" t="shared" si="162"/>
        <v>0</v>
      </c>
      <c r="L997" s="345">
        <f ca="1" t="shared" si="163"/>
        <v>10.1</v>
      </c>
      <c r="M997" s="345">
        <f ca="1" t="shared" si="164"/>
        <v>21151.49</v>
      </c>
      <c r="N997" s="345">
        <f ca="1" t="shared" si="165"/>
        <v>0</v>
      </c>
    </row>
    <row r="998" ht="14.25" hidden="1" spans="1:14">
      <c r="A998" s="334">
        <f>档案!A997</f>
        <v>0</v>
      </c>
      <c r="B998" s="334">
        <f ca="1" t="shared" si="158"/>
        <v>1</v>
      </c>
      <c r="D998" s="334">
        <f ca="1" t="shared" si="166"/>
        <v>5</v>
      </c>
      <c r="E998" s="327">
        <f ca="1" t="shared" si="167"/>
        <v>25</v>
      </c>
      <c r="F998" s="327" t="str">
        <f ca="1">VLOOKUP(D998,档案!A:C,3,FALSE)</f>
        <v>武汉开明</v>
      </c>
      <c r="G998" s="338" t="str">
        <f ca="1">VLOOKUP(D998,档案!A:B,2,FALSE)</f>
        <v>建设豪威银行500746（扣ETC)</v>
      </c>
      <c r="H998" s="328">
        <f ca="1" t="shared" si="159"/>
        <v>45678</v>
      </c>
      <c r="I998" s="344" t="str">
        <f ca="1" t="shared" si="160"/>
        <v>ETC扣款</v>
      </c>
      <c r="J998" s="344" t="str">
        <f ca="1" t="shared" si="161"/>
        <v>项目成本</v>
      </c>
      <c r="K998" s="345">
        <f ca="1" t="shared" si="162"/>
        <v>0</v>
      </c>
      <c r="L998" s="345">
        <f ca="1" t="shared" si="163"/>
        <v>21.7</v>
      </c>
      <c r="M998" s="345">
        <f ca="1" t="shared" si="164"/>
        <v>21129.79</v>
      </c>
      <c r="N998" s="345">
        <f ca="1" t="shared" si="165"/>
        <v>0</v>
      </c>
    </row>
    <row r="999" ht="14.25" hidden="1" spans="1:14">
      <c r="A999" s="334">
        <f>档案!A998</f>
        <v>0</v>
      </c>
      <c r="B999" s="334">
        <f ca="1" t="shared" si="158"/>
        <v>1</v>
      </c>
      <c r="D999" s="334">
        <f ca="1" t="shared" si="166"/>
        <v>5</v>
      </c>
      <c r="E999" s="327">
        <f ca="1" t="shared" si="167"/>
        <v>26</v>
      </c>
      <c r="F999" s="327" t="str">
        <f ca="1">VLOOKUP(D999,档案!A:C,3,FALSE)</f>
        <v>武汉开明</v>
      </c>
      <c r="G999" s="338" t="str">
        <f ca="1">VLOOKUP(D999,档案!A:B,2,FALSE)</f>
        <v>建设豪威银行500746（扣ETC)</v>
      </c>
      <c r="H999" s="328">
        <f ca="1" t="shared" si="159"/>
        <v>45679</v>
      </c>
      <c r="I999" s="344" t="str">
        <f ca="1" t="shared" si="160"/>
        <v>ETC扣款</v>
      </c>
      <c r="J999" s="344" t="str">
        <f ca="1" t="shared" si="161"/>
        <v>项目成本</v>
      </c>
      <c r="K999" s="345">
        <f ca="1" t="shared" si="162"/>
        <v>0</v>
      </c>
      <c r="L999" s="345">
        <f ca="1" t="shared" si="163"/>
        <v>10.1</v>
      </c>
      <c r="M999" s="345">
        <f ca="1" t="shared" si="164"/>
        <v>21119.69</v>
      </c>
      <c r="N999" s="345">
        <f ca="1" t="shared" si="165"/>
        <v>0</v>
      </c>
    </row>
    <row r="1000" ht="14.25" hidden="1" spans="1:14">
      <c r="A1000" s="334">
        <f>档案!A999</f>
        <v>0</v>
      </c>
      <c r="B1000" s="334">
        <f ca="1" t="shared" si="158"/>
        <v>1</v>
      </c>
      <c r="D1000" s="334">
        <f ca="1" t="shared" si="166"/>
        <v>5</v>
      </c>
      <c r="E1000" s="327">
        <f ca="1" t="shared" si="167"/>
        <v>27</v>
      </c>
      <c r="F1000" s="327" t="str">
        <f ca="1">VLOOKUP(D1000,档案!A:C,3,FALSE)</f>
        <v>武汉开明</v>
      </c>
      <c r="G1000" s="338" t="str">
        <f ca="1">VLOOKUP(D1000,档案!A:B,2,FALSE)</f>
        <v>建设豪威银行500746（扣ETC)</v>
      </c>
      <c r="H1000" s="328">
        <f ca="1" t="shared" si="159"/>
        <v>45679</v>
      </c>
      <c r="I1000" s="344" t="str">
        <f ca="1" t="shared" si="160"/>
        <v>ETC扣款</v>
      </c>
      <c r="J1000" s="344" t="str">
        <f ca="1" t="shared" si="161"/>
        <v>项目成本</v>
      </c>
      <c r="K1000" s="345">
        <f ca="1" t="shared" si="162"/>
        <v>0</v>
      </c>
      <c r="L1000" s="345">
        <f ca="1" t="shared" si="163"/>
        <v>9.5</v>
      </c>
      <c r="M1000" s="345">
        <f ca="1" t="shared" si="164"/>
        <v>21110.19</v>
      </c>
      <c r="N1000" s="345">
        <f ca="1" t="shared" si="165"/>
        <v>0</v>
      </c>
    </row>
    <row r="1001" ht="14.25" hidden="1" spans="1:14">
      <c r="A1001" s="334">
        <f>档案!A1000</f>
        <v>0</v>
      </c>
      <c r="B1001" s="334">
        <f ca="1" t="shared" si="158"/>
        <v>1</v>
      </c>
      <c r="D1001" s="334">
        <f ca="1" t="shared" si="166"/>
        <v>5</v>
      </c>
      <c r="E1001" s="327">
        <f ca="1" t="shared" si="167"/>
        <v>28</v>
      </c>
      <c r="F1001" s="327" t="str">
        <f ca="1">VLOOKUP(D1001,档案!A:C,3,FALSE)</f>
        <v>武汉开明</v>
      </c>
      <c r="G1001" s="338" t="str">
        <f ca="1">VLOOKUP(D1001,档案!A:B,2,FALSE)</f>
        <v>建设豪威银行500746（扣ETC)</v>
      </c>
      <c r="H1001" s="328">
        <f ca="1" t="shared" si="159"/>
        <v>45679</v>
      </c>
      <c r="I1001" s="344" t="str">
        <f ca="1" t="shared" si="160"/>
        <v>ETC扣款</v>
      </c>
      <c r="J1001" s="344" t="str">
        <f ca="1" t="shared" si="161"/>
        <v>项目成本</v>
      </c>
      <c r="K1001" s="345">
        <f ca="1" t="shared" si="162"/>
        <v>0</v>
      </c>
      <c r="L1001" s="345">
        <f ca="1" t="shared" si="163"/>
        <v>82.65</v>
      </c>
      <c r="M1001" s="345">
        <f ca="1" t="shared" si="164"/>
        <v>21027.54</v>
      </c>
      <c r="N1001" s="345">
        <f ca="1" t="shared" si="165"/>
        <v>0</v>
      </c>
    </row>
    <row r="1002" ht="14.25" hidden="1" spans="1:14">
      <c r="A1002" s="334">
        <f>档案!A1001</f>
        <v>0</v>
      </c>
      <c r="B1002" s="334">
        <f ca="1" t="shared" si="158"/>
        <v>1</v>
      </c>
      <c r="D1002" s="334">
        <f ca="1" t="shared" si="166"/>
        <v>5</v>
      </c>
      <c r="E1002" s="327">
        <f ca="1" t="shared" si="167"/>
        <v>29</v>
      </c>
      <c r="F1002" s="327" t="str">
        <f ca="1">VLOOKUP(D1002,档案!A:C,3,FALSE)</f>
        <v>武汉开明</v>
      </c>
      <c r="G1002" s="338" t="str">
        <f ca="1">VLOOKUP(D1002,档案!A:B,2,FALSE)</f>
        <v>建设豪威银行500746（扣ETC)</v>
      </c>
      <c r="H1002" s="328">
        <f ca="1" t="shared" si="159"/>
        <v>45679</v>
      </c>
      <c r="I1002" s="344" t="str">
        <f ca="1" t="shared" si="160"/>
        <v>ETC扣款</v>
      </c>
      <c r="J1002" s="344" t="str">
        <f ca="1" t="shared" si="161"/>
        <v>项目成本</v>
      </c>
      <c r="K1002" s="345">
        <f ca="1" t="shared" si="162"/>
        <v>0</v>
      </c>
      <c r="L1002" s="345">
        <f ca="1" t="shared" si="163"/>
        <v>10.1</v>
      </c>
      <c r="M1002" s="345">
        <f ca="1" t="shared" si="164"/>
        <v>21017.44</v>
      </c>
      <c r="N1002" s="345">
        <f ca="1" t="shared" si="165"/>
        <v>0</v>
      </c>
    </row>
    <row r="1003" ht="14.25" hidden="1" spans="1:14">
      <c r="A1003" s="334">
        <f>档案!A1002</f>
        <v>0</v>
      </c>
      <c r="B1003" s="334">
        <f ca="1" t="shared" si="158"/>
        <v>1</v>
      </c>
      <c r="D1003" s="334">
        <f ca="1" t="shared" si="166"/>
        <v>5</v>
      </c>
      <c r="E1003" s="327">
        <f ca="1" t="shared" si="167"/>
        <v>30</v>
      </c>
      <c r="F1003" s="327" t="str">
        <f ca="1">VLOOKUP(D1003,档案!A:C,3,FALSE)</f>
        <v>武汉开明</v>
      </c>
      <c r="G1003" s="338" t="str">
        <f ca="1">VLOOKUP(D1003,档案!A:B,2,FALSE)</f>
        <v>建设豪威银行500746（扣ETC)</v>
      </c>
      <c r="H1003" s="328">
        <f ca="1" t="shared" si="159"/>
        <v>45680</v>
      </c>
      <c r="I1003" s="344" t="str">
        <f ca="1" t="shared" si="160"/>
        <v>ETC扣款</v>
      </c>
      <c r="J1003" s="344" t="str">
        <f ca="1" t="shared" si="161"/>
        <v>项目成本</v>
      </c>
      <c r="K1003" s="345">
        <f ca="1" t="shared" si="162"/>
        <v>0</v>
      </c>
      <c r="L1003" s="345">
        <f ca="1" t="shared" si="163"/>
        <v>321.58</v>
      </c>
      <c r="M1003" s="345">
        <f ca="1" t="shared" si="164"/>
        <v>20695.86</v>
      </c>
      <c r="N1003" s="345">
        <f ca="1" t="shared" si="165"/>
        <v>0</v>
      </c>
    </row>
    <row r="1004" ht="14.25" hidden="1" spans="1:14">
      <c r="A1004" s="334">
        <f>档案!A1003</f>
        <v>0</v>
      </c>
      <c r="B1004" s="334">
        <f ca="1" t="shared" si="158"/>
        <v>1</v>
      </c>
      <c r="D1004" s="334">
        <f ca="1" t="shared" si="166"/>
        <v>5</v>
      </c>
      <c r="E1004" s="327">
        <f ca="1" t="shared" si="167"/>
        <v>31</v>
      </c>
      <c r="F1004" s="327" t="str">
        <f ca="1">VLOOKUP(D1004,档案!A:C,3,FALSE)</f>
        <v>武汉开明</v>
      </c>
      <c r="G1004" s="338" t="str">
        <f ca="1">VLOOKUP(D1004,档案!A:B,2,FALSE)</f>
        <v>建设豪威银行500746（扣ETC)</v>
      </c>
      <c r="H1004" s="328">
        <f ca="1" t="shared" si="159"/>
        <v>45680</v>
      </c>
      <c r="I1004" s="344" t="str">
        <f ca="1" t="shared" si="160"/>
        <v>ETC扣款</v>
      </c>
      <c r="J1004" s="344" t="str">
        <f ca="1" t="shared" si="161"/>
        <v>项目成本</v>
      </c>
      <c r="K1004" s="345">
        <f ca="1" t="shared" si="162"/>
        <v>0</v>
      </c>
      <c r="L1004" s="345">
        <f ca="1" t="shared" si="163"/>
        <v>10.1</v>
      </c>
      <c r="M1004" s="345">
        <f ca="1" t="shared" si="164"/>
        <v>20685.76</v>
      </c>
      <c r="N1004" s="345">
        <f ca="1" t="shared" si="165"/>
        <v>0</v>
      </c>
    </row>
    <row r="1005" ht="14.25" hidden="1" spans="1:14">
      <c r="A1005" s="334">
        <f>档案!A1004</f>
        <v>0</v>
      </c>
      <c r="B1005" s="334">
        <f ca="1" t="shared" si="158"/>
        <v>1</v>
      </c>
      <c r="D1005" s="334">
        <f ca="1" t="shared" si="166"/>
        <v>5</v>
      </c>
      <c r="E1005" s="327">
        <f ca="1" t="shared" si="167"/>
        <v>32</v>
      </c>
      <c r="F1005" s="327" t="str">
        <f ca="1">VLOOKUP(D1005,档案!A:C,3,FALSE)</f>
        <v>武汉开明</v>
      </c>
      <c r="G1005" s="338" t="str">
        <f ca="1">VLOOKUP(D1005,档案!A:B,2,FALSE)</f>
        <v>建设豪威银行500746（扣ETC)</v>
      </c>
      <c r="H1005" s="328">
        <f ca="1" t="shared" si="159"/>
        <v>45680</v>
      </c>
      <c r="I1005" s="344" t="str">
        <f ca="1" t="shared" si="160"/>
        <v>ETC扣款</v>
      </c>
      <c r="J1005" s="344" t="str">
        <f ca="1" t="shared" si="161"/>
        <v>项目成本</v>
      </c>
      <c r="K1005" s="345">
        <f ca="1" t="shared" si="162"/>
        <v>0</v>
      </c>
      <c r="L1005" s="345">
        <f ca="1" t="shared" si="163"/>
        <v>10.1</v>
      </c>
      <c r="M1005" s="345">
        <f ca="1" t="shared" si="164"/>
        <v>20675.66</v>
      </c>
      <c r="N1005" s="345">
        <f ca="1" t="shared" si="165"/>
        <v>0</v>
      </c>
    </row>
    <row r="1006" ht="14.25" hidden="1" spans="1:14">
      <c r="A1006" s="334">
        <f>档案!A1005</f>
        <v>0</v>
      </c>
      <c r="B1006" s="334">
        <f ca="1" t="shared" si="158"/>
        <v>1</v>
      </c>
      <c r="D1006" s="334">
        <f ca="1" t="shared" si="166"/>
        <v>5</v>
      </c>
      <c r="E1006" s="327">
        <f ca="1" t="shared" si="167"/>
        <v>33</v>
      </c>
      <c r="F1006" s="327" t="str">
        <f ca="1">VLOOKUP(D1006,档案!A:C,3,FALSE)</f>
        <v>武汉开明</v>
      </c>
      <c r="G1006" s="338" t="str">
        <f ca="1">VLOOKUP(D1006,档案!A:B,2,FALSE)</f>
        <v>建设豪威银行500746（扣ETC)</v>
      </c>
      <c r="H1006" s="328">
        <f ca="1" t="shared" si="159"/>
        <v>45680</v>
      </c>
      <c r="I1006" s="344" t="str">
        <f ca="1" t="shared" si="160"/>
        <v>ETC扣款</v>
      </c>
      <c r="J1006" s="344" t="str">
        <f ca="1" t="shared" si="161"/>
        <v>项目成本</v>
      </c>
      <c r="K1006" s="345">
        <f ca="1" t="shared" si="162"/>
        <v>0</v>
      </c>
      <c r="L1006" s="345">
        <f ca="1" t="shared" si="163"/>
        <v>10.1</v>
      </c>
      <c r="M1006" s="345">
        <f ca="1" t="shared" si="164"/>
        <v>20665.56</v>
      </c>
      <c r="N1006" s="345">
        <f ca="1" t="shared" si="165"/>
        <v>0</v>
      </c>
    </row>
    <row r="1007" ht="14.25" hidden="1" spans="1:14">
      <c r="A1007" s="334">
        <f>档案!A1006</f>
        <v>0</v>
      </c>
      <c r="B1007" s="334">
        <f ca="1" t="shared" si="158"/>
        <v>1</v>
      </c>
      <c r="D1007" s="334">
        <f ca="1" t="shared" si="166"/>
        <v>5</v>
      </c>
      <c r="E1007" s="327">
        <f ca="1" t="shared" si="167"/>
        <v>34</v>
      </c>
      <c r="F1007" s="327" t="str">
        <f ca="1">VLOOKUP(D1007,档案!A:C,3,FALSE)</f>
        <v>武汉开明</v>
      </c>
      <c r="G1007" s="338" t="str">
        <f ca="1">VLOOKUP(D1007,档案!A:B,2,FALSE)</f>
        <v>建设豪威银行500746（扣ETC)</v>
      </c>
      <c r="H1007" s="328">
        <f ca="1" t="shared" si="159"/>
        <v>45680</v>
      </c>
      <c r="I1007" s="344" t="str">
        <f ca="1" t="shared" si="160"/>
        <v>ETC扣款</v>
      </c>
      <c r="J1007" s="344" t="str">
        <f ca="1" t="shared" si="161"/>
        <v>项目成本</v>
      </c>
      <c r="K1007" s="345">
        <f ca="1" t="shared" si="162"/>
        <v>0</v>
      </c>
      <c r="L1007" s="345">
        <f ca="1" t="shared" si="163"/>
        <v>76.71</v>
      </c>
      <c r="M1007" s="345">
        <f ca="1" t="shared" si="164"/>
        <v>20588.85</v>
      </c>
      <c r="N1007" s="345">
        <f ca="1" t="shared" si="165"/>
        <v>0</v>
      </c>
    </row>
    <row r="1008" ht="14.25" hidden="1" spans="1:14">
      <c r="A1008" s="334">
        <f>档案!A1007</f>
        <v>0</v>
      </c>
      <c r="B1008" s="334">
        <f ca="1" t="shared" si="158"/>
        <v>1</v>
      </c>
      <c r="D1008" s="334">
        <f ca="1" t="shared" si="166"/>
        <v>5</v>
      </c>
      <c r="E1008" s="327">
        <f ca="1" t="shared" si="167"/>
        <v>35</v>
      </c>
      <c r="F1008" s="327" t="str">
        <f ca="1">VLOOKUP(D1008,档案!A:C,3,FALSE)</f>
        <v>武汉开明</v>
      </c>
      <c r="G1008" s="338" t="str">
        <f ca="1">VLOOKUP(D1008,档案!A:B,2,FALSE)</f>
        <v>建设豪威银行500746（扣ETC)</v>
      </c>
      <c r="H1008" s="328">
        <f ca="1" t="shared" si="159"/>
        <v>45681</v>
      </c>
      <c r="I1008" s="344" t="str">
        <f ca="1" t="shared" si="160"/>
        <v>ETC扣款</v>
      </c>
      <c r="J1008" s="344" t="str">
        <f ca="1" t="shared" si="161"/>
        <v>项目成本</v>
      </c>
      <c r="K1008" s="345">
        <f ca="1" t="shared" si="162"/>
        <v>0</v>
      </c>
      <c r="L1008" s="345">
        <f ca="1" t="shared" si="163"/>
        <v>228.95</v>
      </c>
      <c r="M1008" s="345">
        <f ca="1" t="shared" si="164"/>
        <v>20359.9</v>
      </c>
      <c r="N1008" s="345">
        <f ca="1" t="shared" si="165"/>
        <v>0</v>
      </c>
    </row>
    <row r="1009" ht="14.25" hidden="1" spans="1:14">
      <c r="A1009" s="334">
        <f>档案!A1008</f>
        <v>0</v>
      </c>
      <c r="B1009" s="334">
        <f ca="1" t="shared" si="158"/>
        <v>1</v>
      </c>
      <c r="D1009" s="334">
        <f ca="1" t="shared" si="166"/>
        <v>5</v>
      </c>
      <c r="E1009" s="327">
        <f ca="1" t="shared" si="167"/>
        <v>36</v>
      </c>
      <c r="F1009" s="327" t="str">
        <f ca="1">VLOOKUP(D1009,档案!A:C,3,FALSE)</f>
        <v>武汉开明</v>
      </c>
      <c r="G1009" s="338" t="str">
        <f ca="1">VLOOKUP(D1009,档案!A:B,2,FALSE)</f>
        <v>建设豪威银行500746（扣ETC)</v>
      </c>
      <c r="H1009" s="328">
        <f ca="1" t="shared" si="159"/>
        <v>45681</v>
      </c>
      <c r="I1009" s="344" t="str">
        <f ca="1" t="shared" si="160"/>
        <v>ETC扣款</v>
      </c>
      <c r="J1009" s="344" t="str">
        <f ca="1" t="shared" si="161"/>
        <v>项目成本</v>
      </c>
      <c r="K1009" s="345">
        <f ca="1" t="shared" si="162"/>
        <v>0</v>
      </c>
      <c r="L1009" s="345">
        <f ca="1" t="shared" si="163"/>
        <v>52</v>
      </c>
      <c r="M1009" s="345">
        <f ca="1" t="shared" si="164"/>
        <v>20307.9</v>
      </c>
      <c r="N1009" s="345">
        <f ca="1" t="shared" si="165"/>
        <v>0</v>
      </c>
    </row>
    <row r="1010" ht="14.25" hidden="1" spans="1:14">
      <c r="A1010" s="334">
        <f>档案!A1009</f>
        <v>0</v>
      </c>
      <c r="B1010" s="334">
        <f ca="1" t="shared" si="158"/>
        <v>1</v>
      </c>
      <c r="D1010" s="334">
        <f ca="1" t="shared" si="166"/>
        <v>5</v>
      </c>
      <c r="E1010" s="327">
        <f ca="1" t="shared" si="167"/>
        <v>37</v>
      </c>
      <c r="F1010" s="327" t="str">
        <f ca="1">VLOOKUP(D1010,档案!A:C,3,FALSE)</f>
        <v>武汉开明</v>
      </c>
      <c r="G1010" s="338" t="str">
        <f ca="1">VLOOKUP(D1010,档案!A:B,2,FALSE)</f>
        <v>建设豪威银行500746（扣ETC)</v>
      </c>
      <c r="H1010" s="328">
        <f ca="1" t="shared" si="159"/>
        <v>45681</v>
      </c>
      <c r="I1010" s="344" t="str">
        <f ca="1" t="shared" si="160"/>
        <v>ETC扣款</v>
      </c>
      <c r="J1010" s="344" t="str">
        <f ca="1" t="shared" si="161"/>
        <v>项目成本</v>
      </c>
      <c r="K1010" s="345">
        <f ca="1" t="shared" si="162"/>
        <v>0</v>
      </c>
      <c r="L1010" s="345">
        <f ca="1" t="shared" si="163"/>
        <v>62.42</v>
      </c>
      <c r="M1010" s="345">
        <f ca="1" t="shared" si="164"/>
        <v>20245.48</v>
      </c>
      <c r="N1010" s="345">
        <f ca="1" t="shared" si="165"/>
        <v>0</v>
      </c>
    </row>
    <row r="1011" ht="14.25" hidden="1" spans="1:14">
      <c r="A1011" s="334">
        <f>档案!A1010</f>
        <v>0</v>
      </c>
      <c r="B1011" s="334">
        <f ca="1" t="shared" si="158"/>
        <v>1</v>
      </c>
      <c r="D1011" s="334">
        <f ca="1" t="shared" si="166"/>
        <v>5</v>
      </c>
      <c r="E1011" s="327">
        <f ca="1" t="shared" si="167"/>
        <v>38</v>
      </c>
      <c r="F1011" s="327" t="str">
        <f ca="1">VLOOKUP(D1011,档案!A:C,3,FALSE)</f>
        <v>武汉开明</v>
      </c>
      <c r="G1011" s="338" t="str">
        <f ca="1">VLOOKUP(D1011,档案!A:B,2,FALSE)</f>
        <v>建设豪威银行500746（扣ETC)</v>
      </c>
      <c r="H1011" s="328">
        <f ca="1" t="shared" si="159"/>
        <v>45681</v>
      </c>
      <c r="I1011" s="344" t="str">
        <f ca="1" t="shared" si="160"/>
        <v>ETC扣款</v>
      </c>
      <c r="J1011" s="344" t="str">
        <f ca="1" t="shared" si="161"/>
        <v>项目成本</v>
      </c>
      <c r="K1011" s="345">
        <f ca="1" t="shared" si="162"/>
        <v>0</v>
      </c>
      <c r="L1011" s="345">
        <f ca="1" t="shared" si="163"/>
        <v>363</v>
      </c>
      <c r="M1011" s="345">
        <f ca="1" t="shared" si="164"/>
        <v>19882.48</v>
      </c>
      <c r="N1011" s="345">
        <f ca="1" t="shared" si="165"/>
        <v>0</v>
      </c>
    </row>
    <row r="1012" ht="14.25" hidden="1" spans="1:14">
      <c r="A1012" s="334">
        <f>档案!A1011</f>
        <v>0</v>
      </c>
      <c r="B1012" s="334">
        <f ca="1" t="shared" si="158"/>
        <v>1</v>
      </c>
      <c r="D1012" s="334">
        <f ca="1" t="shared" si="166"/>
        <v>5</v>
      </c>
      <c r="E1012" s="327">
        <f ca="1" t="shared" si="167"/>
        <v>39</v>
      </c>
      <c r="F1012" s="327" t="str">
        <f ca="1">VLOOKUP(D1012,档案!A:C,3,FALSE)</f>
        <v>武汉开明</v>
      </c>
      <c r="G1012" s="338" t="str">
        <f ca="1">VLOOKUP(D1012,档案!A:B,2,FALSE)</f>
        <v>建设豪威银行500746（扣ETC)</v>
      </c>
      <c r="H1012" s="328">
        <f ca="1" t="shared" si="159"/>
        <v>45681</v>
      </c>
      <c r="I1012" s="344" t="str">
        <f ca="1" t="shared" si="160"/>
        <v>ETC扣款</v>
      </c>
      <c r="J1012" s="344" t="str">
        <f ca="1" t="shared" si="161"/>
        <v>项目成本</v>
      </c>
      <c r="K1012" s="345">
        <f ca="1" t="shared" si="162"/>
        <v>0</v>
      </c>
      <c r="L1012" s="345">
        <f ca="1" t="shared" si="163"/>
        <v>10.1</v>
      </c>
      <c r="M1012" s="345">
        <f ca="1" t="shared" si="164"/>
        <v>19872.38</v>
      </c>
      <c r="N1012" s="345">
        <f ca="1" t="shared" si="165"/>
        <v>0</v>
      </c>
    </row>
    <row r="1013" ht="14.25" hidden="1" spans="1:14">
      <c r="A1013" s="334">
        <f>档案!A1012</f>
        <v>0</v>
      </c>
      <c r="B1013" s="334">
        <f ca="1" t="shared" si="158"/>
        <v>1</v>
      </c>
      <c r="D1013" s="334">
        <f ca="1" t="shared" si="166"/>
        <v>5</v>
      </c>
      <c r="E1013" s="327">
        <f ca="1" t="shared" si="167"/>
        <v>40</v>
      </c>
      <c r="F1013" s="327" t="str">
        <f ca="1">VLOOKUP(D1013,档案!A:C,3,FALSE)</f>
        <v>武汉开明</v>
      </c>
      <c r="G1013" s="338" t="str">
        <f ca="1">VLOOKUP(D1013,档案!A:B,2,FALSE)</f>
        <v>建设豪威银行500746（扣ETC)</v>
      </c>
      <c r="H1013" s="328">
        <f ca="1" t="shared" si="159"/>
        <v>45682</v>
      </c>
      <c r="I1013" s="344" t="str">
        <f ca="1" t="shared" si="160"/>
        <v>ETC扣款</v>
      </c>
      <c r="J1013" s="344" t="str">
        <f ca="1" t="shared" si="161"/>
        <v>项目成本</v>
      </c>
      <c r="K1013" s="345">
        <f ca="1" t="shared" si="162"/>
        <v>0</v>
      </c>
      <c r="L1013" s="345">
        <f ca="1" t="shared" si="163"/>
        <v>44.07</v>
      </c>
      <c r="M1013" s="345">
        <f ca="1" t="shared" si="164"/>
        <v>19828.31</v>
      </c>
      <c r="N1013" s="345">
        <f ca="1" t="shared" si="165"/>
        <v>0</v>
      </c>
    </row>
    <row r="1014" ht="14.25" hidden="1" spans="1:14">
      <c r="A1014" s="334">
        <f>档案!A1013</f>
        <v>0</v>
      </c>
      <c r="B1014" s="334">
        <f ca="1" t="shared" si="158"/>
        <v>1</v>
      </c>
      <c r="D1014" s="334">
        <f ca="1" t="shared" si="166"/>
        <v>5</v>
      </c>
      <c r="E1014" s="327">
        <f ca="1" t="shared" si="167"/>
        <v>41</v>
      </c>
      <c r="F1014" s="327" t="str">
        <f ca="1">VLOOKUP(D1014,档案!A:C,3,FALSE)</f>
        <v>武汉开明</v>
      </c>
      <c r="G1014" s="338" t="str">
        <f ca="1">VLOOKUP(D1014,档案!A:B,2,FALSE)</f>
        <v>建设豪威银行500746（扣ETC)</v>
      </c>
      <c r="H1014" s="328">
        <f ca="1" t="shared" si="159"/>
        <v>45682</v>
      </c>
      <c r="I1014" s="344" t="str">
        <f ca="1" t="shared" si="160"/>
        <v>ETC扣款</v>
      </c>
      <c r="J1014" s="344" t="str">
        <f ca="1" t="shared" si="161"/>
        <v>项目成本</v>
      </c>
      <c r="K1014" s="345">
        <f ca="1" t="shared" si="162"/>
        <v>0</v>
      </c>
      <c r="L1014" s="345">
        <f ca="1" t="shared" si="163"/>
        <v>10.1</v>
      </c>
      <c r="M1014" s="345">
        <f ca="1" t="shared" si="164"/>
        <v>19818.21</v>
      </c>
      <c r="N1014" s="345">
        <f ca="1" t="shared" si="165"/>
        <v>0</v>
      </c>
    </row>
    <row r="1015" ht="14.25" hidden="1" spans="1:14">
      <c r="A1015" s="334">
        <f>档案!A1014</f>
        <v>0</v>
      </c>
      <c r="B1015" s="334">
        <f ca="1" t="shared" si="158"/>
        <v>1</v>
      </c>
      <c r="D1015" s="334">
        <f ca="1" t="shared" si="166"/>
        <v>5</v>
      </c>
      <c r="E1015" s="327">
        <f ca="1" t="shared" si="167"/>
        <v>42</v>
      </c>
      <c r="F1015" s="327" t="str">
        <f ca="1">VLOOKUP(D1015,档案!A:C,3,FALSE)</f>
        <v>武汉开明</v>
      </c>
      <c r="G1015" s="338" t="str">
        <f ca="1">VLOOKUP(D1015,档案!A:B,2,FALSE)</f>
        <v>建设豪威银行500746（扣ETC)</v>
      </c>
      <c r="H1015" s="328">
        <f ca="1" t="shared" si="159"/>
        <v>45682</v>
      </c>
      <c r="I1015" s="344" t="str">
        <f ca="1" t="shared" si="160"/>
        <v>ETC扣款</v>
      </c>
      <c r="J1015" s="344" t="str">
        <f ca="1" t="shared" si="161"/>
        <v>项目成本</v>
      </c>
      <c r="K1015" s="348">
        <f ca="1" t="shared" si="162"/>
        <v>0</v>
      </c>
      <c r="L1015" s="345">
        <f ca="1" t="shared" si="163"/>
        <v>44.07</v>
      </c>
      <c r="M1015" s="345">
        <f ca="1" t="shared" si="164"/>
        <v>19774.14</v>
      </c>
      <c r="N1015" s="345">
        <f ca="1" t="shared" si="165"/>
        <v>0</v>
      </c>
    </row>
    <row r="1016" ht="14.25" hidden="1" spans="1:14">
      <c r="A1016" s="334">
        <f>档案!A1015</f>
        <v>0</v>
      </c>
      <c r="B1016" s="334">
        <f ca="1" t="shared" si="158"/>
        <v>1</v>
      </c>
      <c r="D1016" s="334">
        <f ca="1" t="shared" si="166"/>
        <v>5</v>
      </c>
      <c r="E1016" s="327">
        <f ca="1" t="shared" si="167"/>
        <v>43</v>
      </c>
      <c r="F1016" s="327" t="str">
        <f ca="1">VLOOKUP(D1016,档案!A:C,3,FALSE)</f>
        <v>武汉开明</v>
      </c>
      <c r="G1016" s="338" t="str">
        <f ca="1">VLOOKUP(D1016,档案!A:B,2,FALSE)</f>
        <v>建设豪威银行500746（扣ETC)</v>
      </c>
      <c r="H1016" s="328">
        <f ca="1" t="shared" si="159"/>
        <v>45682</v>
      </c>
      <c r="I1016" s="344" t="str">
        <f ca="1" t="shared" si="160"/>
        <v>ETC扣款</v>
      </c>
      <c r="J1016" s="344" t="str">
        <f ca="1" t="shared" si="161"/>
        <v>项目成本</v>
      </c>
      <c r="K1016" s="345">
        <f ca="1" t="shared" si="162"/>
        <v>0</v>
      </c>
      <c r="L1016" s="345">
        <f ca="1" t="shared" si="163"/>
        <v>21.7</v>
      </c>
      <c r="M1016" s="345">
        <f ca="1" t="shared" si="164"/>
        <v>19752.44</v>
      </c>
      <c r="N1016" s="345">
        <f ca="1" t="shared" si="165"/>
        <v>0</v>
      </c>
    </row>
    <row r="1017" ht="14.25" hidden="1" spans="1:14">
      <c r="A1017" s="334">
        <f>档案!A1016</f>
        <v>0</v>
      </c>
      <c r="B1017" s="334">
        <f ca="1" t="shared" si="158"/>
        <v>1</v>
      </c>
      <c r="D1017" s="334">
        <f ca="1" t="shared" si="166"/>
        <v>5</v>
      </c>
      <c r="E1017" s="327">
        <f ca="1" t="shared" si="167"/>
        <v>44</v>
      </c>
      <c r="F1017" s="327" t="str">
        <f ca="1">VLOOKUP(D1017,档案!A:C,3,FALSE)</f>
        <v>武汉开明</v>
      </c>
      <c r="G1017" s="338" t="str">
        <f ca="1">VLOOKUP(D1017,档案!A:B,2,FALSE)</f>
        <v>建设豪威银行500746（扣ETC)</v>
      </c>
      <c r="H1017" s="328">
        <f ca="1" t="shared" si="159"/>
        <v>45683</v>
      </c>
      <c r="I1017" s="344" t="str">
        <f ca="1" t="shared" si="160"/>
        <v>ETC扣款</v>
      </c>
      <c r="J1017" s="344" t="str">
        <f ca="1" t="shared" si="161"/>
        <v>项目成本</v>
      </c>
      <c r="K1017" s="348">
        <f ca="1" t="shared" si="162"/>
        <v>0</v>
      </c>
      <c r="L1017" s="345">
        <f ca="1" t="shared" si="163"/>
        <v>10.1</v>
      </c>
      <c r="M1017" s="345">
        <f ca="1" t="shared" si="164"/>
        <v>19742.34</v>
      </c>
      <c r="N1017" s="345">
        <f ca="1" t="shared" si="165"/>
        <v>0</v>
      </c>
    </row>
    <row r="1018" ht="14.25" hidden="1" spans="1:14">
      <c r="A1018" s="334">
        <f>档案!A1017</f>
        <v>0</v>
      </c>
      <c r="B1018" s="334">
        <f ca="1" t="shared" si="158"/>
        <v>1</v>
      </c>
      <c r="D1018" s="334">
        <f ca="1" t="shared" si="166"/>
        <v>5</v>
      </c>
      <c r="E1018" s="327">
        <f ca="1" t="shared" si="167"/>
        <v>45</v>
      </c>
      <c r="F1018" s="327" t="str">
        <f ca="1">VLOOKUP(D1018,档案!A:C,3,FALSE)</f>
        <v>武汉开明</v>
      </c>
      <c r="G1018" s="338" t="str">
        <f ca="1">VLOOKUP(D1018,档案!A:B,2,FALSE)</f>
        <v>建设豪威银行500746（扣ETC)</v>
      </c>
      <c r="H1018" s="328">
        <f ca="1" t="shared" si="159"/>
        <v>45683</v>
      </c>
      <c r="I1018" s="344" t="str">
        <f ca="1" t="shared" si="160"/>
        <v>ETC扣款</v>
      </c>
      <c r="J1018" s="344" t="str">
        <f ca="1" t="shared" si="161"/>
        <v>项目成本</v>
      </c>
      <c r="K1018" s="345">
        <f ca="1" t="shared" si="162"/>
        <v>0</v>
      </c>
      <c r="L1018" s="345">
        <f ca="1" t="shared" si="163"/>
        <v>10.1</v>
      </c>
      <c r="M1018" s="345">
        <f ca="1" t="shared" si="164"/>
        <v>19732.24</v>
      </c>
      <c r="N1018" s="345">
        <f ca="1" t="shared" si="165"/>
        <v>0</v>
      </c>
    </row>
    <row r="1019" ht="14.25" hidden="1" spans="1:14">
      <c r="A1019" s="334">
        <f>档案!A1018</f>
        <v>0</v>
      </c>
      <c r="B1019" s="334">
        <f ca="1" t="shared" si="158"/>
        <v>1</v>
      </c>
      <c r="D1019" s="334">
        <f ca="1" t="shared" si="166"/>
        <v>5</v>
      </c>
      <c r="E1019" s="327">
        <f ca="1" t="shared" si="167"/>
        <v>46</v>
      </c>
      <c r="F1019" s="327" t="str">
        <f ca="1">VLOOKUP(D1019,档案!A:C,3,FALSE)</f>
        <v>武汉开明</v>
      </c>
      <c r="G1019" s="338" t="str">
        <f ca="1">VLOOKUP(D1019,档案!A:B,2,FALSE)</f>
        <v>建设豪威银行500746（扣ETC)</v>
      </c>
      <c r="H1019" s="328">
        <f ca="1" t="shared" si="159"/>
        <v>45683</v>
      </c>
      <c r="I1019" s="344" t="str">
        <f ca="1" t="shared" si="160"/>
        <v>ETC扣款</v>
      </c>
      <c r="J1019" s="344" t="str">
        <f ca="1" t="shared" si="161"/>
        <v>项目成本</v>
      </c>
      <c r="K1019" s="345">
        <f ca="1" t="shared" si="162"/>
        <v>0</v>
      </c>
      <c r="L1019" s="345">
        <f ca="1" t="shared" si="163"/>
        <v>107.92</v>
      </c>
      <c r="M1019" s="345">
        <f ca="1" t="shared" si="164"/>
        <v>19624.32</v>
      </c>
      <c r="N1019" s="345">
        <f ca="1" t="shared" si="165"/>
        <v>0</v>
      </c>
    </row>
    <row r="1020" ht="14.25" hidden="1" spans="1:14">
      <c r="A1020" s="334">
        <f>档案!A1019</f>
        <v>0</v>
      </c>
      <c r="B1020" s="334">
        <f ca="1" t="shared" si="158"/>
        <v>1</v>
      </c>
      <c r="D1020" s="334">
        <f ca="1" t="shared" si="166"/>
        <v>5</v>
      </c>
      <c r="E1020" s="327">
        <f ca="1" t="shared" si="167"/>
        <v>47</v>
      </c>
      <c r="F1020" s="327" t="str">
        <f ca="1">VLOOKUP(D1020,档案!A:C,3,FALSE)</f>
        <v>武汉开明</v>
      </c>
      <c r="G1020" s="338" t="str">
        <f ca="1">VLOOKUP(D1020,档案!A:B,2,FALSE)</f>
        <v>建设豪威银行500746（扣ETC)</v>
      </c>
      <c r="H1020" s="328">
        <f ca="1" t="shared" si="159"/>
        <v>45683</v>
      </c>
      <c r="I1020" s="344" t="str">
        <f ca="1" t="shared" si="160"/>
        <v>ETC扣款</v>
      </c>
      <c r="J1020" s="344" t="str">
        <f ca="1" t="shared" si="161"/>
        <v>项目成本</v>
      </c>
      <c r="K1020" s="345">
        <f ca="1" t="shared" si="162"/>
        <v>0</v>
      </c>
      <c r="L1020" s="345">
        <f ca="1" t="shared" si="163"/>
        <v>20</v>
      </c>
      <c r="M1020" s="345">
        <f ca="1" t="shared" si="164"/>
        <v>19604.32</v>
      </c>
      <c r="N1020" s="345">
        <f ca="1" t="shared" si="165"/>
        <v>0</v>
      </c>
    </row>
    <row r="1021" ht="14.25" hidden="1" spans="1:14">
      <c r="A1021" s="334">
        <f>档案!A1020</f>
        <v>0</v>
      </c>
      <c r="B1021" s="334">
        <f ca="1" t="shared" si="158"/>
        <v>1</v>
      </c>
      <c r="D1021" s="334">
        <f ca="1" t="shared" si="166"/>
        <v>5</v>
      </c>
      <c r="E1021" s="327">
        <f ca="1" t="shared" si="167"/>
        <v>48</v>
      </c>
      <c r="F1021" s="327" t="str">
        <f ca="1">VLOOKUP(D1021,档案!A:C,3,FALSE)</f>
        <v>武汉开明</v>
      </c>
      <c r="G1021" s="338" t="str">
        <f ca="1">VLOOKUP(D1021,档案!A:B,2,FALSE)</f>
        <v>建设豪威银行500746（扣ETC)</v>
      </c>
      <c r="H1021" s="328">
        <f ca="1" t="shared" si="159"/>
        <v>45684</v>
      </c>
      <c r="I1021" s="344" t="str">
        <f ca="1" t="shared" si="160"/>
        <v>ETC扣款</v>
      </c>
      <c r="J1021" s="344" t="str">
        <f ca="1" t="shared" si="161"/>
        <v>项目成本</v>
      </c>
      <c r="K1021" s="345">
        <f ca="1" t="shared" si="162"/>
        <v>0</v>
      </c>
      <c r="L1021" s="345">
        <f ca="1" t="shared" si="163"/>
        <v>10.1</v>
      </c>
      <c r="M1021" s="345">
        <f ca="1" t="shared" si="164"/>
        <v>19594.22</v>
      </c>
      <c r="N1021" s="345">
        <f ca="1" t="shared" si="165"/>
        <v>0</v>
      </c>
    </row>
    <row r="1022" ht="14.25" hidden="1" spans="1:14">
      <c r="A1022" s="334">
        <f>档案!A1021</f>
        <v>0</v>
      </c>
      <c r="B1022" s="334">
        <f ca="1" t="shared" si="158"/>
        <v>1</v>
      </c>
      <c r="D1022" s="334">
        <f ca="1" t="shared" si="166"/>
        <v>5</v>
      </c>
      <c r="E1022" s="327">
        <f ca="1" t="shared" si="167"/>
        <v>49</v>
      </c>
      <c r="F1022" s="327" t="str">
        <f ca="1">VLOOKUP(D1022,档案!A:C,3,FALSE)</f>
        <v>武汉开明</v>
      </c>
      <c r="G1022" s="338" t="str">
        <f ca="1">VLOOKUP(D1022,档案!A:B,2,FALSE)</f>
        <v>建设豪威银行500746（扣ETC)</v>
      </c>
      <c r="H1022" s="328">
        <f ca="1" t="shared" si="159"/>
        <v>45684</v>
      </c>
      <c r="I1022" s="344" t="str">
        <f ca="1" t="shared" si="160"/>
        <v>ETC扣款</v>
      </c>
      <c r="J1022" s="344" t="str">
        <f ca="1" t="shared" si="161"/>
        <v>项目成本</v>
      </c>
      <c r="K1022" s="345">
        <f ca="1" t="shared" si="162"/>
        <v>0</v>
      </c>
      <c r="L1022" s="345">
        <f ca="1" t="shared" si="163"/>
        <v>128.25</v>
      </c>
      <c r="M1022" s="345">
        <f ca="1" t="shared" si="164"/>
        <v>19465.97</v>
      </c>
      <c r="N1022" s="345">
        <f ca="1" t="shared" si="165"/>
        <v>0</v>
      </c>
    </row>
    <row r="1023" ht="14.25" hidden="1" spans="1:14">
      <c r="A1023" s="334">
        <f>档案!A1022</f>
        <v>0</v>
      </c>
      <c r="B1023" s="334">
        <f ca="1" t="shared" si="158"/>
        <v>1</v>
      </c>
      <c r="D1023" s="334">
        <f ca="1" t="shared" si="166"/>
        <v>5</v>
      </c>
      <c r="E1023" s="327">
        <f ca="1" t="shared" si="167"/>
        <v>50</v>
      </c>
      <c r="F1023" s="327" t="str">
        <f ca="1">VLOOKUP(D1023,档案!A:C,3,FALSE)</f>
        <v>武汉开明</v>
      </c>
      <c r="G1023" s="338" t="str">
        <f ca="1">VLOOKUP(D1023,档案!A:B,2,FALSE)</f>
        <v>建设豪威银行500746（扣ETC)</v>
      </c>
      <c r="H1023" s="328">
        <f ca="1" t="shared" si="159"/>
        <v>45684</v>
      </c>
      <c r="I1023" s="344" t="str">
        <f ca="1" t="shared" si="160"/>
        <v>ETC扣款</v>
      </c>
      <c r="J1023" s="344" t="str">
        <f ca="1" t="shared" si="161"/>
        <v>项目成本</v>
      </c>
      <c r="K1023" s="345">
        <f ca="1" t="shared" si="162"/>
        <v>0</v>
      </c>
      <c r="L1023" s="345">
        <f ca="1" t="shared" si="163"/>
        <v>10.1</v>
      </c>
      <c r="M1023" s="345">
        <f ca="1" t="shared" si="164"/>
        <v>19455.87</v>
      </c>
      <c r="N1023" s="345">
        <f ca="1" t="shared" si="165"/>
        <v>0</v>
      </c>
    </row>
    <row r="1024" ht="14.25" hidden="1" spans="1:14">
      <c r="A1024" s="334">
        <f>档案!A1023</f>
        <v>0</v>
      </c>
      <c r="B1024" s="334">
        <f ca="1" t="shared" si="158"/>
        <v>1</v>
      </c>
      <c r="D1024" s="334">
        <f ca="1" t="shared" si="166"/>
        <v>5</v>
      </c>
      <c r="E1024" s="327">
        <f ca="1" t="shared" si="167"/>
        <v>51</v>
      </c>
      <c r="F1024" s="327" t="str">
        <f ca="1">VLOOKUP(D1024,档案!A:C,3,FALSE)</f>
        <v>武汉开明</v>
      </c>
      <c r="G1024" s="338" t="str">
        <f ca="1">VLOOKUP(D1024,档案!A:B,2,FALSE)</f>
        <v>建设豪威银行500746（扣ETC)</v>
      </c>
      <c r="H1024" s="328">
        <f ca="1" t="shared" si="159"/>
        <v>45684</v>
      </c>
      <c r="I1024" s="344" t="str">
        <f ca="1" t="shared" si="160"/>
        <v>ETC扣款</v>
      </c>
      <c r="J1024" s="344" t="str">
        <f ca="1" t="shared" si="161"/>
        <v>项目成本</v>
      </c>
      <c r="K1024" s="345">
        <f ca="1" t="shared" si="162"/>
        <v>0</v>
      </c>
      <c r="L1024" s="345">
        <f ca="1" t="shared" si="163"/>
        <v>10.1</v>
      </c>
      <c r="M1024" s="345">
        <f ca="1" t="shared" si="164"/>
        <v>19445.77</v>
      </c>
      <c r="N1024" s="345">
        <f ca="1" t="shared" si="165"/>
        <v>0</v>
      </c>
    </row>
    <row r="1025" ht="14.25" hidden="1" spans="1:14">
      <c r="A1025" s="334">
        <f>档案!A1024</f>
        <v>0</v>
      </c>
      <c r="B1025" s="334">
        <f ca="1" t="shared" si="158"/>
        <v>1</v>
      </c>
      <c r="D1025" s="334">
        <f ca="1" t="shared" si="166"/>
        <v>5</v>
      </c>
      <c r="E1025" s="327">
        <f ca="1" t="shared" si="167"/>
        <v>52</v>
      </c>
      <c r="F1025" s="327" t="str">
        <f ca="1">VLOOKUP(D1025,档案!A:C,3,FALSE)</f>
        <v>武汉开明</v>
      </c>
      <c r="G1025" s="338" t="str">
        <f ca="1">VLOOKUP(D1025,档案!A:B,2,FALSE)</f>
        <v>建设豪威银行500746（扣ETC)</v>
      </c>
      <c r="H1025" s="328">
        <f ca="1" t="shared" si="159"/>
        <v>45694</v>
      </c>
      <c r="I1025" s="344" t="str">
        <f ca="1" t="shared" si="160"/>
        <v>ETC扣款</v>
      </c>
      <c r="J1025" s="344" t="str">
        <f ca="1" t="shared" si="161"/>
        <v>项目成本</v>
      </c>
      <c r="K1025" s="345">
        <f ca="1" t="shared" si="162"/>
        <v>0</v>
      </c>
      <c r="L1025" s="345">
        <f ca="1" t="shared" si="163"/>
        <v>10.1</v>
      </c>
      <c r="M1025" s="345">
        <f ca="1" t="shared" si="164"/>
        <v>19435.67</v>
      </c>
      <c r="N1025" s="345">
        <f ca="1" t="shared" si="165"/>
        <v>0</v>
      </c>
    </row>
    <row r="1026" ht="14.25" hidden="1" spans="1:14">
      <c r="A1026" s="334">
        <f>档案!A1025</f>
        <v>0</v>
      </c>
      <c r="B1026" s="334">
        <f ca="1" t="shared" si="158"/>
        <v>1</v>
      </c>
      <c r="D1026" s="334">
        <f ca="1" t="shared" si="166"/>
        <v>5</v>
      </c>
      <c r="E1026" s="327">
        <f ca="1" t="shared" si="167"/>
        <v>53</v>
      </c>
      <c r="F1026" s="327" t="str">
        <f ca="1">VLOOKUP(D1026,档案!A:C,3,FALSE)</f>
        <v>武汉开明</v>
      </c>
      <c r="G1026" s="338" t="str">
        <f ca="1">VLOOKUP(D1026,档案!A:B,2,FALSE)</f>
        <v>建设豪威银行500746（扣ETC)</v>
      </c>
      <c r="H1026" s="328">
        <f ca="1" t="shared" si="159"/>
        <v>45694</v>
      </c>
      <c r="I1026" s="344" t="str">
        <f ca="1" t="shared" si="160"/>
        <v>ETC扣款</v>
      </c>
      <c r="J1026" s="344" t="str">
        <f ca="1" t="shared" si="161"/>
        <v>项目成本</v>
      </c>
      <c r="K1026" s="345">
        <f ca="1" t="shared" si="162"/>
        <v>0</v>
      </c>
      <c r="L1026" s="345">
        <f ca="1" t="shared" si="163"/>
        <v>101</v>
      </c>
      <c r="M1026" s="345">
        <f ca="1" t="shared" si="164"/>
        <v>19334.67</v>
      </c>
      <c r="N1026" s="345">
        <f ca="1" t="shared" si="165"/>
        <v>0</v>
      </c>
    </row>
    <row r="1027" ht="14.25" hidden="1" spans="1:14">
      <c r="A1027" s="334">
        <f>档案!A1026</f>
        <v>0</v>
      </c>
      <c r="B1027" s="334">
        <f ca="1" t="shared" ref="B1027:B1090" si="168">COUNTA(INDIRECT("'"&amp;A1027&amp;"'!a:a"))</f>
        <v>1</v>
      </c>
      <c r="D1027" s="334">
        <f ca="1" t="shared" si="166"/>
        <v>5</v>
      </c>
      <c r="E1027" s="327">
        <f ca="1" t="shared" si="167"/>
        <v>54</v>
      </c>
      <c r="F1027" s="327" t="str">
        <f ca="1">VLOOKUP(D1027,档案!A:C,3,FALSE)</f>
        <v>武汉开明</v>
      </c>
      <c r="G1027" s="338" t="str">
        <f ca="1">VLOOKUP(D1027,档案!A:B,2,FALSE)</f>
        <v>建设豪威银行500746（扣ETC)</v>
      </c>
      <c r="H1027" s="328">
        <f ca="1" t="shared" ref="H1027:H1090" si="169">INDEX(INDIRECT("'"&amp;$D1027&amp;"'!A:g"),$E1027,COLUMN()-7)</f>
        <v>45694</v>
      </c>
      <c r="I1027" s="344" t="str">
        <f ca="1" t="shared" ref="I1027:I1090" si="170">INDEX(INDIRECT("'"&amp;$D1027&amp;"'!A:g"),$E1027,COLUMN()-7)</f>
        <v>ETC扣款</v>
      </c>
      <c r="J1027" s="344" t="str">
        <f ca="1" t="shared" ref="J1027:J1090" si="171">INDEX(INDIRECT("'"&amp;$D1027&amp;"'!A:g"),$E1027,COLUMN()-7)</f>
        <v>项目成本</v>
      </c>
      <c r="K1027" s="345">
        <f ca="1" t="shared" ref="K1027:K1090" si="172">INDEX(INDIRECT("'"&amp;$D1027&amp;"'!A:g"),$E1027,COLUMN()-7)</f>
        <v>0</v>
      </c>
      <c r="L1027" s="345">
        <f ca="1" t="shared" ref="L1027:L1090" si="173">INDEX(INDIRECT("'"&amp;$D1027&amp;"'!A:g"),$E1027,COLUMN()-7)</f>
        <v>10.1</v>
      </c>
      <c r="M1027" s="345">
        <f ca="1" t="shared" ref="M1027:M1090" si="174">INDEX(INDIRECT("'"&amp;$D1027&amp;"'!A:g"),$E1027,COLUMN()-7)</f>
        <v>19324.57</v>
      </c>
      <c r="N1027" s="345">
        <f ca="1" t="shared" ref="N1027:N1090" si="175">INDEX(INDIRECT("'"&amp;$D1027&amp;"'!A:g"),$E1027,COLUMN()-7)</f>
        <v>0</v>
      </c>
    </row>
    <row r="1028" ht="14.25" hidden="1" spans="1:14">
      <c r="A1028" s="334">
        <f>档案!A1027</f>
        <v>0</v>
      </c>
      <c r="B1028" s="334">
        <f ca="1" t="shared" si="168"/>
        <v>1</v>
      </c>
      <c r="D1028" s="334">
        <f ca="1" t="shared" ref="D1028:D1091" si="176">IF(E1027&gt;=VLOOKUP(D1027,A:B,2,FALSE),D1027+1,D1027)</f>
        <v>5</v>
      </c>
      <c r="E1028" s="327">
        <f ca="1" t="shared" ref="E1028:E1091" si="177">IF(E1027&gt;=VLOOKUP(D1027,A:B,2,FALSE),3,E1027+1)</f>
        <v>55</v>
      </c>
      <c r="F1028" s="327" t="str">
        <f ca="1">VLOOKUP(D1028,档案!A:C,3,FALSE)</f>
        <v>武汉开明</v>
      </c>
      <c r="G1028" s="338" t="str">
        <f ca="1">VLOOKUP(D1028,档案!A:B,2,FALSE)</f>
        <v>建设豪威银行500746（扣ETC)</v>
      </c>
      <c r="H1028" s="328">
        <f ca="1" t="shared" si="169"/>
        <v>45695</v>
      </c>
      <c r="I1028" s="344" t="str">
        <f ca="1" t="shared" si="170"/>
        <v>ETC扣款</v>
      </c>
      <c r="J1028" s="344" t="str">
        <f ca="1" t="shared" si="171"/>
        <v>项目成本</v>
      </c>
      <c r="K1028" s="345">
        <f ca="1" t="shared" si="172"/>
        <v>0</v>
      </c>
      <c r="L1028" s="345">
        <f ca="1" t="shared" si="173"/>
        <v>548.15</v>
      </c>
      <c r="M1028" s="345">
        <f ca="1" t="shared" si="174"/>
        <v>18776.42</v>
      </c>
      <c r="N1028" s="345">
        <f ca="1" t="shared" si="175"/>
        <v>0</v>
      </c>
    </row>
    <row r="1029" ht="14.25" hidden="1" spans="1:14">
      <c r="A1029" s="334">
        <f>档案!A1028</f>
        <v>0</v>
      </c>
      <c r="B1029" s="334">
        <f ca="1" t="shared" si="168"/>
        <v>1</v>
      </c>
      <c r="D1029" s="334">
        <f ca="1" t="shared" si="176"/>
        <v>5</v>
      </c>
      <c r="E1029" s="327">
        <f ca="1" t="shared" si="177"/>
        <v>56</v>
      </c>
      <c r="F1029" s="327" t="str">
        <f ca="1">VLOOKUP(D1029,档案!A:C,3,FALSE)</f>
        <v>武汉开明</v>
      </c>
      <c r="G1029" s="338" t="str">
        <f ca="1">VLOOKUP(D1029,档案!A:B,2,FALSE)</f>
        <v>建设豪威银行500746（扣ETC)</v>
      </c>
      <c r="H1029" s="328">
        <f ca="1" t="shared" si="169"/>
        <v>45695</v>
      </c>
      <c r="I1029" s="344" t="str">
        <f ca="1" t="shared" si="170"/>
        <v>ETC扣款</v>
      </c>
      <c r="J1029" s="344" t="str">
        <f ca="1" t="shared" si="171"/>
        <v>项目成本</v>
      </c>
      <c r="K1029" s="345">
        <f ca="1" t="shared" si="172"/>
        <v>0</v>
      </c>
      <c r="L1029" s="345">
        <f ca="1" t="shared" si="173"/>
        <v>134</v>
      </c>
      <c r="M1029" s="345">
        <f ca="1" t="shared" si="174"/>
        <v>18642.42</v>
      </c>
      <c r="N1029" s="345">
        <f ca="1" t="shared" si="175"/>
        <v>0</v>
      </c>
    </row>
    <row r="1030" ht="14.25" hidden="1" spans="1:14">
      <c r="A1030" s="334">
        <f>档案!A1029</f>
        <v>0</v>
      </c>
      <c r="B1030" s="334">
        <f ca="1" t="shared" si="168"/>
        <v>1</v>
      </c>
      <c r="D1030" s="334">
        <f ca="1" t="shared" si="176"/>
        <v>5</v>
      </c>
      <c r="E1030" s="327">
        <f ca="1" t="shared" si="177"/>
        <v>57</v>
      </c>
      <c r="F1030" s="327" t="str">
        <f ca="1">VLOOKUP(D1030,档案!A:C,3,FALSE)</f>
        <v>武汉开明</v>
      </c>
      <c r="G1030" s="338" t="str">
        <f ca="1">VLOOKUP(D1030,档案!A:B,2,FALSE)</f>
        <v>建设豪威银行500746（扣ETC)</v>
      </c>
      <c r="H1030" s="328">
        <f ca="1" t="shared" si="169"/>
        <v>45695</v>
      </c>
      <c r="I1030" s="344" t="str">
        <f ca="1" t="shared" si="170"/>
        <v>ETC扣款</v>
      </c>
      <c r="J1030" s="344" t="str">
        <f ca="1" t="shared" si="171"/>
        <v>项目成本</v>
      </c>
      <c r="K1030" s="345">
        <f ca="1" t="shared" si="172"/>
        <v>0</v>
      </c>
      <c r="L1030" s="345">
        <f ca="1" t="shared" si="173"/>
        <v>10.1</v>
      </c>
      <c r="M1030" s="345">
        <f ca="1" t="shared" si="174"/>
        <v>18632.32</v>
      </c>
      <c r="N1030" s="345">
        <f ca="1" t="shared" si="175"/>
        <v>0</v>
      </c>
    </row>
    <row r="1031" ht="14.25" hidden="1" spans="1:14">
      <c r="A1031" s="334">
        <f>档案!A1030</f>
        <v>0</v>
      </c>
      <c r="B1031" s="334">
        <f ca="1" t="shared" si="168"/>
        <v>1</v>
      </c>
      <c r="D1031" s="334">
        <f ca="1" t="shared" si="176"/>
        <v>5</v>
      </c>
      <c r="E1031" s="327">
        <f ca="1" t="shared" si="177"/>
        <v>58</v>
      </c>
      <c r="F1031" s="327" t="str">
        <f ca="1">VLOOKUP(D1031,档案!A:C,3,FALSE)</f>
        <v>武汉开明</v>
      </c>
      <c r="G1031" s="338" t="str">
        <f ca="1">VLOOKUP(D1031,档案!A:B,2,FALSE)</f>
        <v>建设豪威银行500746（扣ETC)</v>
      </c>
      <c r="H1031" s="328">
        <f ca="1" t="shared" si="169"/>
        <v>45695</v>
      </c>
      <c r="I1031" s="344" t="str">
        <f ca="1" t="shared" si="170"/>
        <v>ETC扣款</v>
      </c>
      <c r="J1031" s="344" t="str">
        <f ca="1" t="shared" si="171"/>
        <v>项目成本</v>
      </c>
      <c r="K1031" s="345">
        <f ca="1" t="shared" si="172"/>
        <v>0</v>
      </c>
      <c r="L1031" s="345">
        <f ca="1" t="shared" si="173"/>
        <v>179</v>
      </c>
      <c r="M1031" s="345">
        <f ca="1" t="shared" si="174"/>
        <v>18453.32</v>
      </c>
      <c r="N1031" s="345">
        <f ca="1" t="shared" si="175"/>
        <v>0</v>
      </c>
    </row>
    <row r="1032" ht="14.25" hidden="1" spans="1:14">
      <c r="A1032" s="334">
        <f>档案!A1031</f>
        <v>0</v>
      </c>
      <c r="B1032" s="334">
        <f ca="1" t="shared" si="168"/>
        <v>1</v>
      </c>
      <c r="D1032" s="334">
        <f ca="1" t="shared" si="176"/>
        <v>5</v>
      </c>
      <c r="E1032" s="327">
        <f ca="1" t="shared" si="177"/>
        <v>59</v>
      </c>
      <c r="F1032" s="327" t="str">
        <f ca="1">VLOOKUP(D1032,档案!A:C,3,FALSE)</f>
        <v>武汉开明</v>
      </c>
      <c r="G1032" s="338" t="str">
        <f ca="1">VLOOKUP(D1032,档案!A:B,2,FALSE)</f>
        <v>建设豪威银行500746（扣ETC)</v>
      </c>
      <c r="H1032" s="328">
        <f ca="1" t="shared" si="169"/>
        <v>45696</v>
      </c>
      <c r="I1032" s="344" t="str">
        <f ca="1" t="shared" si="170"/>
        <v>ETC扣款</v>
      </c>
      <c r="J1032" s="344" t="str">
        <f ca="1" t="shared" si="171"/>
        <v>项目成本</v>
      </c>
      <c r="K1032" s="345">
        <f ca="1" t="shared" si="172"/>
        <v>0</v>
      </c>
      <c r="L1032" s="345">
        <f ca="1" t="shared" si="173"/>
        <v>8.55</v>
      </c>
      <c r="M1032" s="345">
        <f ca="1" t="shared" si="174"/>
        <v>18444.77</v>
      </c>
      <c r="N1032" s="345">
        <f ca="1" t="shared" si="175"/>
        <v>0</v>
      </c>
    </row>
    <row r="1033" ht="14.25" hidden="1" spans="1:14">
      <c r="A1033" s="334">
        <f>档案!A1032</f>
        <v>0</v>
      </c>
      <c r="B1033" s="334">
        <f ca="1" t="shared" si="168"/>
        <v>1</v>
      </c>
      <c r="D1033" s="334">
        <f ca="1" t="shared" si="176"/>
        <v>5</v>
      </c>
      <c r="E1033" s="327">
        <f ca="1" t="shared" si="177"/>
        <v>60</v>
      </c>
      <c r="F1033" s="327" t="str">
        <f ca="1">VLOOKUP(D1033,档案!A:C,3,FALSE)</f>
        <v>武汉开明</v>
      </c>
      <c r="G1033" s="338" t="str">
        <f ca="1">VLOOKUP(D1033,档案!A:B,2,FALSE)</f>
        <v>建设豪威银行500746（扣ETC)</v>
      </c>
      <c r="H1033" s="328">
        <f ca="1" t="shared" si="169"/>
        <v>45696</v>
      </c>
      <c r="I1033" s="344" t="str">
        <f ca="1" t="shared" si="170"/>
        <v>ETC扣款</v>
      </c>
      <c r="J1033" s="344" t="str">
        <f ca="1" t="shared" si="171"/>
        <v>项目成本</v>
      </c>
      <c r="K1033" s="345">
        <f ca="1" t="shared" si="172"/>
        <v>0</v>
      </c>
      <c r="L1033" s="345">
        <f ca="1" t="shared" si="173"/>
        <v>167</v>
      </c>
      <c r="M1033" s="345">
        <f ca="1" t="shared" si="174"/>
        <v>18277.77</v>
      </c>
      <c r="N1033" s="345">
        <f ca="1" t="shared" si="175"/>
        <v>0</v>
      </c>
    </row>
    <row r="1034" ht="14.25" hidden="1" spans="1:14">
      <c r="A1034" s="334">
        <f>档案!A1033</f>
        <v>0</v>
      </c>
      <c r="B1034" s="334">
        <f ca="1" t="shared" si="168"/>
        <v>1</v>
      </c>
      <c r="D1034" s="334">
        <f ca="1" t="shared" si="176"/>
        <v>5</v>
      </c>
      <c r="E1034" s="327">
        <f ca="1" t="shared" si="177"/>
        <v>61</v>
      </c>
      <c r="F1034" s="327" t="str">
        <f ca="1">VLOOKUP(D1034,档案!A:C,3,FALSE)</f>
        <v>武汉开明</v>
      </c>
      <c r="G1034" s="338" t="str">
        <f ca="1">VLOOKUP(D1034,档案!A:B,2,FALSE)</f>
        <v>建设豪威银行500746（扣ETC)</v>
      </c>
      <c r="H1034" s="328">
        <f ca="1" t="shared" si="169"/>
        <v>45696</v>
      </c>
      <c r="I1034" s="344" t="str">
        <f ca="1" t="shared" si="170"/>
        <v>ETC扣款</v>
      </c>
      <c r="J1034" s="344" t="str">
        <f ca="1" t="shared" si="171"/>
        <v>项目成本</v>
      </c>
      <c r="K1034" s="345">
        <f ca="1" t="shared" si="172"/>
        <v>0</v>
      </c>
      <c r="L1034" s="345">
        <f ca="1" t="shared" si="173"/>
        <v>76.95</v>
      </c>
      <c r="M1034" s="345">
        <f ca="1" t="shared" si="174"/>
        <v>18200.82</v>
      </c>
      <c r="N1034" s="345">
        <f ca="1" t="shared" si="175"/>
        <v>0</v>
      </c>
    </row>
    <row r="1035" ht="14.25" hidden="1" spans="1:14">
      <c r="A1035" s="334">
        <f>档案!A1034</f>
        <v>0</v>
      </c>
      <c r="B1035" s="334">
        <f ca="1" t="shared" si="168"/>
        <v>1</v>
      </c>
      <c r="D1035" s="334">
        <f ca="1" t="shared" si="176"/>
        <v>5</v>
      </c>
      <c r="E1035" s="327">
        <f ca="1" t="shared" si="177"/>
        <v>62</v>
      </c>
      <c r="F1035" s="327" t="str">
        <f ca="1">VLOOKUP(D1035,档案!A:C,3,FALSE)</f>
        <v>武汉开明</v>
      </c>
      <c r="G1035" s="338" t="str">
        <f ca="1">VLOOKUP(D1035,档案!A:B,2,FALSE)</f>
        <v>建设豪威银行500746（扣ETC)</v>
      </c>
      <c r="H1035" s="328">
        <f ca="1" t="shared" si="169"/>
        <v>45696</v>
      </c>
      <c r="I1035" s="344" t="str">
        <f ca="1" t="shared" si="170"/>
        <v>ETC扣款</v>
      </c>
      <c r="J1035" s="344" t="str">
        <f ca="1" t="shared" si="171"/>
        <v>项目成本</v>
      </c>
      <c r="K1035" s="345">
        <f ca="1" t="shared" si="172"/>
        <v>0</v>
      </c>
      <c r="L1035" s="345">
        <f ca="1" t="shared" si="173"/>
        <v>10.1</v>
      </c>
      <c r="M1035" s="345">
        <f ca="1" t="shared" si="174"/>
        <v>18190.72</v>
      </c>
      <c r="N1035" s="345">
        <f ca="1" t="shared" si="175"/>
        <v>0</v>
      </c>
    </row>
    <row r="1036" ht="14.25" hidden="1" spans="1:14">
      <c r="A1036" s="334">
        <f>档案!A1035</f>
        <v>0</v>
      </c>
      <c r="B1036" s="334">
        <f ca="1" t="shared" si="168"/>
        <v>1</v>
      </c>
      <c r="D1036" s="334">
        <f ca="1" t="shared" si="176"/>
        <v>5</v>
      </c>
      <c r="E1036" s="327">
        <f ca="1" t="shared" si="177"/>
        <v>63</v>
      </c>
      <c r="F1036" s="327" t="str">
        <f ca="1">VLOOKUP(D1036,档案!A:C,3,FALSE)</f>
        <v>武汉开明</v>
      </c>
      <c r="G1036" s="338" t="str">
        <f ca="1">VLOOKUP(D1036,档案!A:B,2,FALSE)</f>
        <v>建设豪威银行500746（扣ETC)</v>
      </c>
      <c r="H1036" s="328">
        <f ca="1" t="shared" si="169"/>
        <v>45696</v>
      </c>
      <c r="I1036" s="344" t="str">
        <f ca="1" t="shared" si="170"/>
        <v>ETC扣款</v>
      </c>
      <c r="J1036" s="344" t="str">
        <f ca="1" t="shared" si="171"/>
        <v>项目成本</v>
      </c>
      <c r="K1036" s="345">
        <f ca="1" t="shared" si="172"/>
        <v>0</v>
      </c>
      <c r="L1036" s="345">
        <f ca="1" t="shared" si="173"/>
        <v>86.45</v>
      </c>
      <c r="M1036" s="345">
        <f ca="1" t="shared" si="174"/>
        <v>18104.27</v>
      </c>
      <c r="N1036" s="345">
        <f ca="1" t="shared" si="175"/>
        <v>0</v>
      </c>
    </row>
    <row r="1037" ht="14.25" hidden="1" spans="1:14">
      <c r="A1037" s="334">
        <f>档案!A1036</f>
        <v>0</v>
      </c>
      <c r="B1037" s="334">
        <f ca="1" t="shared" si="168"/>
        <v>1</v>
      </c>
      <c r="D1037" s="334">
        <f ca="1" t="shared" si="176"/>
        <v>5</v>
      </c>
      <c r="E1037" s="327">
        <f ca="1" t="shared" si="177"/>
        <v>64</v>
      </c>
      <c r="F1037" s="327" t="str">
        <f ca="1">VLOOKUP(D1037,档案!A:C,3,FALSE)</f>
        <v>武汉开明</v>
      </c>
      <c r="G1037" s="338" t="str">
        <f ca="1">VLOOKUP(D1037,档案!A:B,2,FALSE)</f>
        <v>建设豪威银行500746（扣ETC)</v>
      </c>
      <c r="H1037" s="328">
        <f ca="1" t="shared" si="169"/>
        <v>45697</v>
      </c>
      <c r="I1037" s="344" t="str">
        <f ca="1" t="shared" si="170"/>
        <v>ETC扣款</v>
      </c>
      <c r="J1037" s="344" t="str">
        <f ca="1" t="shared" si="171"/>
        <v>项目成本</v>
      </c>
      <c r="K1037" s="345">
        <f ca="1" t="shared" si="172"/>
        <v>0</v>
      </c>
      <c r="L1037" s="345">
        <f ca="1" t="shared" si="173"/>
        <v>21.85</v>
      </c>
      <c r="M1037" s="345">
        <f ca="1" t="shared" si="174"/>
        <v>18082.42</v>
      </c>
      <c r="N1037" s="345">
        <f ca="1" t="shared" si="175"/>
        <v>0</v>
      </c>
    </row>
    <row r="1038" ht="14.25" hidden="1" spans="1:14">
      <c r="A1038" s="334">
        <f>档案!A1037</f>
        <v>0</v>
      </c>
      <c r="B1038" s="334">
        <f ca="1" t="shared" si="168"/>
        <v>1</v>
      </c>
      <c r="D1038" s="334">
        <f ca="1" t="shared" si="176"/>
        <v>5</v>
      </c>
      <c r="E1038" s="327">
        <f ca="1" t="shared" si="177"/>
        <v>65</v>
      </c>
      <c r="F1038" s="327" t="str">
        <f ca="1">VLOOKUP(D1038,档案!A:C,3,FALSE)</f>
        <v>武汉开明</v>
      </c>
      <c r="G1038" s="338" t="str">
        <f ca="1">VLOOKUP(D1038,档案!A:B,2,FALSE)</f>
        <v>建设豪威银行500746（扣ETC)</v>
      </c>
      <c r="H1038" s="328">
        <f ca="1" t="shared" si="169"/>
        <v>45697</v>
      </c>
      <c r="I1038" s="344" t="str">
        <f ca="1" t="shared" si="170"/>
        <v>ETC扣款</v>
      </c>
      <c r="J1038" s="344" t="str">
        <f ca="1" t="shared" si="171"/>
        <v>项目成本</v>
      </c>
      <c r="K1038" s="345">
        <f ca="1" t="shared" si="172"/>
        <v>0</v>
      </c>
      <c r="L1038" s="345">
        <f ca="1" t="shared" si="173"/>
        <v>21.85</v>
      </c>
      <c r="M1038" s="345">
        <f ca="1" t="shared" si="174"/>
        <v>18060.57</v>
      </c>
      <c r="N1038" s="345">
        <f ca="1" t="shared" si="175"/>
        <v>0</v>
      </c>
    </row>
    <row r="1039" ht="14.25" hidden="1" spans="1:14">
      <c r="A1039" s="334">
        <f>档案!A1038</f>
        <v>0</v>
      </c>
      <c r="B1039" s="334">
        <f ca="1" t="shared" si="168"/>
        <v>1</v>
      </c>
      <c r="D1039" s="334">
        <f ca="1" t="shared" si="176"/>
        <v>5</v>
      </c>
      <c r="E1039" s="327">
        <f ca="1" t="shared" si="177"/>
        <v>66</v>
      </c>
      <c r="F1039" s="327" t="str">
        <f ca="1">VLOOKUP(D1039,档案!A:C,3,FALSE)</f>
        <v>武汉开明</v>
      </c>
      <c r="G1039" s="338" t="str">
        <f ca="1">VLOOKUP(D1039,档案!A:B,2,FALSE)</f>
        <v>建设豪威银行500746（扣ETC)</v>
      </c>
      <c r="H1039" s="328">
        <f ca="1" t="shared" si="169"/>
        <v>45697</v>
      </c>
      <c r="I1039" s="344" t="str">
        <f ca="1" t="shared" si="170"/>
        <v>ETC扣款</v>
      </c>
      <c r="J1039" s="344" t="str">
        <f ca="1" t="shared" si="171"/>
        <v>项目成本</v>
      </c>
      <c r="K1039" s="345">
        <f ca="1" t="shared" si="172"/>
        <v>0</v>
      </c>
      <c r="L1039" s="345">
        <f ca="1" t="shared" si="173"/>
        <v>316.2</v>
      </c>
      <c r="M1039" s="345">
        <f ca="1" t="shared" si="174"/>
        <v>17744.37</v>
      </c>
      <c r="N1039" s="345">
        <f ca="1" t="shared" si="175"/>
        <v>0</v>
      </c>
    </row>
    <row r="1040" ht="14.25" hidden="1" spans="1:14">
      <c r="A1040" s="334">
        <f>档案!A1039</f>
        <v>0</v>
      </c>
      <c r="B1040" s="334">
        <f ca="1" t="shared" si="168"/>
        <v>1</v>
      </c>
      <c r="D1040" s="334">
        <f ca="1" t="shared" si="176"/>
        <v>5</v>
      </c>
      <c r="E1040" s="327">
        <f ca="1" t="shared" si="177"/>
        <v>67</v>
      </c>
      <c r="F1040" s="327" t="str">
        <f ca="1">VLOOKUP(D1040,档案!A:C,3,FALSE)</f>
        <v>武汉开明</v>
      </c>
      <c r="G1040" s="338" t="str">
        <f ca="1">VLOOKUP(D1040,档案!A:B,2,FALSE)</f>
        <v>建设豪威银行500746（扣ETC)</v>
      </c>
      <c r="H1040" s="328">
        <f ca="1" t="shared" si="169"/>
        <v>45697</v>
      </c>
      <c r="I1040" s="344" t="str">
        <f ca="1" t="shared" si="170"/>
        <v>ETC扣款</v>
      </c>
      <c r="J1040" s="344" t="str">
        <f ca="1" t="shared" si="171"/>
        <v>项目成本</v>
      </c>
      <c r="K1040" s="345">
        <f ca="1" t="shared" si="172"/>
        <v>0</v>
      </c>
      <c r="L1040" s="345">
        <f ca="1" t="shared" si="173"/>
        <v>9.5</v>
      </c>
      <c r="M1040" s="345">
        <f ca="1" t="shared" si="174"/>
        <v>17734.87</v>
      </c>
      <c r="N1040" s="345">
        <f ca="1" t="shared" si="175"/>
        <v>0</v>
      </c>
    </row>
    <row r="1041" ht="14.25" hidden="1" spans="1:14">
      <c r="A1041" s="334">
        <f>档案!A1040</f>
        <v>0</v>
      </c>
      <c r="B1041" s="334">
        <f ca="1" t="shared" si="168"/>
        <v>1</v>
      </c>
      <c r="D1041" s="334">
        <f ca="1" t="shared" si="176"/>
        <v>5</v>
      </c>
      <c r="E1041" s="327">
        <f ca="1" t="shared" si="177"/>
        <v>68</v>
      </c>
      <c r="F1041" s="327" t="str">
        <f ca="1">VLOOKUP(D1041,档案!A:C,3,FALSE)</f>
        <v>武汉开明</v>
      </c>
      <c r="G1041" s="338" t="str">
        <f ca="1">VLOOKUP(D1041,档案!A:B,2,FALSE)</f>
        <v>建设豪威银行500746（扣ETC)</v>
      </c>
      <c r="H1041" s="328">
        <f ca="1" t="shared" si="169"/>
        <v>45698</v>
      </c>
      <c r="I1041" s="344" t="str">
        <f ca="1" t="shared" si="170"/>
        <v>ETC扣款</v>
      </c>
      <c r="J1041" s="344" t="str">
        <f ca="1" t="shared" si="171"/>
        <v>项目成本</v>
      </c>
      <c r="K1041" s="345">
        <f ca="1" t="shared" si="172"/>
        <v>0</v>
      </c>
      <c r="L1041" s="345">
        <f ca="1" t="shared" si="173"/>
        <v>10.1</v>
      </c>
      <c r="M1041" s="345">
        <f ca="1" t="shared" si="174"/>
        <v>17724.77</v>
      </c>
      <c r="N1041" s="345">
        <f ca="1" t="shared" si="175"/>
        <v>0</v>
      </c>
    </row>
    <row r="1042" ht="14.25" hidden="1" spans="1:14">
      <c r="A1042" s="334">
        <f>档案!A1041</f>
        <v>0</v>
      </c>
      <c r="B1042" s="334">
        <f ca="1" t="shared" si="168"/>
        <v>1</v>
      </c>
      <c r="D1042" s="334">
        <f ca="1" t="shared" si="176"/>
        <v>5</v>
      </c>
      <c r="E1042" s="327">
        <f ca="1" t="shared" si="177"/>
        <v>69</v>
      </c>
      <c r="F1042" s="327" t="str">
        <f ca="1">VLOOKUP(D1042,档案!A:C,3,FALSE)</f>
        <v>武汉开明</v>
      </c>
      <c r="G1042" s="338" t="str">
        <f ca="1">VLOOKUP(D1042,档案!A:B,2,FALSE)</f>
        <v>建设豪威银行500746（扣ETC)</v>
      </c>
      <c r="H1042" s="328">
        <f ca="1" t="shared" si="169"/>
        <v>45698</v>
      </c>
      <c r="I1042" s="344" t="str">
        <f ca="1" t="shared" si="170"/>
        <v>ETC扣款</v>
      </c>
      <c r="J1042" s="344" t="str">
        <f ca="1" t="shared" si="171"/>
        <v>项目成本</v>
      </c>
      <c r="K1042" s="345">
        <f ca="1" t="shared" si="172"/>
        <v>0</v>
      </c>
      <c r="L1042" s="345">
        <f ca="1" t="shared" si="173"/>
        <v>76.95</v>
      </c>
      <c r="M1042" s="345">
        <f ca="1" t="shared" si="174"/>
        <v>17647.82</v>
      </c>
      <c r="N1042" s="345">
        <f ca="1" t="shared" si="175"/>
        <v>0</v>
      </c>
    </row>
    <row r="1043" ht="14.25" hidden="1" spans="1:14">
      <c r="A1043" s="334">
        <f>档案!A1042</f>
        <v>0</v>
      </c>
      <c r="B1043" s="334">
        <f ca="1" t="shared" si="168"/>
        <v>1</v>
      </c>
      <c r="D1043" s="334">
        <f ca="1" t="shared" si="176"/>
        <v>5</v>
      </c>
      <c r="E1043" s="327">
        <f ca="1" t="shared" si="177"/>
        <v>70</v>
      </c>
      <c r="F1043" s="327" t="str">
        <f ca="1">VLOOKUP(D1043,档案!A:C,3,FALSE)</f>
        <v>武汉开明</v>
      </c>
      <c r="G1043" s="338" t="str">
        <f ca="1">VLOOKUP(D1043,档案!A:B,2,FALSE)</f>
        <v>建设豪威银行500746（扣ETC)</v>
      </c>
      <c r="H1043" s="328">
        <f ca="1" t="shared" si="169"/>
        <v>45698</v>
      </c>
      <c r="I1043" s="344" t="str">
        <f ca="1" t="shared" si="170"/>
        <v>ETC扣款</v>
      </c>
      <c r="J1043" s="344" t="str">
        <f ca="1" t="shared" si="171"/>
        <v>项目成本</v>
      </c>
      <c r="K1043" s="345">
        <f ca="1" t="shared" si="172"/>
        <v>0</v>
      </c>
      <c r="L1043" s="345">
        <f ca="1" t="shared" si="173"/>
        <v>10.1</v>
      </c>
      <c r="M1043" s="345">
        <f ca="1" t="shared" si="174"/>
        <v>17637.72</v>
      </c>
      <c r="N1043" s="345">
        <f ca="1" t="shared" si="175"/>
        <v>0</v>
      </c>
    </row>
    <row r="1044" ht="14.25" hidden="1" spans="1:14">
      <c r="A1044" s="334">
        <f>档案!A1043</f>
        <v>0</v>
      </c>
      <c r="B1044" s="334">
        <f ca="1" t="shared" si="168"/>
        <v>1</v>
      </c>
      <c r="D1044" s="334">
        <f ca="1" t="shared" si="176"/>
        <v>5</v>
      </c>
      <c r="E1044" s="327">
        <f ca="1" t="shared" si="177"/>
        <v>71</v>
      </c>
      <c r="F1044" s="327" t="str">
        <f ca="1">VLOOKUP(D1044,档案!A:C,3,FALSE)</f>
        <v>武汉开明</v>
      </c>
      <c r="G1044" s="338" t="str">
        <f ca="1">VLOOKUP(D1044,档案!A:B,2,FALSE)</f>
        <v>建设豪威银行500746（扣ETC)</v>
      </c>
      <c r="H1044" s="328">
        <f ca="1" t="shared" si="169"/>
        <v>45699</v>
      </c>
      <c r="I1044" s="344" t="str">
        <f ca="1" t="shared" si="170"/>
        <v>ETC扣款</v>
      </c>
      <c r="J1044" s="344" t="str">
        <f ca="1" t="shared" si="171"/>
        <v>项目成本</v>
      </c>
      <c r="K1044" s="345">
        <f ca="1" t="shared" si="172"/>
        <v>0</v>
      </c>
      <c r="L1044" s="345">
        <f ca="1" t="shared" si="173"/>
        <v>10.1</v>
      </c>
      <c r="M1044" s="345">
        <f ca="1" t="shared" si="174"/>
        <v>17627.62</v>
      </c>
      <c r="N1044" s="345">
        <f ca="1" t="shared" si="175"/>
        <v>0</v>
      </c>
    </row>
    <row r="1045" ht="14.25" hidden="1" spans="1:14">
      <c r="A1045" s="334">
        <f>档案!A1044</f>
        <v>0</v>
      </c>
      <c r="B1045" s="334">
        <f ca="1" t="shared" si="168"/>
        <v>1</v>
      </c>
      <c r="D1045" s="334">
        <f ca="1" t="shared" si="176"/>
        <v>5</v>
      </c>
      <c r="E1045" s="327">
        <f ca="1" t="shared" si="177"/>
        <v>72</v>
      </c>
      <c r="F1045" s="327" t="str">
        <f ca="1">VLOOKUP(D1045,档案!A:C,3,FALSE)</f>
        <v>武汉开明</v>
      </c>
      <c r="G1045" s="338" t="str">
        <f ca="1">VLOOKUP(D1045,档案!A:B,2,FALSE)</f>
        <v>建设豪威银行500746（扣ETC)</v>
      </c>
      <c r="H1045" s="328">
        <f ca="1" t="shared" si="169"/>
        <v>45699</v>
      </c>
      <c r="I1045" s="344" t="str">
        <f ca="1" t="shared" si="170"/>
        <v>ETC扣款</v>
      </c>
      <c r="J1045" s="344" t="str">
        <f ca="1" t="shared" si="171"/>
        <v>项目成本</v>
      </c>
      <c r="K1045" s="345">
        <f ca="1" t="shared" si="172"/>
        <v>0</v>
      </c>
      <c r="L1045" s="345">
        <f ca="1" t="shared" si="173"/>
        <v>10.1</v>
      </c>
      <c r="M1045" s="345">
        <f ca="1" t="shared" si="174"/>
        <v>17617.52</v>
      </c>
      <c r="N1045" s="345">
        <f ca="1" t="shared" si="175"/>
        <v>0</v>
      </c>
    </row>
    <row r="1046" ht="14.25" hidden="1" spans="1:14">
      <c r="A1046" s="334">
        <f>档案!A1045</f>
        <v>0</v>
      </c>
      <c r="B1046" s="334">
        <f ca="1" t="shared" si="168"/>
        <v>1</v>
      </c>
      <c r="D1046" s="334">
        <f ca="1" t="shared" si="176"/>
        <v>5</v>
      </c>
      <c r="E1046" s="327">
        <f ca="1" t="shared" si="177"/>
        <v>73</v>
      </c>
      <c r="F1046" s="327" t="str">
        <f ca="1">VLOOKUP(D1046,档案!A:C,3,FALSE)</f>
        <v>武汉开明</v>
      </c>
      <c r="G1046" s="338" t="str">
        <f ca="1">VLOOKUP(D1046,档案!A:B,2,FALSE)</f>
        <v>建设豪威银行500746（扣ETC)</v>
      </c>
      <c r="H1046" s="328">
        <f ca="1" t="shared" si="169"/>
        <v>45700</v>
      </c>
      <c r="I1046" s="344" t="str">
        <f ca="1" t="shared" si="170"/>
        <v>ETC扣款</v>
      </c>
      <c r="J1046" s="344" t="str">
        <f ca="1" t="shared" si="171"/>
        <v>项目成本</v>
      </c>
      <c r="K1046" s="345">
        <f ca="1" t="shared" si="172"/>
        <v>0</v>
      </c>
      <c r="L1046" s="345">
        <f ca="1" t="shared" si="173"/>
        <v>101</v>
      </c>
      <c r="M1046" s="345">
        <f ca="1" t="shared" si="174"/>
        <v>17516.52</v>
      </c>
      <c r="N1046" s="345">
        <f ca="1" t="shared" si="175"/>
        <v>0</v>
      </c>
    </row>
    <row r="1047" ht="14.25" hidden="1" spans="1:14">
      <c r="A1047" s="334">
        <f>档案!A1046</f>
        <v>0</v>
      </c>
      <c r="B1047" s="334">
        <f ca="1" t="shared" si="168"/>
        <v>1</v>
      </c>
      <c r="D1047" s="334">
        <f ca="1" t="shared" si="176"/>
        <v>5</v>
      </c>
      <c r="E1047" s="327">
        <f ca="1" t="shared" si="177"/>
        <v>74</v>
      </c>
      <c r="F1047" s="327" t="str">
        <f ca="1">VLOOKUP(D1047,档案!A:C,3,FALSE)</f>
        <v>武汉开明</v>
      </c>
      <c r="G1047" s="338" t="str">
        <f ca="1">VLOOKUP(D1047,档案!A:B,2,FALSE)</f>
        <v>建设豪威银行500746（扣ETC)</v>
      </c>
      <c r="H1047" s="328">
        <f ca="1" t="shared" si="169"/>
        <v>45700</v>
      </c>
      <c r="I1047" s="344" t="str">
        <f ca="1" t="shared" si="170"/>
        <v>ETC扣款</v>
      </c>
      <c r="J1047" s="344" t="str">
        <f ca="1" t="shared" si="171"/>
        <v>项目成本</v>
      </c>
      <c r="K1047" s="345">
        <f ca="1" t="shared" si="172"/>
        <v>0</v>
      </c>
      <c r="L1047" s="345">
        <f ca="1" t="shared" si="173"/>
        <v>42</v>
      </c>
      <c r="M1047" s="345">
        <f ca="1" t="shared" si="174"/>
        <v>17474.52</v>
      </c>
      <c r="N1047" s="345">
        <f ca="1" t="shared" si="175"/>
        <v>0</v>
      </c>
    </row>
    <row r="1048" ht="14.25" hidden="1" spans="1:14">
      <c r="A1048" s="334">
        <f>档案!A1047</f>
        <v>0</v>
      </c>
      <c r="B1048" s="334">
        <f ca="1" t="shared" si="168"/>
        <v>1</v>
      </c>
      <c r="D1048" s="334">
        <f ca="1" t="shared" si="176"/>
        <v>5</v>
      </c>
      <c r="E1048" s="327">
        <f ca="1" t="shared" si="177"/>
        <v>75</v>
      </c>
      <c r="F1048" s="327" t="str">
        <f ca="1">VLOOKUP(D1048,档案!A:C,3,FALSE)</f>
        <v>武汉开明</v>
      </c>
      <c r="G1048" s="338" t="str">
        <f ca="1">VLOOKUP(D1048,档案!A:B,2,FALSE)</f>
        <v>建设豪威银行500746（扣ETC)</v>
      </c>
      <c r="H1048" s="328">
        <f ca="1" t="shared" si="169"/>
        <v>45700</v>
      </c>
      <c r="I1048" s="344" t="str">
        <f ca="1" t="shared" si="170"/>
        <v>ETC扣款</v>
      </c>
      <c r="J1048" s="344" t="str">
        <f ca="1" t="shared" si="171"/>
        <v>项目成本</v>
      </c>
      <c r="K1048" s="345">
        <f ca="1" t="shared" si="172"/>
        <v>0</v>
      </c>
      <c r="L1048" s="345">
        <f ca="1" t="shared" si="173"/>
        <v>83</v>
      </c>
      <c r="M1048" s="345">
        <f ca="1" t="shared" si="174"/>
        <v>17391.52</v>
      </c>
      <c r="N1048" s="345">
        <f ca="1" t="shared" si="175"/>
        <v>0</v>
      </c>
    </row>
    <row r="1049" ht="14.25" hidden="1" spans="1:14">
      <c r="A1049" s="334">
        <f>档案!A1048</f>
        <v>0</v>
      </c>
      <c r="B1049" s="334">
        <f ca="1" t="shared" si="168"/>
        <v>1</v>
      </c>
      <c r="D1049" s="334">
        <f ca="1" t="shared" si="176"/>
        <v>5</v>
      </c>
      <c r="E1049" s="327">
        <f ca="1" t="shared" si="177"/>
        <v>76</v>
      </c>
      <c r="F1049" s="327" t="str">
        <f ca="1">VLOOKUP(D1049,档案!A:C,3,FALSE)</f>
        <v>武汉开明</v>
      </c>
      <c r="G1049" s="338" t="str">
        <f ca="1">VLOOKUP(D1049,档案!A:B,2,FALSE)</f>
        <v>建设豪威银行500746（扣ETC)</v>
      </c>
      <c r="H1049" s="328">
        <f ca="1" t="shared" si="169"/>
        <v>45702</v>
      </c>
      <c r="I1049" s="344" t="str">
        <f ca="1" t="shared" si="170"/>
        <v>ETC扣款</v>
      </c>
      <c r="J1049" s="344" t="str">
        <f ca="1" t="shared" si="171"/>
        <v>项目成本</v>
      </c>
      <c r="K1049" s="345">
        <f ca="1" t="shared" si="172"/>
        <v>0</v>
      </c>
      <c r="L1049" s="345">
        <f ca="1" t="shared" si="173"/>
        <v>8.55</v>
      </c>
      <c r="M1049" s="345">
        <f ca="1" t="shared" si="174"/>
        <v>17382.97</v>
      </c>
      <c r="N1049" s="345">
        <f ca="1" t="shared" si="175"/>
        <v>0</v>
      </c>
    </row>
    <row r="1050" ht="14.25" hidden="1" spans="1:14">
      <c r="A1050" s="334">
        <f>档案!A1049</f>
        <v>0</v>
      </c>
      <c r="B1050" s="334">
        <f ca="1" t="shared" si="168"/>
        <v>1</v>
      </c>
      <c r="D1050" s="334">
        <f ca="1" t="shared" si="176"/>
        <v>5</v>
      </c>
      <c r="E1050" s="327">
        <f ca="1" t="shared" si="177"/>
        <v>77</v>
      </c>
      <c r="F1050" s="327" t="str">
        <f ca="1">VLOOKUP(D1050,档案!A:C,3,FALSE)</f>
        <v>武汉开明</v>
      </c>
      <c r="G1050" s="338" t="str">
        <f ca="1">VLOOKUP(D1050,档案!A:B,2,FALSE)</f>
        <v>建设豪威银行500746（扣ETC)</v>
      </c>
      <c r="H1050" s="328">
        <f ca="1" t="shared" si="169"/>
        <v>45702</v>
      </c>
      <c r="I1050" s="344" t="str">
        <f ca="1" t="shared" si="170"/>
        <v>ETC扣款</v>
      </c>
      <c r="J1050" s="344" t="str">
        <f ca="1" t="shared" si="171"/>
        <v>项目成本</v>
      </c>
      <c r="K1050" s="345">
        <f ca="1" t="shared" si="172"/>
        <v>0</v>
      </c>
      <c r="L1050" s="345">
        <f ca="1" t="shared" si="173"/>
        <v>8.55</v>
      </c>
      <c r="M1050" s="345">
        <f ca="1" t="shared" si="174"/>
        <v>17374.42</v>
      </c>
      <c r="N1050" s="345">
        <f ca="1" t="shared" si="175"/>
        <v>0</v>
      </c>
    </row>
    <row r="1051" ht="14.25" hidden="1" spans="1:14">
      <c r="A1051" s="334">
        <f>档案!A1050</f>
        <v>0</v>
      </c>
      <c r="B1051" s="334">
        <f ca="1" t="shared" si="168"/>
        <v>1</v>
      </c>
      <c r="D1051" s="334">
        <f ca="1" t="shared" si="176"/>
        <v>5</v>
      </c>
      <c r="E1051" s="327">
        <f ca="1" t="shared" si="177"/>
        <v>78</v>
      </c>
      <c r="F1051" s="327" t="str">
        <f ca="1">VLOOKUP(D1051,档案!A:C,3,FALSE)</f>
        <v>武汉开明</v>
      </c>
      <c r="G1051" s="338" t="str">
        <f ca="1">VLOOKUP(D1051,档案!A:B,2,FALSE)</f>
        <v>建设豪威银行500746（扣ETC)</v>
      </c>
      <c r="H1051" s="328">
        <f ca="1" t="shared" si="169"/>
        <v>45705</v>
      </c>
      <c r="I1051" s="344" t="str">
        <f ca="1" t="shared" si="170"/>
        <v>ETC扣款</v>
      </c>
      <c r="J1051" s="344" t="str">
        <f ca="1" t="shared" si="171"/>
        <v>项目成本</v>
      </c>
      <c r="K1051" s="345">
        <f ca="1" t="shared" si="172"/>
        <v>0</v>
      </c>
      <c r="L1051" s="345">
        <f ca="1" t="shared" si="173"/>
        <v>412.43</v>
      </c>
      <c r="M1051" s="345">
        <f ca="1" t="shared" si="174"/>
        <v>16961.99</v>
      </c>
      <c r="N1051" s="345">
        <f ca="1" t="shared" si="175"/>
        <v>0</v>
      </c>
    </row>
    <row r="1052" ht="14.25" hidden="1" spans="1:14">
      <c r="A1052" s="334">
        <f>档案!A1051</f>
        <v>0</v>
      </c>
      <c r="B1052" s="334">
        <f ca="1" t="shared" si="168"/>
        <v>1</v>
      </c>
      <c r="D1052" s="334">
        <f ca="1" t="shared" si="176"/>
        <v>5</v>
      </c>
      <c r="E1052" s="327">
        <f ca="1" t="shared" si="177"/>
        <v>79</v>
      </c>
      <c r="F1052" s="327" t="str">
        <f ca="1">VLOOKUP(D1052,档案!A:C,3,FALSE)</f>
        <v>武汉开明</v>
      </c>
      <c r="G1052" s="338" t="str">
        <f ca="1">VLOOKUP(D1052,档案!A:B,2,FALSE)</f>
        <v>建设豪威银行500746（扣ETC)</v>
      </c>
      <c r="H1052" s="328">
        <f ca="1" t="shared" si="169"/>
        <v>45706</v>
      </c>
      <c r="I1052" s="344" t="str">
        <f ca="1" t="shared" si="170"/>
        <v>ETC扣款</v>
      </c>
      <c r="J1052" s="344" t="str">
        <f ca="1" t="shared" si="171"/>
        <v>项目成本</v>
      </c>
      <c r="K1052" s="345">
        <f ca="1" t="shared" si="172"/>
        <v>0</v>
      </c>
      <c r="L1052" s="345">
        <f ca="1" t="shared" si="173"/>
        <v>10.1</v>
      </c>
      <c r="M1052" s="345">
        <f ca="1" t="shared" si="174"/>
        <v>16951.89</v>
      </c>
      <c r="N1052" s="345">
        <f ca="1" t="shared" si="175"/>
        <v>0</v>
      </c>
    </row>
    <row r="1053" ht="14.25" hidden="1" spans="1:14">
      <c r="A1053" s="334">
        <f>档案!A1052</f>
        <v>0</v>
      </c>
      <c r="B1053" s="334">
        <f ca="1" t="shared" si="168"/>
        <v>1</v>
      </c>
      <c r="D1053" s="334">
        <f ca="1" t="shared" si="176"/>
        <v>5</v>
      </c>
      <c r="E1053" s="327">
        <f ca="1" t="shared" si="177"/>
        <v>80</v>
      </c>
      <c r="F1053" s="327" t="str">
        <f ca="1">VLOOKUP(D1053,档案!A:C,3,FALSE)</f>
        <v>武汉开明</v>
      </c>
      <c r="G1053" s="338" t="str">
        <f ca="1">VLOOKUP(D1053,档案!A:B,2,FALSE)</f>
        <v>建设豪威银行500746（扣ETC)</v>
      </c>
      <c r="H1053" s="328">
        <f ca="1" t="shared" si="169"/>
        <v>45706</v>
      </c>
      <c r="I1053" s="344" t="str">
        <f ca="1" t="shared" si="170"/>
        <v>ETC扣款</v>
      </c>
      <c r="J1053" s="344" t="str">
        <f ca="1" t="shared" si="171"/>
        <v>项目成本</v>
      </c>
      <c r="K1053" s="345">
        <f ca="1" t="shared" si="172"/>
        <v>0</v>
      </c>
      <c r="L1053" s="345">
        <f ca="1" t="shared" si="173"/>
        <v>10.1</v>
      </c>
      <c r="M1053" s="345">
        <f ca="1" t="shared" si="174"/>
        <v>16941.79</v>
      </c>
      <c r="N1053" s="345">
        <f ca="1" t="shared" si="175"/>
        <v>0</v>
      </c>
    </row>
    <row r="1054" ht="14.25" hidden="1" spans="1:14">
      <c r="A1054" s="334">
        <f>档案!A1053</f>
        <v>0</v>
      </c>
      <c r="B1054" s="334">
        <f ca="1" t="shared" si="168"/>
        <v>1</v>
      </c>
      <c r="D1054" s="334">
        <f ca="1" t="shared" si="176"/>
        <v>5</v>
      </c>
      <c r="E1054" s="327">
        <f ca="1" t="shared" si="177"/>
        <v>81</v>
      </c>
      <c r="F1054" s="327" t="str">
        <f ca="1">VLOOKUP(D1054,档案!A:C,3,FALSE)</f>
        <v>武汉开明</v>
      </c>
      <c r="G1054" s="338" t="str">
        <f ca="1">VLOOKUP(D1054,档案!A:B,2,FALSE)</f>
        <v>建设豪威银行500746（扣ETC)</v>
      </c>
      <c r="H1054" s="328">
        <f ca="1" t="shared" si="169"/>
        <v>45709</v>
      </c>
      <c r="I1054" s="344" t="str">
        <f ca="1" t="shared" si="170"/>
        <v>ETC扣款</v>
      </c>
      <c r="J1054" s="344" t="str">
        <f ca="1" t="shared" si="171"/>
        <v>项目成本</v>
      </c>
      <c r="K1054" s="345">
        <f ca="1" t="shared" si="172"/>
        <v>0</v>
      </c>
      <c r="L1054" s="345">
        <f ca="1" t="shared" si="173"/>
        <v>23.75</v>
      </c>
      <c r="M1054" s="345">
        <f ca="1" t="shared" si="174"/>
        <v>16918.04</v>
      </c>
      <c r="N1054" s="345">
        <f ca="1" t="shared" si="175"/>
        <v>0</v>
      </c>
    </row>
    <row r="1055" ht="14.25" hidden="1" spans="1:14">
      <c r="A1055" s="334">
        <f>档案!A1054</f>
        <v>0</v>
      </c>
      <c r="B1055" s="334">
        <f ca="1" t="shared" si="168"/>
        <v>1</v>
      </c>
      <c r="D1055" s="334">
        <f ca="1" t="shared" si="176"/>
        <v>5</v>
      </c>
      <c r="E1055" s="327">
        <f ca="1" t="shared" si="177"/>
        <v>82</v>
      </c>
      <c r="F1055" s="327" t="str">
        <f ca="1">VLOOKUP(D1055,档案!A:C,3,FALSE)</f>
        <v>武汉开明</v>
      </c>
      <c r="G1055" s="338" t="str">
        <f ca="1">VLOOKUP(D1055,档案!A:B,2,FALSE)</f>
        <v>建设豪威银行500746（扣ETC)</v>
      </c>
      <c r="H1055" s="328">
        <f ca="1" t="shared" si="169"/>
        <v>45709</v>
      </c>
      <c r="I1055" s="344" t="str">
        <f ca="1" t="shared" si="170"/>
        <v>ETC扣款</v>
      </c>
      <c r="J1055" s="344" t="str">
        <f ca="1" t="shared" si="171"/>
        <v>项目成本</v>
      </c>
      <c r="K1055" s="345">
        <f ca="1" t="shared" si="172"/>
        <v>0</v>
      </c>
      <c r="L1055" s="345">
        <f ca="1" t="shared" si="173"/>
        <v>28.5</v>
      </c>
      <c r="M1055" s="345">
        <f ca="1" t="shared" si="174"/>
        <v>16889.54</v>
      </c>
      <c r="N1055" s="345">
        <f ca="1" t="shared" si="175"/>
        <v>0</v>
      </c>
    </row>
    <row r="1056" ht="14.25" hidden="1" spans="1:14">
      <c r="A1056" s="334">
        <f>档案!A1055</f>
        <v>0</v>
      </c>
      <c r="B1056" s="334">
        <f ca="1" t="shared" si="168"/>
        <v>1</v>
      </c>
      <c r="D1056" s="334">
        <f ca="1" t="shared" si="176"/>
        <v>5</v>
      </c>
      <c r="E1056" s="327">
        <f ca="1" t="shared" si="177"/>
        <v>83</v>
      </c>
      <c r="F1056" s="327" t="str">
        <f ca="1">VLOOKUP(D1056,档案!A:C,3,FALSE)</f>
        <v>武汉开明</v>
      </c>
      <c r="G1056" s="338" t="str">
        <f ca="1">VLOOKUP(D1056,档案!A:B,2,FALSE)</f>
        <v>建设豪威银行500746（扣ETC)</v>
      </c>
      <c r="H1056" s="328">
        <f ca="1" t="shared" si="169"/>
        <v>45709</v>
      </c>
      <c r="I1056" s="344" t="str">
        <f ca="1" t="shared" si="170"/>
        <v>ETC扣款</v>
      </c>
      <c r="J1056" s="344" t="str">
        <f ca="1" t="shared" si="171"/>
        <v>项目成本</v>
      </c>
      <c r="K1056" s="345">
        <f ca="1" t="shared" si="172"/>
        <v>0</v>
      </c>
      <c r="L1056" s="345">
        <f ca="1" t="shared" si="173"/>
        <v>39.9</v>
      </c>
      <c r="M1056" s="345">
        <f ca="1" t="shared" si="174"/>
        <v>16849.64</v>
      </c>
      <c r="N1056" s="345">
        <f ca="1" t="shared" si="175"/>
        <v>0</v>
      </c>
    </row>
    <row r="1057" ht="14.25" hidden="1" spans="1:14">
      <c r="A1057" s="334">
        <f>档案!A1056</f>
        <v>0</v>
      </c>
      <c r="B1057" s="334">
        <f ca="1" t="shared" si="168"/>
        <v>1</v>
      </c>
      <c r="D1057" s="334">
        <f ca="1" t="shared" si="176"/>
        <v>5</v>
      </c>
      <c r="E1057" s="327">
        <f ca="1" t="shared" si="177"/>
        <v>84</v>
      </c>
      <c r="F1057" s="327" t="str">
        <f ca="1">VLOOKUP(D1057,档案!A:C,3,FALSE)</f>
        <v>武汉开明</v>
      </c>
      <c r="G1057" s="338" t="str">
        <f ca="1">VLOOKUP(D1057,档案!A:B,2,FALSE)</f>
        <v>建设豪威银行500746（扣ETC)</v>
      </c>
      <c r="H1057" s="328">
        <f ca="1" t="shared" si="169"/>
        <v>45710</v>
      </c>
      <c r="I1057" s="344" t="str">
        <f ca="1" t="shared" si="170"/>
        <v>ETC扣款</v>
      </c>
      <c r="J1057" s="344" t="str">
        <f ca="1" t="shared" si="171"/>
        <v>项目成本</v>
      </c>
      <c r="K1057" s="345">
        <f ca="1" t="shared" si="172"/>
        <v>0</v>
      </c>
      <c r="L1057" s="345">
        <f ca="1" t="shared" si="173"/>
        <v>882.19</v>
      </c>
      <c r="M1057" s="345">
        <f ca="1" t="shared" si="174"/>
        <v>15967.45</v>
      </c>
      <c r="N1057" s="345">
        <f ca="1" t="shared" si="175"/>
        <v>0</v>
      </c>
    </row>
    <row r="1058" ht="14.25" hidden="1" spans="1:14">
      <c r="A1058" s="334">
        <f>档案!A1057</f>
        <v>0</v>
      </c>
      <c r="B1058" s="334">
        <f ca="1" t="shared" si="168"/>
        <v>1</v>
      </c>
      <c r="D1058" s="334">
        <f ca="1" t="shared" si="176"/>
        <v>5</v>
      </c>
      <c r="E1058" s="327">
        <f ca="1" t="shared" si="177"/>
        <v>85</v>
      </c>
      <c r="F1058" s="327" t="str">
        <f ca="1">VLOOKUP(D1058,档案!A:C,3,FALSE)</f>
        <v>武汉开明</v>
      </c>
      <c r="G1058" s="338" t="str">
        <f ca="1">VLOOKUP(D1058,档案!A:B,2,FALSE)</f>
        <v>建设豪威银行500746（扣ETC)</v>
      </c>
      <c r="H1058" s="328">
        <f ca="1" t="shared" si="169"/>
        <v>45711</v>
      </c>
      <c r="I1058" s="344" t="str">
        <f ca="1" t="shared" si="170"/>
        <v>ETC扣款</v>
      </c>
      <c r="J1058" s="344" t="str">
        <f ca="1" t="shared" si="171"/>
        <v>项目成本</v>
      </c>
      <c r="K1058" s="345">
        <f ca="1" t="shared" si="172"/>
        <v>0</v>
      </c>
      <c r="L1058" s="345">
        <f ca="1" t="shared" si="173"/>
        <v>349.91</v>
      </c>
      <c r="M1058" s="345">
        <f ca="1" t="shared" si="174"/>
        <v>15617.54</v>
      </c>
      <c r="N1058" s="345">
        <f ca="1" t="shared" si="175"/>
        <v>0</v>
      </c>
    </row>
    <row r="1059" ht="14.25" hidden="1" spans="1:14">
      <c r="A1059" s="334">
        <f>档案!A1058</f>
        <v>0</v>
      </c>
      <c r="B1059" s="334">
        <f ca="1" t="shared" si="168"/>
        <v>1</v>
      </c>
      <c r="D1059" s="334">
        <f ca="1" t="shared" si="176"/>
        <v>5</v>
      </c>
      <c r="E1059" s="327">
        <f ca="1" t="shared" si="177"/>
        <v>86</v>
      </c>
      <c r="F1059" s="327" t="str">
        <f ca="1">VLOOKUP(D1059,档案!A:C,3,FALSE)</f>
        <v>武汉开明</v>
      </c>
      <c r="G1059" s="338" t="str">
        <f ca="1">VLOOKUP(D1059,档案!A:B,2,FALSE)</f>
        <v>建设豪威银行500746（扣ETC)</v>
      </c>
      <c r="H1059" s="328">
        <f ca="1" t="shared" si="169"/>
        <v>45713</v>
      </c>
      <c r="I1059" s="344" t="str">
        <f ca="1" t="shared" si="170"/>
        <v>ETC扣款</v>
      </c>
      <c r="J1059" s="344" t="str">
        <f ca="1" t="shared" si="171"/>
        <v>项目成本</v>
      </c>
      <c r="K1059" s="345">
        <f ca="1" t="shared" si="172"/>
        <v>0</v>
      </c>
      <c r="L1059" s="345">
        <f ca="1" t="shared" si="173"/>
        <v>44.07</v>
      </c>
      <c r="M1059" s="345">
        <f ca="1" t="shared" si="174"/>
        <v>15573.47</v>
      </c>
      <c r="N1059" s="345">
        <f ca="1" t="shared" si="175"/>
        <v>0</v>
      </c>
    </row>
    <row r="1060" ht="14.25" hidden="1" spans="1:14">
      <c r="A1060" s="334">
        <f>档案!A1059</f>
        <v>0</v>
      </c>
      <c r="B1060" s="334">
        <f ca="1" t="shared" si="168"/>
        <v>1</v>
      </c>
      <c r="D1060" s="334">
        <f ca="1" t="shared" si="176"/>
        <v>5</v>
      </c>
      <c r="E1060" s="327">
        <f ca="1" t="shared" si="177"/>
        <v>87</v>
      </c>
      <c r="F1060" s="327" t="str">
        <f ca="1">VLOOKUP(D1060,档案!A:C,3,FALSE)</f>
        <v>武汉开明</v>
      </c>
      <c r="G1060" s="338" t="str">
        <f ca="1">VLOOKUP(D1060,档案!A:B,2,FALSE)</f>
        <v>建设豪威银行500746（扣ETC)</v>
      </c>
      <c r="H1060" s="328">
        <f ca="1" t="shared" si="169"/>
        <v>45714</v>
      </c>
      <c r="I1060" s="344" t="str">
        <f ca="1" t="shared" si="170"/>
        <v>ETC扣款</v>
      </c>
      <c r="J1060" s="344" t="str">
        <f ca="1" t="shared" si="171"/>
        <v>项目成本</v>
      </c>
      <c r="K1060" s="345">
        <f ca="1" t="shared" si="172"/>
        <v>0</v>
      </c>
      <c r="L1060" s="345">
        <f ca="1" t="shared" si="173"/>
        <v>44.07</v>
      </c>
      <c r="M1060" s="345">
        <f ca="1" t="shared" si="174"/>
        <v>15529.4</v>
      </c>
      <c r="N1060" s="345">
        <f ca="1" t="shared" si="175"/>
        <v>0</v>
      </c>
    </row>
    <row r="1061" ht="14.25" hidden="1" spans="1:14">
      <c r="A1061" s="334">
        <f>档案!A1060</f>
        <v>0</v>
      </c>
      <c r="B1061" s="334">
        <f ca="1" t="shared" si="168"/>
        <v>1</v>
      </c>
      <c r="D1061" s="334">
        <f ca="1" t="shared" si="176"/>
        <v>5</v>
      </c>
      <c r="E1061" s="327">
        <f ca="1" t="shared" si="177"/>
        <v>88</v>
      </c>
      <c r="F1061" s="327" t="str">
        <f ca="1">VLOOKUP(D1061,档案!A:C,3,FALSE)</f>
        <v>武汉开明</v>
      </c>
      <c r="G1061" s="338" t="str">
        <f ca="1">VLOOKUP(D1061,档案!A:B,2,FALSE)</f>
        <v>建设豪威银行500746（扣ETC)</v>
      </c>
      <c r="H1061" s="328">
        <f ca="1" t="shared" si="169"/>
        <v>45714</v>
      </c>
      <c r="I1061" s="344" t="str">
        <f ca="1" t="shared" si="170"/>
        <v>ETC扣款</v>
      </c>
      <c r="J1061" s="344" t="str">
        <f ca="1" t="shared" si="171"/>
        <v>项目成本</v>
      </c>
      <c r="K1061" s="345">
        <f ca="1" t="shared" si="172"/>
        <v>0</v>
      </c>
      <c r="L1061" s="345">
        <f ca="1" t="shared" si="173"/>
        <v>44.07</v>
      </c>
      <c r="M1061" s="345">
        <f ca="1" t="shared" si="174"/>
        <v>15485.33</v>
      </c>
      <c r="N1061" s="345">
        <f ca="1" t="shared" si="175"/>
        <v>0</v>
      </c>
    </row>
    <row r="1062" ht="14.25" hidden="1" spans="1:14">
      <c r="A1062" s="334">
        <f>档案!A1061</f>
        <v>0</v>
      </c>
      <c r="B1062" s="334">
        <f ca="1" t="shared" si="168"/>
        <v>1</v>
      </c>
      <c r="D1062" s="334">
        <f ca="1" t="shared" si="176"/>
        <v>5</v>
      </c>
      <c r="E1062" s="327">
        <f ca="1" t="shared" si="177"/>
        <v>89</v>
      </c>
      <c r="F1062" s="327" t="str">
        <f ca="1">VLOOKUP(D1062,档案!A:C,3,FALSE)</f>
        <v>武汉开明</v>
      </c>
      <c r="G1062" s="338" t="str">
        <f ca="1">VLOOKUP(D1062,档案!A:B,2,FALSE)</f>
        <v>建设豪威银行500746（扣ETC)</v>
      </c>
      <c r="H1062" s="328">
        <f ca="1" t="shared" si="169"/>
        <v>45715</v>
      </c>
      <c r="I1062" s="344" t="str">
        <f ca="1" t="shared" si="170"/>
        <v>ETC扣款</v>
      </c>
      <c r="J1062" s="344" t="str">
        <f ca="1" t="shared" si="171"/>
        <v>项目成本</v>
      </c>
      <c r="K1062" s="345">
        <f ca="1" t="shared" si="172"/>
        <v>0</v>
      </c>
      <c r="L1062" s="345">
        <f ca="1" t="shared" si="173"/>
        <v>10.1</v>
      </c>
      <c r="M1062" s="345">
        <f ca="1" t="shared" si="174"/>
        <v>15475.23</v>
      </c>
      <c r="N1062" s="345">
        <f ca="1" t="shared" si="175"/>
        <v>0</v>
      </c>
    </row>
    <row r="1063" ht="14.25" hidden="1" spans="1:14">
      <c r="A1063" s="334">
        <f>档案!A1062</f>
        <v>0</v>
      </c>
      <c r="B1063" s="334">
        <f ca="1" t="shared" si="168"/>
        <v>1</v>
      </c>
      <c r="D1063" s="334">
        <f ca="1" t="shared" si="176"/>
        <v>5</v>
      </c>
      <c r="E1063" s="327">
        <f ca="1" t="shared" si="177"/>
        <v>90</v>
      </c>
      <c r="F1063" s="327" t="str">
        <f ca="1">VLOOKUP(D1063,档案!A:C,3,FALSE)</f>
        <v>武汉开明</v>
      </c>
      <c r="G1063" s="338" t="str">
        <f ca="1">VLOOKUP(D1063,档案!A:B,2,FALSE)</f>
        <v>建设豪威银行500746（扣ETC)</v>
      </c>
      <c r="H1063" s="328">
        <f ca="1" t="shared" si="169"/>
        <v>45715</v>
      </c>
      <c r="I1063" s="344" t="str">
        <f ca="1" t="shared" si="170"/>
        <v>ETC扣款</v>
      </c>
      <c r="J1063" s="344" t="str">
        <f ca="1" t="shared" si="171"/>
        <v>项目成本</v>
      </c>
      <c r="K1063" s="345">
        <f ca="1" t="shared" si="172"/>
        <v>0</v>
      </c>
      <c r="L1063" s="345">
        <f ca="1" t="shared" si="173"/>
        <v>44.07</v>
      </c>
      <c r="M1063" s="345">
        <f ca="1" t="shared" si="174"/>
        <v>15431.16</v>
      </c>
      <c r="N1063" s="345">
        <f ca="1" t="shared" si="175"/>
        <v>0</v>
      </c>
    </row>
    <row r="1064" ht="14.25" hidden="1" spans="1:14">
      <c r="A1064" s="334">
        <f>档案!A1063</f>
        <v>0</v>
      </c>
      <c r="B1064" s="334">
        <f ca="1" t="shared" si="168"/>
        <v>1</v>
      </c>
      <c r="D1064" s="334">
        <f ca="1" t="shared" si="176"/>
        <v>5</v>
      </c>
      <c r="E1064" s="327">
        <f ca="1" t="shared" si="177"/>
        <v>91</v>
      </c>
      <c r="F1064" s="327" t="str">
        <f ca="1">VLOOKUP(D1064,档案!A:C,3,FALSE)</f>
        <v>武汉开明</v>
      </c>
      <c r="G1064" s="338" t="str">
        <f ca="1">VLOOKUP(D1064,档案!A:B,2,FALSE)</f>
        <v>建设豪威银行500746（扣ETC)</v>
      </c>
      <c r="H1064" s="328">
        <f ca="1" t="shared" si="169"/>
        <v>45715</v>
      </c>
      <c r="I1064" s="344" t="str">
        <f ca="1" t="shared" si="170"/>
        <v>ETC扣款</v>
      </c>
      <c r="J1064" s="344" t="str">
        <f ca="1" t="shared" si="171"/>
        <v>项目成本</v>
      </c>
      <c r="K1064" s="345">
        <f ca="1" t="shared" si="172"/>
        <v>0</v>
      </c>
      <c r="L1064" s="345">
        <f ca="1" t="shared" si="173"/>
        <v>10.1</v>
      </c>
      <c r="M1064" s="345">
        <f ca="1" t="shared" si="174"/>
        <v>15421.06</v>
      </c>
      <c r="N1064" s="345">
        <f ca="1" t="shared" si="175"/>
        <v>0</v>
      </c>
    </row>
    <row r="1065" ht="14.25" hidden="1" spans="1:14">
      <c r="A1065" s="334">
        <f>档案!A1064</f>
        <v>0</v>
      </c>
      <c r="B1065" s="334">
        <f ca="1" t="shared" si="168"/>
        <v>1</v>
      </c>
      <c r="D1065" s="334">
        <f ca="1" t="shared" si="176"/>
        <v>5</v>
      </c>
      <c r="E1065" s="327">
        <f ca="1" t="shared" si="177"/>
        <v>92</v>
      </c>
      <c r="F1065" s="327" t="str">
        <f ca="1">VLOOKUP(D1065,档案!A:C,3,FALSE)</f>
        <v>武汉开明</v>
      </c>
      <c r="G1065" s="338" t="str">
        <f ca="1">VLOOKUP(D1065,档案!A:B,2,FALSE)</f>
        <v>建设豪威银行500746（扣ETC)</v>
      </c>
      <c r="H1065" s="328">
        <f ca="1" t="shared" si="169"/>
        <v>45716</v>
      </c>
      <c r="I1065" s="344" t="str">
        <f ca="1" t="shared" si="170"/>
        <v>ETC扣款</v>
      </c>
      <c r="J1065" s="344" t="str">
        <f ca="1" t="shared" si="171"/>
        <v>项目成本</v>
      </c>
      <c r="K1065" s="345">
        <f ca="1" t="shared" si="172"/>
        <v>0</v>
      </c>
      <c r="L1065" s="345">
        <f ca="1" t="shared" si="173"/>
        <v>10.1</v>
      </c>
      <c r="M1065" s="345">
        <f ca="1" t="shared" si="174"/>
        <v>15410.96</v>
      </c>
      <c r="N1065" s="345">
        <f ca="1" t="shared" si="175"/>
        <v>0</v>
      </c>
    </row>
    <row r="1066" ht="14.25" hidden="1" spans="1:14">
      <c r="A1066" s="334">
        <f>档案!A1065</f>
        <v>0</v>
      </c>
      <c r="B1066" s="334">
        <f ca="1" t="shared" si="168"/>
        <v>1</v>
      </c>
      <c r="D1066" s="334">
        <f ca="1" t="shared" si="176"/>
        <v>5</v>
      </c>
      <c r="E1066" s="327">
        <f ca="1" t="shared" si="177"/>
        <v>93</v>
      </c>
      <c r="F1066" s="327" t="str">
        <f ca="1">VLOOKUP(D1066,档案!A:C,3,FALSE)</f>
        <v>武汉开明</v>
      </c>
      <c r="G1066" s="338" t="str">
        <f ca="1">VLOOKUP(D1066,档案!A:B,2,FALSE)</f>
        <v>建设豪威银行500746（扣ETC)</v>
      </c>
      <c r="H1066" s="328">
        <f ca="1" t="shared" si="169"/>
        <v>45716</v>
      </c>
      <c r="I1066" s="344" t="str">
        <f ca="1" t="shared" si="170"/>
        <v>ETC扣款</v>
      </c>
      <c r="J1066" s="344" t="str">
        <f ca="1" t="shared" si="171"/>
        <v>项目成本</v>
      </c>
      <c r="K1066" s="345">
        <f ca="1" t="shared" si="172"/>
        <v>0</v>
      </c>
      <c r="L1066" s="345">
        <f ca="1" t="shared" si="173"/>
        <v>10.1</v>
      </c>
      <c r="M1066" s="345">
        <f ca="1" t="shared" si="174"/>
        <v>15400.86</v>
      </c>
      <c r="N1066" s="345">
        <f ca="1" t="shared" si="175"/>
        <v>0</v>
      </c>
    </row>
    <row r="1067" ht="14.25" hidden="1" spans="1:14">
      <c r="A1067" s="334">
        <f>档案!A1066</f>
        <v>0</v>
      </c>
      <c r="B1067" s="334">
        <f ca="1" t="shared" si="168"/>
        <v>1</v>
      </c>
      <c r="D1067" s="334">
        <f ca="1" t="shared" si="176"/>
        <v>5</v>
      </c>
      <c r="E1067" s="327">
        <f ca="1" t="shared" si="177"/>
        <v>94</v>
      </c>
      <c r="F1067" s="327" t="str">
        <f ca="1">VLOOKUP(D1067,档案!A:C,3,FALSE)</f>
        <v>武汉开明</v>
      </c>
      <c r="G1067" s="338" t="str">
        <f ca="1">VLOOKUP(D1067,档案!A:B,2,FALSE)</f>
        <v>建设豪威银行500746（扣ETC)</v>
      </c>
      <c r="H1067" s="328">
        <f ca="1" t="shared" si="169"/>
        <v>45716</v>
      </c>
      <c r="I1067" s="344" t="str">
        <f ca="1" t="shared" si="170"/>
        <v>ETC扣款</v>
      </c>
      <c r="J1067" s="344" t="str">
        <f ca="1" t="shared" si="171"/>
        <v>项目成本</v>
      </c>
      <c r="K1067" s="345">
        <f ca="1" t="shared" si="172"/>
        <v>0</v>
      </c>
      <c r="L1067" s="345">
        <f ca="1" t="shared" si="173"/>
        <v>42</v>
      </c>
      <c r="M1067" s="345">
        <f ca="1" t="shared" si="174"/>
        <v>15358.86</v>
      </c>
      <c r="N1067" s="345">
        <f ca="1" t="shared" si="175"/>
        <v>0</v>
      </c>
    </row>
    <row r="1068" ht="14.25" hidden="1" spans="1:14">
      <c r="A1068" s="334">
        <f>档案!A1067</f>
        <v>0</v>
      </c>
      <c r="B1068" s="334">
        <f ca="1" t="shared" si="168"/>
        <v>1</v>
      </c>
      <c r="D1068" s="334">
        <f ca="1" t="shared" si="176"/>
        <v>5</v>
      </c>
      <c r="E1068" s="327">
        <f ca="1" t="shared" si="177"/>
        <v>95</v>
      </c>
      <c r="F1068" s="327" t="str">
        <f ca="1">VLOOKUP(D1068,档案!A:C,3,FALSE)</f>
        <v>武汉开明</v>
      </c>
      <c r="G1068" s="338" t="str">
        <f ca="1">VLOOKUP(D1068,档案!A:B,2,FALSE)</f>
        <v>建设豪威银行500746（扣ETC)</v>
      </c>
      <c r="H1068" s="328">
        <f ca="1" t="shared" si="169"/>
        <v>45716</v>
      </c>
      <c r="I1068" s="344" t="str">
        <f ca="1" t="shared" si="170"/>
        <v>ETC扣款</v>
      </c>
      <c r="J1068" s="344" t="str">
        <f ca="1" t="shared" si="171"/>
        <v>项目成本</v>
      </c>
      <c r="K1068" s="345">
        <f ca="1" t="shared" si="172"/>
        <v>0</v>
      </c>
      <c r="L1068" s="345">
        <f ca="1" t="shared" si="173"/>
        <v>42</v>
      </c>
      <c r="M1068" s="345">
        <f ca="1" t="shared" si="174"/>
        <v>15316.86</v>
      </c>
      <c r="N1068" s="345">
        <f ca="1" t="shared" si="175"/>
        <v>0</v>
      </c>
    </row>
    <row r="1069" ht="14.25" hidden="1" spans="1:14">
      <c r="A1069" s="334">
        <f>档案!A1068</f>
        <v>0</v>
      </c>
      <c r="B1069" s="334">
        <f ca="1" t="shared" si="168"/>
        <v>1</v>
      </c>
      <c r="D1069" s="334">
        <f ca="1" t="shared" si="176"/>
        <v>5</v>
      </c>
      <c r="E1069" s="327">
        <f ca="1" t="shared" si="177"/>
        <v>96</v>
      </c>
      <c r="F1069" s="327" t="str">
        <f ca="1">VLOOKUP(D1069,档案!A:C,3,FALSE)</f>
        <v>武汉开明</v>
      </c>
      <c r="G1069" s="338" t="str">
        <f ca="1">VLOOKUP(D1069,档案!A:B,2,FALSE)</f>
        <v>建设豪威银行500746（扣ETC)</v>
      </c>
      <c r="H1069" s="328">
        <f ca="1" t="shared" si="169"/>
        <v>45716</v>
      </c>
      <c r="I1069" s="344" t="str">
        <f ca="1" t="shared" si="170"/>
        <v>ETC扣款</v>
      </c>
      <c r="J1069" s="344" t="str">
        <f ca="1" t="shared" si="171"/>
        <v>项目成本</v>
      </c>
      <c r="K1069" s="345">
        <f ca="1" t="shared" si="172"/>
        <v>0</v>
      </c>
      <c r="L1069" s="345">
        <f ca="1" t="shared" si="173"/>
        <v>515.36</v>
      </c>
      <c r="M1069" s="345">
        <f ca="1" t="shared" si="174"/>
        <v>14801.5</v>
      </c>
      <c r="N1069" s="345">
        <f ca="1" t="shared" si="175"/>
        <v>0</v>
      </c>
    </row>
    <row r="1070" ht="14.25" hidden="1" spans="1:14">
      <c r="A1070" s="334">
        <f>档案!A1069</f>
        <v>0</v>
      </c>
      <c r="B1070" s="334">
        <f ca="1" t="shared" si="168"/>
        <v>1</v>
      </c>
      <c r="D1070" s="334">
        <f ca="1" t="shared" si="176"/>
        <v>5</v>
      </c>
      <c r="E1070" s="327">
        <f ca="1" t="shared" si="177"/>
        <v>97</v>
      </c>
      <c r="F1070" s="327" t="str">
        <f ca="1">VLOOKUP(D1070,档案!A:C,3,FALSE)</f>
        <v>武汉开明</v>
      </c>
      <c r="G1070" s="338" t="str">
        <f ca="1">VLOOKUP(D1070,档案!A:B,2,FALSE)</f>
        <v>建设豪威银行500746（扣ETC)</v>
      </c>
      <c r="H1070" s="328">
        <f ca="1" t="shared" si="169"/>
        <v>45717</v>
      </c>
      <c r="I1070" s="344" t="str">
        <f ca="1" t="shared" si="170"/>
        <v>ETC扣款</v>
      </c>
      <c r="J1070" s="344" t="str">
        <f ca="1" t="shared" si="171"/>
        <v>项目成本</v>
      </c>
      <c r="K1070" s="345">
        <f ca="1" t="shared" si="172"/>
        <v>0</v>
      </c>
      <c r="L1070" s="345">
        <f ca="1" t="shared" si="173"/>
        <v>405.19</v>
      </c>
      <c r="M1070" s="345">
        <f ca="1" t="shared" si="174"/>
        <v>14396.31</v>
      </c>
      <c r="N1070" s="345">
        <f ca="1" t="shared" si="175"/>
        <v>0</v>
      </c>
    </row>
    <row r="1071" ht="14.25" hidden="1" spans="1:14">
      <c r="A1071" s="334">
        <f>档案!A1070</f>
        <v>0</v>
      </c>
      <c r="B1071" s="334">
        <f ca="1" t="shared" si="168"/>
        <v>1</v>
      </c>
      <c r="D1071" s="334">
        <f ca="1" t="shared" si="176"/>
        <v>5</v>
      </c>
      <c r="E1071" s="327">
        <f ca="1" t="shared" si="177"/>
        <v>98</v>
      </c>
      <c r="F1071" s="327" t="str">
        <f ca="1">VLOOKUP(D1071,档案!A:C,3,FALSE)</f>
        <v>武汉开明</v>
      </c>
      <c r="G1071" s="338" t="str">
        <f ca="1">VLOOKUP(D1071,档案!A:B,2,FALSE)</f>
        <v>建设豪威银行500746（扣ETC)</v>
      </c>
      <c r="H1071" s="328">
        <f ca="1" t="shared" si="169"/>
        <v>45718</v>
      </c>
      <c r="I1071" s="344" t="str">
        <f ca="1" t="shared" si="170"/>
        <v>ETC扣款</v>
      </c>
      <c r="J1071" s="344" t="str">
        <f ca="1" t="shared" si="171"/>
        <v>项目成本</v>
      </c>
      <c r="K1071" s="345">
        <f ca="1" t="shared" si="172"/>
        <v>0</v>
      </c>
      <c r="L1071" s="345">
        <f ca="1" t="shared" si="173"/>
        <v>329.19</v>
      </c>
      <c r="M1071" s="345">
        <f ca="1" t="shared" si="174"/>
        <v>14067.12</v>
      </c>
      <c r="N1071" s="345">
        <f ca="1" t="shared" si="175"/>
        <v>0</v>
      </c>
    </row>
    <row r="1072" ht="14.25" hidden="1" spans="1:14">
      <c r="A1072" s="334">
        <f>档案!A1071</f>
        <v>0</v>
      </c>
      <c r="B1072" s="334">
        <f ca="1" t="shared" si="168"/>
        <v>1</v>
      </c>
      <c r="D1072" s="334">
        <f ca="1" t="shared" si="176"/>
        <v>5</v>
      </c>
      <c r="E1072" s="327">
        <f ca="1" t="shared" si="177"/>
        <v>99</v>
      </c>
      <c r="F1072" s="327" t="str">
        <f ca="1">VLOOKUP(D1072,档案!A:C,3,FALSE)</f>
        <v>武汉开明</v>
      </c>
      <c r="G1072" s="338" t="str">
        <f ca="1">VLOOKUP(D1072,档案!A:B,2,FALSE)</f>
        <v>建设豪威银行500746（扣ETC)</v>
      </c>
      <c r="H1072" s="328">
        <f ca="1" t="shared" si="169"/>
        <v>45718</v>
      </c>
      <c r="I1072" s="344" t="str">
        <f ca="1" t="shared" si="170"/>
        <v>ETC扣款</v>
      </c>
      <c r="J1072" s="344" t="str">
        <f ca="1" t="shared" si="171"/>
        <v>项目成本</v>
      </c>
      <c r="K1072" s="345">
        <f ca="1" t="shared" si="172"/>
        <v>0</v>
      </c>
      <c r="L1072" s="345">
        <f ca="1" t="shared" si="173"/>
        <v>94</v>
      </c>
      <c r="M1072" s="345">
        <f ca="1" t="shared" si="174"/>
        <v>13973.12</v>
      </c>
      <c r="N1072" s="345">
        <f ca="1" t="shared" si="175"/>
        <v>0</v>
      </c>
    </row>
    <row r="1073" ht="14.25" hidden="1" spans="1:14">
      <c r="A1073" s="334">
        <f>档案!A1072</f>
        <v>0</v>
      </c>
      <c r="B1073" s="334">
        <f ca="1" t="shared" si="168"/>
        <v>1</v>
      </c>
      <c r="D1073" s="334">
        <f ca="1" t="shared" si="176"/>
        <v>5</v>
      </c>
      <c r="E1073" s="327">
        <f ca="1" t="shared" si="177"/>
        <v>100</v>
      </c>
      <c r="F1073" s="327" t="str">
        <f ca="1">VLOOKUP(D1073,档案!A:C,3,FALSE)</f>
        <v>武汉开明</v>
      </c>
      <c r="G1073" s="338" t="str">
        <f ca="1">VLOOKUP(D1073,档案!A:B,2,FALSE)</f>
        <v>建设豪威银行500746（扣ETC)</v>
      </c>
      <c r="H1073" s="328">
        <f ca="1" t="shared" si="169"/>
        <v>45720</v>
      </c>
      <c r="I1073" s="344" t="str">
        <f ca="1" t="shared" si="170"/>
        <v>ETC扣款</v>
      </c>
      <c r="J1073" s="344" t="str">
        <f ca="1" t="shared" si="171"/>
        <v>项目成本</v>
      </c>
      <c r="K1073" s="345">
        <f ca="1" t="shared" si="172"/>
        <v>0</v>
      </c>
      <c r="L1073" s="345">
        <f ca="1" t="shared" si="173"/>
        <v>10.1</v>
      </c>
      <c r="M1073" s="345">
        <f ca="1" t="shared" si="174"/>
        <v>13963.02</v>
      </c>
      <c r="N1073" s="345">
        <f ca="1" t="shared" si="175"/>
        <v>0</v>
      </c>
    </row>
    <row r="1074" ht="14.25" hidden="1" spans="1:14">
      <c r="A1074" s="334">
        <f>档案!A1073</f>
        <v>0</v>
      </c>
      <c r="B1074" s="334">
        <f ca="1" t="shared" si="168"/>
        <v>1</v>
      </c>
      <c r="D1074" s="334">
        <f ca="1" t="shared" si="176"/>
        <v>5</v>
      </c>
      <c r="E1074" s="327">
        <f ca="1" t="shared" si="177"/>
        <v>101</v>
      </c>
      <c r="F1074" s="327" t="str">
        <f ca="1">VLOOKUP(D1074,档案!A:C,3,FALSE)</f>
        <v>武汉开明</v>
      </c>
      <c r="G1074" s="338" t="str">
        <f ca="1">VLOOKUP(D1074,档案!A:B,2,FALSE)</f>
        <v>建设豪威银行500746（扣ETC)</v>
      </c>
      <c r="H1074" s="328">
        <f ca="1" t="shared" si="169"/>
        <v>45721</v>
      </c>
      <c r="I1074" s="344" t="str">
        <f ca="1" t="shared" si="170"/>
        <v>ETC扣款</v>
      </c>
      <c r="J1074" s="344" t="str">
        <f ca="1" t="shared" si="171"/>
        <v>项目成本</v>
      </c>
      <c r="K1074" s="345">
        <f ca="1" t="shared" si="172"/>
        <v>0</v>
      </c>
      <c r="L1074" s="345">
        <f ca="1" t="shared" si="173"/>
        <v>10.1</v>
      </c>
      <c r="M1074" s="345">
        <f ca="1" t="shared" si="174"/>
        <v>13952.92</v>
      </c>
      <c r="N1074" s="345">
        <f ca="1" t="shared" si="175"/>
        <v>0</v>
      </c>
    </row>
    <row r="1075" ht="14.25" hidden="1" spans="1:14">
      <c r="A1075" s="334">
        <f>档案!A1074</f>
        <v>0</v>
      </c>
      <c r="B1075" s="334">
        <f ca="1" t="shared" si="168"/>
        <v>1</v>
      </c>
      <c r="D1075" s="334">
        <f ca="1" t="shared" si="176"/>
        <v>5</v>
      </c>
      <c r="E1075" s="327">
        <f ca="1" t="shared" si="177"/>
        <v>102</v>
      </c>
      <c r="F1075" s="327" t="str">
        <f ca="1">VLOOKUP(D1075,档案!A:C,3,FALSE)</f>
        <v>武汉开明</v>
      </c>
      <c r="G1075" s="338" t="str">
        <f ca="1">VLOOKUP(D1075,档案!A:B,2,FALSE)</f>
        <v>建设豪威银行500746（扣ETC)</v>
      </c>
      <c r="H1075" s="328">
        <f ca="1" t="shared" si="169"/>
        <v>45724</v>
      </c>
      <c r="I1075" s="344" t="str">
        <f ca="1" t="shared" si="170"/>
        <v>ETC扣款</v>
      </c>
      <c r="J1075" s="344" t="str">
        <f ca="1" t="shared" si="171"/>
        <v>项目成本</v>
      </c>
      <c r="K1075" s="345">
        <f ca="1" t="shared" si="172"/>
        <v>0</v>
      </c>
      <c r="L1075" s="345">
        <f ca="1" t="shared" si="173"/>
        <v>10.1</v>
      </c>
      <c r="M1075" s="345">
        <f ca="1" t="shared" si="174"/>
        <v>13942.82</v>
      </c>
      <c r="N1075" s="345">
        <f ca="1" t="shared" si="175"/>
        <v>0</v>
      </c>
    </row>
    <row r="1076" ht="14.25" hidden="1" spans="1:14">
      <c r="A1076" s="334">
        <f>档案!A1075</f>
        <v>0</v>
      </c>
      <c r="B1076" s="334">
        <f ca="1" t="shared" si="168"/>
        <v>1</v>
      </c>
      <c r="D1076" s="334">
        <f ca="1" t="shared" si="176"/>
        <v>5</v>
      </c>
      <c r="E1076" s="327">
        <f ca="1" t="shared" si="177"/>
        <v>103</v>
      </c>
      <c r="F1076" s="327" t="str">
        <f ca="1">VLOOKUP(D1076,档案!A:C,3,FALSE)</f>
        <v>武汉开明</v>
      </c>
      <c r="G1076" s="338" t="str">
        <f ca="1">VLOOKUP(D1076,档案!A:B,2,FALSE)</f>
        <v>建设豪威银行500746（扣ETC)</v>
      </c>
      <c r="H1076" s="328">
        <f ca="1" t="shared" si="169"/>
        <v>45724</v>
      </c>
      <c r="I1076" s="344" t="str">
        <f ca="1" t="shared" si="170"/>
        <v>ETC扣款</v>
      </c>
      <c r="J1076" s="344" t="str">
        <f ca="1" t="shared" si="171"/>
        <v>项目成本</v>
      </c>
      <c r="K1076" s="345">
        <f ca="1" t="shared" si="172"/>
        <v>0</v>
      </c>
      <c r="L1076" s="345">
        <f ca="1" t="shared" si="173"/>
        <v>10.1</v>
      </c>
      <c r="M1076" s="345">
        <f ca="1" t="shared" si="174"/>
        <v>13932.72</v>
      </c>
      <c r="N1076" s="345">
        <f ca="1" t="shared" si="175"/>
        <v>0</v>
      </c>
    </row>
    <row r="1077" ht="14.25" hidden="1" spans="1:14">
      <c r="A1077" s="334">
        <f>档案!A1076</f>
        <v>0</v>
      </c>
      <c r="B1077" s="334">
        <f ca="1" t="shared" si="168"/>
        <v>1</v>
      </c>
      <c r="D1077" s="334">
        <f ca="1" t="shared" si="176"/>
        <v>5</v>
      </c>
      <c r="E1077" s="327">
        <f ca="1" t="shared" si="177"/>
        <v>104</v>
      </c>
      <c r="F1077" s="327" t="str">
        <f ca="1">VLOOKUP(D1077,档案!A:C,3,FALSE)</f>
        <v>武汉开明</v>
      </c>
      <c r="G1077" s="338" t="str">
        <f ca="1">VLOOKUP(D1077,档案!A:B,2,FALSE)</f>
        <v>建设豪威银行500746（扣ETC)</v>
      </c>
      <c r="H1077" s="328">
        <f ca="1" t="shared" si="169"/>
        <v>45727</v>
      </c>
      <c r="I1077" s="344" t="str">
        <f ca="1" t="shared" si="170"/>
        <v>ETC扣款</v>
      </c>
      <c r="J1077" s="344" t="str">
        <f ca="1" t="shared" si="171"/>
        <v>项目成本</v>
      </c>
      <c r="K1077" s="345">
        <f ca="1" t="shared" si="172"/>
        <v>0</v>
      </c>
      <c r="L1077" s="345">
        <f ca="1" t="shared" si="173"/>
        <v>18.78</v>
      </c>
      <c r="M1077" s="345">
        <f ca="1" t="shared" si="174"/>
        <v>13913.94</v>
      </c>
      <c r="N1077" s="345">
        <f ca="1" t="shared" si="175"/>
        <v>0</v>
      </c>
    </row>
    <row r="1078" ht="14.25" hidden="1" spans="1:14">
      <c r="A1078" s="334">
        <f>档案!A1077</f>
        <v>0</v>
      </c>
      <c r="B1078" s="334">
        <f ca="1" t="shared" si="168"/>
        <v>1</v>
      </c>
      <c r="D1078" s="334">
        <f ca="1" t="shared" si="176"/>
        <v>5</v>
      </c>
      <c r="E1078" s="327">
        <f ca="1" t="shared" si="177"/>
        <v>105</v>
      </c>
      <c r="F1078" s="327" t="str">
        <f ca="1">VLOOKUP(D1078,档案!A:C,3,FALSE)</f>
        <v>武汉开明</v>
      </c>
      <c r="G1078" s="338" t="str">
        <f ca="1">VLOOKUP(D1078,档案!A:B,2,FALSE)</f>
        <v>建设豪威银行500746（扣ETC)</v>
      </c>
      <c r="H1078" s="328">
        <f ca="1" t="shared" si="169"/>
        <v>45727</v>
      </c>
      <c r="I1078" s="344" t="str">
        <f ca="1" t="shared" si="170"/>
        <v>ETC扣款</v>
      </c>
      <c r="J1078" s="344" t="str">
        <f ca="1" t="shared" si="171"/>
        <v>项目成本</v>
      </c>
      <c r="K1078" s="345">
        <f ca="1" t="shared" si="172"/>
        <v>0</v>
      </c>
      <c r="L1078" s="345">
        <f ca="1" t="shared" si="173"/>
        <v>77</v>
      </c>
      <c r="M1078" s="345">
        <f ca="1" t="shared" si="174"/>
        <v>13836.94</v>
      </c>
      <c r="N1078" s="345">
        <f ca="1" t="shared" si="175"/>
        <v>0</v>
      </c>
    </row>
    <row r="1079" ht="14.25" hidden="1" spans="1:14">
      <c r="A1079" s="334">
        <f>档案!A1078</f>
        <v>0</v>
      </c>
      <c r="B1079" s="334">
        <f ca="1" t="shared" si="168"/>
        <v>1</v>
      </c>
      <c r="D1079" s="334">
        <f ca="1" t="shared" si="176"/>
        <v>5</v>
      </c>
      <c r="E1079" s="327">
        <f ca="1" t="shared" si="177"/>
        <v>106</v>
      </c>
      <c r="F1079" s="327" t="str">
        <f ca="1">VLOOKUP(D1079,档案!A:C,3,FALSE)</f>
        <v>武汉开明</v>
      </c>
      <c r="G1079" s="338" t="str">
        <f ca="1">VLOOKUP(D1079,档案!A:B,2,FALSE)</f>
        <v>建设豪威银行500746（扣ETC)</v>
      </c>
      <c r="H1079" s="328">
        <f ca="1" t="shared" si="169"/>
        <v>45727</v>
      </c>
      <c r="I1079" s="344" t="str">
        <f ca="1" t="shared" si="170"/>
        <v>ETC扣款</v>
      </c>
      <c r="J1079" s="344" t="str">
        <f ca="1" t="shared" si="171"/>
        <v>项目成本</v>
      </c>
      <c r="K1079" s="345">
        <f ca="1" t="shared" si="172"/>
        <v>0</v>
      </c>
      <c r="L1079" s="345">
        <f ca="1" t="shared" si="173"/>
        <v>77</v>
      </c>
      <c r="M1079" s="345">
        <f ca="1" t="shared" si="174"/>
        <v>13759.94</v>
      </c>
      <c r="N1079" s="345">
        <f ca="1" t="shared" si="175"/>
        <v>0</v>
      </c>
    </row>
    <row r="1080" ht="14.25" hidden="1" spans="1:14">
      <c r="A1080" s="334">
        <f>档案!A1079</f>
        <v>0</v>
      </c>
      <c r="B1080" s="334">
        <f ca="1" t="shared" si="168"/>
        <v>1</v>
      </c>
      <c r="D1080" s="334">
        <f ca="1" t="shared" si="176"/>
        <v>5</v>
      </c>
      <c r="E1080" s="327">
        <f ca="1" t="shared" si="177"/>
        <v>107</v>
      </c>
      <c r="F1080" s="327" t="str">
        <f ca="1">VLOOKUP(D1080,档案!A:C,3,FALSE)</f>
        <v>武汉开明</v>
      </c>
      <c r="G1080" s="338" t="str">
        <f ca="1">VLOOKUP(D1080,档案!A:B,2,FALSE)</f>
        <v>建设豪威银行500746（扣ETC)</v>
      </c>
      <c r="H1080" s="328">
        <f ca="1" t="shared" si="169"/>
        <v>45727</v>
      </c>
      <c r="I1080" s="344" t="str">
        <f ca="1" t="shared" si="170"/>
        <v>ETC扣款</v>
      </c>
      <c r="J1080" s="344" t="str">
        <f ca="1" t="shared" si="171"/>
        <v>项目成本</v>
      </c>
      <c r="K1080" s="345">
        <f ca="1" t="shared" si="172"/>
        <v>0</v>
      </c>
      <c r="L1080" s="345">
        <f ca="1" t="shared" si="173"/>
        <v>18.64</v>
      </c>
      <c r="M1080" s="345">
        <f ca="1" t="shared" si="174"/>
        <v>13741.3</v>
      </c>
      <c r="N1080" s="345">
        <f ca="1" t="shared" si="175"/>
        <v>0</v>
      </c>
    </row>
    <row r="1081" ht="14.25" hidden="1" spans="1:14">
      <c r="A1081" s="334">
        <f>档案!A1080</f>
        <v>0</v>
      </c>
      <c r="B1081" s="334">
        <f ca="1" t="shared" si="168"/>
        <v>1</v>
      </c>
      <c r="D1081" s="334">
        <f ca="1" t="shared" si="176"/>
        <v>5</v>
      </c>
      <c r="E1081" s="327">
        <f ca="1" t="shared" si="177"/>
        <v>108</v>
      </c>
      <c r="F1081" s="327" t="str">
        <f ca="1">VLOOKUP(D1081,档案!A:C,3,FALSE)</f>
        <v>武汉开明</v>
      </c>
      <c r="G1081" s="338" t="str">
        <f ca="1">VLOOKUP(D1081,档案!A:B,2,FALSE)</f>
        <v>建设豪威银行500746（扣ETC)</v>
      </c>
      <c r="H1081" s="328">
        <f ca="1" t="shared" si="169"/>
        <v>45727</v>
      </c>
      <c r="I1081" s="344" t="str">
        <f ca="1" t="shared" si="170"/>
        <v>ETC扣款</v>
      </c>
      <c r="J1081" s="344" t="str">
        <f ca="1" t="shared" si="171"/>
        <v>项目成本</v>
      </c>
      <c r="K1081" s="345">
        <f ca="1" t="shared" si="172"/>
        <v>0</v>
      </c>
      <c r="L1081" s="345">
        <f ca="1" t="shared" si="173"/>
        <v>10.1</v>
      </c>
      <c r="M1081" s="345">
        <f ca="1" t="shared" si="174"/>
        <v>13731.2</v>
      </c>
      <c r="N1081" s="345">
        <f ca="1" t="shared" si="175"/>
        <v>0</v>
      </c>
    </row>
    <row r="1082" ht="14.25" hidden="1" spans="1:14">
      <c r="A1082" s="334">
        <f>档案!A1081</f>
        <v>0</v>
      </c>
      <c r="B1082" s="334">
        <f ca="1" t="shared" si="168"/>
        <v>1</v>
      </c>
      <c r="D1082" s="334">
        <f ca="1" t="shared" si="176"/>
        <v>5</v>
      </c>
      <c r="E1082" s="327">
        <f ca="1" t="shared" si="177"/>
        <v>109</v>
      </c>
      <c r="F1082" s="327" t="str">
        <f ca="1">VLOOKUP(D1082,档案!A:C,3,FALSE)</f>
        <v>武汉开明</v>
      </c>
      <c r="G1082" s="338" t="str">
        <f ca="1">VLOOKUP(D1082,档案!A:B,2,FALSE)</f>
        <v>建设豪威银行500746（扣ETC)</v>
      </c>
      <c r="H1082" s="328">
        <f ca="1" t="shared" si="169"/>
        <v>45728</v>
      </c>
      <c r="I1082" s="344" t="str">
        <f ca="1" t="shared" si="170"/>
        <v>ETC扣款</v>
      </c>
      <c r="J1082" s="344" t="str">
        <f ca="1" t="shared" si="171"/>
        <v>项目成本</v>
      </c>
      <c r="K1082" s="345">
        <f ca="1" t="shared" si="172"/>
        <v>0</v>
      </c>
      <c r="L1082" s="345">
        <f ca="1" t="shared" si="173"/>
        <v>132.49</v>
      </c>
      <c r="M1082" s="345">
        <f ca="1" t="shared" si="174"/>
        <v>13598.71</v>
      </c>
      <c r="N1082" s="345">
        <f ca="1" t="shared" si="175"/>
        <v>0</v>
      </c>
    </row>
    <row r="1083" ht="14.25" hidden="1" spans="1:14">
      <c r="A1083" s="334">
        <f>档案!A1082</f>
        <v>0</v>
      </c>
      <c r="B1083" s="334">
        <f ca="1" t="shared" si="168"/>
        <v>1</v>
      </c>
      <c r="D1083" s="334">
        <f ca="1" t="shared" si="176"/>
        <v>5</v>
      </c>
      <c r="E1083" s="327">
        <f ca="1" t="shared" si="177"/>
        <v>110</v>
      </c>
      <c r="F1083" s="327" t="str">
        <f ca="1">VLOOKUP(D1083,档案!A:C,3,FALSE)</f>
        <v>武汉开明</v>
      </c>
      <c r="G1083" s="338" t="str">
        <f ca="1">VLOOKUP(D1083,档案!A:B,2,FALSE)</f>
        <v>建设豪威银行500746（扣ETC)</v>
      </c>
      <c r="H1083" s="328">
        <f ca="1" t="shared" si="169"/>
        <v>45728</v>
      </c>
      <c r="I1083" s="344" t="str">
        <f ca="1" t="shared" si="170"/>
        <v>ETC扣款</v>
      </c>
      <c r="J1083" s="344" t="str">
        <f ca="1" t="shared" si="171"/>
        <v>项目成本</v>
      </c>
      <c r="K1083" s="345">
        <f ca="1" t="shared" si="172"/>
        <v>0</v>
      </c>
      <c r="L1083" s="345">
        <f ca="1" t="shared" si="173"/>
        <v>217.42</v>
      </c>
      <c r="M1083" s="345">
        <f ca="1" t="shared" si="174"/>
        <v>13381.29</v>
      </c>
      <c r="N1083" s="345">
        <f ca="1" t="shared" si="175"/>
        <v>0</v>
      </c>
    </row>
    <row r="1084" ht="14.25" hidden="1" spans="1:14">
      <c r="A1084" s="334">
        <f>档案!A1083</f>
        <v>0</v>
      </c>
      <c r="B1084" s="334">
        <f ca="1" t="shared" si="168"/>
        <v>1</v>
      </c>
      <c r="D1084" s="334">
        <f ca="1" t="shared" si="176"/>
        <v>5</v>
      </c>
      <c r="E1084" s="327">
        <f ca="1" t="shared" si="177"/>
        <v>111</v>
      </c>
      <c r="F1084" s="327" t="str">
        <f ca="1">VLOOKUP(D1084,档案!A:C,3,FALSE)</f>
        <v>武汉开明</v>
      </c>
      <c r="G1084" s="338" t="str">
        <f ca="1">VLOOKUP(D1084,档案!A:B,2,FALSE)</f>
        <v>建设豪威银行500746（扣ETC)</v>
      </c>
      <c r="H1084" s="328">
        <f ca="1" t="shared" si="169"/>
        <v>45729</v>
      </c>
      <c r="I1084" s="344" t="str">
        <f ca="1" t="shared" si="170"/>
        <v>ETC扣款</v>
      </c>
      <c r="J1084" s="344" t="str">
        <f ca="1" t="shared" si="171"/>
        <v>项目成本</v>
      </c>
      <c r="K1084" s="345">
        <f ca="1" t="shared" si="172"/>
        <v>0</v>
      </c>
      <c r="L1084" s="345">
        <f ca="1" t="shared" si="173"/>
        <v>85.82</v>
      </c>
      <c r="M1084" s="345">
        <f ca="1" t="shared" si="174"/>
        <v>13295.47</v>
      </c>
      <c r="N1084" s="345">
        <f ca="1" t="shared" si="175"/>
        <v>0</v>
      </c>
    </row>
    <row r="1085" ht="14.25" hidden="1" spans="1:14">
      <c r="A1085" s="334">
        <f>档案!A1084</f>
        <v>0</v>
      </c>
      <c r="B1085" s="334">
        <f ca="1" t="shared" si="168"/>
        <v>1</v>
      </c>
      <c r="D1085" s="334">
        <f ca="1" t="shared" si="176"/>
        <v>5</v>
      </c>
      <c r="E1085" s="327">
        <f ca="1" t="shared" si="177"/>
        <v>112</v>
      </c>
      <c r="F1085" s="327" t="str">
        <f ca="1">VLOOKUP(D1085,档案!A:C,3,FALSE)</f>
        <v>武汉开明</v>
      </c>
      <c r="G1085" s="338" t="str">
        <f ca="1">VLOOKUP(D1085,档案!A:B,2,FALSE)</f>
        <v>建设豪威银行500746（扣ETC)</v>
      </c>
      <c r="H1085" s="328">
        <f ca="1" t="shared" si="169"/>
        <v>45729</v>
      </c>
      <c r="I1085" s="344" t="str">
        <f ca="1" t="shared" si="170"/>
        <v>ETC扣款</v>
      </c>
      <c r="J1085" s="344" t="str">
        <f ca="1" t="shared" si="171"/>
        <v>项目成本</v>
      </c>
      <c r="K1085" s="345">
        <f ca="1" t="shared" si="172"/>
        <v>0</v>
      </c>
      <c r="L1085" s="345">
        <f ca="1" t="shared" si="173"/>
        <v>418.49</v>
      </c>
      <c r="M1085" s="345">
        <f ca="1" t="shared" si="174"/>
        <v>12876.98</v>
      </c>
      <c r="N1085" s="345">
        <f ca="1" t="shared" si="175"/>
        <v>0</v>
      </c>
    </row>
    <row r="1086" ht="14.25" hidden="1" spans="1:14">
      <c r="A1086" s="334">
        <f>档案!A1085</f>
        <v>0</v>
      </c>
      <c r="B1086" s="334">
        <f ca="1" t="shared" si="168"/>
        <v>1</v>
      </c>
      <c r="D1086" s="334">
        <f ca="1" t="shared" si="176"/>
        <v>5</v>
      </c>
      <c r="E1086" s="327">
        <f ca="1" t="shared" si="177"/>
        <v>113</v>
      </c>
      <c r="F1086" s="327" t="str">
        <f ca="1">VLOOKUP(D1086,档案!A:C,3,FALSE)</f>
        <v>武汉开明</v>
      </c>
      <c r="G1086" s="338" t="str">
        <f ca="1">VLOOKUP(D1086,档案!A:B,2,FALSE)</f>
        <v>建设豪威银行500746（扣ETC)</v>
      </c>
      <c r="H1086" s="328">
        <f ca="1" t="shared" si="169"/>
        <v>45729</v>
      </c>
      <c r="I1086" s="344" t="str">
        <f ca="1" t="shared" si="170"/>
        <v>ETC扣款</v>
      </c>
      <c r="J1086" s="344" t="str">
        <f ca="1" t="shared" si="171"/>
        <v>项目成本</v>
      </c>
      <c r="K1086" s="345">
        <f ca="1" t="shared" si="172"/>
        <v>0</v>
      </c>
      <c r="L1086" s="345">
        <f ca="1" t="shared" si="173"/>
        <v>8.91</v>
      </c>
      <c r="M1086" s="345">
        <f ca="1" t="shared" si="174"/>
        <v>12868.07</v>
      </c>
      <c r="N1086" s="345">
        <f ca="1" t="shared" si="175"/>
        <v>0</v>
      </c>
    </row>
    <row r="1087" ht="14.25" hidden="1" spans="1:14">
      <c r="A1087" s="334">
        <f>档案!A1086</f>
        <v>0</v>
      </c>
      <c r="B1087" s="334">
        <f ca="1" t="shared" si="168"/>
        <v>1</v>
      </c>
      <c r="D1087" s="334">
        <f ca="1" t="shared" si="176"/>
        <v>5</v>
      </c>
      <c r="E1087" s="327">
        <f ca="1" t="shared" si="177"/>
        <v>114</v>
      </c>
      <c r="F1087" s="327" t="str">
        <f ca="1">VLOOKUP(D1087,档案!A:C,3,FALSE)</f>
        <v>武汉开明</v>
      </c>
      <c r="G1087" s="338" t="str">
        <f ca="1">VLOOKUP(D1087,档案!A:B,2,FALSE)</f>
        <v>建设豪威银行500746（扣ETC)</v>
      </c>
      <c r="H1087" s="328">
        <f ca="1" t="shared" si="169"/>
        <v>45729</v>
      </c>
      <c r="I1087" s="344" t="str">
        <f ca="1" t="shared" si="170"/>
        <v>ETC扣款</v>
      </c>
      <c r="J1087" s="344" t="str">
        <f ca="1" t="shared" si="171"/>
        <v>项目成本</v>
      </c>
      <c r="K1087" s="345">
        <f ca="1" t="shared" si="172"/>
        <v>0</v>
      </c>
      <c r="L1087" s="345">
        <f ca="1" t="shared" si="173"/>
        <v>427.99</v>
      </c>
      <c r="M1087" s="345">
        <f ca="1" t="shared" si="174"/>
        <v>12440.08</v>
      </c>
      <c r="N1087" s="345">
        <f ca="1" t="shared" si="175"/>
        <v>0</v>
      </c>
    </row>
    <row r="1088" ht="14.25" hidden="1" spans="1:14">
      <c r="A1088" s="334">
        <f>档案!A1087</f>
        <v>0</v>
      </c>
      <c r="B1088" s="334">
        <f ca="1" t="shared" si="168"/>
        <v>1</v>
      </c>
      <c r="D1088" s="334">
        <f ca="1" t="shared" si="176"/>
        <v>5</v>
      </c>
      <c r="E1088" s="327">
        <f ca="1" t="shared" si="177"/>
        <v>115</v>
      </c>
      <c r="F1088" s="327" t="str">
        <f ca="1">VLOOKUP(D1088,档案!A:C,3,FALSE)</f>
        <v>武汉开明</v>
      </c>
      <c r="G1088" s="338" t="str">
        <f ca="1">VLOOKUP(D1088,档案!A:B,2,FALSE)</f>
        <v>建设豪威银行500746（扣ETC)</v>
      </c>
      <c r="H1088" s="328">
        <f ca="1" t="shared" si="169"/>
        <v>45730</v>
      </c>
      <c r="I1088" s="344" t="str">
        <f ca="1" t="shared" si="170"/>
        <v>ETC扣款</v>
      </c>
      <c r="J1088" s="344" t="str">
        <f ca="1" t="shared" si="171"/>
        <v>项目成本</v>
      </c>
      <c r="K1088" s="345">
        <f ca="1" t="shared" si="172"/>
        <v>0</v>
      </c>
      <c r="L1088" s="345">
        <f ca="1" t="shared" si="173"/>
        <v>348.13</v>
      </c>
      <c r="M1088" s="345">
        <f ca="1" t="shared" si="174"/>
        <v>12091.95</v>
      </c>
      <c r="N1088" s="345">
        <f ca="1" t="shared" si="175"/>
        <v>0</v>
      </c>
    </row>
    <row r="1089" ht="14.25" hidden="1" spans="1:14">
      <c r="A1089" s="334">
        <f>档案!A1088</f>
        <v>0</v>
      </c>
      <c r="B1089" s="334">
        <f ca="1" t="shared" si="168"/>
        <v>1</v>
      </c>
      <c r="D1089" s="334">
        <f ca="1" t="shared" si="176"/>
        <v>5</v>
      </c>
      <c r="E1089" s="327">
        <f ca="1" t="shared" si="177"/>
        <v>116</v>
      </c>
      <c r="F1089" s="327" t="str">
        <f ca="1">VLOOKUP(D1089,档案!A:C,3,FALSE)</f>
        <v>武汉开明</v>
      </c>
      <c r="G1089" s="338" t="str">
        <f ca="1">VLOOKUP(D1089,档案!A:B,2,FALSE)</f>
        <v>建设豪威银行500746（扣ETC)</v>
      </c>
      <c r="H1089" s="328">
        <f ca="1" t="shared" si="169"/>
        <v>45731</v>
      </c>
      <c r="I1089" s="344" t="str">
        <f ca="1" t="shared" si="170"/>
        <v>ETC扣款</v>
      </c>
      <c r="J1089" s="344" t="str">
        <f ca="1" t="shared" si="171"/>
        <v>项目成本</v>
      </c>
      <c r="K1089" s="345">
        <f ca="1" t="shared" si="172"/>
        <v>0</v>
      </c>
      <c r="L1089" s="345">
        <f ca="1" t="shared" si="173"/>
        <v>29.45</v>
      </c>
      <c r="M1089" s="345">
        <f ca="1" t="shared" si="174"/>
        <v>12062.5</v>
      </c>
      <c r="N1089" s="345">
        <f ca="1" t="shared" si="175"/>
        <v>0</v>
      </c>
    </row>
    <row r="1090" ht="14.25" hidden="1" spans="1:14">
      <c r="A1090" s="334">
        <f>档案!A1089</f>
        <v>0</v>
      </c>
      <c r="B1090" s="334">
        <f ca="1" t="shared" si="168"/>
        <v>1</v>
      </c>
      <c r="D1090" s="334">
        <f ca="1" t="shared" si="176"/>
        <v>5</v>
      </c>
      <c r="E1090" s="327">
        <f ca="1" t="shared" si="177"/>
        <v>117</v>
      </c>
      <c r="F1090" s="327" t="str">
        <f ca="1">VLOOKUP(D1090,档案!A:C,3,FALSE)</f>
        <v>武汉开明</v>
      </c>
      <c r="G1090" s="338" t="str">
        <f ca="1">VLOOKUP(D1090,档案!A:B,2,FALSE)</f>
        <v>建设豪威银行500746（扣ETC)</v>
      </c>
      <c r="H1090" s="328">
        <f ca="1" t="shared" si="169"/>
        <v>45731</v>
      </c>
      <c r="I1090" s="344" t="str">
        <f ca="1" t="shared" si="170"/>
        <v>ETC扣款</v>
      </c>
      <c r="J1090" s="344" t="str">
        <f ca="1" t="shared" si="171"/>
        <v>项目成本</v>
      </c>
      <c r="K1090" s="345">
        <f ca="1" t="shared" si="172"/>
        <v>0</v>
      </c>
      <c r="L1090" s="345">
        <f ca="1" t="shared" si="173"/>
        <v>21.7</v>
      </c>
      <c r="M1090" s="345">
        <f ca="1" t="shared" si="174"/>
        <v>12040.8</v>
      </c>
      <c r="N1090" s="345">
        <f ca="1" t="shared" si="175"/>
        <v>0</v>
      </c>
    </row>
    <row r="1091" ht="14.25" hidden="1" spans="1:14">
      <c r="A1091" s="334">
        <f>档案!A1090</f>
        <v>0</v>
      </c>
      <c r="B1091" s="334">
        <f ca="1" t="shared" ref="B1091:B1154" si="178">COUNTA(INDIRECT("'"&amp;A1091&amp;"'!a:a"))</f>
        <v>1</v>
      </c>
      <c r="D1091" s="334">
        <f ca="1" t="shared" si="176"/>
        <v>5</v>
      </c>
      <c r="E1091" s="327">
        <f ca="1" t="shared" si="177"/>
        <v>118</v>
      </c>
      <c r="F1091" s="327" t="str">
        <f ca="1">VLOOKUP(D1091,档案!A:C,3,FALSE)</f>
        <v>武汉开明</v>
      </c>
      <c r="G1091" s="338" t="str">
        <f ca="1">VLOOKUP(D1091,档案!A:B,2,FALSE)</f>
        <v>建设豪威银行500746（扣ETC)</v>
      </c>
      <c r="H1091" s="328">
        <f ca="1" t="shared" ref="H1091:H1154" si="179">INDEX(INDIRECT("'"&amp;$D1091&amp;"'!A:g"),$E1091,COLUMN()-7)</f>
        <v>45732</v>
      </c>
      <c r="I1091" s="344" t="str">
        <f ca="1" t="shared" ref="I1091:I1154" si="180">INDEX(INDIRECT("'"&amp;$D1091&amp;"'!A:g"),$E1091,COLUMN()-7)</f>
        <v>ETC扣款</v>
      </c>
      <c r="J1091" s="344" t="str">
        <f ca="1" t="shared" ref="J1091:J1154" si="181">INDEX(INDIRECT("'"&amp;$D1091&amp;"'!A:g"),$E1091,COLUMN()-7)</f>
        <v>项目成本</v>
      </c>
      <c r="K1091" s="345">
        <f ca="1" t="shared" ref="K1091:K1154" si="182">INDEX(INDIRECT("'"&amp;$D1091&amp;"'!A:g"),$E1091,COLUMN()-7)</f>
        <v>0</v>
      </c>
      <c r="L1091" s="345">
        <f ca="1" t="shared" ref="L1091:L1154" si="183">INDEX(INDIRECT("'"&amp;$D1091&amp;"'!A:g"),$E1091,COLUMN()-7)</f>
        <v>87.31</v>
      </c>
      <c r="M1091" s="345">
        <f ca="1" t="shared" ref="M1091:M1154" si="184">INDEX(INDIRECT("'"&amp;$D1091&amp;"'!A:g"),$E1091,COLUMN()-7)</f>
        <v>11953.49</v>
      </c>
      <c r="N1091" s="345">
        <f ca="1" t="shared" ref="N1091:N1154" si="185">INDEX(INDIRECT("'"&amp;$D1091&amp;"'!A:g"),$E1091,COLUMN()-7)</f>
        <v>0</v>
      </c>
    </row>
    <row r="1092" ht="14.25" hidden="1" spans="1:14">
      <c r="A1092" s="334">
        <f>档案!A1091</f>
        <v>0</v>
      </c>
      <c r="B1092" s="334">
        <f ca="1" t="shared" si="178"/>
        <v>1</v>
      </c>
      <c r="D1092" s="334">
        <f ca="1" t="shared" ref="D1092:D1155" si="186">IF(E1091&gt;=VLOOKUP(D1091,A:B,2,FALSE),D1091+1,D1091)</f>
        <v>5</v>
      </c>
      <c r="E1092" s="327">
        <f ca="1" t="shared" ref="E1092:E1155" si="187">IF(E1091&gt;=VLOOKUP(D1091,A:B,2,FALSE),3,E1091+1)</f>
        <v>119</v>
      </c>
      <c r="F1092" s="327" t="str">
        <f ca="1">VLOOKUP(D1092,档案!A:C,3,FALSE)</f>
        <v>武汉开明</v>
      </c>
      <c r="G1092" s="338" t="str">
        <f ca="1">VLOOKUP(D1092,档案!A:B,2,FALSE)</f>
        <v>建设豪威银行500746（扣ETC)</v>
      </c>
      <c r="H1092" s="328">
        <f ca="1" t="shared" si="179"/>
        <v>45732</v>
      </c>
      <c r="I1092" s="344" t="str">
        <f ca="1" t="shared" si="180"/>
        <v>ETC扣款</v>
      </c>
      <c r="J1092" s="344" t="str">
        <f ca="1" t="shared" si="181"/>
        <v>项目成本</v>
      </c>
      <c r="K1092" s="345">
        <f ca="1" t="shared" si="182"/>
        <v>0</v>
      </c>
      <c r="L1092" s="345">
        <f ca="1" t="shared" si="183"/>
        <v>86.42</v>
      </c>
      <c r="M1092" s="345">
        <f ca="1" t="shared" si="184"/>
        <v>11867.07</v>
      </c>
      <c r="N1092" s="345">
        <f ca="1" t="shared" si="185"/>
        <v>0</v>
      </c>
    </row>
    <row r="1093" ht="14.25" hidden="1" spans="1:14">
      <c r="A1093" s="334">
        <f>档案!A1092</f>
        <v>0</v>
      </c>
      <c r="B1093" s="334">
        <f ca="1" t="shared" si="178"/>
        <v>1</v>
      </c>
      <c r="D1093" s="334">
        <f ca="1" t="shared" si="186"/>
        <v>5</v>
      </c>
      <c r="E1093" s="327">
        <f ca="1" t="shared" si="187"/>
        <v>120</v>
      </c>
      <c r="F1093" s="327" t="str">
        <f ca="1">VLOOKUP(D1093,档案!A:C,3,FALSE)</f>
        <v>武汉开明</v>
      </c>
      <c r="G1093" s="338" t="str">
        <f ca="1">VLOOKUP(D1093,档案!A:B,2,FALSE)</f>
        <v>建设豪威银行500746（扣ETC)</v>
      </c>
      <c r="H1093" s="328">
        <f ca="1" t="shared" si="179"/>
        <v>45732</v>
      </c>
      <c r="I1093" s="344" t="str">
        <f ca="1" t="shared" si="180"/>
        <v>ETC扣款</v>
      </c>
      <c r="J1093" s="344" t="str">
        <f ca="1" t="shared" si="181"/>
        <v>项目成本</v>
      </c>
      <c r="K1093" s="345">
        <f ca="1" t="shared" si="182"/>
        <v>0</v>
      </c>
      <c r="L1093" s="345">
        <f ca="1" t="shared" si="183"/>
        <v>27</v>
      </c>
      <c r="M1093" s="345">
        <f ca="1" t="shared" si="184"/>
        <v>11840.07</v>
      </c>
      <c r="N1093" s="345">
        <f ca="1" t="shared" si="185"/>
        <v>0</v>
      </c>
    </row>
    <row r="1094" ht="14.25" hidden="1" spans="1:14">
      <c r="A1094" s="334">
        <f>档案!A1093</f>
        <v>0</v>
      </c>
      <c r="B1094" s="334">
        <f ca="1" t="shared" si="178"/>
        <v>1</v>
      </c>
      <c r="D1094" s="334">
        <f ca="1" t="shared" si="186"/>
        <v>5</v>
      </c>
      <c r="E1094" s="327">
        <f ca="1" t="shared" si="187"/>
        <v>121</v>
      </c>
      <c r="F1094" s="327" t="str">
        <f ca="1">VLOOKUP(D1094,档案!A:C,3,FALSE)</f>
        <v>武汉开明</v>
      </c>
      <c r="G1094" s="338" t="str">
        <f ca="1">VLOOKUP(D1094,档案!A:B,2,FALSE)</f>
        <v>建设豪威银行500746（扣ETC)</v>
      </c>
      <c r="H1094" s="328">
        <f ca="1" t="shared" si="179"/>
        <v>45732</v>
      </c>
      <c r="I1094" s="344" t="str">
        <f ca="1" t="shared" si="180"/>
        <v>ETC扣款</v>
      </c>
      <c r="J1094" s="344" t="str">
        <f ca="1" t="shared" si="181"/>
        <v>项目成本</v>
      </c>
      <c r="K1094" s="345">
        <f ca="1" t="shared" si="182"/>
        <v>0</v>
      </c>
      <c r="L1094" s="345">
        <f ca="1" t="shared" si="183"/>
        <v>29.45</v>
      </c>
      <c r="M1094" s="345">
        <f ca="1" t="shared" si="184"/>
        <v>11810.62</v>
      </c>
      <c r="N1094" s="345">
        <f ca="1" t="shared" si="185"/>
        <v>0</v>
      </c>
    </row>
    <row r="1095" ht="14.25" hidden="1" spans="1:14">
      <c r="A1095" s="334">
        <f>档案!A1094</f>
        <v>0</v>
      </c>
      <c r="B1095" s="334">
        <f ca="1" t="shared" si="178"/>
        <v>1</v>
      </c>
      <c r="D1095" s="334">
        <f ca="1" t="shared" si="186"/>
        <v>5</v>
      </c>
      <c r="E1095" s="327">
        <f ca="1" t="shared" si="187"/>
        <v>122</v>
      </c>
      <c r="F1095" s="327" t="str">
        <f ca="1">VLOOKUP(D1095,档案!A:C,3,FALSE)</f>
        <v>武汉开明</v>
      </c>
      <c r="G1095" s="338" t="str">
        <f ca="1">VLOOKUP(D1095,档案!A:B,2,FALSE)</f>
        <v>建设豪威银行500746（扣ETC)</v>
      </c>
      <c r="H1095" s="328">
        <f ca="1" t="shared" si="179"/>
        <v>45732</v>
      </c>
      <c r="I1095" s="344" t="str">
        <f ca="1" t="shared" si="180"/>
        <v>ETC扣款</v>
      </c>
      <c r="J1095" s="344" t="str">
        <f ca="1" t="shared" si="181"/>
        <v>项目成本</v>
      </c>
      <c r="K1095" s="345">
        <f ca="1" t="shared" si="182"/>
        <v>0</v>
      </c>
      <c r="L1095" s="345">
        <f ca="1" t="shared" si="183"/>
        <v>22</v>
      </c>
      <c r="M1095" s="345">
        <f ca="1" t="shared" si="184"/>
        <v>11788.62</v>
      </c>
      <c r="N1095" s="345">
        <f ca="1" t="shared" si="185"/>
        <v>0</v>
      </c>
    </row>
    <row r="1096" ht="14.25" hidden="1" spans="1:14">
      <c r="A1096" s="334">
        <f>档案!A1095</f>
        <v>0</v>
      </c>
      <c r="B1096" s="334">
        <f ca="1" t="shared" si="178"/>
        <v>1</v>
      </c>
      <c r="D1096" s="334">
        <f ca="1" t="shared" si="186"/>
        <v>5</v>
      </c>
      <c r="E1096" s="327">
        <f ca="1" t="shared" si="187"/>
        <v>123</v>
      </c>
      <c r="F1096" s="327" t="str">
        <f ca="1">VLOOKUP(D1096,档案!A:C,3,FALSE)</f>
        <v>武汉开明</v>
      </c>
      <c r="G1096" s="338" t="str">
        <f ca="1">VLOOKUP(D1096,档案!A:B,2,FALSE)</f>
        <v>建设豪威银行500746（扣ETC)</v>
      </c>
      <c r="H1096" s="328">
        <f ca="1" t="shared" si="179"/>
        <v>45732</v>
      </c>
      <c r="I1096" s="344" t="str">
        <f ca="1" t="shared" si="180"/>
        <v>ETC扣款</v>
      </c>
      <c r="J1096" s="344" t="str">
        <f ca="1" t="shared" si="181"/>
        <v>项目成本</v>
      </c>
      <c r="K1096" s="345">
        <f ca="1" t="shared" si="182"/>
        <v>0</v>
      </c>
      <c r="L1096" s="345">
        <f ca="1" t="shared" si="183"/>
        <v>65.55</v>
      </c>
      <c r="M1096" s="345">
        <f ca="1" t="shared" si="184"/>
        <v>11723.07</v>
      </c>
      <c r="N1096" s="345">
        <f ca="1" t="shared" si="185"/>
        <v>0</v>
      </c>
    </row>
    <row r="1097" ht="14.25" hidden="1" spans="1:14">
      <c r="A1097" s="334">
        <f>档案!A1096</f>
        <v>0</v>
      </c>
      <c r="B1097" s="334">
        <f ca="1" t="shared" si="178"/>
        <v>1</v>
      </c>
      <c r="D1097" s="334">
        <f ca="1" t="shared" si="186"/>
        <v>5</v>
      </c>
      <c r="E1097" s="327">
        <f ca="1" t="shared" si="187"/>
        <v>124</v>
      </c>
      <c r="F1097" s="327" t="str">
        <f ca="1">VLOOKUP(D1097,档案!A:C,3,FALSE)</f>
        <v>武汉开明</v>
      </c>
      <c r="G1097" s="338" t="str">
        <f ca="1">VLOOKUP(D1097,档案!A:B,2,FALSE)</f>
        <v>建设豪威银行500746（扣ETC)</v>
      </c>
      <c r="H1097" s="328">
        <f ca="1" t="shared" si="179"/>
        <v>45733</v>
      </c>
      <c r="I1097" s="344" t="str">
        <f ca="1" t="shared" si="180"/>
        <v>ETC扣款</v>
      </c>
      <c r="J1097" s="344" t="str">
        <f ca="1" t="shared" si="181"/>
        <v>项目成本</v>
      </c>
      <c r="K1097" s="345">
        <f ca="1" t="shared" si="182"/>
        <v>0</v>
      </c>
      <c r="L1097" s="345">
        <f ca="1" t="shared" si="183"/>
        <v>21.7</v>
      </c>
      <c r="M1097" s="345">
        <f ca="1" t="shared" si="184"/>
        <v>11701.37</v>
      </c>
      <c r="N1097" s="345">
        <f ca="1" t="shared" si="185"/>
        <v>0</v>
      </c>
    </row>
    <row r="1098" ht="14.25" hidden="1" spans="1:14">
      <c r="A1098" s="334">
        <f>档案!A1097</f>
        <v>0</v>
      </c>
      <c r="B1098" s="334">
        <f ca="1" t="shared" si="178"/>
        <v>1</v>
      </c>
      <c r="D1098" s="334">
        <f ca="1" t="shared" si="186"/>
        <v>5</v>
      </c>
      <c r="E1098" s="327">
        <f ca="1" t="shared" si="187"/>
        <v>125</v>
      </c>
      <c r="F1098" s="327" t="str">
        <f ca="1">VLOOKUP(D1098,档案!A:C,3,FALSE)</f>
        <v>武汉开明</v>
      </c>
      <c r="G1098" s="338" t="str">
        <f ca="1">VLOOKUP(D1098,档案!A:B,2,FALSE)</f>
        <v>建设豪威银行500746（扣ETC)</v>
      </c>
      <c r="H1098" s="328">
        <f ca="1" t="shared" si="179"/>
        <v>45733</v>
      </c>
      <c r="I1098" s="344" t="str">
        <f ca="1" t="shared" si="180"/>
        <v>ETC扣款</v>
      </c>
      <c r="J1098" s="344" t="str">
        <f ca="1" t="shared" si="181"/>
        <v>项目成本</v>
      </c>
      <c r="K1098" s="345">
        <f ca="1" t="shared" si="182"/>
        <v>0</v>
      </c>
      <c r="L1098" s="345">
        <f ca="1" t="shared" si="183"/>
        <v>23</v>
      </c>
      <c r="M1098" s="345">
        <f ca="1" t="shared" si="184"/>
        <v>11678.37</v>
      </c>
      <c r="N1098" s="345">
        <f ca="1" t="shared" si="185"/>
        <v>0</v>
      </c>
    </row>
    <row r="1099" ht="14.25" hidden="1" spans="1:14">
      <c r="A1099" s="334">
        <f>档案!A1098</f>
        <v>0</v>
      </c>
      <c r="B1099" s="334">
        <f ca="1" t="shared" si="178"/>
        <v>1</v>
      </c>
      <c r="D1099" s="334">
        <f ca="1" t="shared" si="186"/>
        <v>5</v>
      </c>
      <c r="E1099" s="327">
        <f ca="1" t="shared" si="187"/>
        <v>126</v>
      </c>
      <c r="F1099" s="327" t="str">
        <f ca="1">VLOOKUP(D1099,档案!A:C,3,FALSE)</f>
        <v>武汉开明</v>
      </c>
      <c r="G1099" s="338" t="str">
        <f ca="1">VLOOKUP(D1099,档案!A:B,2,FALSE)</f>
        <v>建设豪威银行500746（扣ETC)</v>
      </c>
      <c r="H1099" s="328">
        <f ca="1" t="shared" si="179"/>
        <v>45733</v>
      </c>
      <c r="I1099" s="344" t="str">
        <f ca="1" t="shared" si="180"/>
        <v>ETC扣款</v>
      </c>
      <c r="J1099" s="344" t="str">
        <f ca="1" t="shared" si="181"/>
        <v>项目成本</v>
      </c>
      <c r="K1099" s="345">
        <f ca="1" t="shared" si="182"/>
        <v>0</v>
      </c>
      <c r="L1099" s="345">
        <f ca="1" t="shared" si="183"/>
        <v>223.25</v>
      </c>
      <c r="M1099" s="345">
        <f ca="1" t="shared" si="184"/>
        <v>11455.12</v>
      </c>
      <c r="N1099" s="345">
        <f ca="1" t="shared" si="185"/>
        <v>0</v>
      </c>
    </row>
    <row r="1100" ht="14.25" hidden="1" spans="1:14">
      <c r="A1100" s="334">
        <f>档案!A1099</f>
        <v>0</v>
      </c>
      <c r="B1100" s="334">
        <f ca="1" t="shared" si="178"/>
        <v>1</v>
      </c>
      <c r="D1100" s="334">
        <f ca="1" t="shared" si="186"/>
        <v>5</v>
      </c>
      <c r="E1100" s="327">
        <f ca="1" t="shared" si="187"/>
        <v>127</v>
      </c>
      <c r="F1100" s="327" t="str">
        <f ca="1">VLOOKUP(D1100,档案!A:C,3,FALSE)</f>
        <v>武汉开明</v>
      </c>
      <c r="G1100" s="338" t="str">
        <f ca="1">VLOOKUP(D1100,档案!A:B,2,FALSE)</f>
        <v>建设豪威银行500746（扣ETC)</v>
      </c>
      <c r="H1100" s="328">
        <f ca="1" t="shared" si="179"/>
        <v>45733</v>
      </c>
      <c r="I1100" s="344" t="str">
        <f ca="1" t="shared" si="180"/>
        <v>ETC扣款</v>
      </c>
      <c r="J1100" s="344" t="str">
        <f ca="1" t="shared" si="181"/>
        <v>项目成本</v>
      </c>
      <c r="K1100" s="345">
        <f ca="1" t="shared" si="182"/>
        <v>0</v>
      </c>
      <c r="L1100" s="345">
        <f ca="1" t="shared" si="183"/>
        <v>108</v>
      </c>
      <c r="M1100" s="345">
        <f ca="1" t="shared" si="184"/>
        <v>11347.12</v>
      </c>
      <c r="N1100" s="345">
        <f ca="1" t="shared" si="185"/>
        <v>0</v>
      </c>
    </row>
    <row r="1101" ht="14.25" hidden="1" spans="1:14">
      <c r="A1101" s="334">
        <f>档案!A1100</f>
        <v>0</v>
      </c>
      <c r="B1101" s="334">
        <f ca="1" t="shared" si="178"/>
        <v>1</v>
      </c>
      <c r="D1101" s="334">
        <f ca="1" t="shared" si="186"/>
        <v>5</v>
      </c>
      <c r="E1101" s="327">
        <f ca="1" t="shared" si="187"/>
        <v>128</v>
      </c>
      <c r="F1101" s="327" t="str">
        <f ca="1">VLOOKUP(D1101,档案!A:C,3,FALSE)</f>
        <v>武汉开明</v>
      </c>
      <c r="G1101" s="338" t="str">
        <f ca="1">VLOOKUP(D1101,档案!A:B,2,FALSE)</f>
        <v>建设豪威银行500746（扣ETC)</v>
      </c>
      <c r="H1101" s="328">
        <f ca="1" t="shared" si="179"/>
        <v>45733</v>
      </c>
      <c r="I1101" s="344" t="str">
        <f ca="1" t="shared" si="180"/>
        <v>ETC扣款</v>
      </c>
      <c r="J1101" s="344" t="str">
        <f ca="1" t="shared" si="181"/>
        <v>项目成本</v>
      </c>
      <c r="K1101" s="345">
        <f ca="1" t="shared" si="182"/>
        <v>0</v>
      </c>
      <c r="L1101" s="345">
        <f ca="1" t="shared" si="183"/>
        <v>144</v>
      </c>
      <c r="M1101" s="345">
        <f ca="1" t="shared" si="184"/>
        <v>11203.12</v>
      </c>
      <c r="N1101" s="345">
        <f ca="1" t="shared" si="185"/>
        <v>0</v>
      </c>
    </row>
    <row r="1102" ht="14.25" hidden="1" spans="1:14">
      <c r="A1102" s="334">
        <f>档案!A1101</f>
        <v>0</v>
      </c>
      <c r="B1102" s="334">
        <f ca="1" t="shared" si="178"/>
        <v>1</v>
      </c>
      <c r="D1102" s="334">
        <f ca="1" t="shared" si="186"/>
        <v>5</v>
      </c>
      <c r="E1102" s="327">
        <f ca="1" t="shared" si="187"/>
        <v>129</v>
      </c>
      <c r="F1102" s="327" t="str">
        <f ca="1">VLOOKUP(D1102,档案!A:C,3,FALSE)</f>
        <v>武汉开明</v>
      </c>
      <c r="G1102" s="338" t="str">
        <f ca="1">VLOOKUP(D1102,档案!A:B,2,FALSE)</f>
        <v>建设豪威银行500746（扣ETC)</v>
      </c>
      <c r="H1102" s="328">
        <f ca="1" t="shared" si="179"/>
        <v>45734</v>
      </c>
      <c r="I1102" s="344" t="str">
        <f ca="1" t="shared" si="180"/>
        <v>ETC扣款</v>
      </c>
      <c r="J1102" s="344" t="str">
        <f ca="1" t="shared" si="181"/>
        <v>项目成本</v>
      </c>
      <c r="K1102" s="345">
        <f ca="1" t="shared" si="182"/>
        <v>0</v>
      </c>
      <c r="L1102" s="345">
        <f ca="1" t="shared" si="183"/>
        <v>167.12</v>
      </c>
      <c r="M1102" s="345">
        <f ca="1" t="shared" si="184"/>
        <v>11036</v>
      </c>
      <c r="N1102" s="345">
        <f ca="1" t="shared" si="185"/>
        <v>0</v>
      </c>
    </row>
    <row r="1103" ht="14.25" hidden="1" spans="1:14">
      <c r="A1103" s="334">
        <f>档案!A1102</f>
        <v>0</v>
      </c>
      <c r="B1103" s="334">
        <f ca="1" t="shared" si="178"/>
        <v>1</v>
      </c>
      <c r="D1103" s="334">
        <f ca="1" t="shared" si="186"/>
        <v>5</v>
      </c>
      <c r="E1103" s="327">
        <f ca="1" t="shared" si="187"/>
        <v>130</v>
      </c>
      <c r="F1103" s="327" t="str">
        <f ca="1">VLOOKUP(D1103,档案!A:C,3,FALSE)</f>
        <v>武汉开明</v>
      </c>
      <c r="G1103" s="338" t="str">
        <f ca="1">VLOOKUP(D1103,档案!A:B,2,FALSE)</f>
        <v>建设豪威银行500746（扣ETC)</v>
      </c>
      <c r="H1103" s="328">
        <f ca="1" t="shared" si="179"/>
        <v>45734</v>
      </c>
      <c r="I1103" s="344" t="str">
        <f ca="1" t="shared" si="180"/>
        <v>ETC扣款</v>
      </c>
      <c r="J1103" s="344" t="str">
        <f ca="1" t="shared" si="181"/>
        <v>项目成本</v>
      </c>
      <c r="K1103" s="345">
        <f ca="1" t="shared" si="182"/>
        <v>0</v>
      </c>
      <c r="L1103" s="345">
        <f ca="1" t="shared" si="183"/>
        <v>237.5</v>
      </c>
      <c r="M1103" s="345">
        <f ca="1" t="shared" si="184"/>
        <v>10798.5</v>
      </c>
      <c r="N1103" s="345">
        <f ca="1" t="shared" si="185"/>
        <v>0</v>
      </c>
    </row>
    <row r="1104" ht="14.25" hidden="1" spans="1:14">
      <c r="A1104" s="334">
        <f>档案!A1103</f>
        <v>0</v>
      </c>
      <c r="B1104" s="334">
        <f ca="1" t="shared" si="178"/>
        <v>1</v>
      </c>
      <c r="D1104" s="334">
        <f ca="1" t="shared" si="186"/>
        <v>5</v>
      </c>
      <c r="E1104" s="327">
        <f ca="1" t="shared" si="187"/>
        <v>131</v>
      </c>
      <c r="F1104" s="327" t="str">
        <f ca="1">VLOOKUP(D1104,档案!A:C,3,FALSE)</f>
        <v>武汉开明</v>
      </c>
      <c r="G1104" s="338" t="str">
        <f ca="1">VLOOKUP(D1104,档案!A:B,2,FALSE)</f>
        <v>建设豪威银行500746（扣ETC)</v>
      </c>
      <c r="H1104" s="328">
        <f ca="1" t="shared" si="179"/>
        <v>45734</v>
      </c>
      <c r="I1104" s="344" t="str">
        <f ca="1" t="shared" si="180"/>
        <v>ETC扣款</v>
      </c>
      <c r="J1104" s="344" t="str">
        <f ca="1" t="shared" si="181"/>
        <v>项目成本</v>
      </c>
      <c r="K1104" s="345">
        <f ca="1" t="shared" si="182"/>
        <v>0</v>
      </c>
      <c r="L1104" s="345">
        <f ca="1" t="shared" si="183"/>
        <v>94.69</v>
      </c>
      <c r="M1104" s="345">
        <f ca="1" t="shared" si="184"/>
        <v>10703.81</v>
      </c>
      <c r="N1104" s="345">
        <f ca="1" t="shared" si="185"/>
        <v>0</v>
      </c>
    </row>
    <row r="1105" ht="14.25" hidden="1" spans="1:14">
      <c r="A1105" s="334">
        <f>档案!A1104</f>
        <v>0</v>
      </c>
      <c r="B1105" s="334">
        <f ca="1" t="shared" si="178"/>
        <v>1</v>
      </c>
      <c r="D1105" s="334">
        <f ca="1" t="shared" si="186"/>
        <v>5</v>
      </c>
      <c r="E1105" s="327">
        <f ca="1" t="shared" si="187"/>
        <v>132</v>
      </c>
      <c r="F1105" s="327" t="str">
        <f ca="1">VLOOKUP(D1105,档案!A:C,3,FALSE)</f>
        <v>武汉开明</v>
      </c>
      <c r="G1105" s="338" t="str">
        <f ca="1">VLOOKUP(D1105,档案!A:B,2,FALSE)</f>
        <v>建设豪威银行500746（扣ETC)</v>
      </c>
      <c r="H1105" s="328">
        <f ca="1" t="shared" si="179"/>
        <v>45735</v>
      </c>
      <c r="I1105" s="344" t="str">
        <f ca="1" t="shared" si="180"/>
        <v>ETC扣款</v>
      </c>
      <c r="J1105" s="344" t="str">
        <f ca="1" t="shared" si="181"/>
        <v>项目成本</v>
      </c>
      <c r="K1105" s="345">
        <f ca="1" t="shared" si="182"/>
        <v>0</v>
      </c>
      <c r="L1105" s="345">
        <f ca="1" t="shared" si="183"/>
        <v>10.1</v>
      </c>
      <c r="M1105" s="345">
        <f ca="1" t="shared" si="184"/>
        <v>10693.71</v>
      </c>
      <c r="N1105" s="345">
        <f ca="1" t="shared" si="185"/>
        <v>0</v>
      </c>
    </row>
    <row r="1106" ht="14.25" hidden="1" spans="1:14">
      <c r="A1106" s="334">
        <f>档案!A1105</f>
        <v>0</v>
      </c>
      <c r="B1106" s="334">
        <f ca="1" t="shared" si="178"/>
        <v>1</v>
      </c>
      <c r="D1106" s="334">
        <f ca="1" t="shared" si="186"/>
        <v>5</v>
      </c>
      <c r="E1106" s="327">
        <f ca="1" t="shared" si="187"/>
        <v>133</v>
      </c>
      <c r="F1106" s="327" t="str">
        <f ca="1">VLOOKUP(D1106,档案!A:C,3,FALSE)</f>
        <v>武汉开明</v>
      </c>
      <c r="G1106" s="338" t="str">
        <f ca="1">VLOOKUP(D1106,档案!A:B,2,FALSE)</f>
        <v>建设豪威银行500746（扣ETC)</v>
      </c>
      <c r="H1106" s="328">
        <f ca="1" t="shared" si="179"/>
        <v>45736</v>
      </c>
      <c r="I1106" s="344" t="str">
        <f ca="1" t="shared" si="180"/>
        <v>ETC扣款</v>
      </c>
      <c r="J1106" s="344" t="str">
        <f ca="1" t="shared" si="181"/>
        <v>项目成本</v>
      </c>
      <c r="K1106" s="345">
        <f ca="1" t="shared" si="182"/>
        <v>0</v>
      </c>
      <c r="L1106" s="345">
        <f ca="1" t="shared" si="183"/>
        <v>163.33</v>
      </c>
      <c r="M1106" s="345">
        <f ca="1" t="shared" si="184"/>
        <v>10530.38</v>
      </c>
      <c r="N1106" s="345">
        <f ca="1" t="shared" si="185"/>
        <v>0</v>
      </c>
    </row>
    <row r="1107" ht="14.25" hidden="1" spans="1:14">
      <c r="A1107" s="334">
        <f>档案!A1106</f>
        <v>0</v>
      </c>
      <c r="B1107" s="334">
        <f ca="1" t="shared" si="178"/>
        <v>1</v>
      </c>
      <c r="D1107" s="334">
        <f ca="1" t="shared" si="186"/>
        <v>5</v>
      </c>
      <c r="E1107" s="327">
        <f ca="1" t="shared" si="187"/>
        <v>134</v>
      </c>
      <c r="F1107" s="327" t="str">
        <f ca="1">VLOOKUP(D1107,档案!A:C,3,FALSE)</f>
        <v>武汉开明</v>
      </c>
      <c r="G1107" s="338" t="str">
        <f ca="1">VLOOKUP(D1107,档案!A:B,2,FALSE)</f>
        <v>建设豪威银行500746（扣ETC)</v>
      </c>
      <c r="H1107" s="328">
        <f ca="1" t="shared" si="179"/>
        <v>45736</v>
      </c>
      <c r="I1107" s="344" t="str">
        <f ca="1" t="shared" si="180"/>
        <v>ETC扣款</v>
      </c>
      <c r="J1107" s="344" t="str">
        <f ca="1" t="shared" si="181"/>
        <v>项目成本</v>
      </c>
      <c r="K1107" s="345">
        <f ca="1" t="shared" si="182"/>
        <v>0</v>
      </c>
      <c r="L1107" s="345">
        <f ca="1" t="shared" si="183"/>
        <v>10.1</v>
      </c>
      <c r="M1107" s="345">
        <f ca="1" t="shared" si="184"/>
        <v>10520.28</v>
      </c>
      <c r="N1107" s="345">
        <f ca="1" t="shared" si="185"/>
        <v>0</v>
      </c>
    </row>
    <row r="1108" ht="14.25" hidden="1" spans="1:14">
      <c r="A1108" s="334">
        <f>档案!A1107</f>
        <v>0</v>
      </c>
      <c r="B1108" s="334">
        <f ca="1" t="shared" si="178"/>
        <v>1</v>
      </c>
      <c r="D1108" s="334">
        <f ca="1" t="shared" si="186"/>
        <v>5</v>
      </c>
      <c r="E1108" s="327">
        <f ca="1" t="shared" si="187"/>
        <v>135</v>
      </c>
      <c r="F1108" s="327" t="str">
        <f ca="1">VLOOKUP(D1108,档案!A:C,3,FALSE)</f>
        <v>武汉开明</v>
      </c>
      <c r="G1108" s="338" t="str">
        <f ca="1">VLOOKUP(D1108,档案!A:B,2,FALSE)</f>
        <v>建设豪威银行500746（扣ETC)</v>
      </c>
      <c r="H1108" s="328">
        <f ca="1" t="shared" si="179"/>
        <v>45737</v>
      </c>
      <c r="I1108" s="344" t="str">
        <f ca="1" t="shared" si="180"/>
        <v>银行结息收入</v>
      </c>
      <c r="J1108" s="344" t="str">
        <f ca="1" t="shared" si="181"/>
        <v>其他收款</v>
      </c>
      <c r="K1108" s="345">
        <f ca="1" t="shared" si="182"/>
        <v>4.6</v>
      </c>
      <c r="L1108" s="345">
        <f ca="1" t="shared" si="183"/>
        <v>0</v>
      </c>
      <c r="M1108" s="345">
        <f ca="1" t="shared" si="184"/>
        <v>10524.88</v>
      </c>
      <c r="N1108" s="345">
        <f ca="1" t="shared" si="185"/>
        <v>0</v>
      </c>
    </row>
    <row r="1109" ht="14.25" hidden="1" spans="1:14">
      <c r="A1109" s="334">
        <f>档案!A1108</f>
        <v>0</v>
      </c>
      <c r="B1109" s="334">
        <f ca="1" t="shared" si="178"/>
        <v>1</v>
      </c>
      <c r="D1109" s="334">
        <f ca="1" t="shared" si="186"/>
        <v>5</v>
      </c>
      <c r="E1109" s="327">
        <f ca="1" t="shared" si="187"/>
        <v>136</v>
      </c>
      <c r="F1109" s="327" t="str">
        <f ca="1">VLOOKUP(D1109,档案!A:C,3,FALSE)</f>
        <v>武汉开明</v>
      </c>
      <c r="G1109" s="338" t="str">
        <f ca="1">VLOOKUP(D1109,档案!A:B,2,FALSE)</f>
        <v>建设豪威银行500746（扣ETC)</v>
      </c>
      <c r="H1109" s="328">
        <f ca="1" t="shared" si="179"/>
        <v>45737</v>
      </c>
      <c r="I1109" s="344" t="str">
        <f ca="1" t="shared" si="180"/>
        <v>ETC扣款</v>
      </c>
      <c r="J1109" s="344" t="str">
        <f ca="1" t="shared" si="181"/>
        <v>项目成本</v>
      </c>
      <c r="K1109" s="345">
        <f ca="1" t="shared" si="182"/>
        <v>0</v>
      </c>
      <c r="L1109" s="345">
        <f ca="1" t="shared" si="183"/>
        <v>10.1</v>
      </c>
      <c r="M1109" s="345">
        <f ca="1" t="shared" si="184"/>
        <v>10514.78</v>
      </c>
      <c r="N1109" s="345">
        <f ca="1" t="shared" si="185"/>
        <v>0</v>
      </c>
    </row>
    <row r="1110" ht="14.25" hidden="1" spans="1:14">
      <c r="A1110" s="334">
        <f>档案!A1109</f>
        <v>0</v>
      </c>
      <c r="B1110" s="334">
        <f ca="1" t="shared" si="178"/>
        <v>1</v>
      </c>
      <c r="D1110" s="334">
        <f ca="1" t="shared" si="186"/>
        <v>5</v>
      </c>
      <c r="E1110" s="327">
        <f ca="1" t="shared" si="187"/>
        <v>137</v>
      </c>
      <c r="F1110" s="327" t="str">
        <f ca="1">VLOOKUP(D1110,档案!A:C,3,FALSE)</f>
        <v>武汉开明</v>
      </c>
      <c r="G1110" s="338" t="str">
        <f ca="1">VLOOKUP(D1110,档案!A:B,2,FALSE)</f>
        <v>建设豪威银行500746（扣ETC)</v>
      </c>
      <c r="H1110" s="328">
        <f ca="1" t="shared" si="179"/>
        <v>45737</v>
      </c>
      <c r="I1110" s="344" t="str">
        <f ca="1" t="shared" si="180"/>
        <v>ETC扣款</v>
      </c>
      <c r="J1110" s="344" t="str">
        <f ca="1" t="shared" si="181"/>
        <v>项目成本</v>
      </c>
      <c r="K1110" s="345">
        <f ca="1" t="shared" si="182"/>
        <v>0</v>
      </c>
      <c r="L1110" s="345">
        <f ca="1" t="shared" si="183"/>
        <v>10.1</v>
      </c>
      <c r="M1110" s="345">
        <f ca="1" t="shared" si="184"/>
        <v>10504.68</v>
      </c>
      <c r="N1110" s="345">
        <f ca="1" t="shared" si="185"/>
        <v>0</v>
      </c>
    </row>
    <row r="1111" ht="14.25" hidden="1" spans="1:14">
      <c r="A1111" s="334">
        <f>档案!A1110</f>
        <v>0</v>
      </c>
      <c r="B1111" s="334">
        <f ca="1" t="shared" si="178"/>
        <v>1</v>
      </c>
      <c r="D1111" s="334">
        <f ca="1" t="shared" si="186"/>
        <v>5</v>
      </c>
      <c r="E1111" s="327">
        <f ca="1" t="shared" si="187"/>
        <v>138</v>
      </c>
      <c r="F1111" s="327" t="str">
        <f ca="1">VLOOKUP(D1111,档案!A:C,3,FALSE)</f>
        <v>武汉开明</v>
      </c>
      <c r="G1111" s="338" t="str">
        <f ca="1">VLOOKUP(D1111,档案!A:B,2,FALSE)</f>
        <v>建设豪威银行500746（扣ETC)</v>
      </c>
      <c r="H1111" s="328">
        <f ca="1" t="shared" si="179"/>
        <v>45738</v>
      </c>
      <c r="I1111" s="344" t="str">
        <f ca="1" t="shared" si="180"/>
        <v>ETC扣款</v>
      </c>
      <c r="J1111" s="344" t="str">
        <f ca="1" t="shared" si="181"/>
        <v>项目成本</v>
      </c>
      <c r="K1111" s="345">
        <f ca="1" t="shared" si="182"/>
        <v>0</v>
      </c>
      <c r="L1111" s="345">
        <f ca="1" t="shared" si="183"/>
        <v>261.89</v>
      </c>
      <c r="M1111" s="345">
        <f ca="1" t="shared" si="184"/>
        <v>10242.79</v>
      </c>
      <c r="N1111" s="345">
        <f ca="1" t="shared" si="185"/>
        <v>0</v>
      </c>
    </row>
    <row r="1112" ht="14.25" hidden="1" spans="1:14">
      <c r="A1112" s="334">
        <f>档案!A1111</f>
        <v>0</v>
      </c>
      <c r="B1112" s="334">
        <f ca="1" t="shared" si="178"/>
        <v>1</v>
      </c>
      <c r="D1112" s="334">
        <f ca="1" t="shared" si="186"/>
        <v>5</v>
      </c>
      <c r="E1112" s="327">
        <f ca="1" t="shared" si="187"/>
        <v>139</v>
      </c>
      <c r="F1112" s="327" t="str">
        <f ca="1">VLOOKUP(D1112,档案!A:C,3,FALSE)</f>
        <v>武汉开明</v>
      </c>
      <c r="G1112" s="338" t="str">
        <f ca="1">VLOOKUP(D1112,档案!A:B,2,FALSE)</f>
        <v>建设豪威银行500746（扣ETC)</v>
      </c>
      <c r="H1112" s="328">
        <f ca="1" t="shared" si="179"/>
        <v>45738</v>
      </c>
      <c r="I1112" s="344" t="str">
        <f ca="1" t="shared" si="180"/>
        <v>ETC扣款</v>
      </c>
      <c r="J1112" s="344" t="str">
        <f ca="1" t="shared" si="181"/>
        <v>项目成本</v>
      </c>
      <c r="K1112" s="345">
        <f ca="1" t="shared" si="182"/>
        <v>0</v>
      </c>
      <c r="L1112" s="345">
        <f ca="1" t="shared" si="183"/>
        <v>53.07</v>
      </c>
      <c r="M1112" s="345">
        <f ca="1" t="shared" si="184"/>
        <v>10189.72</v>
      </c>
      <c r="N1112" s="345">
        <f ca="1" t="shared" si="185"/>
        <v>0</v>
      </c>
    </row>
    <row r="1113" ht="14.25" hidden="1" spans="1:14">
      <c r="A1113" s="334">
        <f>档案!A1112</f>
        <v>0</v>
      </c>
      <c r="B1113" s="334">
        <f ca="1" t="shared" si="178"/>
        <v>1</v>
      </c>
      <c r="D1113" s="334">
        <f ca="1" t="shared" si="186"/>
        <v>5</v>
      </c>
      <c r="E1113" s="327">
        <f ca="1" t="shared" si="187"/>
        <v>140</v>
      </c>
      <c r="F1113" s="327" t="str">
        <f ca="1">VLOOKUP(D1113,档案!A:C,3,FALSE)</f>
        <v>武汉开明</v>
      </c>
      <c r="G1113" s="338" t="str">
        <f ca="1">VLOOKUP(D1113,档案!A:B,2,FALSE)</f>
        <v>建设豪威银行500746（扣ETC)</v>
      </c>
      <c r="H1113" s="328">
        <f ca="1" t="shared" si="179"/>
        <v>45739</v>
      </c>
      <c r="I1113" s="344" t="str">
        <f ca="1" t="shared" si="180"/>
        <v>ETC扣款</v>
      </c>
      <c r="J1113" s="344" t="str">
        <f ca="1" t="shared" si="181"/>
        <v>项目成本</v>
      </c>
      <c r="K1113" s="345">
        <f ca="1" t="shared" si="182"/>
        <v>0</v>
      </c>
      <c r="L1113" s="345">
        <f ca="1" t="shared" si="183"/>
        <v>10.1</v>
      </c>
      <c r="M1113" s="345">
        <f ca="1" t="shared" si="184"/>
        <v>10179.62</v>
      </c>
      <c r="N1113" s="345">
        <f ca="1" t="shared" si="185"/>
        <v>0</v>
      </c>
    </row>
    <row r="1114" ht="14.25" hidden="1" spans="1:14">
      <c r="A1114" s="334">
        <f>档案!A1113</f>
        <v>0</v>
      </c>
      <c r="B1114" s="334">
        <f ca="1" t="shared" si="178"/>
        <v>1</v>
      </c>
      <c r="D1114" s="334">
        <f ca="1" t="shared" si="186"/>
        <v>5</v>
      </c>
      <c r="E1114" s="327">
        <f ca="1" t="shared" si="187"/>
        <v>141</v>
      </c>
      <c r="F1114" s="327" t="str">
        <f ca="1">VLOOKUP(D1114,档案!A:C,3,FALSE)</f>
        <v>武汉开明</v>
      </c>
      <c r="G1114" s="338" t="str">
        <f ca="1">VLOOKUP(D1114,档案!A:B,2,FALSE)</f>
        <v>建设豪威银行500746（扣ETC)</v>
      </c>
      <c r="H1114" s="328">
        <f ca="1" t="shared" si="179"/>
        <v>45739</v>
      </c>
      <c r="I1114" s="344" t="str">
        <f ca="1" t="shared" si="180"/>
        <v>ETC扣款</v>
      </c>
      <c r="J1114" s="344" t="str">
        <f ca="1" t="shared" si="181"/>
        <v>项目成本</v>
      </c>
      <c r="K1114" s="345">
        <f ca="1" t="shared" si="182"/>
        <v>0</v>
      </c>
      <c r="L1114" s="345">
        <f ca="1" t="shared" si="183"/>
        <v>10.1</v>
      </c>
      <c r="M1114" s="345">
        <f ca="1" t="shared" si="184"/>
        <v>10169.52</v>
      </c>
      <c r="N1114" s="345">
        <f ca="1" t="shared" si="185"/>
        <v>0</v>
      </c>
    </row>
    <row r="1115" ht="14.25" hidden="1" spans="1:14">
      <c r="A1115" s="334">
        <f>档案!A1114</f>
        <v>0</v>
      </c>
      <c r="B1115" s="334">
        <f ca="1" t="shared" si="178"/>
        <v>1</v>
      </c>
      <c r="D1115" s="334">
        <f ca="1" t="shared" si="186"/>
        <v>5</v>
      </c>
      <c r="E1115" s="327">
        <f ca="1" t="shared" si="187"/>
        <v>142</v>
      </c>
      <c r="F1115" s="327" t="str">
        <f ca="1">VLOOKUP(D1115,档案!A:C,3,FALSE)</f>
        <v>武汉开明</v>
      </c>
      <c r="G1115" s="338" t="str">
        <f ca="1">VLOOKUP(D1115,档案!A:B,2,FALSE)</f>
        <v>建设豪威银行500746（扣ETC)</v>
      </c>
      <c r="H1115" s="328">
        <f ca="1" t="shared" si="179"/>
        <v>45741</v>
      </c>
      <c r="I1115" s="344" t="str">
        <f ca="1" t="shared" si="180"/>
        <v>ETC扣款</v>
      </c>
      <c r="J1115" s="344" t="str">
        <f ca="1" t="shared" si="181"/>
        <v>项目成本</v>
      </c>
      <c r="K1115" s="345">
        <f ca="1" t="shared" si="182"/>
        <v>0</v>
      </c>
      <c r="L1115" s="345">
        <f ca="1" t="shared" si="183"/>
        <v>10.1</v>
      </c>
      <c r="M1115" s="345">
        <f ca="1" t="shared" si="184"/>
        <v>10159.42</v>
      </c>
      <c r="N1115" s="345">
        <f ca="1" t="shared" si="185"/>
        <v>0</v>
      </c>
    </row>
    <row r="1116" ht="14.25" hidden="1" spans="1:14">
      <c r="A1116" s="334">
        <f>档案!A1115</f>
        <v>0</v>
      </c>
      <c r="B1116" s="334">
        <f ca="1" t="shared" si="178"/>
        <v>1</v>
      </c>
      <c r="D1116" s="334">
        <f ca="1" t="shared" si="186"/>
        <v>5</v>
      </c>
      <c r="E1116" s="327">
        <f ca="1" t="shared" si="187"/>
        <v>143</v>
      </c>
      <c r="F1116" s="327" t="str">
        <f ca="1">VLOOKUP(D1116,档案!A:C,3,FALSE)</f>
        <v>武汉开明</v>
      </c>
      <c r="G1116" s="338" t="str">
        <f ca="1">VLOOKUP(D1116,档案!A:B,2,FALSE)</f>
        <v>建设豪威银行500746（扣ETC)</v>
      </c>
      <c r="H1116" s="328">
        <f ca="1" t="shared" si="179"/>
        <v>45741</v>
      </c>
      <c r="I1116" s="344" t="str">
        <f ca="1" t="shared" si="180"/>
        <v>ETC扣款</v>
      </c>
      <c r="J1116" s="344" t="str">
        <f ca="1" t="shared" si="181"/>
        <v>项目成本</v>
      </c>
      <c r="K1116" s="345">
        <f ca="1" t="shared" si="182"/>
        <v>0</v>
      </c>
      <c r="L1116" s="345">
        <f ca="1" t="shared" si="183"/>
        <v>10.1</v>
      </c>
      <c r="M1116" s="345">
        <f ca="1" t="shared" si="184"/>
        <v>10149.32</v>
      </c>
      <c r="N1116" s="345">
        <f ca="1" t="shared" si="185"/>
        <v>0</v>
      </c>
    </row>
    <row r="1117" ht="14.25" hidden="1" spans="1:14">
      <c r="A1117" s="334">
        <f>档案!A1116</f>
        <v>0</v>
      </c>
      <c r="B1117" s="334">
        <f ca="1" t="shared" si="178"/>
        <v>1</v>
      </c>
      <c r="D1117" s="334">
        <f ca="1" t="shared" si="186"/>
        <v>5</v>
      </c>
      <c r="E1117" s="327">
        <f ca="1" t="shared" si="187"/>
        <v>144</v>
      </c>
      <c r="F1117" s="327" t="str">
        <f ca="1">VLOOKUP(D1117,档案!A:C,3,FALSE)</f>
        <v>武汉开明</v>
      </c>
      <c r="G1117" s="338" t="str">
        <f ca="1">VLOOKUP(D1117,档案!A:B,2,FALSE)</f>
        <v>建设豪威银行500746（扣ETC)</v>
      </c>
      <c r="H1117" s="328">
        <f ca="1" t="shared" si="179"/>
        <v>45742</v>
      </c>
      <c r="I1117" s="344" t="str">
        <f ca="1" t="shared" si="180"/>
        <v>ETC扣款</v>
      </c>
      <c r="J1117" s="344" t="str">
        <f ca="1" t="shared" si="181"/>
        <v>项目成本</v>
      </c>
      <c r="K1117" s="345">
        <f ca="1" t="shared" si="182"/>
        <v>0</v>
      </c>
      <c r="L1117" s="345">
        <f ca="1" t="shared" si="183"/>
        <v>10.1</v>
      </c>
      <c r="M1117" s="345">
        <f ca="1" t="shared" si="184"/>
        <v>10139.22</v>
      </c>
      <c r="N1117" s="345">
        <f ca="1" t="shared" si="185"/>
        <v>0</v>
      </c>
    </row>
    <row r="1118" ht="14.25" hidden="1" spans="1:14">
      <c r="A1118" s="334">
        <f>档案!A1117</f>
        <v>0</v>
      </c>
      <c r="B1118" s="334">
        <f ca="1" t="shared" si="178"/>
        <v>1</v>
      </c>
      <c r="D1118" s="334">
        <f ca="1" t="shared" si="186"/>
        <v>5</v>
      </c>
      <c r="E1118" s="327">
        <f ca="1" t="shared" si="187"/>
        <v>145</v>
      </c>
      <c r="F1118" s="327" t="str">
        <f ca="1">VLOOKUP(D1118,档案!A:C,3,FALSE)</f>
        <v>武汉开明</v>
      </c>
      <c r="G1118" s="338" t="str">
        <f ca="1">VLOOKUP(D1118,档案!A:B,2,FALSE)</f>
        <v>建设豪威银行500746（扣ETC)</v>
      </c>
      <c r="H1118" s="328">
        <f ca="1" t="shared" si="179"/>
        <v>45745</v>
      </c>
      <c r="I1118" s="344" t="str">
        <f ca="1" t="shared" si="180"/>
        <v>ETC扣款</v>
      </c>
      <c r="J1118" s="344" t="str">
        <f ca="1" t="shared" si="181"/>
        <v>项目成本</v>
      </c>
      <c r="K1118" s="345">
        <f ca="1" t="shared" si="182"/>
        <v>0</v>
      </c>
      <c r="L1118" s="345">
        <f ca="1" t="shared" si="183"/>
        <v>10.1</v>
      </c>
      <c r="M1118" s="345">
        <f ca="1" t="shared" si="184"/>
        <v>10129.12</v>
      </c>
      <c r="N1118" s="345">
        <f ca="1" t="shared" si="185"/>
        <v>0</v>
      </c>
    </row>
    <row r="1119" ht="14.25" hidden="1" spans="1:14">
      <c r="A1119" s="334">
        <f>档案!A1118</f>
        <v>0</v>
      </c>
      <c r="B1119" s="334">
        <f ca="1" t="shared" si="178"/>
        <v>1</v>
      </c>
      <c r="D1119" s="334">
        <f ca="1" t="shared" si="186"/>
        <v>5</v>
      </c>
      <c r="E1119" s="327">
        <f ca="1" t="shared" si="187"/>
        <v>146</v>
      </c>
      <c r="F1119" s="327" t="str">
        <f ca="1">VLOOKUP(D1119,档案!A:C,3,FALSE)</f>
        <v>武汉开明</v>
      </c>
      <c r="G1119" s="338" t="str">
        <f ca="1">VLOOKUP(D1119,档案!A:B,2,FALSE)</f>
        <v>建设豪威银行500746（扣ETC)</v>
      </c>
      <c r="H1119" s="328">
        <f ca="1" t="shared" si="179"/>
        <v>45745</v>
      </c>
      <c r="I1119" s="344" t="str">
        <f ca="1" t="shared" si="180"/>
        <v>ETC扣款</v>
      </c>
      <c r="J1119" s="344" t="str">
        <f ca="1" t="shared" si="181"/>
        <v>项目成本</v>
      </c>
      <c r="K1119" s="345">
        <f ca="1" t="shared" si="182"/>
        <v>0</v>
      </c>
      <c r="L1119" s="345">
        <f ca="1" t="shared" si="183"/>
        <v>10.1</v>
      </c>
      <c r="M1119" s="345">
        <f ca="1" t="shared" si="184"/>
        <v>10119.02</v>
      </c>
      <c r="N1119" s="345">
        <f ca="1" t="shared" si="185"/>
        <v>0</v>
      </c>
    </row>
    <row r="1120" ht="14.25" hidden="1" spans="1:14">
      <c r="A1120" s="334">
        <f>档案!A1119</f>
        <v>0</v>
      </c>
      <c r="B1120" s="334">
        <f ca="1" t="shared" si="178"/>
        <v>1</v>
      </c>
      <c r="D1120" s="334">
        <f ca="1" t="shared" si="186"/>
        <v>5</v>
      </c>
      <c r="E1120" s="327">
        <f ca="1" t="shared" si="187"/>
        <v>147</v>
      </c>
      <c r="F1120" s="327" t="str">
        <f ca="1">VLOOKUP(D1120,档案!A:C,3,FALSE)</f>
        <v>武汉开明</v>
      </c>
      <c r="G1120" s="338" t="str">
        <f ca="1">VLOOKUP(D1120,档案!A:B,2,FALSE)</f>
        <v>建设豪威银行500746（扣ETC)</v>
      </c>
      <c r="H1120" s="328">
        <f ca="1" t="shared" si="179"/>
        <v>45746</v>
      </c>
      <c r="I1120" s="344" t="str">
        <f ca="1" t="shared" si="180"/>
        <v>ETC扣款</v>
      </c>
      <c r="J1120" s="344" t="str">
        <f ca="1" t="shared" si="181"/>
        <v>项目成本</v>
      </c>
      <c r="K1120" s="345">
        <f ca="1" t="shared" si="182"/>
        <v>0</v>
      </c>
      <c r="L1120" s="345">
        <f ca="1" t="shared" si="183"/>
        <v>310.02</v>
      </c>
      <c r="M1120" s="345">
        <f ca="1" t="shared" si="184"/>
        <v>9809.00000000004</v>
      </c>
      <c r="N1120" s="345">
        <f ca="1" t="shared" si="185"/>
        <v>0</v>
      </c>
    </row>
    <row r="1121" ht="14.25" hidden="1" spans="1:14">
      <c r="A1121" s="334">
        <f>档案!A1120</f>
        <v>0</v>
      </c>
      <c r="B1121" s="334">
        <f ca="1" t="shared" si="178"/>
        <v>1</v>
      </c>
      <c r="D1121" s="334">
        <f ca="1" t="shared" si="186"/>
        <v>5</v>
      </c>
      <c r="E1121" s="327">
        <f ca="1" t="shared" si="187"/>
        <v>148</v>
      </c>
      <c r="F1121" s="327" t="str">
        <f ca="1">VLOOKUP(D1121,档案!A:C,3,FALSE)</f>
        <v>武汉开明</v>
      </c>
      <c r="G1121" s="338" t="str">
        <f ca="1">VLOOKUP(D1121,档案!A:B,2,FALSE)</f>
        <v>建设豪威银行500746（扣ETC)</v>
      </c>
      <c r="H1121" s="328">
        <f ca="1" t="shared" si="179"/>
        <v>45747</v>
      </c>
      <c r="I1121" s="344" t="str">
        <f ca="1" t="shared" si="180"/>
        <v>ETC扣款</v>
      </c>
      <c r="J1121" s="344" t="str">
        <f ca="1" t="shared" si="181"/>
        <v>项目成本</v>
      </c>
      <c r="K1121" s="345">
        <f ca="1" t="shared" si="182"/>
        <v>0</v>
      </c>
      <c r="L1121" s="345">
        <f ca="1" t="shared" si="183"/>
        <v>7.6</v>
      </c>
      <c r="M1121" s="345">
        <f ca="1" t="shared" si="184"/>
        <v>9801.40000000004</v>
      </c>
      <c r="N1121" s="345">
        <f ca="1" t="shared" si="185"/>
        <v>0</v>
      </c>
    </row>
    <row r="1122" ht="14.25" hidden="1" spans="1:14">
      <c r="A1122" s="334">
        <f>档案!A1121</f>
        <v>0</v>
      </c>
      <c r="B1122" s="334">
        <f ca="1" t="shared" si="178"/>
        <v>1</v>
      </c>
      <c r="D1122" s="334">
        <f ca="1" t="shared" si="186"/>
        <v>5</v>
      </c>
      <c r="E1122" s="327">
        <f ca="1" t="shared" si="187"/>
        <v>149</v>
      </c>
      <c r="F1122" s="327" t="str">
        <f ca="1">VLOOKUP(D1122,档案!A:C,3,FALSE)</f>
        <v>武汉开明</v>
      </c>
      <c r="G1122" s="338" t="str">
        <f ca="1">VLOOKUP(D1122,档案!A:B,2,FALSE)</f>
        <v>建设豪威银行500746（扣ETC)</v>
      </c>
      <c r="H1122" s="328">
        <f ca="1" t="shared" si="179"/>
        <v>45749</v>
      </c>
      <c r="I1122" s="344" t="str">
        <f ca="1" t="shared" si="180"/>
        <v>ETC扣款</v>
      </c>
      <c r="J1122" s="344" t="str">
        <f ca="1" t="shared" si="181"/>
        <v>项目成本</v>
      </c>
      <c r="K1122" s="345">
        <f ca="1" t="shared" si="182"/>
        <v>0</v>
      </c>
      <c r="L1122" s="345">
        <f ca="1" t="shared" si="183"/>
        <v>180.79</v>
      </c>
      <c r="M1122" s="345">
        <f ca="1" t="shared" si="184"/>
        <v>9620.61000000004</v>
      </c>
      <c r="N1122" s="345">
        <f ca="1" t="shared" si="185"/>
        <v>0</v>
      </c>
    </row>
    <row r="1123" ht="14.25" hidden="1" spans="1:14">
      <c r="A1123" s="334">
        <f>档案!A1122</f>
        <v>0</v>
      </c>
      <c r="B1123" s="334">
        <f ca="1" t="shared" si="178"/>
        <v>1</v>
      </c>
      <c r="D1123" s="334">
        <f ca="1" t="shared" si="186"/>
        <v>5</v>
      </c>
      <c r="E1123" s="327">
        <f ca="1" t="shared" si="187"/>
        <v>150</v>
      </c>
      <c r="F1123" s="327" t="str">
        <f ca="1">VLOOKUP(D1123,档案!A:C,3,FALSE)</f>
        <v>武汉开明</v>
      </c>
      <c r="G1123" s="338" t="str">
        <f ca="1">VLOOKUP(D1123,档案!A:B,2,FALSE)</f>
        <v>建设豪威银行500746（扣ETC)</v>
      </c>
      <c r="H1123" s="328">
        <f ca="1" t="shared" si="179"/>
        <v>45749</v>
      </c>
      <c r="I1123" s="344" t="str">
        <f ca="1" t="shared" si="180"/>
        <v>ETC扣款</v>
      </c>
      <c r="J1123" s="344" t="str">
        <f ca="1" t="shared" si="181"/>
        <v>项目成本</v>
      </c>
      <c r="K1123" s="345">
        <f ca="1" t="shared" si="182"/>
        <v>0</v>
      </c>
      <c r="L1123" s="345">
        <f ca="1" t="shared" si="183"/>
        <v>538.65</v>
      </c>
      <c r="M1123" s="345">
        <f ca="1" t="shared" si="184"/>
        <v>9081.96000000004</v>
      </c>
      <c r="N1123" s="345">
        <f ca="1" t="shared" si="185"/>
        <v>0</v>
      </c>
    </row>
    <row r="1124" ht="14.25" hidden="1" spans="1:14">
      <c r="A1124" s="334">
        <f>档案!A1123</f>
        <v>0</v>
      </c>
      <c r="B1124" s="334">
        <f ca="1" t="shared" si="178"/>
        <v>1</v>
      </c>
      <c r="D1124" s="334">
        <f ca="1" t="shared" si="186"/>
        <v>5</v>
      </c>
      <c r="E1124" s="327">
        <f ca="1" t="shared" si="187"/>
        <v>151</v>
      </c>
      <c r="F1124" s="327" t="str">
        <f ca="1">VLOOKUP(D1124,档案!A:C,3,FALSE)</f>
        <v>武汉开明</v>
      </c>
      <c r="G1124" s="338" t="str">
        <f ca="1">VLOOKUP(D1124,档案!A:B,2,FALSE)</f>
        <v>建设豪威银行500746（扣ETC)</v>
      </c>
      <c r="H1124" s="328">
        <f ca="1" t="shared" si="179"/>
        <v>45750</v>
      </c>
      <c r="I1124" s="344" t="str">
        <f ca="1" t="shared" si="180"/>
        <v>ETC扣款</v>
      </c>
      <c r="J1124" s="344" t="str">
        <f ca="1" t="shared" si="181"/>
        <v>项目成本</v>
      </c>
      <c r="K1124" s="345">
        <f ca="1" t="shared" si="182"/>
        <v>0</v>
      </c>
      <c r="L1124" s="345">
        <f ca="1" t="shared" si="183"/>
        <v>11.2</v>
      </c>
      <c r="M1124" s="345">
        <f ca="1" t="shared" si="184"/>
        <v>9070.76000000004</v>
      </c>
      <c r="N1124" s="345">
        <f ca="1" t="shared" si="185"/>
        <v>0</v>
      </c>
    </row>
    <row r="1125" ht="14.25" hidden="1" spans="1:14">
      <c r="A1125" s="334">
        <f>档案!A1124</f>
        <v>0</v>
      </c>
      <c r="B1125" s="334">
        <f ca="1" t="shared" si="178"/>
        <v>1</v>
      </c>
      <c r="D1125" s="334">
        <f ca="1" t="shared" si="186"/>
        <v>5</v>
      </c>
      <c r="E1125" s="327">
        <f ca="1" t="shared" si="187"/>
        <v>152</v>
      </c>
      <c r="F1125" s="327" t="str">
        <f ca="1">VLOOKUP(D1125,档案!A:C,3,FALSE)</f>
        <v>武汉开明</v>
      </c>
      <c r="G1125" s="338" t="str">
        <f ca="1">VLOOKUP(D1125,档案!A:B,2,FALSE)</f>
        <v>建设豪威银行500746（扣ETC)</v>
      </c>
      <c r="H1125" s="328">
        <f ca="1" t="shared" si="179"/>
        <v>45750</v>
      </c>
      <c r="I1125" s="344" t="str">
        <f ca="1" t="shared" si="180"/>
        <v>ETC扣款</v>
      </c>
      <c r="J1125" s="344" t="str">
        <f ca="1" t="shared" si="181"/>
        <v>项目成本</v>
      </c>
      <c r="K1125" s="345">
        <f ca="1" t="shared" si="182"/>
        <v>0</v>
      </c>
      <c r="L1125" s="345">
        <f ca="1" t="shared" si="183"/>
        <v>21.7</v>
      </c>
      <c r="M1125" s="345">
        <f ca="1" t="shared" si="184"/>
        <v>9049.06000000004</v>
      </c>
      <c r="N1125" s="345">
        <f ca="1" t="shared" si="185"/>
        <v>0</v>
      </c>
    </row>
    <row r="1126" ht="14.25" hidden="1" spans="1:14">
      <c r="A1126" s="334">
        <f>档案!A1125</f>
        <v>0</v>
      </c>
      <c r="B1126" s="334">
        <f ca="1" t="shared" si="178"/>
        <v>1</v>
      </c>
      <c r="D1126" s="334">
        <f ca="1" t="shared" si="186"/>
        <v>5</v>
      </c>
      <c r="E1126" s="327">
        <f ca="1" t="shared" si="187"/>
        <v>153</v>
      </c>
      <c r="F1126" s="327" t="str">
        <f ca="1">VLOOKUP(D1126,档案!A:C,3,FALSE)</f>
        <v>武汉开明</v>
      </c>
      <c r="G1126" s="338" t="str">
        <f ca="1">VLOOKUP(D1126,档案!A:B,2,FALSE)</f>
        <v>建设豪威银行500746（扣ETC)</v>
      </c>
      <c r="H1126" s="328">
        <f ca="1" t="shared" si="179"/>
        <v>45751</v>
      </c>
      <c r="I1126" s="344" t="str">
        <f ca="1" t="shared" si="180"/>
        <v>ETC扣款</v>
      </c>
      <c r="J1126" s="344" t="str">
        <f ca="1" t="shared" si="181"/>
        <v>项目成本</v>
      </c>
      <c r="K1126" s="345">
        <f ca="1" t="shared" si="182"/>
        <v>0</v>
      </c>
      <c r="L1126" s="345">
        <f ca="1" t="shared" si="183"/>
        <v>162.37</v>
      </c>
      <c r="M1126" s="345">
        <f ca="1" t="shared" si="184"/>
        <v>8886.69000000004</v>
      </c>
      <c r="N1126" s="345">
        <f ca="1" t="shared" si="185"/>
        <v>0</v>
      </c>
    </row>
    <row r="1127" ht="14.25" hidden="1" spans="1:14">
      <c r="A1127" s="334">
        <f>档案!A1126</f>
        <v>0</v>
      </c>
      <c r="B1127" s="334">
        <f ca="1" t="shared" si="178"/>
        <v>1</v>
      </c>
      <c r="D1127" s="334">
        <f ca="1" t="shared" si="186"/>
        <v>5</v>
      </c>
      <c r="E1127" s="327">
        <f ca="1" t="shared" si="187"/>
        <v>154</v>
      </c>
      <c r="F1127" s="327" t="str">
        <f ca="1">VLOOKUP(D1127,档案!A:C,3,FALSE)</f>
        <v>武汉开明</v>
      </c>
      <c r="G1127" s="338" t="str">
        <f ca="1">VLOOKUP(D1127,档案!A:B,2,FALSE)</f>
        <v>建设豪威银行500746（扣ETC)</v>
      </c>
      <c r="H1127" s="328">
        <f ca="1" t="shared" si="179"/>
        <v>45752</v>
      </c>
      <c r="I1127" s="344" t="str">
        <f ca="1" t="shared" si="180"/>
        <v>ETC扣款</v>
      </c>
      <c r="J1127" s="344" t="str">
        <f ca="1" t="shared" si="181"/>
        <v>项目成本</v>
      </c>
      <c r="K1127" s="345">
        <f ca="1" t="shared" si="182"/>
        <v>0</v>
      </c>
      <c r="L1127" s="345">
        <f ca="1" t="shared" si="183"/>
        <v>10.1</v>
      </c>
      <c r="M1127" s="345">
        <f ca="1" t="shared" si="184"/>
        <v>8876.59000000003</v>
      </c>
      <c r="N1127" s="345">
        <f ca="1" t="shared" si="185"/>
        <v>0</v>
      </c>
    </row>
    <row r="1128" ht="14.25" hidden="1" spans="1:14">
      <c r="A1128" s="334">
        <f>档案!A1127</f>
        <v>0</v>
      </c>
      <c r="B1128" s="334">
        <f ca="1" t="shared" si="178"/>
        <v>1</v>
      </c>
      <c r="D1128" s="334">
        <f ca="1" t="shared" si="186"/>
        <v>5</v>
      </c>
      <c r="E1128" s="327">
        <f ca="1" t="shared" si="187"/>
        <v>155</v>
      </c>
      <c r="F1128" s="327" t="str">
        <f ca="1">VLOOKUP(D1128,档案!A:C,3,FALSE)</f>
        <v>武汉开明</v>
      </c>
      <c r="G1128" s="338" t="str">
        <f ca="1">VLOOKUP(D1128,档案!A:B,2,FALSE)</f>
        <v>建设豪威银行500746（扣ETC)</v>
      </c>
      <c r="H1128" s="328">
        <f ca="1" t="shared" si="179"/>
        <v>45754</v>
      </c>
      <c r="I1128" s="344" t="str">
        <f ca="1" t="shared" si="180"/>
        <v>ETC扣款</v>
      </c>
      <c r="J1128" s="344" t="str">
        <f ca="1" t="shared" si="181"/>
        <v>项目成本</v>
      </c>
      <c r="K1128" s="345">
        <f ca="1" t="shared" si="182"/>
        <v>0</v>
      </c>
      <c r="L1128" s="345">
        <f ca="1" t="shared" si="183"/>
        <v>162.37</v>
      </c>
      <c r="M1128" s="345">
        <f ca="1" t="shared" si="184"/>
        <v>8714.22000000003</v>
      </c>
      <c r="N1128" s="345">
        <f ca="1" t="shared" si="185"/>
        <v>0</v>
      </c>
    </row>
    <row r="1129" ht="14.25" hidden="1" spans="1:14">
      <c r="A1129" s="334">
        <f>档案!A1128</f>
        <v>0</v>
      </c>
      <c r="B1129" s="334">
        <f ca="1" t="shared" si="178"/>
        <v>1</v>
      </c>
      <c r="D1129" s="334">
        <f ca="1" t="shared" si="186"/>
        <v>5</v>
      </c>
      <c r="E1129" s="327">
        <f ca="1" t="shared" si="187"/>
        <v>156</v>
      </c>
      <c r="F1129" s="327" t="str">
        <f ca="1">VLOOKUP(D1129,档案!A:C,3,FALSE)</f>
        <v>武汉开明</v>
      </c>
      <c r="G1129" s="338" t="str">
        <f ca="1">VLOOKUP(D1129,档案!A:B,2,FALSE)</f>
        <v>建设豪威银行500746（扣ETC)</v>
      </c>
      <c r="H1129" s="328">
        <f ca="1" t="shared" si="179"/>
        <v>45755</v>
      </c>
      <c r="I1129" s="344" t="str">
        <f ca="1" t="shared" si="180"/>
        <v>ETC扣款</v>
      </c>
      <c r="J1129" s="344" t="str">
        <f ca="1" t="shared" si="181"/>
        <v>项目成本</v>
      </c>
      <c r="K1129" s="345">
        <f ca="1" t="shared" si="182"/>
        <v>0</v>
      </c>
      <c r="L1129" s="345">
        <f ca="1" t="shared" si="183"/>
        <v>10.1</v>
      </c>
      <c r="M1129" s="345">
        <f ca="1" t="shared" si="184"/>
        <v>8704.12000000003</v>
      </c>
      <c r="N1129" s="345">
        <f ca="1" t="shared" si="185"/>
        <v>0</v>
      </c>
    </row>
    <row r="1130" ht="14.25" hidden="1" spans="1:14">
      <c r="A1130" s="334">
        <f>档案!A1129</f>
        <v>0</v>
      </c>
      <c r="B1130" s="334">
        <f ca="1" t="shared" si="178"/>
        <v>1</v>
      </c>
      <c r="D1130" s="334">
        <f ca="1" t="shared" si="186"/>
        <v>5</v>
      </c>
      <c r="E1130" s="327">
        <f ca="1" t="shared" si="187"/>
        <v>157</v>
      </c>
      <c r="F1130" s="327" t="str">
        <f ca="1">VLOOKUP(D1130,档案!A:C,3,FALSE)</f>
        <v>武汉开明</v>
      </c>
      <c r="G1130" s="338" t="str">
        <f ca="1">VLOOKUP(D1130,档案!A:B,2,FALSE)</f>
        <v>建设豪威银行500746（扣ETC)</v>
      </c>
      <c r="H1130" s="328">
        <f ca="1" t="shared" si="179"/>
        <v>45755</v>
      </c>
      <c r="I1130" s="344" t="str">
        <f ca="1" t="shared" si="180"/>
        <v>ETC扣款</v>
      </c>
      <c r="J1130" s="344" t="str">
        <f ca="1" t="shared" si="181"/>
        <v>项目成本</v>
      </c>
      <c r="K1130" s="345">
        <f ca="1" t="shared" si="182"/>
        <v>0</v>
      </c>
      <c r="L1130" s="345">
        <f ca="1" t="shared" si="183"/>
        <v>8.55</v>
      </c>
      <c r="M1130" s="345">
        <f ca="1" t="shared" si="184"/>
        <v>8695.57000000003</v>
      </c>
      <c r="N1130" s="345">
        <f ca="1" t="shared" si="185"/>
        <v>0</v>
      </c>
    </row>
    <row r="1131" ht="14.25" hidden="1" spans="1:14">
      <c r="A1131" s="334">
        <f>档案!A1130</f>
        <v>0</v>
      </c>
      <c r="B1131" s="334">
        <f ca="1" t="shared" si="178"/>
        <v>1</v>
      </c>
      <c r="D1131" s="334">
        <f ca="1" t="shared" si="186"/>
        <v>5</v>
      </c>
      <c r="E1131" s="327">
        <f ca="1" t="shared" si="187"/>
        <v>158</v>
      </c>
      <c r="F1131" s="327" t="str">
        <f ca="1">VLOOKUP(D1131,档案!A:C,3,FALSE)</f>
        <v>武汉开明</v>
      </c>
      <c r="G1131" s="338" t="str">
        <f ca="1">VLOOKUP(D1131,档案!A:B,2,FALSE)</f>
        <v>建设豪威银行500746（扣ETC)</v>
      </c>
      <c r="H1131" s="328">
        <f ca="1" t="shared" si="179"/>
        <v>45755</v>
      </c>
      <c r="I1131" s="344" t="str">
        <f ca="1" t="shared" si="180"/>
        <v>ETC扣款</v>
      </c>
      <c r="J1131" s="344" t="str">
        <f ca="1" t="shared" si="181"/>
        <v>项目成本</v>
      </c>
      <c r="K1131" s="345">
        <f ca="1" t="shared" si="182"/>
        <v>0</v>
      </c>
      <c r="L1131" s="345">
        <f ca="1" t="shared" si="183"/>
        <v>8.55</v>
      </c>
      <c r="M1131" s="345">
        <f ca="1" t="shared" si="184"/>
        <v>8687.02000000003</v>
      </c>
      <c r="N1131" s="345">
        <f ca="1" t="shared" si="185"/>
        <v>0</v>
      </c>
    </row>
    <row r="1132" ht="14.25" hidden="1" spans="1:14">
      <c r="A1132" s="334">
        <f>档案!A1131</f>
        <v>0</v>
      </c>
      <c r="B1132" s="334">
        <f ca="1" t="shared" si="178"/>
        <v>1</v>
      </c>
      <c r="D1132" s="334">
        <f ca="1" t="shared" si="186"/>
        <v>5</v>
      </c>
      <c r="E1132" s="327">
        <f ca="1" t="shared" si="187"/>
        <v>159</v>
      </c>
      <c r="F1132" s="327" t="str">
        <f ca="1">VLOOKUP(D1132,档案!A:C,3,FALSE)</f>
        <v>武汉开明</v>
      </c>
      <c r="G1132" s="338" t="str">
        <f ca="1">VLOOKUP(D1132,档案!A:B,2,FALSE)</f>
        <v>建设豪威银行500746（扣ETC)</v>
      </c>
      <c r="H1132" s="328">
        <f ca="1" t="shared" si="179"/>
        <v>45756</v>
      </c>
      <c r="I1132" s="344" t="str">
        <f ca="1" t="shared" si="180"/>
        <v>ETC扣款</v>
      </c>
      <c r="J1132" s="344" t="str">
        <f ca="1" t="shared" si="181"/>
        <v>项目成本</v>
      </c>
      <c r="K1132" s="345">
        <f ca="1" t="shared" si="182"/>
        <v>0</v>
      </c>
      <c r="L1132" s="345">
        <f ca="1" t="shared" si="183"/>
        <v>77</v>
      </c>
      <c r="M1132" s="345">
        <f ca="1" t="shared" si="184"/>
        <v>8610.02000000003</v>
      </c>
      <c r="N1132" s="345">
        <f ca="1" t="shared" si="185"/>
        <v>0</v>
      </c>
    </row>
    <row r="1133" ht="14.25" hidden="1" spans="1:14">
      <c r="A1133" s="334">
        <f>档案!A1132</f>
        <v>0</v>
      </c>
      <c r="B1133" s="334">
        <f ca="1" t="shared" si="178"/>
        <v>1</v>
      </c>
      <c r="D1133" s="334">
        <f ca="1" t="shared" si="186"/>
        <v>5</v>
      </c>
      <c r="E1133" s="327">
        <f ca="1" t="shared" si="187"/>
        <v>160</v>
      </c>
      <c r="F1133" s="327" t="str">
        <f ca="1">VLOOKUP(D1133,档案!A:C,3,FALSE)</f>
        <v>武汉开明</v>
      </c>
      <c r="G1133" s="338" t="str">
        <f ca="1">VLOOKUP(D1133,档案!A:B,2,FALSE)</f>
        <v>建设豪威银行500746（扣ETC)</v>
      </c>
      <c r="H1133" s="328">
        <f ca="1" t="shared" si="179"/>
        <v>45757</v>
      </c>
      <c r="I1133" s="344" t="str">
        <f ca="1" t="shared" si="180"/>
        <v>ETC扣款</v>
      </c>
      <c r="J1133" s="344" t="str">
        <f ca="1" t="shared" si="181"/>
        <v>项目成本</v>
      </c>
      <c r="K1133" s="345">
        <f ca="1" t="shared" si="182"/>
        <v>0</v>
      </c>
      <c r="L1133" s="345">
        <f ca="1" t="shared" si="183"/>
        <v>8.91</v>
      </c>
      <c r="M1133" s="345">
        <f ca="1" t="shared" si="184"/>
        <v>8601.11000000004</v>
      </c>
      <c r="N1133" s="345">
        <f ca="1" t="shared" si="185"/>
        <v>0</v>
      </c>
    </row>
    <row r="1134" ht="14.25" hidden="1" spans="1:14">
      <c r="A1134" s="334">
        <f>档案!A1133</f>
        <v>0</v>
      </c>
      <c r="B1134" s="334">
        <f ca="1" t="shared" si="178"/>
        <v>1</v>
      </c>
      <c r="D1134" s="334">
        <f ca="1" t="shared" si="186"/>
        <v>5</v>
      </c>
      <c r="E1134" s="327">
        <f ca="1" t="shared" si="187"/>
        <v>161</v>
      </c>
      <c r="F1134" s="327" t="str">
        <f ca="1">VLOOKUP(D1134,档案!A:C,3,FALSE)</f>
        <v>武汉开明</v>
      </c>
      <c r="G1134" s="338" t="str">
        <f ca="1">VLOOKUP(D1134,档案!A:B,2,FALSE)</f>
        <v>建设豪威银行500746（扣ETC)</v>
      </c>
      <c r="H1134" s="328">
        <f ca="1" t="shared" si="179"/>
        <v>45757</v>
      </c>
      <c r="I1134" s="344" t="str">
        <f ca="1" t="shared" si="180"/>
        <v>ETC扣款</v>
      </c>
      <c r="J1134" s="344" t="str">
        <f ca="1" t="shared" si="181"/>
        <v>项目成本</v>
      </c>
      <c r="K1134" s="345">
        <f ca="1" t="shared" si="182"/>
        <v>0</v>
      </c>
      <c r="L1134" s="345">
        <f ca="1" t="shared" si="183"/>
        <v>23.75</v>
      </c>
      <c r="M1134" s="345">
        <f ca="1" t="shared" si="184"/>
        <v>8577.36000000004</v>
      </c>
      <c r="N1134" s="345">
        <f ca="1" t="shared" si="185"/>
        <v>0</v>
      </c>
    </row>
    <row r="1135" ht="14.25" hidden="1" spans="1:14">
      <c r="A1135" s="334">
        <f>档案!A1134</f>
        <v>0</v>
      </c>
      <c r="B1135" s="334">
        <f ca="1" t="shared" si="178"/>
        <v>1</v>
      </c>
      <c r="D1135" s="334">
        <f ca="1" t="shared" si="186"/>
        <v>5</v>
      </c>
      <c r="E1135" s="327">
        <f ca="1" t="shared" si="187"/>
        <v>162</v>
      </c>
      <c r="F1135" s="327" t="str">
        <f ca="1">VLOOKUP(D1135,档案!A:C,3,FALSE)</f>
        <v>武汉开明</v>
      </c>
      <c r="G1135" s="338" t="str">
        <f ca="1">VLOOKUP(D1135,档案!A:B,2,FALSE)</f>
        <v>建设豪威银行500746（扣ETC)</v>
      </c>
      <c r="H1135" s="328">
        <f ca="1" t="shared" si="179"/>
        <v>45757</v>
      </c>
      <c r="I1135" s="344" t="str">
        <f ca="1" t="shared" si="180"/>
        <v>ETC扣款</v>
      </c>
      <c r="J1135" s="344" t="str">
        <f ca="1" t="shared" si="181"/>
        <v>项目成本</v>
      </c>
      <c r="K1135" s="345">
        <f ca="1" t="shared" si="182"/>
        <v>0</v>
      </c>
      <c r="L1135" s="345">
        <f ca="1" t="shared" si="183"/>
        <v>10.1</v>
      </c>
      <c r="M1135" s="345">
        <f ca="1" t="shared" si="184"/>
        <v>8567.26000000003</v>
      </c>
      <c r="N1135" s="345">
        <f ca="1" t="shared" si="185"/>
        <v>0</v>
      </c>
    </row>
    <row r="1136" ht="14.25" hidden="1" spans="1:14">
      <c r="A1136" s="334">
        <f>档案!A1135</f>
        <v>0</v>
      </c>
      <c r="B1136" s="334">
        <f ca="1" t="shared" si="178"/>
        <v>1</v>
      </c>
      <c r="D1136" s="334">
        <f ca="1" t="shared" si="186"/>
        <v>5</v>
      </c>
      <c r="E1136" s="327">
        <f ca="1" t="shared" si="187"/>
        <v>163</v>
      </c>
      <c r="F1136" s="327" t="str">
        <f ca="1">VLOOKUP(D1136,档案!A:C,3,FALSE)</f>
        <v>武汉开明</v>
      </c>
      <c r="G1136" s="338" t="str">
        <f ca="1">VLOOKUP(D1136,档案!A:B,2,FALSE)</f>
        <v>建设豪威银行500746（扣ETC)</v>
      </c>
      <c r="H1136" s="328">
        <f ca="1" t="shared" si="179"/>
        <v>45757</v>
      </c>
      <c r="I1136" s="344" t="str">
        <f ca="1" t="shared" si="180"/>
        <v>ETC扣款</v>
      </c>
      <c r="J1136" s="344" t="str">
        <f ca="1" t="shared" si="181"/>
        <v>项目成本</v>
      </c>
      <c r="K1136" s="345">
        <f ca="1" t="shared" si="182"/>
        <v>0</v>
      </c>
      <c r="L1136" s="345">
        <f ca="1" t="shared" si="183"/>
        <v>10.1</v>
      </c>
      <c r="M1136" s="345">
        <f ca="1" t="shared" si="184"/>
        <v>8557.16000000003</v>
      </c>
      <c r="N1136" s="345">
        <f ca="1" t="shared" si="185"/>
        <v>0</v>
      </c>
    </row>
    <row r="1137" ht="14.25" hidden="1" spans="1:14">
      <c r="A1137" s="334">
        <f>档案!A1136</f>
        <v>0</v>
      </c>
      <c r="B1137" s="334">
        <f ca="1" t="shared" si="178"/>
        <v>1</v>
      </c>
      <c r="D1137" s="334">
        <f ca="1" t="shared" si="186"/>
        <v>5</v>
      </c>
      <c r="E1137" s="327">
        <f ca="1" t="shared" si="187"/>
        <v>164</v>
      </c>
      <c r="F1137" s="327" t="str">
        <f ca="1">VLOOKUP(D1137,档案!A:C,3,FALSE)</f>
        <v>武汉开明</v>
      </c>
      <c r="G1137" s="338" t="str">
        <f ca="1">VLOOKUP(D1137,档案!A:B,2,FALSE)</f>
        <v>建设豪威银行500746（扣ETC)</v>
      </c>
      <c r="H1137" s="328">
        <f ca="1" t="shared" si="179"/>
        <v>45759</v>
      </c>
      <c r="I1137" s="344" t="str">
        <f ca="1" t="shared" si="180"/>
        <v>ETC扣款</v>
      </c>
      <c r="J1137" s="344" t="str">
        <f ca="1" t="shared" si="181"/>
        <v>项目成本</v>
      </c>
      <c r="K1137" s="345">
        <f ca="1" t="shared" si="182"/>
        <v>0</v>
      </c>
      <c r="L1137" s="345">
        <f ca="1" t="shared" si="183"/>
        <v>10.1</v>
      </c>
      <c r="M1137" s="345">
        <f ca="1" t="shared" si="184"/>
        <v>8547.06000000003</v>
      </c>
      <c r="N1137" s="345">
        <f ca="1" t="shared" si="185"/>
        <v>0</v>
      </c>
    </row>
    <row r="1138" ht="14.25" hidden="1" spans="1:14">
      <c r="A1138" s="334">
        <f>档案!A1137</f>
        <v>0</v>
      </c>
      <c r="B1138" s="334">
        <f ca="1" t="shared" si="178"/>
        <v>1</v>
      </c>
      <c r="D1138" s="334">
        <f ca="1" t="shared" si="186"/>
        <v>5</v>
      </c>
      <c r="E1138" s="327">
        <f ca="1" t="shared" si="187"/>
        <v>165</v>
      </c>
      <c r="F1138" s="327" t="str">
        <f ca="1">VLOOKUP(D1138,档案!A:C,3,FALSE)</f>
        <v>武汉开明</v>
      </c>
      <c r="G1138" s="338" t="str">
        <f ca="1">VLOOKUP(D1138,档案!A:B,2,FALSE)</f>
        <v>建设豪威银行500746（扣ETC)</v>
      </c>
      <c r="H1138" s="328">
        <f ca="1" t="shared" si="179"/>
        <v>45759</v>
      </c>
      <c r="I1138" s="344" t="str">
        <f ca="1" t="shared" si="180"/>
        <v>ETC扣款</v>
      </c>
      <c r="J1138" s="344" t="str">
        <f ca="1" t="shared" si="181"/>
        <v>项目成本</v>
      </c>
      <c r="K1138" s="345">
        <f ca="1" t="shared" si="182"/>
        <v>0</v>
      </c>
      <c r="L1138" s="345">
        <f ca="1" t="shared" si="183"/>
        <v>10.1</v>
      </c>
      <c r="M1138" s="345">
        <f ca="1" t="shared" si="184"/>
        <v>8536.96000000003</v>
      </c>
      <c r="N1138" s="345">
        <f ca="1" t="shared" si="185"/>
        <v>0</v>
      </c>
    </row>
    <row r="1139" ht="14.25" hidden="1" spans="1:14">
      <c r="A1139" s="334">
        <f>档案!A1138</f>
        <v>0</v>
      </c>
      <c r="B1139" s="334">
        <f ca="1" t="shared" si="178"/>
        <v>1</v>
      </c>
      <c r="D1139" s="334">
        <f ca="1" t="shared" si="186"/>
        <v>5</v>
      </c>
      <c r="E1139" s="327">
        <f ca="1" t="shared" si="187"/>
        <v>166</v>
      </c>
      <c r="F1139" s="327" t="str">
        <f ca="1">VLOOKUP(D1139,档案!A:C,3,FALSE)</f>
        <v>武汉开明</v>
      </c>
      <c r="G1139" s="338" t="str">
        <f ca="1">VLOOKUP(D1139,档案!A:B,2,FALSE)</f>
        <v>建设豪威银行500746（扣ETC)</v>
      </c>
      <c r="H1139" s="328">
        <f ca="1" t="shared" si="179"/>
        <v>45760</v>
      </c>
      <c r="I1139" s="344" t="str">
        <f ca="1" t="shared" si="180"/>
        <v>ETC扣款</v>
      </c>
      <c r="J1139" s="344" t="str">
        <f ca="1" t="shared" si="181"/>
        <v>项目成本</v>
      </c>
      <c r="K1139" s="345">
        <f ca="1" t="shared" si="182"/>
        <v>0</v>
      </c>
      <c r="L1139" s="345">
        <f ca="1" t="shared" si="183"/>
        <v>10.1</v>
      </c>
      <c r="M1139" s="345">
        <f ca="1" t="shared" si="184"/>
        <v>8526.86000000003</v>
      </c>
      <c r="N1139" s="345">
        <f ca="1" t="shared" si="185"/>
        <v>0</v>
      </c>
    </row>
    <row r="1140" ht="14.25" hidden="1" spans="1:14">
      <c r="A1140" s="334">
        <f>档案!A1139</f>
        <v>0</v>
      </c>
      <c r="B1140" s="334">
        <f ca="1" t="shared" si="178"/>
        <v>1</v>
      </c>
      <c r="D1140" s="334">
        <f ca="1" t="shared" si="186"/>
        <v>5</v>
      </c>
      <c r="E1140" s="327">
        <f ca="1" t="shared" si="187"/>
        <v>167</v>
      </c>
      <c r="F1140" s="327" t="str">
        <f ca="1">VLOOKUP(D1140,档案!A:C,3,FALSE)</f>
        <v>武汉开明</v>
      </c>
      <c r="G1140" s="338" t="str">
        <f ca="1">VLOOKUP(D1140,档案!A:B,2,FALSE)</f>
        <v>建设豪威银行500746（扣ETC)</v>
      </c>
      <c r="H1140" s="328">
        <f ca="1" t="shared" si="179"/>
        <v>45760</v>
      </c>
      <c r="I1140" s="344" t="str">
        <f ca="1" t="shared" si="180"/>
        <v>ETC扣款</v>
      </c>
      <c r="J1140" s="344" t="str">
        <f ca="1" t="shared" si="181"/>
        <v>项目成本</v>
      </c>
      <c r="K1140" s="345">
        <f ca="1" t="shared" si="182"/>
        <v>0</v>
      </c>
      <c r="L1140" s="345">
        <f ca="1" t="shared" si="183"/>
        <v>10.1</v>
      </c>
      <c r="M1140" s="345">
        <f ca="1" t="shared" si="184"/>
        <v>8516.76000000003</v>
      </c>
      <c r="N1140" s="345">
        <f ca="1" t="shared" si="185"/>
        <v>0</v>
      </c>
    </row>
    <row r="1141" ht="14.25" hidden="1" spans="1:14">
      <c r="A1141" s="334">
        <f>档案!A1140</f>
        <v>0</v>
      </c>
      <c r="B1141" s="334">
        <f ca="1" t="shared" si="178"/>
        <v>1</v>
      </c>
      <c r="D1141" s="334">
        <f ca="1" t="shared" si="186"/>
        <v>5</v>
      </c>
      <c r="E1141" s="327">
        <f ca="1" t="shared" si="187"/>
        <v>168</v>
      </c>
      <c r="F1141" s="327" t="str">
        <f ca="1">VLOOKUP(D1141,档案!A:C,3,FALSE)</f>
        <v>武汉开明</v>
      </c>
      <c r="G1141" s="338" t="str">
        <f ca="1">VLOOKUP(D1141,档案!A:B,2,FALSE)</f>
        <v>建设豪威银行500746（扣ETC)</v>
      </c>
      <c r="H1141" s="328">
        <f ca="1" t="shared" si="179"/>
        <v>45761</v>
      </c>
      <c r="I1141" s="344" t="str">
        <f ca="1" t="shared" si="180"/>
        <v>ETC扣款</v>
      </c>
      <c r="J1141" s="344" t="str">
        <f ca="1" t="shared" si="181"/>
        <v>项目成本</v>
      </c>
      <c r="K1141" s="345">
        <f ca="1" t="shared" si="182"/>
        <v>0</v>
      </c>
      <c r="L1141" s="345">
        <f ca="1" t="shared" si="183"/>
        <v>598.6</v>
      </c>
      <c r="M1141" s="345">
        <f ca="1" t="shared" si="184"/>
        <v>7918.16000000003</v>
      </c>
      <c r="N1141" s="345">
        <f ca="1" t="shared" si="185"/>
        <v>0</v>
      </c>
    </row>
    <row r="1142" ht="14.25" hidden="1" spans="1:14">
      <c r="A1142" s="334">
        <f>档案!A1141</f>
        <v>0</v>
      </c>
      <c r="B1142" s="334">
        <f ca="1" t="shared" si="178"/>
        <v>1</v>
      </c>
      <c r="D1142" s="334">
        <f ca="1" t="shared" si="186"/>
        <v>5</v>
      </c>
      <c r="E1142" s="327">
        <f ca="1" t="shared" si="187"/>
        <v>169</v>
      </c>
      <c r="F1142" s="327" t="str">
        <f ca="1">VLOOKUP(D1142,档案!A:C,3,FALSE)</f>
        <v>武汉开明</v>
      </c>
      <c r="G1142" s="338" t="str">
        <f ca="1">VLOOKUP(D1142,档案!A:B,2,FALSE)</f>
        <v>建设豪威银行500746（扣ETC)</v>
      </c>
      <c r="H1142" s="328">
        <f ca="1" t="shared" si="179"/>
        <v>45761</v>
      </c>
      <c r="I1142" s="344" t="str">
        <f ca="1" t="shared" si="180"/>
        <v>ETC扣款</v>
      </c>
      <c r="J1142" s="344" t="str">
        <f ca="1" t="shared" si="181"/>
        <v>项目成本</v>
      </c>
      <c r="K1142" s="345">
        <f ca="1" t="shared" si="182"/>
        <v>0</v>
      </c>
      <c r="L1142" s="345">
        <f ca="1" t="shared" si="183"/>
        <v>8.91</v>
      </c>
      <c r="M1142" s="345">
        <f ca="1" t="shared" si="184"/>
        <v>7909.25000000003</v>
      </c>
      <c r="N1142" s="345">
        <f ca="1" t="shared" si="185"/>
        <v>0</v>
      </c>
    </row>
    <row r="1143" ht="14.25" hidden="1" spans="1:14">
      <c r="A1143" s="334">
        <f>档案!A1142</f>
        <v>0</v>
      </c>
      <c r="B1143" s="334">
        <f ca="1" t="shared" si="178"/>
        <v>1</v>
      </c>
      <c r="D1143" s="334">
        <f ca="1" t="shared" si="186"/>
        <v>5</v>
      </c>
      <c r="E1143" s="327">
        <f ca="1" t="shared" si="187"/>
        <v>170</v>
      </c>
      <c r="F1143" s="327" t="str">
        <f ca="1">VLOOKUP(D1143,档案!A:C,3,FALSE)</f>
        <v>武汉开明</v>
      </c>
      <c r="G1143" s="338" t="str">
        <f ca="1">VLOOKUP(D1143,档案!A:B,2,FALSE)</f>
        <v>建设豪威银行500746（扣ETC)</v>
      </c>
      <c r="H1143" s="328">
        <f ca="1" t="shared" si="179"/>
        <v>45761</v>
      </c>
      <c r="I1143" s="344" t="str">
        <f ca="1" t="shared" si="180"/>
        <v>ETC扣款</v>
      </c>
      <c r="J1143" s="344" t="str">
        <f ca="1" t="shared" si="181"/>
        <v>项目成本</v>
      </c>
      <c r="K1143" s="345">
        <f ca="1" t="shared" si="182"/>
        <v>0</v>
      </c>
      <c r="L1143" s="345">
        <f ca="1" t="shared" si="183"/>
        <v>140.6</v>
      </c>
      <c r="M1143" s="345">
        <f ca="1" t="shared" si="184"/>
        <v>7768.65000000003</v>
      </c>
      <c r="N1143" s="345">
        <f ca="1" t="shared" si="185"/>
        <v>0</v>
      </c>
    </row>
    <row r="1144" ht="14.25" hidden="1" spans="1:14">
      <c r="A1144" s="334">
        <f>档案!A1143</f>
        <v>0</v>
      </c>
      <c r="B1144" s="334">
        <f ca="1" t="shared" si="178"/>
        <v>1</v>
      </c>
      <c r="D1144" s="334">
        <f ca="1" t="shared" si="186"/>
        <v>5</v>
      </c>
      <c r="E1144" s="327">
        <f ca="1" t="shared" si="187"/>
        <v>171</v>
      </c>
      <c r="F1144" s="327" t="str">
        <f ca="1">VLOOKUP(D1144,档案!A:C,3,FALSE)</f>
        <v>武汉开明</v>
      </c>
      <c r="G1144" s="338" t="str">
        <f ca="1">VLOOKUP(D1144,档案!A:B,2,FALSE)</f>
        <v>建设豪威银行500746（扣ETC)</v>
      </c>
      <c r="H1144" s="328">
        <f ca="1" t="shared" si="179"/>
        <v>45761</v>
      </c>
      <c r="I1144" s="344" t="str">
        <f ca="1" t="shared" si="180"/>
        <v>ETC扣款</v>
      </c>
      <c r="J1144" s="344" t="str">
        <f ca="1" t="shared" si="181"/>
        <v>项目成本</v>
      </c>
      <c r="K1144" s="345">
        <f ca="1" t="shared" si="182"/>
        <v>0</v>
      </c>
      <c r="L1144" s="345">
        <f ca="1" t="shared" si="183"/>
        <v>10.1</v>
      </c>
      <c r="M1144" s="345">
        <f ca="1" t="shared" si="184"/>
        <v>7758.55000000003</v>
      </c>
      <c r="N1144" s="345">
        <f ca="1" t="shared" si="185"/>
        <v>0</v>
      </c>
    </row>
    <row r="1145" ht="14.25" hidden="1" spans="1:14">
      <c r="A1145" s="334">
        <f>档案!A1144</f>
        <v>0</v>
      </c>
      <c r="B1145" s="334">
        <f ca="1" t="shared" si="178"/>
        <v>1</v>
      </c>
      <c r="D1145" s="334">
        <f ca="1" t="shared" si="186"/>
        <v>5</v>
      </c>
      <c r="E1145" s="327">
        <f ca="1" t="shared" si="187"/>
        <v>172</v>
      </c>
      <c r="F1145" s="327" t="str">
        <f ca="1">VLOOKUP(D1145,档案!A:C,3,FALSE)</f>
        <v>武汉开明</v>
      </c>
      <c r="G1145" s="338" t="str">
        <f ca="1">VLOOKUP(D1145,档案!A:B,2,FALSE)</f>
        <v>建设豪威银行500746（扣ETC)</v>
      </c>
      <c r="H1145" s="328">
        <f ca="1" t="shared" si="179"/>
        <v>45762</v>
      </c>
      <c r="I1145" s="344" t="str">
        <f ca="1" t="shared" si="180"/>
        <v>ETC扣款</v>
      </c>
      <c r="J1145" s="344" t="str">
        <f ca="1" t="shared" si="181"/>
        <v>项目成本</v>
      </c>
      <c r="K1145" s="345">
        <f ca="1" t="shared" si="182"/>
        <v>0</v>
      </c>
      <c r="L1145" s="345">
        <f ca="1" t="shared" si="183"/>
        <v>10.1</v>
      </c>
      <c r="M1145" s="345">
        <f ca="1" t="shared" si="184"/>
        <v>7748.45000000003</v>
      </c>
      <c r="N1145" s="345">
        <f ca="1" t="shared" si="185"/>
        <v>0</v>
      </c>
    </row>
    <row r="1146" ht="14.25" hidden="1" spans="1:14">
      <c r="A1146" s="334">
        <f>档案!A1145</f>
        <v>0</v>
      </c>
      <c r="B1146" s="334">
        <f ca="1" t="shared" si="178"/>
        <v>1</v>
      </c>
      <c r="D1146" s="334">
        <f ca="1" t="shared" si="186"/>
        <v>5</v>
      </c>
      <c r="E1146" s="327">
        <f ca="1" t="shared" si="187"/>
        <v>173</v>
      </c>
      <c r="F1146" s="327" t="str">
        <f ca="1">VLOOKUP(D1146,档案!A:C,3,FALSE)</f>
        <v>武汉开明</v>
      </c>
      <c r="G1146" s="338" t="str">
        <f ca="1">VLOOKUP(D1146,档案!A:B,2,FALSE)</f>
        <v>建设豪威银行500746（扣ETC)</v>
      </c>
      <c r="H1146" s="328">
        <f ca="1" t="shared" si="179"/>
        <v>45762</v>
      </c>
      <c r="I1146" s="344" t="str">
        <f ca="1" t="shared" si="180"/>
        <v>ETC扣款</v>
      </c>
      <c r="J1146" s="344" t="str">
        <f ca="1" t="shared" si="181"/>
        <v>项目成本</v>
      </c>
      <c r="K1146" s="345">
        <f ca="1" t="shared" si="182"/>
        <v>0</v>
      </c>
      <c r="L1146" s="345">
        <f ca="1" t="shared" si="183"/>
        <v>8.91</v>
      </c>
      <c r="M1146" s="345">
        <f ca="1" t="shared" si="184"/>
        <v>7739.54000000003</v>
      </c>
      <c r="N1146" s="345">
        <f ca="1" t="shared" si="185"/>
        <v>0</v>
      </c>
    </row>
    <row r="1147" ht="14.25" hidden="1" spans="1:14">
      <c r="A1147" s="334">
        <f>档案!A1146</f>
        <v>0</v>
      </c>
      <c r="B1147" s="334">
        <f ca="1" t="shared" si="178"/>
        <v>1</v>
      </c>
      <c r="D1147" s="334">
        <f ca="1" t="shared" si="186"/>
        <v>5</v>
      </c>
      <c r="E1147" s="327">
        <f ca="1" t="shared" si="187"/>
        <v>174</v>
      </c>
      <c r="F1147" s="327" t="str">
        <f ca="1">VLOOKUP(D1147,档案!A:C,3,FALSE)</f>
        <v>武汉开明</v>
      </c>
      <c r="G1147" s="338" t="str">
        <f ca="1">VLOOKUP(D1147,档案!A:B,2,FALSE)</f>
        <v>建设豪威银行500746（扣ETC)</v>
      </c>
      <c r="H1147" s="328">
        <f ca="1" t="shared" si="179"/>
        <v>45762</v>
      </c>
      <c r="I1147" s="344" t="str">
        <f ca="1" t="shared" si="180"/>
        <v>ETC扣款</v>
      </c>
      <c r="J1147" s="344" t="str">
        <f ca="1" t="shared" si="181"/>
        <v>项目成本</v>
      </c>
      <c r="K1147" s="345">
        <f ca="1" t="shared" si="182"/>
        <v>0</v>
      </c>
      <c r="L1147" s="345">
        <f ca="1" t="shared" si="183"/>
        <v>10.1</v>
      </c>
      <c r="M1147" s="345">
        <f ca="1" t="shared" si="184"/>
        <v>7729.44000000003</v>
      </c>
      <c r="N1147" s="345">
        <f ca="1" t="shared" si="185"/>
        <v>0</v>
      </c>
    </row>
    <row r="1148" ht="14.25" hidden="1" spans="1:14">
      <c r="A1148" s="334">
        <f>档案!A1147</f>
        <v>0</v>
      </c>
      <c r="B1148" s="334">
        <f ca="1" t="shared" si="178"/>
        <v>1</v>
      </c>
      <c r="D1148" s="334">
        <f ca="1" t="shared" si="186"/>
        <v>5</v>
      </c>
      <c r="E1148" s="327">
        <f ca="1" t="shared" si="187"/>
        <v>175</v>
      </c>
      <c r="F1148" s="327" t="str">
        <f ca="1">VLOOKUP(D1148,档案!A:C,3,FALSE)</f>
        <v>武汉开明</v>
      </c>
      <c r="G1148" s="338" t="str">
        <f ca="1">VLOOKUP(D1148,档案!A:B,2,FALSE)</f>
        <v>建设豪威银行500746（扣ETC)</v>
      </c>
      <c r="H1148" s="328">
        <f ca="1" t="shared" si="179"/>
        <v>45763</v>
      </c>
      <c r="I1148" s="344" t="str">
        <f ca="1" t="shared" si="180"/>
        <v>收到武汉汉口银行转款</v>
      </c>
      <c r="J1148" s="344" t="str">
        <f ca="1" t="shared" si="181"/>
        <v>他行转入或存现</v>
      </c>
      <c r="K1148" s="345">
        <f ca="1" t="shared" si="182"/>
        <v>19000</v>
      </c>
      <c r="L1148" s="345">
        <f ca="1" t="shared" si="183"/>
        <v>0</v>
      </c>
      <c r="M1148" s="345">
        <f ca="1" t="shared" si="184"/>
        <v>26729.44</v>
      </c>
      <c r="N1148" s="345">
        <f ca="1" t="shared" si="185"/>
        <v>0</v>
      </c>
    </row>
    <row r="1149" ht="14.25" hidden="1" spans="1:14">
      <c r="A1149" s="334">
        <f>档案!A1148</f>
        <v>0</v>
      </c>
      <c r="B1149" s="334">
        <f ca="1" t="shared" si="178"/>
        <v>1</v>
      </c>
      <c r="D1149" s="334">
        <f ca="1" t="shared" si="186"/>
        <v>5</v>
      </c>
      <c r="E1149" s="327">
        <f ca="1" t="shared" si="187"/>
        <v>176</v>
      </c>
      <c r="F1149" s="327" t="str">
        <f ca="1">VLOOKUP(D1149,档案!A:C,3,FALSE)</f>
        <v>武汉开明</v>
      </c>
      <c r="G1149" s="338" t="str">
        <f ca="1">VLOOKUP(D1149,档案!A:B,2,FALSE)</f>
        <v>建设豪威银行500746（扣ETC)</v>
      </c>
      <c r="H1149" s="328">
        <f ca="1" t="shared" si="179"/>
        <v>45765</v>
      </c>
      <c r="I1149" s="344" t="str">
        <f ca="1" t="shared" si="180"/>
        <v>ETC扣款</v>
      </c>
      <c r="J1149" s="344" t="str">
        <f ca="1" t="shared" si="181"/>
        <v>项目成本</v>
      </c>
      <c r="K1149" s="345">
        <f ca="1" t="shared" si="182"/>
        <v>0</v>
      </c>
      <c r="L1149" s="345">
        <f ca="1" t="shared" si="183"/>
        <v>10.1</v>
      </c>
      <c r="M1149" s="345">
        <f ca="1" t="shared" si="184"/>
        <v>26719.34</v>
      </c>
      <c r="N1149" s="345">
        <f ca="1" t="shared" si="185"/>
        <v>0</v>
      </c>
    </row>
    <row r="1150" ht="14.25" hidden="1" spans="1:14">
      <c r="A1150" s="334">
        <f>档案!A1149</f>
        <v>0</v>
      </c>
      <c r="B1150" s="334">
        <f ca="1" t="shared" si="178"/>
        <v>1</v>
      </c>
      <c r="D1150" s="334">
        <f ca="1" t="shared" si="186"/>
        <v>5</v>
      </c>
      <c r="E1150" s="327">
        <f ca="1" t="shared" si="187"/>
        <v>177</v>
      </c>
      <c r="F1150" s="327" t="str">
        <f ca="1">VLOOKUP(D1150,档案!A:C,3,FALSE)</f>
        <v>武汉开明</v>
      </c>
      <c r="G1150" s="338" t="str">
        <f ca="1">VLOOKUP(D1150,档案!A:B,2,FALSE)</f>
        <v>建设豪威银行500746（扣ETC)</v>
      </c>
      <c r="H1150" s="328">
        <f ca="1" t="shared" si="179"/>
        <v>45765</v>
      </c>
      <c r="I1150" s="344" t="str">
        <f ca="1" t="shared" si="180"/>
        <v>ETC扣款</v>
      </c>
      <c r="J1150" s="344" t="str">
        <f ca="1" t="shared" si="181"/>
        <v>项目成本</v>
      </c>
      <c r="K1150" s="345">
        <f ca="1" t="shared" si="182"/>
        <v>0</v>
      </c>
      <c r="L1150" s="345">
        <f ca="1" t="shared" si="183"/>
        <v>10.1</v>
      </c>
      <c r="M1150" s="345">
        <f ca="1" t="shared" si="184"/>
        <v>26709.24</v>
      </c>
      <c r="N1150" s="345">
        <f ca="1" t="shared" si="185"/>
        <v>0</v>
      </c>
    </row>
    <row r="1151" ht="14.25" hidden="1" spans="1:14">
      <c r="A1151" s="334">
        <f>档案!A1150</f>
        <v>0</v>
      </c>
      <c r="B1151" s="334">
        <f ca="1" t="shared" si="178"/>
        <v>1</v>
      </c>
      <c r="D1151" s="334">
        <f ca="1" t="shared" si="186"/>
        <v>5</v>
      </c>
      <c r="E1151" s="327">
        <f ca="1" t="shared" si="187"/>
        <v>178</v>
      </c>
      <c r="F1151" s="327" t="str">
        <f ca="1">VLOOKUP(D1151,档案!A:C,3,FALSE)</f>
        <v>武汉开明</v>
      </c>
      <c r="G1151" s="338" t="str">
        <f ca="1">VLOOKUP(D1151,档案!A:B,2,FALSE)</f>
        <v>建设豪威银行500746（扣ETC)</v>
      </c>
      <c r="H1151" s="328">
        <f ca="1" t="shared" si="179"/>
        <v>45767</v>
      </c>
      <c r="I1151" s="344" t="str">
        <f ca="1" t="shared" si="180"/>
        <v>ETC扣款</v>
      </c>
      <c r="J1151" s="344" t="str">
        <f ca="1" t="shared" si="181"/>
        <v>项目成本</v>
      </c>
      <c r="K1151" s="345">
        <f ca="1" t="shared" si="182"/>
        <v>0</v>
      </c>
      <c r="L1151" s="345">
        <f ca="1" t="shared" si="183"/>
        <v>20</v>
      </c>
      <c r="M1151" s="345">
        <f ca="1" t="shared" si="184"/>
        <v>26689.24</v>
      </c>
      <c r="N1151" s="345">
        <f ca="1" t="shared" si="185"/>
        <v>0</v>
      </c>
    </row>
    <row r="1152" ht="14.25" hidden="1" spans="1:14">
      <c r="A1152" s="334">
        <f>档案!A1151</f>
        <v>0</v>
      </c>
      <c r="B1152" s="334">
        <f ca="1" t="shared" si="178"/>
        <v>1</v>
      </c>
      <c r="D1152" s="334">
        <f ca="1" t="shared" si="186"/>
        <v>5</v>
      </c>
      <c r="E1152" s="327">
        <f ca="1" t="shared" si="187"/>
        <v>179</v>
      </c>
      <c r="F1152" s="327" t="str">
        <f ca="1">VLOOKUP(D1152,档案!A:C,3,FALSE)</f>
        <v>武汉开明</v>
      </c>
      <c r="G1152" s="338" t="str">
        <f ca="1">VLOOKUP(D1152,档案!A:B,2,FALSE)</f>
        <v>建设豪威银行500746（扣ETC)</v>
      </c>
      <c r="H1152" s="328">
        <f ca="1" t="shared" si="179"/>
        <v>45768</v>
      </c>
      <c r="I1152" s="344" t="str">
        <f ca="1" t="shared" si="180"/>
        <v>ETC扣款</v>
      </c>
      <c r="J1152" s="344" t="str">
        <f ca="1" t="shared" si="181"/>
        <v>项目成本</v>
      </c>
      <c r="K1152" s="345">
        <f ca="1" t="shared" si="182"/>
        <v>0</v>
      </c>
      <c r="L1152" s="345">
        <f ca="1" t="shared" si="183"/>
        <v>336.83</v>
      </c>
      <c r="M1152" s="345">
        <f ca="1" t="shared" si="184"/>
        <v>26352.41</v>
      </c>
      <c r="N1152" s="345">
        <f ca="1" t="shared" si="185"/>
        <v>0</v>
      </c>
    </row>
    <row r="1153" ht="14.25" hidden="1" spans="1:14">
      <c r="A1153" s="334">
        <f>档案!A1152</f>
        <v>0</v>
      </c>
      <c r="B1153" s="334">
        <f ca="1" t="shared" si="178"/>
        <v>1</v>
      </c>
      <c r="D1153" s="334">
        <f ca="1" t="shared" si="186"/>
        <v>5</v>
      </c>
      <c r="E1153" s="327">
        <f ca="1" t="shared" si="187"/>
        <v>180</v>
      </c>
      <c r="F1153" s="327" t="str">
        <f ca="1">VLOOKUP(D1153,档案!A:C,3,FALSE)</f>
        <v>武汉开明</v>
      </c>
      <c r="G1153" s="338" t="str">
        <f ca="1">VLOOKUP(D1153,档案!A:B,2,FALSE)</f>
        <v>建设豪威银行500746（扣ETC)</v>
      </c>
      <c r="H1153" s="328">
        <f ca="1" t="shared" si="179"/>
        <v>45768</v>
      </c>
      <c r="I1153" s="344" t="str">
        <f ca="1" t="shared" si="180"/>
        <v>ETC扣款</v>
      </c>
      <c r="J1153" s="344" t="str">
        <f ca="1" t="shared" si="181"/>
        <v>项目成本</v>
      </c>
      <c r="K1153" s="345">
        <f ca="1" t="shared" si="182"/>
        <v>0</v>
      </c>
      <c r="L1153" s="345">
        <f ca="1" t="shared" si="183"/>
        <v>363.82</v>
      </c>
      <c r="M1153" s="345">
        <f ca="1" t="shared" si="184"/>
        <v>25988.59</v>
      </c>
      <c r="N1153" s="345">
        <f ca="1" t="shared" si="185"/>
        <v>0</v>
      </c>
    </row>
    <row r="1154" ht="14.25" hidden="1" spans="1:14">
      <c r="A1154" s="334">
        <f>档案!A1153</f>
        <v>0</v>
      </c>
      <c r="B1154" s="334">
        <f ca="1" t="shared" si="178"/>
        <v>1</v>
      </c>
      <c r="D1154" s="334">
        <f ca="1" t="shared" si="186"/>
        <v>5</v>
      </c>
      <c r="E1154" s="327">
        <f ca="1" t="shared" si="187"/>
        <v>181</v>
      </c>
      <c r="F1154" s="327" t="str">
        <f ca="1">VLOOKUP(D1154,档案!A:C,3,FALSE)</f>
        <v>武汉开明</v>
      </c>
      <c r="G1154" s="338" t="str">
        <f ca="1">VLOOKUP(D1154,档案!A:B,2,FALSE)</f>
        <v>建设豪威银行500746（扣ETC)</v>
      </c>
      <c r="H1154" s="328">
        <f ca="1" t="shared" si="179"/>
        <v>45768</v>
      </c>
      <c r="I1154" s="344" t="str">
        <f ca="1" t="shared" si="180"/>
        <v>ETC扣款</v>
      </c>
      <c r="J1154" s="344" t="str">
        <f ca="1" t="shared" si="181"/>
        <v>项目成本</v>
      </c>
      <c r="K1154" s="345">
        <f ca="1" t="shared" si="182"/>
        <v>0</v>
      </c>
      <c r="L1154" s="345">
        <f ca="1" t="shared" si="183"/>
        <v>49.27</v>
      </c>
      <c r="M1154" s="345">
        <f ca="1" t="shared" si="184"/>
        <v>25939.32</v>
      </c>
      <c r="N1154" s="345">
        <f ca="1" t="shared" si="185"/>
        <v>0</v>
      </c>
    </row>
    <row r="1155" ht="14.25" hidden="1" spans="1:14">
      <c r="A1155" s="334">
        <f>档案!A1154</f>
        <v>0</v>
      </c>
      <c r="B1155" s="334">
        <f ca="1" t="shared" ref="B1155:B1218" si="188">COUNTA(INDIRECT("'"&amp;A1155&amp;"'!a:a"))</f>
        <v>1</v>
      </c>
      <c r="D1155" s="334">
        <f ca="1" t="shared" si="186"/>
        <v>5</v>
      </c>
      <c r="E1155" s="327">
        <f ca="1" t="shared" si="187"/>
        <v>182</v>
      </c>
      <c r="F1155" s="327" t="str">
        <f ca="1">VLOOKUP(D1155,档案!A:C,3,FALSE)</f>
        <v>武汉开明</v>
      </c>
      <c r="G1155" s="338" t="str">
        <f ca="1">VLOOKUP(D1155,档案!A:B,2,FALSE)</f>
        <v>建设豪威银行500746（扣ETC)</v>
      </c>
      <c r="H1155" s="328">
        <f ca="1" t="shared" ref="H1155:H1218" si="189">INDEX(INDIRECT("'"&amp;$D1155&amp;"'!A:g"),$E1155,COLUMN()-7)</f>
        <v>45770</v>
      </c>
      <c r="I1155" s="344" t="str">
        <f ca="1" t="shared" ref="I1155:I1218" si="190">INDEX(INDIRECT("'"&amp;$D1155&amp;"'!A:g"),$E1155,COLUMN()-7)</f>
        <v>ETC扣款</v>
      </c>
      <c r="J1155" s="344" t="str">
        <f ca="1" t="shared" ref="J1155:J1218" si="191">INDEX(INDIRECT("'"&amp;$D1155&amp;"'!A:g"),$E1155,COLUMN()-7)</f>
        <v>项目成本</v>
      </c>
      <c r="K1155" s="345">
        <f ca="1" t="shared" ref="K1155:K1218" si="192">INDEX(INDIRECT("'"&amp;$D1155&amp;"'!A:g"),$E1155,COLUMN()-7)</f>
        <v>0</v>
      </c>
      <c r="L1155" s="345">
        <f ca="1" t="shared" ref="L1155:L1218" si="193">INDEX(INDIRECT("'"&amp;$D1155&amp;"'!A:g"),$E1155,COLUMN()-7)</f>
        <v>10.1</v>
      </c>
      <c r="M1155" s="345">
        <f ca="1" t="shared" ref="M1155:M1218" si="194">INDEX(INDIRECT("'"&amp;$D1155&amp;"'!A:g"),$E1155,COLUMN()-7)</f>
        <v>25929.22</v>
      </c>
      <c r="N1155" s="345">
        <f ca="1" t="shared" ref="N1155:N1218" si="195">INDEX(INDIRECT("'"&amp;$D1155&amp;"'!A:g"),$E1155,COLUMN()-7)</f>
        <v>0</v>
      </c>
    </row>
    <row r="1156" ht="14.25" hidden="1" spans="1:14">
      <c r="A1156" s="334">
        <f>档案!A1155</f>
        <v>0</v>
      </c>
      <c r="B1156" s="334">
        <f ca="1" t="shared" si="188"/>
        <v>1</v>
      </c>
      <c r="D1156" s="334">
        <f ca="1" t="shared" ref="D1156:D1219" si="196">IF(E1155&gt;=VLOOKUP(D1155,A:B,2,FALSE),D1155+1,D1155)</f>
        <v>5</v>
      </c>
      <c r="E1156" s="327">
        <f ca="1" t="shared" ref="E1156:E1219" si="197">IF(E1155&gt;=VLOOKUP(D1155,A:B,2,FALSE),3,E1155+1)</f>
        <v>183</v>
      </c>
      <c r="F1156" s="327" t="str">
        <f ca="1">VLOOKUP(D1156,档案!A:C,3,FALSE)</f>
        <v>武汉开明</v>
      </c>
      <c r="G1156" s="338" t="str">
        <f ca="1">VLOOKUP(D1156,档案!A:B,2,FALSE)</f>
        <v>建设豪威银行500746（扣ETC)</v>
      </c>
      <c r="H1156" s="328">
        <f ca="1" t="shared" si="189"/>
        <v>45770</v>
      </c>
      <c r="I1156" s="344" t="str">
        <f ca="1" t="shared" si="190"/>
        <v>ETC扣款</v>
      </c>
      <c r="J1156" s="344" t="str">
        <f ca="1" t="shared" si="191"/>
        <v>项目成本</v>
      </c>
      <c r="K1156" s="345">
        <f ca="1" t="shared" si="192"/>
        <v>0</v>
      </c>
      <c r="L1156" s="345">
        <f ca="1" t="shared" si="193"/>
        <v>15</v>
      </c>
      <c r="M1156" s="345">
        <f ca="1" t="shared" si="194"/>
        <v>25914.22</v>
      </c>
      <c r="N1156" s="345">
        <f ca="1" t="shared" si="195"/>
        <v>0</v>
      </c>
    </row>
    <row r="1157" ht="14.25" hidden="1" spans="1:14">
      <c r="A1157" s="334">
        <f>档案!A1156</f>
        <v>0</v>
      </c>
      <c r="B1157" s="334">
        <f ca="1" t="shared" si="188"/>
        <v>1</v>
      </c>
      <c r="D1157" s="334">
        <f ca="1" t="shared" si="196"/>
        <v>5</v>
      </c>
      <c r="E1157" s="327">
        <f ca="1" t="shared" si="197"/>
        <v>184</v>
      </c>
      <c r="F1157" s="327" t="str">
        <f ca="1">VLOOKUP(D1157,档案!A:C,3,FALSE)</f>
        <v>武汉开明</v>
      </c>
      <c r="G1157" s="338" t="str">
        <f ca="1">VLOOKUP(D1157,档案!A:B,2,FALSE)</f>
        <v>建设豪威银行500746（扣ETC)</v>
      </c>
      <c r="H1157" s="328">
        <f ca="1" t="shared" si="189"/>
        <v>45771</v>
      </c>
      <c r="I1157" s="344" t="str">
        <f ca="1" t="shared" si="190"/>
        <v>ETC扣款</v>
      </c>
      <c r="J1157" s="344" t="str">
        <f ca="1" t="shared" si="191"/>
        <v>项目成本</v>
      </c>
      <c r="K1157" s="345">
        <f ca="1" t="shared" si="192"/>
        <v>0</v>
      </c>
      <c r="L1157" s="345">
        <f ca="1" t="shared" si="193"/>
        <v>152.76</v>
      </c>
      <c r="M1157" s="345">
        <f ca="1" t="shared" si="194"/>
        <v>25761.46</v>
      </c>
      <c r="N1157" s="345">
        <f ca="1" t="shared" si="195"/>
        <v>0</v>
      </c>
    </row>
    <row r="1158" ht="14.25" hidden="1" spans="1:14">
      <c r="A1158" s="334">
        <f>档案!A1157</f>
        <v>0</v>
      </c>
      <c r="B1158" s="334">
        <f ca="1" t="shared" si="188"/>
        <v>1</v>
      </c>
      <c r="D1158" s="334">
        <f ca="1" t="shared" si="196"/>
        <v>5</v>
      </c>
      <c r="E1158" s="327">
        <f ca="1" t="shared" si="197"/>
        <v>185</v>
      </c>
      <c r="F1158" s="327" t="str">
        <f ca="1">VLOOKUP(D1158,档案!A:C,3,FALSE)</f>
        <v>武汉开明</v>
      </c>
      <c r="G1158" s="338" t="str">
        <f ca="1">VLOOKUP(D1158,档案!A:B,2,FALSE)</f>
        <v>建设豪威银行500746（扣ETC)</v>
      </c>
      <c r="H1158" s="328">
        <f ca="1" t="shared" si="189"/>
        <v>45771</v>
      </c>
      <c r="I1158" s="344" t="str">
        <f ca="1" t="shared" si="190"/>
        <v>ETC扣款</v>
      </c>
      <c r="J1158" s="344" t="str">
        <f ca="1" t="shared" si="191"/>
        <v>项目成本</v>
      </c>
      <c r="K1158" s="345">
        <f ca="1" t="shared" si="192"/>
        <v>0</v>
      </c>
      <c r="L1158" s="345">
        <f ca="1" t="shared" si="193"/>
        <v>10.1</v>
      </c>
      <c r="M1158" s="345">
        <f ca="1" t="shared" si="194"/>
        <v>25751.36</v>
      </c>
      <c r="N1158" s="345">
        <f ca="1" t="shared" si="195"/>
        <v>0</v>
      </c>
    </row>
    <row r="1159" ht="14.25" hidden="1" spans="1:14">
      <c r="A1159" s="334">
        <f>档案!A1158</f>
        <v>0</v>
      </c>
      <c r="B1159" s="334">
        <f ca="1" t="shared" si="188"/>
        <v>1</v>
      </c>
      <c r="D1159" s="334">
        <f ca="1" t="shared" si="196"/>
        <v>5</v>
      </c>
      <c r="E1159" s="327">
        <f ca="1" t="shared" si="197"/>
        <v>186</v>
      </c>
      <c r="F1159" s="327" t="str">
        <f ca="1">VLOOKUP(D1159,档案!A:C,3,FALSE)</f>
        <v>武汉开明</v>
      </c>
      <c r="G1159" s="338" t="str">
        <f ca="1">VLOOKUP(D1159,档案!A:B,2,FALSE)</f>
        <v>建设豪威银行500746（扣ETC)</v>
      </c>
      <c r="H1159" s="328">
        <f ca="1" t="shared" si="189"/>
        <v>45771</v>
      </c>
      <c r="I1159" s="344" t="str">
        <f ca="1" t="shared" si="190"/>
        <v>ETC扣款</v>
      </c>
      <c r="J1159" s="344" t="str">
        <f ca="1" t="shared" si="191"/>
        <v>项目成本</v>
      </c>
      <c r="K1159" s="345">
        <f ca="1" t="shared" si="192"/>
        <v>0</v>
      </c>
      <c r="L1159" s="345">
        <f ca="1" t="shared" si="193"/>
        <v>10.1</v>
      </c>
      <c r="M1159" s="345">
        <f ca="1" t="shared" si="194"/>
        <v>25741.26</v>
      </c>
      <c r="N1159" s="345">
        <f ca="1" t="shared" si="195"/>
        <v>0</v>
      </c>
    </row>
    <row r="1160" ht="14.25" hidden="1" spans="1:14">
      <c r="A1160" s="334">
        <f>档案!A1159</f>
        <v>0</v>
      </c>
      <c r="B1160" s="334">
        <f ca="1" t="shared" si="188"/>
        <v>1</v>
      </c>
      <c r="D1160" s="334">
        <f ca="1" t="shared" si="196"/>
        <v>5</v>
      </c>
      <c r="E1160" s="327">
        <f ca="1" t="shared" si="197"/>
        <v>187</v>
      </c>
      <c r="F1160" s="327" t="str">
        <f ca="1">VLOOKUP(D1160,档案!A:C,3,FALSE)</f>
        <v>武汉开明</v>
      </c>
      <c r="G1160" s="338" t="str">
        <f ca="1">VLOOKUP(D1160,档案!A:B,2,FALSE)</f>
        <v>建设豪威银行500746（扣ETC)</v>
      </c>
      <c r="H1160" s="328">
        <f ca="1" t="shared" si="189"/>
        <v>45771</v>
      </c>
      <c r="I1160" s="344" t="str">
        <f ca="1" t="shared" si="190"/>
        <v>ETC扣款</v>
      </c>
      <c r="J1160" s="344" t="str">
        <f ca="1" t="shared" si="191"/>
        <v>项目成本</v>
      </c>
      <c r="K1160" s="345">
        <f ca="1" t="shared" si="192"/>
        <v>0</v>
      </c>
      <c r="L1160" s="345">
        <f ca="1" t="shared" si="193"/>
        <v>162.38</v>
      </c>
      <c r="M1160" s="345">
        <f ca="1" t="shared" si="194"/>
        <v>25578.88</v>
      </c>
      <c r="N1160" s="345">
        <f ca="1" t="shared" si="195"/>
        <v>0</v>
      </c>
    </row>
    <row r="1161" ht="14.25" hidden="1" spans="1:14">
      <c r="A1161" s="334">
        <f>档案!A1160</f>
        <v>0</v>
      </c>
      <c r="B1161" s="334">
        <f ca="1" t="shared" si="188"/>
        <v>1</v>
      </c>
      <c r="D1161" s="334">
        <f ca="1" t="shared" si="196"/>
        <v>5</v>
      </c>
      <c r="E1161" s="327">
        <f ca="1" t="shared" si="197"/>
        <v>188</v>
      </c>
      <c r="F1161" s="327" t="str">
        <f ca="1">VLOOKUP(D1161,档案!A:C,3,FALSE)</f>
        <v>武汉开明</v>
      </c>
      <c r="G1161" s="338" t="str">
        <f ca="1">VLOOKUP(D1161,档案!A:B,2,FALSE)</f>
        <v>建设豪威银行500746（扣ETC)</v>
      </c>
      <c r="H1161" s="328">
        <f ca="1" t="shared" si="189"/>
        <v>45771</v>
      </c>
      <c r="I1161" s="344" t="str">
        <f ca="1" t="shared" si="190"/>
        <v>ETC扣款</v>
      </c>
      <c r="J1161" s="344" t="str">
        <f ca="1" t="shared" si="191"/>
        <v>项目成本</v>
      </c>
      <c r="K1161" s="345">
        <f ca="1" t="shared" si="192"/>
        <v>0</v>
      </c>
      <c r="L1161" s="345">
        <f ca="1" t="shared" si="193"/>
        <v>38.52</v>
      </c>
      <c r="M1161" s="345">
        <f ca="1" t="shared" si="194"/>
        <v>25540.36</v>
      </c>
      <c r="N1161" s="345">
        <f ca="1" t="shared" si="195"/>
        <v>0</v>
      </c>
    </row>
    <row r="1162" ht="14.25" hidden="1" spans="1:14">
      <c r="A1162" s="334">
        <f>档案!A1161</f>
        <v>0</v>
      </c>
      <c r="B1162" s="334">
        <f ca="1" t="shared" si="188"/>
        <v>1</v>
      </c>
      <c r="D1162" s="334">
        <f ca="1" t="shared" si="196"/>
        <v>5</v>
      </c>
      <c r="E1162" s="327">
        <f ca="1" t="shared" si="197"/>
        <v>189</v>
      </c>
      <c r="F1162" s="327" t="str">
        <f ca="1">VLOOKUP(D1162,档案!A:C,3,FALSE)</f>
        <v>武汉开明</v>
      </c>
      <c r="G1162" s="338" t="str">
        <f ca="1">VLOOKUP(D1162,档案!A:B,2,FALSE)</f>
        <v>建设豪威银行500746（扣ETC)</v>
      </c>
      <c r="H1162" s="328">
        <f ca="1" t="shared" si="189"/>
        <v>45772</v>
      </c>
      <c r="I1162" s="344" t="str">
        <f ca="1" t="shared" si="190"/>
        <v>ETC扣款</v>
      </c>
      <c r="J1162" s="344" t="str">
        <f ca="1" t="shared" si="191"/>
        <v>项目成本</v>
      </c>
      <c r="K1162" s="345">
        <f ca="1" t="shared" si="192"/>
        <v>0</v>
      </c>
      <c r="L1162" s="345">
        <f ca="1" t="shared" si="193"/>
        <v>332.56</v>
      </c>
      <c r="M1162" s="345">
        <f ca="1" t="shared" si="194"/>
        <v>25207.8</v>
      </c>
      <c r="N1162" s="345">
        <f ca="1" t="shared" si="195"/>
        <v>0</v>
      </c>
    </row>
    <row r="1163" ht="14.25" hidden="1" spans="1:14">
      <c r="A1163" s="334">
        <f>档案!A1162</f>
        <v>0</v>
      </c>
      <c r="B1163" s="334">
        <f ca="1" t="shared" si="188"/>
        <v>1</v>
      </c>
      <c r="D1163" s="334">
        <f ca="1" t="shared" si="196"/>
        <v>5</v>
      </c>
      <c r="E1163" s="327">
        <f ca="1" t="shared" si="197"/>
        <v>190</v>
      </c>
      <c r="F1163" s="327" t="str">
        <f ca="1">VLOOKUP(D1163,档案!A:C,3,FALSE)</f>
        <v>武汉开明</v>
      </c>
      <c r="G1163" s="338" t="str">
        <f ca="1">VLOOKUP(D1163,档案!A:B,2,FALSE)</f>
        <v>建设豪威银行500746（扣ETC)</v>
      </c>
      <c r="H1163" s="328">
        <f ca="1" t="shared" si="189"/>
        <v>45772</v>
      </c>
      <c r="I1163" s="344" t="str">
        <f ca="1" t="shared" si="190"/>
        <v>ETC扣款</v>
      </c>
      <c r="J1163" s="344" t="str">
        <f ca="1" t="shared" si="191"/>
        <v>项目成本</v>
      </c>
      <c r="K1163" s="345">
        <f ca="1" t="shared" si="192"/>
        <v>0</v>
      </c>
      <c r="L1163" s="345">
        <f ca="1" t="shared" si="193"/>
        <v>18.78</v>
      </c>
      <c r="M1163" s="345">
        <f ca="1" t="shared" si="194"/>
        <v>25189.02</v>
      </c>
      <c r="N1163" s="345">
        <f ca="1" t="shared" si="195"/>
        <v>0</v>
      </c>
    </row>
    <row r="1164" ht="14.25" hidden="1" spans="1:14">
      <c r="A1164" s="334">
        <f>档案!A1163</f>
        <v>0</v>
      </c>
      <c r="B1164" s="334">
        <f ca="1" t="shared" si="188"/>
        <v>1</v>
      </c>
      <c r="D1164" s="334">
        <f ca="1" t="shared" si="196"/>
        <v>5</v>
      </c>
      <c r="E1164" s="327">
        <f ca="1" t="shared" si="197"/>
        <v>191</v>
      </c>
      <c r="F1164" s="327" t="str">
        <f ca="1">VLOOKUP(D1164,档案!A:C,3,FALSE)</f>
        <v>武汉开明</v>
      </c>
      <c r="G1164" s="338" t="str">
        <f ca="1">VLOOKUP(D1164,档案!A:B,2,FALSE)</f>
        <v>建设豪威银行500746（扣ETC)</v>
      </c>
      <c r="H1164" s="328">
        <f ca="1" t="shared" si="189"/>
        <v>45773</v>
      </c>
      <c r="I1164" s="344" t="str">
        <f ca="1" t="shared" si="190"/>
        <v>ETC扣款</v>
      </c>
      <c r="J1164" s="344" t="str">
        <f ca="1" t="shared" si="191"/>
        <v>项目成本</v>
      </c>
      <c r="K1164" s="345">
        <f ca="1" t="shared" si="192"/>
        <v>0</v>
      </c>
      <c r="L1164" s="345">
        <f ca="1" t="shared" si="193"/>
        <v>378.38</v>
      </c>
      <c r="M1164" s="345">
        <f ca="1" t="shared" si="194"/>
        <v>24810.64</v>
      </c>
      <c r="N1164" s="345">
        <f ca="1" t="shared" si="195"/>
        <v>0</v>
      </c>
    </row>
    <row r="1165" ht="14.25" hidden="1" spans="1:14">
      <c r="A1165" s="334">
        <f>档案!A1164</f>
        <v>0</v>
      </c>
      <c r="B1165" s="334">
        <f ca="1" t="shared" si="188"/>
        <v>1</v>
      </c>
      <c r="D1165" s="334">
        <f ca="1" t="shared" si="196"/>
        <v>5</v>
      </c>
      <c r="E1165" s="327">
        <f ca="1" t="shared" si="197"/>
        <v>192</v>
      </c>
      <c r="F1165" s="327" t="str">
        <f ca="1">VLOOKUP(D1165,档案!A:C,3,FALSE)</f>
        <v>武汉开明</v>
      </c>
      <c r="G1165" s="338" t="str">
        <f ca="1">VLOOKUP(D1165,档案!A:B,2,FALSE)</f>
        <v>建设豪威银行500746（扣ETC)</v>
      </c>
      <c r="H1165" s="328">
        <f ca="1" t="shared" si="189"/>
        <v>45774</v>
      </c>
      <c r="I1165" s="344" t="str">
        <f ca="1" t="shared" si="190"/>
        <v>ETC扣款</v>
      </c>
      <c r="J1165" s="344" t="str">
        <f ca="1" t="shared" si="191"/>
        <v>项目成本</v>
      </c>
      <c r="K1165" s="345">
        <f ca="1" t="shared" si="192"/>
        <v>0</v>
      </c>
      <c r="L1165" s="345">
        <f ca="1" t="shared" si="193"/>
        <v>344.13</v>
      </c>
      <c r="M1165" s="345">
        <f ca="1" t="shared" si="194"/>
        <v>24466.51</v>
      </c>
      <c r="N1165" s="345">
        <f ca="1" t="shared" si="195"/>
        <v>0</v>
      </c>
    </row>
    <row r="1166" ht="14.25" hidden="1" spans="1:14">
      <c r="A1166" s="334">
        <f>档案!A1165</f>
        <v>0</v>
      </c>
      <c r="B1166" s="334">
        <f ca="1" t="shared" si="188"/>
        <v>1</v>
      </c>
      <c r="D1166" s="334">
        <f ca="1" t="shared" si="196"/>
        <v>5</v>
      </c>
      <c r="E1166" s="327">
        <f ca="1" t="shared" si="197"/>
        <v>193</v>
      </c>
      <c r="F1166" s="327" t="str">
        <f ca="1">VLOOKUP(D1166,档案!A:C,3,FALSE)</f>
        <v>武汉开明</v>
      </c>
      <c r="G1166" s="338" t="str">
        <f ca="1">VLOOKUP(D1166,档案!A:B,2,FALSE)</f>
        <v>建设豪威银行500746（扣ETC)</v>
      </c>
      <c r="H1166" s="328">
        <f ca="1" t="shared" si="189"/>
        <v>45775</v>
      </c>
      <c r="I1166" s="344" t="str">
        <f ca="1" t="shared" si="190"/>
        <v>ETC扣款</v>
      </c>
      <c r="J1166" s="344" t="str">
        <f ca="1" t="shared" si="191"/>
        <v>项目成本</v>
      </c>
      <c r="K1166" s="345">
        <f ca="1" t="shared" si="192"/>
        <v>0</v>
      </c>
      <c r="L1166" s="345">
        <f ca="1" t="shared" si="193"/>
        <v>227.38</v>
      </c>
      <c r="M1166" s="345">
        <f ca="1" t="shared" si="194"/>
        <v>24239.13</v>
      </c>
      <c r="N1166" s="345">
        <f ca="1" t="shared" si="195"/>
        <v>0</v>
      </c>
    </row>
    <row r="1167" ht="14.25" hidden="1" spans="1:14">
      <c r="A1167" s="334">
        <f>档案!A1166</f>
        <v>0</v>
      </c>
      <c r="B1167" s="334">
        <f ca="1" t="shared" si="188"/>
        <v>1</v>
      </c>
      <c r="D1167" s="334">
        <f ca="1" t="shared" si="196"/>
        <v>5</v>
      </c>
      <c r="E1167" s="327">
        <f ca="1" t="shared" si="197"/>
        <v>194</v>
      </c>
      <c r="F1167" s="327" t="str">
        <f ca="1">VLOOKUP(D1167,档案!A:C,3,FALSE)</f>
        <v>武汉开明</v>
      </c>
      <c r="G1167" s="338" t="str">
        <f ca="1">VLOOKUP(D1167,档案!A:B,2,FALSE)</f>
        <v>建设豪威银行500746（扣ETC)</v>
      </c>
      <c r="H1167" s="328">
        <f ca="1" t="shared" si="189"/>
        <v>45775</v>
      </c>
      <c r="I1167" s="344" t="str">
        <f ca="1" t="shared" si="190"/>
        <v>ETC扣款</v>
      </c>
      <c r="J1167" s="344" t="str">
        <f ca="1" t="shared" si="191"/>
        <v>项目成本</v>
      </c>
      <c r="K1167" s="348">
        <f ca="1" t="shared" si="192"/>
        <v>0</v>
      </c>
      <c r="L1167" s="345">
        <f ca="1" t="shared" si="193"/>
        <v>11.4</v>
      </c>
      <c r="M1167" s="345">
        <f ca="1" t="shared" si="194"/>
        <v>24227.73</v>
      </c>
      <c r="N1167" s="345">
        <f ca="1" t="shared" si="195"/>
        <v>0</v>
      </c>
    </row>
    <row r="1168" ht="14.25" hidden="1" spans="1:14">
      <c r="A1168" s="334">
        <f>档案!A1167</f>
        <v>0</v>
      </c>
      <c r="B1168" s="334">
        <f ca="1" t="shared" si="188"/>
        <v>1</v>
      </c>
      <c r="D1168" s="334">
        <f ca="1" t="shared" si="196"/>
        <v>5</v>
      </c>
      <c r="E1168" s="327">
        <f ca="1" t="shared" si="197"/>
        <v>195</v>
      </c>
      <c r="F1168" s="327" t="str">
        <f ca="1">VLOOKUP(D1168,档案!A:C,3,FALSE)</f>
        <v>武汉开明</v>
      </c>
      <c r="G1168" s="338" t="str">
        <f ca="1">VLOOKUP(D1168,档案!A:B,2,FALSE)</f>
        <v>建设豪威银行500746（扣ETC)</v>
      </c>
      <c r="H1168" s="328">
        <f ca="1" t="shared" si="189"/>
        <v>45775</v>
      </c>
      <c r="I1168" s="344" t="str">
        <f ca="1" t="shared" si="190"/>
        <v>ETC扣款</v>
      </c>
      <c r="J1168" s="344" t="str">
        <f ca="1" t="shared" si="191"/>
        <v>项目成本</v>
      </c>
      <c r="K1168" s="348">
        <f ca="1" t="shared" si="192"/>
        <v>0</v>
      </c>
      <c r="L1168" s="345">
        <f ca="1" t="shared" si="193"/>
        <v>77.68</v>
      </c>
      <c r="M1168" s="345">
        <f ca="1" t="shared" si="194"/>
        <v>24150.05</v>
      </c>
      <c r="N1168" s="345">
        <f ca="1" t="shared" si="195"/>
        <v>0</v>
      </c>
    </row>
    <row r="1169" ht="14.25" hidden="1" spans="1:14">
      <c r="A1169" s="334">
        <f>档案!A1168</f>
        <v>0</v>
      </c>
      <c r="B1169" s="334">
        <f ca="1" t="shared" si="188"/>
        <v>1</v>
      </c>
      <c r="D1169" s="334">
        <f ca="1" t="shared" si="196"/>
        <v>5</v>
      </c>
      <c r="E1169" s="327">
        <f ca="1" t="shared" si="197"/>
        <v>196</v>
      </c>
      <c r="F1169" s="327" t="str">
        <f ca="1">VLOOKUP(D1169,档案!A:C,3,FALSE)</f>
        <v>武汉开明</v>
      </c>
      <c r="G1169" s="338" t="str">
        <f ca="1">VLOOKUP(D1169,档案!A:B,2,FALSE)</f>
        <v>建设豪威银行500746（扣ETC)</v>
      </c>
      <c r="H1169" s="328">
        <f ca="1" t="shared" si="189"/>
        <v>45782</v>
      </c>
      <c r="I1169" s="344" t="str">
        <f ca="1" t="shared" si="190"/>
        <v>ETC扣款</v>
      </c>
      <c r="J1169" s="344" t="str">
        <f ca="1" t="shared" si="191"/>
        <v>项目成本</v>
      </c>
      <c r="K1169" s="345">
        <f ca="1" t="shared" si="192"/>
        <v>0</v>
      </c>
      <c r="L1169" s="345">
        <f ca="1" t="shared" si="193"/>
        <v>401.83</v>
      </c>
      <c r="M1169" s="345">
        <f ca="1" t="shared" si="194"/>
        <v>23748.22</v>
      </c>
      <c r="N1169" s="345">
        <f ca="1" t="shared" si="195"/>
        <v>0</v>
      </c>
    </row>
    <row r="1170" ht="14.25" hidden="1" spans="1:14">
      <c r="A1170" s="334">
        <f>档案!A1169</f>
        <v>0</v>
      </c>
      <c r="B1170" s="334">
        <f ca="1" t="shared" si="188"/>
        <v>1</v>
      </c>
      <c r="D1170" s="334">
        <f ca="1" t="shared" si="196"/>
        <v>5</v>
      </c>
      <c r="E1170" s="327">
        <f ca="1" t="shared" si="197"/>
        <v>197</v>
      </c>
      <c r="F1170" s="327" t="str">
        <f ca="1">VLOOKUP(D1170,档案!A:C,3,FALSE)</f>
        <v>武汉开明</v>
      </c>
      <c r="G1170" s="338" t="str">
        <f ca="1">VLOOKUP(D1170,档案!A:B,2,FALSE)</f>
        <v>建设豪威银行500746（扣ETC)</v>
      </c>
      <c r="H1170" s="328">
        <f ca="1" t="shared" si="189"/>
        <v>45782</v>
      </c>
      <c r="I1170" s="344" t="str">
        <f ca="1" t="shared" si="190"/>
        <v>ETC扣款</v>
      </c>
      <c r="J1170" s="344" t="str">
        <f ca="1" t="shared" si="191"/>
        <v>项目成本</v>
      </c>
      <c r="K1170" s="348">
        <f ca="1" t="shared" si="192"/>
        <v>0</v>
      </c>
      <c r="L1170" s="345">
        <f ca="1" t="shared" si="193"/>
        <v>9.5</v>
      </c>
      <c r="M1170" s="345">
        <f ca="1" t="shared" si="194"/>
        <v>23738.72</v>
      </c>
      <c r="N1170" s="345">
        <f ca="1" t="shared" si="195"/>
        <v>0</v>
      </c>
    </row>
    <row r="1171" ht="14.25" hidden="1" spans="1:14">
      <c r="A1171" s="334">
        <f>档案!A1170</f>
        <v>0</v>
      </c>
      <c r="B1171" s="334">
        <f ca="1" t="shared" si="188"/>
        <v>1</v>
      </c>
      <c r="D1171" s="334">
        <f ca="1" t="shared" si="196"/>
        <v>5</v>
      </c>
      <c r="E1171" s="327">
        <f ca="1" t="shared" si="197"/>
        <v>198</v>
      </c>
      <c r="F1171" s="327" t="str">
        <f ca="1">VLOOKUP(D1171,档案!A:C,3,FALSE)</f>
        <v>武汉开明</v>
      </c>
      <c r="G1171" s="338" t="str">
        <f ca="1">VLOOKUP(D1171,档案!A:B,2,FALSE)</f>
        <v>建设豪威银行500746（扣ETC)</v>
      </c>
      <c r="H1171" s="328">
        <f ca="1" t="shared" si="189"/>
        <v>45783</v>
      </c>
      <c r="I1171" s="344" t="str">
        <f ca="1" t="shared" si="190"/>
        <v>ETC扣款</v>
      </c>
      <c r="J1171" s="344" t="str">
        <f ca="1" t="shared" si="191"/>
        <v>项目成本</v>
      </c>
      <c r="K1171" s="348">
        <f ca="1" t="shared" si="192"/>
        <v>0</v>
      </c>
      <c r="L1171" s="345">
        <f ca="1" t="shared" si="193"/>
        <v>19.86</v>
      </c>
      <c r="M1171" s="345">
        <f ca="1" t="shared" si="194"/>
        <v>23718.86</v>
      </c>
      <c r="N1171" s="345">
        <f ca="1" t="shared" si="195"/>
        <v>0</v>
      </c>
    </row>
    <row r="1172" ht="14.25" hidden="1" spans="1:14">
      <c r="A1172" s="334">
        <f>档案!A1171</f>
        <v>0</v>
      </c>
      <c r="B1172" s="334">
        <f ca="1" t="shared" si="188"/>
        <v>1</v>
      </c>
      <c r="D1172" s="334">
        <f ca="1" t="shared" si="196"/>
        <v>5</v>
      </c>
      <c r="E1172" s="327">
        <f ca="1" t="shared" si="197"/>
        <v>199</v>
      </c>
      <c r="F1172" s="327" t="str">
        <f ca="1">VLOOKUP(D1172,档案!A:C,3,FALSE)</f>
        <v>武汉开明</v>
      </c>
      <c r="G1172" s="338" t="str">
        <f ca="1">VLOOKUP(D1172,档案!A:B,2,FALSE)</f>
        <v>建设豪威银行500746（扣ETC)</v>
      </c>
      <c r="H1172" s="328">
        <f ca="1" t="shared" si="189"/>
        <v>45785</v>
      </c>
      <c r="I1172" s="344" t="str">
        <f ca="1" t="shared" si="190"/>
        <v>ETC扣款</v>
      </c>
      <c r="J1172" s="344" t="str">
        <f ca="1" t="shared" si="191"/>
        <v>项目成本</v>
      </c>
      <c r="K1172" s="348">
        <f ca="1" t="shared" si="192"/>
        <v>0</v>
      </c>
      <c r="L1172" s="345">
        <f ca="1" t="shared" si="193"/>
        <v>6.59</v>
      </c>
      <c r="M1172" s="345">
        <f ca="1" t="shared" si="194"/>
        <v>23712.27</v>
      </c>
      <c r="N1172" s="345">
        <f ca="1" t="shared" si="195"/>
        <v>0</v>
      </c>
    </row>
    <row r="1173" ht="14.25" hidden="1" spans="1:14">
      <c r="A1173" s="334">
        <f>档案!A1172</f>
        <v>0</v>
      </c>
      <c r="B1173" s="334">
        <f ca="1" t="shared" si="188"/>
        <v>1</v>
      </c>
      <c r="D1173" s="334">
        <f ca="1" t="shared" si="196"/>
        <v>5</v>
      </c>
      <c r="E1173" s="327">
        <f ca="1" t="shared" si="197"/>
        <v>200</v>
      </c>
      <c r="F1173" s="327" t="str">
        <f ca="1">VLOOKUP(D1173,档案!A:C,3,FALSE)</f>
        <v>武汉开明</v>
      </c>
      <c r="G1173" s="338" t="str">
        <f ca="1">VLOOKUP(D1173,档案!A:B,2,FALSE)</f>
        <v>建设豪威银行500746（扣ETC)</v>
      </c>
      <c r="H1173" s="328">
        <f ca="1" t="shared" si="189"/>
        <v>45786</v>
      </c>
      <c r="I1173" s="344" t="str">
        <f ca="1" t="shared" si="190"/>
        <v>ETC扣款</v>
      </c>
      <c r="J1173" s="344" t="str">
        <f ca="1" t="shared" si="191"/>
        <v>项目成本</v>
      </c>
      <c r="K1173" s="345">
        <f ca="1" t="shared" si="192"/>
        <v>0</v>
      </c>
      <c r="L1173" s="345">
        <f ca="1" t="shared" si="193"/>
        <v>114.81</v>
      </c>
      <c r="M1173" s="345">
        <f ca="1" t="shared" si="194"/>
        <v>23597.46</v>
      </c>
      <c r="N1173" s="345">
        <f ca="1" t="shared" si="195"/>
        <v>0</v>
      </c>
    </row>
    <row r="1174" ht="14.25" hidden="1" spans="1:14">
      <c r="A1174" s="334">
        <f>档案!A1173</f>
        <v>0</v>
      </c>
      <c r="B1174" s="334">
        <f ca="1" t="shared" si="188"/>
        <v>1</v>
      </c>
      <c r="D1174" s="334">
        <f ca="1" t="shared" si="196"/>
        <v>5</v>
      </c>
      <c r="E1174" s="327">
        <f ca="1" t="shared" si="197"/>
        <v>201</v>
      </c>
      <c r="F1174" s="327" t="str">
        <f ca="1">VLOOKUP(D1174,档案!A:C,3,FALSE)</f>
        <v>武汉开明</v>
      </c>
      <c r="G1174" s="338" t="str">
        <f ca="1">VLOOKUP(D1174,档案!A:B,2,FALSE)</f>
        <v>建设豪威银行500746（扣ETC)</v>
      </c>
      <c r="H1174" s="328">
        <f ca="1" t="shared" si="189"/>
        <v>45786</v>
      </c>
      <c r="I1174" s="344" t="str">
        <f ca="1" t="shared" si="190"/>
        <v>ETC扣款</v>
      </c>
      <c r="J1174" s="344" t="str">
        <f ca="1" t="shared" si="191"/>
        <v>项目成本</v>
      </c>
      <c r="K1174" s="345">
        <f ca="1" t="shared" si="192"/>
        <v>0</v>
      </c>
      <c r="L1174" s="345">
        <f ca="1" t="shared" si="193"/>
        <v>110.2</v>
      </c>
      <c r="M1174" s="345">
        <f ca="1" t="shared" si="194"/>
        <v>23487.26</v>
      </c>
      <c r="N1174" s="345">
        <f ca="1" t="shared" si="195"/>
        <v>0</v>
      </c>
    </row>
    <row r="1175" ht="14.25" hidden="1" spans="1:14">
      <c r="A1175" s="334">
        <f>档案!A1174</f>
        <v>0</v>
      </c>
      <c r="B1175" s="334">
        <f ca="1" t="shared" si="188"/>
        <v>1</v>
      </c>
      <c r="D1175" s="334">
        <f ca="1" t="shared" si="196"/>
        <v>5</v>
      </c>
      <c r="E1175" s="327">
        <f ca="1" t="shared" si="197"/>
        <v>202</v>
      </c>
      <c r="F1175" s="327" t="str">
        <f ca="1">VLOOKUP(D1175,档案!A:C,3,FALSE)</f>
        <v>武汉开明</v>
      </c>
      <c r="G1175" s="338" t="str">
        <f ca="1">VLOOKUP(D1175,档案!A:B,2,FALSE)</f>
        <v>建设豪威银行500746（扣ETC)</v>
      </c>
      <c r="H1175" s="328">
        <f ca="1" t="shared" si="189"/>
        <v>45788</v>
      </c>
      <c r="I1175" s="344" t="str">
        <f ca="1" t="shared" si="190"/>
        <v>ETC扣款</v>
      </c>
      <c r="J1175" s="344" t="str">
        <f ca="1" t="shared" si="191"/>
        <v>项目成本</v>
      </c>
      <c r="K1175" s="348">
        <f ca="1" t="shared" si="192"/>
        <v>0</v>
      </c>
      <c r="L1175" s="345">
        <f ca="1" t="shared" si="193"/>
        <v>9.5</v>
      </c>
      <c r="M1175" s="345">
        <f ca="1" t="shared" si="194"/>
        <v>23477.76</v>
      </c>
      <c r="N1175" s="345">
        <f ca="1" t="shared" si="195"/>
        <v>0</v>
      </c>
    </row>
    <row r="1176" ht="14.25" hidden="1" spans="1:14">
      <c r="A1176" s="334">
        <f>档案!A1175</f>
        <v>0</v>
      </c>
      <c r="B1176" s="334">
        <f ca="1" t="shared" si="188"/>
        <v>1</v>
      </c>
      <c r="D1176" s="334">
        <f ca="1" t="shared" si="196"/>
        <v>5</v>
      </c>
      <c r="E1176" s="327">
        <f ca="1" t="shared" si="197"/>
        <v>203</v>
      </c>
      <c r="F1176" s="327" t="str">
        <f ca="1">VLOOKUP(D1176,档案!A:C,3,FALSE)</f>
        <v>武汉开明</v>
      </c>
      <c r="G1176" s="338" t="str">
        <f ca="1">VLOOKUP(D1176,档案!A:B,2,FALSE)</f>
        <v>建设豪威银行500746（扣ETC)</v>
      </c>
      <c r="H1176" s="328">
        <f ca="1" t="shared" si="189"/>
        <v>45789</v>
      </c>
      <c r="I1176" s="344" t="str">
        <f ca="1" t="shared" si="190"/>
        <v>ETC扣款</v>
      </c>
      <c r="J1176" s="344" t="str">
        <f ca="1" t="shared" si="191"/>
        <v>项目成本</v>
      </c>
      <c r="K1176" s="348">
        <f ca="1" t="shared" si="192"/>
        <v>0</v>
      </c>
      <c r="L1176" s="345">
        <f ca="1" t="shared" si="193"/>
        <v>412.28</v>
      </c>
      <c r="M1176" s="345">
        <f ca="1" t="shared" si="194"/>
        <v>23065.48</v>
      </c>
      <c r="N1176" s="345">
        <f ca="1" t="shared" si="195"/>
        <v>0</v>
      </c>
    </row>
    <row r="1177" ht="14.25" hidden="1" spans="1:14">
      <c r="A1177" s="334">
        <f>档案!A1176</f>
        <v>0</v>
      </c>
      <c r="B1177" s="334">
        <f ca="1" t="shared" si="188"/>
        <v>1</v>
      </c>
      <c r="D1177" s="334">
        <f ca="1" t="shared" si="196"/>
        <v>5</v>
      </c>
      <c r="E1177" s="327">
        <f ca="1" t="shared" si="197"/>
        <v>204</v>
      </c>
      <c r="F1177" s="327" t="str">
        <f ca="1">VLOOKUP(D1177,档案!A:C,3,FALSE)</f>
        <v>武汉开明</v>
      </c>
      <c r="G1177" s="338" t="str">
        <f ca="1">VLOOKUP(D1177,档案!A:B,2,FALSE)</f>
        <v>建设豪威银行500746（扣ETC)</v>
      </c>
      <c r="H1177" s="328">
        <f ca="1" t="shared" si="189"/>
        <v>45789</v>
      </c>
      <c r="I1177" s="344" t="str">
        <f ca="1" t="shared" si="190"/>
        <v>ETC扣款</v>
      </c>
      <c r="J1177" s="344" t="str">
        <f ca="1" t="shared" si="191"/>
        <v>项目成本</v>
      </c>
      <c r="K1177" s="348">
        <f ca="1" t="shared" si="192"/>
        <v>0</v>
      </c>
      <c r="L1177" s="345">
        <f ca="1" t="shared" si="193"/>
        <v>10.1</v>
      </c>
      <c r="M1177" s="345">
        <f ca="1" t="shared" si="194"/>
        <v>23055.38</v>
      </c>
      <c r="N1177" s="345">
        <f ca="1" t="shared" si="195"/>
        <v>0</v>
      </c>
    </row>
    <row r="1178" ht="14.25" hidden="1" spans="1:14">
      <c r="A1178" s="334">
        <f>档案!A1177</f>
        <v>0</v>
      </c>
      <c r="B1178" s="334">
        <f ca="1" t="shared" si="188"/>
        <v>1</v>
      </c>
      <c r="D1178" s="334">
        <f ca="1" t="shared" si="196"/>
        <v>5</v>
      </c>
      <c r="E1178" s="327">
        <f ca="1" t="shared" si="197"/>
        <v>205</v>
      </c>
      <c r="F1178" s="327" t="str">
        <f ca="1">VLOOKUP(D1178,档案!A:C,3,FALSE)</f>
        <v>武汉开明</v>
      </c>
      <c r="G1178" s="338" t="str">
        <f ca="1">VLOOKUP(D1178,档案!A:B,2,FALSE)</f>
        <v>建设豪威银行500746（扣ETC)</v>
      </c>
      <c r="H1178" s="328">
        <f ca="1" t="shared" si="189"/>
        <v>45790</v>
      </c>
      <c r="I1178" s="344" t="str">
        <f ca="1" t="shared" si="190"/>
        <v>ETC扣款</v>
      </c>
      <c r="J1178" s="344" t="str">
        <f ca="1" t="shared" si="191"/>
        <v>项目成本</v>
      </c>
      <c r="K1178" s="348">
        <f ca="1" t="shared" si="192"/>
        <v>0</v>
      </c>
      <c r="L1178" s="345">
        <f ca="1" t="shared" si="193"/>
        <v>9.5</v>
      </c>
      <c r="M1178" s="345">
        <f ca="1" t="shared" si="194"/>
        <v>23045.88</v>
      </c>
      <c r="N1178" s="345">
        <f ca="1" t="shared" si="195"/>
        <v>0</v>
      </c>
    </row>
    <row r="1179" ht="14.25" hidden="1" spans="1:14">
      <c r="A1179" s="334">
        <f>档案!A1178</f>
        <v>0</v>
      </c>
      <c r="B1179" s="334">
        <f ca="1" t="shared" si="188"/>
        <v>1</v>
      </c>
      <c r="D1179" s="334">
        <f ca="1" t="shared" si="196"/>
        <v>5</v>
      </c>
      <c r="E1179" s="327">
        <f ca="1" t="shared" si="197"/>
        <v>206</v>
      </c>
      <c r="F1179" s="327" t="str">
        <f ca="1">VLOOKUP(D1179,档案!A:C,3,FALSE)</f>
        <v>武汉开明</v>
      </c>
      <c r="G1179" s="338" t="str">
        <f ca="1">VLOOKUP(D1179,档案!A:B,2,FALSE)</f>
        <v>建设豪威银行500746（扣ETC)</v>
      </c>
      <c r="H1179" s="328">
        <f ca="1" t="shared" si="189"/>
        <v>45790</v>
      </c>
      <c r="I1179" s="344" t="str">
        <f ca="1" t="shared" si="190"/>
        <v>ETC扣款</v>
      </c>
      <c r="J1179" s="344" t="str">
        <f ca="1" t="shared" si="191"/>
        <v>项目成本</v>
      </c>
      <c r="K1179" s="345">
        <f ca="1" t="shared" si="192"/>
        <v>0</v>
      </c>
      <c r="L1179" s="345">
        <f ca="1" t="shared" si="193"/>
        <v>494.22</v>
      </c>
      <c r="M1179" s="345">
        <f ca="1" t="shared" si="194"/>
        <v>22551.66</v>
      </c>
      <c r="N1179" s="345">
        <f ca="1" t="shared" si="195"/>
        <v>0</v>
      </c>
    </row>
    <row r="1180" ht="14.25" hidden="1" spans="1:14">
      <c r="A1180" s="334">
        <f>档案!A1179</f>
        <v>0</v>
      </c>
      <c r="B1180" s="334">
        <f ca="1" t="shared" si="188"/>
        <v>1</v>
      </c>
      <c r="D1180" s="334">
        <f ca="1" t="shared" si="196"/>
        <v>5</v>
      </c>
      <c r="E1180" s="327">
        <f ca="1" t="shared" si="197"/>
        <v>207</v>
      </c>
      <c r="F1180" s="327" t="str">
        <f ca="1">VLOOKUP(D1180,档案!A:C,3,FALSE)</f>
        <v>武汉开明</v>
      </c>
      <c r="G1180" s="338" t="str">
        <f ca="1">VLOOKUP(D1180,档案!A:B,2,FALSE)</f>
        <v>建设豪威银行500746（扣ETC)</v>
      </c>
      <c r="H1180" s="328">
        <f ca="1" t="shared" si="189"/>
        <v>45790</v>
      </c>
      <c r="I1180" s="344" t="str">
        <f ca="1" t="shared" si="190"/>
        <v>ETC扣款</v>
      </c>
      <c r="J1180" s="344" t="str">
        <f ca="1" t="shared" si="191"/>
        <v>项目成本</v>
      </c>
      <c r="K1180" s="345">
        <f ca="1" t="shared" si="192"/>
        <v>0</v>
      </c>
      <c r="L1180" s="345">
        <f ca="1" t="shared" si="193"/>
        <v>830.3</v>
      </c>
      <c r="M1180" s="345">
        <f ca="1" t="shared" si="194"/>
        <v>21721.36</v>
      </c>
      <c r="N1180" s="345">
        <f ca="1" t="shared" si="195"/>
        <v>0</v>
      </c>
    </row>
    <row r="1181" ht="14.25" hidden="1" spans="1:14">
      <c r="A1181" s="334">
        <f>档案!A1180</f>
        <v>0</v>
      </c>
      <c r="B1181" s="334">
        <f ca="1" t="shared" si="188"/>
        <v>1</v>
      </c>
      <c r="D1181" s="334">
        <f ca="1" t="shared" si="196"/>
        <v>5</v>
      </c>
      <c r="E1181" s="327">
        <f ca="1" t="shared" si="197"/>
        <v>208</v>
      </c>
      <c r="F1181" s="327" t="str">
        <f ca="1">VLOOKUP(D1181,档案!A:C,3,FALSE)</f>
        <v>武汉开明</v>
      </c>
      <c r="G1181" s="338" t="str">
        <f ca="1">VLOOKUP(D1181,档案!A:B,2,FALSE)</f>
        <v>建设豪威银行500746（扣ETC)</v>
      </c>
      <c r="H1181" s="328">
        <f ca="1" t="shared" si="189"/>
        <v>45791</v>
      </c>
      <c r="I1181" s="344" t="str">
        <f ca="1" t="shared" si="190"/>
        <v>ETC扣款</v>
      </c>
      <c r="J1181" s="344" t="str">
        <f ca="1" t="shared" si="191"/>
        <v>项目成本</v>
      </c>
      <c r="K1181" s="345">
        <f ca="1" t="shared" si="192"/>
        <v>0</v>
      </c>
      <c r="L1181" s="345">
        <f ca="1" t="shared" si="193"/>
        <v>401.83</v>
      </c>
      <c r="M1181" s="345">
        <f ca="1" t="shared" si="194"/>
        <v>21319.53</v>
      </c>
      <c r="N1181" s="345">
        <f ca="1" t="shared" si="195"/>
        <v>0</v>
      </c>
    </row>
    <row r="1182" ht="14.25" hidden="1" spans="1:14">
      <c r="A1182" s="334">
        <f>档案!A1181</f>
        <v>0</v>
      </c>
      <c r="B1182" s="334">
        <f ca="1" t="shared" si="188"/>
        <v>1</v>
      </c>
      <c r="D1182" s="334">
        <f ca="1" t="shared" si="196"/>
        <v>5</v>
      </c>
      <c r="E1182" s="327">
        <f ca="1" t="shared" si="197"/>
        <v>209</v>
      </c>
      <c r="F1182" s="327" t="str">
        <f ca="1">VLOOKUP(D1182,档案!A:C,3,FALSE)</f>
        <v>武汉开明</v>
      </c>
      <c r="G1182" s="338" t="str">
        <f ca="1">VLOOKUP(D1182,档案!A:B,2,FALSE)</f>
        <v>建设豪威银行500746（扣ETC)</v>
      </c>
      <c r="H1182" s="328">
        <f ca="1" t="shared" si="189"/>
        <v>45794</v>
      </c>
      <c r="I1182" s="344" t="str">
        <f ca="1" t="shared" si="190"/>
        <v>ETC扣款</v>
      </c>
      <c r="J1182" s="344" t="str">
        <f ca="1" t="shared" si="191"/>
        <v>项目成本</v>
      </c>
      <c r="K1182" s="345">
        <f ca="1" t="shared" si="192"/>
        <v>0</v>
      </c>
      <c r="L1182" s="345">
        <f ca="1" t="shared" si="193"/>
        <v>482.5</v>
      </c>
      <c r="M1182" s="345">
        <f ca="1" t="shared" si="194"/>
        <v>20837.03</v>
      </c>
      <c r="N1182" s="345">
        <f ca="1" t="shared" si="195"/>
        <v>0</v>
      </c>
    </row>
    <row r="1183" ht="14.25" hidden="1" spans="1:14">
      <c r="A1183" s="334">
        <f>档案!A1182</f>
        <v>0</v>
      </c>
      <c r="B1183" s="334">
        <f ca="1" t="shared" si="188"/>
        <v>1</v>
      </c>
      <c r="D1183" s="334">
        <f ca="1" t="shared" si="196"/>
        <v>5</v>
      </c>
      <c r="E1183" s="327">
        <f ca="1" t="shared" si="197"/>
        <v>210</v>
      </c>
      <c r="F1183" s="327" t="str">
        <f ca="1">VLOOKUP(D1183,档案!A:C,3,FALSE)</f>
        <v>武汉开明</v>
      </c>
      <c r="G1183" s="338" t="str">
        <f ca="1">VLOOKUP(D1183,档案!A:B,2,FALSE)</f>
        <v>建设豪威银行500746（扣ETC)</v>
      </c>
      <c r="H1183" s="328">
        <f ca="1" t="shared" si="189"/>
        <v>45795</v>
      </c>
      <c r="I1183" s="344" t="str">
        <f ca="1" t="shared" si="190"/>
        <v>ETC扣款</v>
      </c>
      <c r="J1183" s="344" t="str">
        <f ca="1" t="shared" si="191"/>
        <v>项目成本</v>
      </c>
      <c r="K1183" s="345">
        <f ca="1" t="shared" si="192"/>
        <v>0</v>
      </c>
      <c r="L1183" s="345">
        <f ca="1" t="shared" si="193"/>
        <v>12.1</v>
      </c>
      <c r="M1183" s="345">
        <f ca="1" t="shared" si="194"/>
        <v>20824.93</v>
      </c>
      <c r="N1183" s="345">
        <f ca="1" t="shared" si="195"/>
        <v>0</v>
      </c>
    </row>
    <row r="1184" ht="14.25" hidden="1" spans="1:14">
      <c r="A1184" s="334">
        <f>档案!A1183</f>
        <v>0</v>
      </c>
      <c r="B1184" s="334">
        <f ca="1" t="shared" si="188"/>
        <v>1</v>
      </c>
      <c r="D1184" s="334">
        <f ca="1" t="shared" si="196"/>
        <v>5</v>
      </c>
      <c r="E1184" s="327">
        <f ca="1" t="shared" si="197"/>
        <v>211</v>
      </c>
      <c r="F1184" s="327" t="str">
        <f ca="1">VLOOKUP(D1184,档案!A:C,3,FALSE)</f>
        <v>武汉开明</v>
      </c>
      <c r="G1184" s="338" t="str">
        <f ca="1">VLOOKUP(D1184,档案!A:B,2,FALSE)</f>
        <v>建设豪威银行500746（扣ETC)</v>
      </c>
      <c r="H1184" s="328">
        <f ca="1" t="shared" si="189"/>
        <v>45795</v>
      </c>
      <c r="I1184" s="344" t="str">
        <f ca="1" t="shared" si="190"/>
        <v>ETC扣款</v>
      </c>
      <c r="J1184" s="344" t="str">
        <f ca="1" t="shared" si="191"/>
        <v>项目成本</v>
      </c>
      <c r="K1184" s="345">
        <f ca="1" t="shared" si="192"/>
        <v>0</v>
      </c>
      <c r="L1184" s="345">
        <f ca="1" t="shared" si="193"/>
        <v>17.89</v>
      </c>
      <c r="M1184" s="345">
        <f ca="1" t="shared" si="194"/>
        <v>20807.04</v>
      </c>
      <c r="N1184" s="345">
        <f ca="1" t="shared" si="195"/>
        <v>0</v>
      </c>
    </row>
    <row r="1185" ht="14.25" hidden="1" spans="1:14">
      <c r="A1185" s="334">
        <f>档案!A1184</f>
        <v>0</v>
      </c>
      <c r="B1185" s="334">
        <f ca="1" t="shared" si="188"/>
        <v>1</v>
      </c>
      <c r="D1185" s="334">
        <f ca="1" t="shared" si="196"/>
        <v>5</v>
      </c>
      <c r="E1185" s="327">
        <f ca="1" t="shared" si="197"/>
        <v>212</v>
      </c>
      <c r="F1185" s="327" t="str">
        <f ca="1">VLOOKUP(D1185,档案!A:C,3,FALSE)</f>
        <v>武汉开明</v>
      </c>
      <c r="G1185" s="338" t="str">
        <f ca="1">VLOOKUP(D1185,档案!A:B,2,FALSE)</f>
        <v>建设豪威银行500746（扣ETC)</v>
      </c>
      <c r="H1185" s="328">
        <f ca="1" t="shared" si="189"/>
        <v>45795</v>
      </c>
      <c r="I1185" s="344" t="str">
        <f ca="1" t="shared" si="190"/>
        <v>ETC扣款</v>
      </c>
      <c r="J1185" s="344" t="str">
        <f ca="1" t="shared" si="191"/>
        <v>项目成本</v>
      </c>
      <c r="K1185" s="345">
        <f ca="1" t="shared" si="192"/>
        <v>0</v>
      </c>
      <c r="L1185" s="345">
        <f ca="1" t="shared" si="193"/>
        <v>23.75</v>
      </c>
      <c r="M1185" s="345">
        <f ca="1" t="shared" si="194"/>
        <v>20783.29</v>
      </c>
      <c r="N1185" s="345">
        <f ca="1" t="shared" si="195"/>
        <v>0</v>
      </c>
    </row>
    <row r="1186" ht="14.25" hidden="1" spans="1:14">
      <c r="A1186" s="334">
        <f>档案!A1185</f>
        <v>0</v>
      </c>
      <c r="B1186" s="334">
        <f ca="1" t="shared" si="188"/>
        <v>1</v>
      </c>
      <c r="D1186" s="334">
        <f ca="1" t="shared" si="196"/>
        <v>5</v>
      </c>
      <c r="E1186" s="327">
        <f ca="1" t="shared" si="197"/>
        <v>213</v>
      </c>
      <c r="F1186" s="327" t="str">
        <f ca="1">VLOOKUP(D1186,档案!A:C,3,FALSE)</f>
        <v>武汉开明</v>
      </c>
      <c r="G1186" s="338" t="str">
        <f ca="1">VLOOKUP(D1186,档案!A:B,2,FALSE)</f>
        <v>建设豪威银行500746（扣ETC)</v>
      </c>
      <c r="H1186" s="328">
        <f ca="1" t="shared" si="189"/>
        <v>45813</v>
      </c>
      <c r="I1186" s="344" t="str">
        <f ca="1" t="shared" si="190"/>
        <v>ETC扣款</v>
      </c>
      <c r="J1186" s="344" t="str">
        <f ca="1" t="shared" si="191"/>
        <v>项目成本</v>
      </c>
      <c r="K1186" s="345">
        <f ca="1" t="shared" si="192"/>
        <v>0</v>
      </c>
      <c r="L1186" s="345">
        <f ca="1" t="shared" si="193"/>
        <v>397.23</v>
      </c>
      <c r="M1186" s="345">
        <f ca="1" t="shared" si="194"/>
        <v>20386.06</v>
      </c>
      <c r="N1186" s="345">
        <f ca="1" t="shared" si="195"/>
        <v>0</v>
      </c>
    </row>
    <row r="1187" ht="14.25" hidden="1" spans="1:14">
      <c r="A1187" s="334">
        <f>档案!A1186</f>
        <v>0</v>
      </c>
      <c r="B1187" s="334">
        <f ca="1" t="shared" si="188"/>
        <v>1</v>
      </c>
      <c r="D1187" s="334">
        <f ca="1" t="shared" si="196"/>
        <v>5</v>
      </c>
      <c r="E1187" s="327">
        <f ca="1" t="shared" si="197"/>
        <v>214</v>
      </c>
      <c r="F1187" s="327" t="str">
        <f ca="1">VLOOKUP(D1187,档案!A:C,3,FALSE)</f>
        <v>武汉开明</v>
      </c>
      <c r="G1187" s="338" t="str">
        <f ca="1">VLOOKUP(D1187,档案!A:B,2,FALSE)</f>
        <v>建设豪威银行500746（扣ETC)</v>
      </c>
      <c r="H1187" s="328">
        <f ca="1" t="shared" si="189"/>
        <v>45814</v>
      </c>
      <c r="I1187" s="344" t="str">
        <f ca="1" t="shared" si="190"/>
        <v>ETC扣款</v>
      </c>
      <c r="J1187" s="344" t="str">
        <f ca="1" t="shared" si="191"/>
        <v>项目成本</v>
      </c>
      <c r="K1187" s="345">
        <f ca="1" t="shared" si="192"/>
        <v>0</v>
      </c>
      <c r="L1187" s="345">
        <f ca="1" t="shared" si="193"/>
        <v>558.42</v>
      </c>
      <c r="M1187" s="345">
        <f ca="1" t="shared" si="194"/>
        <v>19827.64</v>
      </c>
      <c r="N1187" s="345">
        <f ca="1" t="shared" si="195"/>
        <v>0</v>
      </c>
    </row>
    <row r="1188" ht="14.25" hidden="1" spans="1:14">
      <c r="A1188" s="334">
        <f>档案!A1187</f>
        <v>0</v>
      </c>
      <c r="B1188" s="334">
        <f ca="1" t="shared" si="188"/>
        <v>1</v>
      </c>
      <c r="D1188" s="334">
        <f ca="1" t="shared" si="196"/>
        <v>5</v>
      </c>
      <c r="E1188" s="327">
        <f ca="1" t="shared" si="197"/>
        <v>215</v>
      </c>
      <c r="F1188" s="327" t="str">
        <f ca="1">VLOOKUP(D1188,档案!A:C,3,FALSE)</f>
        <v>武汉开明</v>
      </c>
      <c r="G1188" s="338" t="str">
        <f ca="1">VLOOKUP(D1188,档案!A:B,2,FALSE)</f>
        <v>建设豪威银行500746（扣ETC)</v>
      </c>
      <c r="H1188" s="328">
        <f ca="1" t="shared" si="189"/>
        <v>45815</v>
      </c>
      <c r="I1188" s="344" t="str">
        <f ca="1" t="shared" si="190"/>
        <v>ETC扣款</v>
      </c>
      <c r="J1188" s="344" t="str">
        <f ca="1" t="shared" si="191"/>
        <v>项目成本</v>
      </c>
      <c r="K1188" s="345">
        <f ca="1" t="shared" si="192"/>
        <v>0</v>
      </c>
      <c r="L1188" s="345">
        <f ca="1" t="shared" si="193"/>
        <v>9.5</v>
      </c>
      <c r="M1188" s="345">
        <f ca="1" t="shared" si="194"/>
        <v>19818.14</v>
      </c>
      <c r="N1188" s="345">
        <f ca="1" t="shared" si="195"/>
        <v>0</v>
      </c>
    </row>
    <row r="1189" ht="14.25" hidden="1" spans="1:14">
      <c r="A1189" s="334">
        <f>档案!A1188</f>
        <v>0</v>
      </c>
      <c r="B1189" s="334">
        <f ca="1" t="shared" si="188"/>
        <v>1</v>
      </c>
      <c r="D1189" s="334">
        <f ca="1" t="shared" si="196"/>
        <v>5</v>
      </c>
      <c r="E1189" s="327">
        <f ca="1" t="shared" si="197"/>
        <v>216</v>
      </c>
      <c r="F1189" s="327" t="str">
        <f ca="1">VLOOKUP(D1189,档案!A:C,3,FALSE)</f>
        <v>武汉开明</v>
      </c>
      <c r="G1189" s="338" t="str">
        <f ca="1">VLOOKUP(D1189,档案!A:B,2,FALSE)</f>
        <v>建设豪威银行500746（扣ETC)</v>
      </c>
      <c r="H1189" s="328">
        <f ca="1" t="shared" si="189"/>
        <v>45819</v>
      </c>
      <c r="I1189" s="344" t="str">
        <f ca="1" t="shared" si="190"/>
        <v>ETC扣款</v>
      </c>
      <c r="J1189" s="344" t="str">
        <f ca="1" t="shared" si="191"/>
        <v>项目成本</v>
      </c>
      <c r="K1189" s="345">
        <f ca="1" t="shared" si="192"/>
        <v>0</v>
      </c>
      <c r="L1189" s="345">
        <f ca="1" t="shared" si="193"/>
        <v>412.68</v>
      </c>
      <c r="M1189" s="345">
        <f ca="1" t="shared" si="194"/>
        <v>19405.46</v>
      </c>
      <c r="N1189" s="345">
        <f ca="1" t="shared" si="195"/>
        <v>0</v>
      </c>
    </row>
    <row r="1190" ht="14.25" hidden="1" spans="1:14">
      <c r="A1190" s="334">
        <f>档案!A1189</f>
        <v>0</v>
      </c>
      <c r="B1190" s="334">
        <f ca="1" t="shared" si="188"/>
        <v>1</v>
      </c>
      <c r="D1190" s="334">
        <f ca="1" t="shared" si="196"/>
        <v>5</v>
      </c>
      <c r="E1190" s="327">
        <f ca="1" t="shared" si="197"/>
        <v>217</v>
      </c>
      <c r="F1190" s="327" t="str">
        <f ca="1">VLOOKUP(D1190,档案!A:C,3,FALSE)</f>
        <v>武汉开明</v>
      </c>
      <c r="G1190" s="338" t="str">
        <f ca="1">VLOOKUP(D1190,档案!A:B,2,FALSE)</f>
        <v>建设豪威银行500746（扣ETC)</v>
      </c>
      <c r="H1190" s="328">
        <f ca="1" t="shared" si="189"/>
        <v>45822</v>
      </c>
      <c r="I1190" s="344" t="str">
        <f ca="1" t="shared" si="190"/>
        <v>ETC扣款</v>
      </c>
      <c r="J1190" s="344" t="str">
        <f ca="1" t="shared" si="191"/>
        <v>项目成本</v>
      </c>
      <c r="K1190" s="345">
        <f ca="1" t="shared" si="192"/>
        <v>0</v>
      </c>
      <c r="L1190" s="345">
        <f ca="1" t="shared" si="193"/>
        <v>10.1</v>
      </c>
      <c r="M1190" s="345">
        <f ca="1" t="shared" si="194"/>
        <v>19395.36</v>
      </c>
      <c r="N1190" s="345">
        <f ca="1" t="shared" si="195"/>
        <v>0</v>
      </c>
    </row>
    <row r="1191" ht="14.25" hidden="1" spans="1:14">
      <c r="A1191" s="334">
        <f>档案!A1190</f>
        <v>0</v>
      </c>
      <c r="B1191" s="334">
        <f ca="1" t="shared" si="188"/>
        <v>1</v>
      </c>
      <c r="D1191" s="334">
        <f ca="1" t="shared" si="196"/>
        <v>5</v>
      </c>
      <c r="E1191" s="327">
        <f ca="1" t="shared" si="197"/>
        <v>218</v>
      </c>
      <c r="F1191" s="327" t="str">
        <f ca="1">VLOOKUP(D1191,档案!A:C,3,FALSE)</f>
        <v>武汉开明</v>
      </c>
      <c r="G1191" s="338" t="str">
        <f ca="1">VLOOKUP(D1191,档案!A:B,2,FALSE)</f>
        <v>建设豪威银行500746（扣ETC)</v>
      </c>
      <c r="H1191" s="328">
        <f ca="1" t="shared" si="189"/>
        <v>45822</v>
      </c>
      <c r="I1191" s="344" t="str">
        <f ca="1" t="shared" si="190"/>
        <v>ETC扣款</v>
      </c>
      <c r="J1191" s="344" t="str">
        <f ca="1" t="shared" si="191"/>
        <v>项目成本</v>
      </c>
      <c r="K1191" s="345">
        <f ca="1" t="shared" si="192"/>
        <v>0</v>
      </c>
      <c r="L1191" s="345">
        <f ca="1" t="shared" si="193"/>
        <v>10.1</v>
      </c>
      <c r="M1191" s="345">
        <f ca="1" t="shared" si="194"/>
        <v>19385.26</v>
      </c>
      <c r="N1191" s="345">
        <f ca="1" t="shared" si="195"/>
        <v>0</v>
      </c>
    </row>
    <row r="1192" ht="14.25" hidden="1" spans="1:14">
      <c r="A1192" s="334">
        <f>档案!A1191</f>
        <v>0</v>
      </c>
      <c r="B1192" s="334">
        <f ca="1" t="shared" si="188"/>
        <v>1</v>
      </c>
      <c r="D1192" s="334">
        <f ca="1" t="shared" si="196"/>
        <v>5</v>
      </c>
      <c r="E1192" s="327">
        <f ca="1" t="shared" si="197"/>
        <v>219</v>
      </c>
      <c r="F1192" s="327" t="str">
        <f ca="1">VLOOKUP(D1192,档案!A:C,3,FALSE)</f>
        <v>武汉开明</v>
      </c>
      <c r="G1192" s="338" t="str">
        <f ca="1">VLOOKUP(D1192,档案!A:B,2,FALSE)</f>
        <v>建设豪威银行500746（扣ETC)</v>
      </c>
      <c r="H1192" s="328">
        <f ca="1" t="shared" si="189"/>
        <v>45823</v>
      </c>
      <c r="I1192" s="344" t="str">
        <f ca="1" t="shared" si="190"/>
        <v>ETC扣款</v>
      </c>
      <c r="J1192" s="344" t="str">
        <f ca="1" t="shared" si="191"/>
        <v>项目成本</v>
      </c>
      <c r="K1192" s="345">
        <f ca="1" t="shared" si="192"/>
        <v>0</v>
      </c>
      <c r="L1192" s="345">
        <f ca="1" t="shared" si="193"/>
        <v>8.91</v>
      </c>
      <c r="M1192" s="345">
        <f ca="1" t="shared" si="194"/>
        <v>19376.35</v>
      </c>
      <c r="N1192" s="345">
        <f ca="1" t="shared" si="195"/>
        <v>0</v>
      </c>
    </row>
    <row r="1193" ht="14.25" hidden="1" spans="1:14">
      <c r="A1193" s="334">
        <f>档案!A1192</f>
        <v>0</v>
      </c>
      <c r="B1193" s="334">
        <f ca="1" t="shared" si="188"/>
        <v>1</v>
      </c>
      <c r="D1193" s="334">
        <f ca="1" t="shared" si="196"/>
        <v>5</v>
      </c>
      <c r="E1193" s="327">
        <f ca="1" t="shared" si="197"/>
        <v>220</v>
      </c>
      <c r="F1193" s="327" t="str">
        <f ca="1">VLOOKUP(D1193,档案!A:C,3,FALSE)</f>
        <v>武汉开明</v>
      </c>
      <c r="G1193" s="338" t="str">
        <f ca="1">VLOOKUP(D1193,档案!A:B,2,FALSE)</f>
        <v>建设豪威银行500746（扣ETC)</v>
      </c>
      <c r="H1193" s="328">
        <f ca="1" t="shared" si="189"/>
        <v>45824</v>
      </c>
      <c r="I1193" s="344" t="str">
        <f ca="1" t="shared" si="190"/>
        <v>ETC扣款</v>
      </c>
      <c r="J1193" s="344" t="str">
        <f ca="1" t="shared" si="191"/>
        <v>项目成本</v>
      </c>
      <c r="K1193" s="345">
        <f ca="1" t="shared" si="192"/>
        <v>0</v>
      </c>
      <c r="L1193" s="345">
        <f ca="1" t="shared" si="193"/>
        <v>425.34</v>
      </c>
      <c r="M1193" s="345">
        <f ca="1" t="shared" si="194"/>
        <v>18951.01</v>
      </c>
      <c r="N1193" s="345">
        <f ca="1" t="shared" si="195"/>
        <v>0</v>
      </c>
    </row>
    <row r="1194" ht="14.25" hidden="1" spans="1:14">
      <c r="A1194" s="334">
        <f>档案!A1193</f>
        <v>0</v>
      </c>
      <c r="B1194" s="334">
        <f ca="1" t="shared" si="188"/>
        <v>1</v>
      </c>
      <c r="D1194" s="334">
        <f ca="1" t="shared" si="196"/>
        <v>5</v>
      </c>
      <c r="E1194" s="327">
        <f ca="1" t="shared" si="197"/>
        <v>221</v>
      </c>
      <c r="F1194" s="327" t="str">
        <f ca="1">VLOOKUP(D1194,档案!A:C,3,FALSE)</f>
        <v>武汉开明</v>
      </c>
      <c r="G1194" s="338" t="str">
        <f ca="1">VLOOKUP(D1194,档案!A:B,2,FALSE)</f>
        <v>建设豪威银行500746（扣ETC)</v>
      </c>
      <c r="H1194" s="328">
        <f ca="1" t="shared" si="189"/>
        <v>45824</v>
      </c>
      <c r="I1194" s="344" t="str">
        <f ca="1" t="shared" si="190"/>
        <v>ETC扣款</v>
      </c>
      <c r="J1194" s="344" t="str">
        <f ca="1" t="shared" si="191"/>
        <v>项目成本</v>
      </c>
      <c r="K1194" s="345">
        <f ca="1" t="shared" si="192"/>
        <v>0</v>
      </c>
      <c r="L1194" s="345">
        <f ca="1" t="shared" si="193"/>
        <v>148.11</v>
      </c>
      <c r="M1194" s="345">
        <f ca="1" t="shared" si="194"/>
        <v>18802.9</v>
      </c>
      <c r="N1194" s="345">
        <f ca="1" t="shared" si="195"/>
        <v>0</v>
      </c>
    </row>
    <row r="1195" ht="14.25" hidden="1" spans="1:14">
      <c r="A1195" s="334">
        <f>档案!A1194</f>
        <v>0</v>
      </c>
      <c r="B1195" s="334">
        <f ca="1" t="shared" si="188"/>
        <v>1</v>
      </c>
      <c r="D1195" s="334">
        <f ca="1" t="shared" si="196"/>
        <v>5</v>
      </c>
      <c r="E1195" s="327">
        <f ca="1" t="shared" si="197"/>
        <v>222</v>
      </c>
      <c r="F1195" s="327" t="str">
        <f ca="1">VLOOKUP(D1195,档案!A:C,3,FALSE)</f>
        <v>武汉开明</v>
      </c>
      <c r="G1195" s="338" t="str">
        <f ca="1">VLOOKUP(D1195,档案!A:B,2,FALSE)</f>
        <v>建设豪威银行500746（扣ETC)</v>
      </c>
      <c r="H1195" s="328">
        <f ca="1" t="shared" si="189"/>
        <v>45825</v>
      </c>
      <c r="I1195" s="344" t="str">
        <f ca="1" t="shared" si="190"/>
        <v>ETC扣款</v>
      </c>
      <c r="J1195" s="344" t="str">
        <f ca="1" t="shared" si="191"/>
        <v>项目成本</v>
      </c>
      <c r="K1195" s="345">
        <f ca="1" t="shared" si="192"/>
        <v>0</v>
      </c>
      <c r="L1195" s="345">
        <f ca="1" t="shared" si="193"/>
        <v>112.87</v>
      </c>
      <c r="M1195" s="345">
        <f ca="1" t="shared" si="194"/>
        <v>18690.03</v>
      </c>
      <c r="N1195" s="345">
        <f ca="1" t="shared" si="195"/>
        <v>0</v>
      </c>
    </row>
    <row r="1196" ht="14.25" hidden="1" spans="1:14">
      <c r="A1196" s="334">
        <f>档案!A1195</f>
        <v>0</v>
      </c>
      <c r="B1196" s="334">
        <f ca="1" t="shared" si="188"/>
        <v>1</v>
      </c>
      <c r="D1196" s="334">
        <f ca="1" t="shared" si="196"/>
        <v>5</v>
      </c>
      <c r="E1196" s="327">
        <f ca="1" t="shared" si="197"/>
        <v>223</v>
      </c>
      <c r="F1196" s="327" t="str">
        <f ca="1">VLOOKUP(D1196,档案!A:C,3,FALSE)</f>
        <v>武汉开明</v>
      </c>
      <c r="G1196" s="338" t="str">
        <f ca="1">VLOOKUP(D1196,档案!A:B,2,FALSE)</f>
        <v>建设豪威银行500746（扣ETC)</v>
      </c>
      <c r="H1196" s="328">
        <f ca="1" t="shared" si="189"/>
        <v>45825</v>
      </c>
      <c r="I1196" s="344" t="str">
        <f ca="1" t="shared" si="190"/>
        <v>ETC扣款</v>
      </c>
      <c r="J1196" s="344" t="str">
        <f ca="1" t="shared" si="191"/>
        <v>项目成本</v>
      </c>
      <c r="K1196" s="345">
        <f ca="1" t="shared" si="192"/>
        <v>0</v>
      </c>
      <c r="L1196" s="345">
        <f ca="1" t="shared" si="193"/>
        <v>247.3</v>
      </c>
      <c r="M1196" s="345">
        <f ca="1" t="shared" si="194"/>
        <v>18442.73</v>
      </c>
      <c r="N1196" s="345">
        <f ca="1" t="shared" si="195"/>
        <v>0</v>
      </c>
    </row>
    <row r="1197" ht="14.25" hidden="1" spans="1:14">
      <c r="A1197" s="334">
        <f>档案!A1196</f>
        <v>0</v>
      </c>
      <c r="B1197" s="334">
        <f ca="1" t="shared" si="188"/>
        <v>1</v>
      </c>
      <c r="D1197" s="334">
        <f ca="1" t="shared" si="196"/>
        <v>5</v>
      </c>
      <c r="E1197" s="327">
        <f ca="1" t="shared" si="197"/>
        <v>224</v>
      </c>
      <c r="F1197" s="327" t="str">
        <f ca="1">VLOOKUP(D1197,档案!A:C,3,FALSE)</f>
        <v>武汉开明</v>
      </c>
      <c r="G1197" s="338" t="str">
        <f ca="1">VLOOKUP(D1197,档案!A:B,2,FALSE)</f>
        <v>建设豪威银行500746（扣ETC)</v>
      </c>
      <c r="H1197" s="328">
        <f ca="1" t="shared" si="189"/>
        <v>45827</v>
      </c>
      <c r="I1197" s="344" t="str">
        <f ca="1" t="shared" si="190"/>
        <v>ETC扣款</v>
      </c>
      <c r="J1197" s="344" t="str">
        <f ca="1" t="shared" si="191"/>
        <v>项目成本</v>
      </c>
      <c r="K1197" s="345">
        <f ca="1" t="shared" si="192"/>
        <v>0</v>
      </c>
      <c r="L1197" s="345">
        <f ca="1" t="shared" si="193"/>
        <v>112.1</v>
      </c>
      <c r="M1197" s="345">
        <f ca="1" t="shared" si="194"/>
        <v>18330.63</v>
      </c>
      <c r="N1197" s="345">
        <f ca="1" t="shared" si="195"/>
        <v>0</v>
      </c>
    </row>
    <row r="1198" ht="14.25" hidden="1" spans="1:14">
      <c r="A1198" s="334">
        <f>档案!A1197</f>
        <v>0</v>
      </c>
      <c r="B1198" s="334">
        <f ca="1" t="shared" si="188"/>
        <v>1</v>
      </c>
      <c r="D1198" s="334">
        <f ca="1" t="shared" si="196"/>
        <v>5</v>
      </c>
      <c r="E1198" s="327">
        <f ca="1" t="shared" si="197"/>
        <v>225</v>
      </c>
      <c r="F1198" s="327" t="str">
        <f ca="1">VLOOKUP(D1198,档案!A:C,3,FALSE)</f>
        <v>武汉开明</v>
      </c>
      <c r="G1198" s="338" t="str">
        <f ca="1">VLOOKUP(D1198,档案!A:B,2,FALSE)</f>
        <v>建设豪威银行500746（扣ETC)</v>
      </c>
      <c r="H1198" s="328">
        <f ca="1" t="shared" si="189"/>
        <v>45827</v>
      </c>
      <c r="I1198" s="344" t="str">
        <f ca="1" t="shared" si="190"/>
        <v>ETC扣款</v>
      </c>
      <c r="J1198" s="344" t="str">
        <f ca="1" t="shared" si="191"/>
        <v>项目成本</v>
      </c>
      <c r="K1198" s="345">
        <f ca="1" t="shared" si="192"/>
        <v>0</v>
      </c>
      <c r="L1198" s="345">
        <f ca="1" t="shared" si="193"/>
        <v>70.22</v>
      </c>
      <c r="M1198" s="345">
        <f ca="1" t="shared" si="194"/>
        <v>18260.41</v>
      </c>
      <c r="N1198" s="345">
        <f ca="1" t="shared" si="195"/>
        <v>0</v>
      </c>
    </row>
    <row r="1199" ht="14.25" hidden="1" spans="1:14">
      <c r="A1199" s="334">
        <f>档案!A1198</f>
        <v>0</v>
      </c>
      <c r="B1199" s="334">
        <f ca="1" t="shared" si="188"/>
        <v>1</v>
      </c>
      <c r="D1199" s="334">
        <f ca="1" t="shared" si="196"/>
        <v>5</v>
      </c>
      <c r="E1199" s="327">
        <f ca="1" t="shared" si="197"/>
        <v>226</v>
      </c>
      <c r="F1199" s="327" t="str">
        <f ca="1">VLOOKUP(D1199,档案!A:C,3,FALSE)</f>
        <v>武汉开明</v>
      </c>
      <c r="G1199" s="338" t="str">
        <f ca="1">VLOOKUP(D1199,档案!A:B,2,FALSE)</f>
        <v>建设豪威银行500746（扣ETC)</v>
      </c>
      <c r="H1199" s="328">
        <f ca="1" t="shared" si="189"/>
        <v>45827</v>
      </c>
      <c r="I1199" s="344" t="str">
        <f ca="1" t="shared" si="190"/>
        <v>ETC扣款</v>
      </c>
      <c r="J1199" s="344" t="str">
        <f ca="1" t="shared" si="191"/>
        <v>项目成本</v>
      </c>
      <c r="K1199" s="345">
        <f ca="1" t="shared" si="192"/>
        <v>0</v>
      </c>
      <c r="L1199" s="345">
        <f ca="1" t="shared" si="193"/>
        <v>9.5</v>
      </c>
      <c r="M1199" s="345">
        <f ca="1" t="shared" si="194"/>
        <v>18250.91</v>
      </c>
      <c r="N1199" s="345">
        <f ca="1" t="shared" si="195"/>
        <v>0</v>
      </c>
    </row>
    <row r="1200" ht="14.25" hidden="1" spans="1:14">
      <c r="A1200" s="334">
        <f>档案!A1199</f>
        <v>0</v>
      </c>
      <c r="B1200" s="334">
        <f ca="1" t="shared" si="188"/>
        <v>1</v>
      </c>
      <c r="D1200" s="334">
        <f ca="1" t="shared" si="196"/>
        <v>5</v>
      </c>
      <c r="E1200" s="327">
        <f ca="1" t="shared" si="197"/>
        <v>227</v>
      </c>
      <c r="F1200" s="327" t="str">
        <f ca="1">VLOOKUP(D1200,档案!A:C,3,FALSE)</f>
        <v>武汉开明</v>
      </c>
      <c r="G1200" s="338" t="str">
        <f ca="1">VLOOKUP(D1200,档案!A:B,2,FALSE)</f>
        <v>建设豪威银行500746（扣ETC)</v>
      </c>
      <c r="H1200" s="328">
        <f ca="1" t="shared" si="189"/>
        <v>45829</v>
      </c>
      <c r="I1200" s="344" t="str">
        <f ca="1" t="shared" si="190"/>
        <v>ETC扣款</v>
      </c>
      <c r="J1200" s="344" t="str">
        <f ca="1" t="shared" si="191"/>
        <v>项目成本</v>
      </c>
      <c r="K1200" s="345">
        <f ca="1" t="shared" si="192"/>
        <v>3.83</v>
      </c>
      <c r="L1200" s="345">
        <f ca="1" t="shared" si="193"/>
        <v>0</v>
      </c>
      <c r="M1200" s="345">
        <f ca="1" t="shared" si="194"/>
        <v>18254.74</v>
      </c>
      <c r="N1200" s="345">
        <f ca="1" t="shared" si="195"/>
        <v>0</v>
      </c>
    </row>
    <row r="1201" ht="14.25" hidden="1" spans="1:14">
      <c r="A1201" s="334">
        <f>档案!A1200</f>
        <v>0</v>
      </c>
      <c r="B1201" s="334">
        <f ca="1" t="shared" si="188"/>
        <v>1</v>
      </c>
      <c r="D1201" s="334">
        <f ca="1" t="shared" si="196"/>
        <v>5</v>
      </c>
      <c r="E1201" s="327">
        <f ca="1" t="shared" si="197"/>
        <v>228</v>
      </c>
      <c r="F1201" s="327" t="str">
        <f ca="1">VLOOKUP(D1201,档案!A:C,3,FALSE)</f>
        <v>武汉开明</v>
      </c>
      <c r="G1201" s="338" t="str">
        <f ca="1">VLOOKUP(D1201,档案!A:B,2,FALSE)</f>
        <v>建设豪威银行500746（扣ETC)</v>
      </c>
      <c r="H1201" s="328">
        <f ca="1" t="shared" si="189"/>
        <v>45829</v>
      </c>
      <c r="I1201" s="344" t="str">
        <f ca="1" t="shared" si="190"/>
        <v>ETC扣款</v>
      </c>
      <c r="J1201" s="344" t="str">
        <f ca="1" t="shared" si="191"/>
        <v>项目成本</v>
      </c>
      <c r="K1201" s="345">
        <f ca="1" t="shared" si="192"/>
        <v>0</v>
      </c>
      <c r="L1201" s="345">
        <f ca="1" t="shared" si="193"/>
        <v>145.35</v>
      </c>
      <c r="M1201" s="345">
        <f ca="1" t="shared" si="194"/>
        <v>18109.39</v>
      </c>
      <c r="N1201" s="345">
        <f ca="1" t="shared" si="195"/>
        <v>0</v>
      </c>
    </row>
    <row r="1202" ht="14.25" hidden="1" spans="1:14">
      <c r="A1202" s="334">
        <f>档案!A1201</f>
        <v>0</v>
      </c>
      <c r="B1202" s="334">
        <f ca="1" t="shared" si="188"/>
        <v>1</v>
      </c>
      <c r="D1202" s="334">
        <f ca="1" t="shared" si="196"/>
        <v>5</v>
      </c>
      <c r="E1202" s="327">
        <f ca="1" t="shared" si="197"/>
        <v>229</v>
      </c>
      <c r="F1202" s="327" t="str">
        <f ca="1">VLOOKUP(D1202,档案!A:C,3,FALSE)</f>
        <v>武汉开明</v>
      </c>
      <c r="G1202" s="338" t="str">
        <f ca="1">VLOOKUP(D1202,档案!A:B,2,FALSE)</f>
        <v>建设豪威银行500746（扣ETC)</v>
      </c>
      <c r="H1202" s="328">
        <f ca="1" t="shared" si="189"/>
        <v>45829</v>
      </c>
      <c r="I1202" s="344" t="str">
        <f ca="1" t="shared" si="190"/>
        <v>ETC扣款</v>
      </c>
      <c r="J1202" s="344" t="str">
        <f ca="1" t="shared" si="191"/>
        <v>项目成本</v>
      </c>
      <c r="K1202" s="345">
        <f ca="1" t="shared" si="192"/>
        <v>0</v>
      </c>
      <c r="L1202" s="345">
        <f ca="1" t="shared" si="193"/>
        <v>9.5</v>
      </c>
      <c r="M1202" s="345">
        <f ca="1" t="shared" si="194"/>
        <v>18099.89</v>
      </c>
      <c r="N1202" s="345">
        <f ca="1" t="shared" si="195"/>
        <v>0</v>
      </c>
    </row>
    <row r="1203" ht="14.25" hidden="1" spans="1:14">
      <c r="A1203" s="334">
        <f>档案!A1202</f>
        <v>0</v>
      </c>
      <c r="B1203" s="334">
        <f ca="1" t="shared" si="188"/>
        <v>1</v>
      </c>
      <c r="D1203" s="334">
        <f ca="1" t="shared" si="196"/>
        <v>5</v>
      </c>
      <c r="E1203" s="327">
        <f ca="1" t="shared" si="197"/>
        <v>230</v>
      </c>
      <c r="F1203" s="327" t="str">
        <f ca="1">VLOOKUP(D1203,档案!A:C,3,FALSE)</f>
        <v>武汉开明</v>
      </c>
      <c r="G1203" s="338" t="str">
        <f ca="1">VLOOKUP(D1203,档案!A:B,2,FALSE)</f>
        <v>建设豪威银行500746（扣ETC)</v>
      </c>
      <c r="H1203" s="328">
        <f ca="1" t="shared" si="189"/>
        <v>45830</v>
      </c>
      <c r="I1203" s="344" t="str">
        <f ca="1" t="shared" si="190"/>
        <v>ETC扣款</v>
      </c>
      <c r="J1203" s="344" t="str">
        <f ca="1" t="shared" si="191"/>
        <v>项目成本</v>
      </c>
      <c r="K1203" s="345">
        <f ca="1" t="shared" si="192"/>
        <v>0</v>
      </c>
      <c r="L1203" s="345">
        <f ca="1" t="shared" si="193"/>
        <v>74.1</v>
      </c>
      <c r="M1203" s="345">
        <f ca="1" t="shared" si="194"/>
        <v>18025.79</v>
      </c>
      <c r="N1203" s="345">
        <f ca="1" t="shared" si="195"/>
        <v>0</v>
      </c>
    </row>
    <row r="1204" ht="14.25" hidden="1" spans="1:14">
      <c r="A1204" s="334">
        <f>档案!A1203</f>
        <v>0</v>
      </c>
      <c r="B1204" s="334">
        <f ca="1" t="shared" si="188"/>
        <v>1</v>
      </c>
      <c r="D1204" s="334">
        <f ca="1" t="shared" si="196"/>
        <v>5</v>
      </c>
      <c r="E1204" s="327">
        <f ca="1" t="shared" si="197"/>
        <v>231</v>
      </c>
      <c r="F1204" s="327" t="str">
        <f ca="1">VLOOKUP(D1204,档案!A:C,3,FALSE)</f>
        <v>武汉开明</v>
      </c>
      <c r="G1204" s="338" t="str">
        <f ca="1">VLOOKUP(D1204,档案!A:B,2,FALSE)</f>
        <v>建设豪威银行500746（扣ETC)</v>
      </c>
      <c r="H1204" s="328">
        <f ca="1" t="shared" si="189"/>
        <v>45842</v>
      </c>
      <c r="I1204" s="344" t="str">
        <f ca="1" t="shared" si="190"/>
        <v>ETC扣款</v>
      </c>
      <c r="J1204" s="344" t="str">
        <f ca="1" t="shared" si="191"/>
        <v>项目成本</v>
      </c>
      <c r="K1204" s="345">
        <f ca="1" t="shared" si="192"/>
        <v>0</v>
      </c>
      <c r="L1204" s="345">
        <f ca="1" t="shared" si="193"/>
        <v>457.9</v>
      </c>
      <c r="M1204" s="345">
        <f ca="1" t="shared" si="194"/>
        <v>17567.89</v>
      </c>
      <c r="N1204" s="345">
        <f ca="1" t="shared" si="195"/>
        <v>0</v>
      </c>
    </row>
    <row r="1205" ht="14.25" hidden="1" spans="1:14">
      <c r="A1205" s="334">
        <f>档案!A1204</f>
        <v>0</v>
      </c>
      <c r="B1205" s="334">
        <f ca="1" t="shared" si="188"/>
        <v>1</v>
      </c>
      <c r="D1205" s="334">
        <f ca="1" t="shared" si="196"/>
        <v>5</v>
      </c>
      <c r="E1205" s="327">
        <f ca="1" t="shared" si="197"/>
        <v>232</v>
      </c>
      <c r="F1205" s="327" t="str">
        <f ca="1">VLOOKUP(D1205,档案!A:C,3,FALSE)</f>
        <v>武汉开明</v>
      </c>
      <c r="G1205" s="338" t="str">
        <f ca="1">VLOOKUP(D1205,档案!A:B,2,FALSE)</f>
        <v>建设豪威银行500746（扣ETC)</v>
      </c>
      <c r="H1205" s="328">
        <f ca="1" t="shared" si="189"/>
        <v>45845</v>
      </c>
      <c r="I1205" s="344" t="str">
        <f ca="1" t="shared" si="190"/>
        <v>ETC扣款</v>
      </c>
      <c r="J1205" s="344" t="str">
        <f ca="1" t="shared" si="191"/>
        <v>项目成本</v>
      </c>
      <c r="K1205" s="345">
        <f ca="1" t="shared" si="192"/>
        <v>0</v>
      </c>
      <c r="L1205" s="345">
        <f ca="1" t="shared" si="193"/>
        <v>49.95</v>
      </c>
      <c r="M1205" s="345">
        <f ca="1" t="shared" si="194"/>
        <v>17517.94</v>
      </c>
      <c r="N1205" s="345">
        <f ca="1" t="shared" si="195"/>
        <v>0</v>
      </c>
    </row>
    <row r="1206" ht="14.25" hidden="1" spans="1:14">
      <c r="A1206" s="334">
        <f>档案!A1205</f>
        <v>0</v>
      </c>
      <c r="B1206" s="334">
        <f ca="1" t="shared" si="188"/>
        <v>1</v>
      </c>
      <c r="D1206" s="334">
        <f ca="1" t="shared" si="196"/>
        <v>5</v>
      </c>
      <c r="E1206" s="327">
        <f ca="1" t="shared" si="197"/>
        <v>233</v>
      </c>
      <c r="F1206" s="327" t="str">
        <f ca="1">VLOOKUP(D1206,档案!A:C,3,FALSE)</f>
        <v>武汉开明</v>
      </c>
      <c r="G1206" s="338" t="str">
        <f ca="1">VLOOKUP(D1206,档案!A:B,2,FALSE)</f>
        <v>建设豪威银行500746（扣ETC)</v>
      </c>
      <c r="H1206" s="328">
        <f ca="1" t="shared" si="189"/>
        <v>45845</v>
      </c>
      <c r="I1206" s="344" t="str">
        <f ca="1" t="shared" si="190"/>
        <v>ETC扣款</v>
      </c>
      <c r="J1206" s="344" t="str">
        <f ca="1" t="shared" si="191"/>
        <v>项目成本</v>
      </c>
      <c r="K1206" s="345">
        <f ca="1" t="shared" si="192"/>
        <v>0</v>
      </c>
      <c r="L1206" s="345">
        <f ca="1" t="shared" si="193"/>
        <v>109.25</v>
      </c>
      <c r="M1206" s="345">
        <f ca="1" t="shared" si="194"/>
        <v>17408.69</v>
      </c>
      <c r="N1206" s="345">
        <f ca="1" t="shared" si="195"/>
        <v>0</v>
      </c>
    </row>
    <row r="1207" ht="14.25" hidden="1" spans="1:14">
      <c r="A1207" s="334">
        <f>档案!A1206</f>
        <v>0</v>
      </c>
      <c r="B1207" s="334">
        <f ca="1" t="shared" si="188"/>
        <v>1</v>
      </c>
      <c r="D1207" s="334">
        <f ca="1" t="shared" si="196"/>
        <v>5</v>
      </c>
      <c r="E1207" s="327">
        <f ca="1" t="shared" si="197"/>
        <v>234</v>
      </c>
      <c r="F1207" s="327" t="str">
        <f ca="1">VLOOKUP(D1207,档案!A:C,3,FALSE)</f>
        <v>武汉开明</v>
      </c>
      <c r="G1207" s="338" t="str">
        <f ca="1">VLOOKUP(D1207,档案!A:B,2,FALSE)</f>
        <v>建设豪威银行500746（扣ETC)</v>
      </c>
      <c r="H1207" s="328">
        <f ca="1" t="shared" si="189"/>
        <v>45845</v>
      </c>
      <c r="I1207" s="344" t="str">
        <f ca="1" t="shared" si="190"/>
        <v>ETC扣款</v>
      </c>
      <c r="J1207" s="344" t="str">
        <f ca="1" t="shared" si="191"/>
        <v>项目成本</v>
      </c>
      <c r="K1207" s="345">
        <f ca="1" t="shared" si="192"/>
        <v>0</v>
      </c>
      <c r="L1207" s="345">
        <f ca="1" t="shared" si="193"/>
        <v>44.65</v>
      </c>
      <c r="M1207" s="345">
        <f ca="1" t="shared" si="194"/>
        <v>17364.04</v>
      </c>
      <c r="N1207" s="345">
        <f ca="1" t="shared" si="195"/>
        <v>0</v>
      </c>
    </row>
    <row r="1208" ht="14.25" hidden="1" spans="1:14">
      <c r="A1208" s="334">
        <f>档案!A1207</f>
        <v>0</v>
      </c>
      <c r="B1208" s="334">
        <f ca="1" t="shared" si="188"/>
        <v>1</v>
      </c>
      <c r="D1208" s="334">
        <f ca="1" t="shared" si="196"/>
        <v>5</v>
      </c>
      <c r="E1208" s="327">
        <f ca="1" t="shared" si="197"/>
        <v>235</v>
      </c>
      <c r="F1208" s="327" t="str">
        <f ca="1">VLOOKUP(D1208,档案!A:C,3,FALSE)</f>
        <v>武汉开明</v>
      </c>
      <c r="G1208" s="338" t="str">
        <f ca="1">VLOOKUP(D1208,档案!A:B,2,FALSE)</f>
        <v>建设豪威银行500746（扣ETC)</v>
      </c>
      <c r="H1208" s="328">
        <f ca="1" t="shared" si="189"/>
        <v>45845</v>
      </c>
      <c r="I1208" s="344" t="str">
        <f ca="1" t="shared" si="190"/>
        <v>ETC扣款</v>
      </c>
      <c r="J1208" s="344" t="str">
        <f ca="1" t="shared" si="191"/>
        <v>项目成本</v>
      </c>
      <c r="K1208" s="345">
        <f ca="1" t="shared" si="192"/>
        <v>0</v>
      </c>
      <c r="L1208" s="345">
        <f ca="1" t="shared" si="193"/>
        <v>374.15</v>
      </c>
      <c r="M1208" s="345">
        <f ca="1" t="shared" si="194"/>
        <v>16989.89</v>
      </c>
      <c r="N1208" s="345">
        <f ca="1" t="shared" si="195"/>
        <v>0</v>
      </c>
    </row>
    <row r="1209" ht="14.25" hidden="1" spans="1:14">
      <c r="A1209" s="334">
        <f>档案!A1208</f>
        <v>0</v>
      </c>
      <c r="B1209" s="334">
        <f ca="1" t="shared" si="188"/>
        <v>1</v>
      </c>
      <c r="D1209" s="334">
        <f ca="1" t="shared" si="196"/>
        <v>5</v>
      </c>
      <c r="E1209" s="327">
        <f ca="1" t="shared" si="197"/>
        <v>236</v>
      </c>
      <c r="F1209" s="327" t="str">
        <f ca="1">VLOOKUP(D1209,档案!A:C,3,FALSE)</f>
        <v>武汉开明</v>
      </c>
      <c r="G1209" s="338" t="str">
        <f ca="1">VLOOKUP(D1209,档案!A:B,2,FALSE)</f>
        <v>建设豪威银行500746（扣ETC)</v>
      </c>
      <c r="H1209" s="328">
        <f ca="1" t="shared" si="189"/>
        <v>45846</v>
      </c>
      <c r="I1209" s="344" t="str">
        <f ca="1" t="shared" si="190"/>
        <v>ETC扣款</v>
      </c>
      <c r="J1209" s="344" t="str">
        <f ca="1" t="shared" si="191"/>
        <v>项目成本</v>
      </c>
      <c r="K1209" s="345">
        <f ca="1" t="shared" si="192"/>
        <v>0</v>
      </c>
      <c r="L1209" s="345">
        <f ca="1" t="shared" si="193"/>
        <v>488.83</v>
      </c>
      <c r="M1209" s="345">
        <f ca="1" t="shared" si="194"/>
        <v>16501.06</v>
      </c>
      <c r="N1209" s="345">
        <f ca="1" t="shared" si="195"/>
        <v>0</v>
      </c>
    </row>
    <row r="1210" ht="14.25" hidden="1" spans="1:14">
      <c r="A1210" s="334">
        <f>档案!A1209</f>
        <v>0</v>
      </c>
      <c r="B1210" s="334">
        <f ca="1" t="shared" si="188"/>
        <v>1</v>
      </c>
      <c r="D1210" s="334">
        <f ca="1" t="shared" si="196"/>
        <v>5</v>
      </c>
      <c r="E1210" s="327">
        <f ca="1" t="shared" si="197"/>
        <v>237</v>
      </c>
      <c r="F1210" s="327" t="str">
        <f ca="1">VLOOKUP(D1210,档案!A:C,3,FALSE)</f>
        <v>武汉开明</v>
      </c>
      <c r="G1210" s="338" t="str">
        <f ca="1">VLOOKUP(D1210,档案!A:B,2,FALSE)</f>
        <v>建设豪威银行500746（扣ETC)</v>
      </c>
      <c r="H1210" s="328">
        <f ca="1" t="shared" si="189"/>
        <v>45849</v>
      </c>
      <c r="I1210" s="344" t="str">
        <f ca="1" t="shared" si="190"/>
        <v>ETC扣款</v>
      </c>
      <c r="J1210" s="344" t="str">
        <f ca="1" t="shared" si="191"/>
        <v>项目成本</v>
      </c>
      <c r="K1210" s="345">
        <f ca="1" t="shared" si="192"/>
        <v>0</v>
      </c>
      <c r="L1210" s="345">
        <f ca="1" t="shared" si="193"/>
        <v>8.91</v>
      </c>
      <c r="M1210" s="345">
        <f ca="1" t="shared" si="194"/>
        <v>16492.15</v>
      </c>
      <c r="N1210" s="345">
        <f ca="1" t="shared" si="195"/>
        <v>0</v>
      </c>
    </row>
    <row r="1211" ht="14.25" hidden="1" spans="1:14">
      <c r="A1211" s="334">
        <f>档案!A1210</f>
        <v>0</v>
      </c>
      <c r="B1211" s="334">
        <f ca="1" t="shared" si="188"/>
        <v>1</v>
      </c>
      <c r="D1211" s="334">
        <f ca="1" t="shared" si="196"/>
        <v>5</v>
      </c>
      <c r="E1211" s="327">
        <f ca="1" t="shared" si="197"/>
        <v>238</v>
      </c>
      <c r="F1211" s="327" t="str">
        <f ca="1">VLOOKUP(D1211,档案!A:C,3,FALSE)</f>
        <v>武汉开明</v>
      </c>
      <c r="G1211" s="338" t="str">
        <f ca="1">VLOOKUP(D1211,档案!A:B,2,FALSE)</f>
        <v>建设豪威银行500746（扣ETC)</v>
      </c>
      <c r="H1211" s="328">
        <f ca="1" t="shared" si="189"/>
        <v>45854</v>
      </c>
      <c r="I1211" s="344" t="str">
        <f ca="1" t="shared" si="190"/>
        <v>ETC扣款</v>
      </c>
      <c r="J1211" s="344" t="str">
        <f ca="1" t="shared" si="191"/>
        <v>项目成本</v>
      </c>
      <c r="K1211" s="345">
        <f ca="1" t="shared" si="192"/>
        <v>0</v>
      </c>
      <c r="L1211" s="345">
        <f ca="1" t="shared" si="193"/>
        <v>21.7</v>
      </c>
      <c r="M1211" s="345">
        <f ca="1" t="shared" si="194"/>
        <v>16470.45</v>
      </c>
      <c r="N1211" s="345">
        <f ca="1" t="shared" si="195"/>
        <v>0</v>
      </c>
    </row>
    <row r="1212" ht="14.25" hidden="1" spans="1:14">
      <c r="A1212" s="334">
        <f>档案!A1211</f>
        <v>0</v>
      </c>
      <c r="B1212" s="334">
        <f ca="1" t="shared" si="188"/>
        <v>1</v>
      </c>
      <c r="D1212" s="334">
        <f ca="1" t="shared" si="196"/>
        <v>5</v>
      </c>
      <c r="E1212" s="327">
        <f ca="1" t="shared" si="197"/>
        <v>239</v>
      </c>
      <c r="F1212" s="327" t="str">
        <f ca="1">VLOOKUP(D1212,档案!A:C,3,FALSE)</f>
        <v>武汉开明</v>
      </c>
      <c r="G1212" s="338" t="str">
        <f ca="1">VLOOKUP(D1212,档案!A:B,2,FALSE)</f>
        <v>建设豪威银行500746（扣ETC)</v>
      </c>
      <c r="H1212" s="328">
        <f ca="1" t="shared" si="189"/>
        <v>45854</v>
      </c>
      <c r="I1212" s="344" t="str">
        <f ca="1" t="shared" si="190"/>
        <v>ETC扣款</v>
      </c>
      <c r="J1212" s="344" t="str">
        <f ca="1" t="shared" si="191"/>
        <v>项目成本</v>
      </c>
      <c r="K1212" s="345">
        <f ca="1" t="shared" si="192"/>
        <v>0</v>
      </c>
      <c r="L1212" s="345">
        <f ca="1" t="shared" si="193"/>
        <v>429.4</v>
      </c>
      <c r="M1212" s="345">
        <f ca="1" t="shared" si="194"/>
        <v>16041.05</v>
      </c>
      <c r="N1212" s="345">
        <f ca="1" t="shared" si="195"/>
        <v>0</v>
      </c>
    </row>
    <row r="1213" ht="14.25" hidden="1" spans="1:14">
      <c r="A1213" s="334">
        <f>档案!A1212</f>
        <v>0</v>
      </c>
      <c r="B1213" s="334">
        <f ca="1" t="shared" si="188"/>
        <v>1</v>
      </c>
      <c r="D1213" s="334">
        <f ca="1" t="shared" si="196"/>
        <v>5</v>
      </c>
      <c r="E1213" s="327">
        <f ca="1" t="shared" si="197"/>
        <v>240</v>
      </c>
      <c r="F1213" s="327" t="str">
        <f ca="1">VLOOKUP(D1213,档案!A:C,3,FALSE)</f>
        <v>武汉开明</v>
      </c>
      <c r="G1213" s="338" t="str">
        <f ca="1">VLOOKUP(D1213,档案!A:B,2,FALSE)</f>
        <v>建设豪威银行500746（扣ETC)</v>
      </c>
      <c r="H1213" s="328">
        <f ca="1" t="shared" si="189"/>
        <v>45855</v>
      </c>
      <c r="I1213" s="344" t="str">
        <f ca="1" t="shared" si="190"/>
        <v>ETC扣款</v>
      </c>
      <c r="J1213" s="344" t="str">
        <f ca="1" t="shared" si="191"/>
        <v>项目成本</v>
      </c>
      <c r="K1213" s="345">
        <f ca="1" t="shared" si="192"/>
        <v>0</v>
      </c>
      <c r="L1213" s="345">
        <f ca="1" t="shared" si="193"/>
        <v>378.63</v>
      </c>
      <c r="M1213" s="345">
        <f ca="1" t="shared" si="194"/>
        <v>15662.42</v>
      </c>
      <c r="N1213" s="345">
        <f ca="1" t="shared" si="195"/>
        <v>0</v>
      </c>
    </row>
    <row r="1214" ht="14.25" hidden="1" spans="1:14">
      <c r="A1214" s="334">
        <f>档案!A1213</f>
        <v>0</v>
      </c>
      <c r="B1214" s="334">
        <f ca="1" t="shared" si="188"/>
        <v>1</v>
      </c>
      <c r="D1214" s="334">
        <f ca="1" t="shared" si="196"/>
        <v>5</v>
      </c>
      <c r="E1214" s="327">
        <f ca="1" t="shared" si="197"/>
        <v>241</v>
      </c>
      <c r="F1214" s="327" t="str">
        <f ca="1">VLOOKUP(D1214,档案!A:C,3,FALSE)</f>
        <v>武汉开明</v>
      </c>
      <c r="G1214" s="338" t="str">
        <f ca="1">VLOOKUP(D1214,档案!A:B,2,FALSE)</f>
        <v>建设豪威银行500746（扣ETC)</v>
      </c>
      <c r="H1214" s="328">
        <f ca="1" t="shared" si="189"/>
        <v>45856</v>
      </c>
      <c r="I1214" s="344" t="str">
        <f ca="1" t="shared" si="190"/>
        <v>ETC扣款</v>
      </c>
      <c r="J1214" s="344" t="str">
        <f ca="1" t="shared" si="191"/>
        <v>项目成本</v>
      </c>
      <c r="K1214" s="345">
        <f ca="1" t="shared" si="192"/>
        <v>0</v>
      </c>
      <c r="L1214" s="345">
        <f ca="1" t="shared" si="193"/>
        <v>18.94</v>
      </c>
      <c r="M1214" s="345">
        <f ca="1" t="shared" si="194"/>
        <v>15643.48</v>
      </c>
      <c r="N1214" s="345">
        <f ca="1" t="shared" si="195"/>
        <v>0</v>
      </c>
    </row>
    <row r="1215" ht="14.25" hidden="1" spans="1:14">
      <c r="A1215" s="334">
        <f>档案!A1214</f>
        <v>0</v>
      </c>
      <c r="B1215" s="334">
        <f ca="1" t="shared" si="188"/>
        <v>1</v>
      </c>
      <c r="D1215" s="334">
        <f ca="1" t="shared" si="196"/>
        <v>5</v>
      </c>
      <c r="E1215" s="327">
        <f ca="1" t="shared" si="197"/>
        <v>242</v>
      </c>
      <c r="F1215" s="327" t="str">
        <f ca="1">VLOOKUP(D1215,档案!A:C,3,FALSE)</f>
        <v>武汉开明</v>
      </c>
      <c r="G1215" s="338" t="str">
        <f ca="1">VLOOKUP(D1215,档案!A:B,2,FALSE)</f>
        <v>建设豪威银行500746（扣ETC)</v>
      </c>
      <c r="H1215" s="328">
        <f ca="1" t="shared" si="189"/>
        <v>45856</v>
      </c>
      <c r="I1215" s="344" t="str">
        <f ca="1" t="shared" si="190"/>
        <v>ETC扣款</v>
      </c>
      <c r="J1215" s="344" t="str">
        <f ca="1" t="shared" si="191"/>
        <v>项目成本</v>
      </c>
      <c r="K1215" s="345">
        <f ca="1" t="shared" si="192"/>
        <v>0</v>
      </c>
      <c r="L1215" s="345">
        <f ca="1" t="shared" si="193"/>
        <v>361.18</v>
      </c>
      <c r="M1215" s="345">
        <f ca="1" t="shared" si="194"/>
        <v>15282.3</v>
      </c>
      <c r="N1215" s="345">
        <f ca="1" t="shared" si="195"/>
        <v>0</v>
      </c>
    </row>
    <row r="1216" ht="14.25" hidden="1" spans="1:14">
      <c r="A1216" s="334">
        <f>档案!A1215</f>
        <v>0</v>
      </c>
      <c r="B1216" s="334">
        <f ca="1" t="shared" si="188"/>
        <v>1</v>
      </c>
      <c r="D1216" s="334">
        <f ca="1" t="shared" si="196"/>
        <v>5</v>
      </c>
      <c r="E1216" s="327">
        <f ca="1" t="shared" si="197"/>
        <v>243</v>
      </c>
      <c r="F1216" s="327" t="str">
        <f ca="1">VLOOKUP(D1216,档案!A:C,3,FALSE)</f>
        <v>武汉开明</v>
      </c>
      <c r="G1216" s="338" t="str">
        <f ca="1">VLOOKUP(D1216,档案!A:B,2,FALSE)</f>
        <v>建设豪威银行500746（扣ETC)</v>
      </c>
      <c r="H1216" s="328">
        <f ca="1" t="shared" si="189"/>
        <v>45858</v>
      </c>
      <c r="I1216" s="344" t="str">
        <f ca="1" t="shared" si="190"/>
        <v>ETC扣款</v>
      </c>
      <c r="J1216" s="344" t="str">
        <f ca="1" t="shared" si="191"/>
        <v>项目成本</v>
      </c>
      <c r="K1216" s="345">
        <f ca="1" t="shared" si="192"/>
        <v>0</v>
      </c>
      <c r="L1216" s="345">
        <f ca="1" t="shared" si="193"/>
        <v>15</v>
      </c>
      <c r="M1216" s="345">
        <f ca="1" t="shared" si="194"/>
        <v>15267.3</v>
      </c>
      <c r="N1216" s="345">
        <f ca="1" t="shared" si="195"/>
        <v>0</v>
      </c>
    </row>
    <row r="1217" ht="14.25" hidden="1" spans="1:14">
      <c r="A1217" s="334">
        <f>档案!A1216</f>
        <v>0</v>
      </c>
      <c r="B1217" s="334">
        <f ca="1" t="shared" si="188"/>
        <v>1</v>
      </c>
      <c r="D1217" s="334">
        <f ca="1" t="shared" si="196"/>
        <v>5</v>
      </c>
      <c r="E1217" s="327">
        <f ca="1" t="shared" si="197"/>
        <v>244</v>
      </c>
      <c r="F1217" s="327" t="str">
        <f ca="1">VLOOKUP(D1217,档案!A:C,3,FALSE)</f>
        <v>武汉开明</v>
      </c>
      <c r="G1217" s="338" t="str">
        <f ca="1">VLOOKUP(D1217,档案!A:B,2,FALSE)</f>
        <v>建设豪威银行500746（扣ETC)</v>
      </c>
      <c r="H1217" s="328">
        <f ca="1" t="shared" si="189"/>
        <v>45859</v>
      </c>
      <c r="I1217" s="344" t="str">
        <f ca="1" t="shared" si="190"/>
        <v>ETC扣款</v>
      </c>
      <c r="J1217" s="344" t="str">
        <f ca="1" t="shared" si="191"/>
        <v>项目成本</v>
      </c>
      <c r="K1217" s="345">
        <f ca="1" t="shared" si="192"/>
        <v>0</v>
      </c>
      <c r="L1217" s="345">
        <f ca="1" t="shared" si="193"/>
        <v>55.48</v>
      </c>
      <c r="M1217" s="345">
        <f ca="1" t="shared" si="194"/>
        <v>15211.82</v>
      </c>
      <c r="N1217" s="345">
        <f ca="1" t="shared" si="195"/>
        <v>0</v>
      </c>
    </row>
    <row r="1218" ht="14.25" hidden="1" spans="1:14">
      <c r="A1218" s="334">
        <f>档案!A1217</f>
        <v>0</v>
      </c>
      <c r="B1218" s="334">
        <f ca="1" t="shared" si="188"/>
        <v>1</v>
      </c>
      <c r="D1218" s="334">
        <f ca="1" t="shared" si="196"/>
        <v>5</v>
      </c>
      <c r="E1218" s="327">
        <f ca="1" t="shared" si="197"/>
        <v>245</v>
      </c>
      <c r="F1218" s="327" t="str">
        <f ca="1">VLOOKUP(D1218,档案!A:C,3,FALSE)</f>
        <v>武汉开明</v>
      </c>
      <c r="G1218" s="338" t="str">
        <f ca="1">VLOOKUP(D1218,档案!A:B,2,FALSE)</f>
        <v>建设豪威银行500746（扣ETC)</v>
      </c>
      <c r="H1218" s="328">
        <f ca="1" t="shared" si="189"/>
        <v>45860</v>
      </c>
      <c r="I1218" s="344" t="str">
        <f ca="1" t="shared" si="190"/>
        <v>ETC扣款</v>
      </c>
      <c r="J1218" s="344" t="str">
        <f ca="1" t="shared" si="191"/>
        <v>项目成本</v>
      </c>
      <c r="K1218" s="345">
        <f ca="1" t="shared" si="192"/>
        <v>0</v>
      </c>
      <c r="L1218" s="345">
        <f ca="1" t="shared" si="193"/>
        <v>658.76</v>
      </c>
      <c r="M1218" s="345">
        <f ca="1" t="shared" si="194"/>
        <v>14553.06</v>
      </c>
      <c r="N1218" s="345">
        <f ca="1" t="shared" si="195"/>
        <v>0</v>
      </c>
    </row>
    <row r="1219" ht="14.25" hidden="1" spans="1:14">
      <c r="A1219" s="334">
        <f>档案!A1218</f>
        <v>0</v>
      </c>
      <c r="B1219" s="334">
        <f ca="1" t="shared" ref="B1219:B1282" si="198">COUNTA(INDIRECT("'"&amp;A1219&amp;"'!a:a"))</f>
        <v>1</v>
      </c>
      <c r="D1219" s="334">
        <f ca="1" t="shared" si="196"/>
        <v>5</v>
      </c>
      <c r="E1219" s="327">
        <f ca="1" t="shared" si="197"/>
        <v>246</v>
      </c>
      <c r="F1219" s="327" t="str">
        <f ca="1">VLOOKUP(D1219,档案!A:C,3,FALSE)</f>
        <v>武汉开明</v>
      </c>
      <c r="G1219" s="338" t="str">
        <f ca="1">VLOOKUP(D1219,档案!A:B,2,FALSE)</f>
        <v>建设豪威银行500746（扣ETC)</v>
      </c>
      <c r="H1219" s="328">
        <f ca="1" t="shared" ref="H1219:H1282" si="199">INDEX(INDIRECT("'"&amp;$D1219&amp;"'!A:g"),$E1219,COLUMN()-7)</f>
        <v>45860</v>
      </c>
      <c r="I1219" s="344" t="str">
        <f ca="1" t="shared" ref="I1219:I1282" si="200">INDEX(INDIRECT("'"&amp;$D1219&amp;"'!A:g"),$E1219,COLUMN()-7)</f>
        <v>ETC扣款</v>
      </c>
      <c r="J1219" s="344" t="str">
        <f ca="1" t="shared" ref="J1219:J1282" si="201">INDEX(INDIRECT("'"&amp;$D1219&amp;"'!A:g"),$E1219,COLUMN()-7)</f>
        <v>项目成本</v>
      </c>
      <c r="K1219" s="345">
        <f ca="1" t="shared" ref="K1219:K1282" si="202">INDEX(INDIRECT("'"&amp;$D1219&amp;"'!A:g"),$E1219,COLUMN()-7)</f>
        <v>0</v>
      </c>
      <c r="L1219" s="345">
        <f ca="1" t="shared" ref="L1219:L1282" si="203">INDEX(INDIRECT("'"&amp;$D1219&amp;"'!A:g"),$E1219,COLUMN()-7)</f>
        <v>10.1</v>
      </c>
      <c r="M1219" s="345">
        <f ca="1" t="shared" ref="M1219:M1282" si="204">INDEX(INDIRECT("'"&amp;$D1219&amp;"'!A:g"),$E1219,COLUMN()-7)</f>
        <v>14542.96</v>
      </c>
      <c r="N1219" s="345">
        <f ca="1" t="shared" ref="N1219:N1282" si="205">INDEX(INDIRECT("'"&amp;$D1219&amp;"'!A:g"),$E1219,COLUMN()-7)</f>
        <v>0</v>
      </c>
    </row>
    <row r="1220" ht="14.25" hidden="1" spans="1:14">
      <c r="A1220" s="334">
        <f>档案!A1219</f>
        <v>0</v>
      </c>
      <c r="B1220" s="334">
        <f ca="1" t="shared" si="198"/>
        <v>1</v>
      </c>
      <c r="D1220" s="334">
        <f ca="1" t="shared" ref="D1220:D1283" si="206">IF(E1219&gt;=VLOOKUP(D1219,A:B,2,FALSE),D1219+1,D1219)</f>
        <v>5</v>
      </c>
      <c r="E1220" s="327">
        <f ca="1" t="shared" ref="E1220:E1283" si="207">IF(E1219&gt;=VLOOKUP(D1219,A:B,2,FALSE),3,E1219+1)</f>
        <v>247</v>
      </c>
      <c r="F1220" s="327" t="str">
        <f ca="1">VLOOKUP(D1220,档案!A:C,3,FALSE)</f>
        <v>武汉开明</v>
      </c>
      <c r="G1220" s="338" t="str">
        <f ca="1">VLOOKUP(D1220,档案!A:B,2,FALSE)</f>
        <v>建设豪威银行500746（扣ETC)</v>
      </c>
      <c r="H1220" s="328">
        <f ca="1" t="shared" si="199"/>
        <v>45861</v>
      </c>
      <c r="I1220" s="344" t="str">
        <f ca="1" t="shared" si="200"/>
        <v>ETC扣款</v>
      </c>
      <c r="J1220" s="344" t="str">
        <f ca="1" t="shared" si="201"/>
        <v>项目成本</v>
      </c>
      <c r="K1220" s="345">
        <f ca="1" t="shared" si="202"/>
        <v>0</v>
      </c>
      <c r="L1220" s="345">
        <f ca="1" t="shared" si="203"/>
        <v>715.53</v>
      </c>
      <c r="M1220" s="345">
        <f ca="1" t="shared" si="204"/>
        <v>13827.43</v>
      </c>
      <c r="N1220" s="345">
        <f ca="1" t="shared" si="205"/>
        <v>0</v>
      </c>
    </row>
    <row r="1221" ht="14.25" hidden="1" spans="1:14">
      <c r="A1221" s="334">
        <f>档案!A1220</f>
        <v>0</v>
      </c>
      <c r="B1221" s="334">
        <f ca="1" t="shared" si="198"/>
        <v>1</v>
      </c>
      <c r="D1221" s="334">
        <f ca="1" t="shared" si="206"/>
        <v>5</v>
      </c>
      <c r="E1221" s="327">
        <f ca="1" t="shared" si="207"/>
        <v>248</v>
      </c>
      <c r="F1221" s="327" t="str">
        <f ca="1">VLOOKUP(D1221,档案!A:C,3,FALSE)</f>
        <v>武汉开明</v>
      </c>
      <c r="G1221" s="338" t="str">
        <f ca="1">VLOOKUP(D1221,档案!A:B,2,FALSE)</f>
        <v>建设豪威银行500746（扣ETC)</v>
      </c>
      <c r="H1221" s="328">
        <f ca="1" t="shared" si="199"/>
        <v>45862</v>
      </c>
      <c r="I1221" s="344" t="str">
        <f ca="1" t="shared" si="200"/>
        <v>转武汉农商行</v>
      </c>
      <c r="J1221" s="344" t="str">
        <f ca="1" t="shared" si="201"/>
        <v>转出他行或提现</v>
      </c>
      <c r="K1221" s="345">
        <f ca="1" t="shared" si="202"/>
        <v>0</v>
      </c>
      <c r="L1221" s="345">
        <f ca="1" t="shared" si="203"/>
        <v>10</v>
      </c>
      <c r="M1221" s="345">
        <f ca="1" t="shared" si="204"/>
        <v>13817.43</v>
      </c>
      <c r="N1221" s="345">
        <f ca="1" t="shared" si="205"/>
        <v>0</v>
      </c>
    </row>
    <row r="1222" ht="14.25" hidden="1" spans="1:14">
      <c r="A1222" s="334">
        <f>档案!A1221</f>
        <v>0</v>
      </c>
      <c r="B1222" s="334">
        <f ca="1" t="shared" si="198"/>
        <v>1</v>
      </c>
      <c r="D1222" s="334">
        <f ca="1" t="shared" si="206"/>
        <v>5</v>
      </c>
      <c r="E1222" s="327">
        <f ca="1" t="shared" si="207"/>
        <v>249</v>
      </c>
      <c r="F1222" s="327" t="str">
        <f ca="1">VLOOKUP(D1222,档案!A:C,3,FALSE)</f>
        <v>武汉开明</v>
      </c>
      <c r="G1222" s="338" t="str">
        <f ca="1">VLOOKUP(D1222,档案!A:B,2,FALSE)</f>
        <v>建设豪威银行500746（扣ETC)</v>
      </c>
      <c r="H1222" s="328">
        <f ca="1" t="shared" si="199"/>
        <v>45862</v>
      </c>
      <c r="I1222" s="344" t="str">
        <f ca="1" t="shared" si="200"/>
        <v>手续费</v>
      </c>
      <c r="J1222" s="344" t="str">
        <f ca="1" t="shared" si="201"/>
        <v>付日常费用</v>
      </c>
      <c r="K1222" s="345">
        <f ca="1" t="shared" si="202"/>
        <v>0</v>
      </c>
      <c r="L1222" s="345">
        <f ca="1" t="shared" si="203"/>
        <v>4.5</v>
      </c>
      <c r="M1222" s="345">
        <f ca="1" t="shared" si="204"/>
        <v>13812.93</v>
      </c>
      <c r="N1222" s="345">
        <f ca="1" t="shared" si="205"/>
        <v>0</v>
      </c>
    </row>
    <row r="1223" ht="14.25" hidden="1" spans="1:14">
      <c r="A1223" s="334">
        <f>档案!A1222</f>
        <v>0</v>
      </c>
      <c r="B1223" s="334">
        <f ca="1" t="shared" si="198"/>
        <v>1</v>
      </c>
      <c r="D1223" s="334">
        <f ca="1" t="shared" si="206"/>
        <v>5</v>
      </c>
      <c r="E1223" s="327">
        <f ca="1" t="shared" si="207"/>
        <v>250</v>
      </c>
      <c r="F1223" s="327" t="str">
        <f ca="1">VLOOKUP(D1223,档案!A:C,3,FALSE)</f>
        <v>武汉开明</v>
      </c>
      <c r="G1223" s="338" t="str">
        <f ca="1">VLOOKUP(D1223,档案!A:B,2,FALSE)</f>
        <v>建设豪威银行500746（扣ETC)</v>
      </c>
      <c r="H1223" s="328">
        <f ca="1" t="shared" si="199"/>
        <v>45865</v>
      </c>
      <c r="I1223" s="344" t="str">
        <f ca="1" t="shared" si="200"/>
        <v>ETC扣款</v>
      </c>
      <c r="J1223" s="344" t="str">
        <f ca="1" t="shared" si="201"/>
        <v>项目成本</v>
      </c>
      <c r="K1223" s="345">
        <f ca="1" t="shared" si="202"/>
        <v>0</v>
      </c>
      <c r="L1223" s="345">
        <f ca="1" t="shared" si="203"/>
        <v>168.1</v>
      </c>
      <c r="M1223" s="345">
        <f ca="1" t="shared" si="204"/>
        <v>13644.83</v>
      </c>
      <c r="N1223" s="345">
        <f ca="1" t="shared" si="205"/>
        <v>0</v>
      </c>
    </row>
    <row r="1224" ht="14.25" hidden="1" spans="1:14">
      <c r="A1224" s="334">
        <f>档案!A1223</f>
        <v>0</v>
      </c>
      <c r="B1224" s="334">
        <f ca="1" t="shared" si="198"/>
        <v>1</v>
      </c>
      <c r="D1224" s="334">
        <f ca="1" t="shared" si="206"/>
        <v>5</v>
      </c>
      <c r="E1224" s="327">
        <f ca="1" t="shared" si="207"/>
        <v>251</v>
      </c>
      <c r="F1224" s="327" t="str">
        <f ca="1">VLOOKUP(D1224,档案!A:C,3,FALSE)</f>
        <v>武汉开明</v>
      </c>
      <c r="G1224" s="338" t="str">
        <f ca="1">VLOOKUP(D1224,档案!A:B,2,FALSE)</f>
        <v>建设豪威银行500746（扣ETC)</v>
      </c>
      <c r="H1224" s="328">
        <f ca="1" t="shared" si="199"/>
        <v>45866</v>
      </c>
      <c r="I1224" s="344" t="str">
        <f ca="1" t="shared" si="200"/>
        <v>ETC扣款</v>
      </c>
      <c r="J1224" s="344" t="str">
        <f ca="1" t="shared" si="201"/>
        <v>项目成本</v>
      </c>
      <c r="K1224" s="345">
        <f ca="1" t="shared" si="202"/>
        <v>0</v>
      </c>
      <c r="L1224" s="345">
        <f ca="1" t="shared" si="203"/>
        <v>149.15</v>
      </c>
      <c r="M1224" s="345">
        <f ca="1" t="shared" si="204"/>
        <v>13495.68</v>
      </c>
      <c r="N1224" s="345">
        <f ca="1" t="shared" si="205"/>
        <v>0</v>
      </c>
    </row>
    <row r="1225" ht="14.25" hidden="1" spans="1:14">
      <c r="A1225" s="334">
        <f>档案!A1224</f>
        <v>0</v>
      </c>
      <c r="B1225" s="334">
        <f ca="1" t="shared" si="198"/>
        <v>1</v>
      </c>
      <c r="D1225" s="334">
        <f ca="1" t="shared" si="206"/>
        <v>5</v>
      </c>
      <c r="E1225" s="327">
        <f ca="1" t="shared" si="207"/>
        <v>252</v>
      </c>
      <c r="F1225" s="327" t="str">
        <f ca="1">VLOOKUP(D1225,档案!A:C,3,FALSE)</f>
        <v>武汉开明</v>
      </c>
      <c r="G1225" s="338" t="str">
        <f ca="1">VLOOKUP(D1225,档案!A:B,2,FALSE)</f>
        <v>建设豪威银行500746（扣ETC)</v>
      </c>
      <c r="H1225" s="328">
        <f ca="1" t="shared" si="199"/>
        <v>45868</v>
      </c>
      <c r="I1225" s="344" t="str">
        <f ca="1" t="shared" si="200"/>
        <v>ETC扣款</v>
      </c>
      <c r="J1225" s="344" t="str">
        <f ca="1" t="shared" si="201"/>
        <v>项目成本</v>
      </c>
      <c r="K1225" s="345">
        <f ca="1" t="shared" si="202"/>
        <v>0</v>
      </c>
      <c r="L1225" s="345">
        <f ca="1" t="shared" si="203"/>
        <v>73.42</v>
      </c>
      <c r="M1225" s="345">
        <f ca="1" t="shared" si="204"/>
        <v>13422.26</v>
      </c>
      <c r="N1225" s="345">
        <f ca="1" t="shared" si="205"/>
        <v>0</v>
      </c>
    </row>
    <row r="1226" ht="14.25" hidden="1" spans="1:14">
      <c r="A1226" s="334">
        <f>档案!A1225</f>
        <v>0</v>
      </c>
      <c r="B1226" s="334">
        <f ca="1" t="shared" si="198"/>
        <v>1</v>
      </c>
      <c r="D1226" s="334">
        <f ca="1" t="shared" si="206"/>
        <v>5</v>
      </c>
      <c r="E1226" s="327">
        <f ca="1" t="shared" si="207"/>
        <v>253</v>
      </c>
      <c r="F1226" s="327" t="str">
        <f ca="1">VLOOKUP(D1226,档案!A:C,3,FALSE)</f>
        <v>武汉开明</v>
      </c>
      <c r="G1226" s="338" t="str">
        <f ca="1">VLOOKUP(D1226,档案!A:B,2,FALSE)</f>
        <v>建设豪威银行500746（扣ETC)</v>
      </c>
      <c r="H1226" s="328">
        <f ca="1" t="shared" si="199"/>
        <v>45868</v>
      </c>
      <c r="I1226" s="344" t="str">
        <f ca="1" t="shared" si="200"/>
        <v>ETC扣款</v>
      </c>
      <c r="J1226" s="344" t="str">
        <f ca="1" t="shared" si="201"/>
        <v>项目成本</v>
      </c>
      <c r="K1226" s="345">
        <f ca="1" t="shared" si="202"/>
        <v>0</v>
      </c>
      <c r="L1226" s="345">
        <f ca="1" t="shared" si="203"/>
        <v>145.35</v>
      </c>
      <c r="M1226" s="345">
        <f ca="1" t="shared" si="204"/>
        <v>13276.91</v>
      </c>
      <c r="N1226" s="345">
        <f ca="1" t="shared" si="205"/>
        <v>0</v>
      </c>
    </row>
    <row r="1227" ht="14.25" hidden="1" spans="1:14">
      <c r="A1227" s="334">
        <f>档案!A1226</f>
        <v>0</v>
      </c>
      <c r="B1227" s="334">
        <f ca="1" t="shared" si="198"/>
        <v>1</v>
      </c>
      <c r="D1227" s="334">
        <f ca="1" t="shared" si="206"/>
        <v>5</v>
      </c>
      <c r="E1227" s="327">
        <f ca="1" t="shared" si="207"/>
        <v>254</v>
      </c>
      <c r="F1227" s="327" t="str">
        <f ca="1">VLOOKUP(D1227,档案!A:C,3,FALSE)</f>
        <v>武汉开明</v>
      </c>
      <c r="G1227" s="338" t="str">
        <f ca="1">VLOOKUP(D1227,档案!A:B,2,FALSE)</f>
        <v>建设豪威银行500746（扣ETC)</v>
      </c>
      <c r="H1227" s="328">
        <f ca="1" t="shared" si="199"/>
        <v>45868</v>
      </c>
      <c r="I1227" s="344" t="str">
        <f ca="1" t="shared" si="200"/>
        <v>ETC扣款</v>
      </c>
      <c r="J1227" s="344" t="str">
        <f ca="1" t="shared" si="201"/>
        <v>项目成本</v>
      </c>
      <c r="K1227" s="345">
        <f ca="1" t="shared" si="202"/>
        <v>0</v>
      </c>
      <c r="L1227" s="345">
        <f ca="1" t="shared" si="203"/>
        <v>11.4</v>
      </c>
      <c r="M1227" s="345">
        <f ca="1" t="shared" si="204"/>
        <v>13265.51</v>
      </c>
      <c r="N1227" s="345">
        <f ca="1" t="shared" si="205"/>
        <v>0</v>
      </c>
    </row>
    <row r="1228" ht="14.25" hidden="1" spans="1:14">
      <c r="A1228" s="334">
        <f>档案!A1227</f>
        <v>0</v>
      </c>
      <c r="B1228" s="334">
        <f ca="1" t="shared" si="198"/>
        <v>1</v>
      </c>
      <c r="D1228" s="334">
        <f ca="1" t="shared" si="206"/>
        <v>5</v>
      </c>
      <c r="E1228" s="327">
        <f ca="1" t="shared" si="207"/>
        <v>255</v>
      </c>
      <c r="F1228" s="327" t="str">
        <f ca="1">VLOOKUP(D1228,档案!A:C,3,FALSE)</f>
        <v>武汉开明</v>
      </c>
      <c r="G1228" s="338" t="str">
        <f ca="1">VLOOKUP(D1228,档案!A:B,2,FALSE)</f>
        <v>建设豪威银行500746（扣ETC)</v>
      </c>
      <c r="H1228" s="328">
        <f ca="1" t="shared" si="199"/>
        <v>45876</v>
      </c>
      <c r="I1228" s="344" t="str">
        <f ca="1" t="shared" si="200"/>
        <v>ETC扣款</v>
      </c>
      <c r="J1228" s="344" t="str">
        <f ca="1" t="shared" si="201"/>
        <v>项目成本</v>
      </c>
      <c r="K1228" s="345">
        <f ca="1" t="shared" si="202"/>
        <v>0</v>
      </c>
      <c r="L1228" s="345">
        <f ca="1" t="shared" si="203"/>
        <v>240</v>
      </c>
      <c r="M1228" s="345">
        <f ca="1" t="shared" si="204"/>
        <v>13025.51</v>
      </c>
      <c r="N1228" s="345">
        <f ca="1" t="shared" si="205"/>
        <v>0</v>
      </c>
    </row>
    <row r="1229" ht="14.25" hidden="1" spans="1:14">
      <c r="A1229" s="334">
        <f>档案!A1228</f>
        <v>0</v>
      </c>
      <c r="B1229" s="334">
        <f ca="1" t="shared" si="198"/>
        <v>1</v>
      </c>
      <c r="D1229" s="334">
        <f ca="1" t="shared" si="206"/>
        <v>5</v>
      </c>
      <c r="E1229" s="327">
        <f ca="1" t="shared" si="207"/>
        <v>256</v>
      </c>
      <c r="F1229" s="327" t="str">
        <f ca="1">VLOOKUP(D1229,档案!A:C,3,FALSE)</f>
        <v>武汉开明</v>
      </c>
      <c r="G1229" s="338" t="str">
        <f ca="1">VLOOKUP(D1229,档案!A:B,2,FALSE)</f>
        <v>建设豪威银行500746（扣ETC)</v>
      </c>
      <c r="H1229" s="328">
        <f ca="1" t="shared" si="199"/>
        <v>45877</v>
      </c>
      <c r="I1229" s="344" t="str">
        <f ca="1" t="shared" si="200"/>
        <v>ETC扣款</v>
      </c>
      <c r="J1229" s="344" t="str">
        <f ca="1" t="shared" si="201"/>
        <v>项目成本</v>
      </c>
      <c r="K1229" s="345">
        <f ca="1" t="shared" si="202"/>
        <v>0</v>
      </c>
      <c r="L1229" s="345">
        <f ca="1" t="shared" si="203"/>
        <v>114.81</v>
      </c>
      <c r="M1229" s="345">
        <f ca="1" t="shared" si="204"/>
        <v>12910.7</v>
      </c>
      <c r="N1229" s="345">
        <f ca="1" t="shared" si="205"/>
        <v>0</v>
      </c>
    </row>
    <row r="1230" ht="14.25" hidden="1" spans="1:14">
      <c r="A1230" s="334">
        <f>档案!A1229</f>
        <v>0</v>
      </c>
      <c r="B1230" s="334">
        <f ca="1" t="shared" si="198"/>
        <v>1</v>
      </c>
      <c r="D1230" s="334">
        <f ca="1" t="shared" si="206"/>
        <v>5</v>
      </c>
      <c r="E1230" s="327">
        <f ca="1" t="shared" si="207"/>
        <v>257</v>
      </c>
      <c r="F1230" s="327" t="str">
        <f ca="1">VLOOKUP(D1230,档案!A:C,3,FALSE)</f>
        <v>武汉开明</v>
      </c>
      <c r="G1230" s="338" t="str">
        <f ca="1">VLOOKUP(D1230,档案!A:B,2,FALSE)</f>
        <v>建设豪威银行500746（扣ETC)</v>
      </c>
      <c r="H1230" s="328">
        <f ca="1" t="shared" si="199"/>
        <v>45877</v>
      </c>
      <c r="I1230" s="344" t="str">
        <f ca="1" t="shared" si="200"/>
        <v>ETC扣款</v>
      </c>
      <c r="J1230" s="344" t="str">
        <f ca="1" t="shared" si="201"/>
        <v>项目成本</v>
      </c>
      <c r="K1230" s="345">
        <f ca="1" t="shared" si="202"/>
        <v>0</v>
      </c>
      <c r="L1230" s="345">
        <f ca="1" t="shared" si="203"/>
        <v>130.15</v>
      </c>
      <c r="M1230" s="345">
        <f ca="1" t="shared" si="204"/>
        <v>12780.55</v>
      </c>
      <c r="N1230" s="345">
        <f ca="1" t="shared" si="205"/>
        <v>0</v>
      </c>
    </row>
    <row r="1231" ht="14.25" hidden="1" spans="1:14">
      <c r="A1231" s="334">
        <f>档案!A1230</f>
        <v>0</v>
      </c>
      <c r="B1231" s="334">
        <f ca="1" t="shared" si="198"/>
        <v>1</v>
      </c>
      <c r="D1231" s="334">
        <f ca="1" t="shared" si="206"/>
        <v>5</v>
      </c>
      <c r="E1231" s="327">
        <f ca="1" t="shared" si="207"/>
        <v>258</v>
      </c>
      <c r="F1231" s="327" t="str">
        <f ca="1">VLOOKUP(D1231,档案!A:C,3,FALSE)</f>
        <v>武汉开明</v>
      </c>
      <c r="G1231" s="338" t="str">
        <f ca="1">VLOOKUP(D1231,档案!A:B,2,FALSE)</f>
        <v>建设豪威银行500746（扣ETC)</v>
      </c>
      <c r="H1231" s="328">
        <f ca="1" t="shared" si="199"/>
        <v>45877</v>
      </c>
      <c r="I1231" s="344" t="str">
        <f ca="1" t="shared" si="200"/>
        <v>ETC扣款</v>
      </c>
      <c r="J1231" s="344" t="str">
        <f ca="1" t="shared" si="201"/>
        <v>项目成本</v>
      </c>
      <c r="K1231" s="345">
        <f ca="1" t="shared" si="202"/>
        <v>0</v>
      </c>
      <c r="L1231" s="345">
        <f ca="1" t="shared" si="203"/>
        <v>6.59</v>
      </c>
      <c r="M1231" s="345">
        <f ca="1" t="shared" si="204"/>
        <v>12773.96</v>
      </c>
      <c r="N1231" s="345">
        <f ca="1" t="shared" si="205"/>
        <v>0</v>
      </c>
    </row>
    <row r="1232" ht="14.25" hidden="1" spans="1:14">
      <c r="A1232" s="334">
        <f>档案!A1231</f>
        <v>0</v>
      </c>
      <c r="B1232" s="334">
        <f ca="1" t="shared" si="198"/>
        <v>1</v>
      </c>
      <c r="D1232" s="334">
        <f ca="1" t="shared" si="206"/>
        <v>5</v>
      </c>
      <c r="E1232" s="327">
        <f ca="1" t="shared" si="207"/>
        <v>259</v>
      </c>
      <c r="F1232" s="327" t="str">
        <f ca="1">VLOOKUP(D1232,档案!A:C,3,FALSE)</f>
        <v>武汉开明</v>
      </c>
      <c r="G1232" s="338" t="str">
        <f ca="1">VLOOKUP(D1232,档案!A:B,2,FALSE)</f>
        <v>建设豪威银行500746（扣ETC)</v>
      </c>
      <c r="H1232" s="328">
        <f ca="1" t="shared" si="199"/>
        <v>45880</v>
      </c>
      <c r="I1232" s="344" t="str">
        <f ca="1" t="shared" si="200"/>
        <v>ETC扣款</v>
      </c>
      <c r="J1232" s="344" t="str">
        <f ca="1" t="shared" si="201"/>
        <v>项目成本</v>
      </c>
      <c r="K1232" s="345">
        <f ca="1" t="shared" si="202"/>
        <v>0</v>
      </c>
      <c r="L1232" s="345">
        <f ca="1" t="shared" si="203"/>
        <v>767.58</v>
      </c>
      <c r="M1232" s="345">
        <f ca="1" t="shared" si="204"/>
        <v>12006.38</v>
      </c>
      <c r="N1232" s="345">
        <f ca="1" t="shared" si="205"/>
        <v>0</v>
      </c>
    </row>
    <row r="1233" ht="14.25" hidden="1" spans="1:14">
      <c r="A1233" s="334">
        <f>档案!A1232</f>
        <v>0</v>
      </c>
      <c r="B1233" s="334">
        <f ca="1" t="shared" si="198"/>
        <v>1</v>
      </c>
      <c r="D1233" s="334">
        <f ca="1" t="shared" si="206"/>
        <v>5</v>
      </c>
      <c r="E1233" s="327">
        <f ca="1" t="shared" si="207"/>
        <v>260</v>
      </c>
      <c r="F1233" s="327" t="str">
        <f ca="1">VLOOKUP(D1233,档案!A:C,3,FALSE)</f>
        <v>武汉开明</v>
      </c>
      <c r="G1233" s="338" t="str">
        <f ca="1">VLOOKUP(D1233,档案!A:B,2,FALSE)</f>
        <v>建设豪威银行500746（扣ETC)</v>
      </c>
      <c r="H1233" s="328">
        <f ca="1" t="shared" si="199"/>
        <v>45883</v>
      </c>
      <c r="I1233" s="344" t="str">
        <f ca="1" t="shared" si="200"/>
        <v>ETC扣款</v>
      </c>
      <c r="J1233" s="344" t="str">
        <f ca="1" t="shared" si="201"/>
        <v>项目成本</v>
      </c>
      <c r="K1233" s="345">
        <f ca="1" t="shared" si="202"/>
        <v>0</v>
      </c>
      <c r="L1233" s="345">
        <f ca="1" t="shared" si="203"/>
        <v>155.36</v>
      </c>
      <c r="M1233" s="345">
        <f ca="1" t="shared" si="204"/>
        <v>11851.02</v>
      </c>
      <c r="N1233" s="345">
        <f ca="1" t="shared" si="205"/>
        <v>0</v>
      </c>
    </row>
    <row r="1234" ht="14.25" hidden="1" spans="1:14">
      <c r="A1234" s="334">
        <f>档案!A1233</f>
        <v>0</v>
      </c>
      <c r="B1234" s="334">
        <f ca="1" t="shared" si="198"/>
        <v>1</v>
      </c>
      <c r="D1234" s="334">
        <f ca="1" t="shared" si="206"/>
        <v>5</v>
      </c>
      <c r="E1234" s="327">
        <f ca="1" t="shared" si="207"/>
        <v>261</v>
      </c>
      <c r="F1234" s="327" t="str">
        <f ca="1">VLOOKUP(D1234,档案!A:C,3,FALSE)</f>
        <v>武汉开明</v>
      </c>
      <c r="G1234" s="338" t="str">
        <f ca="1">VLOOKUP(D1234,档案!A:B,2,FALSE)</f>
        <v>建设豪威银行500746（扣ETC)</v>
      </c>
      <c r="H1234" s="328">
        <f ca="1" t="shared" si="199"/>
        <v>45884</v>
      </c>
      <c r="I1234" s="344" t="str">
        <f ca="1" t="shared" si="200"/>
        <v>ETC扣款</v>
      </c>
      <c r="J1234" s="344" t="str">
        <f ca="1" t="shared" si="201"/>
        <v>项目成本</v>
      </c>
      <c r="K1234" s="345">
        <f ca="1" t="shared" si="202"/>
        <v>0</v>
      </c>
      <c r="L1234" s="345">
        <f ca="1" t="shared" si="203"/>
        <v>657.6</v>
      </c>
      <c r="M1234" s="345">
        <f ca="1" t="shared" si="204"/>
        <v>11193.42</v>
      </c>
      <c r="N1234" s="345">
        <f ca="1" t="shared" si="205"/>
        <v>0</v>
      </c>
    </row>
    <row r="1235" ht="14.25" hidden="1" spans="1:14">
      <c r="A1235" s="334">
        <f>档案!A1234</f>
        <v>0</v>
      </c>
      <c r="B1235" s="334">
        <f ca="1" t="shared" si="198"/>
        <v>1</v>
      </c>
      <c r="D1235" s="334">
        <f ca="1" t="shared" si="206"/>
        <v>5</v>
      </c>
      <c r="E1235" s="327">
        <f ca="1" t="shared" si="207"/>
        <v>262</v>
      </c>
      <c r="F1235" s="327" t="str">
        <f ca="1">VLOOKUP(D1235,档案!A:C,3,FALSE)</f>
        <v>武汉开明</v>
      </c>
      <c r="G1235" s="338" t="str">
        <f ca="1">VLOOKUP(D1235,档案!A:B,2,FALSE)</f>
        <v>建设豪威银行500746（扣ETC)</v>
      </c>
      <c r="H1235" s="328">
        <f ca="1" t="shared" si="199"/>
        <v>45911</v>
      </c>
      <c r="I1235" s="344" t="str">
        <f ca="1" t="shared" si="200"/>
        <v>ETC扣款</v>
      </c>
      <c r="J1235" s="344" t="str">
        <f ca="1" t="shared" si="201"/>
        <v>项目成本</v>
      </c>
      <c r="K1235" s="345">
        <f ca="1" t="shared" si="202"/>
        <v>0</v>
      </c>
      <c r="L1235" s="345">
        <f ca="1" t="shared" si="203"/>
        <v>77</v>
      </c>
      <c r="M1235" s="345">
        <f ca="1" t="shared" si="204"/>
        <v>11116.42</v>
      </c>
      <c r="N1235" s="345">
        <f ca="1" t="shared" si="205"/>
        <v>0</v>
      </c>
    </row>
    <row r="1236" ht="14.25" hidden="1" spans="1:14">
      <c r="A1236" s="334">
        <f>档案!A1235</f>
        <v>0</v>
      </c>
      <c r="B1236" s="334">
        <f ca="1" t="shared" si="198"/>
        <v>1</v>
      </c>
      <c r="D1236" s="334">
        <f ca="1" t="shared" si="206"/>
        <v>5</v>
      </c>
      <c r="E1236" s="327">
        <f ca="1" t="shared" si="207"/>
        <v>263</v>
      </c>
      <c r="F1236" s="327" t="str">
        <f ca="1">VLOOKUP(D1236,档案!A:C,3,FALSE)</f>
        <v>武汉开明</v>
      </c>
      <c r="G1236" s="338" t="str">
        <f ca="1">VLOOKUP(D1236,档案!A:B,2,FALSE)</f>
        <v>建设豪威银行500746（扣ETC)</v>
      </c>
      <c r="H1236" s="328">
        <f ca="1" t="shared" si="199"/>
        <v>45911</v>
      </c>
      <c r="I1236" s="344" t="str">
        <f ca="1" t="shared" si="200"/>
        <v>ETC扣款</v>
      </c>
      <c r="J1236" s="344" t="str">
        <f ca="1" t="shared" si="201"/>
        <v>项目成本</v>
      </c>
      <c r="K1236" s="345">
        <f ca="1" t="shared" si="202"/>
        <v>0</v>
      </c>
      <c r="L1236" s="345">
        <f ca="1" t="shared" si="203"/>
        <v>77</v>
      </c>
      <c r="M1236" s="345">
        <f ca="1" t="shared" si="204"/>
        <v>11039.42</v>
      </c>
      <c r="N1236" s="345">
        <f ca="1" t="shared" si="205"/>
        <v>0</v>
      </c>
    </row>
    <row r="1237" ht="14.25" hidden="1" spans="1:14">
      <c r="A1237" s="334">
        <f>档案!A1236</f>
        <v>0</v>
      </c>
      <c r="B1237" s="334">
        <f ca="1" t="shared" si="198"/>
        <v>1</v>
      </c>
      <c r="D1237" s="334">
        <f ca="1" t="shared" si="206"/>
        <v>5</v>
      </c>
      <c r="E1237" s="327">
        <f ca="1" t="shared" si="207"/>
        <v>264</v>
      </c>
      <c r="F1237" s="327" t="str">
        <f ca="1">VLOOKUP(D1237,档案!A:C,3,FALSE)</f>
        <v>武汉开明</v>
      </c>
      <c r="G1237" s="338" t="str">
        <f ca="1">VLOOKUP(D1237,档案!A:B,2,FALSE)</f>
        <v>建设豪威银行500746（扣ETC)</v>
      </c>
      <c r="H1237" s="328">
        <f ca="1" t="shared" si="199"/>
        <v>45913</v>
      </c>
      <c r="I1237" s="344" t="str">
        <f ca="1" t="shared" si="200"/>
        <v>ETC扣款</v>
      </c>
      <c r="J1237" s="344" t="str">
        <f ca="1" t="shared" si="201"/>
        <v>项目成本</v>
      </c>
      <c r="K1237" s="345">
        <f ca="1" t="shared" si="202"/>
        <v>0</v>
      </c>
      <c r="L1237" s="345">
        <f ca="1" t="shared" si="203"/>
        <v>550.41</v>
      </c>
      <c r="M1237" s="345">
        <f ca="1" t="shared" si="204"/>
        <v>10489.01</v>
      </c>
      <c r="N1237" s="345">
        <f ca="1" t="shared" si="205"/>
        <v>0</v>
      </c>
    </row>
    <row r="1238" ht="14.25" hidden="1" spans="1:14">
      <c r="A1238" s="334">
        <f>档案!A1237</f>
        <v>0</v>
      </c>
      <c r="B1238" s="334">
        <f ca="1" t="shared" si="198"/>
        <v>1</v>
      </c>
      <c r="D1238" s="334">
        <f ca="1" t="shared" si="206"/>
        <v>5</v>
      </c>
      <c r="E1238" s="327">
        <f ca="1" t="shared" si="207"/>
        <v>265</v>
      </c>
      <c r="F1238" s="327" t="str">
        <f ca="1">VLOOKUP(D1238,档案!A:C,3,FALSE)</f>
        <v>武汉开明</v>
      </c>
      <c r="G1238" s="338" t="str">
        <f ca="1">VLOOKUP(D1238,档案!A:B,2,FALSE)</f>
        <v>建设豪威银行500746（扣ETC)</v>
      </c>
      <c r="H1238" s="328">
        <f ca="1" t="shared" si="199"/>
        <v>45918</v>
      </c>
      <c r="I1238" s="344" t="str">
        <f ca="1" t="shared" si="200"/>
        <v>ETC扣款</v>
      </c>
      <c r="J1238" s="344" t="str">
        <f ca="1" t="shared" si="201"/>
        <v>项目成本</v>
      </c>
      <c r="K1238" s="345">
        <f ca="1" t="shared" si="202"/>
        <v>0</v>
      </c>
      <c r="L1238" s="345">
        <f ca="1" t="shared" si="203"/>
        <v>550.82</v>
      </c>
      <c r="M1238" s="345">
        <f ca="1" t="shared" si="204"/>
        <v>9938.19</v>
      </c>
      <c r="N1238" s="345">
        <f ca="1" t="shared" si="205"/>
        <v>0</v>
      </c>
    </row>
    <row r="1239" ht="14.25" hidden="1" spans="1:14">
      <c r="A1239" s="334">
        <f>档案!A1238</f>
        <v>0</v>
      </c>
      <c r="B1239" s="334">
        <f ca="1" t="shared" si="198"/>
        <v>1</v>
      </c>
      <c r="D1239" s="334">
        <f ca="1" t="shared" si="206"/>
        <v>5</v>
      </c>
      <c r="E1239" s="327">
        <f ca="1" t="shared" si="207"/>
        <v>266</v>
      </c>
      <c r="F1239" s="327" t="str">
        <f ca="1">VLOOKUP(D1239,档案!A:C,3,FALSE)</f>
        <v>武汉开明</v>
      </c>
      <c r="G1239" s="338" t="str">
        <f ca="1">VLOOKUP(D1239,档案!A:B,2,FALSE)</f>
        <v>建设豪威银行500746（扣ETC)</v>
      </c>
      <c r="H1239" s="328">
        <f ca="1" t="shared" si="199"/>
        <v>45920</v>
      </c>
      <c r="I1239" s="344" t="str">
        <f ca="1" t="shared" si="200"/>
        <v>ETC扣款</v>
      </c>
      <c r="J1239" s="344" t="str">
        <f ca="1" t="shared" si="201"/>
        <v>项目成本</v>
      </c>
      <c r="K1239" s="345">
        <f ca="1" t="shared" si="202"/>
        <v>0</v>
      </c>
      <c r="L1239" s="345">
        <f ca="1" t="shared" si="203"/>
        <v>697.5</v>
      </c>
      <c r="M1239" s="345">
        <f ca="1" t="shared" si="204"/>
        <v>9240.69</v>
      </c>
      <c r="N1239" s="345">
        <f ca="1" t="shared" si="205"/>
        <v>0</v>
      </c>
    </row>
    <row r="1240" ht="14.25" hidden="1" spans="1:14">
      <c r="A1240" s="334">
        <f>档案!A1239</f>
        <v>0</v>
      </c>
      <c r="B1240" s="334">
        <f ca="1" t="shared" si="198"/>
        <v>1</v>
      </c>
      <c r="D1240" s="334">
        <f ca="1" t="shared" si="206"/>
        <v>5</v>
      </c>
      <c r="E1240" s="327">
        <f ca="1" t="shared" si="207"/>
        <v>267</v>
      </c>
      <c r="F1240" s="327" t="str">
        <f ca="1">VLOOKUP(D1240,档案!A:C,3,FALSE)</f>
        <v>武汉开明</v>
      </c>
      <c r="G1240" s="338" t="str">
        <f ca="1">VLOOKUP(D1240,档案!A:B,2,FALSE)</f>
        <v>建设豪威银行500746（扣ETC)</v>
      </c>
      <c r="H1240" s="328">
        <f ca="1" t="shared" si="199"/>
        <v>45921</v>
      </c>
      <c r="I1240" s="344" t="str">
        <f ca="1" t="shared" si="200"/>
        <v>银行结息收入</v>
      </c>
      <c r="J1240" s="344" t="str">
        <f ca="1" t="shared" si="201"/>
        <v>其他收款</v>
      </c>
      <c r="K1240" s="345">
        <f ca="1" t="shared" si="202"/>
        <v>1.74</v>
      </c>
      <c r="L1240" s="345">
        <f ca="1" t="shared" si="203"/>
        <v>0</v>
      </c>
      <c r="M1240" s="345">
        <f ca="1" t="shared" si="204"/>
        <v>9242.43</v>
      </c>
      <c r="N1240" s="345">
        <f ca="1" t="shared" si="205"/>
        <v>0</v>
      </c>
    </row>
    <row r="1241" ht="14.25" hidden="1" spans="1:14">
      <c r="A1241" s="334">
        <f>档案!A1240</f>
        <v>0</v>
      </c>
      <c r="B1241" s="334">
        <f ca="1" t="shared" si="198"/>
        <v>1</v>
      </c>
      <c r="D1241" s="334">
        <f ca="1" t="shared" si="206"/>
        <v>5</v>
      </c>
      <c r="E1241" s="327">
        <f ca="1" t="shared" si="207"/>
        <v>268</v>
      </c>
      <c r="F1241" s="327" t="str">
        <f ca="1">VLOOKUP(D1241,档案!A:C,3,FALSE)</f>
        <v>武汉开明</v>
      </c>
      <c r="G1241" s="338" t="str">
        <f ca="1">VLOOKUP(D1241,档案!A:B,2,FALSE)</f>
        <v>建设豪威银行500746（扣ETC)</v>
      </c>
      <c r="H1241" s="328">
        <f ca="1" t="shared" si="199"/>
        <v>45921</v>
      </c>
      <c r="I1241" s="344" t="str">
        <f ca="1" t="shared" si="200"/>
        <v>ETC扣款</v>
      </c>
      <c r="J1241" s="344" t="str">
        <f ca="1" t="shared" si="201"/>
        <v>项目成本</v>
      </c>
      <c r="K1241" s="345">
        <f ca="1" t="shared" si="202"/>
        <v>0</v>
      </c>
      <c r="L1241" s="345">
        <f ca="1" t="shared" si="203"/>
        <v>62.45</v>
      </c>
      <c r="M1241" s="345">
        <f ca="1" t="shared" si="204"/>
        <v>9179.98</v>
      </c>
      <c r="N1241" s="345">
        <f ca="1" t="shared" si="205"/>
        <v>0</v>
      </c>
    </row>
    <row r="1242" ht="14.25" hidden="1" spans="1:14">
      <c r="A1242" s="334">
        <f>档案!A1241</f>
        <v>0</v>
      </c>
      <c r="B1242" s="334">
        <f ca="1" t="shared" si="198"/>
        <v>1</v>
      </c>
      <c r="D1242" s="334">
        <f ca="1" t="shared" si="206"/>
        <v>5</v>
      </c>
      <c r="E1242" s="327">
        <f ca="1" t="shared" si="207"/>
        <v>269</v>
      </c>
      <c r="F1242" s="327" t="str">
        <f ca="1">VLOOKUP(D1242,档案!A:C,3,FALSE)</f>
        <v>武汉开明</v>
      </c>
      <c r="G1242" s="338" t="str">
        <f ca="1">VLOOKUP(D1242,档案!A:B,2,FALSE)</f>
        <v>建设豪威银行500746（扣ETC)</v>
      </c>
      <c r="H1242" s="328">
        <f ca="1" t="shared" si="199"/>
        <v>45921</v>
      </c>
      <c r="I1242" s="344" t="str">
        <f ca="1" t="shared" si="200"/>
        <v>ETC扣款</v>
      </c>
      <c r="J1242" s="344" t="str">
        <f ca="1" t="shared" si="201"/>
        <v>项目成本</v>
      </c>
      <c r="K1242" s="345">
        <f ca="1" t="shared" si="202"/>
        <v>0</v>
      </c>
      <c r="L1242" s="345">
        <f ca="1" t="shared" si="203"/>
        <v>409.71</v>
      </c>
      <c r="M1242" s="345">
        <f ca="1" t="shared" si="204"/>
        <v>8770.27</v>
      </c>
      <c r="N1242" s="345">
        <f ca="1" t="shared" si="205"/>
        <v>0</v>
      </c>
    </row>
    <row r="1243" ht="14.25" hidden="1" spans="1:14">
      <c r="A1243" s="334">
        <f>档案!A1242</f>
        <v>0</v>
      </c>
      <c r="B1243" s="334">
        <f ca="1" t="shared" si="198"/>
        <v>1</v>
      </c>
      <c r="D1243" s="334">
        <f ca="1" t="shared" si="206"/>
        <v>5</v>
      </c>
      <c r="E1243" s="327">
        <f ca="1" t="shared" si="207"/>
        <v>270</v>
      </c>
      <c r="F1243" s="327" t="str">
        <f ca="1">VLOOKUP(D1243,档案!A:C,3,FALSE)</f>
        <v>武汉开明</v>
      </c>
      <c r="G1243" s="338" t="str">
        <f ca="1">VLOOKUP(D1243,档案!A:B,2,FALSE)</f>
        <v>建设豪威银行500746（扣ETC)</v>
      </c>
      <c r="H1243" s="328">
        <f ca="1" t="shared" si="199"/>
        <v>45922</v>
      </c>
      <c r="I1243" s="344" t="str">
        <f ca="1" t="shared" si="200"/>
        <v>ETC扣款</v>
      </c>
      <c r="J1243" s="344" t="str">
        <f ca="1" t="shared" si="201"/>
        <v>项目成本</v>
      </c>
      <c r="K1243" s="345">
        <f ca="1" t="shared" si="202"/>
        <v>0</v>
      </c>
      <c r="L1243" s="345">
        <f ca="1" t="shared" si="203"/>
        <v>251.75</v>
      </c>
      <c r="M1243" s="345">
        <f ca="1" t="shared" si="204"/>
        <v>8518.52</v>
      </c>
      <c r="N1243" s="345">
        <f ca="1" t="shared" si="205"/>
        <v>0</v>
      </c>
    </row>
    <row r="1244" ht="14.25" hidden="1" spans="1:14">
      <c r="A1244" s="334">
        <f>档案!A1243</f>
        <v>0</v>
      </c>
      <c r="B1244" s="334">
        <f ca="1" t="shared" si="198"/>
        <v>1</v>
      </c>
      <c r="D1244" s="334">
        <f ca="1" t="shared" si="206"/>
        <v>5</v>
      </c>
      <c r="E1244" s="327">
        <f ca="1" t="shared" si="207"/>
        <v>271</v>
      </c>
      <c r="F1244" s="327" t="str">
        <f ca="1">VLOOKUP(D1244,档案!A:C,3,FALSE)</f>
        <v>武汉开明</v>
      </c>
      <c r="G1244" s="338" t="str">
        <f ca="1">VLOOKUP(D1244,档案!A:B,2,FALSE)</f>
        <v>建设豪威银行500746（扣ETC)</v>
      </c>
      <c r="H1244" s="328">
        <f ca="1" t="shared" si="199"/>
        <v>45922</v>
      </c>
      <c r="I1244" s="344" t="str">
        <f ca="1" t="shared" si="200"/>
        <v>ETC扣款</v>
      </c>
      <c r="J1244" s="344" t="str">
        <f ca="1" t="shared" si="201"/>
        <v>项目成本</v>
      </c>
      <c r="K1244" s="345">
        <f ca="1" t="shared" si="202"/>
        <v>0</v>
      </c>
      <c r="L1244" s="345">
        <f ca="1" t="shared" si="203"/>
        <v>64.15</v>
      </c>
      <c r="M1244" s="345">
        <f ca="1" t="shared" si="204"/>
        <v>8454.37</v>
      </c>
      <c r="N1244" s="345">
        <f ca="1" t="shared" si="205"/>
        <v>0</v>
      </c>
    </row>
    <row r="1245" ht="14.25" hidden="1" spans="1:14">
      <c r="A1245" s="334">
        <f>档案!A1244</f>
        <v>0</v>
      </c>
      <c r="B1245" s="334">
        <f ca="1" t="shared" si="198"/>
        <v>1</v>
      </c>
      <c r="D1245" s="334">
        <f ca="1" t="shared" si="206"/>
        <v>5</v>
      </c>
      <c r="E1245" s="327">
        <f ca="1" t="shared" si="207"/>
        <v>272</v>
      </c>
      <c r="F1245" s="327" t="str">
        <f ca="1">VLOOKUP(D1245,档案!A:C,3,FALSE)</f>
        <v>武汉开明</v>
      </c>
      <c r="G1245" s="338" t="str">
        <f ca="1">VLOOKUP(D1245,档案!A:B,2,FALSE)</f>
        <v>建设豪威银行500746（扣ETC)</v>
      </c>
      <c r="H1245" s="328">
        <f ca="1" t="shared" si="199"/>
        <v>45925</v>
      </c>
      <c r="I1245" s="344" t="str">
        <f ca="1" t="shared" si="200"/>
        <v>ETC扣款</v>
      </c>
      <c r="J1245" s="344" t="str">
        <f ca="1" t="shared" si="201"/>
        <v>项目成本</v>
      </c>
      <c r="K1245" s="345">
        <f ca="1" t="shared" si="202"/>
        <v>0</v>
      </c>
      <c r="L1245" s="345">
        <f ca="1" t="shared" si="203"/>
        <v>160.55</v>
      </c>
      <c r="M1245" s="345">
        <f ca="1" t="shared" si="204"/>
        <v>8293.82</v>
      </c>
      <c r="N1245" s="345">
        <f ca="1" t="shared" si="205"/>
        <v>0</v>
      </c>
    </row>
    <row r="1246" ht="14.25" hidden="1" spans="1:14">
      <c r="A1246" s="334">
        <f>档案!A1245</f>
        <v>0</v>
      </c>
      <c r="B1246" s="334">
        <f ca="1" t="shared" si="198"/>
        <v>1</v>
      </c>
      <c r="D1246" s="334">
        <f ca="1" t="shared" si="206"/>
        <v>5</v>
      </c>
      <c r="E1246" s="327">
        <f ca="1" t="shared" si="207"/>
        <v>273</v>
      </c>
      <c r="F1246" s="327" t="str">
        <f ca="1">VLOOKUP(D1246,档案!A:C,3,FALSE)</f>
        <v>武汉开明</v>
      </c>
      <c r="G1246" s="338" t="str">
        <f ca="1">VLOOKUP(D1246,档案!A:B,2,FALSE)</f>
        <v>建设豪威银行500746（扣ETC)</v>
      </c>
      <c r="H1246" s="328">
        <f ca="1" t="shared" si="199"/>
        <v>45925</v>
      </c>
      <c r="I1246" s="344" t="str">
        <f ca="1" t="shared" si="200"/>
        <v>ETC扣款</v>
      </c>
      <c r="J1246" s="344" t="str">
        <f ca="1" t="shared" si="201"/>
        <v>项目成本</v>
      </c>
      <c r="K1246" s="345">
        <f ca="1" t="shared" si="202"/>
        <v>0</v>
      </c>
      <c r="L1246" s="345">
        <f ca="1" t="shared" si="203"/>
        <v>41.72</v>
      </c>
      <c r="M1246" s="345">
        <f ca="1" t="shared" si="204"/>
        <v>8252.1</v>
      </c>
      <c r="N1246" s="345">
        <f ca="1" t="shared" si="205"/>
        <v>0</v>
      </c>
    </row>
    <row r="1247" ht="14.25" hidden="1" spans="1:14">
      <c r="A1247" s="334">
        <f>档案!A1246</f>
        <v>0</v>
      </c>
      <c r="B1247" s="334">
        <f ca="1" t="shared" si="198"/>
        <v>1</v>
      </c>
      <c r="D1247" s="334">
        <f ca="1" t="shared" si="206"/>
        <v>5</v>
      </c>
      <c r="E1247" s="327">
        <f ca="1" t="shared" si="207"/>
        <v>274</v>
      </c>
      <c r="F1247" s="327" t="str">
        <f ca="1">VLOOKUP(D1247,档案!A:C,3,FALSE)</f>
        <v>武汉开明</v>
      </c>
      <c r="G1247" s="338" t="str">
        <f ca="1">VLOOKUP(D1247,档案!A:B,2,FALSE)</f>
        <v>建设豪威银行500746（扣ETC)</v>
      </c>
      <c r="H1247" s="328">
        <f ca="1" t="shared" si="199"/>
        <v>45925</v>
      </c>
      <c r="I1247" s="344" t="str">
        <f ca="1" t="shared" si="200"/>
        <v>ETC扣款</v>
      </c>
      <c r="J1247" s="344" t="str">
        <f ca="1" t="shared" si="201"/>
        <v>项目成本</v>
      </c>
      <c r="K1247" s="345">
        <f ca="1" t="shared" si="202"/>
        <v>0</v>
      </c>
      <c r="L1247" s="345">
        <f ca="1" t="shared" si="203"/>
        <v>19.95</v>
      </c>
      <c r="M1247" s="345">
        <f ca="1" t="shared" si="204"/>
        <v>8232.15</v>
      </c>
      <c r="N1247" s="345">
        <f ca="1" t="shared" si="205"/>
        <v>0</v>
      </c>
    </row>
    <row r="1248" ht="14.25" hidden="1" spans="1:14">
      <c r="A1248" s="334">
        <f>档案!A1247</f>
        <v>0</v>
      </c>
      <c r="B1248" s="334">
        <f ca="1" t="shared" si="198"/>
        <v>1</v>
      </c>
      <c r="D1248" s="334">
        <f ca="1" t="shared" si="206"/>
        <v>5</v>
      </c>
      <c r="E1248" s="327">
        <f ca="1" t="shared" si="207"/>
        <v>275</v>
      </c>
      <c r="F1248" s="327" t="str">
        <f ca="1">VLOOKUP(D1248,档案!A:C,3,FALSE)</f>
        <v>武汉开明</v>
      </c>
      <c r="G1248" s="338" t="str">
        <f ca="1">VLOOKUP(D1248,档案!A:B,2,FALSE)</f>
        <v>建设豪威银行500746（扣ETC)</v>
      </c>
      <c r="H1248" s="328">
        <f ca="1" t="shared" si="199"/>
        <v>45926</v>
      </c>
      <c r="I1248" s="344" t="str">
        <f ca="1" t="shared" si="200"/>
        <v>ETC扣款</v>
      </c>
      <c r="J1248" s="344" t="str">
        <f ca="1" t="shared" si="201"/>
        <v>项目成本</v>
      </c>
      <c r="K1248" s="345">
        <f ca="1" t="shared" si="202"/>
        <v>0</v>
      </c>
      <c r="L1248" s="345">
        <f ca="1" t="shared" si="203"/>
        <v>38.95</v>
      </c>
      <c r="M1248" s="345">
        <f ca="1" t="shared" si="204"/>
        <v>8193.2</v>
      </c>
      <c r="N1248" s="345">
        <f ca="1" t="shared" si="205"/>
        <v>0</v>
      </c>
    </row>
    <row r="1249" ht="14.25" hidden="1" spans="1:14">
      <c r="A1249" s="334">
        <f>档案!A1248</f>
        <v>0</v>
      </c>
      <c r="B1249" s="334">
        <f ca="1" t="shared" si="198"/>
        <v>1</v>
      </c>
      <c r="D1249" s="334">
        <f ca="1" t="shared" si="206"/>
        <v>5</v>
      </c>
      <c r="E1249" s="327">
        <f ca="1" t="shared" si="207"/>
        <v>276</v>
      </c>
      <c r="F1249" s="327" t="str">
        <f ca="1">VLOOKUP(D1249,档案!A:C,3,FALSE)</f>
        <v>武汉开明</v>
      </c>
      <c r="G1249" s="338" t="str">
        <f ca="1">VLOOKUP(D1249,档案!A:B,2,FALSE)</f>
        <v>建设豪威银行500746（扣ETC)</v>
      </c>
      <c r="H1249" s="328">
        <f ca="1" t="shared" si="199"/>
        <v>45926</v>
      </c>
      <c r="I1249" s="344" t="str">
        <f ca="1" t="shared" si="200"/>
        <v>ETC扣款</v>
      </c>
      <c r="J1249" s="344" t="str">
        <f ca="1" t="shared" si="201"/>
        <v>项目成本</v>
      </c>
      <c r="K1249" s="345">
        <f ca="1" t="shared" si="202"/>
        <v>0</v>
      </c>
      <c r="L1249" s="345">
        <f ca="1" t="shared" si="203"/>
        <v>38.95</v>
      </c>
      <c r="M1249" s="345">
        <f ca="1" t="shared" si="204"/>
        <v>8154.25</v>
      </c>
      <c r="N1249" s="345">
        <f ca="1" t="shared" si="205"/>
        <v>0</v>
      </c>
    </row>
    <row r="1250" ht="14.25" hidden="1" spans="1:14">
      <c r="A1250" s="334">
        <f>档案!A1249</f>
        <v>0</v>
      </c>
      <c r="B1250" s="334">
        <f ca="1" t="shared" si="198"/>
        <v>1</v>
      </c>
      <c r="D1250" s="334">
        <f ca="1" t="shared" si="206"/>
        <v>5</v>
      </c>
      <c r="E1250" s="327">
        <f ca="1" t="shared" si="207"/>
        <v>277</v>
      </c>
      <c r="F1250" s="327" t="str">
        <f ca="1">VLOOKUP(D1250,档案!A:C,3,FALSE)</f>
        <v>武汉开明</v>
      </c>
      <c r="G1250" s="338" t="str">
        <f ca="1">VLOOKUP(D1250,档案!A:B,2,FALSE)</f>
        <v>建设豪威银行500746（扣ETC)</v>
      </c>
      <c r="H1250" s="328">
        <f ca="1" t="shared" si="199"/>
        <v>45926</v>
      </c>
      <c r="I1250" s="344" t="str">
        <f ca="1" t="shared" si="200"/>
        <v>ETC扣款</v>
      </c>
      <c r="J1250" s="344" t="str">
        <f ca="1" t="shared" si="201"/>
        <v>项目成本</v>
      </c>
      <c r="K1250" s="345">
        <f ca="1" t="shared" si="202"/>
        <v>0</v>
      </c>
      <c r="L1250" s="345">
        <f ca="1" t="shared" si="203"/>
        <v>81.7</v>
      </c>
      <c r="M1250" s="345">
        <f ca="1" t="shared" si="204"/>
        <v>8072.55</v>
      </c>
      <c r="N1250" s="345">
        <f ca="1" t="shared" si="205"/>
        <v>0</v>
      </c>
    </row>
    <row r="1251" ht="14.25" hidden="1" spans="1:14">
      <c r="A1251" s="334">
        <f>档案!A1250</f>
        <v>0</v>
      </c>
      <c r="B1251" s="334">
        <f ca="1" t="shared" si="198"/>
        <v>1</v>
      </c>
      <c r="D1251" s="334">
        <f ca="1" t="shared" si="206"/>
        <v>5</v>
      </c>
      <c r="E1251" s="327">
        <f ca="1" t="shared" si="207"/>
        <v>278</v>
      </c>
      <c r="F1251" s="327" t="str">
        <f ca="1">VLOOKUP(D1251,档案!A:C,3,FALSE)</f>
        <v>武汉开明</v>
      </c>
      <c r="G1251" s="338" t="str">
        <f ca="1">VLOOKUP(D1251,档案!A:B,2,FALSE)</f>
        <v>建设豪威银行500746（扣ETC)</v>
      </c>
      <c r="H1251" s="328">
        <f ca="1" t="shared" si="199"/>
        <v>45926</v>
      </c>
      <c r="I1251" s="344" t="str">
        <f ca="1" t="shared" si="200"/>
        <v>ETC扣款</v>
      </c>
      <c r="J1251" s="344" t="str">
        <f ca="1" t="shared" si="201"/>
        <v>项目成本</v>
      </c>
      <c r="K1251" s="345">
        <f ca="1" t="shared" si="202"/>
        <v>0</v>
      </c>
      <c r="L1251" s="345">
        <f ca="1" t="shared" si="203"/>
        <v>64.39</v>
      </c>
      <c r="M1251" s="345">
        <f ca="1" t="shared" si="204"/>
        <v>8008.16</v>
      </c>
      <c r="N1251" s="345">
        <f ca="1" t="shared" si="205"/>
        <v>0</v>
      </c>
    </row>
    <row r="1252" ht="14.25" hidden="1" spans="1:14">
      <c r="A1252" s="334">
        <f>档案!A1251</f>
        <v>0</v>
      </c>
      <c r="B1252" s="334">
        <f ca="1" t="shared" si="198"/>
        <v>1</v>
      </c>
      <c r="D1252" s="334">
        <f ca="1" t="shared" si="206"/>
        <v>5</v>
      </c>
      <c r="E1252" s="327">
        <f ca="1" t="shared" si="207"/>
        <v>279</v>
      </c>
      <c r="F1252" s="327" t="str">
        <f ca="1">VLOOKUP(D1252,档案!A:C,3,FALSE)</f>
        <v>武汉开明</v>
      </c>
      <c r="G1252" s="338" t="str">
        <f ca="1">VLOOKUP(D1252,档案!A:B,2,FALSE)</f>
        <v>建设豪威银行500746（扣ETC)</v>
      </c>
      <c r="H1252" s="328">
        <f ca="1" t="shared" si="199"/>
        <v>45926</v>
      </c>
      <c r="I1252" s="344" t="str">
        <f ca="1" t="shared" si="200"/>
        <v>ETC扣款</v>
      </c>
      <c r="J1252" s="344" t="str">
        <f ca="1" t="shared" si="201"/>
        <v>项目成本</v>
      </c>
      <c r="K1252" s="345">
        <f ca="1" t="shared" si="202"/>
        <v>0</v>
      </c>
      <c r="L1252" s="345">
        <f ca="1" t="shared" si="203"/>
        <v>23.75</v>
      </c>
      <c r="M1252" s="345">
        <f ca="1" t="shared" si="204"/>
        <v>7984.41</v>
      </c>
      <c r="N1252" s="345">
        <f ca="1" t="shared" si="205"/>
        <v>0</v>
      </c>
    </row>
    <row r="1253" ht="14.25" hidden="1" spans="1:14">
      <c r="A1253" s="334">
        <f>档案!A1252</f>
        <v>0</v>
      </c>
      <c r="B1253" s="334">
        <f ca="1" t="shared" si="198"/>
        <v>1</v>
      </c>
      <c r="D1253" s="334">
        <f ca="1" t="shared" si="206"/>
        <v>5</v>
      </c>
      <c r="E1253" s="327">
        <f ca="1" t="shared" si="207"/>
        <v>280</v>
      </c>
      <c r="F1253" s="327" t="str">
        <f ca="1">VLOOKUP(D1253,档案!A:C,3,FALSE)</f>
        <v>武汉开明</v>
      </c>
      <c r="G1253" s="338" t="str">
        <f ca="1">VLOOKUP(D1253,档案!A:B,2,FALSE)</f>
        <v>建设豪威银行500746（扣ETC)</v>
      </c>
      <c r="H1253" s="328">
        <f ca="1" t="shared" si="199"/>
        <v>45927</v>
      </c>
      <c r="I1253" s="344" t="str">
        <f ca="1" t="shared" si="200"/>
        <v>ETC扣款</v>
      </c>
      <c r="J1253" s="344" t="str">
        <f ca="1" t="shared" si="201"/>
        <v>项目成本</v>
      </c>
      <c r="K1253" s="345">
        <f ca="1" t="shared" si="202"/>
        <v>0</v>
      </c>
      <c r="L1253" s="345">
        <f ca="1" t="shared" si="203"/>
        <v>109.25</v>
      </c>
      <c r="M1253" s="345">
        <f ca="1" t="shared" si="204"/>
        <v>7875.16</v>
      </c>
      <c r="N1253" s="345">
        <f ca="1" t="shared" si="205"/>
        <v>0</v>
      </c>
    </row>
    <row r="1254" ht="14.25" hidden="1" spans="1:14">
      <c r="A1254" s="334">
        <f>档案!A1253</f>
        <v>0</v>
      </c>
      <c r="B1254" s="334">
        <f ca="1" t="shared" si="198"/>
        <v>1</v>
      </c>
      <c r="D1254" s="334">
        <f ca="1" t="shared" si="206"/>
        <v>5</v>
      </c>
      <c r="E1254" s="327">
        <f ca="1" t="shared" si="207"/>
        <v>281</v>
      </c>
      <c r="F1254" s="327" t="str">
        <f ca="1">VLOOKUP(D1254,档案!A:C,3,FALSE)</f>
        <v>武汉开明</v>
      </c>
      <c r="G1254" s="338" t="str">
        <f ca="1">VLOOKUP(D1254,档案!A:B,2,FALSE)</f>
        <v>建设豪威银行500746（扣ETC)</v>
      </c>
      <c r="H1254" s="328">
        <f ca="1" t="shared" si="199"/>
        <v>45927</v>
      </c>
      <c r="I1254" s="344" t="str">
        <f ca="1" t="shared" si="200"/>
        <v>ETC扣款</v>
      </c>
      <c r="J1254" s="344" t="str">
        <f ca="1" t="shared" si="201"/>
        <v>项目成本</v>
      </c>
      <c r="K1254" s="345">
        <f ca="1" t="shared" si="202"/>
        <v>0</v>
      </c>
      <c r="L1254" s="345">
        <f ca="1" t="shared" si="203"/>
        <v>49.95</v>
      </c>
      <c r="M1254" s="345">
        <f ca="1" t="shared" si="204"/>
        <v>7825.21</v>
      </c>
      <c r="N1254" s="345">
        <f ca="1" t="shared" si="205"/>
        <v>0</v>
      </c>
    </row>
    <row r="1255" ht="14.25" hidden="1" spans="1:14">
      <c r="A1255" s="334">
        <f>档案!A1254</f>
        <v>0</v>
      </c>
      <c r="B1255" s="334">
        <f ca="1" t="shared" si="198"/>
        <v>1</v>
      </c>
      <c r="D1255" s="334">
        <f ca="1" t="shared" si="206"/>
        <v>5</v>
      </c>
      <c r="E1255" s="327">
        <f ca="1" t="shared" si="207"/>
        <v>282</v>
      </c>
      <c r="F1255" s="327" t="str">
        <f ca="1">VLOOKUP(D1255,档案!A:C,3,FALSE)</f>
        <v>武汉开明</v>
      </c>
      <c r="G1255" s="338" t="str">
        <f ca="1">VLOOKUP(D1255,档案!A:B,2,FALSE)</f>
        <v>建设豪威银行500746（扣ETC)</v>
      </c>
      <c r="H1255" s="328">
        <f ca="1" t="shared" si="199"/>
        <v>45927</v>
      </c>
      <c r="I1255" s="344" t="str">
        <f ca="1" t="shared" si="200"/>
        <v>ETC扣款</v>
      </c>
      <c r="J1255" s="344" t="str">
        <f ca="1" t="shared" si="201"/>
        <v>项目成本</v>
      </c>
      <c r="K1255" s="345">
        <f ca="1" t="shared" si="202"/>
        <v>0</v>
      </c>
      <c r="L1255" s="345">
        <f ca="1" t="shared" si="203"/>
        <v>44.65</v>
      </c>
      <c r="M1255" s="345">
        <f ca="1" t="shared" si="204"/>
        <v>7780.56</v>
      </c>
      <c r="N1255" s="345">
        <f ca="1" t="shared" si="205"/>
        <v>0</v>
      </c>
    </row>
    <row r="1256" ht="14.25" hidden="1" spans="1:14">
      <c r="A1256" s="334">
        <f>档案!A1255</f>
        <v>0</v>
      </c>
      <c r="B1256" s="334">
        <f ca="1" t="shared" si="198"/>
        <v>1</v>
      </c>
      <c r="D1256" s="334">
        <f ca="1" t="shared" si="206"/>
        <v>5</v>
      </c>
      <c r="E1256" s="327">
        <f ca="1" t="shared" si="207"/>
        <v>283</v>
      </c>
      <c r="F1256" s="327" t="str">
        <f ca="1">VLOOKUP(D1256,档案!A:C,3,FALSE)</f>
        <v>武汉开明</v>
      </c>
      <c r="G1256" s="338" t="str">
        <f ca="1">VLOOKUP(D1256,档案!A:B,2,FALSE)</f>
        <v>建设豪威银行500746（扣ETC)</v>
      </c>
      <c r="H1256" s="328">
        <f ca="1" t="shared" si="199"/>
        <v>45928</v>
      </c>
      <c r="I1256" s="344" t="str">
        <f ca="1" t="shared" si="200"/>
        <v>ETC扣款</v>
      </c>
      <c r="J1256" s="344" t="str">
        <f ca="1" t="shared" si="201"/>
        <v>项目成本</v>
      </c>
      <c r="K1256" s="345">
        <f ca="1" t="shared" si="202"/>
        <v>0</v>
      </c>
      <c r="L1256" s="345">
        <f ca="1" t="shared" si="203"/>
        <v>831.77</v>
      </c>
      <c r="M1256" s="345">
        <f ca="1" t="shared" si="204"/>
        <v>6948.79</v>
      </c>
      <c r="N1256" s="345">
        <f ca="1" t="shared" si="205"/>
        <v>0</v>
      </c>
    </row>
    <row r="1257" ht="14.25" hidden="1" spans="1:14">
      <c r="A1257" s="334">
        <f>档案!A1256</f>
        <v>0</v>
      </c>
      <c r="B1257" s="334">
        <f ca="1" t="shared" si="198"/>
        <v>1</v>
      </c>
      <c r="D1257" s="334">
        <f ca="1" t="shared" si="206"/>
        <v>5</v>
      </c>
      <c r="E1257" s="327">
        <f ca="1" t="shared" si="207"/>
        <v>284</v>
      </c>
      <c r="F1257" s="327" t="str">
        <f ca="1">VLOOKUP(D1257,档案!A:C,3,FALSE)</f>
        <v>武汉开明</v>
      </c>
      <c r="G1257" s="338" t="str">
        <f ca="1">VLOOKUP(D1257,档案!A:B,2,FALSE)</f>
        <v>建设豪威银行500746（扣ETC)</v>
      </c>
      <c r="H1257" s="328">
        <f ca="1" t="shared" si="199"/>
        <v>45930</v>
      </c>
      <c r="I1257" s="344" t="str">
        <f ca="1" t="shared" si="200"/>
        <v>ETC扣款</v>
      </c>
      <c r="J1257" s="344" t="str">
        <f ca="1" t="shared" si="201"/>
        <v>项目成本</v>
      </c>
      <c r="K1257" s="345">
        <f ca="1" t="shared" si="202"/>
        <v>0</v>
      </c>
      <c r="L1257" s="345">
        <f ca="1" t="shared" si="203"/>
        <v>314.91</v>
      </c>
      <c r="M1257" s="345">
        <f ca="1" t="shared" si="204"/>
        <v>6633.88</v>
      </c>
      <c r="N1257" s="345">
        <f ca="1" t="shared" si="205"/>
        <v>0</v>
      </c>
    </row>
    <row r="1258" ht="14.25" hidden="1" spans="1:14">
      <c r="A1258" s="334">
        <f>档案!A1257</f>
        <v>0</v>
      </c>
      <c r="B1258" s="334">
        <f ca="1" t="shared" si="198"/>
        <v>1</v>
      </c>
      <c r="D1258" s="334">
        <f ca="1" t="shared" si="206"/>
        <v>5</v>
      </c>
      <c r="E1258" s="327">
        <f ca="1" t="shared" si="207"/>
        <v>285</v>
      </c>
      <c r="F1258" s="327" t="str">
        <f ca="1">VLOOKUP(D1258,档案!A:C,3,FALSE)</f>
        <v>武汉开明</v>
      </c>
      <c r="G1258" s="338" t="str">
        <f ca="1">VLOOKUP(D1258,档案!A:B,2,FALSE)</f>
        <v>建设豪威银行500746（扣ETC)</v>
      </c>
      <c r="H1258" s="328">
        <f ca="1" t="shared" si="199"/>
        <v>45930</v>
      </c>
      <c r="I1258" s="344" t="str">
        <f ca="1" t="shared" si="200"/>
        <v>收到武汉农商行转款</v>
      </c>
      <c r="J1258" s="344" t="str">
        <f ca="1" t="shared" si="201"/>
        <v>他行转入或存现</v>
      </c>
      <c r="K1258" s="345">
        <f ca="1" t="shared" si="202"/>
        <v>10000</v>
      </c>
      <c r="L1258" s="345">
        <f ca="1" t="shared" si="203"/>
        <v>0</v>
      </c>
      <c r="M1258" s="345">
        <f ca="1" t="shared" si="204"/>
        <v>16633.88</v>
      </c>
      <c r="N1258" s="345">
        <f ca="1" t="shared" si="205"/>
        <v>0</v>
      </c>
    </row>
    <row r="1259" ht="14.25" hidden="1" spans="1:14">
      <c r="A1259" s="334">
        <f>档案!A1258</f>
        <v>0</v>
      </c>
      <c r="B1259" s="334">
        <f ca="1" t="shared" si="198"/>
        <v>1</v>
      </c>
      <c r="D1259" s="334">
        <f ca="1" t="shared" si="206"/>
        <v>5</v>
      </c>
      <c r="E1259" s="327">
        <f ca="1" t="shared" si="207"/>
        <v>286</v>
      </c>
      <c r="F1259" s="327" t="str">
        <f ca="1">VLOOKUP(D1259,档案!A:C,3,FALSE)</f>
        <v>武汉开明</v>
      </c>
      <c r="G1259" s="338" t="str">
        <f ca="1">VLOOKUP(D1259,档案!A:B,2,FALSE)</f>
        <v>建设豪威银行500746（扣ETC)</v>
      </c>
      <c r="H1259" s="328">
        <f ca="1" t="shared" si="199"/>
        <v>45931</v>
      </c>
      <c r="I1259" s="344" t="str">
        <f ca="1" t="shared" si="200"/>
        <v>ETC扣款</v>
      </c>
      <c r="J1259" s="344" t="str">
        <f ca="1" t="shared" si="201"/>
        <v>项目成本</v>
      </c>
      <c r="K1259" s="345">
        <f ca="1" t="shared" si="202"/>
        <v>0</v>
      </c>
      <c r="L1259" s="345">
        <f ca="1" t="shared" si="203"/>
        <v>443.53</v>
      </c>
      <c r="M1259" s="345">
        <f ca="1" t="shared" si="204"/>
        <v>16190.35</v>
      </c>
      <c r="N1259" s="345">
        <f ca="1" t="shared" si="205"/>
        <v>0</v>
      </c>
    </row>
    <row r="1260" ht="14.25" hidden="1" spans="1:14">
      <c r="A1260" s="334">
        <f>档案!A1259</f>
        <v>0</v>
      </c>
      <c r="B1260" s="334">
        <f ca="1" t="shared" si="198"/>
        <v>1</v>
      </c>
      <c r="D1260" s="334">
        <f ca="1" t="shared" si="206"/>
        <v>5</v>
      </c>
      <c r="E1260" s="327">
        <f ca="1" t="shared" si="207"/>
        <v>287</v>
      </c>
      <c r="F1260" s="327" t="str">
        <f ca="1">VLOOKUP(D1260,档案!A:C,3,FALSE)</f>
        <v>武汉开明</v>
      </c>
      <c r="G1260" s="338" t="str">
        <f ca="1">VLOOKUP(D1260,档案!A:B,2,FALSE)</f>
        <v>建设豪威银行500746（扣ETC)</v>
      </c>
      <c r="H1260" s="328">
        <f ca="1" t="shared" si="199"/>
        <v>45932</v>
      </c>
      <c r="I1260" s="344" t="str">
        <f ca="1" t="shared" si="200"/>
        <v>ETC扣款</v>
      </c>
      <c r="J1260" s="344" t="str">
        <f ca="1" t="shared" si="201"/>
        <v>项目成本</v>
      </c>
      <c r="K1260" s="345">
        <f ca="1" t="shared" si="202"/>
        <v>0</v>
      </c>
      <c r="L1260" s="345">
        <f ca="1" t="shared" si="203"/>
        <v>124.56</v>
      </c>
      <c r="M1260" s="345">
        <f ca="1" t="shared" si="204"/>
        <v>16065.79</v>
      </c>
      <c r="N1260" s="345">
        <f ca="1" t="shared" si="205"/>
        <v>0</v>
      </c>
    </row>
    <row r="1261" ht="14.25" hidden="1" spans="1:14">
      <c r="A1261" s="334">
        <f>档案!A1260</f>
        <v>0</v>
      </c>
      <c r="B1261" s="334">
        <f ca="1" t="shared" si="198"/>
        <v>1</v>
      </c>
      <c r="D1261" s="334">
        <f ca="1" t="shared" si="206"/>
        <v>5</v>
      </c>
      <c r="E1261" s="327">
        <f ca="1" t="shared" si="207"/>
        <v>288</v>
      </c>
      <c r="F1261" s="327" t="str">
        <f ca="1">VLOOKUP(D1261,档案!A:C,3,FALSE)</f>
        <v>武汉开明</v>
      </c>
      <c r="G1261" s="338" t="str">
        <f ca="1">VLOOKUP(D1261,档案!A:B,2,FALSE)</f>
        <v>建设豪威银行500746（扣ETC)</v>
      </c>
      <c r="H1261" s="328">
        <f ca="1" t="shared" si="199"/>
        <v>45932</v>
      </c>
      <c r="I1261" s="344" t="str">
        <f ca="1" t="shared" si="200"/>
        <v>ETC扣款</v>
      </c>
      <c r="J1261" s="344" t="str">
        <f ca="1" t="shared" si="201"/>
        <v>项目成本</v>
      </c>
      <c r="K1261" s="345">
        <f ca="1" t="shared" si="202"/>
        <v>0</v>
      </c>
      <c r="L1261" s="345">
        <f ca="1" t="shared" si="203"/>
        <v>124.56</v>
      </c>
      <c r="M1261" s="345">
        <f ca="1" t="shared" si="204"/>
        <v>15941.23</v>
      </c>
      <c r="N1261" s="345">
        <f ca="1" t="shared" si="205"/>
        <v>0</v>
      </c>
    </row>
    <row r="1262" ht="14.25" hidden="1" spans="1:14">
      <c r="A1262" s="334">
        <f>档案!A1261</f>
        <v>0</v>
      </c>
      <c r="B1262" s="334">
        <f ca="1" t="shared" si="198"/>
        <v>1</v>
      </c>
      <c r="D1262" s="334">
        <f ca="1" t="shared" si="206"/>
        <v>5</v>
      </c>
      <c r="E1262" s="327">
        <f ca="1" t="shared" si="207"/>
        <v>289</v>
      </c>
      <c r="F1262" s="327" t="str">
        <f ca="1">VLOOKUP(D1262,档案!A:C,3,FALSE)</f>
        <v>武汉开明</v>
      </c>
      <c r="G1262" s="338" t="str">
        <f ca="1">VLOOKUP(D1262,档案!A:B,2,FALSE)</f>
        <v>建设豪威银行500746（扣ETC)</v>
      </c>
      <c r="H1262" s="328">
        <f ca="1" t="shared" si="199"/>
        <v>45941</v>
      </c>
      <c r="I1262" s="344" t="str">
        <f ca="1" t="shared" si="200"/>
        <v>ETC扣款</v>
      </c>
      <c r="J1262" s="344" t="str">
        <f ca="1" t="shared" si="201"/>
        <v>项目成本</v>
      </c>
      <c r="K1262" s="345">
        <f ca="1" t="shared" si="202"/>
        <v>0</v>
      </c>
      <c r="L1262" s="345">
        <f ca="1" t="shared" si="203"/>
        <v>124.56</v>
      </c>
      <c r="M1262" s="345">
        <f ca="1" t="shared" si="204"/>
        <v>15816.67</v>
      </c>
      <c r="N1262" s="345">
        <f ca="1" t="shared" si="205"/>
        <v>0</v>
      </c>
    </row>
    <row r="1263" ht="14.25" hidden="1" spans="1:14">
      <c r="A1263" s="334">
        <f>档案!A1262</f>
        <v>0</v>
      </c>
      <c r="B1263" s="334">
        <f ca="1" t="shared" si="198"/>
        <v>1</v>
      </c>
      <c r="D1263" s="334">
        <f ca="1" t="shared" si="206"/>
        <v>5</v>
      </c>
      <c r="E1263" s="327">
        <f ca="1" t="shared" si="207"/>
        <v>290</v>
      </c>
      <c r="F1263" s="327" t="str">
        <f ca="1">VLOOKUP(D1263,档案!A:C,3,FALSE)</f>
        <v>武汉开明</v>
      </c>
      <c r="G1263" s="338" t="str">
        <f ca="1">VLOOKUP(D1263,档案!A:B,2,FALSE)</f>
        <v>建设豪威银行500746（扣ETC)</v>
      </c>
      <c r="H1263" s="328">
        <f ca="1" t="shared" si="199"/>
        <v>45942</v>
      </c>
      <c r="I1263" s="344" t="str">
        <f ca="1" t="shared" si="200"/>
        <v>ETC扣款</v>
      </c>
      <c r="J1263" s="344" t="str">
        <f ca="1" t="shared" si="201"/>
        <v>项目成本</v>
      </c>
      <c r="K1263" s="345">
        <f ca="1" t="shared" si="202"/>
        <v>0</v>
      </c>
      <c r="L1263" s="345">
        <f ca="1" t="shared" si="203"/>
        <v>42.75</v>
      </c>
      <c r="M1263" s="345">
        <f ca="1" t="shared" si="204"/>
        <v>15773.92</v>
      </c>
      <c r="N1263" s="345">
        <f ca="1" t="shared" si="205"/>
        <v>0</v>
      </c>
    </row>
    <row r="1264" ht="14.25" hidden="1" spans="1:14">
      <c r="A1264" s="334">
        <f>档案!A1263</f>
        <v>0</v>
      </c>
      <c r="B1264" s="334">
        <f ca="1" t="shared" si="198"/>
        <v>1</v>
      </c>
      <c r="D1264" s="334">
        <f ca="1" t="shared" si="206"/>
        <v>5</v>
      </c>
      <c r="E1264" s="327">
        <f ca="1" t="shared" si="207"/>
        <v>291</v>
      </c>
      <c r="F1264" s="327" t="str">
        <f ca="1">VLOOKUP(D1264,档案!A:C,3,FALSE)</f>
        <v>武汉开明</v>
      </c>
      <c r="G1264" s="338" t="str">
        <f ca="1">VLOOKUP(D1264,档案!A:B,2,FALSE)</f>
        <v>建设豪威银行500746（扣ETC)</v>
      </c>
      <c r="H1264" s="328">
        <f ca="1" t="shared" si="199"/>
        <v>45942</v>
      </c>
      <c r="I1264" s="344" t="str">
        <f ca="1" t="shared" si="200"/>
        <v>ETC扣款</v>
      </c>
      <c r="J1264" s="344" t="str">
        <f ca="1" t="shared" si="201"/>
        <v>项目成本</v>
      </c>
      <c r="K1264" s="345">
        <f ca="1" t="shared" si="202"/>
        <v>0</v>
      </c>
      <c r="L1264" s="345">
        <f ca="1" t="shared" si="203"/>
        <v>77</v>
      </c>
      <c r="M1264" s="345">
        <f ca="1" t="shared" si="204"/>
        <v>15696.92</v>
      </c>
      <c r="N1264" s="345">
        <f ca="1" t="shared" si="205"/>
        <v>0</v>
      </c>
    </row>
    <row r="1265" ht="14.25" hidden="1" spans="1:14">
      <c r="A1265" s="334">
        <f>档案!A1264</f>
        <v>0</v>
      </c>
      <c r="B1265" s="334">
        <f ca="1" t="shared" si="198"/>
        <v>1</v>
      </c>
      <c r="D1265" s="334">
        <f ca="1" t="shared" si="206"/>
        <v>5</v>
      </c>
      <c r="E1265" s="327">
        <f ca="1" t="shared" si="207"/>
        <v>292</v>
      </c>
      <c r="F1265" s="327" t="str">
        <f ca="1">VLOOKUP(D1265,档案!A:C,3,FALSE)</f>
        <v>武汉开明</v>
      </c>
      <c r="G1265" s="338" t="str">
        <f ca="1">VLOOKUP(D1265,档案!A:B,2,FALSE)</f>
        <v>建设豪威银行500746（扣ETC)</v>
      </c>
      <c r="H1265" s="328">
        <f ca="1" t="shared" si="199"/>
        <v>45942</v>
      </c>
      <c r="I1265" s="344" t="str">
        <f ca="1" t="shared" si="200"/>
        <v>ETC扣款</v>
      </c>
      <c r="J1265" s="344" t="str">
        <f ca="1" t="shared" si="201"/>
        <v>项目成本</v>
      </c>
      <c r="K1265" s="345">
        <f ca="1" t="shared" si="202"/>
        <v>0</v>
      </c>
      <c r="L1265" s="345">
        <f ca="1" t="shared" si="203"/>
        <v>40.85</v>
      </c>
      <c r="M1265" s="345">
        <f ca="1" t="shared" si="204"/>
        <v>15656.07</v>
      </c>
      <c r="N1265" s="345">
        <f ca="1" t="shared" si="205"/>
        <v>0</v>
      </c>
    </row>
    <row r="1266" ht="14.25" hidden="1" spans="1:14">
      <c r="A1266" s="334">
        <f>档案!A1265</f>
        <v>0</v>
      </c>
      <c r="B1266" s="334">
        <f ca="1" t="shared" si="198"/>
        <v>1</v>
      </c>
      <c r="D1266" s="334">
        <f ca="1" t="shared" si="206"/>
        <v>5</v>
      </c>
      <c r="E1266" s="327">
        <f ca="1" t="shared" si="207"/>
        <v>293</v>
      </c>
      <c r="F1266" s="327" t="str">
        <f ca="1">VLOOKUP(D1266,档案!A:C,3,FALSE)</f>
        <v>武汉开明</v>
      </c>
      <c r="G1266" s="338" t="str">
        <f ca="1">VLOOKUP(D1266,档案!A:B,2,FALSE)</f>
        <v>建设豪威银行500746（扣ETC)</v>
      </c>
      <c r="H1266" s="328">
        <f ca="1" t="shared" si="199"/>
        <v>45944</v>
      </c>
      <c r="I1266" s="344" t="str">
        <f ca="1" t="shared" si="200"/>
        <v>ETC扣款</v>
      </c>
      <c r="J1266" s="344" t="str">
        <f ca="1" t="shared" si="201"/>
        <v>项目成本</v>
      </c>
      <c r="K1266" s="345">
        <f ca="1" t="shared" si="202"/>
        <v>0</v>
      </c>
      <c r="L1266" s="345">
        <f ca="1" t="shared" si="203"/>
        <v>40.85</v>
      </c>
      <c r="M1266" s="345">
        <f ca="1" t="shared" si="204"/>
        <v>15615.22</v>
      </c>
      <c r="N1266" s="345">
        <f ca="1" t="shared" si="205"/>
        <v>0</v>
      </c>
    </row>
    <row r="1267" ht="14.25" hidden="1" spans="1:14">
      <c r="A1267" s="334">
        <f>档案!A1266</f>
        <v>0</v>
      </c>
      <c r="B1267" s="334">
        <f ca="1" t="shared" si="198"/>
        <v>1</v>
      </c>
      <c r="D1267" s="334">
        <f ca="1" t="shared" si="206"/>
        <v>5</v>
      </c>
      <c r="E1267" s="327">
        <f ca="1" t="shared" si="207"/>
        <v>294</v>
      </c>
      <c r="F1267" s="327" t="str">
        <f ca="1">VLOOKUP(D1267,档案!A:C,3,FALSE)</f>
        <v>武汉开明</v>
      </c>
      <c r="G1267" s="338" t="str">
        <f ca="1">VLOOKUP(D1267,档案!A:B,2,FALSE)</f>
        <v>建设豪威银行500746（扣ETC)</v>
      </c>
      <c r="H1267" s="328">
        <f ca="1" t="shared" si="199"/>
        <v>45945</v>
      </c>
      <c r="I1267" s="344" t="str">
        <f ca="1" t="shared" si="200"/>
        <v>ETC扣款</v>
      </c>
      <c r="J1267" s="344" t="str">
        <f ca="1" t="shared" si="201"/>
        <v>项目成本</v>
      </c>
      <c r="K1267" s="345">
        <f ca="1" t="shared" si="202"/>
        <v>0</v>
      </c>
      <c r="L1267" s="345">
        <f ca="1" t="shared" si="203"/>
        <v>13.3</v>
      </c>
      <c r="M1267" s="345">
        <f ca="1" t="shared" si="204"/>
        <v>15601.92</v>
      </c>
      <c r="N1267" s="345">
        <f ca="1" t="shared" si="205"/>
        <v>0</v>
      </c>
    </row>
    <row r="1268" ht="14.25" hidden="1" spans="1:14">
      <c r="A1268" s="334">
        <f>档案!A1267</f>
        <v>0</v>
      </c>
      <c r="B1268" s="334">
        <f ca="1" t="shared" si="198"/>
        <v>1</v>
      </c>
      <c r="D1268" s="334">
        <f ca="1" t="shared" si="206"/>
        <v>5</v>
      </c>
      <c r="E1268" s="327">
        <f ca="1" t="shared" si="207"/>
        <v>295</v>
      </c>
      <c r="F1268" s="327" t="str">
        <f ca="1">VLOOKUP(D1268,档案!A:C,3,FALSE)</f>
        <v>武汉开明</v>
      </c>
      <c r="G1268" s="338" t="str">
        <f ca="1">VLOOKUP(D1268,档案!A:B,2,FALSE)</f>
        <v>建设豪威银行500746（扣ETC)</v>
      </c>
      <c r="H1268" s="328">
        <f ca="1" t="shared" si="199"/>
        <v>45945</v>
      </c>
      <c r="I1268" s="344" t="str">
        <f ca="1" t="shared" si="200"/>
        <v>ETC扣款</v>
      </c>
      <c r="J1268" s="344" t="str">
        <f ca="1" t="shared" si="201"/>
        <v>项目成本</v>
      </c>
      <c r="K1268" s="345">
        <f ca="1" t="shared" si="202"/>
        <v>0</v>
      </c>
      <c r="L1268" s="345">
        <f ca="1" t="shared" si="203"/>
        <v>743.45</v>
      </c>
      <c r="M1268" s="345">
        <f ca="1" t="shared" si="204"/>
        <v>14858.47</v>
      </c>
      <c r="N1268" s="345">
        <f ca="1" t="shared" si="205"/>
        <v>0</v>
      </c>
    </row>
    <row r="1269" ht="14.25" hidden="1" spans="1:14">
      <c r="A1269" s="334">
        <f>档案!A1268</f>
        <v>0</v>
      </c>
      <c r="B1269" s="334">
        <f ca="1" t="shared" si="198"/>
        <v>1</v>
      </c>
      <c r="D1269" s="334">
        <f ca="1" t="shared" si="206"/>
        <v>5</v>
      </c>
      <c r="E1269" s="327">
        <f ca="1" t="shared" si="207"/>
        <v>296</v>
      </c>
      <c r="F1269" s="327" t="str">
        <f ca="1">VLOOKUP(D1269,档案!A:C,3,FALSE)</f>
        <v>武汉开明</v>
      </c>
      <c r="G1269" s="338" t="str">
        <f ca="1">VLOOKUP(D1269,档案!A:B,2,FALSE)</f>
        <v>建设豪威银行500746（扣ETC)</v>
      </c>
      <c r="H1269" s="328">
        <f ca="1" t="shared" si="199"/>
        <v>45946</v>
      </c>
      <c r="I1269" s="344" t="str">
        <f ca="1" t="shared" si="200"/>
        <v>ETC扣款</v>
      </c>
      <c r="J1269" s="344" t="str">
        <f ca="1" t="shared" si="201"/>
        <v>项目成本</v>
      </c>
      <c r="K1269" s="345">
        <f ca="1" t="shared" si="202"/>
        <v>0</v>
      </c>
      <c r="L1269" s="345">
        <f ca="1" t="shared" si="203"/>
        <v>354.9</v>
      </c>
      <c r="M1269" s="345">
        <f ca="1" t="shared" si="204"/>
        <v>14503.57</v>
      </c>
      <c r="N1269" s="345">
        <f ca="1" t="shared" si="205"/>
        <v>0</v>
      </c>
    </row>
    <row r="1270" ht="14.25" hidden="1" spans="1:14">
      <c r="A1270" s="334">
        <f>档案!A1269</f>
        <v>0</v>
      </c>
      <c r="B1270" s="334">
        <f ca="1" t="shared" si="198"/>
        <v>1</v>
      </c>
      <c r="D1270" s="334">
        <f ca="1" t="shared" si="206"/>
        <v>5</v>
      </c>
      <c r="E1270" s="327">
        <f ca="1" t="shared" si="207"/>
        <v>297</v>
      </c>
      <c r="F1270" s="327" t="str">
        <f ca="1">VLOOKUP(D1270,档案!A:C,3,FALSE)</f>
        <v>武汉开明</v>
      </c>
      <c r="G1270" s="338" t="str">
        <f ca="1">VLOOKUP(D1270,档案!A:B,2,FALSE)</f>
        <v>建设豪威银行500746（扣ETC)</v>
      </c>
      <c r="H1270" s="328">
        <f ca="1" t="shared" si="199"/>
        <v>45947</v>
      </c>
      <c r="I1270" s="344" t="str">
        <f ca="1" t="shared" si="200"/>
        <v>ETC扣款</v>
      </c>
      <c r="J1270" s="344" t="str">
        <f ca="1" t="shared" si="201"/>
        <v>项目成本</v>
      </c>
      <c r="K1270" s="345">
        <f ca="1" t="shared" si="202"/>
        <v>0</v>
      </c>
      <c r="L1270" s="345">
        <f ca="1" t="shared" si="203"/>
        <v>81</v>
      </c>
      <c r="M1270" s="345">
        <f ca="1" t="shared" si="204"/>
        <v>14422.57</v>
      </c>
      <c r="N1270" s="345">
        <f ca="1" t="shared" si="205"/>
        <v>0</v>
      </c>
    </row>
    <row r="1271" ht="14.25" hidden="1" spans="1:14">
      <c r="A1271" s="334">
        <f>档案!A1270</f>
        <v>0</v>
      </c>
      <c r="B1271" s="334">
        <f ca="1" t="shared" si="198"/>
        <v>1</v>
      </c>
      <c r="D1271" s="334">
        <f ca="1" t="shared" si="206"/>
        <v>5</v>
      </c>
      <c r="E1271" s="327">
        <f ca="1" t="shared" si="207"/>
        <v>298</v>
      </c>
      <c r="F1271" s="327" t="str">
        <f ca="1">VLOOKUP(D1271,档案!A:C,3,FALSE)</f>
        <v>武汉开明</v>
      </c>
      <c r="G1271" s="338" t="str">
        <f ca="1">VLOOKUP(D1271,档案!A:B,2,FALSE)</f>
        <v>建设豪威银行500746（扣ETC)</v>
      </c>
      <c r="H1271" s="328">
        <f ca="1" t="shared" si="199"/>
        <v>45947</v>
      </c>
      <c r="I1271" s="344" t="str">
        <f ca="1" t="shared" si="200"/>
        <v>ETC扣款</v>
      </c>
      <c r="J1271" s="344" t="str">
        <f ca="1" t="shared" si="201"/>
        <v>项目成本</v>
      </c>
      <c r="K1271" s="345">
        <f ca="1" t="shared" si="202"/>
        <v>0</v>
      </c>
      <c r="L1271" s="345">
        <f ca="1" t="shared" si="203"/>
        <v>112</v>
      </c>
      <c r="M1271" s="345">
        <f ca="1" t="shared" si="204"/>
        <v>14310.57</v>
      </c>
      <c r="N1271" s="345">
        <f ca="1" t="shared" si="205"/>
        <v>0</v>
      </c>
    </row>
    <row r="1272" ht="14.25" hidden="1" spans="1:14">
      <c r="A1272" s="334">
        <f>档案!A1271</f>
        <v>0</v>
      </c>
      <c r="B1272" s="334">
        <f ca="1" t="shared" si="198"/>
        <v>1</v>
      </c>
      <c r="D1272" s="334">
        <f ca="1" t="shared" si="206"/>
        <v>5</v>
      </c>
      <c r="E1272" s="327">
        <f ca="1" t="shared" si="207"/>
        <v>299</v>
      </c>
      <c r="F1272" s="327" t="str">
        <f ca="1">VLOOKUP(D1272,档案!A:C,3,FALSE)</f>
        <v>武汉开明</v>
      </c>
      <c r="G1272" s="338" t="str">
        <f ca="1">VLOOKUP(D1272,档案!A:B,2,FALSE)</f>
        <v>建设豪威银行500746（扣ETC)</v>
      </c>
      <c r="H1272" s="328">
        <f ca="1" t="shared" si="199"/>
        <v>45950</v>
      </c>
      <c r="I1272" s="344" t="str">
        <f ca="1" t="shared" si="200"/>
        <v>ETC扣款</v>
      </c>
      <c r="J1272" s="344" t="str">
        <f ca="1" t="shared" si="201"/>
        <v>项目成本</v>
      </c>
      <c r="K1272" s="345">
        <f ca="1" t="shared" si="202"/>
        <v>0</v>
      </c>
      <c r="L1272" s="345">
        <f ca="1" t="shared" si="203"/>
        <v>19</v>
      </c>
      <c r="M1272" s="345">
        <f ca="1" t="shared" si="204"/>
        <v>14291.57</v>
      </c>
      <c r="N1272" s="345">
        <f ca="1" t="shared" si="205"/>
        <v>0</v>
      </c>
    </row>
    <row r="1273" ht="14.25" hidden="1" spans="1:14">
      <c r="A1273" s="334">
        <f>档案!A1272</f>
        <v>0</v>
      </c>
      <c r="B1273" s="334">
        <f ca="1" t="shared" si="198"/>
        <v>1</v>
      </c>
      <c r="D1273" s="334">
        <f ca="1" t="shared" si="206"/>
        <v>5</v>
      </c>
      <c r="E1273" s="327">
        <f ca="1" t="shared" si="207"/>
        <v>300</v>
      </c>
      <c r="F1273" s="327" t="str">
        <f ca="1">VLOOKUP(D1273,档案!A:C,3,FALSE)</f>
        <v>武汉开明</v>
      </c>
      <c r="G1273" s="338" t="str">
        <f ca="1">VLOOKUP(D1273,档案!A:B,2,FALSE)</f>
        <v>建设豪威银行500746（扣ETC)</v>
      </c>
      <c r="H1273" s="328">
        <f ca="1" t="shared" si="199"/>
        <v>45951</v>
      </c>
      <c r="I1273" s="344" t="str">
        <f ca="1" t="shared" si="200"/>
        <v>ETC扣款</v>
      </c>
      <c r="J1273" s="344" t="str">
        <f ca="1" t="shared" si="201"/>
        <v>项目成本</v>
      </c>
      <c r="K1273" s="345">
        <f ca="1" t="shared" si="202"/>
        <v>0</v>
      </c>
      <c r="L1273" s="345">
        <f ca="1" t="shared" si="203"/>
        <v>208</v>
      </c>
      <c r="M1273" s="345">
        <f ca="1" t="shared" si="204"/>
        <v>14083.57</v>
      </c>
      <c r="N1273" s="345">
        <f ca="1" t="shared" si="205"/>
        <v>0</v>
      </c>
    </row>
    <row r="1274" ht="14.25" hidden="1" spans="1:14">
      <c r="A1274" s="334">
        <f>档案!A1273</f>
        <v>0</v>
      </c>
      <c r="B1274" s="334">
        <f ca="1" t="shared" si="198"/>
        <v>1</v>
      </c>
      <c r="D1274" s="334">
        <f ca="1" t="shared" si="206"/>
        <v>5</v>
      </c>
      <c r="E1274" s="327">
        <f ca="1" t="shared" si="207"/>
        <v>301</v>
      </c>
      <c r="F1274" s="327" t="str">
        <f ca="1">VLOOKUP(D1274,档案!A:C,3,FALSE)</f>
        <v>武汉开明</v>
      </c>
      <c r="G1274" s="338" t="str">
        <f ca="1">VLOOKUP(D1274,档案!A:B,2,FALSE)</f>
        <v>建设豪威银行500746（扣ETC)</v>
      </c>
      <c r="H1274" s="328">
        <f ca="1" t="shared" si="199"/>
        <v>45951</v>
      </c>
      <c r="I1274" s="344" t="str">
        <f ca="1" t="shared" si="200"/>
        <v>ETC扣款</v>
      </c>
      <c r="J1274" s="344" t="str">
        <f ca="1" t="shared" si="201"/>
        <v>项目成本</v>
      </c>
      <c r="K1274" s="345">
        <f ca="1" t="shared" si="202"/>
        <v>0</v>
      </c>
      <c r="L1274" s="345">
        <f ca="1" t="shared" si="203"/>
        <v>45.2</v>
      </c>
      <c r="M1274" s="345">
        <f ca="1" t="shared" si="204"/>
        <v>14038.37</v>
      </c>
      <c r="N1274" s="345">
        <f ca="1" t="shared" si="205"/>
        <v>0</v>
      </c>
    </row>
    <row r="1275" ht="14.25" hidden="1" spans="1:14">
      <c r="A1275" s="334">
        <f>档案!A1274</f>
        <v>0</v>
      </c>
      <c r="B1275" s="334">
        <f ca="1" t="shared" si="198"/>
        <v>1</v>
      </c>
      <c r="D1275" s="334">
        <f ca="1" t="shared" si="206"/>
        <v>5</v>
      </c>
      <c r="E1275" s="327">
        <f ca="1" t="shared" si="207"/>
        <v>302</v>
      </c>
      <c r="F1275" s="327" t="str">
        <f ca="1">VLOOKUP(D1275,档案!A:C,3,FALSE)</f>
        <v>武汉开明</v>
      </c>
      <c r="G1275" s="338" t="str">
        <f ca="1">VLOOKUP(D1275,档案!A:B,2,FALSE)</f>
        <v>建设豪威银行500746（扣ETC)</v>
      </c>
      <c r="H1275" s="328">
        <f ca="1" t="shared" si="199"/>
        <v>45958</v>
      </c>
      <c r="I1275" s="344" t="str">
        <f ca="1" t="shared" si="200"/>
        <v>ETC扣款</v>
      </c>
      <c r="J1275" s="344" t="str">
        <f ca="1" t="shared" si="201"/>
        <v>项目成本</v>
      </c>
      <c r="K1275" s="345">
        <f ca="1" t="shared" si="202"/>
        <v>0</v>
      </c>
      <c r="L1275" s="345">
        <f ca="1" t="shared" si="203"/>
        <v>19</v>
      </c>
      <c r="M1275" s="345">
        <f ca="1" t="shared" si="204"/>
        <v>14019.37</v>
      </c>
      <c r="N1275" s="345">
        <f ca="1" t="shared" si="205"/>
        <v>0</v>
      </c>
    </row>
    <row r="1276" ht="14.25" hidden="1" spans="1:14">
      <c r="A1276" s="334">
        <f>档案!A1275</f>
        <v>0</v>
      </c>
      <c r="B1276" s="334">
        <f ca="1" t="shared" si="198"/>
        <v>1</v>
      </c>
      <c r="D1276" s="334">
        <f ca="1" t="shared" si="206"/>
        <v>5</v>
      </c>
      <c r="E1276" s="327">
        <f ca="1" t="shared" si="207"/>
        <v>303</v>
      </c>
      <c r="F1276" s="327" t="str">
        <f ca="1">VLOOKUP(D1276,档案!A:C,3,FALSE)</f>
        <v>武汉开明</v>
      </c>
      <c r="G1276" s="338" t="str">
        <f ca="1">VLOOKUP(D1276,档案!A:B,2,FALSE)</f>
        <v>建设豪威银行500746（扣ETC)</v>
      </c>
      <c r="H1276" s="328">
        <f ca="1" t="shared" si="199"/>
        <v>45958</v>
      </c>
      <c r="I1276" s="344" t="str">
        <f ca="1" t="shared" si="200"/>
        <v>ETC扣款</v>
      </c>
      <c r="J1276" s="344" t="str">
        <f ca="1" t="shared" si="201"/>
        <v>项目成本</v>
      </c>
      <c r="K1276" s="345">
        <f ca="1" t="shared" si="202"/>
        <v>0</v>
      </c>
      <c r="L1276" s="345">
        <f ca="1" t="shared" si="203"/>
        <v>45.2</v>
      </c>
      <c r="M1276" s="345">
        <f ca="1" t="shared" si="204"/>
        <v>13974.17</v>
      </c>
      <c r="N1276" s="345">
        <f ca="1" t="shared" si="205"/>
        <v>0</v>
      </c>
    </row>
    <row r="1277" ht="14.25" hidden="1" spans="1:14">
      <c r="A1277" s="334">
        <f>档案!A1276</f>
        <v>0</v>
      </c>
      <c r="B1277" s="334">
        <f ca="1" t="shared" si="198"/>
        <v>1</v>
      </c>
      <c r="D1277" s="334">
        <f ca="1" t="shared" si="206"/>
        <v>5</v>
      </c>
      <c r="E1277" s="327">
        <f ca="1" t="shared" si="207"/>
        <v>304</v>
      </c>
      <c r="F1277" s="327" t="str">
        <f ca="1">VLOOKUP(D1277,档案!A:C,3,FALSE)</f>
        <v>武汉开明</v>
      </c>
      <c r="G1277" s="338" t="str">
        <f ca="1">VLOOKUP(D1277,档案!A:B,2,FALSE)</f>
        <v>建设豪威银行500746（扣ETC)</v>
      </c>
      <c r="H1277" s="328">
        <f ca="1" t="shared" si="199"/>
        <v>45959</v>
      </c>
      <c r="I1277" s="344" t="str">
        <f ca="1" t="shared" si="200"/>
        <v>ETC扣款</v>
      </c>
      <c r="J1277" s="344" t="str">
        <f ca="1" t="shared" si="201"/>
        <v>项目成本</v>
      </c>
      <c r="K1277" s="345">
        <f ca="1" t="shared" si="202"/>
        <v>0</v>
      </c>
      <c r="L1277" s="345">
        <f ca="1" t="shared" si="203"/>
        <v>166.44</v>
      </c>
      <c r="M1277" s="345">
        <f ca="1" t="shared" si="204"/>
        <v>13807.73</v>
      </c>
      <c r="N1277" s="345">
        <f ca="1" t="shared" si="205"/>
        <v>0</v>
      </c>
    </row>
    <row r="1278" ht="14.25" spans="1:14">
      <c r="A1278" s="334">
        <f>档案!A1277</f>
        <v>0</v>
      </c>
      <c r="B1278" s="334">
        <f ca="1" t="shared" si="198"/>
        <v>1</v>
      </c>
      <c r="D1278" s="334">
        <f ca="1" t="shared" si="206"/>
        <v>5</v>
      </c>
      <c r="E1278" s="327">
        <f ca="1" t="shared" si="207"/>
        <v>305</v>
      </c>
      <c r="F1278" s="327" t="str">
        <f ca="1">VLOOKUP(D1278,档案!A:C,3,FALSE)</f>
        <v>武汉开明</v>
      </c>
      <c r="G1278" s="338" t="str">
        <f ca="1">VLOOKUP(D1278,档案!A:B,2,FALSE)</f>
        <v>建设豪威银行500746（扣ETC)</v>
      </c>
      <c r="H1278" s="328">
        <f ca="1" t="shared" si="199"/>
        <v>45959</v>
      </c>
      <c r="I1278" s="344" t="str">
        <f ca="1" t="shared" si="200"/>
        <v>ETC扣款</v>
      </c>
      <c r="J1278" s="344" t="str">
        <f ca="1" t="shared" si="201"/>
        <v>项目成本</v>
      </c>
      <c r="K1278" s="345">
        <f ca="1" t="shared" si="202"/>
        <v>0</v>
      </c>
      <c r="L1278" s="345">
        <f ca="1" t="shared" si="203"/>
        <v>35.15</v>
      </c>
      <c r="M1278" s="345">
        <f ca="1" t="shared" si="204"/>
        <v>13772.58</v>
      </c>
      <c r="N1278" s="345">
        <f ca="1" t="shared" si="205"/>
        <v>0</v>
      </c>
    </row>
    <row r="1279" ht="14.25" hidden="1" spans="1:14">
      <c r="A1279" s="334">
        <f>档案!A1278</f>
        <v>0</v>
      </c>
      <c r="B1279" s="334">
        <f ca="1" t="shared" si="198"/>
        <v>1</v>
      </c>
      <c r="D1279" s="334">
        <f ca="1" t="shared" si="206"/>
        <v>5</v>
      </c>
      <c r="E1279" s="327">
        <f ca="1" t="shared" si="207"/>
        <v>306</v>
      </c>
      <c r="F1279" s="327" t="str">
        <f ca="1">VLOOKUP(D1279,档案!A:C,3,FALSE)</f>
        <v>武汉开明</v>
      </c>
      <c r="G1279" s="338" t="str">
        <f ca="1">VLOOKUP(D1279,档案!A:B,2,FALSE)</f>
        <v>建设豪威银行500746（扣ETC)</v>
      </c>
      <c r="H1279" s="328">
        <f ca="1" t="shared" si="199"/>
        <v>45961</v>
      </c>
      <c r="I1279" s="344" t="str">
        <f ca="1" t="shared" si="200"/>
        <v>ETC扣款</v>
      </c>
      <c r="J1279" s="344" t="str">
        <f ca="1" t="shared" si="201"/>
        <v>项目成本</v>
      </c>
      <c r="K1279" s="345">
        <f ca="1" t="shared" si="202"/>
        <v>0</v>
      </c>
      <c r="L1279" s="345">
        <f ca="1" t="shared" si="203"/>
        <v>10.1</v>
      </c>
      <c r="M1279" s="345">
        <f ca="1" t="shared" si="204"/>
        <v>13762.48</v>
      </c>
      <c r="N1279" s="345">
        <f ca="1" t="shared" si="205"/>
        <v>0</v>
      </c>
    </row>
    <row r="1280" ht="14.25" hidden="1" spans="1:14">
      <c r="A1280" s="334">
        <f>档案!A1279</f>
        <v>0</v>
      </c>
      <c r="B1280" s="334">
        <f ca="1" t="shared" si="198"/>
        <v>1</v>
      </c>
      <c r="D1280" s="334">
        <f ca="1" t="shared" si="206"/>
        <v>5</v>
      </c>
      <c r="E1280" s="327">
        <f ca="1" t="shared" si="207"/>
        <v>307</v>
      </c>
      <c r="F1280" s="327" t="str">
        <f ca="1">VLOOKUP(D1280,档案!A:C,3,FALSE)</f>
        <v>武汉开明</v>
      </c>
      <c r="G1280" s="338" t="str">
        <f ca="1">VLOOKUP(D1280,档案!A:B,2,FALSE)</f>
        <v>建设豪威银行500746（扣ETC)</v>
      </c>
      <c r="H1280" s="328">
        <f ca="1" t="shared" si="199"/>
        <v>45961</v>
      </c>
      <c r="I1280" s="344" t="str">
        <f ca="1" t="shared" si="200"/>
        <v>ETC扣款</v>
      </c>
      <c r="J1280" s="344" t="str">
        <f ca="1" t="shared" si="201"/>
        <v>项目成本</v>
      </c>
      <c r="K1280" s="345">
        <f ca="1" t="shared" si="202"/>
        <v>0</v>
      </c>
      <c r="L1280" s="345">
        <f ca="1" t="shared" si="203"/>
        <v>677.26</v>
      </c>
      <c r="M1280" s="345">
        <f ca="1" t="shared" si="204"/>
        <v>13085.22</v>
      </c>
      <c r="N1280" s="345">
        <f ca="1" t="shared" si="205"/>
        <v>0</v>
      </c>
    </row>
    <row r="1281" ht="14.25" hidden="1" spans="1:14">
      <c r="A1281" s="334">
        <f>档案!A1280</f>
        <v>0</v>
      </c>
      <c r="B1281" s="334">
        <f ca="1" t="shared" si="198"/>
        <v>1</v>
      </c>
      <c r="D1281" s="334">
        <f ca="1" t="shared" si="206"/>
        <v>5</v>
      </c>
      <c r="E1281" s="327">
        <f ca="1" t="shared" si="207"/>
        <v>308</v>
      </c>
      <c r="F1281" s="327" t="str">
        <f ca="1">VLOOKUP(D1281,档案!A:C,3,FALSE)</f>
        <v>武汉开明</v>
      </c>
      <c r="G1281" s="338" t="str">
        <f ca="1">VLOOKUP(D1281,档案!A:B,2,FALSE)</f>
        <v>建设豪威银行500746（扣ETC)</v>
      </c>
      <c r="H1281" s="328">
        <f ca="1" t="shared" si="199"/>
        <v>45962</v>
      </c>
      <c r="I1281" s="344" t="str">
        <f ca="1" t="shared" si="200"/>
        <v>ETC扣款</v>
      </c>
      <c r="J1281" s="344" t="str">
        <f ca="1" t="shared" si="201"/>
        <v>项目成本</v>
      </c>
      <c r="K1281" s="345">
        <f ca="1" t="shared" si="202"/>
        <v>0</v>
      </c>
      <c r="L1281" s="345">
        <f ca="1" t="shared" si="203"/>
        <v>212.86</v>
      </c>
      <c r="M1281" s="345">
        <f ca="1" t="shared" si="204"/>
        <v>12872.36</v>
      </c>
      <c r="N1281" s="345">
        <f ca="1" t="shared" si="205"/>
        <v>0</v>
      </c>
    </row>
    <row r="1282" ht="14.25" hidden="1" spans="1:14">
      <c r="A1282" s="334">
        <f>档案!A1281</f>
        <v>0</v>
      </c>
      <c r="B1282" s="334">
        <f ca="1" t="shared" si="198"/>
        <v>1</v>
      </c>
      <c r="D1282" s="334">
        <f ca="1" t="shared" si="206"/>
        <v>6</v>
      </c>
      <c r="E1282" s="327">
        <f ca="1" t="shared" si="207"/>
        <v>3</v>
      </c>
      <c r="F1282" s="327" t="str">
        <f ca="1">VLOOKUP(D1282,档案!A:C,3,FALSE)</f>
        <v>武汉开明</v>
      </c>
      <c r="G1282" s="338" t="str">
        <f ca="1">VLOOKUP(D1282,档案!A:B,2,FALSE)</f>
        <v>交通银行洪山支行4632877</v>
      </c>
      <c r="H1282" s="328">
        <f ca="1" t="shared" si="199"/>
        <v>45658</v>
      </c>
      <c r="I1282" s="344" t="str">
        <f ca="1" t="shared" si="200"/>
        <v>期初余额</v>
      </c>
      <c r="J1282" s="344">
        <f ca="1" t="shared" si="201"/>
        <v>0</v>
      </c>
      <c r="K1282" s="345">
        <f ca="1" t="shared" si="202"/>
        <v>0</v>
      </c>
      <c r="L1282" s="345">
        <f ca="1" t="shared" si="203"/>
        <v>0</v>
      </c>
      <c r="M1282" s="345">
        <f ca="1" t="shared" si="204"/>
        <v>0</v>
      </c>
      <c r="N1282" s="345">
        <f ca="1" t="shared" si="205"/>
        <v>0</v>
      </c>
    </row>
    <row r="1283" ht="14.25" hidden="1" spans="1:14">
      <c r="A1283" s="334">
        <f>档案!A1282</f>
        <v>0</v>
      </c>
      <c r="B1283" s="334">
        <f ca="1" t="shared" ref="B1283:B1346" si="208">COUNTA(INDIRECT("'"&amp;A1283&amp;"'!a:a"))</f>
        <v>1</v>
      </c>
      <c r="D1283" s="334">
        <f ca="1" t="shared" si="206"/>
        <v>6</v>
      </c>
      <c r="E1283" s="327">
        <f ca="1" t="shared" si="207"/>
        <v>4</v>
      </c>
      <c r="F1283" s="327" t="str">
        <f ca="1">VLOOKUP(D1283,档案!A:C,3,FALSE)</f>
        <v>武汉开明</v>
      </c>
      <c r="G1283" s="338" t="str">
        <f ca="1">VLOOKUP(D1283,档案!A:B,2,FALSE)</f>
        <v>交通银行洪山支行4632877</v>
      </c>
      <c r="H1283" s="328">
        <f ca="1" t="shared" ref="H1283:H1346" si="209">INDEX(INDIRECT("'"&amp;$D1283&amp;"'!A:g"),$E1283,COLUMN()-7)</f>
        <v>45775</v>
      </c>
      <c r="I1283" s="344" t="str">
        <f ca="1" t="shared" ref="I1283:I1346" si="210">INDEX(INDIRECT("'"&amp;$D1283&amp;"'!A:g"),$E1283,COLUMN()-7)</f>
        <v>收到交通银行贷款户发放贷款</v>
      </c>
      <c r="J1283" s="344" t="str">
        <f ca="1" t="shared" ref="J1283:J1346" si="211">INDEX(INDIRECT("'"&amp;$D1283&amp;"'!A:g"),$E1283,COLUMN()-7)</f>
        <v>借款到账</v>
      </c>
      <c r="K1283" s="345">
        <f ca="1" t="shared" ref="K1283:K1346" si="212">INDEX(INDIRECT("'"&amp;$D1283&amp;"'!A:g"),$E1283,COLUMN()-7)</f>
        <v>2200000</v>
      </c>
      <c r="L1283" s="345">
        <f ca="1" t="shared" ref="L1283:L1346" si="213">INDEX(INDIRECT("'"&amp;$D1283&amp;"'!A:g"),$E1283,COLUMN()-7)</f>
        <v>0</v>
      </c>
      <c r="M1283" s="345">
        <f ca="1" t="shared" ref="M1283:M1346" si="214">INDEX(INDIRECT("'"&amp;$D1283&amp;"'!A:g"),$E1283,COLUMN()-7)</f>
        <v>2200000</v>
      </c>
      <c r="N1283" s="345">
        <f ca="1" t="shared" ref="N1283:N1346" si="215">INDEX(INDIRECT("'"&amp;$D1283&amp;"'!A:g"),$E1283,COLUMN()-7)</f>
        <v>0</v>
      </c>
    </row>
    <row r="1284" ht="14.25" hidden="1" spans="1:14">
      <c r="A1284" s="334">
        <f>档案!A1283</f>
        <v>0</v>
      </c>
      <c r="B1284" s="334">
        <f ca="1" t="shared" si="208"/>
        <v>1</v>
      </c>
      <c r="D1284" s="334">
        <f ca="1" t="shared" ref="D1284:D1347" si="216">IF(E1283&gt;=VLOOKUP(D1283,A:B,2,FALSE),D1283+1,D1283)</f>
        <v>6</v>
      </c>
      <c r="E1284" s="327">
        <f ca="1" t="shared" ref="E1284:E1347" si="217">IF(E1283&gt;=VLOOKUP(D1283,A:B,2,FALSE),3,E1283+1)</f>
        <v>5</v>
      </c>
      <c r="F1284" s="327" t="str">
        <f ca="1">VLOOKUP(D1284,档案!A:C,3,FALSE)</f>
        <v>武汉开明</v>
      </c>
      <c r="G1284" s="338" t="str">
        <f ca="1">VLOOKUP(D1284,档案!A:B,2,FALSE)</f>
        <v>交通银行洪山支行4632877</v>
      </c>
      <c r="H1284" s="328">
        <f ca="1" t="shared" si="209"/>
        <v>45775</v>
      </c>
      <c r="I1284" s="344" t="str">
        <f ca="1" t="shared" si="210"/>
        <v>转湖北开明中行</v>
      </c>
      <c r="J1284" s="344" t="str">
        <f ca="1" t="shared" si="211"/>
        <v>转出他行或提现</v>
      </c>
      <c r="K1284" s="345">
        <f ca="1" t="shared" si="212"/>
        <v>0</v>
      </c>
      <c r="L1284" s="345">
        <f ca="1" t="shared" si="213"/>
        <v>2200000</v>
      </c>
      <c r="M1284" s="345">
        <f ca="1" t="shared" si="214"/>
        <v>0</v>
      </c>
      <c r="N1284" s="345">
        <f ca="1" t="shared" si="215"/>
        <v>0</v>
      </c>
    </row>
    <row r="1285" ht="14.25" hidden="1" spans="1:14">
      <c r="A1285" s="334">
        <f>档案!A1284</f>
        <v>0</v>
      </c>
      <c r="B1285" s="334">
        <f ca="1" t="shared" si="208"/>
        <v>1</v>
      </c>
      <c r="D1285" s="334">
        <f ca="1" t="shared" si="216"/>
        <v>6</v>
      </c>
      <c r="E1285" s="327">
        <f ca="1" t="shared" si="217"/>
        <v>6</v>
      </c>
      <c r="F1285" s="327" t="str">
        <f ca="1">VLOOKUP(D1285,档案!A:C,3,FALSE)</f>
        <v>武汉开明</v>
      </c>
      <c r="G1285" s="338" t="str">
        <f ca="1">VLOOKUP(D1285,档案!A:B,2,FALSE)</f>
        <v>交通银行洪山支行4632877</v>
      </c>
      <c r="H1285" s="328">
        <f ca="1" t="shared" si="209"/>
        <v>45777</v>
      </c>
      <c r="I1285" s="344" t="str">
        <f ca="1" t="shared" si="210"/>
        <v>收到武汉农商行转款</v>
      </c>
      <c r="J1285" s="344" t="str">
        <f ca="1" t="shared" si="211"/>
        <v>他行转入或存现</v>
      </c>
      <c r="K1285" s="345">
        <f ca="1" t="shared" si="212"/>
        <v>60000</v>
      </c>
      <c r="L1285" s="345">
        <f ca="1" t="shared" si="213"/>
        <v>0</v>
      </c>
      <c r="M1285" s="345">
        <f ca="1" t="shared" si="214"/>
        <v>60000</v>
      </c>
      <c r="N1285" s="345">
        <f ca="1" t="shared" si="215"/>
        <v>0</v>
      </c>
    </row>
    <row r="1286" ht="14.25" hidden="1" spans="1:14">
      <c r="A1286" s="334">
        <f>档案!A1285</f>
        <v>0</v>
      </c>
      <c r="B1286" s="334">
        <f ca="1" t="shared" si="208"/>
        <v>1</v>
      </c>
      <c r="D1286" s="334">
        <f ca="1" t="shared" si="216"/>
        <v>6</v>
      </c>
      <c r="E1286" s="327">
        <f ca="1" t="shared" si="217"/>
        <v>7</v>
      </c>
      <c r="F1286" s="327" t="str">
        <f ca="1">VLOOKUP(D1286,档案!A:C,3,FALSE)</f>
        <v>武汉开明</v>
      </c>
      <c r="G1286" s="338" t="str">
        <f ca="1">VLOOKUP(D1286,档案!A:B,2,FALSE)</f>
        <v>交通银行洪山支行4632877</v>
      </c>
      <c r="H1286" s="328">
        <f ca="1" t="shared" si="209"/>
        <v>45797</v>
      </c>
      <c r="I1286" s="344" t="str">
        <f ca="1" t="shared" si="210"/>
        <v>还贷款利息</v>
      </c>
      <c r="J1286" s="344" t="str">
        <f ca="1" t="shared" si="211"/>
        <v>还借款及利息</v>
      </c>
      <c r="K1286" s="345">
        <f ca="1" t="shared" si="212"/>
        <v>0</v>
      </c>
      <c r="L1286" s="345">
        <f ca="1" t="shared" si="213"/>
        <v>4216.67</v>
      </c>
      <c r="M1286" s="345">
        <f ca="1" t="shared" si="214"/>
        <v>55783.33</v>
      </c>
      <c r="N1286" s="345">
        <f ca="1" t="shared" si="215"/>
        <v>0</v>
      </c>
    </row>
    <row r="1287" ht="14.25" hidden="1" spans="1:14">
      <c r="A1287" s="334">
        <f>档案!A1286</f>
        <v>0</v>
      </c>
      <c r="B1287" s="334">
        <f ca="1" t="shared" si="208"/>
        <v>1</v>
      </c>
      <c r="D1287" s="334">
        <f ca="1" t="shared" si="216"/>
        <v>6</v>
      </c>
      <c r="E1287" s="327">
        <f ca="1" t="shared" si="217"/>
        <v>8</v>
      </c>
      <c r="F1287" s="327" t="str">
        <f ca="1">VLOOKUP(D1287,档案!A:C,3,FALSE)</f>
        <v>武汉开明</v>
      </c>
      <c r="G1287" s="338" t="str">
        <f ca="1">VLOOKUP(D1287,档案!A:B,2,FALSE)</f>
        <v>交通银行洪山支行4632877</v>
      </c>
      <c r="H1287" s="328">
        <f ca="1" t="shared" si="209"/>
        <v>45800</v>
      </c>
      <c r="I1287" s="344" t="str">
        <f ca="1" t="shared" si="210"/>
        <v>转武汉农商行</v>
      </c>
      <c r="J1287" s="344" t="str">
        <f ca="1" t="shared" si="211"/>
        <v>转出他行或提现</v>
      </c>
      <c r="K1287" s="345">
        <f ca="1" t="shared" si="212"/>
        <v>0</v>
      </c>
      <c r="L1287" s="345">
        <f ca="1" t="shared" si="213"/>
        <v>55000</v>
      </c>
      <c r="M1287" s="345">
        <f ca="1" t="shared" si="214"/>
        <v>783.330000000002</v>
      </c>
      <c r="N1287" s="345">
        <f ca="1" t="shared" si="215"/>
        <v>0</v>
      </c>
    </row>
    <row r="1288" ht="14.25" hidden="1" spans="1:14">
      <c r="A1288" s="334">
        <f>档案!A1287</f>
        <v>0</v>
      </c>
      <c r="B1288" s="334">
        <f ca="1" t="shared" si="208"/>
        <v>1</v>
      </c>
      <c r="D1288" s="334">
        <f ca="1" t="shared" si="216"/>
        <v>6</v>
      </c>
      <c r="E1288" s="327">
        <f ca="1" t="shared" si="217"/>
        <v>9</v>
      </c>
      <c r="F1288" s="327" t="str">
        <f ca="1">VLOOKUP(D1288,档案!A:C,3,FALSE)</f>
        <v>武汉开明</v>
      </c>
      <c r="G1288" s="338" t="str">
        <f ca="1">VLOOKUP(D1288,档案!A:B,2,FALSE)</f>
        <v>交通银行洪山支行4632877</v>
      </c>
      <c r="H1288" s="328">
        <f ca="1" t="shared" si="209"/>
        <v>45800</v>
      </c>
      <c r="I1288" s="344" t="str">
        <f ca="1" t="shared" si="210"/>
        <v>手续费</v>
      </c>
      <c r="J1288" s="344" t="str">
        <f ca="1" t="shared" si="211"/>
        <v>付日常费用</v>
      </c>
      <c r="K1288" s="348">
        <f ca="1" t="shared" si="212"/>
        <v>0</v>
      </c>
      <c r="L1288" s="345">
        <f ca="1" t="shared" si="213"/>
        <v>1</v>
      </c>
      <c r="M1288" s="345">
        <f ca="1" t="shared" si="214"/>
        <v>782.330000000002</v>
      </c>
      <c r="N1288" s="345">
        <f ca="1" t="shared" si="215"/>
        <v>0</v>
      </c>
    </row>
    <row r="1289" ht="14.25" hidden="1" spans="1:14">
      <c r="A1289" s="334">
        <f>档案!A1288</f>
        <v>0</v>
      </c>
      <c r="B1289" s="334">
        <f ca="1" t="shared" si="208"/>
        <v>1</v>
      </c>
      <c r="D1289" s="334">
        <f ca="1" t="shared" si="216"/>
        <v>6</v>
      </c>
      <c r="E1289" s="327">
        <f ca="1" t="shared" si="217"/>
        <v>10</v>
      </c>
      <c r="F1289" s="327" t="str">
        <f ca="1">VLOOKUP(D1289,档案!A:C,3,FALSE)</f>
        <v>武汉开明</v>
      </c>
      <c r="G1289" s="338" t="str">
        <f ca="1">VLOOKUP(D1289,档案!A:B,2,FALSE)</f>
        <v>交通银行洪山支行4632877</v>
      </c>
      <c r="H1289" s="328">
        <f ca="1" t="shared" si="209"/>
        <v>45811</v>
      </c>
      <c r="I1289" s="344" t="str">
        <f ca="1" t="shared" si="210"/>
        <v>2025年网银服务年费</v>
      </c>
      <c r="J1289" s="344" t="str">
        <f ca="1" t="shared" si="211"/>
        <v>付日常费用</v>
      </c>
      <c r="K1289" s="345">
        <f ca="1" t="shared" si="212"/>
        <v>0</v>
      </c>
      <c r="L1289" s="345">
        <f ca="1" t="shared" si="213"/>
        <v>150</v>
      </c>
      <c r="M1289" s="345">
        <f ca="1" t="shared" si="214"/>
        <v>632.330000000002</v>
      </c>
      <c r="N1289" s="345">
        <f ca="1" t="shared" si="215"/>
        <v>0</v>
      </c>
    </row>
    <row r="1290" ht="14.25" hidden="1" spans="1:14">
      <c r="A1290" s="334">
        <f>档案!A1289</f>
        <v>0</v>
      </c>
      <c r="B1290" s="334">
        <f ca="1" t="shared" si="208"/>
        <v>1</v>
      </c>
      <c r="D1290" s="334">
        <f ca="1" t="shared" si="216"/>
        <v>6</v>
      </c>
      <c r="E1290" s="327">
        <f ca="1" t="shared" si="217"/>
        <v>11</v>
      </c>
      <c r="F1290" s="327" t="str">
        <f ca="1">VLOOKUP(D1290,档案!A:C,3,FALSE)</f>
        <v>武汉开明</v>
      </c>
      <c r="G1290" s="338" t="str">
        <f ca="1">VLOOKUP(D1290,档案!A:B,2,FALSE)</f>
        <v>交通银行洪山支行4632877</v>
      </c>
      <c r="H1290" s="328">
        <f ca="1" t="shared" si="209"/>
        <v>45811</v>
      </c>
      <c r="I1290" s="344" t="str">
        <f ca="1" t="shared" si="210"/>
        <v>2025年网银证书服务费</v>
      </c>
      <c r="J1290" s="344" t="str">
        <f ca="1" t="shared" si="211"/>
        <v>付日常费用</v>
      </c>
      <c r="K1290" s="345">
        <f ca="1" t="shared" si="212"/>
        <v>0</v>
      </c>
      <c r="L1290" s="345">
        <f ca="1" t="shared" si="213"/>
        <v>75</v>
      </c>
      <c r="M1290" s="345">
        <f ca="1" t="shared" si="214"/>
        <v>557.330000000002</v>
      </c>
      <c r="N1290" s="345">
        <f ca="1" t="shared" si="215"/>
        <v>0</v>
      </c>
    </row>
    <row r="1291" ht="14.25" hidden="1" spans="1:14">
      <c r="A1291" s="334">
        <f>档案!A1290</f>
        <v>0</v>
      </c>
      <c r="B1291" s="334">
        <f ca="1" t="shared" si="208"/>
        <v>1</v>
      </c>
      <c r="D1291" s="334">
        <f ca="1" t="shared" si="216"/>
        <v>6</v>
      </c>
      <c r="E1291" s="327">
        <f ca="1" t="shared" si="217"/>
        <v>12</v>
      </c>
      <c r="F1291" s="327" t="str">
        <f ca="1">VLOOKUP(D1291,档案!A:C,3,FALSE)</f>
        <v>武汉开明</v>
      </c>
      <c r="G1291" s="338" t="str">
        <f ca="1">VLOOKUP(D1291,档案!A:B,2,FALSE)</f>
        <v>交通银行洪山支行4632877</v>
      </c>
      <c r="H1291" s="328">
        <f ca="1" t="shared" si="209"/>
        <v>45811</v>
      </c>
      <c r="I1291" s="344" t="str">
        <f ca="1" t="shared" si="210"/>
        <v>2026年网银证书服务费</v>
      </c>
      <c r="J1291" s="344" t="str">
        <f ca="1" t="shared" si="211"/>
        <v>付日常费用</v>
      </c>
      <c r="K1291" s="345">
        <f ca="1" t="shared" si="212"/>
        <v>0</v>
      </c>
      <c r="L1291" s="345">
        <f ca="1" t="shared" si="213"/>
        <v>75</v>
      </c>
      <c r="M1291" s="345">
        <f ca="1" t="shared" si="214"/>
        <v>482.330000000002</v>
      </c>
      <c r="N1291" s="345">
        <f ca="1" t="shared" si="215"/>
        <v>0</v>
      </c>
    </row>
    <row r="1292" ht="14.25" hidden="1" spans="1:14">
      <c r="A1292" s="334">
        <f>档案!A1291</f>
        <v>0</v>
      </c>
      <c r="B1292" s="334">
        <f ca="1" t="shared" si="208"/>
        <v>1</v>
      </c>
      <c r="D1292" s="334">
        <f ca="1" t="shared" si="216"/>
        <v>6</v>
      </c>
      <c r="E1292" s="327">
        <f ca="1" t="shared" si="217"/>
        <v>13</v>
      </c>
      <c r="F1292" s="327" t="str">
        <f ca="1">VLOOKUP(D1292,档案!A:C,3,FALSE)</f>
        <v>武汉开明</v>
      </c>
      <c r="G1292" s="338" t="str">
        <f ca="1">VLOOKUP(D1292,档案!A:B,2,FALSE)</f>
        <v>交通银行洪山支行4632877</v>
      </c>
      <c r="H1292" s="328">
        <f ca="1" t="shared" si="209"/>
        <v>45817</v>
      </c>
      <c r="I1292" s="344" t="str">
        <f ca="1" t="shared" si="210"/>
        <v>收到武汉农商行转款</v>
      </c>
      <c r="J1292" s="344" t="str">
        <f ca="1" t="shared" si="211"/>
        <v>他行转入或存现</v>
      </c>
      <c r="K1292" s="345">
        <f ca="1" t="shared" si="212"/>
        <v>50000</v>
      </c>
      <c r="L1292" s="345">
        <f ca="1" t="shared" si="213"/>
        <v>0</v>
      </c>
      <c r="M1292" s="345">
        <f ca="1" t="shared" si="214"/>
        <v>50482.33</v>
      </c>
      <c r="N1292" s="345">
        <f ca="1" t="shared" si="215"/>
        <v>0</v>
      </c>
    </row>
    <row r="1293" ht="14.25" hidden="1" spans="1:14">
      <c r="A1293" s="334">
        <f>档案!A1292</f>
        <v>0</v>
      </c>
      <c r="B1293" s="334">
        <f ca="1" t="shared" si="208"/>
        <v>1</v>
      </c>
      <c r="D1293" s="334">
        <f ca="1" t="shared" si="216"/>
        <v>6</v>
      </c>
      <c r="E1293" s="327">
        <f ca="1" t="shared" si="217"/>
        <v>14</v>
      </c>
      <c r="F1293" s="327" t="str">
        <f ca="1">VLOOKUP(D1293,档案!A:C,3,FALSE)</f>
        <v>武汉开明</v>
      </c>
      <c r="G1293" s="338" t="str">
        <f ca="1">VLOOKUP(D1293,档案!A:B,2,FALSE)</f>
        <v>交通银行洪山支行4632877</v>
      </c>
      <c r="H1293" s="328">
        <f ca="1" t="shared" si="209"/>
        <v>45831</v>
      </c>
      <c r="I1293" s="344" t="str">
        <f ca="1" t="shared" si="210"/>
        <v>还贷款利息</v>
      </c>
      <c r="J1293" s="344" t="str">
        <f ca="1" t="shared" si="211"/>
        <v>还借款及利息</v>
      </c>
      <c r="K1293" s="345">
        <f ca="1" t="shared" si="212"/>
        <v>0</v>
      </c>
      <c r="L1293" s="345">
        <f ca="1" t="shared" si="213"/>
        <v>5683.33</v>
      </c>
      <c r="M1293" s="345">
        <f ca="1" t="shared" si="214"/>
        <v>44799</v>
      </c>
      <c r="N1293" s="345">
        <f ca="1" t="shared" si="215"/>
        <v>0</v>
      </c>
    </row>
    <row r="1294" ht="14.25" hidden="1" spans="1:14">
      <c r="A1294" s="334">
        <f>档案!A1293</f>
        <v>0</v>
      </c>
      <c r="B1294" s="334">
        <f ca="1" t="shared" si="208"/>
        <v>1</v>
      </c>
      <c r="D1294" s="334">
        <f ca="1" t="shared" si="216"/>
        <v>6</v>
      </c>
      <c r="E1294" s="327">
        <f ca="1" t="shared" si="217"/>
        <v>15</v>
      </c>
      <c r="F1294" s="327" t="str">
        <f ca="1">VLOOKUP(D1294,档案!A:C,3,FALSE)</f>
        <v>武汉开明</v>
      </c>
      <c r="G1294" s="338" t="str">
        <f ca="1">VLOOKUP(D1294,档案!A:B,2,FALSE)</f>
        <v>交通银行洪山支行4632877</v>
      </c>
      <c r="H1294" s="328">
        <f ca="1" t="shared" si="209"/>
        <v>45831</v>
      </c>
      <c r="I1294" s="344" t="str">
        <f ca="1" t="shared" si="210"/>
        <v>银行结息</v>
      </c>
      <c r="J1294" s="344" t="str">
        <f ca="1" t="shared" si="211"/>
        <v>其他收款</v>
      </c>
      <c r="K1294" s="345">
        <f ca="1" t="shared" si="212"/>
        <v>4.43</v>
      </c>
      <c r="L1294" s="345">
        <f ca="1" t="shared" si="213"/>
        <v>0</v>
      </c>
      <c r="M1294" s="345">
        <f ca="1" t="shared" si="214"/>
        <v>44803.43</v>
      </c>
      <c r="N1294" s="345">
        <f ca="1" t="shared" si="215"/>
        <v>0</v>
      </c>
    </row>
    <row r="1295" ht="14.25" hidden="1" spans="1:14">
      <c r="A1295" s="334">
        <f>档案!A1294</f>
        <v>0</v>
      </c>
      <c r="B1295" s="334">
        <f ca="1" t="shared" si="208"/>
        <v>1</v>
      </c>
      <c r="D1295" s="334">
        <f ca="1" t="shared" si="216"/>
        <v>6</v>
      </c>
      <c r="E1295" s="327">
        <f ca="1" t="shared" si="217"/>
        <v>16</v>
      </c>
      <c r="F1295" s="327" t="str">
        <f ca="1">VLOOKUP(D1295,档案!A:C,3,FALSE)</f>
        <v>武汉开明</v>
      </c>
      <c r="G1295" s="338" t="str">
        <f ca="1">VLOOKUP(D1295,档案!A:B,2,FALSE)</f>
        <v>交通银行洪山支行4632877</v>
      </c>
      <c r="H1295" s="328">
        <f ca="1" t="shared" si="209"/>
        <v>45859</v>
      </c>
      <c r="I1295" s="344" t="str">
        <f ca="1" t="shared" si="210"/>
        <v>还贷款利息</v>
      </c>
      <c r="J1295" s="344" t="str">
        <f ca="1" t="shared" si="211"/>
        <v>还借款及利息</v>
      </c>
      <c r="K1295" s="345">
        <f ca="1" t="shared" si="212"/>
        <v>0</v>
      </c>
      <c r="L1295" s="345">
        <f ca="1" t="shared" si="213"/>
        <v>5500</v>
      </c>
      <c r="M1295" s="345">
        <f ca="1" t="shared" si="214"/>
        <v>39303.43</v>
      </c>
      <c r="N1295" s="345">
        <f ca="1" t="shared" si="215"/>
        <v>0</v>
      </c>
    </row>
    <row r="1296" ht="14.25" hidden="1" spans="1:14">
      <c r="A1296" s="334">
        <f>档案!A1295</f>
        <v>0</v>
      </c>
      <c r="B1296" s="334">
        <f ca="1" t="shared" si="208"/>
        <v>1</v>
      </c>
      <c r="D1296" s="334">
        <f ca="1" t="shared" si="216"/>
        <v>6</v>
      </c>
      <c r="E1296" s="327">
        <f ca="1" t="shared" si="217"/>
        <v>17</v>
      </c>
      <c r="F1296" s="327" t="str">
        <f ca="1">VLOOKUP(D1296,档案!A:C,3,FALSE)</f>
        <v>武汉开明</v>
      </c>
      <c r="G1296" s="338" t="str">
        <f ca="1">VLOOKUP(D1296,档案!A:B,2,FALSE)</f>
        <v>交通银行洪山支行4632877</v>
      </c>
      <c r="H1296" s="328">
        <f ca="1" t="shared" si="209"/>
        <v>45862</v>
      </c>
      <c r="I1296" s="344" t="str">
        <f ca="1" t="shared" si="210"/>
        <v>转湖北邮政</v>
      </c>
      <c r="J1296" s="344" t="str">
        <f ca="1" t="shared" si="211"/>
        <v>转出他行或提现</v>
      </c>
      <c r="K1296" s="345">
        <f ca="1" t="shared" si="212"/>
        <v>0</v>
      </c>
      <c r="L1296" s="345">
        <f ca="1" t="shared" si="213"/>
        <v>30000</v>
      </c>
      <c r="M1296" s="345">
        <f ca="1" t="shared" si="214"/>
        <v>9303.43</v>
      </c>
      <c r="N1296" s="345">
        <f ca="1" t="shared" si="215"/>
        <v>0</v>
      </c>
    </row>
    <row r="1297" ht="14.25" hidden="1" spans="1:14">
      <c r="A1297" s="334">
        <f>档案!A1296</f>
        <v>0</v>
      </c>
      <c r="B1297" s="334">
        <f ca="1" t="shared" si="208"/>
        <v>1</v>
      </c>
      <c r="D1297" s="334">
        <f ca="1" t="shared" si="216"/>
        <v>6</v>
      </c>
      <c r="E1297" s="327">
        <f ca="1" t="shared" si="217"/>
        <v>18</v>
      </c>
      <c r="F1297" s="327" t="str">
        <f ca="1">VLOOKUP(D1297,档案!A:C,3,FALSE)</f>
        <v>武汉开明</v>
      </c>
      <c r="G1297" s="338" t="str">
        <f ca="1">VLOOKUP(D1297,档案!A:B,2,FALSE)</f>
        <v>交通银行洪山支行4632877</v>
      </c>
      <c r="H1297" s="328">
        <f ca="1" t="shared" si="209"/>
        <v>45862</v>
      </c>
      <c r="I1297" s="344" t="str">
        <f ca="1" t="shared" si="210"/>
        <v>手续费</v>
      </c>
      <c r="J1297" s="344" t="str">
        <f ca="1" t="shared" si="211"/>
        <v>付日常费用</v>
      </c>
      <c r="K1297" s="345">
        <f ca="1" t="shared" si="212"/>
        <v>0</v>
      </c>
      <c r="L1297" s="345">
        <f ca="1" t="shared" si="213"/>
        <v>9</v>
      </c>
      <c r="M1297" s="345">
        <f ca="1" t="shared" si="214"/>
        <v>9294.43</v>
      </c>
      <c r="N1297" s="345">
        <f ca="1" t="shared" si="215"/>
        <v>0</v>
      </c>
    </row>
    <row r="1298" ht="14.25" hidden="1" spans="1:14">
      <c r="A1298" s="334">
        <f>档案!A1297</f>
        <v>0</v>
      </c>
      <c r="B1298" s="334">
        <f ca="1" t="shared" si="208"/>
        <v>1</v>
      </c>
      <c r="D1298" s="334">
        <f ca="1" t="shared" si="216"/>
        <v>6</v>
      </c>
      <c r="E1298" s="327">
        <f ca="1" t="shared" si="217"/>
        <v>19</v>
      </c>
      <c r="F1298" s="327" t="str">
        <f ca="1">VLOOKUP(D1298,档案!A:C,3,FALSE)</f>
        <v>武汉开明</v>
      </c>
      <c r="G1298" s="338" t="str">
        <f ca="1">VLOOKUP(D1298,档案!A:B,2,FALSE)</f>
        <v>交通银行洪山支行4632877</v>
      </c>
      <c r="H1298" s="328">
        <f ca="1" t="shared" si="209"/>
        <v>45874</v>
      </c>
      <c r="I1298" s="344" t="str">
        <f ca="1" t="shared" si="210"/>
        <v>转武汉农商行</v>
      </c>
      <c r="J1298" s="344" t="str">
        <f ca="1" t="shared" si="211"/>
        <v>转出他行或提现</v>
      </c>
      <c r="K1298" s="345">
        <f ca="1" t="shared" si="212"/>
        <v>0</v>
      </c>
      <c r="L1298" s="345">
        <f ca="1" t="shared" si="213"/>
        <v>9200</v>
      </c>
      <c r="M1298" s="345">
        <f ca="1" t="shared" si="214"/>
        <v>94.4300000000003</v>
      </c>
      <c r="N1298" s="345">
        <f ca="1" t="shared" si="215"/>
        <v>0</v>
      </c>
    </row>
    <row r="1299" ht="14.25" hidden="1" spans="1:14">
      <c r="A1299" s="334">
        <f>档案!A1298</f>
        <v>0</v>
      </c>
      <c r="B1299" s="334">
        <f ca="1" t="shared" si="208"/>
        <v>1</v>
      </c>
      <c r="D1299" s="334">
        <f ca="1" t="shared" si="216"/>
        <v>6</v>
      </c>
      <c r="E1299" s="327">
        <f ca="1" t="shared" si="217"/>
        <v>20</v>
      </c>
      <c r="F1299" s="327" t="str">
        <f ca="1">VLOOKUP(D1299,档案!A:C,3,FALSE)</f>
        <v>武汉开明</v>
      </c>
      <c r="G1299" s="338" t="str">
        <f ca="1">VLOOKUP(D1299,档案!A:B,2,FALSE)</f>
        <v>交通银行洪山支行4632877</v>
      </c>
      <c r="H1299" s="328">
        <f ca="1" t="shared" si="209"/>
        <v>45874</v>
      </c>
      <c r="I1299" s="344" t="str">
        <f ca="1" t="shared" si="210"/>
        <v>手续费</v>
      </c>
      <c r="J1299" s="344" t="str">
        <f ca="1" t="shared" si="211"/>
        <v>付日常费用</v>
      </c>
      <c r="K1299" s="345">
        <f ca="1" t="shared" si="212"/>
        <v>0</v>
      </c>
      <c r="L1299" s="345">
        <f ca="1" t="shared" si="213"/>
        <v>1</v>
      </c>
      <c r="M1299" s="345">
        <f ca="1" t="shared" si="214"/>
        <v>93.4300000000003</v>
      </c>
      <c r="N1299" s="345">
        <f ca="1" t="shared" si="215"/>
        <v>0</v>
      </c>
    </row>
    <row r="1300" ht="14.25" hidden="1" spans="1:14">
      <c r="A1300" s="334">
        <f>档案!A1299</f>
        <v>0</v>
      </c>
      <c r="B1300" s="334">
        <f ca="1" t="shared" si="208"/>
        <v>1</v>
      </c>
      <c r="D1300" s="334">
        <f ca="1" t="shared" si="216"/>
        <v>6</v>
      </c>
      <c r="E1300" s="327">
        <f ca="1" t="shared" si="217"/>
        <v>21</v>
      </c>
      <c r="F1300" s="327" t="str">
        <f ca="1">VLOOKUP(D1300,档案!A:C,3,FALSE)</f>
        <v>武汉开明</v>
      </c>
      <c r="G1300" s="338" t="str">
        <f ca="1">VLOOKUP(D1300,档案!A:B,2,FALSE)</f>
        <v>交通银行洪山支行4632877</v>
      </c>
      <c r="H1300" s="328">
        <f ca="1" t="shared" si="209"/>
        <v>45887</v>
      </c>
      <c r="I1300" s="344" t="str">
        <f ca="1" t="shared" si="210"/>
        <v>收到武汉农商行转款</v>
      </c>
      <c r="J1300" s="344" t="str">
        <f ca="1" t="shared" si="211"/>
        <v>他行转入或存现</v>
      </c>
      <c r="K1300" s="345">
        <f ca="1" t="shared" si="212"/>
        <v>10000</v>
      </c>
      <c r="L1300" s="345">
        <f ca="1" t="shared" si="213"/>
        <v>0</v>
      </c>
      <c r="M1300" s="345">
        <f ca="1" t="shared" si="214"/>
        <v>10093.43</v>
      </c>
      <c r="N1300" s="345">
        <f ca="1" t="shared" si="215"/>
        <v>0</v>
      </c>
    </row>
    <row r="1301" ht="14.25" hidden="1" spans="1:14">
      <c r="A1301" s="334">
        <f>档案!A1300</f>
        <v>0</v>
      </c>
      <c r="B1301" s="334">
        <f ca="1" t="shared" si="208"/>
        <v>1</v>
      </c>
      <c r="D1301" s="334">
        <f ca="1" t="shared" si="216"/>
        <v>6</v>
      </c>
      <c r="E1301" s="327">
        <f ca="1" t="shared" si="217"/>
        <v>22</v>
      </c>
      <c r="F1301" s="327" t="str">
        <f ca="1">VLOOKUP(D1301,档案!A:C,3,FALSE)</f>
        <v>武汉开明</v>
      </c>
      <c r="G1301" s="338" t="str">
        <f ca="1">VLOOKUP(D1301,档案!A:B,2,FALSE)</f>
        <v>交通银行洪山支行4632877</v>
      </c>
      <c r="H1301" s="328">
        <f ca="1" t="shared" si="209"/>
        <v>45889</v>
      </c>
      <c r="I1301" s="344" t="str">
        <f ca="1" t="shared" si="210"/>
        <v>还贷款利息</v>
      </c>
      <c r="J1301" s="344" t="str">
        <f ca="1" t="shared" si="211"/>
        <v>还借款及利息</v>
      </c>
      <c r="K1301" s="345">
        <f ca="1" t="shared" si="212"/>
        <v>0</v>
      </c>
      <c r="L1301" s="345">
        <f ca="1" t="shared" si="213"/>
        <v>5683.33</v>
      </c>
      <c r="M1301" s="345">
        <f ca="1" t="shared" si="214"/>
        <v>4410.1</v>
      </c>
      <c r="N1301" s="345">
        <f ca="1" t="shared" si="215"/>
        <v>0</v>
      </c>
    </row>
    <row r="1302" ht="14.25" hidden="1" spans="1:14">
      <c r="A1302" s="334">
        <f>档案!A1301</f>
        <v>0</v>
      </c>
      <c r="B1302" s="334">
        <f ca="1" t="shared" si="208"/>
        <v>1</v>
      </c>
      <c r="D1302" s="334">
        <f ca="1" t="shared" si="216"/>
        <v>6</v>
      </c>
      <c r="E1302" s="327">
        <f ca="1" t="shared" si="217"/>
        <v>23</v>
      </c>
      <c r="F1302" s="327" t="str">
        <f ca="1">VLOOKUP(D1302,档案!A:C,3,FALSE)</f>
        <v>武汉开明</v>
      </c>
      <c r="G1302" s="338" t="str">
        <f ca="1">VLOOKUP(D1302,档案!A:B,2,FALSE)</f>
        <v>交通银行洪山支行4632877</v>
      </c>
      <c r="H1302" s="328">
        <f ca="1" t="shared" si="209"/>
        <v>45919</v>
      </c>
      <c r="I1302" s="344" t="str">
        <f ca="1" t="shared" si="210"/>
        <v>收到武汉农商行转款</v>
      </c>
      <c r="J1302" s="344" t="str">
        <f ca="1" t="shared" si="211"/>
        <v>他行转入或存现</v>
      </c>
      <c r="K1302" s="345">
        <f ca="1" t="shared" si="212"/>
        <v>5000</v>
      </c>
      <c r="L1302" s="345">
        <f ca="1" t="shared" si="213"/>
        <v>0</v>
      </c>
      <c r="M1302" s="345">
        <f ca="1" t="shared" si="214"/>
        <v>9410.1</v>
      </c>
      <c r="N1302" s="345">
        <f ca="1" t="shared" si="215"/>
        <v>0</v>
      </c>
    </row>
    <row r="1303" ht="14.25" hidden="1" spans="1:14">
      <c r="A1303" s="334">
        <f>档案!A1302</f>
        <v>0</v>
      </c>
      <c r="B1303" s="334">
        <f ca="1" t="shared" si="208"/>
        <v>1</v>
      </c>
      <c r="D1303" s="334">
        <f ca="1" t="shared" si="216"/>
        <v>6</v>
      </c>
      <c r="E1303" s="327">
        <f ca="1" t="shared" si="217"/>
        <v>24</v>
      </c>
      <c r="F1303" s="327" t="str">
        <f ca="1">VLOOKUP(D1303,档案!A:C,3,FALSE)</f>
        <v>武汉开明</v>
      </c>
      <c r="G1303" s="338" t="str">
        <f ca="1">VLOOKUP(D1303,档案!A:B,2,FALSE)</f>
        <v>交通银行洪山支行4632877</v>
      </c>
      <c r="H1303" s="328">
        <f ca="1" t="shared" si="209"/>
        <v>45922</v>
      </c>
      <c r="I1303" s="344" t="str">
        <f ca="1" t="shared" si="210"/>
        <v>收到银行结息</v>
      </c>
      <c r="J1303" s="344" t="str">
        <f ca="1" t="shared" si="211"/>
        <v>其他收款</v>
      </c>
      <c r="K1303" s="345">
        <f ca="1" t="shared" si="212"/>
        <v>2.45</v>
      </c>
      <c r="L1303" s="345">
        <f ca="1" t="shared" si="213"/>
        <v>0</v>
      </c>
      <c r="M1303" s="345">
        <f ca="1" t="shared" si="214"/>
        <v>9412.55</v>
      </c>
      <c r="N1303" s="345">
        <f ca="1" t="shared" si="215"/>
        <v>0</v>
      </c>
    </row>
    <row r="1304" ht="14.25" spans="1:14">
      <c r="A1304" s="334">
        <f>档案!A1303</f>
        <v>0</v>
      </c>
      <c r="B1304" s="334">
        <f ca="1" t="shared" si="208"/>
        <v>1</v>
      </c>
      <c r="D1304" s="334">
        <f ca="1" t="shared" si="216"/>
        <v>6</v>
      </c>
      <c r="E1304" s="327">
        <f ca="1" t="shared" si="217"/>
        <v>25</v>
      </c>
      <c r="F1304" s="327" t="str">
        <f ca="1">VLOOKUP(D1304,档案!A:C,3,FALSE)</f>
        <v>武汉开明</v>
      </c>
      <c r="G1304" s="338" t="str">
        <f ca="1">VLOOKUP(D1304,档案!A:B,2,FALSE)</f>
        <v>交通银行洪山支行4632877</v>
      </c>
      <c r="H1304" s="328">
        <f ca="1" t="shared" si="209"/>
        <v>45922</v>
      </c>
      <c r="I1304" s="344" t="str">
        <f ca="1" t="shared" si="210"/>
        <v>还贷款利息</v>
      </c>
      <c r="J1304" s="344" t="str">
        <f ca="1" t="shared" si="211"/>
        <v>还借款及利息</v>
      </c>
      <c r="K1304" s="345">
        <f ca="1" t="shared" si="212"/>
        <v>0</v>
      </c>
      <c r="L1304" s="345">
        <f ca="1" t="shared" si="213"/>
        <v>5683.33</v>
      </c>
      <c r="M1304" s="345">
        <f ca="1" t="shared" si="214"/>
        <v>3729.22</v>
      </c>
      <c r="N1304" s="345">
        <f ca="1" t="shared" si="215"/>
        <v>0</v>
      </c>
    </row>
    <row r="1305" ht="14.25" hidden="1" spans="1:14">
      <c r="A1305" s="334">
        <f>档案!A1304</f>
        <v>0</v>
      </c>
      <c r="B1305" s="334">
        <f ca="1" t="shared" si="208"/>
        <v>1</v>
      </c>
      <c r="D1305" s="334">
        <f ca="1" t="shared" si="216"/>
        <v>6</v>
      </c>
      <c r="E1305" s="327">
        <f ca="1" t="shared" si="217"/>
        <v>26</v>
      </c>
      <c r="F1305" s="327" t="str">
        <f ca="1">VLOOKUP(D1305,档案!A:C,3,FALSE)</f>
        <v>武汉开明</v>
      </c>
      <c r="G1305" s="338" t="str">
        <f ca="1">VLOOKUP(D1305,档案!A:B,2,FALSE)</f>
        <v>交通银行洪山支行4632877</v>
      </c>
      <c r="H1305" s="328">
        <f ca="1" t="shared" si="209"/>
        <v>45947</v>
      </c>
      <c r="I1305" s="344" t="str">
        <f ca="1" t="shared" si="210"/>
        <v>收到武汉农商行转款</v>
      </c>
      <c r="J1305" s="344" t="str">
        <f ca="1" t="shared" si="211"/>
        <v>他行转入或存现</v>
      </c>
      <c r="K1305" s="345">
        <f ca="1" t="shared" si="212"/>
        <v>10000</v>
      </c>
      <c r="L1305" s="345">
        <f ca="1" t="shared" si="213"/>
        <v>0</v>
      </c>
      <c r="M1305" s="345">
        <f ca="1" t="shared" si="214"/>
        <v>13729.22</v>
      </c>
      <c r="N1305" s="345">
        <f ca="1" t="shared" si="215"/>
        <v>0</v>
      </c>
    </row>
    <row r="1306" ht="14.25" hidden="1" spans="1:14">
      <c r="A1306" s="334">
        <f>档案!A1305</f>
        <v>0</v>
      </c>
      <c r="B1306" s="334">
        <f ca="1" t="shared" si="208"/>
        <v>1</v>
      </c>
      <c r="D1306" s="334">
        <f ca="1" t="shared" si="216"/>
        <v>6</v>
      </c>
      <c r="E1306" s="327">
        <f ca="1" t="shared" si="217"/>
        <v>27</v>
      </c>
      <c r="F1306" s="327" t="str">
        <f ca="1">VLOOKUP(D1306,档案!A:C,3,FALSE)</f>
        <v>武汉开明</v>
      </c>
      <c r="G1306" s="338" t="str">
        <f ca="1">VLOOKUP(D1306,档案!A:B,2,FALSE)</f>
        <v>交通银行洪山支行4632877</v>
      </c>
      <c r="H1306" s="328">
        <f ca="1" t="shared" si="209"/>
        <v>45951</v>
      </c>
      <c r="I1306" s="344" t="str">
        <f ca="1" t="shared" si="210"/>
        <v>还贷款利息</v>
      </c>
      <c r="J1306" s="344" t="str">
        <f ca="1" t="shared" si="211"/>
        <v>还借款及利息</v>
      </c>
      <c r="K1306" s="345">
        <f ca="1" t="shared" si="212"/>
        <v>0</v>
      </c>
      <c r="L1306" s="345">
        <f ca="1" t="shared" si="213"/>
        <v>5500</v>
      </c>
      <c r="M1306" s="345">
        <f ca="1" t="shared" si="214"/>
        <v>8229.22</v>
      </c>
      <c r="N1306" s="345">
        <f ca="1" t="shared" si="215"/>
        <v>0</v>
      </c>
    </row>
    <row r="1307" ht="14.25" hidden="1" spans="1:14">
      <c r="A1307" s="334">
        <f>档案!A1306</f>
        <v>0</v>
      </c>
      <c r="B1307" s="334">
        <f ca="1" t="shared" si="208"/>
        <v>1</v>
      </c>
      <c r="D1307" s="334">
        <f ca="1" t="shared" si="216"/>
        <v>6</v>
      </c>
      <c r="E1307" s="327">
        <f ca="1" t="shared" si="217"/>
        <v>28</v>
      </c>
      <c r="F1307" s="327" t="str">
        <f ca="1">VLOOKUP(D1307,档案!A:C,3,FALSE)</f>
        <v>武汉开明</v>
      </c>
      <c r="G1307" s="338" t="str">
        <f ca="1">VLOOKUP(D1307,档案!A:B,2,FALSE)</f>
        <v>交通银行洪山支行4632877</v>
      </c>
      <c r="H1307" s="328">
        <f ca="1" t="shared" si="209"/>
        <v>45979</v>
      </c>
      <c r="I1307" s="344" t="str">
        <f ca="1" t="shared" si="210"/>
        <v>收到武汉农商行转款</v>
      </c>
      <c r="J1307" s="344" t="str">
        <f ca="1" t="shared" si="211"/>
        <v>他行转入或存现</v>
      </c>
      <c r="K1307" s="345">
        <f ca="1" t="shared" si="212"/>
        <v>5000</v>
      </c>
      <c r="L1307" s="345">
        <f ca="1" t="shared" si="213"/>
        <v>0</v>
      </c>
      <c r="M1307" s="345">
        <f ca="1" t="shared" si="214"/>
        <v>13229.22</v>
      </c>
      <c r="N1307" s="345">
        <f ca="1" t="shared" si="215"/>
        <v>0</v>
      </c>
    </row>
    <row r="1308" ht="14.25" hidden="1" spans="1:14">
      <c r="A1308" s="334">
        <f>档案!A1307</f>
        <v>0</v>
      </c>
      <c r="B1308" s="334">
        <f ca="1" t="shared" si="208"/>
        <v>1</v>
      </c>
      <c r="D1308" s="334">
        <f ca="1" t="shared" si="216"/>
        <v>7</v>
      </c>
      <c r="E1308" s="327">
        <f ca="1" t="shared" si="217"/>
        <v>3</v>
      </c>
      <c r="F1308" s="327" t="str">
        <f ca="1">VLOOKUP(D1308,档案!A:C,3,FALSE)</f>
        <v>武汉开明</v>
      </c>
      <c r="G1308" s="338" t="str">
        <f ca="1">VLOOKUP(D1308,档案!A:B,2,FALSE)</f>
        <v>邮政储蓄凤凰支行096669</v>
      </c>
      <c r="H1308" s="328">
        <f ca="1" t="shared" si="209"/>
        <v>45658</v>
      </c>
      <c r="I1308" s="344" t="str">
        <f ca="1" t="shared" si="210"/>
        <v>期初余额</v>
      </c>
      <c r="J1308" s="344">
        <f ca="1" t="shared" si="211"/>
        <v>0</v>
      </c>
      <c r="K1308" s="345">
        <f ca="1" t="shared" si="212"/>
        <v>0</v>
      </c>
      <c r="L1308" s="345">
        <f ca="1" t="shared" si="213"/>
        <v>0</v>
      </c>
      <c r="M1308" s="345">
        <f ca="1" t="shared" si="214"/>
        <v>385.26000000001</v>
      </c>
      <c r="N1308" s="345">
        <f ca="1" t="shared" si="215"/>
        <v>0</v>
      </c>
    </row>
    <row r="1309" ht="14.25" hidden="1" spans="1:14">
      <c r="A1309" s="334">
        <f>档案!A1308</f>
        <v>0</v>
      </c>
      <c r="B1309" s="334">
        <f ca="1" t="shared" si="208"/>
        <v>1</v>
      </c>
      <c r="D1309" s="334">
        <f ca="1" t="shared" si="216"/>
        <v>7</v>
      </c>
      <c r="E1309" s="327">
        <f ca="1" t="shared" si="217"/>
        <v>4</v>
      </c>
      <c r="F1309" s="327" t="str">
        <f ca="1">VLOOKUP(D1309,档案!A:C,3,FALSE)</f>
        <v>武汉开明</v>
      </c>
      <c r="G1309" s="338" t="str">
        <f ca="1">VLOOKUP(D1309,档案!A:B,2,FALSE)</f>
        <v>邮政储蓄凤凰支行096669</v>
      </c>
      <c r="H1309" s="328">
        <f ca="1" t="shared" si="209"/>
        <v>45737</v>
      </c>
      <c r="I1309" s="344" t="str">
        <f ca="1" t="shared" si="210"/>
        <v>银行结息收入</v>
      </c>
      <c r="J1309" s="344" t="str">
        <f ca="1" t="shared" si="211"/>
        <v>其他收款</v>
      </c>
      <c r="K1309" s="345">
        <f ca="1" t="shared" si="212"/>
        <v>0.1</v>
      </c>
      <c r="L1309" s="345">
        <f ca="1" t="shared" si="213"/>
        <v>0</v>
      </c>
      <c r="M1309" s="345">
        <f ca="1" t="shared" si="214"/>
        <v>385.36000000001</v>
      </c>
      <c r="N1309" s="345">
        <f ca="1" t="shared" si="215"/>
        <v>0</v>
      </c>
    </row>
    <row r="1310" ht="14.25" hidden="1" spans="1:14">
      <c r="A1310" s="334">
        <f>档案!A1309</f>
        <v>0</v>
      </c>
      <c r="B1310" s="334">
        <f ca="1" t="shared" si="208"/>
        <v>1</v>
      </c>
      <c r="D1310" s="334">
        <f ca="1" t="shared" si="216"/>
        <v>7</v>
      </c>
      <c r="E1310" s="327">
        <f ca="1" t="shared" si="217"/>
        <v>5</v>
      </c>
      <c r="F1310" s="327" t="str">
        <f ca="1">VLOOKUP(D1310,档案!A:C,3,FALSE)</f>
        <v>武汉开明</v>
      </c>
      <c r="G1310" s="338" t="str">
        <f ca="1">VLOOKUP(D1310,档案!A:B,2,FALSE)</f>
        <v>邮政储蓄凤凰支行096669</v>
      </c>
      <c r="H1310" s="328">
        <f ca="1" t="shared" si="209"/>
        <v>45827</v>
      </c>
      <c r="I1310" s="344" t="str">
        <f ca="1" t="shared" si="210"/>
        <v>转武汉工行</v>
      </c>
      <c r="J1310" s="344" t="str">
        <f ca="1" t="shared" si="211"/>
        <v>转出他行或提现</v>
      </c>
      <c r="K1310" s="345">
        <f ca="1" t="shared" si="212"/>
        <v>0</v>
      </c>
      <c r="L1310" s="345">
        <f ca="1" t="shared" si="213"/>
        <v>10</v>
      </c>
      <c r="M1310" s="345">
        <f ca="1" t="shared" si="214"/>
        <v>375.36000000001</v>
      </c>
      <c r="N1310" s="345">
        <f ca="1" t="shared" si="215"/>
        <v>0</v>
      </c>
    </row>
    <row r="1311" ht="14.25" hidden="1" spans="1:14">
      <c r="A1311" s="334">
        <f>档案!A1310</f>
        <v>0</v>
      </c>
      <c r="B1311" s="334">
        <f ca="1" t="shared" si="208"/>
        <v>1</v>
      </c>
      <c r="D1311" s="334">
        <f ca="1" t="shared" si="216"/>
        <v>7</v>
      </c>
      <c r="E1311" s="327">
        <f ca="1" t="shared" si="217"/>
        <v>6</v>
      </c>
      <c r="F1311" s="327" t="str">
        <f ca="1">VLOOKUP(D1311,档案!A:C,3,FALSE)</f>
        <v>武汉开明</v>
      </c>
      <c r="G1311" s="338" t="str">
        <f ca="1">VLOOKUP(D1311,档案!A:B,2,FALSE)</f>
        <v>邮政储蓄凤凰支行096669</v>
      </c>
      <c r="H1311" s="328">
        <f ca="1" t="shared" si="209"/>
        <v>45828</v>
      </c>
      <c r="I1311" s="344" t="str">
        <f ca="1" t="shared" si="210"/>
        <v>收到武汉农商行转款</v>
      </c>
      <c r="J1311" s="344" t="str">
        <f ca="1" t="shared" si="211"/>
        <v>他行转入或存现</v>
      </c>
      <c r="K1311" s="345">
        <f ca="1" t="shared" si="212"/>
        <v>5</v>
      </c>
      <c r="L1311" s="345">
        <f ca="1" t="shared" si="213"/>
        <v>0</v>
      </c>
      <c r="M1311" s="345">
        <f ca="1" t="shared" si="214"/>
        <v>380.36000000001</v>
      </c>
      <c r="N1311" s="345">
        <f ca="1" t="shared" si="215"/>
        <v>0</v>
      </c>
    </row>
    <row r="1312" ht="14.25" hidden="1" spans="1:14">
      <c r="A1312" s="334">
        <f>档案!A1311</f>
        <v>0</v>
      </c>
      <c r="B1312" s="334">
        <f ca="1" t="shared" si="208"/>
        <v>1</v>
      </c>
      <c r="D1312" s="334">
        <f ca="1" t="shared" si="216"/>
        <v>7</v>
      </c>
      <c r="E1312" s="327">
        <f ca="1" t="shared" si="217"/>
        <v>7</v>
      </c>
      <c r="F1312" s="327" t="str">
        <f ca="1">VLOOKUP(D1312,档案!A:C,3,FALSE)</f>
        <v>武汉开明</v>
      </c>
      <c r="G1312" s="338" t="str">
        <f ca="1">VLOOKUP(D1312,档案!A:B,2,FALSE)</f>
        <v>邮政储蓄凤凰支行096669</v>
      </c>
      <c r="H1312" s="328">
        <f ca="1" t="shared" si="209"/>
        <v>45829</v>
      </c>
      <c r="I1312" s="344" t="str">
        <f ca="1" t="shared" si="210"/>
        <v>银行结息收入</v>
      </c>
      <c r="J1312" s="344" t="str">
        <f ca="1" t="shared" si="211"/>
        <v>其他收款</v>
      </c>
      <c r="K1312" s="345">
        <f ca="1" t="shared" si="212"/>
        <v>0.08</v>
      </c>
      <c r="L1312" s="345">
        <f ca="1" t="shared" si="213"/>
        <v>0</v>
      </c>
      <c r="M1312" s="345">
        <f ca="1" t="shared" si="214"/>
        <v>380.44000000001</v>
      </c>
      <c r="N1312" s="345">
        <f ca="1" t="shared" si="215"/>
        <v>0</v>
      </c>
    </row>
    <row r="1313" ht="14.25" hidden="1" spans="1:14">
      <c r="A1313" s="334">
        <f>档案!A1312</f>
        <v>0</v>
      </c>
      <c r="B1313" s="334">
        <f ca="1" t="shared" si="208"/>
        <v>1</v>
      </c>
      <c r="D1313" s="334">
        <f ca="1" t="shared" si="216"/>
        <v>7</v>
      </c>
      <c r="E1313" s="327">
        <f ca="1" t="shared" si="217"/>
        <v>8</v>
      </c>
      <c r="F1313" s="327" t="str">
        <f ca="1">VLOOKUP(D1313,档案!A:C,3,FALSE)</f>
        <v>武汉开明</v>
      </c>
      <c r="G1313" s="338" t="str">
        <f ca="1">VLOOKUP(D1313,档案!A:B,2,FALSE)</f>
        <v>邮政储蓄凤凰支行096669</v>
      </c>
      <c r="H1313" s="328">
        <f ca="1" t="shared" si="209"/>
        <v>45921</v>
      </c>
      <c r="I1313" s="344" t="str">
        <f ca="1" t="shared" si="210"/>
        <v>银行结息收入</v>
      </c>
      <c r="J1313" s="344" t="str">
        <f ca="1" t="shared" si="211"/>
        <v>其他收款</v>
      </c>
      <c r="K1313" s="345">
        <f ca="1" t="shared" si="212"/>
        <v>0.05</v>
      </c>
      <c r="L1313" s="345">
        <f ca="1" t="shared" si="213"/>
        <v>0</v>
      </c>
      <c r="M1313" s="345">
        <f ca="1" t="shared" si="214"/>
        <v>380.49000000001</v>
      </c>
      <c r="N1313" s="345">
        <f ca="1" t="shared" si="215"/>
        <v>0</v>
      </c>
    </row>
    <row r="1314" ht="14.25" hidden="1" spans="1:14">
      <c r="A1314" s="334">
        <f>档案!A1313</f>
        <v>0</v>
      </c>
      <c r="B1314" s="334">
        <f ca="1" t="shared" si="208"/>
        <v>1</v>
      </c>
      <c r="D1314" s="334">
        <f ca="1" t="shared" si="216"/>
        <v>8</v>
      </c>
      <c r="E1314" s="327">
        <f ca="1" t="shared" si="217"/>
        <v>3</v>
      </c>
      <c r="F1314" s="327" t="str">
        <f ca="1">VLOOKUP(D1314,档案!A:C,3,FALSE)</f>
        <v>武汉开明</v>
      </c>
      <c r="G1314" s="338" t="str">
        <f ca="1">VLOOKUP(D1314,档案!A:B,2,FALSE)</f>
        <v>宁波银行余姚支行营业部825161</v>
      </c>
      <c r="H1314" s="328">
        <f ca="1" t="shared" si="209"/>
        <v>45658</v>
      </c>
      <c r="I1314" s="344" t="str">
        <f ca="1" t="shared" si="210"/>
        <v>期初余额</v>
      </c>
      <c r="J1314" s="344">
        <f ca="1" t="shared" si="211"/>
        <v>0</v>
      </c>
      <c r="K1314" s="345">
        <f ca="1" t="shared" si="212"/>
        <v>0</v>
      </c>
      <c r="L1314" s="345">
        <f ca="1" t="shared" si="213"/>
        <v>0</v>
      </c>
      <c r="M1314" s="345">
        <f ca="1" t="shared" si="214"/>
        <v>10003.67</v>
      </c>
      <c r="N1314" s="345">
        <f ca="1" t="shared" si="215"/>
        <v>0</v>
      </c>
    </row>
    <row r="1315" ht="14.25" hidden="1" spans="1:14">
      <c r="A1315" s="334">
        <f>档案!A1314</f>
        <v>0</v>
      </c>
      <c r="B1315" s="334">
        <f ca="1" t="shared" si="208"/>
        <v>1</v>
      </c>
      <c r="D1315" s="334">
        <f ca="1" t="shared" si="216"/>
        <v>8</v>
      </c>
      <c r="E1315" s="327">
        <f ca="1" t="shared" si="217"/>
        <v>4</v>
      </c>
      <c r="F1315" s="327" t="str">
        <f ca="1">VLOOKUP(D1315,档案!A:C,3,FALSE)</f>
        <v>武汉开明</v>
      </c>
      <c r="G1315" s="338" t="str">
        <f ca="1">VLOOKUP(D1315,档案!A:B,2,FALSE)</f>
        <v>宁波银行余姚支行营业部825161</v>
      </c>
      <c r="H1315" s="328">
        <f ca="1" t="shared" si="209"/>
        <v>45674</v>
      </c>
      <c r="I1315" s="344" t="str">
        <f ca="1" t="shared" si="210"/>
        <v>收到武汉农商行转款</v>
      </c>
      <c r="J1315" s="344" t="str">
        <f ca="1" t="shared" si="211"/>
        <v>他行转入或存现</v>
      </c>
      <c r="K1315" s="345">
        <f ca="1" t="shared" si="212"/>
        <v>110000</v>
      </c>
      <c r="L1315" s="345">
        <f ca="1" t="shared" si="213"/>
        <v>0</v>
      </c>
      <c r="M1315" s="345">
        <f ca="1" t="shared" si="214"/>
        <v>120003.67</v>
      </c>
      <c r="N1315" s="345">
        <f ca="1" t="shared" si="215"/>
        <v>0</v>
      </c>
    </row>
    <row r="1316" ht="14.25" hidden="1" spans="1:14">
      <c r="A1316" s="334">
        <f>档案!A1315</f>
        <v>0</v>
      </c>
      <c r="B1316" s="334">
        <f ca="1" t="shared" si="208"/>
        <v>1</v>
      </c>
      <c r="D1316" s="334">
        <f ca="1" t="shared" si="216"/>
        <v>8</v>
      </c>
      <c r="E1316" s="327">
        <f ca="1" t="shared" si="217"/>
        <v>5</v>
      </c>
      <c r="F1316" s="327" t="str">
        <f ca="1">VLOOKUP(D1316,档案!A:C,3,FALSE)</f>
        <v>武汉开明</v>
      </c>
      <c r="G1316" s="338" t="str">
        <f ca="1">VLOOKUP(D1316,档案!A:B,2,FALSE)</f>
        <v>宁波银行余姚支行营业部825161</v>
      </c>
      <c r="H1316" s="328">
        <f ca="1" t="shared" si="209"/>
        <v>45680</v>
      </c>
      <c r="I1316" s="344" t="str">
        <f ca="1" t="shared" si="210"/>
        <v>付永赢金融租赁有限公司</v>
      </c>
      <c r="J1316" s="344" t="str">
        <f ca="1" t="shared" si="211"/>
        <v>还借款及利息</v>
      </c>
      <c r="K1316" s="345">
        <f ca="1" t="shared" si="212"/>
        <v>0</v>
      </c>
      <c r="L1316" s="345">
        <f ca="1" t="shared" si="213"/>
        <v>89191.73</v>
      </c>
      <c r="M1316" s="345">
        <f ca="1" t="shared" si="214"/>
        <v>30811.94</v>
      </c>
      <c r="N1316" s="345">
        <f ca="1" t="shared" si="215"/>
        <v>0</v>
      </c>
    </row>
    <row r="1317" ht="14.25" hidden="1" spans="1:14">
      <c r="A1317" s="334">
        <f>档案!A1316</f>
        <v>0</v>
      </c>
      <c r="B1317" s="334">
        <f ca="1" t="shared" si="208"/>
        <v>1</v>
      </c>
      <c r="D1317" s="334">
        <f ca="1" t="shared" si="216"/>
        <v>8</v>
      </c>
      <c r="E1317" s="327">
        <f ca="1" t="shared" si="217"/>
        <v>6</v>
      </c>
      <c r="F1317" s="327" t="str">
        <f ca="1">VLOOKUP(D1317,档案!A:C,3,FALSE)</f>
        <v>武汉开明</v>
      </c>
      <c r="G1317" s="338" t="str">
        <f ca="1">VLOOKUP(D1317,档案!A:B,2,FALSE)</f>
        <v>宁波银行余姚支行营业部825161</v>
      </c>
      <c r="H1317" s="328">
        <f ca="1" t="shared" si="209"/>
        <v>45707</v>
      </c>
      <c r="I1317" s="344" t="str">
        <f ca="1" t="shared" si="210"/>
        <v>收到武汉农商行转款</v>
      </c>
      <c r="J1317" s="344" t="str">
        <f ca="1" t="shared" si="211"/>
        <v>他行转入或存现</v>
      </c>
      <c r="K1317" s="345">
        <f ca="1" t="shared" si="212"/>
        <v>80000</v>
      </c>
      <c r="L1317" s="345">
        <f ca="1" t="shared" si="213"/>
        <v>0</v>
      </c>
      <c r="M1317" s="345">
        <f ca="1" t="shared" si="214"/>
        <v>110811.94</v>
      </c>
      <c r="N1317" s="345">
        <f ca="1" t="shared" si="215"/>
        <v>0</v>
      </c>
    </row>
    <row r="1318" ht="14.25" hidden="1" spans="1:14">
      <c r="A1318" s="334">
        <f>档案!A1317</f>
        <v>0</v>
      </c>
      <c r="B1318" s="334">
        <f ca="1" t="shared" si="208"/>
        <v>1</v>
      </c>
      <c r="D1318" s="334">
        <f ca="1" t="shared" si="216"/>
        <v>8</v>
      </c>
      <c r="E1318" s="327">
        <f ca="1" t="shared" si="217"/>
        <v>7</v>
      </c>
      <c r="F1318" s="327" t="str">
        <f ca="1">VLOOKUP(D1318,档案!A:C,3,FALSE)</f>
        <v>武汉开明</v>
      </c>
      <c r="G1318" s="338" t="str">
        <f ca="1">VLOOKUP(D1318,档案!A:B,2,FALSE)</f>
        <v>宁波银行余姚支行营业部825161</v>
      </c>
      <c r="H1318" s="328">
        <f ca="1" t="shared" si="209"/>
        <v>45712</v>
      </c>
      <c r="I1318" s="344" t="str">
        <f ca="1" t="shared" si="210"/>
        <v>付永赢金融租赁有限公司</v>
      </c>
      <c r="J1318" s="344" t="str">
        <f ca="1" t="shared" si="211"/>
        <v>还借款及利息</v>
      </c>
      <c r="K1318" s="345">
        <f ca="1" t="shared" si="212"/>
        <v>0</v>
      </c>
      <c r="L1318" s="345">
        <f ca="1" t="shared" si="213"/>
        <v>89191.73</v>
      </c>
      <c r="M1318" s="345">
        <f ca="1" t="shared" si="214"/>
        <v>21620.21</v>
      </c>
      <c r="N1318" s="345">
        <f ca="1" t="shared" si="215"/>
        <v>0</v>
      </c>
    </row>
    <row r="1319" ht="14.25" hidden="1" spans="1:14">
      <c r="A1319" s="334">
        <f>档案!A1318</f>
        <v>0</v>
      </c>
      <c r="B1319" s="334">
        <f ca="1" t="shared" si="208"/>
        <v>1</v>
      </c>
      <c r="D1319" s="334">
        <f ca="1" t="shared" si="216"/>
        <v>8</v>
      </c>
      <c r="E1319" s="327">
        <f ca="1" t="shared" si="217"/>
        <v>8</v>
      </c>
      <c r="F1319" s="327" t="str">
        <f ca="1">VLOOKUP(D1319,档案!A:C,3,FALSE)</f>
        <v>武汉开明</v>
      </c>
      <c r="G1319" s="338" t="str">
        <f ca="1">VLOOKUP(D1319,档案!A:B,2,FALSE)</f>
        <v>宁波银行余姚支行营业部825161</v>
      </c>
      <c r="H1319" s="328">
        <f ca="1" t="shared" si="209"/>
        <v>45716</v>
      </c>
      <c r="I1319" s="344" t="str">
        <f ca="1" t="shared" si="210"/>
        <v>转武汉工行</v>
      </c>
      <c r="J1319" s="344" t="str">
        <f ca="1" t="shared" si="211"/>
        <v>转出他行或提现</v>
      </c>
      <c r="K1319" s="345">
        <f ca="1" t="shared" si="212"/>
        <v>0</v>
      </c>
      <c r="L1319" s="345">
        <f ca="1" t="shared" si="213"/>
        <v>20000</v>
      </c>
      <c r="M1319" s="345">
        <f ca="1" t="shared" si="214"/>
        <v>1620.21000000001</v>
      </c>
      <c r="N1319" s="345">
        <f ca="1" t="shared" si="215"/>
        <v>0</v>
      </c>
    </row>
    <row r="1320" ht="14.25" hidden="1" spans="1:14">
      <c r="A1320" s="334">
        <f>档案!A1319</f>
        <v>0</v>
      </c>
      <c r="B1320" s="334">
        <f ca="1" t="shared" si="208"/>
        <v>1</v>
      </c>
      <c r="D1320" s="334">
        <f ca="1" t="shared" si="216"/>
        <v>8</v>
      </c>
      <c r="E1320" s="327">
        <f ca="1" t="shared" si="217"/>
        <v>9</v>
      </c>
      <c r="F1320" s="327" t="str">
        <f ca="1">VLOOKUP(D1320,档案!A:C,3,FALSE)</f>
        <v>武汉开明</v>
      </c>
      <c r="G1320" s="338" t="str">
        <f ca="1">VLOOKUP(D1320,档案!A:B,2,FALSE)</f>
        <v>宁波银行余姚支行营业部825161</v>
      </c>
      <c r="H1320" s="328">
        <f ca="1" t="shared" si="209"/>
        <v>45734</v>
      </c>
      <c r="I1320" s="344" t="str">
        <f ca="1" t="shared" si="210"/>
        <v>收到武汉浦发转款</v>
      </c>
      <c r="J1320" s="344" t="str">
        <f ca="1" t="shared" si="211"/>
        <v>他行转入或存现</v>
      </c>
      <c r="K1320" s="345">
        <f ca="1" t="shared" si="212"/>
        <v>90000</v>
      </c>
      <c r="L1320" s="345">
        <f ca="1" t="shared" si="213"/>
        <v>0</v>
      </c>
      <c r="M1320" s="345">
        <f ca="1" t="shared" si="214"/>
        <v>91620.21</v>
      </c>
      <c r="N1320" s="345">
        <f ca="1" t="shared" si="215"/>
        <v>0</v>
      </c>
    </row>
    <row r="1321" ht="14.25" hidden="1" spans="1:14">
      <c r="A1321" s="334">
        <f>档案!A1320</f>
        <v>0</v>
      </c>
      <c r="B1321" s="334">
        <f ca="1" t="shared" si="208"/>
        <v>1</v>
      </c>
      <c r="D1321" s="334">
        <f ca="1" t="shared" si="216"/>
        <v>8</v>
      </c>
      <c r="E1321" s="327">
        <f ca="1" t="shared" si="217"/>
        <v>10</v>
      </c>
      <c r="F1321" s="327" t="str">
        <f ca="1">VLOOKUP(D1321,档案!A:C,3,FALSE)</f>
        <v>武汉开明</v>
      </c>
      <c r="G1321" s="338" t="str">
        <f ca="1">VLOOKUP(D1321,档案!A:B,2,FALSE)</f>
        <v>宁波银行余姚支行营业部825161</v>
      </c>
      <c r="H1321" s="328">
        <f ca="1" t="shared" si="209"/>
        <v>45737</v>
      </c>
      <c r="I1321" s="344" t="str">
        <f ca="1" t="shared" si="210"/>
        <v>银行利息结息收入</v>
      </c>
      <c r="J1321" s="344" t="str">
        <f ca="1" t="shared" si="211"/>
        <v>其他收款</v>
      </c>
      <c r="K1321" s="345">
        <f ca="1" t="shared" si="212"/>
        <v>8.9</v>
      </c>
      <c r="L1321" s="345">
        <f ca="1" t="shared" si="213"/>
        <v>0</v>
      </c>
      <c r="M1321" s="345">
        <f ca="1" t="shared" si="214"/>
        <v>91629.11</v>
      </c>
      <c r="N1321" s="345">
        <f ca="1" t="shared" si="215"/>
        <v>0</v>
      </c>
    </row>
    <row r="1322" ht="14.25" hidden="1" spans="1:14">
      <c r="A1322" s="334">
        <f>档案!A1321</f>
        <v>0</v>
      </c>
      <c r="B1322" s="334">
        <f ca="1" t="shared" si="208"/>
        <v>1</v>
      </c>
      <c r="D1322" s="334">
        <f ca="1" t="shared" si="216"/>
        <v>8</v>
      </c>
      <c r="E1322" s="327">
        <f ca="1" t="shared" si="217"/>
        <v>11</v>
      </c>
      <c r="F1322" s="327" t="str">
        <f ca="1">VLOOKUP(D1322,档案!A:C,3,FALSE)</f>
        <v>武汉开明</v>
      </c>
      <c r="G1322" s="338" t="str">
        <f ca="1">VLOOKUP(D1322,档案!A:B,2,FALSE)</f>
        <v>宁波银行余姚支行营业部825161</v>
      </c>
      <c r="H1322" s="328">
        <f ca="1" t="shared" si="209"/>
        <v>45739</v>
      </c>
      <c r="I1322" s="344" t="str">
        <f ca="1" t="shared" si="210"/>
        <v>付永赢金融租赁有限公司</v>
      </c>
      <c r="J1322" s="344" t="str">
        <f ca="1" t="shared" si="211"/>
        <v>还借款及利息</v>
      </c>
      <c r="K1322" s="345">
        <f ca="1" t="shared" si="212"/>
        <v>0</v>
      </c>
      <c r="L1322" s="345">
        <f ca="1" t="shared" si="213"/>
        <v>89191.73</v>
      </c>
      <c r="M1322" s="345">
        <f ca="1" t="shared" si="214"/>
        <v>2437.38</v>
      </c>
      <c r="N1322" s="345">
        <f ca="1" t="shared" si="215"/>
        <v>0</v>
      </c>
    </row>
    <row r="1323" ht="14.25" hidden="1" spans="1:14">
      <c r="A1323" s="334">
        <f>档案!A1322</f>
        <v>0</v>
      </c>
      <c r="B1323" s="334">
        <f ca="1" t="shared" si="208"/>
        <v>1</v>
      </c>
      <c r="D1323" s="334">
        <f ca="1" t="shared" si="216"/>
        <v>8</v>
      </c>
      <c r="E1323" s="327">
        <f ca="1" t="shared" si="217"/>
        <v>12</v>
      </c>
      <c r="F1323" s="327" t="str">
        <f ca="1">VLOOKUP(D1323,档案!A:C,3,FALSE)</f>
        <v>武汉开明</v>
      </c>
      <c r="G1323" s="338" t="str">
        <f ca="1">VLOOKUP(D1323,档案!A:B,2,FALSE)</f>
        <v>宁波银行余姚支行营业部825161</v>
      </c>
      <c r="H1323" s="328">
        <f ca="1" t="shared" si="209"/>
        <v>45765</v>
      </c>
      <c r="I1323" s="344" t="str">
        <f ca="1" t="shared" si="210"/>
        <v>收到武汉农商行转款</v>
      </c>
      <c r="J1323" s="344" t="str">
        <f ca="1" t="shared" si="211"/>
        <v>他行转入或存现</v>
      </c>
      <c r="K1323" s="345">
        <f ca="1" t="shared" si="212"/>
        <v>90000</v>
      </c>
      <c r="L1323" s="345">
        <f ca="1" t="shared" si="213"/>
        <v>0</v>
      </c>
      <c r="M1323" s="345">
        <f ca="1" t="shared" si="214"/>
        <v>92437.38</v>
      </c>
      <c r="N1323" s="345">
        <f ca="1" t="shared" si="215"/>
        <v>0</v>
      </c>
    </row>
    <row r="1324" ht="14.25" hidden="1" spans="1:14">
      <c r="A1324" s="334">
        <f>档案!A1323</f>
        <v>0</v>
      </c>
      <c r="B1324" s="334">
        <f ca="1" t="shared" si="208"/>
        <v>1</v>
      </c>
      <c r="D1324" s="334">
        <f ca="1" t="shared" si="216"/>
        <v>8</v>
      </c>
      <c r="E1324" s="327">
        <f ca="1" t="shared" si="217"/>
        <v>13</v>
      </c>
      <c r="F1324" s="327" t="str">
        <f ca="1">VLOOKUP(D1324,档案!A:C,3,FALSE)</f>
        <v>武汉开明</v>
      </c>
      <c r="G1324" s="338" t="str">
        <f ca="1">VLOOKUP(D1324,档案!A:B,2,FALSE)</f>
        <v>宁波银行余姚支行营业部825161</v>
      </c>
      <c r="H1324" s="328">
        <f ca="1" t="shared" si="209"/>
        <v>45770</v>
      </c>
      <c r="I1324" s="344" t="str">
        <f ca="1" t="shared" si="210"/>
        <v>付永赢金融租赁有限公司</v>
      </c>
      <c r="J1324" s="344" t="str">
        <f ca="1" t="shared" si="211"/>
        <v>还借款及利息</v>
      </c>
      <c r="K1324" s="345">
        <f ca="1" t="shared" si="212"/>
        <v>0</v>
      </c>
      <c r="L1324" s="345">
        <f ca="1" t="shared" si="213"/>
        <v>89191.73</v>
      </c>
      <c r="M1324" s="345">
        <f ca="1" t="shared" si="214"/>
        <v>3245.65000000001</v>
      </c>
      <c r="N1324" s="345">
        <f ca="1" t="shared" si="215"/>
        <v>0</v>
      </c>
    </row>
    <row r="1325" ht="14.25" hidden="1" spans="1:14">
      <c r="A1325" s="334">
        <f>档案!A1324</f>
        <v>0</v>
      </c>
      <c r="B1325" s="334">
        <f ca="1" t="shared" si="208"/>
        <v>1</v>
      </c>
      <c r="D1325" s="334">
        <f ca="1" t="shared" si="216"/>
        <v>8</v>
      </c>
      <c r="E1325" s="327">
        <f ca="1" t="shared" si="217"/>
        <v>14</v>
      </c>
      <c r="F1325" s="327" t="str">
        <f ca="1">VLOOKUP(D1325,档案!A:C,3,FALSE)</f>
        <v>武汉开明</v>
      </c>
      <c r="G1325" s="338" t="str">
        <f ca="1">VLOOKUP(D1325,档案!A:B,2,FALSE)</f>
        <v>宁波银行余姚支行营业部825161</v>
      </c>
      <c r="H1325" s="328">
        <f ca="1" t="shared" si="209"/>
        <v>45796</v>
      </c>
      <c r="I1325" s="344" t="str">
        <f ca="1" t="shared" si="210"/>
        <v>收到武汉农商行转款</v>
      </c>
      <c r="J1325" s="344" t="str">
        <f ca="1" t="shared" si="211"/>
        <v>他行转入或存现</v>
      </c>
      <c r="K1325" s="345">
        <f ca="1" t="shared" si="212"/>
        <v>90000</v>
      </c>
      <c r="L1325" s="345">
        <f ca="1" t="shared" si="213"/>
        <v>0</v>
      </c>
      <c r="M1325" s="345">
        <f ca="1" t="shared" si="214"/>
        <v>93245.65</v>
      </c>
      <c r="N1325" s="345">
        <f ca="1" t="shared" si="215"/>
        <v>0</v>
      </c>
    </row>
    <row r="1326" ht="14.25" hidden="1" spans="1:14">
      <c r="A1326" s="334">
        <f>档案!A1325</f>
        <v>0</v>
      </c>
      <c r="B1326" s="334">
        <f ca="1" t="shared" si="208"/>
        <v>1</v>
      </c>
      <c r="D1326" s="334">
        <f ca="1" t="shared" si="216"/>
        <v>8</v>
      </c>
      <c r="E1326" s="327">
        <f ca="1" t="shared" si="217"/>
        <v>15</v>
      </c>
      <c r="F1326" s="327" t="str">
        <f ca="1">VLOOKUP(D1326,档案!A:C,3,FALSE)</f>
        <v>武汉开明</v>
      </c>
      <c r="G1326" s="338" t="str">
        <f ca="1">VLOOKUP(D1326,档案!A:B,2,FALSE)</f>
        <v>宁波银行余姚支行营业部825161</v>
      </c>
      <c r="H1326" s="328">
        <f ca="1" t="shared" si="209"/>
        <v>45800</v>
      </c>
      <c r="I1326" s="344" t="str">
        <f ca="1" t="shared" si="210"/>
        <v>付永赢金融租赁有限公司</v>
      </c>
      <c r="J1326" s="344" t="str">
        <f ca="1" t="shared" si="211"/>
        <v>还借款及利息</v>
      </c>
      <c r="K1326" s="345">
        <f ca="1" t="shared" si="212"/>
        <v>0</v>
      </c>
      <c r="L1326" s="345">
        <f ca="1" t="shared" si="213"/>
        <v>89191.73</v>
      </c>
      <c r="M1326" s="345">
        <f ca="1" t="shared" si="214"/>
        <v>4053.92000000001</v>
      </c>
      <c r="N1326" s="345">
        <f ca="1" t="shared" si="215"/>
        <v>0</v>
      </c>
    </row>
    <row r="1327" ht="14.25" hidden="1" spans="1:14">
      <c r="A1327" s="334">
        <f>档案!A1326</f>
        <v>0</v>
      </c>
      <c r="B1327" s="334">
        <f ca="1" t="shared" si="208"/>
        <v>1</v>
      </c>
      <c r="D1327" s="334">
        <f ca="1" t="shared" si="216"/>
        <v>8</v>
      </c>
      <c r="E1327" s="327">
        <f ca="1" t="shared" si="217"/>
        <v>16</v>
      </c>
      <c r="F1327" s="327" t="str">
        <f ca="1">VLOOKUP(D1327,档案!A:C,3,FALSE)</f>
        <v>武汉开明</v>
      </c>
      <c r="G1327" s="338" t="str">
        <f ca="1">VLOOKUP(D1327,档案!A:B,2,FALSE)</f>
        <v>宁波银行余姚支行营业部825161</v>
      </c>
      <c r="H1327" s="328">
        <f ca="1" t="shared" si="209"/>
        <v>45826</v>
      </c>
      <c r="I1327" s="344" t="str">
        <f ca="1" t="shared" si="210"/>
        <v>收到武汉农商行转款</v>
      </c>
      <c r="J1327" s="344" t="str">
        <f ca="1" t="shared" si="211"/>
        <v>他行转入或存现</v>
      </c>
      <c r="K1327" s="345">
        <f ca="1" t="shared" si="212"/>
        <v>90000</v>
      </c>
      <c r="L1327" s="345">
        <f ca="1" t="shared" si="213"/>
        <v>0</v>
      </c>
      <c r="M1327" s="345">
        <f ca="1" t="shared" si="214"/>
        <v>94053.92</v>
      </c>
      <c r="N1327" s="345">
        <f ca="1" t="shared" si="215"/>
        <v>0</v>
      </c>
    </row>
    <row r="1328" ht="14.25" hidden="1" spans="1:14">
      <c r="A1328" s="334">
        <f>档案!A1327</f>
        <v>0</v>
      </c>
      <c r="B1328" s="334">
        <f ca="1" t="shared" si="208"/>
        <v>1</v>
      </c>
      <c r="D1328" s="334">
        <f ca="1" t="shared" si="216"/>
        <v>8</v>
      </c>
      <c r="E1328" s="327">
        <f ca="1" t="shared" si="217"/>
        <v>17</v>
      </c>
      <c r="F1328" s="327" t="str">
        <f ca="1">VLOOKUP(D1328,档案!A:C,3,FALSE)</f>
        <v>武汉开明</v>
      </c>
      <c r="G1328" s="338" t="str">
        <f ca="1">VLOOKUP(D1328,档案!A:B,2,FALSE)</f>
        <v>宁波银行余姚支行营业部825161</v>
      </c>
      <c r="H1328" s="328">
        <f ca="1" t="shared" si="209"/>
        <v>45829</v>
      </c>
      <c r="I1328" s="344" t="str">
        <f ca="1" t="shared" si="210"/>
        <v>银行利息结息收入</v>
      </c>
      <c r="J1328" s="344" t="str">
        <f ca="1" t="shared" si="211"/>
        <v>其他收款</v>
      </c>
      <c r="K1328" s="345">
        <f ca="1" t="shared" si="212"/>
        <v>4.54</v>
      </c>
      <c r="L1328" s="345">
        <f ca="1" t="shared" si="213"/>
        <v>0</v>
      </c>
      <c r="M1328" s="345">
        <f ca="1" t="shared" si="214"/>
        <v>94058.46</v>
      </c>
      <c r="N1328" s="345">
        <f ca="1" t="shared" si="215"/>
        <v>0</v>
      </c>
    </row>
    <row r="1329" ht="14.25" hidden="1" spans="1:14">
      <c r="A1329" s="334">
        <f>档案!A1328</f>
        <v>0</v>
      </c>
      <c r="B1329" s="334">
        <f ca="1" t="shared" si="208"/>
        <v>1</v>
      </c>
      <c r="D1329" s="334">
        <f ca="1" t="shared" si="216"/>
        <v>8</v>
      </c>
      <c r="E1329" s="327">
        <f ca="1" t="shared" si="217"/>
        <v>18</v>
      </c>
      <c r="F1329" s="327" t="str">
        <f ca="1">VLOOKUP(D1329,档案!A:C,3,FALSE)</f>
        <v>武汉开明</v>
      </c>
      <c r="G1329" s="338" t="str">
        <f ca="1">VLOOKUP(D1329,档案!A:B,2,FALSE)</f>
        <v>宁波银行余姚支行营业部825161</v>
      </c>
      <c r="H1329" s="328">
        <f ca="1" t="shared" si="209"/>
        <v>45831</v>
      </c>
      <c r="I1329" s="344" t="str">
        <f ca="1" t="shared" si="210"/>
        <v>付永赢金融租赁有限公司</v>
      </c>
      <c r="J1329" s="344" t="str">
        <f ca="1" t="shared" si="211"/>
        <v>还借款及利息</v>
      </c>
      <c r="K1329" s="345">
        <f ca="1" t="shared" si="212"/>
        <v>0</v>
      </c>
      <c r="L1329" s="345">
        <f ca="1" t="shared" si="213"/>
        <v>89191.73</v>
      </c>
      <c r="M1329" s="345">
        <f ca="1" t="shared" si="214"/>
        <v>4866.73000000001</v>
      </c>
      <c r="N1329" s="345">
        <f ca="1" t="shared" si="215"/>
        <v>0</v>
      </c>
    </row>
    <row r="1330" ht="14.25" hidden="1" spans="1:14">
      <c r="A1330" s="334">
        <f>档案!A1329</f>
        <v>0</v>
      </c>
      <c r="B1330" s="334">
        <f ca="1" t="shared" si="208"/>
        <v>1</v>
      </c>
      <c r="D1330" s="334">
        <f ca="1" t="shared" si="216"/>
        <v>8</v>
      </c>
      <c r="E1330" s="327">
        <f ca="1" t="shared" si="217"/>
        <v>19</v>
      </c>
      <c r="F1330" s="327" t="str">
        <f ca="1">VLOOKUP(D1330,档案!A:C,3,FALSE)</f>
        <v>武汉开明</v>
      </c>
      <c r="G1330" s="338" t="str">
        <f ca="1">VLOOKUP(D1330,档案!A:B,2,FALSE)</f>
        <v>宁波银行余姚支行营业部825161</v>
      </c>
      <c r="H1330" s="328">
        <f ca="1" t="shared" si="209"/>
        <v>45855</v>
      </c>
      <c r="I1330" s="344" t="str">
        <f ca="1" t="shared" si="210"/>
        <v>收到武汉华夏转款</v>
      </c>
      <c r="J1330" s="344" t="str">
        <f ca="1" t="shared" si="211"/>
        <v>他行转入或存现</v>
      </c>
      <c r="K1330" s="345">
        <f ca="1" t="shared" si="212"/>
        <v>90000</v>
      </c>
      <c r="L1330" s="345">
        <f ca="1" t="shared" si="213"/>
        <v>0</v>
      </c>
      <c r="M1330" s="345">
        <f ca="1" t="shared" si="214"/>
        <v>94866.73</v>
      </c>
      <c r="N1330" s="345">
        <f ca="1" t="shared" si="215"/>
        <v>0</v>
      </c>
    </row>
    <row r="1331" ht="14.25" hidden="1" spans="1:14">
      <c r="A1331" s="334">
        <f>档案!A1330</f>
        <v>0</v>
      </c>
      <c r="B1331" s="334">
        <f ca="1" t="shared" si="208"/>
        <v>1</v>
      </c>
      <c r="D1331" s="334">
        <f ca="1" t="shared" si="216"/>
        <v>8</v>
      </c>
      <c r="E1331" s="327">
        <f ca="1" t="shared" si="217"/>
        <v>20</v>
      </c>
      <c r="F1331" s="327" t="str">
        <f ca="1">VLOOKUP(D1331,档案!A:C,3,FALSE)</f>
        <v>武汉开明</v>
      </c>
      <c r="G1331" s="338" t="str">
        <f ca="1">VLOOKUP(D1331,档案!A:B,2,FALSE)</f>
        <v>宁波银行余姚支行营业部825161</v>
      </c>
      <c r="H1331" s="328">
        <f ca="1" t="shared" si="209"/>
        <v>45861</v>
      </c>
      <c r="I1331" s="344" t="str">
        <f ca="1" t="shared" si="210"/>
        <v>付永赢金融租赁有限公司</v>
      </c>
      <c r="J1331" s="344" t="str">
        <f ca="1" t="shared" si="211"/>
        <v>还借款及利息</v>
      </c>
      <c r="K1331" s="345">
        <f ca="1" t="shared" si="212"/>
        <v>0</v>
      </c>
      <c r="L1331" s="345">
        <f ca="1" t="shared" si="213"/>
        <v>89191.73</v>
      </c>
      <c r="M1331" s="345">
        <f ca="1" t="shared" si="214"/>
        <v>5675.00000000001</v>
      </c>
      <c r="N1331" s="345">
        <f ca="1" t="shared" si="215"/>
        <v>0</v>
      </c>
    </row>
    <row r="1332" ht="14.25" hidden="1" spans="1:14">
      <c r="A1332" s="334">
        <f>档案!A1331</f>
        <v>0</v>
      </c>
      <c r="B1332" s="334">
        <f ca="1" t="shared" si="208"/>
        <v>1</v>
      </c>
      <c r="D1332" s="334">
        <f ca="1" t="shared" si="216"/>
        <v>8</v>
      </c>
      <c r="E1332" s="327">
        <f ca="1" t="shared" si="217"/>
        <v>21</v>
      </c>
      <c r="F1332" s="327" t="str">
        <f ca="1">VLOOKUP(D1332,档案!A:C,3,FALSE)</f>
        <v>武汉开明</v>
      </c>
      <c r="G1332" s="338" t="str">
        <f ca="1">VLOOKUP(D1332,档案!A:B,2,FALSE)</f>
        <v>宁波银行余姚支行营业部825161</v>
      </c>
      <c r="H1332" s="328">
        <f ca="1" t="shared" si="209"/>
        <v>45868</v>
      </c>
      <c r="I1332" s="344" t="str">
        <f ca="1" t="shared" si="210"/>
        <v>转武汉浦发</v>
      </c>
      <c r="J1332" s="344" t="str">
        <f ca="1" t="shared" si="211"/>
        <v>转出他行或提现</v>
      </c>
      <c r="K1332" s="345">
        <f ca="1" t="shared" si="212"/>
        <v>0</v>
      </c>
      <c r="L1332" s="345">
        <f ca="1" t="shared" si="213"/>
        <v>5600</v>
      </c>
      <c r="M1332" s="345">
        <f ca="1" t="shared" si="214"/>
        <v>75.0000000000146</v>
      </c>
      <c r="N1332" s="345">
        <f ca="1" t="shared" si="215"/>
        <v>0</v>
      </c>
    </row>
    <row r="1333" ht="14.25" hidden="1" spans="1:14">
      <c r="A1333" s="334">
        <f>档案!A1332</f>
        <v>0</v>
      </c>
      <c r="B1333" s="334">
        <f ca="1" t="shared" si="208"/>
        <v>1</v>
      </c>
      <c r="D1333" s="334">
        <f ca="1" t="shared" si="216"/>
        <v>8</v>
      </c>
      <c r="E1333" s="327">
        <f ca="1" t="shared" si="217"/>
        <v>22</v>
      </c>
      <c r="F1333" s="327" t="str">
        <f ca="1">VLOOKUP(D1333,档案!A:C,3,FALSE)</f>
        <v>武汉开明</v>
      </c>
      <c r="G1333" s="338" t="str">
        <f ca="1">VLOOKUP(D1333,档案!A:B,2,FALSE)</f>
        <v>宁波银行余姚支行营业部825161</v>
      </c>
      <c r="H1333" s="328">
        <f ca="1" t="shared" si="209"/>
        <v>45887</v>
      </c>
      <c r="I1333" s="344" t="str">
        <f ca="1" t="shared" si="210"/>
        <v>收到武汉农商行转款</v>
      </c>
      <c r="J1333" s="344" t="str">
        <f ca="1" t="shared" si="211"/>
        <v>他行转入或存现</v>
      </c>
      <c r="K1333" s="345">
        <f ca="1" t="shared" si="212"/>
        <v>95000</v>
      </c>
      <c r="L1333" s="345">
        <f ca="1" t="shared" si="213"/>
        <v>0</v>
      </c>
      <c r="M1333" s="345">
        <f ca="1" t="shared" si="214"/>
        <v>95075</v>
      </c>
      <c r="N1333" s="345">
        <f ca="1" t="shared" si="215"/>
        <v>0</v>
      </c>
    </row>
    <row r="1334" ht="14.25" hidden="1" spans="1:14">
      <c r="A1334" s="334">
        <f>档案!A1333</f>
        <v>0</v>
      </c>
      <c r="B1334" s="334">
        <f ca="1" t="shared" si="208"/>
        <v>1</v>
      </c>
      <c r="D1334" s="334">
        <f ca="1" t="shared" si="216"/>
        <v>8</v>
      </c>
      <c r="E1334" s="327">
        <f ca="1" t="shared" si="217"/>
        <v>23</v>
      </c>
      <c r="F1334" s="327" t="str">
        <f ca="1">VLOOKUP(D1334,档案!A:C,3,FALSE)</f>
        <v>武汉开明</v>
      </c>
      <c r="G1334" s="338" t="str">
        <f ca="1">VLOOKUP(D1334,档案!A:B,2,FALSE)</f>
        <v>宁波银行余姚支行营业部825161</v>
      </c>
      <c r="H1334" s="328">
        <f ca="1" t="shared" si="209"/>
        <v>45892</v>
      </c>
      <c r="I1334" s="344" t="str">
        <f ca="1" t="shared" si="210"/>
        <v>付永赢金融租赁有限公司</v>
      </c>
      <c r="J1334" s="344" t="str">
        <f ca="1" t="shared" si="211"/>
        <v>还借款及利息</v>
      </c>
      <c r="K1334" s="345">
        <f ca="1" t="shared" si="212"/>
        <v>0</v>
      </c>
      <c r="L1334" s="345">
        <f ca="1" t="shared" si="213"/>
        <v>89191.73</v>
      </c>
      <c r="M1334" s="345">
        <f ca="1" t="shared" si="214"/>
        <v>5883.27000000002</v>
      </c>
      <c r="N1334" s="345">
        <f ca="1" t="shared" si="215"/>
        <v>0</v>
      </c>
    </row>
    <row r="1335" ht="14.25" hidden="1" spans="1:14">
      <c r="A1335" s="334">
        <f>档案!A1334</f>
        <v>0</v>
      </c>
      <c r="B1335" s="334">
        <f ca="1" t="shared" si="208"/>
        <v>1</v>
      </c>
      <c r="D1335" s="334">
        <f ca="1" t="shared" si="216"/>
        <v>8</v>
      </c>
      <c r="E1335" s="327">
        <f ca="1" t="shared" si="217"/>
        <v>24</v>
      </c>
      <c r="F1335" s="327" t="str">
        <f ca="1">VLOOKUP(D1335,档案!A:C,3,FALSE)</f>
        <v>武汉开明</v>
      </c>
      <c r="G1335" s="338" t="str">
        <f ca="1">VLOOKUP(D1335,档案!A:B,2,FALSE)</f>
        <v>宁波银行余姚支行营业部825161</v>
      </c>
      <c r="H1335" s="328">
        <f ca="1" t="shared" si="209"/>
        <v>45919</v>
      </c>
      <c r="I1335" s="344" t="str">
        <f ca="1" t="shared" si="210"/>
        <v>收到武汉农商行转款</v>
      </c>
      <c r="J1335" s="344" t="str">
        <f ca="1" t="shared" si="211"/>
        <v>他行转入或存现</v>
      </c>
      <c r="K1335" s="345">
        <f ca="1" t="shared" si="212"/>
        <v>90000</v>
      </c>
      <c r="L1335" s="345">
        <f ca="1" t="shared" si="213"/>
        <v>0</v>
      </c>
      <c r="M1335" s="345">
        <f ca="1" t="shared" si="214"/>
        <v>95883.27</v>
      </c>
      <c r="N1335" s="345">
        <f ca="1" t="shared" si="215"/>
        <v>0</v>
      </c>
    </row>
    <row r="1336" ht="14.25" hidden="1" spans="1:14">
      <c r="A1336" s="334">
        <f>档案!A1335</f>
        <v>0</v>
      </c>
      <c r="B1336" s="334">
        <f ca="1" t="shared" si="208"/>
        <v>1</v>
      </c>
      <c r="D1336" s="334">
        <f ca="1" t="shared" si="216"/>
        <v>8</v>
      </c>
      <c r="E1336" s="327">
        <f ca="1" t="shared" si="217"/>
        <v>25</v>
      </c>
      <c r="F1336" s="327" t="str">
        <f ca="1">VLOOKUP(D1336,档案!A:C,3,FALSE)</f>
        <v>武汉开明</v>
      </c>
      <c r="G1336" s="338" t="str">
        <f ca="1">VLOOKUP(D1336,档案!A:B,2,FALSE)</f>
        <v>宁波银行余姚支行营业部825161</v>
      </c>
      <c r="H1336" s="328">
        <f ca="1" t="shared" si="209"/>
        <v>45921</v>
      </c>
      <c r="I1336" s="344" t="str">
        <f ca="1" t="shared" si="210"/>
        <v>银行利息结息收入</v>
      </c>
      <c r="J1336" s="344" t="str">
        <f ca="1" t="shared" si="211"/>
        <v>其他收款</v>
      </c>
      <c r="K1336" s="345">
        <f ca="1" t="shared" si="212"/>
        <v>2.79</v>
      </c>
      <c r="L1336" s="345">
        <f ca="1" t="shared" si="213"/>
        <v>0</v>
      </c>
      <c r="M1336" s="345">
        <f ca="1" t="shared" si="214"/>
        <v>95886.06</v>
      </c>
      <c r="N1336" s="345">
        <f ca="1" t="shared" si="215"/>
        <v>0</v>
      </c>
    </row>
    <row r="1337" ht="14.25" hidden="1" spans="1:14">
      <c r="A1337" s="334">
        <f>档案!A1336</f>
        <v>0</v>
      </c>
      <c r="B1337" s="334">
        <f ca="1" t="shared" si="208"/>
        <v>1</v>
      </c>
      <c r="D1337" s="334">
        <f ca="1" t="shared" si="216"/>
        <v>8</v>
      </c>
      <c r="E1337" s="327">
        <f ca="1" t="shared" si="217"/>
        <v>26</v>
      </c>
      <c r="F1337" s="327" t="str">
        <f ca="1">VLOOKUP(D1337,档案!A:C,3,FALSE)</f>
        <v>武汉开明</v>
      </c>
      <c r="G1337" s="338" t="str">
        <f ca="1">VLOOKUP(D1337,档案!A:B,2,FALSE)</f>
        <v>宁波银行余姚支行营业部825161</v>
      </c>
      <c r="H1337" s="328">
        <f ca="1" t="shared" si="209"/>
        <v>45923</v>
      </c>
      <c r="I1337" s="344" t="str">
        <f ca="1" t="shared" si="210"/>
        <v>付永赢金融租赁有限公司</v>
      </c>
      <c r="J1337" s="344" t="str">
        <f ca="1" t="shared" si="211"/>
        <v>还借款及利息</v>
      </c>
      <c r="K1337" s="345">
        <f ca="1" t="shared" si="212"/>
        <v>0</v>
      </c>
      <c r="L1337" s="345">
        <f ca="1" t="shared" si="213"/>
        <v>68609.02</v>
      </c>
      <c r="M1337" s="345">
        <f ca="1" t="shared" si="214"/>
        <v>27277.04</v>
      </c>
      <c r="N1337" s="345">
        <f ca="1" t="shared" si="215"/>
        <v>0</v>
      </c>
    </row>
    <row r="1338" ht="14.25" spans="1:14">
      <c r="A1338" s="334">
        <f>档案!A1337</f>
        <v>0</v>
      </c>
      <c r="B1338" s="334">
        <f ca="1" t="shared" si="208"/>
        <v>1</v>
      </c>
      <c r="D1338" s="334">
        <f ca="1" t="shared" si="216"/>
        <v>8</v>
      </c>
      <c r="E1338" s="327">
        <f ca="1" t="shared" si="217"/>
        <v>27</v>
      </c>
      <c r="F1338" s="327" t="str">
        <f ca="1">VLOOKUP(D1338,档案!A:C,3,FALSE)</f>
        <v>武汉开明</v>
      </c>
      <c r="G1338" s="338" t="str">
        <f ca="1">VLOOKUP(D1338,档案!A:B,2,FALSE)</f>
        <v>宁波银行余姚支行营业部825161</v>
      </c>
      <c r="H1338" s="328">
        <f ca="1" t="shared" si="209"/>
        <v>45924</v>
      </c>
      <c r="I1338" s="344" t="str">
        <f ca="1" t="shared" si="210"/>
        <v>转湖北工行西山</v>
      </c>
      <c r="J1338" s="344" t="str">
        <f ca="1" t="shared" si="211"/>
        <v>转出他行或提现</v>
      </c>
      <c r="K1338" s="345">
        <f ca="1" t="shared" si="212"/>
        <v>0</v>
      </c>
      <c r="L1338" s="345">
        <f ca="1" t="shared" si="213"/>
        <v>27000</v>
      </c>
      <c r="M1338" s="345">
        <f ca="1" t="shared" si="214"/>
        <v>277.040000000008</v>
      </c>
      <c r="N1338" s="345">
        <f ca="1" t="shared" si="215"/>
        <v>0</v>
      </c>
    </row>
    <row r="1339" ht="14.25" hidden="1" spans="1:14">
      <c r="A1339" s="334">
        <f>档案!A1338</f>
        <v>0</v>
      </c>
      <c r="B1339" s="334">
        <f ca="1" t="shared" si="208"/>
        <v>1</v>
      </c>
      <c r="D1339" s="334">
        <f ca="1" t="shared" si="216"/>
        <v>8</v>
      </c>
      <c r="E1339" s="327">
        <f ca="1" t="shared" si="217"/>
        <v>28</v>
      </c>
      <c r="F1339" s="327" t="str">
        <f ca="1">VLOOKUP(D1339,档案!A:C,3,FALSE)</f>
        <v>武汉开明</v>
      </c>
      <c r="G1339" s="338" t="str">
        <f ca="1">VLOOKUP(D1339,档案!A:B,2,FALSE)</f>
        <v>宁波银行余姚支行营业部825161</v>
      </c>
      <c r="H1339" s="328">
        <f ca="1" t="shared" si="209"/>
        <v>45947</v>
      </c>
      <c r="I1339" s="344" t="str">
        <f ca="1" t="shared" si="210"/>
        <v>收到武汉农商行转款</v>
      </c>
      <c r="J1339" s="344" t="str">
        <f ca="1" t="shared" si="211"/>
        <v>他行转入或存现</v>
      </c>
      <c r="K1339" s="345">
        <f ca="1" t="shared" si="212"/>
        <v>70000</v>
      </c>
      <c r="L1339" s="345">
        <f ca="1" t="shared" si="213"/>
        <v>0</v>
      </c>
      <c r="M1339" s="345">
        <f ca="1" t="shared" si="214"/>
        <v>70277.04</v>
      </c>
      <c r="N1339" s="345">
        <f ca="1" t="shared" si="215"/>
        <v>0</v>
      </c>
    </row>
    <row r="1340" ht="14.25" hidden="1" spans="1:14">
      <c r="A1340" s="334">
        <f>档案!A1339</f>
        <v>0</v>
      </c>
      <c r="B1340" s="334">
        <f ca="1" t="shared" si="208"/>
        <v>1</v>
      </c>
      <c r="D1340" s="334">
        <f ca="1" t="shared" si="216"/>
        <v>8</v>
      </c>
      <c r="E1340" s="327">
        <f ca="1" t="shared" si="217"/>
        <v>29</v>
      </c>
      <c r="F1340" s="327" t="str">
        <f ca="1">VLOOKUP(D1340,档案!A:C,3,FALSE)</f>
        <v>武汉开明</v>
      </c>
      <c r="G1340" s="338" t="str">
        <f ca="1">VLOOKUP(D1340,档案!A:B,2,FALSE)</f>
        <v>宁波银行余姚支行营业部825161</v>
      </c>
      <c r="H1340" s="328">
        <f ca="1" t="shared" si="209"/>
        <v>45953</v>
      </c>
      <c r="I1340" s="344" t="str">
        <f ca="1" t="shared" si="210"/>
        <v>付永赢金融租赁有限公司</v>
      </c>
      <c r="J1340" s="344" t="str">
        <f ca="1" t="shared" si="211"/>
        <v>还借款及利息</v>
      </c>
      <c r="K1340" s="345">
        <f ca="1" t="shared" si="212"/>
        <v>0</v>
      </c>
      <c r="L1340" s="345">
        <f ca="1" t="shared" si="213"/>
        <v>68609.02</v>
      </c>
      <c r="M1340" s="345">
        <f ca="1" t="shared" si="214"/>
        <v>1668.02</v>
      </c>
      <c r="N1340" s="345">
        <f ca="1" t="shared" si="215"/>
        <v>0</v>
      </c>
    </row>
    <row r="1341" ht="14.25" hidden="1" spans="1:14">
      <c r="A1341" s="334">
        <f>档案!A1340</f>
        <v>0</v>
      </c>
      <c r="B1341" s="334">
        <f ca="1" t="shared" si="208"/>
        <v>1</v>
      </c>
      <c r="D1341" s="334">
        <f ca="1" t="shared" si="216"/>
        <v>8</v>
      </c>
      <c r="E1341" s="327">
        <f ca="1" t="shared" si="217"/>
        <v>30</v>
      </c>
      <c r="F1341" s="327" t="str">
        <f ca="1">VLOOKUP(D1341,档案!A:C,3,FALSE)</f>
        <v>武汉开明</v>
      </c>
      <c r="G1341" s="338" t="str">
        <f ca="1">VLOOKUP(D1341,档案!A:B,2,FALSE)</f>
        <v>宁波银行余姚支行营业部825161</v>
      </c>
      <c r="H1341" s="328">
        <f ca="1" t="shared" si="209"/>
        <v>45979</v>
      </c>
      <c r="I1341" s="344" t="str">
        <f ca="1" t="shared" si="210"/>
        <v>收到武汉农商行转款</v>
      </c>
      <c r="J1341" s="344" t="str">
        <f ca="1" t="shared" si="211"/>
        <v>他行转入或存现</v>
      </c>
      <c r="K1341" s="345">
        <f ca="1" t="shared" si="212"/>
        <v>70000</v>
      </c>
      <c r="L1341" s="345">
        <f ca="1" t="shared" si="213"/>
        <v>0</v>
      </c>
      <c r="M1341" s="345">
        <f ca="1" t="shared" si="214"/>
        <v>71668.02</v>
      </c>
      <c r="N1341" s="345">
        <f ca="1" t="shared" si="215"/>
        <v>0</v>
      </c>
    </row>
    <row r="1342" ht="14.25" hidden="1" spans="1:14">
      <c r="A1342" s="334">
        <f>档案!A1341</f>
        <v>0</v>
      </c>
      <c r="B1342" s="334">
        <f ca="1" t="shared" si="208"/>
        <v>1</v>
      </c>
      <c r="D1342" s="334">
        <f ca="1" t="shared" si="216"/>
        <v>9</v>
      </c>
      <c r="E1342" s="327">
        <f ca="1" t="shared" si="217"/>
        <v>3</v>
      </c>
      <c r="F1342" s="327" t="str">
        <f ca="1">VLOOKUP(D1342,档案!A:C,3,FALSE)</f>
        <v>武汉开明</v>
      </c>
      <c r="G1342" s="338" t="str">
        <f ca="1">VLOOKUP(D1342,档案!A:B,2,FALSE)</f>
        <v>农商行豹澥支行310028</v>
      </c>
      <c r="H1342" s="328">
        <f ca="1" t="shared" si="209"/>
        <v>45658</v>
      </c>
      <c r="I1342" s="344" t="str">
        <f ca="1" t="shared" si="210"/>
        <v>期初余额</v>
      </c>
      <c r="J1342" s="344">
        <f ca="1" t="shared" si="211"/>
        <v>0</v>
      </c>
      <c r="K1342" s="345">
        <f ca="1" t="shared" si="212"/>
        <v>0</v>
      </c>
      <c r="L1342" s="345">
        <f ca="1" t="shared" si="213"/>
        <v>0</v>
      </c>
      <c r="M1342" s="345">
        <f ca="1" t="shared" si="214"/>
        <v>758026</v>
      </c>
      <c r="N1342" s="345">
        <f ca="1" t="shared" si="215"/>
        <v>0</v>
      </c>
    </row>
    <row r="1343" ht="14.25" hidden="1" spans="1:14">
      <c r="A1343" s="334">
        <f>档案!A1342</f>
        <v>0</v>
      </c>
      <c r="B1343" s="334">
        <f ca="1" t="shared" si="208"/>
        <v>1</v>
      </c>
      <c r="D1343" s="334">
        <f ca="1" t="shared" si="216"/>
        <v>9</v>
      </c>
      <c r="E1343" s="327">
        <f ca="1" t="shared" si="217"/>
        <v>4</v>
      </c>
      <c r="F1343" s="327" t="str">
        <f ca="1">VLOOKUP(D1343,档案!A:C,3,FALSE)</f>
        <v>武汉开明</v>
      </c>
      <c r="G1343" s="338" t="str">
        <f ca="1">VLOOKUP(D1343,档案!A:B,2,FALSE)</f>
        <v>农商行豹澥支行310028</v>
      </c>
      <c r="H1343" s="328">
        <f ca="1" t="shared" si="209"/>
        <v>45659</v>
      </c>
      <c r="I1343" s="344" t="str">
        <f ca="1" t="shared" si="210"/>
        <v>付曾江利2024年11月工资</v>
      </c>
      <c r="J1343" s="344" t="str">
        <f ca="1" t="shared" si="211"/>
        <v>付日常费用</v>
      </c>
      <c r="K1343" s="345">
        <f ca="1" t="shared" si="212"/>
        <v>0</v>
      </c>
      <c r="L1343" s="345">
        <f ca="1" t="shared" si="213"/>
        <v>7347.01</v>
      </c>
      <c r="M1343" s="345">
        <f ca="1" t="shared" si="214"/>
        <v>750678.99</v>
      </c>
      <c r="N1343" s="345">
        <f ca="1" t="shared" si="215"/>
        <v>0</v>
      </c>
    </row>
    <row r="1344" ht="14.25" hidden="1" spans="1:14">
      <c r="A1344" s="334">
        <f>档案!A1343</f>
        <v>0</v>
      </c>
      <c r="B1344" s="334">
        <f ca="1" t="shared" si="208"/>
        <v>1</v>
      </c>
      <c r="D1344" s="334">
        <f ca="1" t="shared" si="216"/>
        <v>9</v>
      </c>
      <c r="E1344" s="327">
        <f ca="1" t="shared" si="217"/>
        <v>5</v>
      </c>
      <c r="F1344" s="327" t="str">
        <f ca="1">VLOOKUP(D1344,档案!A:C,3,FALSE)</f>
        <v>武汉开明</v>
      </c>
      <c r="G1344" s="338" t="str">
        <f ca="1">VLOOKUP(D1344,档案!A:B,2,FALSE)</f>
        <v>农商行豹澥支行310028</v>
      </c>
      <c r="H1344" s="328">
        <f ca="1" t="shared" si="209"/>
        <v>45659</v>
      </c>
      <c r="I1344" s="344" t="str">
        <f ca="1" t="shared" si="210"/>
        <v>销售部王炳熙报销11月招待费</v>
      </c>
      <c r="J1344" s="344" t="str">
        <f ca="1" t="shared" si="211"/>
        <v>项目成本</v>
      </c>
      <c r="K1344" s="345">
        <f ca="1" t="shared" si="212"/>
        <v>0</v>
      </c>
      <c r="L1344" s="345">
        <f ca="1" t="shared" si="213"/>
        <v>483</v>
      </c>
      <c r="M1344" s="345">
        <f ca="1" t="shared" si="214"/>
        <v>750195.99</v>
      </c>
      <c r="N1344" s="345">
        <f ca="1" t="shared" si="215"/>
        <v>0</v>
      </c>
    </row>
    <row r="1345" ht="14.25" hidden="1" spans="1:14">
      <c r="A1345" s="334">
        <f>档案!A1344</f>
        <v>0</v>
      </c>
      <c r="B1345" s="334">
        <f ca="1" t="shared" si="208"/>
        <v>1</v>
      </c>
      <c r="D1345" s="334">
        <f ca="1" t="shared" si="216"/>
        <v>9</v>
      </c>
      <c r="E1345" s="327">
        <f ca="1" t="shared" si="217"/>
        <v>6</v>
      </c>
      <c r="F1345" s="327" t="str">
        <f ca="1">VLOOKUP(D1345,档案!A:C,3,FALSE)</f>
        <v>武汉开明</v>
      </c>
      <c r="G1345" s="338" t="str">
        <f ca="1">VLOOKUP(D1345,档案!A:B,2,FALSE)</f>
        <v>农商行豹澥支行310028</v>
      </c>
      <c r="H1345" s="328">
        <f ca="1" t="shared" si="209"/>
        <v>45660</v>
      </c>
      <c r="I1345" s="344" t="str">
        <f ca="1" t="shared" si="210"/>
        <v>综合部蒋霞报销青海资料员配备台式电脑采购费，快递费--个人</v>
      </c>
      <c r="J1345" s="344" t="str">
        <f ca="1" t="shared" si="211"/>
        <v>付日常费用</v>
      </c>
      <c r="K1345" s="345">
        <f ca="1" t="shared" si="212"/>
        <v>0</v>
      </c>
      <c r="L1345" s="345">
        <f ca="1" t="shared" si="213"/>
        <v>2340.4</v>
      </c>
      <c r="M1345" s="345">
        <f ca="1" t="shared" si="214"/>
        <v>747855.59</v>
      </c>
      <c r="N1345" s="345">
        <f ca="1" t="shared" si="215"/>
        <v>0</v>
      </c>
    </row>
    <row r="1346" ht="14.25" hidden="1" spans="1:14">
      <c r="A1346" s="334">
        <f>档案!A1345</f>
        <v>0</v>
      </c>
      <c r="B1346" s="334">
        <f ca="1" t="shared" si="208"/>
        <v>1</v>
      </c>
      <c r="D1346" s="334">
        <f ca="1" t="shared" si="216"/>
        <v>9</v>
      </c>
      <c r="E1346" s="327">
        <f ca="1" t="shared" si="217"/>
        <v>7</v>
      </c>
      <c r="F1346" s="327" t="str">
        <f ca="1">VLOOKUP(D1346,档案!A:C,3,FALSE)</f>
        <v>武汉开明</v>
      </c>
      <c r="G1346" s="338" t="str">
        <f ca="1">VLOOKUP(D1346,档案!A:B,2,FALSE)</f>
        <v>农商行豹澥支行310028</v>
      </c>
      <c r="H1346" s="328">
        <f ca="1" t="shared" si="209"/>
        <v>45660</v>
      </c>
      <c r="I1346" s="344" t="str">
        <f ca="1" t="shared" si="210"/>
        <v>综合部蒋霞报销2024.7-11月外出办事交通费--个人</v>
      </c>
      <c r="J1346" s="344" t="str">
        <f ca="1" t="shared" si="211"/>
        <v>付日常费用</v>
      </c>
      <c r="K1346" s="345">
        <f ca="1" t="shared" si="212"/>
        <v>0</v>
      </c>
      <c r="L1346" s="345">
        <f ca="1" t="shared" si="213"/>
        <v>201.6</v>
      </c>
      <c r="M1346" s="345">
        <f ca="1" t="shared" si="214"/>
        <v>747653.99</v>
      </c>
      <c r="N1346" s="345">
        <f ca="1" t="shared" si="215"/>
        <v>0</v>
      </c>
    </row>
    <row r="1347" ht="14.25" hidden="1" spans="1:14">
      <c r="A1347" s="334">
        <f>档案!A1346</f>
        <v>0</v>
      </c>
      <c r="B1347" s="334">
        <f ca="1" t="shared" ref="B1347:B1410" si="218">COUNTA(INDIRECT("'"&amp;A1347&amp;"'!a:a"))</f>
        <v>1</v>
      </c>
      <c r="D1347" s="334">
        <f ca="1" t="shared" si="216"/>
        <v>9</v>
      </c>
      <c r="E1347" s="327">
        <f ca="1" t="shared" si="217"/>
        <v>8</v>
      </c>
      <c r="F1347" s="327" t="str">
        <f ca="1">VLOOKUP(D1347,档案!A:C,3,FALSE)</f>
        <v>武汉开明</v>
      </c>
      <c r="G1347" s="338" t="str">
        <f ca="1">VLOOKUP(D1347,档案!A:B,2,FALSE)</f>
        <v>农商行豹澥支行310028</v>
      </c>
      <c r="H1347" s="328">
        <f ca="1" t="shared" ref="H1347:H1410" si="219">INDEX(INDIRECT("'"&amp;$D1347&amp;"'!A:g"),$E1347,COLUMN()-7)</f>
        <v>45660</v>
      </c>
      <c r="I1347" s="344" t="str">
        <f ca="1" t="shared" ref="I1347:I1410" si="220">INDEX(INDIRECT("'"&amp;$D1347&amp;"'!A:g"),$E1347,COLUMN()-7)</f>
        <v>商务部周奇报销重碱车间新增碳化塔（设备、电气、仪表、工艺管道）安装项目预算费用--个人</v>
      </c>
      <c r="J1347" s="344" t="str">
        <f ca="1" t="shared" ref="J1347:J1410" si="221">INDEX(INDIRECT("'"&amp;$D1347&amp;"'!A:g"),$E1347,COLUMN()-7)</f>
        <v>项目成本</v>
      </c>
      <c r="K1347" s="345">
        <f ca="1" t="shared" ref="K1347:K1410" si="222">INDEX(INDIRECT("'"&amp;$D1347&amp;"'!A:g"),$E1347,COLUMN()-7)</f>
        <v>0</v>
      </c>
      <c r="L1347" s="345">
        <f ca="1" t="shared" ref="L1347:L1410" si="223">INDEX(INDIRECT("'"&amp;$D1347&amp;"'!A:g"),$E1347,COLUMN()-7)</f>
        <v>700</v>
      </c>
      <c r="M1347" s="345">
        <f ca="1" t="shared" ref="M1347:M1410" si="224">INDEX(INDIRECT("'"&amp;$D1347&amp;"'!A:g"),$E1347,COLUMN()-7)</f>
        <v>746953.99</v>
      </c>
      <c r="N1347" s="345">
        <f ca="1" t="shared" ref="N1347:N1410" si="225">INDEX(INDIRECT("'"&amp;$D1347&amp;"'!A:g"),$E1347,COLUMN()-7)</f>
        <v>0</v>
      </c>
    </row>
    <row r="1348" ht="14.25" hidden="1" spans="1:14">
      <c r="A1348" s="334">
        <f>档案!A1347</f>
        <v>0</v>
      </c>
      <c r="B1348" s="334">
        <f ca="1" t="shared" si="218"/>
        <v>1</v>
      </c>
      <c r="D1348" s="334">
        <f ca="1" t="shared" ref="D1348:D1411" si="226">IF(E1347&gt;=VLOOKUP(D1347,A:B,2,FALSE),D1347+1,D1347)</f>
        <v>9</v>
      </c>
      <c r="E1348" s="327">
        <f ca="1" t="shared" ref="E1348:E1411" si="227">IF(E1347&gt;=VLOOKUP(D1347,A:B,2,FALSE),3,E1347+1)</f>
        <v>9</v>
      </c>
      <c r="F1348" s="327" t="str">
        <f ca="1">VLOOKUP(D1348,档案!A:C,3,FALSE)</f>
        <v>武汉开明</v>
      </c>
      <c r="G1348" s="338" t="str">
        <f ca="1">VLOOKUP(D1348,档案!A:B,2,FALSE)</f>
        <v>农商行豹澥支行310028</v>
      </c>
      <c r="H1348" s="328">
        <f ca="1" t="shared" si="219"/>
        <v>45660</v>
      </c>
      <c r="I1348" s="344" t="str">
        <f ca="1" t="shared" si="220"/>
        <v>商务部周奇报销青海发投轻、重灰汽轴修复项目广联达预算费--个人</v>
      </c>
      <c r="J1348" s="344" t="str">
        <f ca="1" t="shared" si="221"/>
        <v>项目成本</v>
      </c>
      <c r="K1348" s="345">
        <f ca="1" t="shared" si="222"/>
        <v>0</v>
      </c>
      <c r="L1348" s="345">
        <f ca="1" t="shared" si="223"/>
        <v>850</v>
      </c>
      <c r="M1348" s="345">
        <f ca="1" t="shared" si="224"/>
        <v>746103.99</v>
      </c>
      <c r="N1348" s="345">
        <f ca="1" t="shared" si="225"/>
        <v>0</v>
      </c>
    </row>
    <row r="1349" ht="14.25" hidden="1" spans="1:14">
      <c r="A1349" s="334">
        <f>档案!A1348</f>
        <v>0</v>
      </c>
      <c r="B1349" s="334">
        <f ca="1" t="shared" si="218"/>
        <v>1</v>
      </c>
      <c r="D1349" s="334">
        <f ca="1" t="shared" si="226"/>
        <v>9</v>
      </c>
      <c r="E1349" s="327">
        <f ca="1" t="shared" si="227"/>
        <v>10</v>
      </c>
      <c r="F1349" s="327" t="str">
        <f ca="1">VLOOKUP(D1349,档案!A:C,3,FALSE)</f>
        <v>武汉开明</v>
      </c>
      <c r="G1349" s="338" t="str">
        <f ca="1">VLOOKUP(D1349,档案!A:B,2,FALSE)</f>
        <v>农商行豹澥支行310028</v>
      </c>
      <c r="H1349" s="328">
        <f ca="1" t="shared" si="219"/>
        <v>45660</v>
      </c>
      <c r="I1349" s="344" t="str">
        <f ca="1" t="shared" si="220"/>
        <v>商务部周奇报销螃蟹，臭桂鱼小林总--个人</v>
      </c>
      <c r="J1349" s="344" t="str">
        <f ca="1" t="shared" si="221"/>
        <v>项目成本</v>
      </c>
      <c r="K1349" s="345">
        <f ca="1" t="shared" si="222"/>
        <v>0</v>
      </c>
      <c r="L1349" s="345">
        <f ca="1" t="shared" si="223"/>
        <v>1540</v>
      </c>
      <c r="M1349" s="345">
        <f ca="1" t="shared" si="224"/>
        <v>744563.99</v>
      </c>
      <c r="N1349" s="345">
        <f ca="1" t="shared" si="225"/>
        <v>0</v>
      </c>
    </row>
    <row r="1350" ht="14.25" hidden="1" spans="1:14">
      <c r="A1350" s="334">
        <f>档案!A1349</f>
        <v>0</v>
      </c>
      <c r="B1350" s="334">
        <f ca="1" t="shared" si="218"/>
        <v>1</v>
      </c>
      <c r="D1350" s="334">
        <f ca="1" t="shared" si="226"/>
        <v>9</v>
      </c>
      <c r="E1350" s="327">
        <f ca="1" t="shared" si="227"/>
        <v>11</v>
      </c>
      <c r="F1350" s="327" t="str">
        <f ca="1">VLOOKUP(D1350,档案!A:C,3,FALSE)</f>
        <v>武汉开明</v>
      </c>
      <c r="G1350" s="338" t="str">
        <f ca="1">VLOOKUP(D1350,档案!A:B,2,FALSE)</f>
        <v>农商行豹澥支行310028</v>
      </c>
      <c r="H1350" s="328">
        <f ca="1" t="shared" si="219"/>
        <v>45660</v>
      </c>
      <c r="I1350" s="344" t="str">
        <f ca="1" t="shared" si="220"/>
        <v>销售部周嘉琦报销湘钢动力厂招待费及烟--个人</v>
      </c>
      <c r="J1350" s="344" t="str">
        <f ca="1" t="shared" si="221"/>
        <v>项目成本</v>
      </c>
      <c r="K1350" s="345">
        <f ca="1" t="shared" si="222"/>
        <v>0</v>
      </c>
      <c r="L1350" s="345">
        <f ca="1" t="shared" si="223"/>
        <v>1390</v>
      </c>
      <c r="M1350" s="345">
        <f ca="1" t="shared" si="224"/>
        <v>743173.99</v>
      </c>
      <c r="N1350" s="345">
        <f ca="1" t="shared" si="225"/>
        <v>0</v>
      </c>
    </row>
    <row r="1351" ht="14.25" hidden="1" spans="1:14">
      <c r="A1351" s="334">
        <f>档案!A1350</f>
        <v>0</v>
      </c>
      <c r="B1351" s="334">
        <f ca="1" t="shared" si="218"/>
        <v>1</v>
      </c>
      <c r="D1351" s="334">
        <f ca="1" t="shared" si="226"/>
        <v>9</v>
      </c>
      <c r="E1351" s="327">
        <f ca="1" t="shared" si="227"/>
        <v>12</v>
      </c>
      <c r="F1351" s="327" t="str">
        <f ca="1">VLOOKUP(D1351,档案!A:C,3,FALSE)</f>
        <v>武汉开明</v>
      </c>
      <c r="G1351" s="338" t="str">
        <f ca="1">VLOOKUP(D1351,档案!A:B,2,FALSE)</f>
        <v>农商行豹澥支行310028</v>
      </c>
      <c r="H1351" s="328">
        <f ca="1" t="shared" si="219"/>
        <v>45660</v>
      </c>
      <c r="I1351" s="344" t="str">
        <f ca="1" t="shared" si="220"/>
        <v>商务部肖登伍报销青海发投招标文件打印费，住宿费，生活用品--个人</v>
      </c>
      <c r="J1351" s="344" t="str">
        <f ca="1" t="shared" si="221"/>
        <v>项目成本</v>
      </c>
      <c r="K1351" s="345">
        <f ca="1" t="shared" si="222"/>
        <v>0</v>
      </c>
      <c r="L1351" s="345">
        <f ca="1" t="shared" si="223"/>
        <v>633</v>
      </c>
      <c r="M1351" s="345">
        <f ca="1" t="shared" si="224"/>
        <v>742540.99</v>
      </c>
      <c r="N1351" s="345">
        <f ca="1" t="shared" si="225"/>
        <v>0</v>
      </c>
    </row>
    <row r="1352" ht="14.25" hidden="1" spans="1:14">
      <c r="A1352" s="334">
        <f>档案!A1351</f>
        <v>0</v>
      </c>
      <c r="B1352" s="334">
        <f ca="1" t="shared" si="218"/>
        <v>1</v>
      </c>
      <c r="D1352" s="334">
        <f ca="1" t="shared" si="226"/>
        <v>9</v>
      </c>
      <c r="E1352" s="327">
        <f ca="1" t="shared" si="227"/>
        <v>13</v>
      </c>
      <c r="F1352" s="327" t="str">
        <f ca="1">VLOOKUP(D1352,档案!A:C,3,FALSE)</f>
        <v>武汉开明</v>
      </c>
      <c r="G1352" s="338" t="str">
        <f ca="1">VLOOKUP(D1352,档案!A:B,2,FALSE)</f>
        <v>农商行豹澥支行310028</v>
      </c>
      <c r="H1352" s="328">
        <f ca="1" t="shared" si="219"/>
        <v>45660</v>
      </c>
      <c r="I1352" s="344" t="str">
        <f ca="1" t="shared" si="220"/>
        <v>商务部肖登伍报销青海发投12.10-12.18差旅费--个人</v>
      </c>
      <c r="J1352" s="344" t="str">
        <f ca="1" t="shared" si="221"/>
        <v>项目成本</v>
      </c>
      <c r="K1352" s="345">
        <f ca="1" t="shared" si="222"/>
        <v>0</v>
      </c>
      <c r="L1352" s="345">
        <f ca="1" t="shared" si="223"/>
        <v>2083.82</v>
      </c>
      <c r="M1352" s="345">
        <f ca="1" t="shared" si="224"/>
        <v>740457.17</v>
      </c>
      <c r="N1352" s="345">
        <f ca="1" t="shared" si="225"/>
        <v>0</v>
      </c>
    </row>
    <row r="1353" ht="14.25" hidden="1" spans="1:14">
      <c r="A1353" s="334">
        <f>档案!A1352</f>
        <v>0</v>
      </c>
      <c r="B1353" s="334">
        <f ca="1" t="shared" si="218"/>
        <v>1</v>
      </c>
      <c r="D1353" s="334">
        <f ca="1" t="shared" si="226"/>
        <v>9</v>
      </c>
      <c r="E1353" s="327">
        <f ca="1" t="shared" si="227"/>
        <v>14</v>
      </c>
      <c r="F1353" s="327" t="str">
        <f ca="1">VLOOKUP(D1353,档案!A:C,3,FALSE)</f>
        <v>武汉开明</v>
      </c>
      <c r="G1353" s="338" t="str">
        <f ca="1">VLOOKUP(D1353,档案!A:B,2,FALSE)</f>
        <v>农商行豹澥支行310028</v>
      </c>
      <c r="H1353" s="328">
        <f ca="1" t="shared" si="219"/>
        <v>45660</v>
      </c>
      <c r="I1353" s="344" t="str">
        <f ca="1" t="shared" si="220"/>
        <v>商务部肖登伍报销内蒙古看现场11.26-11.30差旅费--个人</v>
      </c>
      <c r="J1353" s="344" t="str">
        <f ca="1" t="shared" si="221"/>
        <v>项目成本</v>
      </c>
      <c r="K1353" s="345">
        <f ca="1" t="shared" si="222"/>
        <v>0</v>
      </c>
      <c r="L1353" s="345">
        <f ca="1" t="shared" si="223"/>
        <v>1701.99</v>
      </c>
      <c r="M1353" s="345">
        <f ca="1" t="shared" si="224"/>
        <v>738755.18</v>
      </c>
      <c r="N1353" s="345">
        <f ca="1" t="shared" si="225"/>
        <v>0</v>
      </c>
    </row>
    <row r="1354" ht="14.25" hidden="1" spans="1:14">
      <c r="A1354" s="334">
        <f>档案!A1353</f>
        <v>0</v>
      </c>
      <c r="B1354" s="334">
        <f ca="1" t="shared" si="218"/>
        <v>1</v>
      </c>
      <c r="D1354" s="334">
        <f ca="1" t="shared" si="226"/>
        <v>9</v>
      </c>
      <c r="E1354" s="327">
        <f ca="1" t="shared" si="227"/>
        <v>15</v>
      </c>
      <c r="F1354" s="327" t="str">
        <f ca="1">VLOOKUP(D1354,档案!A:C,3,FALSE)</f>
        <v>武汉开明</v>
      </c>
      <c r="G1354" s="338" t="str">
        <f ca="1">VLOOKUP(D1354,档案!A:B,2,FALSE)</f>
        <v>农商行豹澥支行310028</v>
      </c>
      <c r="H1354" s="328">
        <f ca="1" t="shared" si="219"/>
        <v>45660</v>
      </c>
      <c r="I1354" s="344" t="str">
        <f ca="1" t="shared" si="220"/>
        <v>生产部黄国恩报销12.12-12.13山西晋中考试回日照钢铁交通费--个人</v>
      </c>
      <c r="J1354" s="344" t="str">
        <f ca="1" t="shared" si="221"/>
        <v>项目成本</v>
      </c>
      <c r="K1354" s="345">
        <f ca="1" t="shared" si="222"/>
        <v>0</v>
      </c>
      <c r="L1354" s="345">
        <f ca="1" t="shared" si="223"/>
        <v>311.5</v>
      </c>
      <c r="M1354" s="345">
        <f ca="1" t="shared" si="224"/>
        <v>738443.68</v>
      </c>
      <c r="N1354" s="345">
        <f ca="1" t="shared" si="225"/>
        <v>0</v>
      </c>
    </row>
    <row r="1355" ht="14.25" hidden="1" spans="1:14">
      <c r="A1355" s="334">
        <f>档案!A1354</f>
        <v>0</v>
      </c>
      <c r="B1355" s="334">
        <f ca="1" t="shared" si="218"/>
        <v>1</v>
      </c>
      <c r="D1355" s="334">
        <f ca="1" t="shared" si="226"/>
        <v>9</v>
      </c>
      <c r="E1355" s="327">
        <f ca="1" t="shared" si="227"/>
        <v>16</v>
      </c>
      <c r="F1355" s="327" t="str">
        <f ca="1">VLOOKUP(D1355,档案!A:C,3,FALSE)</f>
        <v>武汉开明</v>
      </c>
      <c r="G1355" s="338" t="str">
        <f ca="1">VLOOKUP(D1355,档案!A:B,2,FALSE)</f>
        <v>农商行豹澥支行310028</v>
      </c>
      <c r="H1355" s="328">
        <f ca="1" t="shared" si="219"/>
        <v>45660</v>
      </c>
      <c r="I1355" s="344" t="str">
        <f ca="1" t="shared" si="220"/>
        <v>生产部闵洋报销伊犁钢铁招待费--个人</v>
      </c>
      <c r="J1355" s="344" t="str">
        <f ca="1" t="shared" si="221"/>
        <v>项目成本</v>
      </c>
      <c r="K1355" s="345">
        <f ca="1" t="shared" si="222"/>
        <v>0</v>
      </c>
      <c r="L1355" s="345">
        <f ca="1" t="shared" si="223"/>
        <v>1048</v>
      </c>
      <c r="M1355" s="345">
        <f ca="1" t="shared" si="224"/>
        <v>737395.68</v>
      </c>
      <c r="N1355" s="345">
        <f ca="1" t="shared" si="225"/>
        <v>0</v>
      </c>
    </row>
    <row r="1356" ht="14.25" hidden="1" spans="1:14">
      <c r="A1356" s="334">
        <f>档案!A1355</f>
        <v>0</v>
      </c>
      <c r="B1356" s="334">
        <f ca="1" t="shared" si="218"/>
        <v>1</v>
      </c>
      <c r="D1356" s="334">
        <f ca="1" t="shared" si="226"/>
        <v>9</v>
      </c>
      <c r="E1356" s="327">
        <f ca="1" t="shared" si="227"/>
        <v>17</v>
      </c>
      <c r="F1356" s="327" t="str">
        <f ca="1">VLOOKUP(D1356,档案!A:C,3,FALSE)</f>
        <v>武汉开明</v>
      </c>
      <c r="G1356" s="338" t="str">
        <f ca="1">VLOOKUP(D1356,档案!A:B,2,FALSE)</f>
        <v>农商行豹澥支行310028</v>
      </c>
      <c r="H1356" s="328">
        <f ca="1" t="shared" si="219"/>
        <v>45660</v>
      </c>
      <c r="I1356" s="344" t="str">
        <f ca="1" t="shared" si="220"/>
        <v>生产部王为超报销12.12江苏永钢到兆山诸暨交通费--个人</v>
      </c>
      <c r="J1356" s="344" t="str">
        <f ca="1" t="shared" si="221"/>
        <v>项目成本</v>
      </c>
      <c r="K1356" s="345">
        <f ca="1" t="shared" si="222"/>
        <v>0</v>
      </c>
      <c r="L1356" s="345">
        <f ca="1" t="shared" si="223"/>
        <v>198.39</v>
      </c>
      <c r="M1356" s="345">
        <f ca="1" t="shared" si="224"/>
        <v>737197.29</v>
      </c>
      <c r="N1356" s="345">
        <f ca="1" t="shared" si="225"/>
        <v>0</v>
      </c>
    </row>
    <row r="1357" ht="14.25" hidden="1" spans="1:14">
      <c r="A1357" s="334">
        <f>档案!A1356</f>
        <v>0</v>
      </c>
      <c r="B1357" s="334">
        <f ca="1" t="shared" si="218"/>
        <v>1</v>
      </c>
      <c r="D1357" s="334">
        <f ca="1" t="shared" si="226"/>
        <v>9</v>
      </c>
      <c r="E1357" s="327">
        <f ca="1" t="shared" si="227"/>
        <v>18</v>
      </c>
      <c r="F1357" s="327" t="str">
        <f ca="1">VLOOKUP(D1357,档案!A:C,3,FALSE)</f>
        <v>武汉开明</v>
      </c>
      <c r="G1357" s="338" t="str">
        <f ca="1">VLOOKUP(D1357,档案!A:B,2,FALSE)</f>
        <v>农商行豹澥支行310028</v>
      </c>
      <c r="H1357" s="328">
        <f ca="1" t="shared" si="219"/>
        <v>45660</v>
      </c>
      <c r="I1357" s="344" t="str">
        <f ca="1" t="shared" si="220"/>
        <v>生产部李权智报销依维柯鄂A P86J2维修460元及油漆采购费1140元--个人</v>
      </c>
      <c r="J1357" s="344" t="str">
        <f ca="1" t="shared" si="221"/>
        <v>项目成本</v>
      </c>
      <c r="K1357" s="345">
        <f ca="1" t="shared" si="222"/>
        <v>0</v>
      </c>
      <c r="L1357" s="345">
        <f ca="1" t="shared" si="223"/>
        <v>1600</v>
      </c>
      <c r="M1357" s="345">
        <f ca="1" t="shared" si="224"/>
        <v>735597.29</v>
      </c>
      <c r="N1357" s="345">
        <f ca="1" t="shared" si="225"/>
        <v>0</v>
      </c>
    </row>
    <row r="1358" ht="14.25" hidden="1" spans="1:14">
      <c r="A1358" s="334">
        <f>档案!A1357</f>
        <v>0</v>
      </c>
      <c r="B1358" s="334">
        <f ca="1" t="shared" si="218"/>
        <v>1</v>
      </c>
      <c r="D1358" s="334">
        <f ca="1" t="shared" si="226"/>
        <v>9</v>
      </c>
      <c r="E1358" s="327">
        <f ca="1" t="shared" si="227"/>
        <v>19</v>
      </c>
      <c r="F1358" s="327" t="str">
        <f ca="1">VLOOKUP(D1358,档案!A:C,3,FALSE)</f>
        <v>武汉开明</v>
      </c>
      <c r="G1358" s="338" t="str">
        <f ca="1">VLOOKUP(D1358,档案!A:B,2,FALSE)</f>
        <v>农商行豹澥支行310028</v>
      </c>
      <c r="H1358" s="328">
        <f ca="1" t="shared" si="219"/>
        <v>45660</v>
      </c>
      <c r="I1358" s="344" t="str">
        <f ca="1" t="shared" si="220"/>
        <v>生产部李权智用款山西铝业吊车租赁费付山西晋原起重机械有限公司--公司</v>
      </c>
      <c r="J1358" s="344" t="str">
        <f ca="1" t="shared" si="221"/>
        <v>项目成本</v>
      </c>
      <c r="K1358" s="345">
        <f ca="1" t="shared" si="222"/>
        <v>0</v>
      </c>
      <c r="L1358" s="345">
        <f ca="1" t="shared" si="223"/>
        <v>20400</v>
      </c>
      <c r="M1358" s="345">
        <f ca="1" t="shared" si="224"/>
        <v>715197.29</v>
      </c>
      <c r="N1358" s="345">
        <f ca="1" t="shared" si="225"/>
        <v>0</v>
      </c>
    </row>
    <row r="1359" ht="14.25" hidden="1" spans="1:14">
      <c r="A1359" s="334">
        <f>档案!A1358</f>
        <v>0</v>
      </c>
      <c r="B1359" s="334">
        <f ca="1" t="shared" si="218"/>
        <v>1</v>
      </c>
      <c r="D1359" s="334">
        <f ca="1" t="shared" si="226"/>
        <v>9</v>
      </c>
      <c r="E1359" s="327">
        <f ca="1" t="shared" si="227"/>
        <v>20</v>
      </c>
      <c r="F1359" s="327" t="str">
        <f ca="1">VLOOKUP(D1359,档案!A:C,3,FALSE)</f>
        <v>武汉开明</v>
      </c>
      <c r="G1359" s="338" t="str">
        <f ca="1">VLOOKUP(D1359,档案!A:B,2,FALSE)</f>
        <v>农商行豹澥支行310028</v>
      </c>
      <c r="H1359" s="328">
        <f ca="1" t="shared" si="219"/>
        <v>45660</v>
      </c>
      <c r="I1359" s="344" t="str">
        <f ca="1" t="shared" si="220"/>
        <v>生产部李权智报销湘潭瑞通现场协调购买6包烟--个人</v>
      </c>
      <c r="J1359" s="344" t="str">
        <f ca="1" t="shared" si="221"/>
        <v>项目成本</v>
      </c>
      <c r="K1359" s="345">
        <f ca="1" t="shared" si="222"/>
        <v>0</v>
      </c>
      <c r="L1359" s="345">
        <f ca="1" t="shared" si="223"/>
        <v>210</v>
      </c>
      <c r="M1359" s="345">
        <f ca="1" t="shared" si="224"/>
        <v>714987.29</v>
      </c>
      <c r="N1359" s="345">
        <f ca="1" t="shared" si="225"/>
        <v>0</v>
      </c>
    </row>
    <row r="1360" ht="14.25" hidden="1" spans="1:14">
      <c r="A1360" s="334">
        <f>档案!A1359</f>
        <v>0</v>
      </c>
      <c r="B1360" s="334">
        <f ca="1" t="shared" si="218"/>
        <v>1</v>
      </c>
      <c r="D1360" s="334">
        <f ca="1" t="shared" si="226"/>
        <v>9</v>
      </c>
      <c r="E1360" s="327">
        <f ca="1" t="shared" si="227"/>
        <v>21</v>
      </c>
      <c r="F1360" s="327" t="str">
        <f ca="1">VLOOKUP(D1360,档案!A:C,3,FALSE)</f>
        <v>武汉开明</v>
      </c>
      <c r="G1360" s="338" t="str">
        <f ca="1">VLOOKUP(D1360,档案!A:B,2,FALSE)</f>
        <v>农商行豹澥支行310028</v>
      </c>
      <c r="H1360" s="328">
        <f ca="1" t="shared" si="219"/>
        <v>45660</v>
      </c>
      <c r="I1360" s="344" t="str">
        <f ca="1" t="shared" si="220"/>
        <v>生产部李权智报销湘潭瑞通吊车指挥工资400元，外协劳保费--个人</v>
      </c>
      <c r="J1360" s="344" t="str">
        <f ca="1" t="shared" si="221"/>
        <v>项目成本</v>
      </c>
      <c r="K1360" s="345">
        <f ca="1" t="shared" si="222"/>
        <v>0</v>
      </c>
      <c r="L1360" s="345">
        <f ca="1" t="shared" si="223"/>
        <v>643.6</v>
      </c>
      <c r="M1360" s="345">
        <f ca="1" t="shared" si="224"/>
        <v>714343.69</v>
      </c>
      <c r="N1360" s="345">
        <f ca="1" t="shared" si="225"/>
        <v>0</v>
      </c>
    </row>
    <row r="1361" ht="14.25" hidden="1" spans="1:14">
      <c r="A1361" s="334">
        <f>档案!A1360</f>
        <v>0</v>
      </c>
      <c r="B1361" s="334">
        <f ca="1" t="shared" si="218"/>
        <v>1</v>
      </c>
      <c r="D1361" s="334">
        <f ca="1" t="shared" si="226"/>
        <v>9</v>
      </c>
      <c r="E1361" s="327">
        <f ca="1" t="shared" si="227"/>
        <v>22</v>
      </c>
      <c r="F1361" s="327" t="str">
        <f ca="1">VLOOKUP(D1361,档案!A:C,3,FALSE)</f>
        <v>武汉开明</v>
      </c>
      <c r="G1361" s="338" t="str">
        <f ca="1">VLOOKUP(D1361,档案!A:B,2,FALSE)</f>
        <v>农商行豹澥支行310028</v>
      </c>
      <c r="H1361" s="328">
        <f ca="1" t="shared" si="219"/>
        <v>45660</v>
      </c>
      <c r="I1361" s="344" t="str">
        <f ca="1" t="shared" si="220"/>
        <v>生产部郑然报销张小忠的面包车淄博回日照过路费141，加油费140，购买电机控制开关8元--个人</v>
      </c>
      <c r="J1361" s="344" t="str">
        <f ca="1" t="shared" si="221"/>
        <v>项目成本</v>
      </c>
      <c r="K1361" s="345">
        <f ca="1" t="shared" si="222"/>
        <v>0</v>
      </c>
      <c r="L1361" s="345">
        <f ca="1" t="shared" si="223"/>
        <v>289</v>
      </c>
      <c r="M1361" s="345">
        <f ca="1" t="shared" si="224"/>
        <v>714054.69</v>
      </c>
      <c r="N1361" s="345">
        <f ca="1" t="shared" si="225"/>
        <v>0</v>
      </c>
    </row>
    <row r="1362" ht="14.25" hidden="1" spans="1:14">
      <c r="A1362" s="334">
        <f>档案!A1361</f>
        <v>0</v>
      </c>
      <c r="B1362" s="334">
        <f ca="1" t="shared" si="218"/>
        <v>1</v>
      </c>
      <c r="D1362" s="334">
        <f ca="1" t="shared" si="226"/>
        <v>9</v>
      </c>
      <c r="E1362" s="327">
        <f ca="1" t="shared" si="227"/>
        <v>23</v>
      </c>
      <c r="F1362" s="327" t="str">
        <f ca="1">VLOOKUP(D1362,档案!A:C,3,FALSE)</f>
        <v>武汉开明</v>
      </c>
      <c r="G1362" s="338" t="str">
        <f ca="1">VLOOKUP(D1362,档案!A:B,2,FALSE)</f>
        <v>农商行豹澥支行310028</v>
      </c>
      <c r="H1362" s="328">
        <f ca="1" t="shared" si="219"/>
        <v>45660</v>
      </c>
      <c r="I1362" s="344" t="str">
        <f ca="1" t="shared" si="220"/>
        <v>生产部李权智用款伊犁钢铁采购费付新源县南海五金机电商行--公司</v>
      </c>
      <c r="J1362" s="344" t="str">
        <f ca="1" t="shared" si="221"/>
        <v>项目成本</v>
      </c>
      <c r="K1362" s="345">
        <f ca="1" t="shared" si="222"/>
        <v>0</v>
      </c>
      <c r="L1362" s="345">
        <f ca="1" t="shared" si="223"/>
        <v>35000</v>
      </c>
      <c r="M1362" s="345">
        <f ca="1" t="shared" si="224"/>
        <v>679054.69</v>
      </c>
      <c r="N1362" s="345">
        <f ca="1" t="shared" si="225"/>
        <v>0</v>
      </c>
    </row>
    <row r="1363" ht="14.25" hidden="1" spans="1:14">
      <c r="A1363" s="334">
        <f>档案!A1362</f>
        <v>0</v>
      </c>
      <c r="B1363" s="334">
        <f ca="1" t="shared" si="218"/>
        <v>1</v>
      </c>
      <c r="D1363" s="334">
        <f ca="1" t="shared" si="226"/>
        <v>9</v>
      </c>
      <c r="E1363" s="327">
        <f ca="1" t="shared" si="227"/>
        <v>24</v>
      </c>
      <c r="F1363" s="327" t="str">
        <f ca="1">VLOOKUP(D1363,档案!A:C,3,FALSE)</f>
        <v>武汉开明</v>
      </c>
      <c r="G1363" s="338" t="str">
        <f ca="1">VLOOKUP(D1363,档案!A:B,2,FALSE)</f>
        <v>农商行豹澥支行310028</v>
      </c>
      <c r="H1363" s="328">
        <f ca="1" t="shared" si="219"/>
        <v>45660</v>
      </c>
      <c r="I1363" s="344" t="str">
        <f ca="1" t="shared" si="220"/>
        <v>生产部李权智用款伊犁钢铁电镐租赁押金费用付刘珍江--个人</v>
      </c>
      <c r="J1363" s="344" t="str">
        <f ca="1" t="shared" si="221"/>
        <v>项目成本</v>
      </c>
      <c r="K1363" s="345">
        <f ca="1" t="shared" si="222"/>
        <v>0</v>
      </c>
      <c r="L1363" s="345">
        <f ca="1" t="shared" si="223"/>
        <v>900</v>
      </c>
      <c r="M1363" s="345">
        <f ca="1" t="shared" si="224"/>
        <v>678154.69</v>
      </c>
      <c r="N1363" s="345">
        <f ca="1" t="shared" si="225"/>
        <v>0</v>
      </c>
    </row>
    <row r="1364" ht="14.25" hidden="1" spans="1:14">
      <c r="A1364" s="334">
        <f>档案!A1363</f>
        <v>0</v>
      </c>
      <c r="B1364" s="334">
        <f ca="1" t="shared" si="218"/>
        <v>1</v>
      </c>
      <c r="D1364" s="334">
        <f ca="1" t="shared" si="226"/>
        <v>9</v>
      </c>
      <c r="E1364" s="327">
        <f ca="1" t="shared" si="227"/>
        <v>25</v>
      </c>
      <c r="F1364" s="327" t="str">
        <f ca="1">VLOOKUP(D1364,档案!A:C,3,FALSE)</f>
        <v>武汉开明</v>
      </c>
      <c r="G1364" s="338" t="str">
        <f ca="1">VLOOKUP(D1364,档案!A:B,2,FALSE)</f>
        <v>农商行豹澥支行310028</v>
      </c>
      <c r="H1364" s="328">
        <f ca="1" t="shared" si="219"/>
        <v>45660</v>
      </c>
      <c r="I1364" s="344" t="str">
        <f ca="1" t="shared" si="220"/>
        <v>生产部李权智用款伊犁钢铁外协安全员岳健琦10月、11月工资11129，刘珍江11月工资2959元--个人</v>
      </c>
      <c r="J1364" s="344" t="str">
        <f ca="1" t="shared" si="221"/>
        <v>项目成本</v>
      </c>
      <c r="K1364" s="345">
        <f ca="1" t="shared" si="222"/>
        <v>0</v>
      </c>
      <c r="L1364" s="345">
        <f ca="1" t="shared" si="223"/>
        <v>14088</v>
      </c>
      <c r="M1364" s="345">
        <f ca="1" t="shared" si="224"/>
        <v>664066.69</v>
      </c>
      <c r="N1364" s="345">
        <f ca="1" t="shared" si="225"/>
        <v>0</v>
      </c>
    </row>
    <row r="1365" ht="14.25" hidden="1" spans="1:14">
      <c r="A1365" s="334">
        <f>档案!A1364</f>
        <v>0</v>
      </c>
      <c r="B1365" s="334">
        <f ca="1" t="shared" si="218"/>
        <v>1</v>
      </c>
      <c r="D1365" s="334">
        <f ca="1" t="shared" si="226"/>
        <v>9</v>
      </c>
      <c r="E1365" s="327">
        <f ca="1" t="shared" si="227"/>
        <v>26</v>
      </c>
      <c r="F1365" s="327" t="str">
        <f ca="1">VLOOKUP(D1365,档案!A:C,3,FALSE)</f>
        <v>武汉开明</v>
      </c>
      <c r="G1365" s="338" t="str">
        <f ca="1">VLOOKUP(D1365,档案!A:B,2,FALSE)</f>
        <v>农商行豹澥支行310028</v>
      </c>
      <c r="H1365" s="328">
        <f ca="1" t="shared" si="219"/>
        <v>45660</v>
      </c>
      <c r="I1365" s="344" t="str">
        <f ca="1" t="shared" si="220"/>
        <v>生产部李权智用款伊犁钢铁黄晓梅承包捞渣机行车轨道校正项目部分工人12月工资--个人</v>
      </c>
      <c r="J1365" s="344" t="str">
        <f ca="1" t="shared" si="221"/>
        <v>项目成本</v>
      </c>
      <c r="K1365" s="345">
        <f ca="1" t="shared" si="222"/>
        <v>0</v>
      </c>
      <c r="L1365" s="345">
        <f ca="1" t="shared" si="223"/>
        <v>20000</v>
      </c>
      <c r="M1365" s="345">
        <f ca="1" t="shared" si="224"/>
        <v>644066.69</v>
      </c>
      <c r="N1365" s="345">
        <f ca="1" t="shared" si="225"/>
        <v>0</v>
      </c>
    </row>
    <row r="1366" ht="14.25" hidden="1" spans="1:14">
      <c r="A1366" s="334">
        <f>档案!A1365</f>
        <v>0</v>
      </c>
      <c r="B1366" s="334">
        <f ca="1" t="shared" si="218"/>
        <v>1</v>
      </c>
      <c r="D1366" s="334">
        <f ca="1" t="shared" si="226"/>
        <v>9</v>
      </c>
      <c r="E1366" s="327">
        <f ca="1" t="shared" si="227"/>
        <v>27</v>
      </c>
      <c r="F1366" s="327" t="str">
        <f ca="1">VLOOKUP(D1366,档案!A:C,3,FALSE)</f>
        <v>武汉开明</v>
      </c>
      <c r="G1366" s="338" t="str">
        <f ca="1">VLOOKUP(D1366,档案!A:B,2,FALSE)</f>
        <v>农商行豹澥支行310028</v>
      </c>
      <c r="H1366" s="328">
        <f ca="1" t="shared" si="219"/>
        <v>45660</v>
      </c>
      <c r="I1366" s="344" t="str">
        <f ca="1" t="shared" si="220"/>
        <v>生产部李权智用款伊犁钢铁李奎超承包环冷机项目工人马志江工资--个人</v>
      </c>
      <c r="J1366" s="344" t="str">
        <f ca="1" t="shared" si="221"/>
        <v>项目成本</v>
      </c>
      <c r="K1366" s="345">
        <f ca="1" t="shared" si="222"/>
        <v>0</v>
      </c>
      <c r="L1366" s="345">
        <f ca="1" t="shared" si="223"/>
        <v>9100</v>
      </c>
      <c r="M1366" s="345">
        <f ca="1" t="shared" si="224"/>
        <v>634966.69</v>
      </c>
      <c r="N1366" s="345">
        <f ca="1" t="shared" si="225"/>
        <v>0</v>
      </c>
    </row>
    <row r="1367" ht="14.25" hidden="1" spans="1:14">
      <c r="A1367" s="334">
        <f>档案!A1366</f>
        <v>0</v>
      </c>
      <c r="B1367" s="334">
        <f ca="1" t="shared" si="218"/>
        <v>1</v>
      </c>
      <c r="D1367" s="334">
        <f ca="1" t="shared" si="226"/>
        <v>9</v>
      </c>
      <c r="E1367" s="327">
        <f ca="1" t="shared" si="227"/>
        <v>28</v>
      </c>
      <c r="F1367" s="327" t="str">
        <f ca="1">VLOOKUP(D1367,档案!A:C,3,FALSE)</f>
        <v>武汉开明</v>
      </c>
      <c r="G1367" s="338" t="str">
        <f ca="1">VLOOKUP(D1367,档案!A:B,2,FALSE)</f>
        <v>农商行豹澥支行310028</v>
      </c>
      <c r="H1367" s="328">
        <f ca="1" t="shared" si="219"/>
        <v>45660</v>
      </c>
      <c r="I1367" s="344" t="str">
        <f ca="1" t="shared" si="220"/>
        <v>生产部李权智用款伊犁钢铁朱大勇承包除尘管道项目部分工人工资--个人</v>
      </c>
      <c r="J1367" s="344" t="str">
        <f ca="1" t="shared" si="221"/>
        <v>项目成本</v>
      </c>
      <c r="K1367" s="345">
        <f ca="1" t="shared" si="222"/>
        <v>0</v>
      </c>
      <c r="L1367" s="345">
        <f ca="1" t="shared" si="223"/>
        <v>55475</v>
      </c>
      <c r="M1367" s="345">
        <f ca="1" t="shared" si="224"/>
        <v>579491.69</v>
      </c>
      <c r="N1367" s="345">
        <f ca="1" t="shared" si="225"/>
        <v>0</v>
      </c>
    </row>
    <row r="1368" ht="14.25" hidden="1" spans="1:14">
      <c r="A1368" s="334">
        <f>档案!A1367</f>
        <v>0</v>
      </c>
      <c r="B1368" s="334">
        <f ca="1" t="shared" si="218"/>
        <v>1</v>
      </c>
      <c r="D1368" s="334">
        <f ca="1" t="shared" si="226"/>
        <v>9</v>
      </c>
      <c r="E1368" s="327">
        <f ca="1" t="shared" si="227"/>
        <v>29</v>
      </c>
      <c r="F1368" s="327" t="str">
        <f ca="1">VLOOKUP(D1368,档案!A:C,3,FALSE)</f>
        <v>武汉开明</v>
      </c>
      <c r="G1368" s="338" t="str">
        <f ca="1">VLOOKUP(D1368,档案!A:B,2,FALSE)</f>
        <v>农商行豹澥支行310028</v>
      </c>
      <c r="H1368" s="328">
        <f ca="1" t="shared" si="219"/>
        <v>45660</v>
      </c>
      <c r="I1368" s="344" t="str">
        <f ca="1" t="shared" si="220"/>
        <v>生产部李权智用款伊犁钢铁炼铁厂项目承包商朱丹宁工人工资--个人</v>
      </c>
      <c r="J1368" s="344" t="str">
        <f ca="1" t="shared" si="221"/>
        <v>项目成本</v>
      </c>
      <c r="K1368" s="345">
        <f ca="1" t="shared" si="222"/>
        <v>0</v>
      </c>
      <c r="L1368" s="345">
        <f ca="1" t="shared" si="223"/>
        <v>56760</v>
      </c>
      <c r="M1368" s="345">
        <f ca="1" t="shared" si="224"/>
        <v>522731.69</v>
      </c>
      <c r="N1368" s="345">
        <f ca="1" t="shared" si="225"/>
        <v>0</v>
      </c>
    </row>
    <row r="1369" ht="14.25" hidden="1" spans="1:14">
      <c r="A1369" s="334">
        <f>档案!A1368</f>
        <v>0</v>
      </c>
      <c r="B1369" s="334">
        <f ca="1" t="shared" si="218"/>
        <v>1</v>
      </c>
      <c r="D1369" s="334">
        <f ca="1" t="shared" si="226"/>
        <v>9</v>
      </c>
      <c r="E1369" s="327">
        <f ca="1" t="shared" si="227"/>
        <v>30</v>
      </c>
      <c r="F1369" s="327" t="str">
        <f ca="1">VLOOKUP(D1369,档案!A:C,3,FALSE)</f>
        <v>武汉开明</v>
      </c>
      <c r="G1369" s="338" t="str">
        <f ca="1">VLOOKUP(D1369,档案!A:B,2,FALSE)</f>
        <v>农商行豹澥支行310028</v>
      </c>
      <c r="H1369" s="328">
        <f ca="1" t="shared" si="219"/>
        <v>45662</v>
      </c>
      <c r="I1369" s="344" t="str">
        <f ca="1" t="shared" si="220"/>
        <v>ETC扣款（无回单）</v>
      </c>
      <c r="J1369" s="344" t="str">
        <f ca="1" t="shared" si="221"/>
        <v>项目成本</v>
      </c>
      <c r="K1369" s="345">
        <f ca="1" t="shared" si="222"/>
        <v>0</v>
      </c>
      <c r="L1369" s="345">
        <f ca="1" t="shared" si="223"/>
        <v>320.15</v>
      </c>
      <c r="M1369" s="345">
        <f ca="1" t="shared" si="224"/>
        <v>522411.54</v>
      </c>
      <c r="N1369" s="345">
        <f ca="1" t="shared" si="225"/>
        <v>0</v>
      </c>
    </row>
    <row r="1370" ht="14.25" hidden="1" spans="1:14">
      <c r="A1370" s="334">
        <f>档案!A1369</f>
        <v>0</v>
      </c>
      <c r="B1370" s="334">
        <f ca="1" t="shared" si="218"/>
        <v>1</v>
      </c>
      <c r="D1370" s="334">
        <f ca="1" t="shared" si="226"/>
        <v>9</v>
      </c>
      <c r="E1370" s="327">
        <f ca="1" t="shared" si="227"/>
        <v>31</v>
      </c>
      <c r="F1370" s="327" t="str">
        <f ca="1">VLOOKUP(D1370,档案!A:C,3,FALSE)</f>
        <v>武汉开明</v>
      </c>
      <c r="G1370" s="338" t="str">
        <f ca="1">VLOOKUP(D1370,档案!A:B,2,FALSE)</f>
        <v>农商行豹澥支行310028</v>
      </c>
      <c r="H1370" s="328">
        <f ca="1" t="shared" si="219"/>
        <v>45663</v>
      </c>
      <c r="I1370" s="344" t="str">
        <f ca="1" t="shared" si="220"/>
        <v>生产部马全花借支青海发投项目备用金--个人</v>
      </c>
      <c r="J1370" s="344" t="str">
        <f ca="1" t="shared" si="221"/>
        <v>项目成本</v>
      </c>
      <c r="K1370" s="345">
        <f ca="1" t="shared" si="222"/>
        <v>0</v>
      </c>
      <c r="L1370" s="345">
        <f ca="1" t="shared" si="223"/>
        <v>1000</v>
      </c>
      <c r="M1370" s="345">
        <f ca="1" t="shared" si="224"/>
        <v>521411.54</v>
      </c>
      <c r="N1370" s="345">
        <f ca="1" t="shared" si="225"/>
        <v>0</v>
      </c>
    </row>
    <row r="1371" ht="14.25" hidden="1" spans="1:14">
      <c r="A1371" s="334">
        <f>档案!A1370</f>
        <v>0</v>
      </c>
      <c r="B1371" s="334">
        <f ca="1" t="shared" si="218"/>
        <v>1</v>
      </c>
      <c r="D1371" s="334">
        <f ca="1" t="shared" si="226"/>
        <v>9</v>
      </c>
      <c r="E1371" s="327">
        <f ca="1" t="shared" si="227"/>
        <v>32</v>
      </c>
      <c r="F1371" s="327" t="str">
        <f ca="1">VLOOKUP(D1371,档案!A:C,3,FALSE)</f>
        <v>武汉开明</v>
      </c>
      <c r="G1371" s="338" t="str">
        <f ca="1">VLOOKUP(D1371,档案!A:B,2,FALSE)</f>
        <v>农商行豹澥支行310028</v>
      </c>
      <c r="H1371" s="328">
        <f ca="1" t="shared" si="219"/>
        <v>45663</v>
      </c>
      <c r="I1371" s="344" t="str">
        <f ca="1" t="shared" si="220"/>
        <v>财务部黄华容用款徐中科团队12月提成付高宏伟--个人</v>
      </c>
      <c r="J1371" s="344" t="str">
        <f ca="1" t="shared" si="221"/>
        <v>项目成本</v>
      </c>
      <c r="K1371" s="345">
        <f ca="1" t="shared" si="222"/>
        <v>0</v>
      </c>
      <c r="L1371" s="345">
        <f ca="1" t="shared" si="223"/>
        <v>17494.33</v>
      </c>
      <c r="M1371" s="345">
        <f ca="1" t="shared" si="224"/>
        <v>503917.21</v>
      </c>
      <c r="N1371" s="345">
        <f ca="1" t="shared" si="225"/>
        <v>0</v>
      </c>
    </row>
    <row r="1372" ht="14.25" hidden="1" spans="1:14">
      <c r="A1372" s="334">
        <f>档案!A1371</f>
        <v>0</v>
      </c>
      <c r="B1372" s="334">
        <f ca="1" t="shared" si="218"/>
        <v>1</v>
      </c>
      <c r="D1372" s="334">
        <f ca="1" t="shared" si="226"/>
        <v>9</v>
      </c>
      <c r="E1372" s="327">
        <f ca="1" t="shared" si="227"/>
        <v>33</v>
      </c>
      <c r="F1372" s="327" t="str">
        <f ca="1">VLOOKUP(D1372,档案!A:C,3,FALSE)</f>
        <v>武汉开明</v>
      </c>
      <c r="G1372" s="338" t="str">
        <f ca="1">VLOOKUP(D1372,档案!A:B,2,FALSE)</f>
        <v>农商行豹澥支行310028</v>
      </c>
      <c r="H1372" s="328">
        <f ca="1" t="shared" si="219"/>
        <v>45663</v>
      </c>
      <c r="I1372" s="344" t="str">
        <f ca="1" t="shared" si="220"/>
        <v>ETC扣款</v>
      </c>
      <c r="J1372" s="344" t="str">
        <f ca="1" t="shared" si="221"/>
        <v>项目成本</v>
      </c>
      <c r="K1372" s="345">
        <f ca="1" t="shared" si="222"/>
        <v>0</v>
      </c>
      <c r="L1372" s="345">
        <f ca="1" t="shared" si="223"/>
        <v>50.14</v>
      </c>
      <c r="M1372" s="345">
        <f ca="1" t="shared" si="224"/>
        <v>503867.07</v>
      </c>
      <c r="N1372" s="345">
        <f ca="1" t="shared" si="225"/>
        <v>0</v>
      </c>
    </row>
    <row r="1373" ht="14.25" hidden="1" spans="1:14">
      <c r="A1373" s="334">
        <f>档案!A1372</f>
        <v>0</v>
      </c>
      <c r="B1373" s="334">
        <f ca="1" t="shared" si="218"/>
        <v>1</v>
      </c>
      <c r="D1373" s="334">
        <f ca="1" t="shared" si="226"/>
        <v>9</v>
      </c>
      <c r="E1373" s="327">
        <f ca="1" t="shared" si="227"/>
        <v>34</v>
      </c>
      <c r="F1373" s="327" t="str">
        <f ca="1">VLOOKUP(D1373,档案!A:C,3,FALSE)</f>
        <v>武汉开明</v>
      </c>
      <c r="G1373" s="338" t="str">
        <f ca="1">VLOOKUP(D1373,档案!A:B,2,FALSE)</f>
        <v>农商行豹澥支行310028</v>
      </c>
      <c r="H1373" s="328">
        <f ca="1" t="shared" si="219"/>
        <v>45663</v>
      </c>
      <c r="I1373" s="344" t="str">
        <f ca="1" t="shared" si="220"/>
        <v>转武汉光大</v>
      </c>
      <c r="J1373" s="344" t="str">
        <f ca="1" t="shared" si="221"/>
        <v>转出他行或提现</v>
      </c>
      <c r="K1373" s="345">
        <f ca="1" t="shared" si="222"/>
        <v>0</v>
      </c>
      <c r="L1373" s="345">
        <f ca="1" t="shared" si="223"/>
        <v>50000</v>
      </c>
      <c r="M1373" s="345">
        <f ca="1" t="shared" si="224"/>
        <v>453867.07</v>
      </c>
      <c r="N1373" s="345">
        <f ca="1" t="shared" si="225"/>
        <v>0</v>
      </c>
    </row>
    <row r="1374" ht="14.25" hidden="1" spans="1:14">
      <c r="A1374" s="334">
        <f>档案!A1373</f>
        <v>0</v>
      </c>
      <c r="B1374" s="334">
        <f ca="1" t="shared" si="218"/>
        <v>1</v>
      </c>
      <c r="D1374" s="334">
        <f ca="1" t="shared" si="226"/>
        <v>9</v>
      </c>
      <c r="E1374" s="327">
        <f ca="1" t="shared" si="227"/>
        <v>35</v>
      </c>
      <c r="F1374" s="327" t="str">
        <f ca="1">VLOOKUP(D1374,档案!A:C,3,FALSE)</f>
        <v>武汉开明</v>
      </c>
      <c r="G1374" s="338" t="str">
        <f ca="1">VLOOKUP(D1374,档案!A:B,2,FALSE)</f>
        <v>农商行豹澥支行310028</v>
      </c>
      <c r="H1374" s="328">
        <f ca="1" t="shared" si="219"/>
        <v>45664</v>
      </c>
      <c r="I1374" s="344" t="str">
        <f ca="1" t="shared" si="220"/>
        <v>生产部李权智用款青海发投工程外包费（全款13万，冲借支2万，已付3万6，剩余7万4未付）付周飞团队工人工资--个人</v>
      </c>
      <c r="J1374" s="344" t="str">
        <f ca="1" t="shared" si="221"/>
        <v>项目成本</v>
      </c>
      <c r="K1374" s="345">
        <f ca="1" t="shared" si="222"/>
        <v>0</v>
      </c>
      <c r="L1374" s="345">
        <f ca="1" t="shared" si="223"/>
        <v>74000</v>
      </c>
      <c r="M1374" s="345">
        <f ca="1" t="shared" si="224"/>
        <v>379867.07</v>
      </c>
      <c r="N1374" s="345">
        <f ca="1" t="shared" si="225"/>
        <v>0</v>
      </c>
    </row>
    <row r="1375" ht="14.25" hidden="1" spans="1:14">
      <c r="A1375" s="334">
        <f>档案!A1374</f>
        <v>0</v>
      </c>
      <c r="B1375" s="334">
        <f ca="1" t="shared" si="218"/>
        <v>1</v>
      </c>
      <c r="D1375" s="334">
        <f ca="1" t="shared" si="226"/>
        <v>9</v>
      </c>
      <c r="E1375" s="327">
        <f ca="1" t="shared" si="227"/>
        <v>36</v>
      </c>
      <c r="F1375" s="327" t="str">
        <f ca="1">VLOOKUP(D1375,档案!A:C,3,FALSE)</f>
        <v>武汉开明</v>
      </c>
      <c r="G1375" s="338" t="str">
        <f ca="1">VLOOKUP(D1375,档案!A:B,2,FALSE)</f>
        <v>农商行豹澥支行310028</v>
      </c>
      <c r="H1375" s="328">
        <f ca="1" t="shared" si="219"/>
        <v>45664</v>
      </c>
      <c r="I1375" s="344" t="str">
        <f ca="1" t="shared" si="220"/>
        <v>生产部李权智用款青海发投借支付周飞团队工人工资--个人</v>
      </c>
      <c r="J1375" s="344" t="str">
        <f ca="1" t="shared" si="221"/>
        <v>项目成本</v>
      </c>
      <c r="K1375" s="345">
        <f ca="1" t="shared" si="222"/>
        <v>0</v>
      </c>
      <c r="L1375" s="345">
        <f ca="1" t="shared" si="223"/>
        <v>20000</v>
      </c>
      <c r="M1375" s="345">
        <f ca="1" t="shared" si="224"/>
        <v>359867.07</v>
      </c>
      <c r="N1375" s="345">
        <f ca="1" t="shared" si="225"/>
        <v>0</v>
      </c>
    </row>
    <row r="1376" ht="14.25" hidden="1" spans="1:14">
      <c r="A1376" s="334">
        <f>档案!A1375</f>
        <v>0</v>
      </c>
      <c r="B1376" s="334">
        <f ca="1" t="shared" si="218"/>
        <v>1</v>
      </c>
      <c r="D1376" s="334">
        <f ca="1" t="shared" si="226"/>
        <v>9</v>
      </c>
      <c r="E1376" s="327">
        <f ca="1" t="shared" si="227"/>
        <v>37</v>
      </c>
      <c r="F1376" s="327" t="str">
        <f ca="1">VLOOKUP(D1376,档案!A:C,3,FALSE)</f>
        <v>武汉开明</v>
      </c>
      <c r="G1376" s="338" t="str">
        <f ca="1">VLOOKUP(D1376,档案!A:B,2,FALSE)</f>
        <v>农商行豹澥支行310028</v>
      </c>
      <c r="H1376" s="328">
        <f ca="1" t="shared" si="219"/>
        <v>45664</v>
      </c>
      <c r="I1376" s="344" t="str">
        <f ca="1" t="shared" si="220"/>
        <v>生产部李权智用款青海发投剩余工程款付周飞团队工人工资--个人</v>
      </c>
      <c r="J1376" s="344" t="str">
        <f ca="1" t="shared" si="221"/>
        <v>项目成本</v>
      </c>
      <c r="K1376" s="345">
        <f ca="1" t="shared" si="222"/>
        <v>0</v>
      </c>
      <c r="L1376" s="345">
        <f ca="1" t="shared" si="223"/>
        <v>26000</v>
      </c>
      <c r="M1376" s="345">
        <f ca="1" t="shared" si="224"/>
        <v>333867.07</v>
      </c>
      <c r="N1376" s="345">
        <f ca="1" t="shared" si="225"/>
        <v>0</v>
      </c>
    </row>
    <row r="1377" ht="14.25" hidden="1" spans="1:14">
      <c r="A1377" s="334">
        <f>档案!A1376</f>
        <v>0</v>
      </c>
      <c r="B1377" s="334">
        <f ca="1" t="shared" si="218"/>
        <v>1</v>
      </c>
      <c r="D1377" s="334">
        <f ca="1" t="shared" si="226"/>
        <v>9</v>
      </c>
      <c r="E1377" s="327">
        <f ca="1" t="shared" si="227"/>
        <v>38</v>
      </c>
      <c r="F1377" s="327" t="str">
        <f ca="1">VLOOKUP(D1377,档案!A:C,3,FALSE)</f>
        <v>武汉开明</v>
      </c>
      <c r="G1377" s="338" t="str">
        <f ca="1">VLOOKUP(D1377,档案!A:B,2,FALSE)</f>
        <v>农商行豹澥支行310028</v>
      </c>
      <c r="H1377" s="328">
        <f ca="1" t="shared" si="219"/>
        <v>45664</v>
      </c>
      <c r="I1377" s="344" t="str">
        <f ca="1" t="shared" si="220"/>
        <v>转王先梅邮政</v>
      </c>
      <c r="J1377" s="344" t="str">
        <f ca="1" t="shared" si="221"/>
        <v>转出他行或提现</v>
      </c>
      <c r="K1377" s="345">
        <f ca="1" t="shared" si="222"/>
        <v>0</v>
      </c>
      <c r="L1377" s="345">
        <f ca="1" t="shared" si="223"/>
        <v>50000</v>
      </c>
      <c r="M1377" s="345">
        <f ca="1" t="shared" si="224"/>
        <v>283867.07</v>
      </c>
      <c r="N1377" s="345">
        <f ca="1" t="shared" si="225"/>
        <v>0</v>
      </c>
    </row>
    <row r="1378" ht="14.25" hidden="1" spans="1:14">
      <c r="A1378" s="334">
        <f>档案!A1377</f>
        <v>0</v>
      </c>
      <c r="B1378" s="334">
        <f ca="1" t="shared" si="218"/>
        <v>1</v>
      </c>
      <c r="D1378" s="334">
        <f ca="1" t="shared" si="226"/>
        <v>9</v>
      </c>
      <c r="E1378" s="327">
        <f ca="1" t="shared" si="227"/>
        <v>39</v>
      </c>
      <c r="F1378" s="327" t="str">
        <f ca="1">VLOOKUP(D1378,档案!A:C,3,FALSE)</f>
        <v>武汉开明</v>
      </c>
      <c r="G1378" s="338" t="str">
        <f ca="1">VLOOKUP(D1378,档案!A:B,2,FALSE)</f>
        <v>农商行豹澥支行310028</v>
      </c>
      <c r="H1378" s="328">
        <f ca="1" t="shared" si="219"/>
        <v>45665</v>
      </c>
      <c r="I1378" s="344" t="str">
        <f ca="1" t="shared" si="220"/>
        <v>财务部黄华容用款小林总购买办公笔记本电脑一台--个人</v>
      </c>
      <c r="J1378" s="344" t="str">
        <f ca="1" t="shared" si="221"/>
        <v>付日常费用</v>
      </c>
      <c r="K1378" s="345">
        <f ca="1" t="shared" si="222"/>
        <v>0</v>
      </c>
      <c r="L1378" s="345">
        <f ca="1" t="shared" si="223"/>
        <v>4399.2</v>
      </c>
      <c r="M1378" s="345">
        <f ca="1" t="shared" si="224"/>
        <v>279467.87</v>
      </c>
      <c r="N1378" s="345">
        <f ca="1" t="shared" si="225"/>
        <v>0</v>
      </c>
    </row>
    <row r="1379" ht="14.25" hidden="1" spans="1:14">
      <c r="A1379" s="334">
        <f>档案!A1378</f>
        <v>0</v>
      </c>
      <c r="B1379" s="334">
        <f ca="1" t="shared" si="218"/>
        <v>1</v>
      </c>
      <c r="D1379" s="334">
        <f ca="1" t="shared" si="226"/>
        <v>9</v>
      </c>
      <c r="E1379" s="327">
        <f ca="1" t="shared" si="227"/>
        <v>40</v>
      </c>
      <c r="F1379" s="327" t="str">
        <f ca="1">VLOOKUP(D1379,档案!A:C,3,FALSE)</f>
        <v>武汉开明</v>
      </c>
      <c r="G1379" s="338" t="str">
        <f ca="1">VLOOKUP(D1379,档案!A:B,2,FALSE)</f>
        <v>农商行豹澥支行310028</v>
      </c>
      <c r="H1379" s="328">
        <f ca="1" t="shared" si="219"/>
        <v>45665</v>
      </c>
      <c r="I1379" s="344" t="str">
        <f ca="1" t="shared" si="220"/>
        <v>生产部闵洋用款新疆伊犁钢铁朱大勇工程团队人员工资--个人</v>
      </c>
      <c r="J1379" s="344" t="str">
        <f ca="1" t="shared" si="221"/>
        <v>项目成本</v>
      </c>
      <c r="K1379" s="345">
        <f ca="1" t="shared" si="222"/>
        <v>0</v>
      </c>
      <c r="L1379" s="345">
        <f ca="1" t="shared" si="223"/>
        <v>46655</v>
      </c>
      <c r="M1379" s="345">
        <f ca="1" t="shared" si="224"/>
        <v>232812.87</v>
      </c>
      <c r="N1379" s="345">
        <f ca="1" t="shared" si="225"/>
        <v>0</v>
      </c>
    </row>
    <row r="1380" ht="14.25" hidden="1" spans="1:14">
      <c r="A1380" s="334">
        <f>档案!A1379</f>
        <v>0</v>
      </c>
      <c r="B1380" s="334">
        <f ca="1" t="shared" si="218"/>
        <v>1</v>
      </c>
      <c r="D1380" s="334">
        <f ca="1" t="shared" si="226"/>
        <v>9</v>
      </c>
      <c r="E1380" s="327">
        <f ca="1" t="shared" si="227"/>
        <v>41</v>
      </c>
      <c r="F1380" s="327" t="str">
        <f ca="1">VLOOKUP(D1380,档案!A:C,3,FALSE)</f>
        <v>武汉开明</v>
      </c>
      <c r="G1380" s="338" t="str">
        <f ca="1">VLOOKUP(D1380,档案!A:B,2,FALSE)</f>
        <v>农商行豹澥支行310028</v>
      </c>
      <c r="H1380" s="328">
        <f ca="1" t="shared" si="219"/>
        <v>45665</v>
      </c>
      <c r="I1380" s="344" t="str">
        <f ca="1" t="shared" si="220"/>
        <v>ETC扣款无单</v>
      </c>
      <c r="J1380" s="344" t="str">
        <f ca="1" t="shared" si="221"/>
        <v>项目成本</v>
      </c>
      <c r="K1380" s="345">
        <f ca="1" t="shared" si="222"/>
        <v>0</v>
      </c>
      <c r="L1380" s="345">
        <f ca="1" t="shared" si="223"/>
        <v>31.11</v>
      </c>
      <c r="M1380" s="345">
        <f ca="1" t="shared" si="224"/>
        <v>232781.76</v>
      </c>
      <c r="N1380" s="345">
        <f ca="1" t="shared" si="225"/>
        <v>0</v>
      </c>
    </row>
    <row r="1381" ht="14.25" hidden="1" spans="1:14">
      <c r="A1381" s="334">
        <f>档案!A1380</f>
        <v>0</v>
      </c>
      <c r="B1381" s="334">
        <f ca="1" t="shared" si="218"/>
        <v>1</v>
      </c>
      <c r="D1381" s="334">
        <f ca="1" t="shared" si="226"/>
        <v>9</v>
      </c>
      <c r="E1381" s="327">
        <f ca="1" t="shared" si="227"/>
        <v>42</v>
      </c>
      <c r="F1381" s="327" t="str">
        <f ca="1">VLOOKUP(D1381,档案!A:C,3,FALSE)</f>
        <v>武汉开明</v>
      </c>
      <c r="G1381" s="338" t="str">
        <f ca="1">VLOOKUP(D1381,档案!A:B,2,FALSE)</f>
        <v>农商行豹澥支行310028</v>
      </c>
      <c r="H1381" s="328">
        <f ca="1" t="shared" si="219"/>
        <v>45666</v>
      </c>
      <c r="I1381" s="344" t="str">
        <f ca="1" t="shared" si="220"/>
        <v>ETC扣款</v>
      </c>
      <c r="J1381" s="344" t="str">
        <f ca="1" t="shared" si="221"/>
        <v>项目成本</v>
      </c>
      <c r="K1381" s="345">
        <f ca="1" t="shared" si="222"/>
        <v>0</v>
      </c>
      <c r="L1381" s="345">
        <f ca="1" t="shared" si="223"/>
        <v>72.99</v>
      </c>
      <c r="M1381" s="345">
        <f ca="1" t="shared" si="224"/>
        <v>232708.77</v>
      </c>
      <c r="N1381" s="345">
        <f ca="1" t="shared" si="225"/>
        <v>0</v>
      </c>
    </row>
    <row r="1382" ht="14.25" hidden="1" spans="1:14">
      <c r="A1382" s="334">
        <f>档案!A1381</f>
        <v>0</v>
      </c>
      <c r="B1382" s="334">
        <f ca="1" t="shared" si="218"/>
        <v>1</v>
      </c>
      <c r="D1382" s="334">
        <f ca="1" t="shared" si="226"/>
        <v>9</v>
      </c>
      <c r="E1382" s="327">
        <f ca="1" t="shared" si="227"/>
        <v>43</v>
      </c>
      <c r="F1382" s="327" t="str">
        <f ca="1">VLOOKUP(D1382,档案!A:C,3,FALSE)</f>
        <v>武汉开明</v>
      </c>
      <c r="G1382" s="338" t="str">
        <f ca="1">VLOOKUP(D1382,档案!A:B,2,FALSE)</f>
        <v>农商行豹澥支行310028</v>
      </c>
      <c r="H1382" s="328">
        <f ca="1" t="shared" si="219"/>
        <v>45666</v>
      </c>
      <c r="I1382" s="344" t="str">
        <f ca="1" t="shared" si="220"/>
        <v>ETC扣款</v>
      </c>
      <c r="J1382" s="344" t="str">
        <f ca="1" t="shared" si="221"/>
        <v>项目成本</v>
      </c>
      <c r="K1382" s="345">
        <f ca="1" t="shared" si="222"/>
        <v>0</v>
      </c>
      <c r="L1382" s="345">
        <f ca="1" t="shared" si="223"/>
        <v>46.2</v>
      </c>
      <c r="M1382" s="345">
        <f ca="1" t="shared" si="224"/>
        <v>232662.57</v>
      </c>
      <c r="N1382" s="345">
        <f ca="1" t="shared" si="225"/>
        <v>0</v>
      </c>
    </row>
    <row r="1383" ht="14.25" hidden="1" spans="1:14">
      <c r="A1383" s="334">
        <f>档案!A1382</f>
        <v>0</v>
      </c>
      <c r="B1383" s="334">
        <f ca="1" t="shared" si="218"/>
        <v>1</v>
      </c>
      <c r="D1383" s="334">
        <f ca="1" t="shared" si="226"/>
        <v>9</v>
      </c>
      <c r="E1383" s="327">
        <f ca="1" t="shared" si="227"/>
        <v>44</v>
      </c>
      <c r="F1383" s="327" t="str">
        <f ca="1">VLOOKUP(D1383,档案!A:C,3,FALSE)</f>
        <v>武汉开明</v>
      </c>
      <c r="G1383" s="338" t="str">
        <f ca="1">VLOOKUP(D1383,档案!A:B,2,FALSE)</f>
        <v>农商行豹澥支行310028</v>
      </c>
      <c r="H1383" s="328">
        <f ca="1" t="shared" si="219"/>
        <v>45666</v>
      </c>
      <c r="I1383" s="344" t="str">
        <f ca="1" t="shared" si="220"/>
        <v>ETC扣款</v>
      </c>
      <c r="J1383" s="344" t="str">
        <f ca="1" t="shared" si="221"/>
        <v>项目成本</v>
      </c>
      <c r="K1383" s="345">
        <f ca="1" t="shared" si="222"/>
        <v>0</v>
      </c>
      <c r="L1383" s="345">
        <f ca="1" t="shared" si="223"/>
        <v>39.83</v>
      </c>
      <c r="M1383" s="345">
        <f ca="1" t="shared" si="224"/>
        <v>232622.74</v>
      </c>
      <c r="N1383" s="345">
        <f ca="1" t="shared" si="225"/>
        <v>0</v>
      </c>
    </row>
    <row r="1384" ht="14.25" hidden="1" spans="1:14">
      <c r="A1384" s="334">
        <f>档案!A1383</f>
        <v>0</v>
      </c>
      <c r="B1384" s="334">
        <f ca="1" t="shared" si="218"/>
        <v>1</v>
      </c>
      <c r="D1384" s="334">
        <f ca="1" t="shared" si="226"/>
        <v>9</v>
      </c>
      <c r="E1384" s="327">
        <f ca="1" t="shared" si="227"/>
        <v>45</v>
      </c>
      <c r="F1384" s="327" t="str">
        <f ca="1">VLOOKUP(D1384,档案!A:C,3,FALSE)</f>
        <v>武汉开明</v>
      </c>
      <c r="G1384" s="338" t="str">
        <f ca="1">VLOOKUP(D1384,档案!A:B,2,FALSE)</f>
        <v>农商行豹澥支行310028</v>
      </c>
      <c r="H1384" s="328">
        <f ca="1" t="shared" si="219"/>
        <v>45666</v>
      </c>
      <c r="I1384" s="344" t="str">
        <f ca="1" t="shared" si="220"/>
        <v>ETC扣款</v>
      </c>
      <c r="J1384" s="344" t="str">
        <f ca="1" t="shared" si="221"/>
        <v>项目成本</v>
      </c>
      <c r="K1384" s="345">
        <f ca="1" t="shared" si="222"/>
        <v>0</v>
      </c>
      <c r="L1384" s="345">
        <f ca="1" t="shared" si="223"/>
        <v>20.67</v>
      </c>
      <c r="M1384" s="345">
        <f ca="1" t="shared" si="224"/>
        <v>232602.07</v>
      </c>
      <c r="N1384" s="345">
        <f ca="1" t="shared" si="225"/>
        <v>0</v>
      </c>
    </row>
    <row r="1385" ht="14.25" hidden="1" spans="1:14">
      <c r="A1385" s="334">
        <f>档案!A1384</f>
        <v>0</v>
      </c>
      <c r="B1385" s="334">
        <f ca="1" t="shared" si="218"/>
        <v>1</v>
      </c>
      <c r="D1385" s="334">
        <f ca="1" t="shared" si="226"/>
        <v>9</v>
      </c>
      <c r="E1385" s="327">
        <f ca="1" t="shared" si="227"/>
        <v>46</v>
      </c>
      <c r="F1385" s="327" t="str">
        <f ca="1">VLOOKUP(D1385,档案!A:C,3,FALSE)</f>
        <v>武汉开明</v>
      </c>
      <c r="G1385" s="338" t="str">
        <f ca="1">VLOOKUP(D1385,档案!A:B,2,FALSE)</f>
        <v>农商行豹澥支行310028</v>
      </c>
      <c r="H1385" s="328">
        <f ca="1" t="shared" si="219"/>
        <v>45666</v>
      </c>
      <c r="I1385" s="344" t="str">
        <f ca="1" t="shared" si="220"/>
        <v>ETC扣款</v>
      </c>
      <c r="J1385" s="344" t="str">
        <f ca="1" t="shared" si="221"/>
        <v>项目成本</v>
      </c>
      <c r="K1385" s="345">
        <f ca="1" t="shared" si="222"/>
        <v>0</v>
      </c>
      <c r="L1385" s="345">
        <f ca="1" t="shared" si="223"/>
        <v>14.25</v>
      </c>
      <c r="M1385" s="345">
        <f ca="1" t="shared" si="224"/>
        <v>232587.82</v>
      </c>
      <c r="N1385" s="345">
        <f ca="1" t="shared" si="225"/>
        <v>0</v>
      </c>
    </row>
    <row r="1386" ht="14.25" hidden="1" spans="1:14">
      <c r="A1386" s="334">
        <f>档案!A1385</f>
        <v>0</v>
      </c>
      <c r="B1386" s="334">
        <f ca="1" t="shared" si="218"/>
        <v>1</v>
      </c>
      <c r="D1386" s="334">
        <f ca="1" t="shared" si="226"/>
        <v>9</v>
      </c>
      <c r="E1386" s="327">
        <f ca="1" t="shared" si="227"/>
        <v>47</v>
      </c>
      <c r="F1386" s="327" t="str">
        <f ca="1">VLOOKUP(D1386,档案!A:C,3,FALSE)</f>
        <v>武汉开明</v>
      </c>
      <c r="G1386" s="338" t="str">
        <f ca="1">VLOOKUP(D1386,档案!A:B,2,FALSE)</f>
        <v>农商行豹澥支行310028</v>
      </c>
      <c r="H1386" s="328">
        <f ca="1" t="shared" si="219"/>
        <v>45667</v>
      </c>
      <c r="I1386" s="344" t="str">
        <f ca="1" t="shared" si="220"/>
        <v>ETC扣款</v>
      </c>
      <c r="J1386" s="344" t="str">
        <f ca="1" t="shared" si="221"/>
        <v>项目成本</v>
      </c>
      <c r="K1386" s="345">
        <f ca="1" t="shared" si="222"/>
        <v>0</v>
      </c>
      <c r="L1386" s="345">
        <f ca="1" t="shared" si="223"/>
        <v>218.47</v>
      </c>
      <c r="M1386" s="345">
        <f ca="1" t="shared" si="224"/>
        <v>232369.35</v>
      </c>
      <c r="N1386" s="345">
        <f ca="1" t="shared" si="225"/>
        <v>0</v>
      </c>
    </row>
    <row r="1387" ht="14.25" hidden="1" spans="1:14">
      <c r="A1387" s="334">
        <f>档案!A1386</f>
        <v>0</v>
      </c>
      <c r="B1387" s="334">
        <f ca="1" t="shared" si="218"/>
        <v>1</v>
      </c>
      <c r="D1387" s="334">
        <f ca="1" t="shared" si="226"/>
        <v>9</v>
      </c>
      <c r="E1387" s="327">
        <f ca="1" t="shared" si="227"/>
        <v>48</v>
      </c>
      <c r="F1387" s="327" t="str">
        <f ca="1">VLOOKUP(D1387,档案!A:C,3,FALSE)</f>
        <v>武汉开明</v>
      </c>
      <c r="G1387" s="338" t="str">
        <f ca="1">VLOOKUP(D1387,档案!A:B,2,FALSE)</f>
        <v>农商行豹澥支行310028</v>
      </c>
      <c r="H1387" s="328">
        <f ca="1" t="shared" si="219"/>
        <v>45667</v>
      </c>
      <c r="I1387" s="344" t="str">
        <f ca="1" t="shared" si="220"/>
        <v>收到武汉浦发转款</v>
      </c>
      <c r="J1387" s="344" t="str">
        <f ca="1" t="shared" si="221"/>
        <v>他行转入或存现</v>
      </c>
      <c r="K1387" s="345">
        <f ca="1" t="shared" si="222"/>
        <v>300000</v>
      </c>
      <c r="L1387" s="345">
        <f ca="1" t="shared" si="223"/>
        <v>0</v>
      </c>
      <c r="M1387" s="345">
        <f ca="1" t="shared" si="224"/>
        <v>532369.35</v>
      </c>
      <c r="N1387" s="345">
        <f ca="1" t="shared" si="225"/>
        <v>0</v>
      </c>
    </row>
    <row r="1388" ht="14.25" hidden="1" spans="1:14">
      <c r="A1388" s="334">
        <f>档案!A1387</f>
        <v>0</v>
      </c>
      <c r="B1388" s="334">
        <f ca="1" t="shared" si="218"/>
        <v>1</v>
      </c>
      <c r="D1388" s="334">
        <f ca="1" t="shared" si="226"/>
        <v>9</v>
      </c>
      <c r="E1388" s="327">
        <f ca="1" t="shared" si="227"/>
        <v>49</v>
      </c>
      <c r="F1388" s="327" t="str">
        <f ca="1">VLOOKUP(D1388,档案!A:C,3,FALSE)</f>
        <v>武汉开明</v>
      </c>
      <c r="G1388" s="338" t="str">
        <f ca="1">VLOOKUP(D1388,档案!A:B,2,FALSE)</f>
        <v>农商行豹澥支行310028</v>
      </c>
      <c r="H1388" s="328">
        <f ca="1" t="shared" si="219"/>
        <v>45667</v>
      </c>
      <c r="I1388" s="344" t="str">
        <f ca="1" t="shared" si="220"/>
        <v>综合部蒋霞用款武汉开明与丁超期案二审开庭传票公告费付刘梦君--个人</v>
      </c>
      <c r="J1388" s="344" t="str">
        <f ca="1" t="shared" si="221"/>
        <v>付日常费用</v>
      </c>
      <c r="K1388" s="345">
        <f ca="1" t="shared" si="222"/>
        <v>0</v>
      </c>
      <c r="L1388" s="345">
        <f ca="1" t="shared" si="223"/>
        <v>140</v>
      </c>
      <c r="M1388" s="345">
        <f ca="1" t="shared" si="224"/>
        <v>532229.35</v>
      </c>
      <c r="N1388" s="345">
        <f ca="1" t="shared" si="225"/>
        <v>0</v>
      </c>
    </row>
    <row r="1389" ht="14.25" hidden="1" spans="1:14">
      <c r="A1389" s="334">
        <f>档案!A1388</f>
        <v>0</v>
      </c>
      <c r="B1389" s="334">
        <f ca="1" t="shared" si="218"/>
        <v>1</v>
      </c>
      <c r="D1389" s="334">
        <f ca="1" t="shared" si="226"/>
        <v>9</v>
      </c>
      <c r="E1389" s="327">
        <f ca="1" t="shared" si="227"/>
        <v>50</v>
      </c>
      <c r="F1389" s="327" t="str">
        <f ca="1">VLOOKUP(D1389,档案!A:C,3,FALSE)</f>
        <v>武汉开明</v>
      </c>
      <c r="G1389" s="338" t="str">
        <f ca="1">VLOOKUP(D1389,档案!A:B,2,FALSE)</f>
        <v>农商行豹澥支行310028</v>
      </c>
      <c r="H1389" s="328">
        <f ca="1" t="shared" si="219"/>
        <v>45667</v>
      </c>
      <c r="I1389" s="344" t="str">
        <f ca="1" t="shared" si="220"/>
        <v>综合部蒋霞报销湖北开明，武汉开明2025年1月办公费--个人</v>
      </c>
      <c r="J1389" s="344" t="str">
        <f ca="1" t="shared" si="221"/>
        <v>付日常费用</v>
      </c>
      <c r="K1389" s="345">
        <f ca="1" t="shared" si="222"/>
        <v>0</v>
      </c>
      <c r="L1389" s="345">
        <f ca="1" t="shared" si="223"/>
        <v>835.18</v>
      </c>
      <c r="M1389" s="345">
        <f ca="1" t="shared" si="224"/>
        <v>531394.17</v>
      </c>
      <c r="N1389" s="345">
        <f ca="1" t="shared" si="225"/>
        <v>0</v>
      </c>
    </row>
    <row r="1390" ht="14.25" hidden="1" spans="1:14">
      <c r="A1390" s="334">
        <f>档案!A1389</f>
        <v>0</v>
      </c>
      <c r="B1390" s="334">
        <f ca="1" t="shared" si="218"/>
        <v>1</v>
      </c>
      <c r="D1390" s="334">
        <f ca="1" t="shared" si="226"/>
        <v>9</v>
      </c>
      <c r="E1390" s="327">
        <f ca="1" t="shared" si="227"/>
        <v>51</v>
      </c>
      <c r="F1390" s="327" t="str">
        <f ca="1">VLOOKUP(D1390,档案!A:C,3,FALSE)</f>
        <v>武汉开明</v>
      </c>
      <c r="G1390" s="338" t="str">
        <f ca="1">VLOOKUP(D1390,档案!A:B,2,FALSE)</f>
        <v>农商行豹澥支行310028</v>
      </c>
      <c r="H1390" s="328">
        <f ca="1" t="shared" si="219"/>
        <v>45667</v>
      </c>
      <c r="I1390" s="344" t="str">
        <f ca="1" t="shared" si="220"/>
        <v>综合部蒋霞报销10.5国庆寄合同周英柱快递费--个人</v>
      </c>
      <c r="J1390" s="344" t="str">
        <f ca="1" t="shared" si="221"/>
        <v>付日常费用</v>
      </c>
      <c r="K1390" s="345">
        <f ca="1" t="shared" si="222"/>
        <v>0</v>
      </c>
      <c r="L1390" s="345">
        <f ca="1" t="shared" si="223"/>
        <v>13</v>
      </c>
      <c r="M1390" s="345">
        <f ca="1" t="shared" si="224"/>
        <v>531381.17</v>
      </c>
      <c r="N1390" s="345">
        <f ca="1" t="shared" si="225"/>
        <v>0</v>
      </c>
    </row>
    <row r="1391" ht="14.25" hidden="1" spans="1:14">
      <c r="A1391" s="334">
        <f>档案!A1390</f>
        <v>0</v>
      </c>
      <c r="B1391" s="334">
        <f ca="1" t="shared" si="218"/>
        <v>1</v>
      </c>
      <c r="D1391" s="334">
        <f ca="1" t="shared" si="226"/>
        <v>9</v>
      </c>
      <c r="E1391" s="327">
        <f ca="1" t="shared" si="227"/>
        <v>52</v>
      </c>
      <c r="F1391" s="327" t="str">
        <f ca="1">VLOOKUP(D1391,档案!A:C,3,FALSE)</f>
        <v>武汉开明</v>
      </c>
      <c r="G1391" s="338" t="str">
        <f ca="1">VLOOKUP(D1391,档案!A:B,2,FALSE)</f>
        <v>农商行豹澥支行310028</v>
      </c>
      <c r="H1391" s="328">
        <f ca="1" t="shared" si="219"/>
        <v>45667</v>
      </c>
      <c r="I1391" s="344" t="str">
        <f ca="1" t="shared" si="220"/>
        <v>生产部周英柱报销伊犁钢铁12.17-12.18差旅费--公司</v>
      </c>
      <c r="J1391" s="344" t="str">
        <f ca="1" t="shared" si="221"/>
        <v>项目成本</v>
      </c>
      <c r="K1391" s="345">
        <f ca="1" t="shared" si="222"/>
        <v>0</v>
      </c>
      <c r="L1391" s="345">
        <f ca="1" t="shared" si="223"/>
        <v>1141</v>
      </c>
      <c r="M1391" s="345">
        <f ca="1" t="shared" si="224"/>
        <v>530240.17</v>
      </c>
      <c r="N1391" s="345">
        <f ca="1" t="shared" si="225"/>
        <v>0</v>
      </c>
    </row>
    <row r="1392" ht="14.25" hidden="1" spans="1:14">
      <c r="A1392" s="334">
        <f>档案!A1391</f>
        <v>0</v>
      </c>
      <c r="B1392" s="334">
        <f ca="1" t="shared" si="218"/>
        <v>1</v>
      </c>
      <c r="D1392" s="334">
        <f ca="1" t="shared" si="226"/>
        <v>9</v>
      </c>
      <c r="E1392" s="327">
        <f ca="1" t="shared" si="227"/>
        <v>53</v>
      </c>
      <c r="F1392" s="327" t="str">
        <f ca="1">VLOOKUP(D1392,档案!A:C,3,FALSE)</f>
        <v>武汉开明</v>
      </c>
      <c r="G1392" s="338" t="str">
        <f ca="1">VLOOKUP(D1392,档案!A:B,2,FALSE)</f>
        <v>农商行豹澥支行310028</v>
      </c>
      <c r="H1392" s="328">
        <f ca="1" t="shared" si="219"/>
        <v>45667</v>
      </c>
      <c r="I1392" s="344" t="str">
        <f ca="1" t="shared" si="220"/>
        <v>销售部燕志远报销12.5-12.6原料厂设备招待费--个人</v>
      </c>
      <c r="J1392" s="344" t="str">
        <f ca="1" t="shared" si="221"/>
        <v>项目成本</v>
      </c>
      <c r="K1392" s="345">
        <f ca="1" t="shared" si="222"/>
        <v>0</v>
      </c>
      <c r="L1392" s="345">
        <f ca="1" t="shared" si="223"/>
        <v>256</v>
      </c>
      <c r="M1392" s="345">
        <f ca="1" t="shared" si="224"/>
        <v>529984.17</v>
      </c>
      <c r="N1392" s="345">
        <f ca="1" t="shared" si="225"/>
        <v>0</v>
      </c>
    </row>
    <row r="1393" ht="14.25" hidden="1" spans="1:14">
      <c r="A1393" s="334">
        <f>档案!A1392</f>
        <v>0</v>
      </c>
      <c r="B1393" s="334">
        <f ca="1" t="shared" si="218"/>
        <v>1</v>
      </c>
      <c r="D1393" s="334">
        <f ca="1" t="shared" si="226"/>
        <v>9</v>
      </c>
      <c r="E1393" s="327">
        <f ca="1" t="shared" si="227"/>
        <v>54</v>
      </c>
      <c r="F1393" s="327" t="str">
        <f ca="1">VLOOKUP(D1393,档案!A:C,3,FALSE)</f>
        <v>武汉开明</v>
      </c>
      <c r="G1393" s="338" t="str">
        <f ca="1">VLOOKUP(D1393,档案!A:B,2,FALSE)</f>
        <v>农商行豹澥支行310028</v>
      </c>
      <c r="H1393" s="328">
        <f ca="1" t="shared" si="219"/>
        <v>45667</v>
      </c>
      <c r="I1393" s="344" t="str">
        <f ca="1" t="shared" si="220"/>
        <v>销售部燕志远报销12.20北港新材料招待费--个人</v>
      </c>
      <c r="J1393" s="344" t="str">
        <f ca="1" t="shared" si="221"/>
        <v>项目成本</v>
      </c>
      <c r="K1393" s="345">
        <f ca="1" t="shared" si="222"/>
        <v>0</v>
      </c>
      <c r="L1393" s="345">
        <f ca="1" t="shared" si="223"/>
        <v>300</v>
      </c>
      <c r="M1393" s="345">
        <f ca="1" t="shared" si="224"/>
        <v>529684.17</v>
      </c>
      <c r="N1393" s="345">
        <f ca="1" t="shared" si="225"/>
        <v>0</v>
      </c>
    </row>
    <row r="1394" ht="14.25" hidden="1" spans="1:14">
      <c r="A1394" s="334">
        <f>档案!A1393</f>
        <v>0</v>
      </c>
      <c r="B1394" s="334">
        <f ca="1" t="shared" si="218"/>
        <v>1</v>
      </c>
      <c r="D1394" s="334">
        <f ca="1" t="shared" si="226"/>
        <v>9</v>
      </c>
      <c r="E1394" s="327">
        <f ca="1" t="shared" si="227"/>
        <v>55</v>
      </c>
      <c r="F1394" s="327" t="str">
        <f ca="1">VLOOKUP(D1394,档案!A:C,3,FALSE)</f>
        <v>武汉开明</v>
      </c>
      <c r="G1394" s="338" t="str">
        <f ca="1">VLOOKUP(D1394,档案!A:B,2,FALSE)</f>
        <v>农商行豹澥支行310028</v>
      </c>
      <c r="H1394" s="328">
        <f ca="1" t="shared" si="219"/>
        <v>45667</v>
      </c>
      <c r="I1394" s="344" t="str">
        <f ca="1" t="shared" si="220"/>
        <v>商务部熊艳用款2024.12招待费付林小意--个人</v>
      </c>
      <c r="J1394" s="344" t="str">
        <f ca="1" t="shared" si="221"/>
        <v>项目成本</v>
      </c>
      <c r="K1394" s="345">
        <f ca="1" t="shared" si="222"/>
        <v>0</v>
      </c>
      <c r="L1394" s="345">
        <f ca="1" t="shared" si="223"/>
        <v>1500</v>
      </c>
      <c r="M1394" s="345">
        <f ca="1" t="shared" si="224"/>
        <v>528184.17</v>
      </c>
      <c r="N1394" s="345">
        <f ca="1" t="shared" si="225"/>
        <v>0</v>
      </c>
    </row>
    <row r="1395" ht="14.25" hidden="1" spans="1:14">
      <c r="A1395" s="334">
        <f>档案!A1394</f>
        <v>0</v>
      </c>
      <c r="B1395" s="334">
        <f ca="1" t="shared" si="218"/>
        <v>1</v>
      </c>
      <c r="D1395" s="334">
        <f ca="1" t="shared" si="226"/>
        <v>9</v>
      </c>
      <c r="E1395" s="327">
        <f ca="1" t="shared" si="227"/>
        <v>56</v>
      </c>
      <c r="F1395" s="327" t="str">
        <f ca="1">VLOOKUP(D1395,档案!A:C,3,FALSE)</f>
        <v>武汉开明</v>
      </c>
      <c r="G1395" s="338" t="str">
        <f ca="1">VLOOKUP(D1395,档案!A:B,2,FALSE)</f>
        <v>农商行豹澥支行310028</v>
      </c>
      <c r="H1395" s="328">
        <f ca="1" t="shared" si="219"/>
        <v>45667</v>
      </c>
      <c r="I1395" s="344" t="str">
        <f ca="1" t="shared" si="220"/>
        <v>生产部林家祥报销伊犁钢铁1.6-1.8交通费--个人</v>
      </c>
      <c r="J1395" s="344" t="str">
        <f ca="1" t="shared" si="221"/>
        <v>项目成本</v>
      </c>
      <c r="K1395" s="345">
        <f ca="1" t="shared" si="222"/>
        <v>0</v>
      </c>
      <c r="L1395" s="345">
        <f ca="1" t="shared" si="223"/>
        <v>694</v>
      </c>
      <c r="M1395" s="345">
        <f ca="1" t="shared" si="224"/>
        <v>527490.17</v>
      </c>
      <c r="N1395" s="345">
        <f ca="1" t="shared" si="225"/>
        <v>0</v>
      </c>
    </row>
    <row r="1396" ht="14.25" hidden="1" spans="1:14">
      <c r="A1396" s="334">
        <f>档案!A1395</f>
        <v>0</v>
      </c>
      <c r="B1396" s="334">
        <f ca="1" t="shared" si="218"/>
        <v>1</v>
      </c>
      <c r="D1396" s="334">
        <f ca="1" t="shared" si="226"/>
        <v>9</v>
      </c>
      <c r="E1396" s="327">
        <f ca="1" t="shared" si="227"/>
        <v>57</v>
      </c>
      <c r="F1396" s="327" t="str">
        <f ca="1">VLOOKUP(D1396,档案!A:C,3,FALSE)</f>
        <v>武汉开明</v>
      </c>
      <c r="G1396" s="338" t="str">
        <f ca="1">VLOOKUP(D1396,档案!A:B,2,FALSE)</f>
        <v>农商行豹澥支行310028</v>
      </c>
      <c r="H1396" s="328">
        <f ca="1" t="shared" si="219"/>
        <v>45667</v>
      </c>
      <c r="I1396" s="344" t="str">
        <f ca="1" t="shared" si="220"/>
        <v>生产部喻志明报销湘潭瑞通12.18-12.19交通费--个人</v>
      </c>
      <c r="J1396" s="344" t="str">
        <f ca="1" t="shared" si="221"/>
        <v>项目成本</v>
      </c>
      <c r="K1396" s="345">
        <f ca="1" t="shared" si="222"/>
        <v>0</v>
      </c>
      <c r="L1396" s="345">
        <f ca="1" t="shared" si="223"/>
        <v>441.5</v>
      </c>
      <c r="M1396" s="345">
        <f ca="1" t="shared" si="224"/>
        <v>527048.67</v>
      </c>
      <c r="N1396" s="345">
        <f ca="1" t="shared" si="225"/>
        <v>0</v>
      </c>
    </row>
    <row r="1397" ht="14.25" hidden="1" spans="1:14">
      <c r="A1397" s="334">
        <f>档案!A1396</f>
        <v>0</v>
      </c>
      <c r="B1397" s="334">
        <f ca="1" t="shared" si="218"/>
        <v>1</v>
      </c>
      <c r="D1397" s="334">
        <f ca="1" t="shared" si="226"/>
        <v>9</v>
      </c>
      <c r="E1397" s="327">
        <f ca="1" t="shared" si="227"/>
        <v>58</v>
      </c>
      <c r="F1397" s="327" t="str">
        <f ca="1">VLOOKUP(D1397,档案!A:C,3,FALSE)</f>
        <v>武汉开明</v>
      </c>
      <c r="G1397" s="338" t="str">
        <f ca="1">VLOOKUP(D1397,档案!A:B,2,FALSE)</f>
        <v>农商行豹澥支行310028</v>
      </c>
      <c r="H1397" s="328">
        <f ca="1" t="shared" si="219"/>
        <v>45667</v>
      </c>
      <c r="I1397" s="344" t="str">
        <f ca="1" t="shared" si="220"/>
        <v>生产部饶凯报销江西亚东12.17交通费--个人</v>
      </c>
      <c r="J1397" s="344" t="str">
        <f ca="1" t="shared" si="221"/>
        <v>项目成本</v>
      </c>
      <c r="K1397" s="345">
        <f ca="1" t="shared" si="222"/>
        <v>0</v>
      </c>
      <c r="L1397" s="345">
        <f ca="1" t="shared" si="223"/>
        <v>103.1</v>
      </c>
      <c r="M1397" s="345">
        <f ca="1" t="shared" si="224"/>
        <v>526945.57</v>
      </c>
      <c r="N1397" s="345">
        <f ca="1" t="shared" si="225"/>
        <v>0</v>
      </c>
    </row>
    <row r="1398" ht="14.25" hidden="1" spans="1:14">
      <c r="A1398" s="334">
        <f>档案!A1397</f>
        <v>0</v>
      </c>
      <c r="B1398" s="334">
        <f ca="1" t="shared" si="218"/>
        <v>1</v>
      </c>
      <c r="D1398" s="334">
        <f ca="1" t="shared" si="226"/>
        <v>9</v>
      </c>
      <c r="E1398" s="327">
        <f ca="1" t="shared" si="227"/>
        <v>59</v>
      </c>
      <c r="F1398" s="327" t="str">
        <f ca="1">VLOOKUP(D1398,档案!A:C,3,FALSE)</f>
        <v>武汉开明</v>
      </c>
      <c r="G1398" s="338" t="str">
        <f ca="1">VLOOKUP(D1398,档案!A:B,2,FALSE)</f>
        <v>农商行豹澥支行310028</v>
      </c>
      <c r="H1398" s="328">
        <f ca="1" t="shared" si="219"/>
        <v>45667</v>
      </c>
      <c r="I1398" s="344" t="str">
        <f ca="1" t="shared" si="220"/>
        <v>生产部马全花用款青海发投11.20-12.10打印费及装订费付德令哈宏冉图文广告店（个体工商户）--个人</v>
      </c>
      <c r="J1398" s="344" t="str">
        <f ca="1" t="shared" si="221"/>
        <v>项目成本</v>
      </c>
      <c r="K1398" s="345">
        <f ca="1" t="shared" si="222"/>
        <v>0</v>
      </c>
      <c r="L1398" s="345">
        <f ca="1" t="shared" si="223"/>
        <v>627.8</v>
      </c>
      <c r="M1398" s="345">
        <f ca="1" t="shared" si="224"/>
        <v>526317.77</v>
      </c>
      <c r="N1398" s="345">
        <f ca="1" t="shared" si="225"/>
        <v>0</v>
      </c>
    </row>
    <row r="1399" ht="14.25" hidden="1" spans="1:14">
      <c r="A1399" s="334">
        <f>档案!A1398</f>
        <v>0</v>
      </c>
      <c r="B1399" s="334">
        <f ca="1" t="shared" si="218"/>
        <v>1</v>
      </c>
      <c r="D1399" s="334">
        <f ca="1" t="shared" si="226"/>
        <v>9</v>
      </c>
      <c r="E1399" s="327">
        <f ca="1" t="shared" si="227"/>
        <v>60</v>
      </c>
      <c r="F1399" s="327" t="str">
        <f ca="1">VLOOKUP(D1399,档案!A:C,3,FALSE)</f>
        <v>武汉开明</v>
      </c>
      <c r="G1399" s="338" t="str">
        <f ca="1">VLOOKUP(D1399,档案!A:B,2,FALSE)</f>
        <v>农商行豹澥支行310028</v>
      </c>
      <c r="H1399" s="328">
        <f ca="1" t="shared" si="219"/>
        <v>45667</v>
      </c>
      <c r="I1399" s="344" t="str">
        <f ca="1" t="shared" si="220"/>
        <v>生产部李权智用款江西亚东外协人员杜宏工资--个人</v>
      </c>
      <c r="J1399" s="344" t="str">
        <f ca="1" t="shared" si="221"/>
        <v>项目成本</v>
      </c>
      <c r="K1399" s="345">
        <f ca="1" t="shared" si="222"/>
        <v>0</v>
      </c>
      <c r="L1399" s="345">
        <f ca="1" t="shared" si="223"/>
        <v>7425</v>
      </c>
      <c r="M1399" s="345">
        <f ca="1" t="shared" si="224"/>
        <v>518892.77</v>
      </c>
      <c r="N1399" s="345">
        <f ca="1" t="shared" si="225"/>
        <v>0</v>
      </c>
    </row>
    <row r="1400" ht="14.25" hidden="1" spans="1:14">
      <c r="A1400" s="334">
        <f>档案!A1399</f>
        <v>0</v>
      </c>
      <c r="B1400" s="334">
        <f ca="1" t="shared" si="218"/>
        <v>1</v>
      </c>
      <c r="D1400" s="334">
        <f ca="1" t="shared" si="226"/>
        <v>9</v>
      </c>
      <c r="E1400" s="327">
        <f ca="1" t="shared" si="227"/>
        <v>61</v>
      </c>
      <c r="F1400" s="327" t="str">
        <f ca="1">VLOOKUP(D1400,档案!A:C,3,FALSE)</f>
        <v>武汉开明</v>
      </c>
      <c r="G1400" s="338" t="str">
        <f ca="1">VLOOKUP(D1400,档案!A:B,2,FALSE)</f>
        <v>农商行豹澥支行310028</v>
      </c>
      <c r="H1400" s="328">
        <f ca="1" t="shared" si="219"/>
        <v>45667</v>
      </c>
      <c r="I1400" s="344" t="str">
        <f ca="1" t="shared" si="220"/>
        <v>生产部李权智用款福建鼎信外协人员杜宏工资--个人</v>
      </c>
      <c r="J1400" s="344" t="str">
        <f ca="1" t="shared" si="221"/>
        <v>项目成本</v>
      </c>
      <c r="K1400" s="345">
        <f ca="1" t="shared" si="222"/>
        <v>0</v>
      </c>
      <c r="L1400" s="345">
        <f ca="1" t="shared" si="223"/>
        <v>6235</v>
      </c>
      <c r="M1400" s="345">
        <f ca="1" t="shared" si="224"/>
        <v>512657.77</v>
      </c>
      <c r="N1400" s="345">
        <f ca="1" t="shared" si="225"/>
        <v>0</v>
      </c>
    </row>
    <row r="1401" ht="14.25" hidden="1" spans="1:14">
      <c r="A1401" s="334">
        <f>档案!A1400</f>
        <v>0</v>
      </c>
      <c r="B1401" s="334">
        <f ca="1" t="shared" si="218"/>
        <v>1</v>
      </c>
      <c r="D1401" s="334">
        <f ca="1" t="shared" si="226"/>
        <v>9</v>
      </c>
      <c r="E1401" s="327">
        <f ca="1" t="shared" si="227"/>
        <v>62</v>
      </c>
      <c r="F1401" s="327" t="str">
        <f ca="1">VLOOKUP(D1401,档案!A:C,3,FALSE)</f>
        <v>武汉开明</v>
      </c>
      <c r="G1401" s="338" t="str">
        <f ca="1">VLOOKUP(D1401,档案!A:B,2,FALSE)</f>
        <v>农商行豹澥支行310028</v>
      </c>
      <c r="H1401" s="328">
        <f ca="1" t="shared" si="219"/>
        <v>45667</v>
      </c>
      <c r="I1401" s="344" t="str">
        <f ca="1" t="shared" si="220"/>
        <v>生产部程时勇报销湘潭瑞通医疗费--个人</v>
      </c>
      <c r="J1401" s="344" t="str">
        <f ca="1" t="shared" si="221"/>
        <v>项目成本</v>
      </c>
      <c r="K1401" s="345">
        <f ca="1" t="shared" si="222"/>
        <v>0</v>
      </c>
      <c r="L1401" s="345">
        <f ca="1" t="shared" si="223"/>
        <v>200</v>
      </c>
      <c r="M1401" s="345">
        <f ca="1" t="shared" si="224"/>
        <v>512457.77</v>
      </c>
      <c r="N1401" s="345">
        <f ca="1" t="shared" si="225"/>
        <v>0</v>
      </c>
    </row>
    <row r="1402" ht="14.25" hidden="1" spans="1:14">
      <c r="A1402" s="334">
        <f>档案!A1401</f>
        <v>0</v>
      </c>
      <c r="B1402" s="334">
        <f ca="1" t="shared" si="218"/>
        <v>1</v>
      </c>
      <c r="D1402" s="334">
        <f ca="1" t="shared" si="226"/>
        <v>9</v>
      </c>
      <c r="E1402" s="327">
        <f ca="1" t="shared" si="227"/>
        <v>63</v>
      </c>
      <c r="F1402" s="327" t="str">
        <f ca="1">VLOOKUP(D1402,档案!A:C,3,FALSE)</f>
        <v>武汉开明</v>
      </c>
      <c r="G1402" s="338" t="str">
        <f ca="1">VLOOKUP(D1402,档案!A:B,2,FALSE)</f>
        <v>农商行豹澥支行310028</v>
      </c>
      <c r="H1402" s="328">
        <f ca="1" t="shared" si="219"/>
        <v>45667</v>
      </c>
      <c r="I1402" s="344" t="str">
        <f ca="1" t="shared" si="220"/>
        <v>生产部山玉英用款青海发投2024.12.10-12.30打印费付德令哈宏冉图文广告店（个体工商户）--公司</v>
      </c>
      <c r="J1402" s="344" t="str">
        <f ca="1" t="shared" si="221"/>
        <v>项目成本</v>
      </c>
      <c r="K1402" s="345">
        <f ca="1" t="shared" si="222"/>
        <v>0</v>
      </c>
      <c r="L1402" s="345">
        <f ca="1" t="shared" si="223"/>
        <v>1829.6</v>
      </c>
      <c r="M1402" s="345">
        <f ca="1" t="shared" si="224"/>
        <v>510628.17</v>
      </c>
      <c r="N1402" s="345">
        <f ca="1" t="shared" si="225"/>
        <v>0</v>
      </c>
    </row>
    <row r="1403" ht="14.25" hidden="1" spans="1:14">
      <c r="A1403" s="334">
        <f>档案!A1402</f>
        <v>0</v>
      </c>
      <c r="B1403" s="334">
        <f ca="1" t="shared" si="218"/>
        <v>1</v>
      </c>
      <c r="D1403" s="334">
        <f ca="1" t="shared" si="226"/>
        <v>9</v>
      </c>
      <c r="E1403" s="327">
        <f ca="1" t="shared" si="227"/>
        <v>64</v>
      </c>
      <c r="F1403" s="327" t="str">
        <f ca="1">VLOOKUP(D1403,档案!A:C,3,FALSE)</f>
        <v>武汉开明</v>
      </c>
      <c r="G1403" s="338" t="str">
        <f ca="1">VLOOKUP(D1403,档案!A:B,2,FALSE)</f>
        <v>农商行豹澥支行310028</v>
      </c>
      <c r="H1403" s="328">
        <f ca="1" t="shared" si="219"/>
        <v>45667</v>
      </c>
      <c r="I1403" s="344" t="str">
        <f ca="1" t="shared" si="220"/>
        <v>生产部李权智用款伊犁钢铁黄锦云工资及生活费付黄文强--个人</v>
      </c>
      <c r="J1403" s="344" t="str">
        <f ca="1" t="shared" si="221"/>
        <v>项目成本</v>
      </c>
      <c r="K1403" s="345">
        <f ca="1" t="shared" si="222"/>
        <v>0</v>
      </c>
      <c r="L1403" s="345">
        <f ca="1" t="shared" si="223"/>
        <v>3354.1</v>
      </c>
      <c r="M1403" s="345">
        <f ca="1" t="shared" si="224"/>
        <v>507274.07</v>
      </c>
      <c r="N1403" s="345">
        <f ca="1" t="shared" si="225"/>
        <v>0</v>
      </c>
    </row>
    <row r="1404" ht="14.25" hidden="1" spans="1:14">
      <c r="A1404" s="334">
        <f>档案!A1403</f>
        <v>0</v>
      </c>
      <c r="B1404" s="334">
        <f ca="1" t="shared" si="218"/>
        <v>1</v>
      </c>
      <c r="D1404" s="334">
        <f ca="1" t="shared" si="226"/>
        <v>9</v>
      </c>
      <c r="E1404" s="327">
        <f ca="1" t="shared" si="227"/>
        <v>65</v>
      </c>
      <c r="F1404" s="327" t="str">
        <f ca="1">VLOOKUP(D1404,档案!A:C,3,FALSE)</f>
        <v>武汉开明</v>
      </c>
      <c r="G1404" s="338" t="str">
        <f ca="1">VLOOKUP(D1404,档案!A:B,2,FALSE)</f>
        <v>农商行豹澥支行310028</v>
      </c>
      <c r="H1404" s="328">
        <f ca="1" t="shared" si="219"/>
        <v>45667</v>
      </c>
      <c r="I1404" s="344" t="str">
        <f ca="1" t="shared" si="220"/>
        <v>生产部李权智用款黄国恩年龄59岁，换证件费用360元--个人</v>
      </c>
      <c r="J1404" s="344" t="str">
        <f ca="1" t="shared" si="221"/>
        <v>项目成本</v>
      </c>
      <c r="K1404" s="345">
        <f ca="1" t="shared" si="222"/>
        <v>0</v>
      </c>
      <c r="L1404" s="345">
        <f ca="1" t="shared" si="223"/>
        <v>360</v>
      </c>
      <c r="M1404" s="345">
        <f ca="1" t="shared" si="224"/>
        <v>506914.07</v>
      </c>
      <c r="N1404" s="345">
        <f ca="1" t="shared" si="225"/>
        <v>0</v>
      </c>
    </row>
    <row r="1405" ht="14.25" hidden="1" spans="1:14">
      <c r="A1405" s="334">
        <f>档案!A1404</f>
        <v>0</v>
      </c>
      <c r="B1405" s="334">
        <f ca="1" t="shared" si="218"/>
        <v>1</v>
      </c>
      <c r="D1405" s="334">
        <f ca="1" t="shared" si="226"/>
        <v>9</v>
      </c>
      <c r="E1405" s="327">
        <f ca="1" t="shared" si="227"/>
        <v>66</v>
      </c>
      <c r="F1405" s="327" t="str">
        <f ca="1">VLOOKUP(D1405,档案!A:C,3,FALSE)</f>
        <v>武汉开明</v>
      </c>
      <c r="G1405" s="338" t="str">
        <f ca="1">VLOOKUP(D1405,档案!A:B,2,FALSE)</f>
        <v>农商行豹澥支行310028</v>
      </c>
      <c r="H1405" s="328">
        <f ca="1" t="shared" si="219"/>
        <v>45667</v>
      </c>
      <c r="I1405" s="344" t="str">
        <f ca="1" t="shared" si="220"/>
        <v>生产部李权智报销青海发投民乐村办公处电费--个人</v>
      </c>
      <c r="J1405" s="344" t="str">
        <f ca="1" t="shared" si="221"/>
        <v>项目成本</v>
      </c>
      <c r="K1405" s="345">
        <f ca="1" t="shared" si="222"/>
        <v>0</v>
      </c>
      <c r="L1405" s="345">
        <f ca="1" t="shared" si="223"/>
        <v>1843.96</v>
      </c>
      <c r="M1405" s="345">
        <f ca="1" t="shared" si="224"/>
        <v>505070.11</v>
      </c>
      <c r="N1405" s="345">
        <f ca="1" t="shared" si="225"/>
        <v>0</v>
      </c>
    </row>
    <row r="1406" ht="14.25" hidden="1" spans="1:14">
      <c r="A1406" s="334">
        <f>档案!A1405</f>
        <v>0</v>
      </c>
      <c r="B1406" s="334">
        <f ca="1" t="shared" si="218"/>
        <v>1</v>
      </c>
      <c r="D1406" s="334">
        <f ca="1" t="shared" si="226"/>
        <v>9</v>
      </c>
      <c r="E1406" s="327">
        <f ca="1" t="shared" si="227"/>
        <v>67</v>
      </c>
      <c r="F1406" s="327" t="str">
        <f ca="1">VLOOKUP(D1406,档案!A:C,3,FALSE)</f>
        <v>武汉开明</v>
      </c>
      <c r="G1406" s="338" t="str">
        <f ca="1">VLOOKUP(D1406,档案!A:B,2,FALSE)</f>
        <v>农商行豹澥支行310028</v>
      </c>
      <c r="H1406" s="328">
        <f ca="1" t="shared" si="219"/>
        <v>45667</v>
      </c>
      <c r="I1406" s="344" t="str">
        <f ca="1" t="shared" si="220"/>
        <v>生产部项小生报销青海发投12.28出差回鄂州交通费--个人</v>
      </c>
      <c r="J1406" s="344" t="str">
        <f ca="1" t="shared" si="221"/>
        <v>项目成本</v>
      </c>
      <c r="K1406" s="345">
        <f ca="1" t="shared" si="222"/>
        <v>0</v>
      </c>
      <c r="L1406" s="345">
        <f ca="1" t="shared" si="223"/>
        <v>447</v>
      </c>
      <c r="M1406" s="345">
        <f ca="1" t="shared" si="224"/>
        <v>504623.11</v>
      </c>
      <c r="N1406" s="345">
        <f ca="1" t="shared" si="225"/>
        <v>0</v>
      </c>
    </row>
    <row r="1407" ht="14.25" hidden="1" spans="1:14">
      <c r="A1407" s="334">
        <f>档案!A1406</f>
        <v>0</v>
      </c>
      <c r="B1407" s="334">
        <f ca="1" t="shared" si="218"/>
        <v>1</v>
      </c>
      <c r="D1407" s="334">
        <f ca="1" t="shared" si="226"/>
        <v>9</v>
      </c>
      <c r="E1407" s="327">
        <f ca="1" t="shared" si="227"/>
        <v>68</v>
      </c>
      <c r="F1407" s="327" t="str">
        <f ca="1">VLOOKUP(D1407,档案!A:C,3,FALSE)</f>
        <v>武汉开明</v>
      </c>
      <c r="G1407" s="338" t="str">
        <f ca="1">VLOOKUP(D1407,档案!A:B,2,FALSE)</f>
        <v>农商行豹澥支行310028</v>
      </c>
      <c r="H1407" s="328">
        <f ca="1" t="shared" si="219"/>
        <v>45667</v>
      </c>
      <c r="I1407" s="344" t="str">
        <f ca="1" t="shared" si="220"/>
        <v>生产部喻志明报销日照钢铁1.7-1.8公司到日照钢铁交通费--个人</v>
      </c>
      <c r="J1407" s="344" t="str">
        <f ca="1" t="shared" si="221"/>
        <v>项目成本</v>
      </c>
      <c r="K1407" s="345">
        <f ca="1" t="shared" si="222"/>
        <v>0</v>
      </c>
      <c r="L1407" s="345">
        <f ca="1" t="shared" si="223"/>
        <v>257</v>
      </c>
      <c r="M1407" s="345">
        <f ca="1" t="shared" si="224"/>
        <v>504366.11</v>
      </c>
      <c r="N1407" s="345">
        <f ca="1" t="shared" si="225"/>
        <v>0</v>
      </c>
    </row>
    <row r="1408" ht="14.25" hidden="1" spans="1:14">
      <c r="A1408" s="334">
        <f>档案!A1407</f>
        <v>0</v>
      </c>
      <c r="B1408" s="334">
        <f ca="1" t="shared" si="218"/>
        <v>1</v>
      </c>
      <c r="D1408" s="334">
        <f ca="1" t="shared" si="226"/>
        <v>9</v>
      </c>
      <c r="E1408" s="327">
        <f ca="1" t="shared" si="227"/>
        <v>69</v>
      </c>
      <c r="F1408" s="327" t="str">
        <f ca="1">VLOOKUP(D1408,档案!A:C,3,FALSE)</f>
        <v>武汉开明</v>
      </c>
      <c r="G1408" s="338" t="str">
        <f ca="1">VLOOKUP(D1408,档案!A:B,2,FALSE)</f>
        <v>农商行豹澥支行310028</v>
      </c>
      <c r="H1408" s="328">
        <f ca="1" t="shared" si="219"/>
        <v>45667</v>
      </c>
      <c r="I1408" s="344" t="str">
        <f ca="1" t="shared" si="220"/>
        <v>生产部闵洋用款伊犁钢铁环冷机李奎超团队6名工人工资--个人</v>
      </c>
      <c r="J1408" s="344" t="str">
        <f ca="1" t="shared" si="221"/>
        <v>项目成本</v>
      </c>
      <c r="K1408" s="345">
        <f ca="1" t="shared" si="222"/>
        <v>0</v>
      </c>
      <c r="L1408" s="345">
        <f ca="1" t="shared" si="223"/>
        <v>97457.5</v>
      </c>
      <c r="M1408" s="345">
        <f ca="1" t="shared" si="224"/>
        <v>406908.61</v>
      </c>
      <c r="N1408" s="345">
        <f ca="1" t="shared" si="225"/>
        <v>0</v>
      </c>
    </row>
    <row r="1409" ht="14.25" hidden="1" spans="1:14">
      <c r="A1409" s="334">
        <f>档案!A1408</f>
        <v>0</v>
      </c>
      <c r="B1409" s="334">
        <f ca="1" t="shared" si="218"/>
        <v>1</v>
      </c>
      <c r="D1409" s="334">
        <f ca="1" t="shared" si="226"/>
        <v>9</v>
      </c>
      <c r="E1409" s="327">
        <f ca="1" t="shared" si="227"/>
        <v>70</v>
      </c>
      <c r="F1409" s="327" t="str">
        <f ca="1">VLOOKUP(D1409,档案!A:C,3,FALSE)</f>
        <v>武汉开明</v>
      </c>
      <c r="G1409" s="338" t="str">
        <f ca="1">VLOOKUP(D1409,档案!A:B,2,FALSE)</f>
        <v>农商行豹澥支行310028</v>
      </c>
      <c r="H1409" s="328">
        <f ca="1" t="shared" si="219"/>
        <v>45667</v>
      </c>
      <c r="I1409" s="344" t="str">
        <f ca="1" t="shared" si="220"/>
        <v>转黄华容代缴外经证</v>
      </c>
      <c r="J1409" s="344" t="str">
        <f ca="1" t="shared" si="221"/>
        <v>付日常费用</v>
      </c>
      <c r="K1409" s="345">
        <f ca="1" t="shared" si="222"/>
        <v>0</v>
      </c>
      <c r="L1409" s="345">
        <f ca="1" t="shared" si="223"/>
        <v>139471.61</v>
      </c>
      <c r="M1409" s="345">
        <f ca="1" t="shared" si="224"/>
        <v>267437</v>
      </c>
      <c r="N1409" s="345">
        <f ca="1" t="shared" si="225"/>
        <v>0</v>
      </c>
    </row>
    <row r="1410" ht="14.25" hidden="1" spans="1:14">
      <c r="A1410" s="334">
        <f>档案!A1409</f>
        <v>0</v>
      </c>
      <c r="B1410" s="334">
        <f ca="1" t="shared" si="218"/>
        <v>1</v>
      </c>
      <c r="D1410" s="334">
        <f ca="1" t="shared" si="226"/>
        <v>9</v>
      </c>
      <c r="E1410" s="327">
        <f ca="1" t="shared" si="227"/>
        <v>71</v>
      </c>
      <c r="F1410" s="327" t="str">
        <f ca="1">VLOOKUP(D1410,档案!A:C,3,FALSE)</f>
        <v>武汉开明</v>
      </c>
      <c r="G1410" s="338" t="str">
        <f ca="1">VLOOKUP(D1410,档案!A:B,2,FALSE)</f>
        <v>农商行豹澥支行310028</v>
      </c>
      <c r="H1410" s="328">
        <f ca="1" t="shared" si="219"/>
        <v>45667</v>
      </c>
      <c r="I1410" s="344" t="str">
        <f ca="1" t="shared" si="220"/>
        <v>ETC扣款</v>
      </c>
      <c r="J1410" s="344" t="str">
        <f ca="1" t="shared" si="221"/>
        <v>项目成本</v>
      </c>
      <c r="K1410" s="345">
        <f ca="1" t="shared" si="222"/>
        <v>0</v>
      </c>
      <c r="L1410" s="345">
        <f ca="1" t="shared" si="223"/>
        <v>65.55</v>
      </c>
      <c r="M1410" s="345">
        <f ca="1" t="shared" si="224"/>
        <v>267371.45</v>
      </c>
      <c r="N1410" s="345">
        <f ca="1" t="shared" si="225"/>
        <v>0</v>
      </c>
    </row>
    <row r="1411" ht="14.25" hidden="1" spans="1:14">
      <c r="A1411" s="334">
        <f>档案!A1410</f>
        <v>0</v>
      </c>
      <c r="B1411" s="334">
        <f ca="1" t="shared" ref="B1411:B1474" si="228">COUNTA(INDIRECT("'"&amp;A1411&amp;"'!a:a"))</f>
        <v>1</v>
      </c>
      <c r="D1411" s="334">
        <f ca="1" t="shared" si="226"/>
        <v>9</v>
      </c>
      <c r="E1411" s="327">
        <f ca="1" t="shared" si="227"/>
        <v>72</v>
      </c>
      <c r="F1411" s="327" t="str">
        <f ca="1">VLOOKUP(D1411,档案!A:C,3,FALSE)</f>
        <v>武汉开明</v>
      </c>
      <c r="G1411" s="338" t="str">
        <f ca="1">VLOOKUP(D1411,档案!A:B,2,FALSE)</f>
        <v>农商行豹澥支行310028</v>
      </c>
      <c r="H1411" s="328">
        <f ca="1" t="shared" ref="H1411:H1474" si="229">INDEX(INDIRECT("'"&amp;$D1411&amp;"'!A:g"),$E1411,COLUMN()-7)</f>
        <v>45667</v>
      </c>
      <c r="I1411" s="344" t="str">
        <f ca="1" t="shared" ref="I1411:I1474" si="230">INDEX(INDIRECT("'"&amp;$D1411&amp;"'!A:g"),$E1411,COLUMN()-7)</f>
        <v>ETC扣款</v>
      </c>
      <c r="J1411" s="344" t="str">
        <f ca="1" t="shared" ref="J1411:J1474" si="231">INDEX(INDIRECT("'"&amp;$D1411&amp;"'!A:g"),$E1411,COLUMN()-7)</f>
        <v>项目成本</v>
      </c>
      <c r="K1411" s="345">
        <f ca="1" t="shared" ref="K1411:K1474" si="232">INDEX(INDIRECT("'"&amp;$D1411&amp;"'!A:g"),$E1411,COLUMN()-7)</f>
        <v>0</v>
      </c>
      <c r="L1411" s="345">
        <f ca="1" t="shared" ref="L1411:L1474" si="233">INDEX(INDIRECT("'"&amp;$D1411&amp;"'!A:g"),$E1411,COLUMN()-7)</f>
        <v>99.66</v>
      </c>
      <c r="M1411" s="345">
        <f ca="1" t="shared" ref="M1411:M1474" si="234">INDEX(INDIRECT("'"&amp;$D1411&amp;"'!A:g"),$E1411,COLUMN()-7)</f>
        <v>267271.79</v>
      </c>
      <c r="N1411" s="345">
        <f ca="1" t="shared" ref="N1411:N1474" si="235">INDEX(INDIRECT("'"&amp;$D1411&amp;"'!A:g"),$E1411,COLUMN()-7)</f>
        <v>0</v>
      </c>
    </row>
    <row r="1412" ht="14.25" hidden="1" spans="1:14">
      <c r="A1412" s="334">
        <f>档案!A1411</f>
        <v>0</v>
      </c>
      <c r="B1412" s="334">
        <f ca="1" t="shared" si="228"/>
        <v>1</v>
      </c>
      <c r="D1412" s="334">
        <f ca="1" t="shared" ref="D1412:D1475" si="236">IF(E1411&gt;=VLOOKUP(D1411,A:B,2,FALSE),D1411+1,D1411)</f>
        <v>9</v>
      </c>
      <c r="E1412" s="327">
        <f ca="1" t="shared" ref="E1412:E1475" si="237">IF(E1411&gt;=VLOOKUP(D1411,A:B,2,FALSE),3,E1411+1)</f>
        <v>73</v>
      </c>
      <c r="F1412" s="327" t="str">
        <f ca="1">VLOOKUP(D1412,档案!A:C,3,FALSE)</f>
        <v>武汉开明</v>
      </c>
      <c r="G1412" s="338" t="str">
        <f ca="1">VLOOKUP(D1412,档案!A:B,2,FALSE)</f>
        <v>农商行豹澥支行310028</v>
      </c>
      <c r="H1412" s="328">
        <f ca="1" t="shared" si="229"/>
        <v>45667</v>
      </c>
      <c r="I1412" s="344" t="str">
        <f ca="1" t="shared" si="230"/>
        <v>转湖北邮政</v>
      </c>
      <c r="J1412" s="344" t="str">
        <f ca="1" t="shared" si="231"/>
        <v>转出他行或提现</v>
      </c>
      <c r="K1412" s="345">
        <f ca="1" t="shared" si="232"/>
        <v>0</v>
      </c>
      <c r="L1412" s="345">
        <f ca="1" t="shared" si="233"/>
        <v>100000</v>
      </c>
      <c r="M1412" s="345">
        <f ca="1" t="shared" si="234"/>
        <v>167271.79</v>
      </c>
      <c r="N1412" s="345">
        <f ca="1" t="shared" si="235"/>
        <v>0</v>
      </c>
    </row>
    <row r="1413" ht="14.25" hidden="1" spans="1:14">
      <c r="A1413" s="334">
        <f>档案!A1412</f>
        <v>0</v>
      </c>
      <c r="B1413" s="334">
        <f ca="1" t="shared" si="228"/>
        <v>1</v>
      </c>
      <c r="D1413" s="334">
        <f ca="1" t="shared" si="236"/>
        <v>9</v>
      </c>
      <c r="E1413" s="327">
        <f ca="1" t="shared" si="237"/>
        <v>74</v>
      </c>
      <c r="F1413" s="327" t="str">
        <f ca="1">VLOOKUP(D1413,档案!A:C,3,FALSE)</f>
        <v>武汉开明</v>
      </c>
      <c r="G1413" s="338" t="str">
        <f ca="1">VLOOKUP(D1413,档案!A:B,2,FALSE)</f>
        <v>农商行豹澥支行310028</v>
      </c>
      <c r="H1413" s="328">
        <f ca="1" t="shared" si="229"/>
        <v>45667</v>
      </c>
      <c r="I1413" s="344" t="str">
        <f ca="1" t="shared" si="230"/>
        <v>伊犁钢铁朱丹宁工资</v>
      </c>
      <c r="J1413" s="344" t="str">
        <f ca="1" t="shared" si="231"/>
        <v>项目成本</v>
      </c>
      <c r="K1413" s="345">
        <f ca="1" t="shared" si="232"/>
        <v>0</v>
      </c>
      <c r="L1413" s="345">
        <f ca="1" t="shared" si="233"/>
        <v>2510</v>
      </c>
      <c r="M1413" s="345">
        <f ca="1" t="shared" si="234"/>
        <v>164761.79</v>
      </c>
      <c r="N1413" s="345">
        <f ca="1" t="shared" si="235"/>
        <v>0</v>
      </c>
    </row>
    <row r="1414" ht="14.25" hidden="1" spans="1:14">
      <c r="A1414" s="334">
        <f>档案!A1413</f>
        <v>0</v>
      </c>
      <c r="B1414" s="334">
        <f ca="1" t="shared" si="228"/>
        <v>1</v>
      </c>
      <c r="D1414" s="334">
        <f ca="1" t="shared" si="236"/>
        <v>9</v>
      </c>
      <c r="E1414" s="327">
        <f ca="1" t="shared" si="237"/>
        <v>75</v>
      </c>
      <c r="F1414" s="327" t="str">
        <f ca="1">VLOOKUP(D1414,档案!A:C,3,FALSE)</f>
        <v>武汉开明</v>
      </c>
      <c r="G1414" s="338" t="str">
        <f ca="1">VLOOKUP(D1414,档案!A:B,2,FALSE)</f>
        <v>农商行豹澥支行310028</v>
      </c>
      <c r="H1414" s="328">
        <f ca="1" t="shared" si="229"/>
        <v>45668</v>
      </c>
      <c r="I1414" s="344" t="str">
        <f ca="1" t="shared" si="230"/>
        <v>ETC扣款</v>
      </c>
      <c r="J1414" s="344" t="str">
        <f ca="1" t="shared" si="231"/>
        <v>项目成本</v>
      </c>
      <c r="K1414" s="345">
        <f ca="1" t="shared" si="232"/>
        <v>0</v>
      </c>
      <c r="L1414" s="345">
        <f ca="1" t="shared" si="233"/>
        <v>15.2</v>
      </c>
      <c r="M1414" s="345">
        <f ca="1" t="shared" si="234"/>
        <v>164746.59</v>
      </c>
      <c r="N1414" s="345">
        <f ca="1" t="shared" si="235"/>
        <v>0</v>
      </c>
    </row>
    <row r="1415" ht="14.25" hidden="1" spans="1:14">
      <c r="A1415" s="334">
        <f>档案!A1414</f>
        <v>0</v>
      </c>
      <c r="B1415" s="334">
        <f ca="1" t="shared" si="228"/>
        <v>1</v>
      </c>
      <c r="D1415" s="334">
        <f ca="1" t="shared" si="236"/>
        <v>9</v>
      </c>
      <c r="E1415" s="327">
        <f ca="1" t="shared" si="237"/>
        <v>76</v>
      </c>
      <c r="F1415" s="327" t="str">
        <f ca="1">VLOOKUP(D1415,档案!A:C,3,FALSE)</f>
        <v>武汉开明</v>
      </c>
      <c r="G1415" s="338" t="str">
        <f ca="1">VLOOKUP(D1415,档案!A:B,2,FALSE)</f>
        <v>农商行豹澥支行310028</v>
      </c>
      <c r="H1415" s="328">
        <f ca="1" t="shared" si="229"/>
        <v>45668</v>
      </c>
      <c r="I1415" s="344" t="str">
        <f ca="1" t="shared" si="230"/>
        <v>ETC扣款</v>
      </c>
      <c r="J1415" s="344" t="str">
        <f ca="1" t="shared" si="231"/>
        <v>项目成本</v>
      </c>
      <c r="K1415" s="345">
        <f ca="1" t="shared" si="232"/>
        <v>0</v>
      </c>
      <c r="L1415" s="345">
        <f ca="1" t="shared" si="233"/>
        <v>94.05</v>
      </c>
      <c r="M1415" s="345">
        <f ca="1" t="shared" si="234"/>
        <v>164652.54</v>
      </c>
      <c r="N1415" s="345">
        <f ca="1" t="shared" si="235"/>
        <v>0</v>
      </c>
    </row>
    <row r="1416" ht="14.25" hidden="1" spans="1:14">
      <c r="A1416" s="334">
        <f>档案!A1415</f>
        <v>0</v>
      </c>
      <c r="B1416" s="334">
        <f ca="1" t="shared" si="228"/>
        <v>1</v>
      </c>
      <c r="D1416" s="334">
        <f ca="1" t="shared" si="236"/>
        <v>9</v>
      </c>
      <c r="E1416" s="327">
        <f ca="1" t="shared" si="237"/>
        <v>77</v>
      </c>
      <c r="F1416" s="327" t="str">
        <f ca="1">VLOOKUP(D1416,档案!A:C,3,FALSE)</f>
        <v>武汉开明</v>
      </c>
      <c r="G1416" s="338" t="str">
        <f ca="1">VLOOKUP(D1416,档案!A:B,2,FALSE)</f>
        <v>农商行豹澥支行310028</v>
      </c>
      <c r="H1416" s="328">
        <f ca="1" t="shared" si="229"/>
        <v>45670</v>
      </c>
      <c r="I1416" s="344" t="str">
        <f ca="1" t="shared" si="230"/>
        <v>ETC扣款</v>
      </c>
      <c r="J1416" s="344" t="str">
        <f ca="1" t="shared" si="231"/>
        <v>项目成本</v>
      </c>
      <c r="K1416" s="345">
        <f ca="1" t="shared" si="232"/>
        <v>0</v>
      </c>
      <c r="L1416" s="345">
        <f ca="1" t="shared" si="233"/>
        <v>35.15</v>
      </c>
      <c r="M1416" s="345">
        <f ca="1" t="shared" si="234"/>
        <v>164617.39</v>
      </c>
      <c r="N1416" s="345">
        <f ca="1" t="shared" si="235"/>
        <v>0</v>
      </c>
    </row>
    <row r="1417" ht="14.25" hidden="1" spans="1:14">
      <c r="A1417" s="334">
        <f>档案!A1416</f>
        <v>0</v>
      </c>
      <c r="B1417" s="334">
        <f ca="1" t="shared" si="228"/>
        <v>1</v>
      </c>
      <c r="D1417" s="334">
        <f ca="1" t="shared" si="236"/>
        <v>9</v>
      </c>
      <c r="E1417" s="327">
        <f ca="1" t="shared" si="237"/>
        <v>78</v>
      </c>
      <c r="F1417" s="327" t="str">
        <f ca="1">VLOOKUP(D1417,档案!A:C,3,FALSE)</f>
        <v>武汉开明</v>
      </c>
      <c r="G1417" s="338" t="str">
        <f ca="1">VLOOKUP(D1417,档案!A:B,2,FALSE)</f>
        <v>农商行豹澥支行310028</v>
      </c>
      <c r="H1417" s="328">
        <f ca="1" t="shared" si="229"/>
        <v>45670</v>
      </c>
      <c r="I1417" s="344" t="str">
        <f ca="1" t="shared" si="230"/>
        <v>收到李权智转款(周英柱租木板押金)</v>
      </c>
      <c r="J1417" s="344" t="str">
        <f ca="1" t="shared" si="231"/>
        <v>其他收款</v>
      </c>
      <c r="K1417" s="345">
        <f ca="1" t="shared" si="232"/>
        <v>1080</v>
      </c>
      <c r="L1417" s="345">
        <f ca="1" t="shared" si="233"/>
        <v>0</v>
      </c>
      <c r="M1417" s="345">
        <f ca="1" t="shared" si="234"/>
        <v>165697.39</v>
      </c>
      <c r="N1417" s="345">
        <f ca="1" t="shared" si="235"/>
        <v>0</v>
      </c>
    </row>
    <row r="1418" ht="14.25" hidden="1" spans="1:14">
      <c r="A1418" s="334">
        <f>档案!A1417</f>
        <v>0</v>
      </c>
      <c r="B1418" s="334">
        <f ca="1" t="shared" si="228"/>
        <v>1</v>
      </c>
      <c r="D1418" s="334">
        <f ca="1" t="shared" si="236"/>
        <v>9</v>
      </c>
      <c r="E1418" s="327">
        <f ca="1" t="shared" si="237"/>
        <v>79</v>
      </c>
      <c r="F1418" s="327" t="str">
        <f ca="1">VLOOKUP(D1418,档案!A:C,3,FALSE)</f>
        <v>武汉开明</v>
      </c>
      <c r="G1418" s="338" t="str">
        <f ca="1">VLOOKUP(D1418,档案!A:B,2,FALSE)</f>
        <v>农商行豹澥支行310028</v>
      </c>
      <c r="H1418" s="328">
        <f ca="1" t="shared" si="229"/>
        <v>45670</v>
      </c>
      <c r="I1418" s="344" t="str">
        <f ca="1" t="shared" si="230"/>
        <v>ETC扣款</v>
      </c>
      <c r="J1418" s="344" t="str">
        <f ca="1" t="shared" si="231"/>
        <v>项目成本</v>
      </c>
      <c r="K1418" s="345">
        <f ca="1" t="shared" si="232"/>
        <v>0</v>
      </c>
      <c r="L1418" s="345">
        <f ca="1" t="shared" si="233"/>
        <v>128.25</v>
      </c>
      <c r="M1418" s="345">
        <f ca="1" t="shared" si="234"/>
        <v>165569.14</v>
      </c>
      <c r="N1418" s="345">
        <f ca="1" t="shared" si="235"/>
        <v>0</v>
      </c>
    </row>
    <row r="1419" ht="14.25" hidden="1" spans="1:14">
      <c r="A1419" s="334">
        <f>档案!A1418</f>
        <v>0</v>
      </c>
      <c r="B1419" s="334">
        <f ca="1" t="shared" si="228"/>
        <v>1</v>
      </c>
      <c r="D1419" s="334">
        <f ca="1" t="shared" si="236"/>
        <v>9</v>
      </c>
      <c r="E1419" s="327">
        <f ca="1" t="shared" si="237"/>
        <v>80</v>
      </c>
      <c r="F1419" s="327" t="str">
        <f ca="1">VLOOKUP(D1419,档案!A:C,3,FALSE)</f>
        <v>武汉开明</v>
      </c>
      <c r="G1419" s="338" t="str">
        <f ca="1">VLOOKUP(D1419,档案!A:B,2,FALSE)</f>
        <v>农商行豹澥支行310028</v>
      </c>
      <c r="H1419" s="328">
        <f ca="1" t="shared" si="229"/>
        <v>45671</v>
      </c>
      <c r="I1419" s="344" t="str">
        <f ca="1" t="shared" si="230"/>
        <v>收到武汉瑞收农业科技有限公司贴现款（原合计金额461200，扣手续费4700）</v>
      </c>
      <c r="J1419" s="344" t="str">
        <f ca="1" t="shared" si="231"/>
        <v>他行转入或存现</v>
      </c>
      <c r="K1419" s="345">
        <f ca="1" t="shared" si="232"/>
        <v>456500</v>
      </c>
      <c r="L1419" s="345">
        <f ca="1" t="shared" si="233"/>
        <v>0</v>
      </c>
      <c r="M1419" s="345">
        <f ca="1" t="shared" si="234"/>
        <v>622069.14</v>
      </c>
      <c r="N1419" s="345">
        <f ca="1" t="shared" si="235"/>
        <v>0</v>
      </c>
    </row>
    <row r="1420" ht="14.25" hidden="1" spans="1:14">
      <c r="A1420" s="334">
        <f>档案!A1419</f>
        <v>0</v>
      </c>
      <c r="B1420" s="334">
        <f ca="1" t="shared" si="228"/>
        <v>1</v>
      </c>
      <c r="D1420" s="334">
        <f ca="1" t="shared" si="236"/>
        <v>9</v>
      </c>
      <c r="E1420" s="327">
        <f ca="1" t="shared" si="237"/>
        <v>81</v>
      </c>
      <c r="F1420" s="327" t="str">
        <f ca="1">VLOOKUP(D1420,档案!A:C,3,FALSE)</f>
        <v>武汉开明</v>
      </c>
      <c r="G1420" s="338" t="str">
        <f ca="1">VLOOKUP(D1420,档案!A:B,2,FALSE)</f>
        <v>农商行豹澥支行310028</v>
      </c>
      <c r="H1420" s="328">
        <f ca="1" t="shared" si="229"/>
        <v>45671</v>
      </c>
      <c r="I1420" s="344" t="str">
        <f ca="1" t="shared" si="230"/>
        <v>销售部伍平报销11.10-12.1江苏永钢，九江萍钢等项目差旅费--个人</v>
      </c>
      <c r="J1420" s="344" t="str">
        <f ca="1" t="shared" si="231"/>
        <v>项目成本</v>
      </c>
      <c r="K1420" s="345">
        <f ca="1" t="shared" si="232"/>
        <v>0</v>
      </c>
      <c r="L1420" s="345">
        <f ca="1" t="shared" si="233"/>
        <v>3776.5</v>
      </c>
      <c r="M1420" s="345">
        <f ca="1" t="shared" si="234"/>
        <v>618292.64</v>
      </c>
      <c r="N1420" s="345">
        <f ca="1" t="shared" si="235"/>
        <v>0</v>
      </c>
    </row>
    <row r="1421" ht="14.25" hidden="1" spans="1:14">
      <c r="A1421" s="334">
        <f>档案!A1420</f>
        <v>0</v>
      </c>
      <c r="B1421" s="334">
        <f ca="1" t="shared" si="228"/>
        <v>1</v>
      </c>
      <c r="D1421" s="334">
        <f ca="1" t="shared" si="236"/>
        <v>9</v>
      </c>
      <c r="E1421" s="327">
        <f ca="1" t="shared" si="237"/>
        <v>82</v>
      </c>
      <c r="F1421" s="327" t="str">
        <f ca="1">VLOOKUP(D1421,档案!A:C,3,FALSE)</f>
        <v>武汉开明</v>
      </c>
      <c r="G1421" s="338" t="str">
        <f ca="1">VLOOKUP(D1421,档案!A:B,2,FALSE)</f>
        <v>农商行豹澥支行310028</v>
      </c>
      <c r="H1421" s="328">
        <f ca="1" t="shared" si="229"/>
        <v>45671</v>
      </c>
      <c r="I1421" s="344" t="str">
        <f ca="1" t="shared" si="230"/>
        <v>销售部伍平报销12.7-1.1江苏永钢等项目差旅费--个人</v>
      </c>
      <c r="J1421" s="344" t="str">
        <f ca="1" t="shared" si="231"/>
        <v>项目成本</v>
      </c>
      <c r="K1421" s="345">
        <f ca="1" t="shared" si="232"/>
        <v>0</v>
      </c>
      <c r="L1421" s="345">
        <f ca="1" t="shared" si="233"/>
        <v>4401</v>
      </c>
      <c r="M1421" s="345">
        <f ca="1" t="shared" si="234"/>
        <v>613891.64</v>
      </c>
      <c r="N1421" s="345">
        <f ca="1" t="shared" si="235"/>
        <v>0</v>
      </c>
    </row>
    <row r="1422" ht="14.25" hidden="1" spans="1:14">
      <c r="A1422" s="334">
        <f>档案!A1421</f>
        <v>0</v>
      </c>
      <c r="B1422" s="334">
        <f ca="1" t="shared" si="228"/>
        <v>1</v>
      </c>
      <c r="D1422" s="334">
        <f ca="1" t="shared" si="236"/>
        <v>9</v>
      </c>
      <c r="E1422" s="327">
        <f ca="1" t="shared" si="237"/>
        <v>83</v>
      </c>
      <c r="F1422" s="327" t="str">
        <f ca="1">VLOOKUP(D1422,档案!A:C,3,FALSE)</f>
        <v>武汉开明</v>
      </c>
      <c r="G1422" s="338" t="str">
        <f ca="1">VLOOKUP(D1422,档案!A:B,2,FALSE)</f>
        <v>农商行豹澥支行310028</v>
      </c>
      <c r="H1422" s="328">
        <f ca="1" t="shared" si="229"/>
        <v>45671</v>
      </c>
      <c r="I1422" s="344" t="str">
        <f ca="1" t="shared" si="230"/>
        <v>销售部吕战宇报销12.7-12.12德令哈差旅费--个人</v>
      </c>
      <c r="J1422" s="344" t="str">
        <f ca="1" t="shared" si="231"/>
        <v>项目成本</v>
      </c>
      <c r="K1422" s="345">
        <f ca="1" t="shared" si="232"/>
        <v>0</v>
      </c>
      <c r="L1422" s="345">
        <f ca="1" t="shared" si="233"/>
        <v>1091.5</v>
      </c>
      <c r="M1422" s="345">
        <f ca="1" t="shared" si="234"/>
        <v>612800.14</v>
      </c>
      <c r="N1422" s="345">
        <f ca="1" t="shared" si="235"/>
        <v>0</v>
      </c>
    </row>
    <row r="1423" ht="14.25" hidden="1" spans="1:14">
      <c r="A1423" s="334">
        <f>档案!A1422</f>
        <v>0</v>
      </c>
      <c r="B1423" s="334">
        <f ca="1" t="shared" si="228"/>
        <v>1</v>
      </c>
      <c r="D1423" s="334">
        <f ca="1" t="shared" si="236"/>
        <v>9</v>
      </c>
      <c r="E1423" s="327">
        <f ca="1" t="shared" si="237"/>
        <v>84</v>
      </c>
      <c r="F1423" s="327" t="str">
        <f ca="1">VLOOKUP(D1423,档案!A:C,3,FALSE)</f>
        <v>武汉开明</v>
      </c>
      <c r="G1423" s="338" t="str">
        <f ca="1">VLOOKUP(D1423,档案!A:B,2,FALSE)</f>
        <v>农商行豹澥支行310028</v>
      </c>
      <c r="H1423" s="328">
        <f ca="1" t="shared" si="229"/>
        <v>45671</v>
      </c>
      <c r="I1423" s="344" t="str">
        <f ca="1" t="shared" si="230"/>
        <v>销售部燕志远报销12.1-12.4北海到武汉交通费--个人</v>
      </c>
      <c r="J1423" s="344" t="str">
        <f ca="1" t="shared" si="231"/>
        <v>项目成本</v>
      </c>
      <c r="K1423" s="345">
        <f ca="1" t="shared" si="232"/>
        <v>0</v>
      </c>
      <c r="L1423" s="345">
        <f ca="1" t="shared" si="233"/>
        <v>1250</v>
      </c>
      <c r="M1423" s="345">
        <f ca="1" t="shared" si="234"/>
        <v>611550.14</v>
      </c>
      <c r="N1423" s="345">
        <f ca="1" t="shared" si="235"/>
        <v>0</v>
      </c>
    </row>
    <row r="1424" ht="14.25" hidden="1" spans="1:14">
      <c r="A1424" s="334">
        <f>档案!A1423</f>
        <v>0</v>
      </c>
      <c r="B1424" s="334">
        <f ca="1" t="shared" si="228"/>
        <v>1</v>
      </c>
      <c r="D1424" s="334">
        <f ca="1" t="shared" si="236"/>
        <v>9</v>
      </c>
      <c r="E1424" s="327">
        <f ca="1" t="shared" si="237"/>
        <v>85</v>
      </c>
      <c r="F1424" s="327" t="str">
        <f ca="1">VLOOKUP(D1424,档案!A:C,3,FALSE)</f>
        <v>武汉开明</v>
      </c>
      <c r="G1424" s="338" t="str">
        <f ca="1">VLOOKUP(D1424,档案!A:B,2,FALSE)</f>
        <v>农商行豹澥支行310028</v>
      </c>
      <c r="H1424" s="328">
        <f ca="1" t="shared" si="229"/>
        <v>45671</v>
      </c>
      <c r="I1424" s="344" t="str">
        <f ca="1" t="shared" si="230"/>
        <v>销售部周嘉琦报销12.1湘潭-12.3武汉交通费--个人</v>
      </c>
      <c r="J1424" s="344" t="str">
        <f ca="1" t="shared" si="231"/>
        <v>项目成本</v>
      </c>
      <c r="K1424" s="345">
        <f ca="1" t="shared" si="232"/>
        <v>0</v>
      </c>
      <c r="L1424" s="345">
        <f ca="1" t="shared" si="233"/>
        <v>430</v>
      </c>
      <c r="M1424" s="345">
        <f ca="1" t="shared" si="234"/>
        <v>611120.14</v>
      </c>
      <c r="N1424" s="345">
        <f ca="1" t="shared" si="235"/>
        <v>0</v>
      </c>
    </row>
    <row r="1425" ht="14.25" hidden="1" spans="1:14">
      <c r="A1425" s="334">
        <f>档案!A1424</f>
        <v>0</v>
      </c>
      <c r="B1425" s="334">
        <f ca="1" t="shared" si="228"/>
        <v>1</v>
      </c>
      <c r="D1425" s="334">
        <f ca="1" t="shared" si="236"/>
        <v>9</v>
      </c>
      <c r="E1425" s="327">
        <f ca="1" t="shared" si="237"/>
        <v>86</v>
      </c>
      <c r="F1425" s="327" t="str">
        <f ca="1">VLOOKUP(D1425,档案!A:C,3,FALSE)</f>
        <v>武汉开明</v>
      </c>
      <c r="G1425" s="338" t="str">
        <f ca="1">VLOOKUP(D1425,档案!A:B,2,FALSE)</f>
        <v>农商行豹澥支行310028</v>
      </c>
      <c r="H1425" s="328">
        <f ca="1" t="shared" si="229"/>
        <v>45671</v>
      </c>
      <c r="I1425" s="344" t="str">
        <f ca="1" t="shared" si="230"/>
        <v>销售部杨春龙报销11.30武汉-12.23武汉差旅费--个人</v>
      </c>
      <c r="J1425" s="344" t="str">
        <f ca="1" t="shared" si="231"/>
        <v>项目成本</v>
      </c>
      <c r="K1425" s="345">
        <f ca="1" t="shared" si="232"/>
        <v>0</v>
      </c>
      <c r="L1425" s="345">
        <f ca="1" t="shared" si="233"/>
        <v>5586.88</v>
      </c>
      <c r="M1425" s="345">
        <f ca="1" t="shared" si="234"/>
        <v>605533.26</v>
      </c>
      <c r="N1425" s="345">
        <f ca="1" t="shared" si="235"/>
        <v>0</v>
      </c>
    </row>
    <row r="1426" ht="14.25" hidden="1" spans="1:14">
      <c r="A1426" s="334">
        <f>档案!A1425</f>
        <v>0</v>
      </c>
      <c r="B1426" s="334">
        <f ca="1" t="shared" si="228"/>
        <v>1</v>
      </c>
      <c r="D1426" s="334">
        <f ca="1" t="shared" si="236"/>
        <v>9</v>
      </c>
      <c r="E1426" s="327">
        <f ca="1" t="shared" si="237"/>
        <v>87</v>
      </c>
      <c r="F1426" s="327" t="str">
        <f ca="1">VLOOKUP(D1426,档案!A:C,3,FALSE)</f>
        <v>武汉开明</v>
      </c>
      <c r="G1426" s="338" t="str">
        <f ca="1">VLOOKUP(D1426,档案!A:B,2,FALSE)</f>
        <v>农商行豹澥支行310028</v>
      </c>
      <c r="H1426" s="328">
        <f ca="1" t="shared" si="229"/>
        <v>45671</v>
      </c>
      <c r="I1426" s="344" t="str">
        <f ca="1" t="shared" si="230"/>
        <v>销售部杨春龙报销12.7号日照钢铁体检费--个人</v>
      </c>
      <c r="J1426" s="344" t="str">
        <f ca="1" t="shared" si="231"/>
        <v>项目成本</v>
      </c>
      <c r="K1426" s="345">
        <f ca="1" t="shared" si="232"/>
        <v>0</v>
      </c>
      <c r="L1426" s="345">
        <f ca="1" t="shared" si="233"/>
        <v>110</v>
      </c>
      <c r="M1426" s="345">
        <f ca="1" t="shared" si="234"/>
        <v>605423.26</v>
      </c>
      <c r="N1426" s="345">
        <f ca="1" t="shared" si="235"/>
        <v>0</v>
      </c>
    </row>
    <row r="1427" ht="14.25" hidden="1" spans="1:14">
      <c r="A1427" s="334">
        <f>档案!A1426</f>
        <v>0</v>
      </c>
      <c r="B1427" s="334">
        <f ca="1" t="shared" si="228"/>
        <v>1</v>
      </c>
      <c r="D1427" s="334">
        <f ca="1" t="shared" si="236"/>
        <v>9</v>
      </c>
      <c r="E1427" s="327">
        <f ca="1" t="shared" si="237"/>
        <v>88</v>
      </c>
      <c r="F1427" s="327" t="str">
        <f ca="1">VLOOKUP(D1427,档案!A:C,3,FALSE)</f>
        <v>武汉开明</v>
      </c>
      <c r="G1427" s="338" t="str">
        <f ca="1">VLOOKUP(D1427,档案!A:B,2,FALSE)</f>
        <v>农商行豹澥支行310028</v>
      </c>
      <c r="H1427" s="328">
        <f ca="1" t="shared" si="229"/>
        <v>45671</v>
      </c>
      <c r="I1427" s="344" t="str">
        <f ca="1" t="shared" si="230"/>
        <v>付武汉公司2024.11月员工生活费</v>
      </c>
      <c r="J1427" s="344" t="str">
        <f ca="1" t="shared" si="231"/>
        <v>付日常费用</v>
      </c>
      <c r="K1427" s="345">
        <f ca="1" t="shared" si="232"/>
        <v>0</v>
      </c>
      <c r="L1427" s="345">
        <f ca="1" t="shared" si="233"/>
        <v>11621</v>
      </c>
      <c r="M1427" s="345">
        <f ca="1" t="shared" si="234"/>
        <v>593802.26</v>
      </c>
      <c r="N1427" s="345">
        <f ca="1" t="shared" si="235"/>
        <v>0</v>
      </c>
    </row>
    <row r="1428" ht="14.25" hidden="1" spans="1:14">
      <c r="A1428" s="334">
        <f>档案!A1427</f>
        <v>0</v>
      </c>
      <c r="B1428" s="334">
        <f ca="1" t="shared" si="228"/>
        <v>1</v>
      </c>
      <c r="D1428" s="334">
        <f ca="1" t="shared" si="236"/>
        <v>9</v>
      </c>
      <c r="E1428" s="327">
        <f ca="1" t="shared" si="237"/>
        <v>89</v>
      </c>
      <c r="F1428" s="327" t="str">
        <f ca="1">VLOOKUP(D1428,档案!A:C,3,FALSE)</f>
        <v>武汉开明</v>
      </c>
      <c r="G1428" s="338" t="str">
        <f ca="1">VLOOKUP(D1428,档案!A:B,2,FALSE)</f>
        <v>农商行豹澥支行310028</v>
      </c>
      <c r="H1428" s="328">
        <f ca="1" t="shared" si="229"/>
        <v>45671</v>
      </c>
      <c r="I1428" s="344" t="str">
        <f ca="1" t="shared" si="230"/>
        <v>转王先梅邮政</v>
      </c>
      <c r="J1428" s="344" t="str">
        <f ca="1" t="shared" si="231"/>
        <v>转出他行或提现</v>
      </c>
      <c r="K1428" s="345">
        <f ca="1" t="shared" si="232"/>
        <v>0</v>
      </c>
      <c r="L1428" s="345">
        <f ca="1" t="shared" si="233"/>
        <v>50000</v>
      </c>
      <c r="M1428" s="345">
        <f ca="1" t="shared" si="234"/>
        <v>543802.26</v>
      </c>
      <c r="N1428" s="345">
        <f ca="1" t="shared" si="235"/>
        <v>0</v>
      </c>
    </row>
    <row r="1429" ht="14.25" hidden="1" spans="1:14">
      <c r="A1429" s="334">
        <f>档案!A1428</f>
        <v>0</v>
      </c>
      <c r="B1429" s="334">
        <f ca="1" t="shared" si="228"/>
        <v>1</v>
      </c>
      <c r="D1429" s="334">
        <f ca="1" t="shared" si="236"/>
        <v>9</v>
      </c>
      <c r="E1429" s="327">
        <f ca="1" t="shared" si="237"/>
        <v>90</v>
      </c>
      <c r="F1429" s="327" t="str">
        <f ca="1">VLOOKUP(D1429,档案!A:C,3,FALSE)</f>
        <v>武汉开明</v>
      </c>
      <c r="G1429" s="338" t="str">
        <f ca="1">VLOOKUP(D1429,档案!A:B,2,FALSE)</f>
        <v>农商行豹澥支行310028</v>
      </c>
      <c r="H1429" s="328">
        <f ca="1" t="shared" si="229"/>
        <v>45671</v>
      </c>
      <c r="I1429" s="344" t="str">
        <f ca="1" t="shared" si="230"/>
        <v>转湖北工行西山支行</v>
      </c>
      <c r="J1429" s="344" t="str">
        <f ca="1" t="shared" si="231"/>
        <v>转出他行或提现</v>
      </c>
      <c r="K1429" s="345">
        <f ca="1" t="shared" si="232"/>
        <v>0</v>
      </c>
      <c r="L1429" s="345">
        <f ca="1" t="shared" si="233"/>
        <v>250000</v>
      </c>
      <c r="M1429" s="345">
        <f ca="1" t="shared" si="234"/>
        <v>293802.26</v>
      </c>
      <c r="N1429" s="345">
        <f ca="1" t="shared" si="235"/>
        <v>0</v>
      </c>
    </row>
    <row r="1430" ht="14.25" hidden="1" spans="1:14">
      <c r="A1430" s="334">
        <f>档案!A1429</f>
        <v>0</v>
      </c>
      <c r="B1430" s="334">
        <f ca="1" t="shared" si="228"/>
        <v>1</v>
      </c>
      <c r="D1430" s="334">
        <f ca="1" t="shared" si="236"/>
        <v>9</v>
      </c>
      <c r="E1430" s="327">
        <f ca="1" t="shared" si="237"/>
        <v>91</v>
      </c>
      <c r="F1430" s="327" t="str">
        <f ca="1">VLOOKUP(D1430,档案!A:C,3,FALSE)</f>
        <v>武汉开明</v>
      </c>
      <c r="G1430" s="338" t="str">
        <f ca="1">VLOOKUP(D1430,档案!A:B,2,FALSE)</f>
        <v>农商行豹澥支行310028</v>
      </c>
      <c r="H1430" s="328">
        <f ca="1" t="shared" si="229"/>
        <v>45671</v>
      </c>
      <c r="I1430" s="344" t="str">
        <f ca="1" t="shared" si="230"/>
        <v>转武汉光大</v>
      </c>
      <c r="J1430" s="344" t="str">
        <f ca="1" t="shared" si="231"/>
        <v>转出他行或提现</v>
      </c>
      <c r="K1430" s="345">
        <f ca="1" t="shared" si="232"/>
        <v>0</v>
      </c>
      <c r="L1430" s="345">
        <f ca="1" t="shared" si="233"/>
        <v>60000</v>
      </c>
      <c r="M1430" s="345">
        <f ca="1" t="shared" si="234"/>
        <v>233802.26</v>
      </c>
      <c r="N1430" s="345">
        <f ca="1" t="shared" si="235"/>
        <v>0</v>
      </c>
    </row>
    <row r="1431" ht="14.25" hidden="1" spans="1:14">
      <c r="A1431" s="334">
        <f>档案!A1430</f>
        <v>0</v>
      </c>
      <c r="B1431" s="334">
        <f ca="1" t="shared" si="228"/>
        <v>1</v>
      </c>
      <c r="D1431" s="334">
        <f ca="1" t="shared" si="236"/>
        <v>9</v>
      </c>
      <c r="E1431" s="327">
        <f ca="1" t="shared" si="237"/>
        <v>92</v>
      </c>
      <c r="F1431" s="327" t="str">
        <f ca="1">VLOOKUP(D1431,档案!A:C,3,FALSE)</f>
        <v>武汉开明</v>
      </c>
      <c r="G1431" s="338" t="str">
        <f ca="1">VLOOKUP(D1431,档案!A:B,2,FALSE)</f>
        <v>农商行豹澥支行310028</v>
      </c>
      <c r="H1431" s="328">
        <f ca="1" t="shared" si="229"/>
        <v>45671</v>
      </c>
      <c r="I1431" s="344" t="str">
        <f ca="1" t="shared" si="230"/>
        <v>ETC扣款</v>
      </c>
      <c r="J1431" s="344" t="str">
        <f ca="1" t="shared" si="231"/>
        <v>项目成本</v>
      </c>
      <c r="K1431" s="345">
        <f ca="1" t="shared" si="232"/>
        <v>0</v>
      </c>
      <c r="L1431" s="345">
        <f ca="1" t="shared" si="233"/>
        <v>42.75</v>
      </c>
      <c r="M1431" s="345">
        <f ca="1" t="shared" si="234"/>
        <v>233759.51</v>
      </c>
      <c r="N1431" s="345">
        <f ca="1" t="shared" si="235"/>
        <v>0</v>
      </c>
    </row>
    <row r="1432" ht="14.25" hidden="1" spans="1:14">
      <c r="A1432" s="334">
        <f>档案!A1431</f>
        <v>0</v>
      </c>
      <c r="B1432" s="334">
        <f ca="1" t="shared" si="228"/>
        <v>1</v>
      </c>
      <c r="D1432" s="334">
        <f ca="1" t="shared" si="236"/>
        <v>9</v>
      </c>
      <c r="E1432" s="327">
        <f ca="1" t="shared" si="237"/>
        <v>93</v>
      </c>
      <c r="F1432" s="327" t="str">
        <f ca="1">VLOOKUP(D1432,档案!A:C,3,FALSE)</f>
        <v>武汉开明</v>
      </c>
      <c r="G1432" s="338" t="str">
        <f ca="1">VLOOKUP(D1432,档案!A:B,2,FALSE)</f>
        <v>农商行豹澥支行310028</v>
      </c>
      <c r="H1432" s="328">
        <f ca="1" t="shared" si="229"/>
        <v>45671</v>
      </c>
      <c r="I1432" s="344" t="str">
        <f ca="1" t="shared" si="230"/>
        <v>ETC扣款</v>
      </c>
      <c r="J1432" s="344" t="str">
        <f ca="1" t="shared" si="231"/>
        <v>项目成本</v>
      </c>
      <c r="K1432" s="345">
        <f ca="1" t="shared" si="232"/>
        <v>0</v>
      </c>
      <c r="L1432" s="345">
        <f ca="1" t="shared" si="233"/>
        <v>34.2</v>
      </c>
      <c r="M1432" s="345">
        <f ca="1" t="shared" si="234"/>
        <v>233725.31</v>
      </c>
      <c r="N1432" s="345">
        <f ca="1" t="shared" si="235"/>
        <v>0</v>
      </c>
    </row>
    <row r="1433" ht="14.25" hidden="1" spans="1:14">
      <c r="A1433" s="334">
        <f>档案!A1432</f>
        <v>0</v>
      </c>
      <c r="B1433" s="334">
        <f ca="1" t="shared" si="228"/>
        <v>1</v>
      </c>
      <c r="D1433" s="334">
        <f ca="1" t="shared" si="236"/>
        <v>9</v>
      </c>
      <c r="E1433" s="327">
        <f ca="1" t="shared" si="237"/>
        <v>94</v>
      </c>
      <c r="F1433" s="327" t="str">
        <f ca="1">VLOOKUP(D1433,档案!A:C,3,FALSE)</f>
        <v>武汉开明</v>
      </c>
      <c r="G1433" s="338" t="str">
        <f ca="1">VLOOKUP(D1433,档案!A:B,2,FALSE)</f>
        <v>农商行豹澥支行310028</v>
      </c>
      <c r="H1433" s="328">
        <f ca="1" t="shared" si="229"/>
        <v>45672</v>
      </c>
      <c r="I1433" s="344" t="str">
        <f ca="1" t="shared" si="230"/>
        <v>综合部蒋霞借支2025年年会抽奖奖品及现金红包（转账15400，现金6600）--个人</v>
      </c>
      <c r="J1433" s="344" t="str">
        <f ca="1" t="shared" si="231"/>
        <v>付日常费用</v>
      </c>
      <c r="K1433" s="345">
        <f ca="1" t="shared" si="232"/>
        <v>0</v>
      </c>
      <c r="L1433" s="345">
        <f ca="1" t="shared" si="233"/>
        <v>15400</v>
      </c>
      <c r="M1433" s="345">
        <f ca="1" t="shared" si="234"/>
        <v>218325.31</v>
      </c>
      <c r="N1433" s="345">
        <f ca="1" t="shared" si="235"/>
        <v>0</v>
      </c>
    </row>
    <row r="1434" ht="14.25" hidden="1" spans="1:14">
      <c r="A1434" s="334">
        <f>档案!A1433</f>
        <v>0</v>
      </c>
      <c r="B1434" s="334">
        <f ca="1" t="shared" si="228"/>
        <v>1</v>
      </c>
      <c r="D1434" s="334">
        <f ca="1" t="shared" si="236"/>
        <v>9</v>
      </c>
      <c r="E1434" s="327">
        <f ca="1" t="shared" si="237"/>
        <v>95</v>
      </c>
      <c r="F1434" s="327" t="str">
        <f ca="1">VLOOKUP(D1434,档案!A:C,3,FALSE)</f>
        <v>武汉开明</v>
      </c>
      <c r="G1434" s="338" t="str">
        <f ca="1">VLOOKUP(D1434,档案!A:B,2,FALSE)</f>
        <v>农商行豹澥支行310028</v>
      </c>
      <c r="H1434" s="328">
        <f ca="1" t="shared" si="229"/>
        <v>45672</v>
      </c>
      <c r="I1434" s="344" t="str">
        <f ca="1" t="shared" si="230"/>
        <v>生产部熊伟用款湖北宜化物流费付赤壁市迅速达科技有限公司--公司</v>
      </c>
      <c r="J1434" s="344" t="str">
        <f ca="1" t="shared" si="231"/>
        <v>项目成本</v>
      </c>
      <c r="K1434" s="345">
        <f ca="1" t="shared" si="232"/>
        <v>0</v>
      </c>
      <c r="L1434" s="345">
        <f ca="1" t="shared" si="233"/>
        <v>2500</v>
      </c>
      <c r="M1434" s="345">
        <f ca="1" t="shared" si="234"/>
        <v>215825.31</v>
      </c>
      <c r="N1434" s="345">
        <f ca="1" t="shared" si="235"/>
        <v>0</v>
      </c>
    </row>
    <row r="1435" ht="14.25" hidden="1" spans="1:14">
      <c r="A1435" s="334">
        <f>档案!A1434</f>
        <v>0</v>
      </c>
      <c r="B1435" s="334">
        <f ca="1" t="shared" si="228"/>
        <v>1</v>
      </c>
      <c r="D1435" s="334">
        <f ca="1" t="shared" si="236"/>
        <v>9</v>
      </c>
      <c r="E1435" s="327">
        <f ca="1" t="shared" si="237"/>
        <v>96</v>
      </c>
      <c r="F1435" s="327" t="str">
        <f ca="1">VLOOKUP(D1435,档案!A:C,3,FALSE)</f>
        <v>武汉开明</v>
      </c>
      <c r="G1435" s="338" t="str">
        <f ca="1">VLOOKUP(D1435,档案!A:B,2,FALSE)</f>
        <v>农商行豹澥支行310028</v>
      </c>
      <c r="H1435" s="328">
        <f ca="1" t="shared" si="229"/>
        <v>45672</v>
      </c>
      <c r="I1435" s="344" t="str">
        <f ca="1" t="shared" si="230"/>
        <v>财务部黄华容用款催收组重庆富丰水泥差旅费包干费尾款1000付吴传俊--个人</v>
      </c>
      <c r="J1435" s="344" t="str">
        <f ca="1" t="shared" si="231"/>
        <v>项目成本</v>
      </c>
      <c r="K1435" s="345">
        <f ca="1" t="shared" si="232"/>
        <v>0</v>
      </c>
      <c r="L1435" s="345">
        <f ca="1" t="shared" si="233"/>
        <v>1000</v>
      </c>
      <c r="M1435" s="345">
        <f ca="1" t="shared" si="234"/>
        <v>214825.31</v>
      </c>
      <c r="N1435" s="345">
        <f ca="1" t="shared" si="235"/>
        <v>0</v>
      </c>
    </row>
    <row r="1436" ht="14.25" hidden="1" spans="1:14">
      <c r="A1436" s="334">
        <f>档案!A1435</f>
        <v>0</v>
      </c>
      <c r="B1436" s="334">
        <f ca="1" t="shared" si="228"/>
        <v>1</v>
      </c>
      <c r="D1436" s="334">
        <f ca="1" t="shared" si="236"/>
        <v>9</v>
      </c>
      <c r="E1436" s="327">
        <f ca="1" t="shared" si="237"/>
        <v>97</v>
      </c>
      <c r="F1436" s="327" t="str">
        <f ca="1">VLOOKUP(D1436,档案!A:C,3,FALSE)</f>
        <v>武汉开明</v>
      </c>
      <c r="G1436" s="338" t="str">
        <f ca="1">VLOOKUP(D1436,档案!A:B,2,FALSE)</f>
        <v>农商行豹澥支行310028</v>
      </c>
      <c r="H1436" s="328">
        <f ca="1" t="shared" si="229"/>
        <v>45672</v>
      </c>
      <c r="I1436" s="344" t="str">
        <f ca="1" t="shared" si="230"/>
        <v>财务部黄华容用款徐中科团队重庆富丰收款提成付吴传俊--个人</v>
      </c>
      <c r="J1436" s="344" t="str">
        <f ca="1" t="shared" si="231"/>
        <v>项目成本</v>
      </c>
      <c r="K1436" s="345">
        <f ca="1" t="shared" si="232"/>
        <v>0</v>
      </c>
      <c r="L1436" s="345">
        <f ca="1" t="shared" si="233"/>
        <v>5896.76</v>
      </c>
      <c r="M1436" s="345">
        <f ca="1" t="shared" si="234"/>
        <v>208928.55</v>
      </c>
      <c r="N1436" s="345">
        <f ca="1" t="shared" si="235"/>
        <v>0</v>
      </c>
    </row>
    <row r="1437" ht="14.25" hidden="1" spans="1:14">
      <c r="A1437" s="334">
        <f>档案!A1436</f>
        <v>0</v>
      </c>
      <c r="B1437" s="334">
        <f ca="1" t="shared" si="228"/>
        <v>1</v>
      </c>
      <c r="D1437" s="334">
        <f ca="1" t="shared" si="236"/>
        <v>9</v>
      </c>
      <c r="E1437" s="327">
        <f ca="1" t="shared" si="237"/>
        <v>98</v>
      </c>
      <c r="F1437" s="327" t="str">
        <f ca="1">VLOOKUP(D1437,档案!A:C,3,FALSE)</f>
        <v>武汉开明</v>
      </c>
      <c r="G1437" s="338" t="str">
        <f ca="1">VLOOKUP(D1437,档案!A:B,2,FALSE)</f>
        <v>农商行豹澥支行310028</v>
      </c>
      <c r="H1437" s="328">
        <f ca="1" t="shared" si="229"/>
        <v>45672</v>
      </c>
      <c r="I1437" s="344" t="str">
        <f ca="1" t="shared" si="230"/>
        <v>财务部黄华容用款徐中科团队澜沧三环，喀什红旗收款提成付吴传俊--个人</v>
      </c>
      <c r="J1437" s="344" t="str">
        <f ca="1" t="shared" si="231"/>
        <v>项目成本</v>
      </c>
      <c r="K1437" s="345">
        <f ca="1" t="shared" si="232"/>
        <v>0</v>
      </c>
      <c r="L1437" s="345">
        <f ca="1" t="shared" si="233"/>
        <v>10000</v>
      </c>
      <c r="M1437" s="345">
        <f ca="1" t="shared" si="234"/>
        <v>198928.55</v>
      </c>
      <c r="N1437" s="345">
        <f ca="1" t="shared" si="235"/>
        <v>0</v>
      </c>
    </row>
    <row r="1438" ht="14.25" hidden="1" spans="1:14">
      <c r="A1438" s="334">
        <f>档案!A1437</f>
        <v>0</v>
      </c>
      <c r="B1438" s="334">
        <f ca="1" t="shared" si="228"/>
        <v>1</v>
      </c>
      <c r="D1438" s="334">
        <f ca="1" t="shared" si="236"/>
        <v>9</v>
      </c>
      <c r="E1438" s="327">
        <f ca="1" t="shared" si="237"/>
        <v>99</v>
      </c>
      <c r="F1438" s="327" t="str">
        <f ca="1">VLOOKUP(D1438,档案!A:C,3,FALSE)</f>
        <v>武汉开明</v>
      </c>
      <c r="G1438" s="338" t="str">
        <f ca="1">VLOOKUP(D1438,档案!A:B,2,FALSE)</f>
        <v>农商行豹澥支行310028</v>
      </c>
      <c r="H1438" s="328">
        <f ca="1" t="shared" si="229"/>
        <v>45672</v>
      </c>
      <c r="I1438" s="344" t="str">
        <f ca="1" t="shared" si="230"/>
        <v>生产部李权智用款新疆伊犁钢铁工期具两次发货费用物流费，第一次4488元；第二次8722元--个人</v>
      </c>
      <c r="J1438" s="344" t="str">
        <f ca="1" t="shared" si="231"/>
        <v>项目成本</v>
      </c>
      <c r="K1438" s="345">
        <f ca="1" t="shared" si="232"/>
        <v>0</v>
      </c>
      <c r="L1438" s="345">
        <f ca="1" t="shared" si="233"/>
        <v>13210</v>
      </c>
      <c r="M1438" s="345">
        <f ca="1" t="shared" si="234"/>
        <v>185718.55</v>
      </c>
      <c r="N1438" s="345">
        <f ca="1" t="shared" si="235"/>
        <v>0</v>
      </c>
    </row>
    <row r="1439" ht="14.25" hidden="1" spans="1:14">
      <c r="A1439" s="334">
        <f>档案!A1438</f>
        <v>0</v>
      </c>
      <c r="B1439" s="334">
        <f ca="1" t="shared" si="228"/>
        <v>1</v>
      </c>
      <c r="D1439" s="334">
        <f ca="1" t="shared" si="236"/>
        <v>9</v>
      </c>
      <c r="E1439" s="327">
        <f ca="1" t="shared" si="237"/>
        <v>100</v>
      </c>
      <c r="F1439" s="327" t="str">
        <f ca="1">VLOOKUP(D1439,档案!A:C,3,FALSE)</f>
        <v>武汉开明</v>
      </c>
      <c r="G1439" s="338" t="str">
        <f ca="1">VLOOKUP(D1439,档案!A:B,2,FALSE)</f>
        <v>农商行豹澥支行310028</v>
      </c>
      <c r="H1439" s="328">
        <f ca="1" t="shared" si="229"/>
        <v>45672</v>
      </c>
      <c r="I1439" s="344" t="str">
        <f ca="1" t="shared" si="230"/>
        <v>ETC扣款</v>
      </c>
      <c r="J1439" s="344" t="str">
        <f ca="1" t="shared" si="231"/>
        <v>项目成本</v>
      </c>
      <c r="K1439" s="345">
        <f ca="1" t="shared" si="232"/>
        <v>0</v>
      </c>
      <c r="L1439" s="345">
        <f ca="1" t="shared" si="233"/>
        <v>24.57</v>
      </c>
      <c r="M1439" s="345">
        <f ca="1" t="shared" si="234"/>
        <v>185693.98</v>
      </c>
      <c r="N1439" s="345">
        <f ca="1" t="shared" si="235"/>
        <v>0</v>
      </c>
    </row>
    <row r="1440" ht="14.25" hidden="1" spans="1:14">
      <c r="A1440" s="334">
        <f>档案!A1439</f>
        <v>0</v>
      </c>
      <c r="B1440" s="334">
        <f ca="1" t="shared" si="228"/>
        <v>1</v>
      </c>
      <c r="D1440" s="334">
        <f ca="1" t="shared" si="236"/>
        <v>9</v>
      </c>
      <c r="E1440" s="327">
        <f ca="1" t="shared" si="237"/>
        <v>101</v>
      </c>
      <c r="F1440" s="327" t="str">
        <f ca="1">VLOOKUP(D1440,档案!A:C,3,FALSE)</f>
        <v>武汉开明</v>
      </c>
      <c r="G1440" s="338" t="str">
        <f ca="1">VLOOKUP(D1440,档案!A:B,2,FALSE)</f>
        <v>农商行豹澥支行310028</v>
      </c>
      <c r="H1440" s="328">
        <f ca="1" t="shared" si="229"/>
        <v>45672</v>
      </c>
      <c r="I1440" s="344" t="str">
        <f ca="1" t="shared" si="230"/>
        <v>ETC扣款</v>
      </c>
      <c r="J1440" s="344" t="str">
        <f ca="1" t="shared" si="231"/>
        <v>项目成本</v>
      </c>
      <c r="K1440" s="345">
        <f ca="1" t="shared" si="232"/>
        <v>0</v>
      </c>
      <c r="L1440" s="345">
        <f ca="1" t="shared" si="233"/>
        <v>72.99</v>
      </c>
      <c r="M1440" s="345">
        <f ca="1" t="shared" si="234"/>
        <v>185620.99</v>
      </c>
      <c r="N1440" s="345">
        <f ca="1" t="shared" si="235"/>
        <v>0</v>
      </c>
    </row>
    <row r="1441" ht="14.25" hidden="1" spans="1:14">
      <c r="A1441" s="334">
        <f>档案!A1440</f>
        <v>0</v>
      </c>
      <c r="B1441" s="334">
        <f ca="1" t="shared" si="228"/>
        <v>1</v>
      </c>
      <c r="D1441" s="334">
        <f ca="1" t="shared" si="236"/>
        <v>9</v>
      </c>
      <c r="E1441" s="327">
        <f ca="1" t="shared" si="237"/>
        <v>102</v>
      </c>
      <c r="F1441" s="327" t="str">
        <f ca="1">VLOOKUP(D1441,档案!A:C,3,FALSE)</f>
        <v>武汉开明</v>
      </c>
      <c r="G1441" s="338" t="str">
        <f ca="1">VLOOKUP(D1441,档案!A:B,2,FALSE)</f>
        <v>农商行豹澥支行310028</v>
      </c>
      <c r="H1441" s="328">
        <f ca="1" t="shared" si="229"/>
        <v>45672</v>
      </c>
      <c r="I1441" s="344" t="str">
        <f ca="1" t="shared" si="230"/>
        <v>ETC扣款</v>
      </c>
      <c r="J1441" s="344" t="str">
        <f ca="1" t="shared" si="231"/>
        <v>项目成本</v>
      </c>
      <c r="K1441" s="345">
        <f ca="1" t="shared" si="232"/>
        <v>0</v>
      </c>
      <c r="L1441" s="345">
        <f ca="1" t="shared" si="233"/>
        <v>37.05</v>
      </c>
      <c r="M1441" s="345">
        <f ca="1" t="shared" si="234"/>
        <v>185583.94</v>
      </c>
      <c r="N1441" s="345">
        <f ca="1" t="shared" si="235"/>
        <v>0</v>
      </c>
    </row>
    <row r="1442" ht="14.25" hidden="1" spans="1:14">
      <c r="A1442" s="334">
        <f>档案!A1441</f>
        <v>0</v>
      </c>
      <c r="B1442" s="334">
        <f ca="1" t="shared" si="228"/>
        <v>1</v>
      </c>
      <c r="D1442" s="334">
        <f ca="1" t="shared" si="236"/>
        <v>9</v>
      </c>
      <c r="E1442" s="327">
        <f ca="1" t="shared" si="237"/>
        <v>103</v>
      </c>
      <c r="F1442" s="327" t="str">
        <f ca="1">VLOOKUP(D1442,档案!A:C,3,FALSE)</f>
        <v>武汉开明</v>
      </c>
      <c r="G1442" s="338" t="str">
        <f ca="1">VLOOKUP(D1442,档案!A:B,2,FALSE)</f>
        <v>农商行豹澥支行310028</v>
      </c>
      <c r="H1442" s="328">
        <f ca="1" t="shared" si="229"/>
        <v>45672</v>
      </c>
      <c r="I1442" s="344" t="str">
        <f ca="1" t="shared" si="230"/>
        <v>ETC扣款</v>
      </c>
      <c r="J1442" s="344" t="str">
        <f ca="1" t="shared" si="231"/>
        <v>项目成本</v>
      </c>
      <c r="K1442" s="345">
        <f ca="1" t="shared" si="232"/>
        <v>0</v>
      </c>
      <c r="L1442" s="345">
        <f ca="1" t="shared" si="233"/>
        <v>72.99</v>
      </c>
      <c r="M1442" s="345">
        <f ca="1" t="shared" si="234"/>
        <v>185510.95</v>
      </c>
      <c r="N1442" s="345">
        <f ca="1" t="shared" si="235"/>
        <v>0</v>
      </c>
    </row>
    <row r="1443" ht="14.25" hidden="1" spans="1:14">
      <c r="A1443" s="334">
        <f>档案!A1442</f>
        <v>0</v>
      </c>
      <c r="B1443" s="334">
        <f ca="1" t="shared" si="228"/>
        <v>1</v>
      </c>
      <c r="D1443" s="334">
        <f ca="1" t="shared" si="236"/>
        <v>9</v>
      </c>
      <c r="E1443" s="327">
        <f ca="1" t="shared" si="237"/>
        <v>104</v>
      </c>
      <c r="F1443" s="327" t="str">
        <f ca="1">VLOOKUP(D1443,档案!A:C,3,FALSE)</f>
        <v>武汉开明</v>
      </c>
      <c r="G1443" s="338" t="str">
        <f ca="1">VLOOKUP(D1443,档案!A:B,2,FALSE)</f>
        <v>农商行豹澥支行310028</v>
      </c>
      <c r="H1443" s="328">
        <f ca="1" t="shared" si="229"/>
        <v>45672</v>
      </c>
      <c r="I1443" s="344" t="str">
        <f ca="1" t="shared" si="230"/>
        <v>付日照京华货运有限公司厂内机械费用</v>
      </c>
      <c r="J1443" s="344" t="str">
        <f ca="1" t="shared" si="231"/>
        <v>项目成本</v>
      </c>
      <c r="K1443" s="345">
        <f ca="1" t="shared" si="232"/>
        <v>0</v>
      </c>
      <c r="L1443" s="345">
        <f ca="1" t="shared" si="233"/>
        <v>15000</v>
      </c>
      <c r="M1443" s="345">
        <f ca="1" t="shared" si="234"/>
        <v>170510.95</v>
      </c>
      <c r="N1443" s="345">
        <f ca="1" t="shared" si="235"/>
        <v>0</v>
      </c>
    </row>
    <row r="1444" ht="14.25" hidden="1" spans="1:14">
      <c r="A1444" s="334">
        <f>档案!A1443</f>
        <v>0</v>
      </c>
      <c r="B1444" s="334">
        <f ca="1" t="shared" si="228"/>
        <v>1</v>
      </c>
      <c r="D1444" s="334">
        <f ca="1" t="shared" si="236"/>
        <v>9</v>
      </c>
      <c r="E1444" s="327">
        <f ca="1" t="shared" si="237"/>
        <v>105</v>
      </c>
      <c r="F1444" s="327" t="str">
        <f ca="1">VLOOKUP(D1444,档案!A:C,3,FALSE)</f>
        <v>武汉开明</v>
      </c>
      <c r="G1444" s="338" t="str">
        <f ca="1">VLOOKUP(D1444,档案!A:B,2,FALSE)</f>
        <v>农商行豹澥支行310028</v>
      </c>
      <c r="H1444" s="328">
        <f ca="1" t="shared" si="229"/>
        <v>45672</v>
      </c>
      <c r="I1444" s="344" t="str">
        <f ca="1" t="shared" si="230"/>
        <v>收到林维退回山西铝业退板房押金</v>
      </c>
      <c r="J1444" s="344" t="str">
        <f ca="1" t="shared" si="231"/>
        <v>其他收款</v>
      </c>
      <c r="K1444" s="345">
        <f ca="1" t="shared" si="232"/>
        <v>6760</v>
      </c>
      <c r="L1444" s="345">
        <f ca="1" t="shared" si="233"/>
        <v>0</v>
      </c>
      <c r="M1444" s="345">
        <f ca="1" t="shared" si="234"/>
        <v>177270.95</v>
      </c>
      <c r="N1444" s="345">
        <f ca="1" t="shared" si="235"/>
        <v>0</v>
      </c>
    </row>
    <row r="1445" ht="14.25" hidden="1" spans="1:14">
      <c r="A1445" s="334">
        <f>档案!A1444</f>
        <v>0</v>
      </c>
      <c r="B1445" s="334">
        <f ca="1" t="shared" si="228"/>
        <v>1</v>
      </c>
      <c r="D1445" s="334">
        <f ca="1" t="shared" si="236"/>
        <v>9</v>
      </c>
      <c r="E1445" s="327">
        <f ca="1" t="shared" si="237"/>
        <v>106</v>
      </c>
      <c r="F1445" s="327" t="str">
        <f ca="1">VLOOKUP(D1445,档案!A:C,3,FALSE)</f>
        <v>武汉开明</v>
      </c>
      <c r="G1445" s="338" t="str">
        <f ca="1">VLOOKUP(D1445,档案!A:B,2,FALSE)</f>
        <v>农商行豹澥支行310028</v>
      </c>
      <c r="H1445" s="328">
        <f ca="1" t="shared" si="229"/>
        <v>45673</v>
      </c>
      <c r="I1445" s="344" t="str">
        <f ca="1" t="shared" si="230"/>
        <v>销售部林维报销山西铝业11.8晚招待费--个人</v>
      </c>
      <c r="J1445" s="344" t="str">
        <f ca="1" t="shared" si="231"/>
        <v>项目成本</v>
      </c>
      <c r="K1445" s="345">
        <f ca="1" t="shared" si="232"/>
        <v>0</v>
      </c>
      <c r="L1445" s="345">
        <f ca="1" t="shared" si="233"/>
        <v>248</v>
      </c>
      <c r="M1445" s="345">
        <f ca="1" t="shared" si="234"/>
        <v>177022.95</v>
      </c>
      <c r="N1445" s="345">
        <f ca="1" t="shared" si="235"/>
        <v>0</v>
      </c>
    </row>
    <row r="1446" ht="14.25" hidden="1" spans="1:14">
      <c r="A1446" s="334">
        <f>档案!A1445</f>
        <v>0</v>
      </c>
      <c r="B1446" s="334">
        <f ca="1" t="shared" si="228"/>
        <v>1</v>
      </c>
      <c r="D1446" s="334">
        <f ca="1" t="shared" si="236"/>
        <v>9</v>
      </c>
      <c r="E1446" s="327">
        <f ca="1" t="shared" si="237"/>
        <v>107</v>
      </c>
      <c r="F1446" s="327" t="str">
        <f ca="1">VLOOKUP(D1446,档案!A:C,3,FALSE)</f>
        <v>武汉开明</v>
      </c>
      <c r="G1446" s="338" t="str">
        <f ca="1">VLOOKUP(D1446,档案!A:B,2,FALSE)</f>
        <v>农商行豹澥支行310028</v>
      </c>
      <c r="H1446" s="328">
        <f ca="1" t="shared" si="229"/>
        <v>45673</v>
      </c>
      <c r="I1446" s="344" t="str">
        <f ca="1" t="shared" si="230"/>
        <v>财务部杨万成报销11-12月武汉往返鄂州高速费--个人</v>
      </c>
      <c r="J1446" s="344" t="str">
        <f ca="1" t="shared" si="231"/>
        <v>项目成本</v>
      </c>
      <c r="K1446" s="345">
        <f ca="1" t="shared" si="232"/>
        <v>0</v>
      </c>
      <c r="L1446" s="345">
        <f ca="1" t="shared" si="233"/>
        <v>332.44</v>
      </c>
      <c r="M1446" s="345">
        <f ca="1" t="shared" si="234"/>
        <v>176690.51</v>
      </c>
      <c r="N1446" s="345">
        <f ca="1" t="shared" si="235"/>
        <v>0</v>
      </c>
    </row>
    <row r="1447" ht="14.25" hidden="1" spans="1:14">
      <c r="A1447" s="334">
        <f>档案!A1446</f>
        <v>0</v>
      </c>
      <c r="B1447" s="334">
        <f ca="1" t="shared" si="228"/>
        <v>1</v>
      </c>
      <c r="D1447" s="334">
        <f ca="1" t="shared" si="236"/>
        <v>9</v>
      </c>
      <c r="E1447" s="327">
        <f ca="1" t="shared" si="237"/>
        <v>108</v>
      </c>
      <c r="F1447" s="327" t="str">
        <f ca="1">VLOOKUP(D1447,档案!A:C,3,FALSE)</f>
        <v>武汉开明</v>
      </c>
      <c r="G1447" s="338" t="str">
        <f ca="1">VLOOKUP(D1447,档案!A:B,2,FALSE)</f>
        <v>农商行豹澥支行310028</v>
      </c>
      <c r="H1447" s="328">
        <f ca="1" t="shared" si="229"/>
        <v>45673</v>
      </c>
      <c r="I1447" s="344" t="str">
        <f ca="1" t="shared" si="230"/>
        <v>综合部蒋霞用款武汉1人安全员办A证费用付张志--个人</v>
      </c>
      <c r="J1447" s="344" t="str">
        <f ca="1" t="shared" si="231"/>
        <v>项目成本</v>
      </c>
      <c r="K1447" s="345">
        <f ca="1" t="shared" si="232"/>
        <v>0</v>
      </c>
      <c r="L1447" s="345">
        <f ca="1" t="shared" si="233"/>
        <v>800</v>
      </c>
      <c r="M1447" s="345">
        <f ca="1" t="shared" si="234"/>
        <v>175890.51</v>
      </c>
      <c r="N1447" s="345">
        <f ca="1" t="shared" si="235"/>
        <v>0</v>
      </c>
    </row>
    <row r="1448" ht="14.25" hidden="1" spans="1:14">
      <c r="A1448" s="334">
        <f>档案!A1447</f>
        <v>0</v>
      </c>
      <c r="B1448" s="334">
        <f ca="1" t="shared" si="228"/>
        <v>1</v>
      </c>
      <c r="D1448" s="334">
        <f ca="1" t="shared" si="236"/>
        <v>9</v>
      </c>
      <c r="E1448" s="327">
        <f ca="1" t="shared" si="237"/>
        <v>109</v>
      </c>
      <c r="F1448" s="327" t="str">
        <f ca="1">VLOOKUP(D1448,档案!A:C,3,FALSE)</f>
        <v>武汉开明</v>
      </c>
      <c r="G1448" s="338" t="str">
        <f ca="1">VLOOKUP(D1448,档案!A:B,2,FALSE)</f>
        <v>农商行豹澥支行310028</v>
      </c>
      <c r="H1448" s="328">
        <f ca="1" t="shared" si="229"/>
        <v>45673</v>
      </c>
      <c r="I1448" s="344" t="str">
        <f ca="1" t="shared" si="230"/>
        <v>综合部蒋霞用款武汉二资质延期事宜，6本一级机电建造师费用付张志--个人</v>
      </c>
      <c r="J1448" s="344" t="str">
        <f ca="1" t="shared" si="231"/>
        <v>项目成本</v>
      </c>
      <c r="K1448" s="345">
        <f ca="1" t="shared" si="232"/>
        <v>0</v>
      </c>
      <c r="L1448" s="345">
        <f ca="1" t="shared" si="233"/>
        <v>42000</v>
      </c>
      <c r="M1448" s="345">
        <f ca="1" t="shared" si="234"/>
        <v>133890.51</v>
      </c>
      <c r="N1448" s="345">
        <f ca="1" t="shared" si="235"/>
        <v>0</v>
      </c>
    </row>
    <row r="1449" ht="14.25" hidden="1" spans="1:14">
      <c r="A1449" s="334">
        <f>档案!A1448</f>
        <v>0</v>
      </c>
      <c r="B1449" s="334">
        <f ca="1" t="shared" si="228"/>
        <v>1</v>
      </c>
      <c r="D1449" s="334">
        <f ca="1" t="shared" si="236"/>
        <v>9</v>
      </c>
      <c r="E1449" s="327">
        <f ca="1" t="shared" si="237"/>
        <v>110</v>
      </c>
      <c r="F1449" s="327" t="str">
        <f ca="1">VLOOKUP(D1449,档案!A:C,3,FALSE)</f>
        <v>武汉开明</v>
      </c>
      <c r="G1449" s="338" t="str">
        <f ca="1">VLOOKUP(D1449,档案!A:B,2,FALSE)</f>
        <v>农商行豹澥支行310028</v>
      </c>
      <c r="H1449" s="328">
        <f ca="1" t="shared" si="229"/>
        <v>45673</v>
      </c>
      <c r="I1449" s="344" t="str">
        <f ca="1" t="shared" si="230"/>
        <v>生产部闵洋报销伊犁钢铁1.4号给现金张铁柱，1.6给购物卡李亚军招待费--个人</v>
      </c>
      <c r="J1449" s="344" t="str">
        <f ca="1" t="shared" si="231"/>
        <v>项目成本</v>
      </c>
      <c r="K1449" s="345">
        <f ca="1" t="shared" si="232"/>
        <v>0</v>
      </c>
      <c r="L1449" s="345">
        <f ca="1" t="shared" si="233"/>
        <v>6000</v>
      </c>
      <c r="M1449" s="345">
        <f ca="1" t="shared" si="234"/>
        <v>127890.51</v>
      </c>
      <c r="N1449" s="345">
        <f ca="1" t="shared" si="235"/>
        <v>0</v>
      </c>
    </row>
    <row r="1450" ht="14.25" hidden="1" spans="1:14">
      <c r="A1450" s="334">
        <f>档案!A1449</f>
        <v>0</v>
      </c>
      <c r="B1450" s="334">
        <f ca="1" t="shared" si="228"/>
        <v>1</v>
      </c>
      <c r="D1450" s="334">
        <f ca="1" t="shared" si="236"/>
        <v>9</v>
      </c>
      <c r="E1450" s="327">
        <f ca="1" t="shared" si="237"/>
        <v>111</v>
      </c>
      <c r="F1450" s="327" t="str">
        <f ca="1">VLOOKUP(D1450,档案!A:C,3,FALSE)</f>
        <v>武汉开明</v>
      </c>
      <c r="G1450" s="338" t="str">
        <f ca="1">VLOOKUP(D1450,档案!A:B,2,FALSE)</f>
        <v>农商行豹澥支行310028</v>
      </c>
      <c r="H1450" s="328">
        <f ca="1" t="shared" si="229"/>
        <v>45673</v>
      </c>
      <c r="I1450" s="344" t="str">
        <f ca="1" t="shared" si="230"/>
        <v>生产部闵洋用款伊犁钢铁承包商李培林工人工资--个人</v>
      </c>
      <c r="J1450" s="344" t="str">
        <f ca="1" t="shared" si="231"/>
        <v>项目成本</v>
      </c>
      <c r="K1450" s="345">
        <f ca="1" t="shared" si="232"/>
        <v>0</v>
      </c>
      <c r="L1450" s="345">
        <f ca="1" t="shared" si="233"/>
        <v>89656</v>
      </c>
      <c r="M1450" s="345">
        <f ca="1" t="shared" si="234"/>
        <v>38234.51</v>
      </c>
      <c r="N1450" s="345">
        <f ca="1" t="shared" si="235"/>
        <v>0</v>
      </c>
    </row>
    <row r="1451" ht="14.25" hidden="1" spans="1:14">
      <c r="A1451" s="334">
        <f>档案!A1450</f>
        <v>0</v>
      </c>
      <c r="B1451" s="334">
        <f ca="1" t="shared" si="228"/>
        <v>1</v>
      </c>
      <c r="D1451" s="334">
        <f ca="1" t="shared" si="236"/>
        <v>9</v>
      </c>
      <c r="E1451" s="327">
        <f ca="1" t="shared" si="237"/>
        <v>112</v>
      </c>
      <c r="F1451" s="327" t="str">
        <f ca="1">VLOOKUP(D1451,档案!A:C,3,FALSE)</f>
        <v>武汉开明</v>
      </c>
      <c r="G1451" s="338" t="str">
        <f ca="1">VLOOKUP(D1451,档案!A:B,2,FALSE)</f>
        <v>农商行豹澥支行310028</v>
      </c>
      <c r="H1451" s="328">
        <f ca="1" t="shared" si="229"/>
        <v>45673</v>
      </c>
      <c r="I1451" s="344" t="str">
        <f ca="1" t="shared" si="230"/>
        <v>生产部熊伟用款青海发投托轮离线修复项目物流费付赤壁市迅速达科技有限公司--公司</v>
      </c>
      <c r="J1451" s="344" t="str">
        <f ca="1" t="shared" si="231"/>
        <v>项目成本</v>
      </c>
      <c r="K1451" s="345">
        <f ca="1" t="shared" si="232"/>
        <v>0</v>
      </c>
      <c r="L1451" s="345">
        <f ca="1" t="shared" si="233"/>
        <v>7000</v>
      </c>
      <c r="M1451" s="345">
        <f ca="1" t="shared" si="234"/>
        <v>31234.51</v>
      </c>
      <c r="N1451" s="345">
        <f ca="1" t="shared" si="235"/>
        <v>0</v>
      </c>
    </row>
    <row r="1452" ht="14.25" hidden="1" spans="1:14">
      <c r="A1452" s="334">
        <f>档案!A1451</f>
        <v>0</v>
      </c>
      <c r="B1452" s="334">
        <f ca="1" t="shared" si="228"/>
        <v>1</v>
      </c>
      <c r="D1452" s="334">
        <f ca="1" t="shared" si="236"/>
        <v>9</v>
      </c>
      <c r="E1452" s="327">
        <f ca="1" t="shared" si="237"/>
        <v>113</v>
      </c>
      <c r="F1452" s="327" t="str">
        <f ca="1">VLOOKUP(D1452,档案!A:C,3,FALSE)</f>
        <v>武汉开明</v>
      </c>
      <c r="G1452" s="338" t="str">
        <f ca="1">VLOOKUP(D1452,档案!A:B,2,FALSE)</f>
        <v>农商行豹澥支行310028</v>
      </c>
      <c r="H1452" s="328">
        <f ca="1" t="shared" si="229"/>
        <v>45673</v>
      </c>
      <c r="I1452" s="344" t="str">
        <f ca="1" t="shared" si="230"/>
        <v>生产部熊伟用款湖北宜化物流费付赤壁市迅速达科技有限公司--公司</v>
      </c>
      <c r="J1452" s="344" t="str">
        <f ca="1" t="shared" si="231"/>
        <v>项目成本</v>
      </c>
      <c r="K1452" s="345">
        <f ca="1" t="shared" si="232"/>
        <v>0</v>
      </c>
      <c r="L1452" s="345">
        <f ca="1" t="shared" si="233"/>
        <v>2600</v>
      </c>
      <c r="M1452" s="345">
        <f ca="1" t="shared" si="234"/>
        <v>28634.51</v>
      </c>
      <c r="N1452" s="345">
        <f ca="1" t="shared" si="235"/>
        <v>0</v>
      </c>
    </row>
    <row r="1453" ht="14.25" hidden="1" spans="1:14">
      <c r="A1453" s="334">
        <f>档案!A1452</f>
        <v>0</v>
      </c>
      <c r="B1453" s="334">
        <f ca="1" t="shared" si="228"/>
        <v>1</v>
      </c>
      <c r="D1453" s="334">
        <f ca="1" t="shared" si="236"/>
        <v>9</v>
      </c>
      <c r="E1453" s="327">
        <f ca="1" t="shared" si="237"/>
        <v>114</v>
      </c>
      <c r="F1453" s="327" t="str">
        <f ca="1">VLOOKUP(D1453,档案!A:C,3,FALSE)</f>
        <v>武汉开明</v>
      </c>
      <c r="G1453" s="338" t="str">
        <f ca="1">VLOOKUP(D1453,档案!A:B,2,FALSE)</f>
        <v>农商行豹澥支行310028</v>
      </c>
      <c r="H1453" s="328">
        <f ca="1" t="shared" si="229"/>
        <v>45673</v>
      </c>
      <c r="I1453" s="344" t="str">
        <f ca="1" t="shared" si="230"/>
        <v>收到武汉彤烨中信转款</v>
      </c>
      <c r="J1453" s="344" t="str">
        <f ca="1" t="shared" si="231"/>
        <v>他行转入或存现</v>
      </c>
      <c r="K1453" s="345">
        <f ca="1" t="shared" si="232"/>
        <v>180000</v>
      </c>
      <c r="L1453" s="345">
        <f ca="1" t="shared" si="233"/>
        <v>0</v>
      </c>
      <c r="M1453" s="345">
        <f ca="1" t="shared" si="234"/>
        <v>208634.51</v>
      </c>
      <c r="N1453" s="345">
        <f ca="1" t="shared" si="235"/>
        <v>0</v>
      </c>
    </row>
    <row r="1454" ht="14.25" hidden="1" spans="1:14">
      <c r="A1454" s="334">
        <f>档案!A1453</f>
        <v>0</v>
      </c>
      <c r="B1454" s="334">
        <f ca="1" t="shared" si="228"/>
        <v>1</v>
      </c>
      <c r="D1454" s="334">
        <f ca="1" t="shared" si="236"/>
        <v>9</v>
      </c>
      <c r="E1454" s="327">
        <f ca="1" t="shared" si="237"/>
        <v>115</v>
      </c>
      <c r="F1454" s="327" t="str">
        <f ca="1">VLOOKUP(D1454,档案!A:C,3,FALSE)</f>
        <v>武汉开明</v>
      </c>
      <c r="G1454" s="338" t="str">
        <f ca="1">VLOOKUP(D1454,档案!A:B,2,FALSE)</f>
        <v>农商行豹澥支行310028</v>
      </c>
      <c r="H1454" s="328">
        <f ca="1" t="shared" si="229"/>
        <v>45673</v>
      </c>
      <c r="I1454" s="344" t="str">
        <f ca="1" t="shared" si="230"/>
        <v>ETC扣款</v>
      </c>
      <c r="J1454" s="344" t="str">
        <f ca="1" t="shared" si="231"/>
        <v>项目成本</v>
      </c>
      <c r="K1454" s="345">
        <f ca="1" t="shared" si="232"/>
        <v>0</v>
      </c>
      <c r="L1454" s="345">
        <f ca="1" t="shared" si="233"/>
        <v>35.88</v>
      </c>
      <c r="M1454" s="345">
        <f ca="1" t="shared" si="234"/>
        <v>208598.63</v>
      </c>
      <c r="N1454" s="345">
        <f ca="1" t="shared" si="235"/>
        <v>0</v>
      </c>
    </row>
    <row r="1455" ht="14.25" hidden="1" spans="1:14">
      <c r="A1455" s="334">
        <f>档案!A1454</f>
        <v>0</v>
      </c>
      <c r="B1455" s="334">
        <f ca="1" t="shared" si="228"/>
        <v>1</v>
      </c>
      <c r="D1455" s="334">
        <f ca="1" t="shared" si="236"/>
        <v>9</v>
      </c>
      <c r="E1455" s="327">
        <f ca="1" t="shared" si="237"/>
        <v>116</v>
      </c>
      <c r="F1455" s="327" t="str">
        <f ca="1">VLOOKUP(D1455,档案!A:C,3,FALSE)</f>
        <v>武汉开明</v>
      </c>
      <c r="G1455" s="338" t="str">
        <f ca="1">VLOOKUP(D1455,档案!A:B,2,FALSE)</f>
        <v>农商行豹澥支行310028</v>
      </c>
      <c r="H1455" s="328">
        <f ca="1" t="shared" si="229"/>
        <v>45673</v>
      </c>
      <c r="I1455" s="344" t="str">
        <f ca="1" t="shared" si="230"/>
        <v>ETC扣款</v>
      </c>
      <c r="J1455" s="344" t="str">
        <f ca="1" t="shared" si="231"/>
        <v>项目成本</v>
      </c>
      <c r="K1455" s="345">
        <f ca="1" t="shared" si="232"/>
        <v>0</v>
      </c>
      <c r="L1455" s="345">
        <f ca="1" t="shared" si="233"/>
        <v>172.49</v>
      </c>
      <c r="M1455" s="345">
        <f ca="1" t="shared" si="234"/>
        <v>208426.14</v>
      </c>
      <c r="N1455" s="345">
        <f ca="1" t="shared" si="235"/>
        <v>0</v>
      </c>
    </row>
    <row r="1456" ht="14.25" hidden="1" spans="1:14">
      <c r="A1456" s="334">
        <f>档案!A1455</f>
        <v>0</v>
      </c>
      <c r="B1456" s="334">
        <f ca="1" t="shared" si="228"/>
        <v>1</v>
      </c>
      <c r="D1456" s="334">
        <f ca="1" t="shared" si="236"/>
        <v>9</v>
      </c>
      <c r="E1456" s="327">
        <f ca="1" t="shared" si="237"/>
        <v>117</v>
      </c>
      <c r="F1456" s="327" t="str">
        <f ca="1">VLOOKUP(D1456,档案!A:C,3,FALSE)</f>
        <v>武汉开明</v>
      </c>
      <c r="G1456" s="338" t="str">
        <f ca="1">VLOOKUP(D1456,档案!A:B,2,FALSE)</f>
        <v>农商行豹澥支行310028</v>
      </c>
      <c r="H1456" s="328">
        <f ca="1" t="shared" si="229"/>
        <v>45674</v>
      </c>
      <c r="I1456" s="344" t="str">
        <f ca="1" t="shared" si="230"/>
        <v>收到通宝票据贴现款</v>
      </c>
      <c r="J1456" s="344" t="str">
        <f ca="1" t="shared" si="231"/>
        <v>他行转入或存现</v>
      </c>
      <c r="K1456" s="345">
        <f ca="1" t="shared" si="232"/>
        <v>786479.54</v>
      </c>
      <c r="L1456" s="345">
        <f ca="1" t="shared" si="233"/>
        <v>0</v>
      </c>
      <c r="M1456" s="345">
        <f ca="1" t="shared" si="234"/>
        <v>994905.68</v>
      </c>
      <c r="N1456" s="345">
        <f ca="1" t="shared" si="235"/>
        <v>0</v>
      </c>
    </row>
    <row r="1457" ht="14.25" hidden="1" spans="1:14">
      <c r="A1457" s="334">
        <f>档案!A1456</f>
        <v>0</v>
      </c>
      <c r="B1457" s="334">
        <f ca="1" t="shared" si="228"/>
        <v>1</v>
      </c>
      <c r="D1457" s="334">
        <f ca="1" t="shared" si="236"/>
        <v>9</v>
      </c>
      <c r="E1457" s="327">
        <f ca="1" t="shared" si="237"/>
        <v>118</v>
      </c>
      <c r="F1457" s="327" t="str">
        <f ca="1">VLOOKUP(D1457,档案!A:C,3,FALSE)</f>
        <v>武汉开明</v>
      </c>
      <c r="G1457" s="338" t="str">
        <f ca="1">VLOOKUP(D1457,档案!A:B,2,FALSE)</f>
        <v>农商行豹澥支行310028</v>
      </c>
      <c r="H1457" s="328">
        <f ca="1" t="shared" si="229"/>
        <v>45674</v>
      </c>
      <c r="I1457" s="344" t="str">
        <f ca="1" t="shared" si="230"/>
        <v>收到武汉汉口银行转款</v>
      </c>
      <c r="J1457" s="344" t="str">
        <f ca="1" t="shared" si="231"/>
        <v>他行转入或存现</v>
      </c>
      <c r="K1457" s="345">
        <f ca="1" t="shared" si="232"/>
        <v>50000</v>
      </c>
      <c r="L1457" s="345">
        <f ca="1" t="shared" si="233"/>
        <v>0</v>
      </c>
      <c r="M1457" s="345">
        <f ca="1" t="shared" si="234"/>
        <v>1044905.68</v>
      </c>
      <c r="N1457" s="345">
        <f ca="1" t="shared" si="235"/>
        <v>0</v>
      </c>
    </row>
    <row r="1458" ht="14.25" hidden="1" spans="1:14">
      <c r="A1458" s="334">
        <f>档案!A1457</f>
        <v>0</v>
      </c>
      <c r="B1458" s="334">
        <f ca="1" t="shared" si="228"/>
        <v>1</v>
      </c>
      <c r="D1458" s="334">
        <f ca="1" t="shared" si="236"/>
        <v>9</v>
      </c>
      <c r="E1458" s="327">
        <f ca="1" t="shared" si="237"/>
        <v>119</v>
      </c>
      <c r="F1458" s="327" t="str">
        <f ca="1">VLOOKUP(D1458,档案!A:C,3,FALSE)</f>
        <v>武汉开明</v>
      </c>
      <c r="G1458" s="338" t="str">
        <f ca="1">VLOOKUP(D1458,档案!A:B,2,FALSE)</f>
        <v>农商行豹澥支行310028</v>
      </c>
      <c r="H1458" s="328">
        <f ca="1" t="shared" si="229"/>
        <v>45674</v>
      </c>
      <c r="I1458" s="344" t="str">
        <f ca="1" t="shared" si="230"/>
        <v>收到武汉汉口银行转款</v>
      </c>
      <c r="J1458" s="344" t="str">
        <f ca="1" t="shared" si="231"/>
        <v>他行转入或存现</v>
      </c>
      <c r="K1458" s="345">
        <f ca="1" t="shared" si="232"/>
        <v>38000</v>
      </c>
      <c r="L1458" s="345">
        <f ca="1" t="shared" si="233"/>
        <v>0</v>
      </c>
      <c r="M1458" s="345">
        <f ca="1" t="shared" si="234"/>
        <v>1082905.68</v>
      </c>
      <c r="N1458" s="345">
        <f ca="1" t="shared" si="235"/>
        <v>0</v>
      </c>
    </row>
    <row r="1459" ht="14.25" hidden="1" spans="1:14">
      <c r="A1459" s="334">
        <f>档案!A1458</f>
        <v>0</v>
      </c>
      <c r="B1459" s="334">
        <f ca="1" t="shared" si="228"/>
        <v>1</v>
      </c>
      <c r="D1459" s="334">
        <f ca="1" t="shared" si="236"/>
        <v>9</v>
      </c>
      <c r="E1459" s="327">
        <f ca="1" t="shared" si="237"/>
        <v>120</v>
      </c>
      <c r="F1459" s="327" t="str">
        <f ca="1">VLOOKUP(D1459,档案!A:C,3,FALSE)</f>
        <v>武汉开明</v>
      </c>
      <c r="G1459" s="338" t="str">
        <f ca="1">VLOOKUP(D1459,档案!A:B,2,FALSE)</f>
        <v>农商行豹澥支行310028</v>
      </c>
      <c r="H1459" s="328">
        <f ca="1" t="shared" si="229"/>
        <v>45674</v>
      </c>
      <c r="I1459" s="344" t="str">
        <f ca="1" t="shared" si="230"/>
        <v>转武汉宁波银行</v>
      </c>
      <c r="J1459" s="344" t="str">
        <f ca="1" t="shared" si="231"/>
        <v>转出他行或提现</v>
      </c>
      <c r="K1459" s="345">
        <f ca="1" t="shared" si="232"/>
        <v>0</v>
      </c>
      <c r="L1459" s="345">
        <f ca="1" t="shared" si="233"/>
        <v>110000</v>
      </c>
      <c r="M1459" s="345">
        <f ca="1" t="shared" si="234"/>
        <v>972905.68</v>
      </c>
      <c r="N1459" s="345">
        <f ca="1" t="shared" si="235"/>
        <v>0</v>
      </c>
    </row>
    <row r="1460" ht="14.25" hidden="1" spans="1:14">
      <c r="A1460" s="334">
        <f>档案!A1459</f>
        <v>0</v>
      </c>
      <c r="B1460" s="334">
        <f ca="1" t="shared" si="228"/>
        <v>1</v>
      </c>
      <c r="D1460" s="334">
        <f ca="1" t="shared" si="236"/>
        <v>9</v>
      </c>
      <c r="E1460" s="327">
        <f ca="1" t="shared" si="237"/>
        <v>121</v>
      </c>
      <c r="F1460" s="327" t="str">
        <f ca="1">VLOOKUP(D1460,档案!A:C,3,FALSE)</f>
        <v>武汉开明</v>
      </c>
      <c r="G1460" s="338" t="str">
        <f ca="1">VLOOKUP(D1460,档案!A:B,2,FALSE)</f>
        <v>农商行豹澥支行310028</v>
      </c>
      <c r="H1460" s="328">
        <f ca="1" t="shared" si="229"/>
        <v>45674</v>
      </c>
      <c r="I1460" s="344" t="str">
        <f ca="1" t="shared" si="230"/>
        <v>转湖北开明邮政</v>
      </c>
      <c r="J1460" s="344" t="str">
        <f ca="1" t="shared" si="231"/>
        <v>转出他行或提现</v>
      </c>
      <c r="K1460" s="345">
        <f ca="1" t="shared" si="232"/>
        <v>0</v>
      </c>
      <c r="L1460" s="345">
        <f ca="1" t="shared" si="233"/>
        <v>250000</v>
      </c>
      <c r="M1460" s="345">
        <f ca="1" t="shared" si="234"/>
        <v>722905.68</v>
      </c>
      <c r="N1460" s="345">
        <f ca="1" t="shared" si="235"/>
        <v>0</v>
      </c>
    </row>
    <row r="1461" ht="14.25" hidden="1" spans="1:14">
      <c r="A1461" s="334">
        <f>档案!A1460</f>
        <v>0</v>
      </c>
      <c r="B1461" s="334">
        <f ca="1" t="shared" si="228"/>
        <v>1</v>
      </c>
      <c r="D1461" s="334">
        <f ca="1" t="shared" si="236"/>
        <v>9</v>
      </c>
      <c r="E1461" s="327">
        <f ca="1" t="shared" si="237"/>
        <v>122</v>
      </c>
      <c r="F1461" s="327" t="str">
        <f ca="1">VLOOKUP(D1461,档案!A:C,3,FALSE)</f>
        <v>武汉开明</v>
      </c>
      <c r="G1461" s="338" t="str">
        <f ca="1">VLOOKUP(D1461,档案!A:B,2,FALSE)</f>
        <v>农商行豹澥支行310028</v>
      </c>
      <c r="H1461" s="328">
        <f ca="1" t="shared" si="229"/>
        <v>45674</v>
      </c>
      <c r="I1461" s="344" t="str">
        <f ca="1" t="shared" si="230"/>
        <v>转武汉工行</v>
      </c>
      <c r="J1461" s="344" t="str">
        <f ca="1" t="shared" si="231"/>
        <v>转出他行或提现</v>
      </c>
      <c r="K1461" s="345">
        <f ca="1" t="shared" si="232"/>
        <v>0</v>
      </c>
      <c r="L1461" s="345">
        <f ca="1" t="shared" si="233"/>
        <v>20000</v>
      </c>
      <c r="M1461" s="345">
        <f ca="1" t="shared" si="234"/>
        <v>702905.68</v>
      </c>
      <c r="N1461" s="345">
        <f ca="1" t="shared" si="235"/>
        <v>0</v>
      </c>
    </row>
    <row r="1462" ht="14.25" hidden="1" spans="1:14">
      <c r="A1462" s="334">
        <f>档案!A1461</f>
        <v>0</v>
      </c>
      <c r="B1462" s="334">
        <f ca="1" t="shared" si="228"/>
        <v>1</v>
      </c>
      <c r="D1462" s="334">
        <f ca="1" t="shared" si="236"/>
        <v>9</v>
      </c>
      <c r="E1462" s="327">
        <f ca="1" t="shared" si="237"/>
        <v>123</v>
      </c>
      <c r="F1462" s="327" t="str">
        <f ca="1">VLOOKUP(D1462,档案!A:C,3,FALSE)</f>
        <v>武汉开明</v>
      </c>
      <c r="G1462" s="338" t="str">
        <f ca="1">VLOOKUP(D1462,档案!A:B,2,FALSE)</f>
        <v>农商行豹澥支行310028</v>
      </c>
      <c r="H1462" s="328">
        <f ca="1" t="shared" si="229"/>
        <v>45674</v>
      </c>
      <c r="I1462" s="344" t="str">
        <f ca="1" t="shared" si="230"/>
        <v>销售部曾江利报销青海发投11.1-11.28差旅费--个人</v>
      </c>
      <c r="J1462" s="344" t="str">
        <f ca="1" t="shared" si="231"/>
        <v>项目成本</v>
      </c>
      <c r="K1462" s="345">
        <f ca="1" t="shared" si="232"/>
        <v>0</v>
      </c>
      <c r="L1462" s="345">
        <f ca="1" t="shared" si="233"/>
        <v>1380</v>
      </c>
      <c r="M1462" s="345">
        <f ca="1" t="shared" si="234"/>
        <v>701525.68</v>
      </c>
      <c r="N1462" s="345">
        <f ca="1" t="shared" si="235"/>
        <v>0</v>
      </c>
    </row>
    <row r="1463" ht="14.25" hidden="1" spans="1:14">
      <c r="A1463" s="334">
        <f>档案!A1462</f>
        <v>0</v>
      </c>
      <c r="B1463" s="334">
        <f ca="1" t="shared" si="228"/>
        <v>1</v>
      </c>
      <c r="D1463" s="334">
        <f ca="1" t="shared" si="236"/>
        <v>9</v>
      </c>
      <c r="E1463" s="327">
        <f ca="1" t="shared" si="237"/>
        <v>124</v>
      </c>
      <c r="F1463" s="327" t="str">
        <f ca="1">VLOOKUP(D1463,档案!A:C,3,FALSE)</f>
        <v>武汉开明</v>
      </c>
      <c r="G1463" s="338" t="str">
        <f ca="1">VLOOKUP(D1463,档案!A:B,2,FALSE)</f>
        <v>农商行豹澥支行310028</v>
      </c>
      <c r="H1463" s="328">
        <f ca="1" t="shared" si="229"/>
        <v>45674</v>
      </c>
      <c r="I1463" s="344" t="str">
        <f ca="1" t="shared" si="230"/>
        <v>销售部彭琴琴报销鼎信实业招待袁云飞现金--个人</v>
      </c>
      <c r="J1463" s="344" t="str">
        <f ca="1" t="shared" si="231"/>
        <v>项目成本</v>
      </c>
      <c r="K1463" s="345">
        <f ca="1" t="shared" si="232"/>
        <v>0</v>
      </c>
      <c r="L1463" s="345">
        <f ca="1" t="shared" si="233"/>
        <v>2000</v>
      </c>
      <c r="M1463" s="345">
        <f ca="1" t="shared" si="234"/>
        <v>699525.68</v>
      </c>
      <c r="N1463" s="345">
        <f ca="1" t="shared" si="235"/>
        <v>0</v>
      </c>
    </row>
    <row r="1464" ht="14.25" hidden="1" spans="1:14">
      <c r="A1464" s="334">
        <f>档案!A1463</f>
        <v>0</v>
      </c>
      <c r="B1464" s="334">
        <f ca="1" t="shared" si="228"/>
        <v>1</v>
      </c>
      <c r="D1464" s="334">
        <f ca="1" t="shared" si="236"/>
        <v>9</v>
      </c>
      <c r="E1464" s="327">
        <f ca="1" t="shared" si="237"/>
        <v>125</v>
      </c>
      <c r="F1464" s="327" t="str">
        <f ca="1">VLOOKUP(D1464,档案!A:C,3,FALSE)</f>
        <v>武汉开明</v>
      </c>
      <c r="G1464" s="338" t="str">
        <f ca="1">VLOOKUP(D1464,档案!A:B,2,FALSE)</f>
        <v>农商行豹澥支行310028</v>
      </c>
      <c r="H1464" s="328">
        <f ca="1" t="shared" si="229"/>
        <v>45674</v>
      </c>
      <c r="I1464" s="344" t="str">
        <f ca="1" t="shared" si="230"/>
        <v>生产部闵洋用款新疆伊犁钢铁李培林工人工资--个人</v>
      </c>
      <c r="J1464" s="344" t="str">
        <f ca="1" t="shared" si="231"/>
        <v>项目成本</v>
      </c>
      <c r="K1464" s="345">
        <f ca="1" t="shared" si="232"/>
        <v>0</v>
      </c>
      <c r="L1464" s="345">
        <f ca="1" t="shared" si="233"/>
        <v>29611</v>
      </c>
      <c r="M1464" s="345">
        <f ca="1" t="shared" si="234"/>
        <v>669914.68</v>
      </c>
      <c r="N1464" s="345">
        <f ca="1" t="shared" si="235"/>
        <v>0</v>
      </c>
    </row>
    <row r="1465" ht="14.25" hidden="1" spans="1:14">
      <c r="A1465" s="334">
        <f>档案!A1464</f>
        <v>0</v>
      </c>
      <c r="B1465" s="334">
        <f ca="1" t="shared" si="228"/>
        <v>1</v>
      </c>
      <c r="D1465" s="334">
        <f ca="1" t="shared" si="236"/>
        <v>9</v>
      </c>
      <c r="E1465" s="327">
        <f ca="1" t="shared" si="237"/>
        <v>126</v>
      </c>
      <c r="F1465" s="327" t="str">
        <f ca="1">VLOOKUP(D1465,档案!A:C,3,FALSE)</f>
        <v>武汉开明</v>
      </c>
      <c r="G1465" s="338" t="str">
        <f ca="1">VLOOKUP(D1465,档案!A:B,2,FALSE)</f>
        <v>农商行豹澥支行310028</v>
      </c>
      <c r="H1465" s="328">
        <f ca="1" t="shared" si="229"/>
        <v>45674</v>
      </c>
      <c r="I1465" s="344" t="str">
        <f ca="1" t="shared" si="230"/>
        <v>生产部李权智用款湘潭瑞通外协人员张新游工资及报销--个人</v>
      </c>
      <c r="J1465" s="344" t="str">
        <f ca="1" t="shared" si="231"/>
        <v>项目成本</v>
      </c>
      <c r="K1465" s="345">
        <f ca="1" t="shared" si="232"/>
        <v>0</v>
      </c>
      <c r="L1465" s="345">
        <f ca="1" t="shared" si="233"/>
        <v>5180</v>
      </c>
      <c r="M1465" s="345">
        <f ca="1" t="shared" si="234"/>
        <v>664734.68</v>
      </c>
      <c r="N1465" s="345">
        <f ca="1" t="shared" si="235"/>
        <v>0</v>
      </c>
    </row>
    <row r="1466" ht="14.25" hidden="1" spans="1:14">
      <c r="A1466" s="334">
        <f>档案!A1465</f>
        <v>0</v>
      </c>
      <c r="B1466" s="334">
        <f ca="1" t="shared" si="228"/>
        <v>1</v>
      </c>
      <c r="D1466" s="334">
        <f ca="1" t="shared" si="236"/>
        <v>9</v>
      </c>
      <c r="E1466" s="327">
        <f ca="1" t="shared" si="237"/>
        <v>127</v>
      </c>
      <c r="F1466" s="327" t="str">
        <f ca="1">VLOOKUP(D1466,档案!A:C,3,FALSE)</f>
        <v>武汉开明</v>
      </c>
      <c r="G1466" s="338" t="str">
        <f ca="1">VLOOKUP(D1466,档案!A:B,2,FALSE)</f>
        <v>农商行豹澥支行310028</v>
      </c>
      <c r="H1466" s="328">
        <f ca="1" t="shared" si="229"/>
        <v>45674</v>
      </c>
      <c r="I1466" s="344" t="str">
        <f ca="1" t="shared" si="230"/>
        <v>生产部林家祥报销伊犁钢铁1.10-1.13交通费--个人</v>
      </c>
      <c r="J1466" s="344" t="str">
        <f ca="1" t="shared" si="231"/>
        <v>项目成本</v>
      </c>
      <c r="K1466" s="345">
        <f ca="1" t="shared" si="232"/>
        <v>0</v>
      </c>
      <c r="L1466" s="345">
        <f ca="1" t="shared" si="233"/>
        <v>676.5</v>
      </c>
      <c r="M1466" s="345">
        <f ca="1" t="shared" si="234"/>
        <v>664058.18</v>
      </c>
      <c r="N1466" s="345">
        <f ca="1" t="shared" si="235"/>
        <v>0</v>
      </c>
    </row>
    <row r="1467" ht="14.25" hidden="1" spans="1:14">
      <c r="A1467" s="334">
        <f>档案!A1466</f>
        <v>0</v>
      </c>
      <c r="B1467" s="334">
        <f ca="1" t="shared" si="228"/>
        <v>1</v>
      </c>
      <c r="D1467" s="334">
        <f ca="1" t="shared" si="236"/>
        <v>9</v>
      </c>
      <c r="E1467" s="327">
        <f ca="1" t="shared" si="237"/>
        <v>128</v>
      </c>
      <c r="F1467" s="327" t="str">
        <f ca="1">VLOOKUP(D1467,档案!A:C,3,FALSE)</f>
        <v>武汉开明</v>
      </c>
      <c r="G1467" s="338" t="str">
        <f ca="1">VLOOKUP(D1467,档案!A:B,2,FALSE)</f>
        <v>农商行豹澥支行310028</v>
      </c>
      <c r="H1467" s="328">
        <f ca="1" t="shared" si="229"/>
        <v>45674</v>
      </c>
      <c r="I1467" s="344" t="str">
        <f ca="1" t="shared" si="230"/>
        <v>生产部马全花用款青海发投蒸氨塔维修工程外包费付高国俊--个人</v>
      </c>
      <c r="J1467" s="344" t="str">
        <f ca="1" t="shared" si="231"/>
        <v>项目成本</v>
      </c>
      <c r="K1467" s="345">
        <f ca="1" t="shared" si="232"/>
        <v>0</v>
      </c>
      <c r="L1467" s="345">
        <f ca="1" t="shared" si="233"/>
        <v>33000</v>
      </c>
      <c r="M1467" s="345">
        <f ca="1" t="shared" si="234"/>
        <v>631058.18</v>
      </c>
      <c r="N1467" s="345">
        <f ca="1" t="shared" si="235"/>
        <v>0</v>
      </c>
    </row>
    <row r="1468" ht="14.25" hidden="1" spans="1:14">
      <c r="A1468" s="334">
        <f>档案!A1467</f>
        <v>0</v>
      </c>
      <c r="B1468" s="334">
        <f ca="1" t="shared" si="228"/>
        <v>1</v>
      </c>
      <c r="D1468" s="334">
        <f ca="1" t="shared" si="236"/>
        <v>9</v>
      </c>
      <c r="E1468" s="327">
        <f ca="1" t="shared" si="237"/>
        <v>129</v>
      </c>
      <c r="F1468" s="327" t="str">
        <f ca="1">VLOOKUP(D1468,档案!A:C,3,FALSE)</f>
        <v>武汉开明</v>
      </c>
      <c r="G1468" s="338" t="str">
        <f ca="1">VLOOKUP(D1468,档案!A:B,2,FALSE)</f>
        <v>农商行豹澥支行310028</v>
      </c>
      <c r="H1468" s="328">
        <f ca="1" t="shared" si="229"/>
        <v>45674</v>
      </c>
      <c r="I1468" s="344" t="str">
        <f ca="1" t="shared" si="230"/>
        <v>生产部石靖报销湘潭瑞通12.31交通费--个人</v>
      </c>
      <c r="J1468" s="344" t="str">
        <f ca="1" t="shared" si="231"/>
        <v>项目成本</v>
      </c>
      <c r="K1468" s="345">
        <f ca="1" t="shared" si="232"/>
        <v>0</v>
      </c>
      <c r="L1468" s="345">
        <f ca="1" t="shared" si="233"/>
        <v>214</v>
      </c>
      <c r="M1468" s="345">
        <f ca="1" t="shared" si="234"/>
        <v>630844.18</v>
      </c>
      <c r="N1468" s="345">
        <f ca="1" t="shared" si="235"/>
        <v>0</v>
      </c>
    </row>
    <row r="1469" ht="14.25" hidden="1" spans="1:14">
      <c r="A1469" s="334">
        <f>档案!A1468</f>
        <v>0</v>
      </c>
      <c r="B1469" s="334">
        <f ca="1" t="shared" si="228"/>
        <v>1</v>
      </c>
      <c r="D1469" s="334">
        <f ca="1" t="shared" si="236"/>
        <v>9</v>
      </c>
      <c r="E1469" s="327">
        <f ca="1" t="shared" si="237"/>
        <v>130</v>
      </c>
      <c r="F1469" s="327" t="str">
        <f ca="1">VLOOKUP(D1469,档案!A:C,3,FALSE)</f>
        <v>武汉开明</v>
      </c>
      <c r="G1469" s="338" t="str">
        <f ca="1">VLOOKUP(D1469,档案!A:B,2,FALSE)</f>
        <v>农商行豹澥支行310028</v>
      </c>
      <c r="H1469" s="328">
        <f ca="1" t="shared" si="229"/>
        <v>45674</v>
      </c>
      <c r="I1469" s="344" t="str">
        <f ca="1" t="shared" si="230"/>
        <v>生产部闵洋用款伊犁钢铁外协安全员刘珍江12月-1月工资--个人</v>
      </c>
      <c r="J1469" s="344" t="str">
        <f ca="1" t="shared" si="231"/>
        <v>项目成本</v>
      </c>
      <c r="K1469" s="345">
        <f ca="1" t="shared" si="232"/>
        <v>0</v>
      </c>
      <c r="L1469" s="345">
        <f ca="1" t="shared" si="233"/>
        <v>13314</v>
      </c>
      <c r="M1469" s="345">
        <f ca="1" t="shared" si="234"/>
        <v>617530.18</v>
      </c>
      <c r="N1469" s="345">
        <f ca="1" t="shared" si="235"/>
        <v>0</v>
      </c>
    </row>
    <row r="1470" ht="14.25" hidden="1" spans="1:14">
      <c r="A1470" s="334">
        <f>档案!A1469</f>
        <v>0</v>
      </c>
      <c r="B1470" s="334">
        <f ca="1" t="shared" si="228"/>
        <v>1</v>
      </c>
      <c r="D1470" s="334">
        <f ca="1" t="shared" si="236"/>
        <v>9</v>
      </c>
      <c r="E1470" s="327">
        <f ca="1" t="shared" si="237"/>
        <v>131</v>
      </c>
      <c r="F1470" s="327" t="str">
        <f ca="1">VLOOKUP(D1470,档案!A:C,3,FALSE)</f>
        <v>武汉开明</v>
      </c>
      <c r="G1470" s="338" t="str">
        <f ca="1">VLOOKUP(D1470,档案!A:B,2,FALSE)</f>
        <v>农商行豹澥支行310028</v>
      </c>
      <c r="H1470" s="328">
        <f ca="1" t="shared" si="229"/>
        <v>45674</v>
      </c>
      <c r="I1470" s="344" t="str">
        <f ca="1" t="shared" si="230"/>
        <v>生产部石靖报销福建鼎信12.15交通费--个人</v>
      </c>
      <c r="J1470" s="344" t="str">
        <f ca="1" t="shared" si="231"/>
        <v>项目成本</v>
      </c>
      <c r="K1470" s="345">
        <f ca="1" t="shared" si="232"/>
        <v>0</v>
      </c>
      <c r="L1470" s="345">
        <f ca="1" t="shared" si="233"/>
        <v>299.5</v>
      </c>
      <c r="M1470" s="345">
        <f ca="1" t="shared" si="234"/>
        <v>617230.68</v>
      </c>
      <c r="N1470" s="345">
        <f ca="1" t="shared" si="235"/>
        <v>0</v>
      </c>
    </row>
    <row r="1471" ht="14.25" hidden="1" spans="1:14">
      <c r="A1471" s="334">
        <f>档案!A1470</f>
        <v>0</v>
      </c>
      <c r="B1471" s="334">
        <f ca="1" t="shared" si="228"/>
        <v>1</v>
      </c>
      <c r="D1471" s="334">
        <f ca="1" t="shared" si="236"/>
        <v>9</v>
      </c>
      <c r="E1471" s="327">
        <f ca="1" t="shared" si="237"/>
        <v>132</v>
      </c>
      <c r="F1471" s="327" t="str">
        <f ca="1">VLOOKUP(D1471,档案!A:C,3,FALSE)</f>
        <v>武汉开明</v>
      </c>
      <c r="G1471" s="338" t="str">
        <f ca="1">VLOOKUP(D1471,档案!A:B,2,FALSE)</f>
        <v>农商行豹澥支行310028</v>
      </c>
      <c r="H1471" s="328">
        <f ca="1" t="shared" si="229"/>
        <v>45674</v>
      </c>
      <c r="I1471" s="344" t="str">
        <f ca="1" t="shared" si="230"/>
        <v>生产部石靖报销湘潭瑞通12.17-12.18交通费--个人</v>
      </c>
      <c r="J1471" s="344" t="str">
        <f ca="1" t="shared" si="231"/>
        <v>项目成本</v>
      </c>
      <c r="K1471" s="345">
        <f ca="1" t="shared" si="232"/>
        <v>0</v>
      </c>
      <c r="L1471" s="345">
        <f ca="1" t="shared" si="233"/>
        <v>239</v>
      </c>
      <c r="M1471" s="345">
        <f ca="1" t="shared" si="234"/>
        <v>616991.68</v>
      </c>
      <c r="N1471" s="345">
        <f ca="1" t="shared" si="235"/>
        <v>0</v>
      </c>
    </row>
    <row r="1472" ht="14.25" hidden="1" spans="1:14">
      <c r="A1472" s="334">
        <f>档案!A1471</f>
        <v>0</v>
      </c>
      <c r="B1472" s="334">
        <f ca="1" t="shared" si="228"/>
        <v>1</v>
      </c>
      <c r="D1472" s="334">
        <f ca="1" t="shared" si="236"/>
        <v>9</v>
      </c>
      <c r="E1472" s="327">
        <f ca="1" t="shared" si="237"/>
        <v>133</v>
      </c>
      <c r="F1472" s="327" t="str">
        <f ca="1">VLOOKUP(D1472,档案!A:C,3,FALSE)</f>
        <v>武汉开明</v>
      </c>
      <c r="G1472" s="338" t="str">
        <f ca="1">VLOOKUP(D1472,档案!A:B,2,FALSE)</f>
        <v>农商行豹澥支行310028</v>
      </c>
      <c r="H1472" s="328">
        <f ca="1" t="shared" si="229"/>
        <v>45674</v>
      </c>
      <c r="I1472" s="344" t="str">
        <f ca="1" t="shared" si="230"/>
        <v>生产部闵洋报销伊犁钢铁采购费--个人</v>
      </c>
      <c r="J1472" s="344" t="str">
        <f ca="1" t="shared" si="231"/>
        <v>项目成本</v>
      </c>
      <c r="K1472" s="345">
        <f ca="1" t="shared" si="232"/>
        <v>0</v>
      </c>
      <c r="L1472" s="345">
        <f ca="1" t="shared" si="233"/>
        <v>2650</v>
      </c>
      <c r="M1472" s="345">
        <f ca="1" t="shared" si="234"/>
        <v>614341.68</v>
      </c>
      <c r="N1472" s="345">
        <f ca="1" t="shared" si="235"/>
        <v>0</v>
      </c>
    </row>
    <row r="1473" ht="14.25" hidden="1" spans="1:14">
      <c r="A1473" s="334">
        <f>档案!A1472</f>
        <v>0</v>
      </c>
      <c r="B1473" s="334">
        <f ca="1" t="shared" si="228"/>
        <v>1</v>
      </c>
      <c r="D1473" s="334">
        <f ca="1" t="shared" si="236"/>
        <v>9</v>
      </c>
      <c r="E1473" s="327">
        <f ca="1" t="shared" si="237"/>
        <v>134</v>
      </c>
      <c r="F1473" s="327" t="str">
        <f ca="1">VLOOKUP(D1473,档案!A:C,3,FALSE)</f>
        <v>武汉开明</v>
      </c>
      <c r="G1473" s="338" t="str">
        <f ca="1">VLOOKUP(D1473,档案!A:B,2,FALSE)</f>
        <v>农商行豹澥支行310028</v>
      </c>
      <c r="H1473" s="328">
        <f ca="1" t="shared" si="229"/>
        <v>45674</v>
      </c>
      <c r="I1473" s="344" t="str">
        <f ca="1" t="shared" si="230"/>
        <v>生产部李权智报销山西铝业2个100吨液压千斤顶采购费--个人</v>
      </c>
      <c r="J1473" s="344" t="str">
        <f ca="1" t="shared" si="231"/>
        <v>项目成本</v>
      </c>
      <c r="K1473" s="345">
        <f ca="1" t="shared" si="232"/>
        <v>0</v>
      </c>
      <c r="L1473" s="345">
        <f ca="1" t="shared" si="233"/>
        <v>1760</v>
      </c>
      <c r="M1473" s="345">
        <f ca="1" t="shared" si="234"/>
        <v>612581.68</v>
      </c>
      <c r="N1473" s="345">
        <f ca="1" t="shared" si="235"/>
        <v>0</v>
      </c>
    </row>
    <row r="1474" ht="14.25" hidden="1" spans="1:14">
      <c r="A1474" s="334">
        <f>档案!A1473</f>
        <v>0</v>
      </c>
      <c r="B1474" s="334">
        <f ca="1" t="shared" si="228"/>
        <v>1</v>
      </c>
      <c r="D1474" s="334">
        <f ca="1" t="shared" si="236"/>
        <v>9</v>
      </c>
      <c r="E1474" s="327">
        <f ca="1" t="shared" si="237"/>
        <v>135</v>
      </c>
      <c r="F1474" s="327" t="str">
        <f ca="1">VLOOKUP(D1474,档案!A:C,3,FALSE)</f>
        <v>武汉开明</v>
      </c>
      <c r="G1474" s="338" t="str">
        <f ca="1">VLOOKUP(D1474,档案!A:B,2,FALSE)</f>
        <v>农商行豹澥支行310028</v>
      </c>
      <c r="H1474" s="328">
        <f ca="1" t="shared" si="229"/>
        <v>45674</v>
      </c>
      <c r="I1474" s="344" t="str">
        <f ca="1" t="shared" si="230"/>
        <v>生产部唐欣欣用款日照钢铁张凯华借支--个人</v>
      </c>
      <c r="J1474" s="344" t="str">
        <f ca="1" t="shared" si="231"/>
        <v>项目成本</v>
      </c>
      <c r="K1474" s="345">
        <f ca="1" t="shared" si="232"/>
        <v>0</v>
      </c>
      <c r="L1474" s="345">
        <f ca="1" t="shared" si="233"/>
        <v>150000</v>
      </c>
      <c r="M1474" s="345">
        <f ca="1" t="shared" si="234"/>
        <v>462581.68</v>
      </c>
      <c r="N1474" s="345">
        <f ca="1" t="shared" si="235"/>
        <v>0</v>
      </c>
    </row>
    <row r="1475" ht="14.25" hidden="1" spans="1:14">
      <c r="A1475" s="334">
        <f>档案!A1474</f>
        <v>0</v>
      </c>
      <c r="B1475" s="334">
        <f ca="1" t="shared" ref="B1475:B1538" si="238">COUNTA(INDIRECT("'"&amp;A1475&amp;"'!a:a"))</f>
        <v>1</v>
      </c>
      <c r="D1475" s="334">
        <f ca="1" t="shared" si="236"/>
        <v>9</v>
      </c>
      <c r="E1475" s="327">
        <f ca="1" t="shared" si="237"/>
        <v>136</v>
      </c>
      <c r="F1475" s="327" t="str">
        <f ca="1">VLOOKUP(D1475,档案!A:C,3,FALSE)</f>
        <v>武汉开明</v>
      </c>
      <c r="G1475" s="338" t="str">
        <f ca="1">VLOOKUP(D1475,档案!A:B,2,FALSE)</f>
        <v>农商行豹澥支行310028</v>
      </c>
      <c r="H1475" s="328">
        <f ca="1" t="shared" ref="H1475:H1538" si="239">INDEX(INDIRECT("'"&amp;$D1475&amp;"'!A:g"),$E1475,COLUMN()-7)</f>
        <v>45674</v>
      </c>
      <c r="I1475" s="344" t="str">
        <f ca="1" t="shared" ref="I1475:I1538" si="240">INDEX(INDIRECT("'"&amp;$D1475&amp;"'!A:g"),$E1475,COLUMN()-7)</f>
        <v>生产部闵洋用款伊犁钢铁承包商黄晓梅工资--个人</v>
      </c>
      <c r="J1475" s="344" t="str">
        <f ca="1" t="shared" ref="J1475:J1538" si="241">INDEX(INDIRECT("'"&amp;$D1475&amp;"'!A:g"),$E1475,COLUMN()-7)</f>
        <v>项目成本</v>
      </c>
      <c r="K1475" s="345">
        <f ca="1" t="shared" ref="K1475:K1538" si="242">INDEX(INDIRECT("'"&amp;$D1475&amp;"'!A:g"),$E1475,COLUMN()-7)</f>
        <v>0</v>
      </c>
      <c r="L1475" s="345">
        <f ca="1" t="shared" ref="L1475:L1538" si="243">INDEX(INDIRECT("'"&amp;$D1475&amp;"'!A:g"),$E1475,COLUMN()-7)</f>
        <v>78000</v>
      </c>
      <c r="M1475" s="345">
        <f ca="1" t="shared" ref="M1475:M1538" si="244">INDEX(INDIRECT("'"&amp;$D1475&amp;"'!A:g"),$E1475,COLUMN()-7)</f>
        <v>384581.68</v>
      </c>
      <c r="N1475" s="345">
        <f ca="1" t="shared" ref="N1475:N1538" si="245">INDEX(INDIRECT("'"&amp;$D1475&amp;"'!A:g"),$E1475,COLUMN()-7)</f>
        <v>0</v>
      </c>
    </row>
    <row r="1476" ht="14.25" hidden="1" spans="1:14">
      <c r="A1476" s="334">
        <f>档案!A1475</f>
        <v>0</v>
      </c>
      <c r="B1476" s="334">
        <f ca="1" t="shared" si="238"/>
        <v>1</v>
      </c>
      <c r="D1476" s="334">
        <f ca="1" t="shared" ref="D1476:D1539" si="246">IF(E1475&gt;=VLOOKUP(D1475,A:B,2,FALSE),D1475+1,D1475)</f>
        <v>9</v>
      </c>
      <c r="E1476" s="327">
        <f ca="1" t="shared" ref="E1476:E1539" si="247">IF(E1475&gt;=VLOOKUP(D1475,A:B,2,FALSE),3,E1475+1)</f>
        <v>137</v>
      </c>
      <c r="F1476" s="327" t="str">
        <f ca="1">VLOOKUP(D1476,档案!A:C,3,FALSE)</f>
        <v>武汉开明</v>
      </c>
      <c r="G1476" s="338" t="str">
        <f ca="1">VLOOKUP(D1476,档案!A:B,2,FALSE)</f>
        <v>农商行豹澥支行310028</v>
      </c>
      <c r="H1476" s="328">
        <f ca="1" t="shared" si="239"/>
        <v>45675</v>
      </c>
      <c r="I1476" s="344" t="str">
        <f ca="1" t="shared" si="240"/>
        <v>ETC扣款</v>
      </c>
      <c r="J1476" s="344" t="str">
        <f ca="1" t="shared" si="241"/>
        <v>项目成本</v>
      </c>
      <c r="K1476" s="345">
        <f ca="1" t="shared" si="242"/>
        <v>0</v>
      </c>
      <c r="L1476" s="345">
        <f ca="1" t="shared" si="243"/>
        <v>199.5</v>
      </c>
      <c r="M1476" s="345">
        <f ca="1" t="shared" si="244"/>
        <v>384382.18</v>
      </c>
      <c r="N1476" s="345">
        <f ca="1" t="shared" si="245"/>
        <v>0</v>
      </c>
    </row>
    <row r="1477" ht="14.25" hidden="1" spans="1:14">
      <c r="A1477" s="334">
        <f>档案!A1476</f>
        <v>0</v>
      </c>
      <c r="B1477" s="334">
        <f ca="1" t="shared" si="238"/>
        <v>1</v>
      </c>
      <c r="D1477" s="334">
        <f ca="1" t="shared" si="246"/>
        <v>9</v>
      </c>
      <c r="E1477" s="327">
        <f ca="1" t="shared" si="247"/>
        <v>138</v>
      </c>
      <c r="F1477" s="327" t="str">
        <f ca="1">VLOOKUP(D1477,档案!A:C,3,FALSE)</f>
        <v>武汉开明</v>
      </c>
      <c r="G1477" s="338" t="str">
        <f ca="1">VLOOKUP(D1477,档案!A:B,2,FALSE)</f>
        <v>农商行豹澥支行310028</v>
      </c>
      <c r="H1477" s="328">
        <f ca="1" t="shared" si="239"/>
        <v>45677</v>
      </c>
      <c r="I1477" s="344" t="str">
        <f ca="1" t="shared" si="240"/>
        <v>还贷款利息</v>
      </c>
      <c r="J1477" s="344" t="str">
        <f ca="1" t="shared" si="241"/>
        <v>还借款及利息</v>
      </c>
      <c r="K1477" s="345">
        <f ca="1" t="shared" si="242"/>
        <v>0</v>
      </c>
      <c r="L1477" s="345">
        <f ca="1" t="shared" si="243"/>
        <v>11625</v>
      </c>
      <c r="M1477" s="345">
        <f ca="1" t="shared" si="244"/>
        <v>372757.18</v>
      </c>
      <c r="N1477" s="345">
        <f ca="1" t="shared" si="245"/>
        <v>0</v>
      </c>
    </row>
    <row r="1478" ht="14.25" hidden="1" spans="1:14">
      <c r="A1478" s="334">
        <f>档案!A1477</f>
        <v>0</v>
      </c>
      <c r="B1478" s="334">
        <f ca="1" t="shared" si="238"/>
        <v>1</v>
      </c>
      <c r="D1478" s="334">
        <f ca="1" t="shared" si="246"/>
        <v>9</v>
      </c>
      <c r="E1478" s="327">
        <f ca="1" t="shared" si="247"/>
        <v>139</v>
      </c>
      <c r="F1478" s="327" t="str">
        <f ca="1">VLOOKUP(D1478,档案!A:C,3,FALSE)</f>
        <v>武汉开明</v>
      </c>
      <c r="G1478" s="338" t="str">
        <f ca="1">VLOOKUP(D1478,档案!A:B,2,FALSE)</f>
        <v>农商行豹澥支行310028</v>
      </c>
      <c r="H1478" s="328">
        <f ca="1" t="shared" si="239"/>
        <v>45677</v>
      </c>
      <c r="I1478" s="344" t="str">
        <f ca="1" t="shared" si="240"/>
        <v>还贷款利息</v>
      </c>
      <c r="J1478" s="344" t="str">
        <f ca="1" t="shared" si="241"/>
        <v>还借款及利息</v>
      </c>
      <c r="K1478" s="345">
        <f ca="1" t="shared" si="242"/>
        <v>0</v>
      </c>
      <c r="L1478" s="345">
        <f ca="1" t="shared" si="243"/>
        <v>19375</v>
      </c>
      <c r="M1478" s="345">
        <f ca="1" t="shared" si="244"/>
        <v>353382.18</v>
      </c>
      <c r="N1478" s="345">
        <f ca="1" t="shared" si="245"/>
        <v>0</v>
      </c>
    </row>
    <row r="1479" ht="14.25" hidden="1" spans="1:14">
      <c r="A1479" s="334">
        <f>档案!A1478</f>
        <v>0</v>
      </c>
      <c r="B1479" s="334">
        <f ca="1" t="shared" si="238"/>
        <v>1</v>
      </c>
      <c r="D1479" s="334">
        <f ca="1" t="shared" si="246"/>
        <v>9</v>
      </c>
      <c r="E1479" s="327">
        <f ca="1" t="shared" si="247"/>
        <v>140</v>
      </c>
      <c r="F1479" s="327" t="str">
        <f ca="1">VLOOKUP(D1479,档案!A:C,3,FALSE)</f>
        <v>武汉开明</v>
      </c>
      <c r="G1479" s="338" t="str">
        <f ca="1">VLOOKUP(D1479,档案!A:B,2,FALSE)</f>
        <v>农商行豹澥支行310028</v>
      </c>
      <c r="H1479" s="328">
        <f ca="1" t="shared" si="239"/>
        <v>45677</v>
      </c>
      <c r="I1479" s="344" t="str">
        <f ca="1" t="shared" si="240"/>
        <v>ETC扣款</v>
      </c>
      <c r="J1479" s="344" t="str">
        <f ca="1" t="shared" si="241"/>
        <v>项目成本</v>
      </c>
      <c r="K1479" s="345">
        <f ca="1" t="shared" si="242"/>
        <v>0</v>
      </c>
      <c r="L1479" s="345">
        <f ca="1" t="shared" si="243"/>
        <v>60.42</v>
      </c>
      <c r="M1479" s="345">
        <f ca="1" t="shared" si="244"/>
        <v>353321.76</v>
      </c>
      <c r="N1479" s="345">
        <f ca="1" t="shared" si="245"/>
        <v>0</v>
      </c>
    </row>
    <row r="1480" ht="14.25" hidden="1" spans="1:14">
      <c r="A1480" s="334">
        <f>档案!A1479</f>
        <v>0</v>
      </c>
      <c r="B1480" s="334">
        <f ca="1" t="shared" si="238"/>
        <v>1</v>
      </c>
      <c r="D1480" s="334">
        <f ca="1" t="shared" si="246"/>
        <v>9</v>
      </c>
      <c r="E1480" s="327">
        <f ca="1" t="shared" si="247"/>
        <v>141</v>
      </c>
      <c r="F1480" s="327" t="str">
        <f ca="1">VLOOKUP(D1480,档案!A:C,3,FALSE)</f>
        <v>武汉开明</v>
      </c>
      <c r="G1480" s="338" t="str">
        <f ca="1">VLOOKUP(D1480,档案!A:B,2,FALSE)</f>
        <v>农商行豹澥支行310028</v>
      </c>
      <c r="H1480" s="328">
        <f ca="1" t="shared" si="239"/>
        <v>45677</v>
      </c>
      <c r="I1480" s="344" t="str">
        <f ca="1" t="shared" si="240"/>
        <v>转林家祥邮政账户</v>
      </c>
      <c r="J1480" s="344" t="str">
        <f ca="1" t="shared" si="241"/>
        <v>转出他行或提现</v>
      </c>
      <c r="K1480" s="345">
        <f ca="1" t="shared" si="242"/>
        <v>0</v>
      </c>
      <c r="L1480" s="345">
        <f ca="1" t="shared" si="243"/>
        <v>20000</v>
      </c>
      <c r="M1480" s="345">
        <f ca="1" t="shared" si="244"/>
        <v>333321.76</v>
      </c>
      <c r="N1480" s="345">
        <f ca="1" t="shared" si="245"/>
        <v>0</v>
      </c>
    </row>
    <row r="1481" ht="14.25" hidden="1" spans="1:14">
      <c r="A1481" s="334">
        <f>档案!A1480</f>
        <v>0</v>
      </c>
      <c r="B1481" s="334">
        <f ca="1" t="shared" si="238"/>
        <v>1</v>
      </c>
      <c r="D1481" s="334">
        <f ca="1" t="shared" si="246"/>
        <v>9</v>
      </c>
      <c r="E1481" s="327">
        <f ca="1" t="shared" si="247"/>
        <v>142</v>
      </c>
      <c r="F1481" s="327" t="str">
        <f ca="1">VLOOKUP(D1481,档案!A:C,3,FALSE)</f>
        <v>武汉开明</v>
      </c>
      <c r="G1481" s="338" t="str">
        <f ca="1">VLOOKUP(D1481,档案!A:B,2,FALSE)</f>
        <v>农商行豹澥支行310028</v>
      </c>
      <c r="H1481" s="328">
        <f ca="1" t="shared" si="239"/>
        <v>45678</v>
      </c>
      <c r="I1481" s="344" t="str">
        <f ca="1" t="shared" si="240"/>
        <v>收到赛德水泥（贵州）管理有限公司维修费</v>
      </c>
      <c r="J1481" s="344" t="str">
        <f ca="1" t="shared" si="241"/>
        <v>营业回款</v>
      </c>
      <c r="K1481" s="345">
        <f ca="1" t="shared" si="242"/>
        <v>42436.68</v>
      </c>
      <c r="L1481" s="345">
        <f ca="1" t="shared" si="243"/>
        <v>0</v>
      </c>
      <c r="M1481" s="345">
        <f ca="1" t="shared" si="244"/>
        <v>375758.44</v>
      </c>
      <c r="N1481" s="345">
        <f ca="1" t="shared" si="245"/>
        <v>0</v>
      </c>
    </row>
    <row r="1482" ht="14.25" hidden="1" spans="1:14">
      <c r="A1482" s="334">
        <f>档案!A1481</f>
        <v>0</v>
      </c>
      <c r="B1482" s="334">
        <f ca="1" t="shared" si="238"/>
        <v>1</v>
      </c>
      <c r="D1482" s="334">
        <f ca="1" t="shared" si="246"/>
        <v>9</v>
      </c>
      <c r="E1482" s="327">
        <f ca="1" t="shared" si="247"/>
        <v>143</v>
      </c>
      <c r="F1482" s="327" t="str">
        <f ca="1">VLOOKUP(D1482,档案!A:C,3,FALSE)</f>
        <v>武汉开明</v>
      </c>
      <c r="G1482" s="338" t="str">
        <f ca="1">VLOOKUP(D1482,档案!A:B,2,FALSE)</f>
        <v>农商行豹澥支行310028</v>
      </c>
      <c r="H1482" s="328">
        <f ca="1" t="shared" si="239"/>
        <v>45678</v>
      </c>
      <c r="I1482" s="344" t="str">
        <f ca="1" t="shared" si="240"/>
        <v>收到赛德水泥（贵州）管理有限公司质保金</v>
      </c>
      <c r="J1482" s="344" t="str">
        <f ca="1" t="shared" si="241"/>
        <v>营业回款</v>
      </c>
      <c r="K1482" s="345">
        <f ca="1" t="shared" si="242"/>
        <v>10729.88</v>
      </c>
      <c r="L1482" s="345">
        <f ca="1" t="shared" si="243"/>
        <v>0</v>
      </c>
      <c r="M1482" s="345">
        <f ca="1" t="shared" si="244"/>
        <v>386488.32</v>
      </c>
      <c r="N1482" s="345">
        <f ca="1" t="shared" si="245"/>
        <v>0</v>
      </c>
    </row>
    <row r="1483" ht="14.25" hidden="1" spans="1:14">
      <c r="A1483" s="334">
        <f>档案!A1482</f>
        <v>0</v>
      </c>
      <c r="B1483" s="334">
        <f ca="1" t="shared" si="238"/>
        <v>1</v>
      </c>
      <c r="D1483" s="334">
        <f ca="1" t="shared" si="246"/>
        <v>9</v>
      </c>
      <c r="E1483" s="327">
        <f ca="1" t="shared" si="247"/>
        <v>144</v>
      </c>
      <c r="F1483" s="327" t="str">
        <f ca="1">VLOOKUP(D1483,档案!A:C,3,FALSE)</f>
        <v>武汉开明</v>
      </c>
      <c r="G1483" s="338" t="str">
        <f ca="1">VLOOKUP(D1483,档案!A:B,2,FALSE)</f>
        <v>农商行豹澥支行310028</v>
      </c>
      <c r="H1483" s="328">
        <f ca="1" t="shared" si="239"/>
        <v>45678</v>
      </c>
      <c r="I1483" s="344" t="str">
        <f ca="1" t="shared" si="240"/>
        <v>转林柱生借支</v>
      </c>
      <c r="J1483" s="344" t="str">
        <f ca="1" t="shared" si="241"/>
        <v>项目成本</v>
      </c>
      <c r="K1483" s="345">
        <f ca="1" t="shared" si="242"/>
        <v>0</v>
      </c>
      <c r="L1483" s="345">
        <f ca="1" t="shared" si="243"/>
        <v>20000</v>
      </c>
      <c r="M1483" s="345">
        <f ca="1" t="shared" si="244"/>
        <v>366488.32</v>
      </c>
      <c r="N1483" s="345">
        <f ca="1" t="shared" si="245"/>
        <v>0</v>
      </c>
    </row>
    <row r="1484" ht="14.25" hidden="1" spans="1:14">
      <c r="A1484" s="334">
        <f>档案!A1483</f>
        <v>0</v>
      </c>
      <c r="B1484" s="334">
        <f ca="1" t="shared" si="238"/>
        <v>1</v>
      </c>
      <c r="D1484" s="334">
        <f ca="1" t="shared" si="246"/>
        <v>9</v>
      </c>
      <c r="E1484" s="327">
        <f ca="1" t="shared" si="247"/>
        <v>145</v>
      </c>
      <c r="F1484" s="327" t="str">
        <f ca="1">VLOOKUP(D1484,档案!A:C,3,FALSE)</f>
        <v>武汉开明</v>
      </c>
      <c r="G1484" s="338" t="str">
        <f ca="1">VLOOKUP(D1484,档案!A:B,2,FALSE)</f>
        <v>农商行豹澥支行310028</v>
      </c>
      <c r="H1484" s="328">
        <f ca="1" t="shared" si="239"/>
        <v>45678</v>
      </c>
      <c r="I1484" s="344" t="str">
        <f ca="1" t="shared" si="240"/>
        <v>ETC扣款</v>
      </c>
      <c r="J1484" s="344" t="str">
        <f ca="1" t="shared" si="241"/>
        <v>项目成本</v>
      </c>
      <c r="K1484" s="345">
        <f ca="1" t="shared" si="242"/>
        <v>0</v>
      </c>
      <c r="L1484" s="345">
        <f ca="1" t="shared" si="243"/>
        <v>21.7</v>
      </c>
      <c r="M1484" s="345">
        <f ca="1" t="shared" si="244"/>
        <v>366466.62</v>
      </c>
      <c r="N1484" s="345">
        <f ca="1" t="shared" si="245"/>
        <v>0</v>
      </c>
    </row>
    <row r="1485" ht="14.25" hidden="1" spans="1:14">
      <c r="A1485" s="334">
        <f>档案!A1484</f>
        <v>0</v>
      </c>
      <c r="B1485" s="334">
        <f ca="1" t="shared" si="238"/>
        <v>1</v>
      </c>
      <c r="D1485" s="334">
        <f ca="1" t="shared" si="246"/>
        <v>9</v>
      </c>
      <c r="E1485" s="327">
        <f ca="1" t="shared" si="247"/>
        <v>146</v>
      </c>
      <c r="F1485" s="327" t="str">
        <f ca="1">VLOOKUP(D1485,档案!A:C,3,FALSE)</f>
        <v>武汉开明</v>
      </c>
      <c r="G1485" s="338" t="str">
        <f ca="1">VLOOKUP(D1485,档案!A:B,2,FALSE)</f>
        <v>农商行豹澥支行310028</v>
      </c>
      <c r="H1485" s="328">
        <f ca="1" t="shared" si="239"/>
        <v>45678</v>
      </c>
      <c r="I1485" s="344" t="str">
        <f ca="1" t="shared" si="240"/>
        <v>ETC扣款</v>
      </c>
      <c r="J1485" s="344" t="str">
        <f ca="1" t="shared" si="241"/>
        <v>项目成本</v>
      </c>
      <c r="K1485" s="345">
        <f ca="1" t="shared" si="242"/>
        <v>0</v>
      </c>
      <c r="L1485" s="345">
        <f ca="1" t="shared" si="243"/>
        <v>14.25</v>
      </c>
      <c r="M1485" s="345">
        <f ca="1" t="shared" si="244"/>
        <v>366452.37</v>
      </c>
      <c r="N1485" s="345">
        <f ca="1" t="shared" si="245"/>
        <v>0</v>
      </c>
    </row>
    <row r="1486" ht="14.25" hidden="1" spans="1:14">
      <c r="A1486" s="334">
        <f>档案!A1485</f>
        <v>0</v>
      </c>
      <c r="B1486" s="334">
        <f ca="1" t="shared" si="238"/>
        <v>1</v>
      </c>
      <c r="D1486" s="334">
        <f ca="1" t="shared" si="246"/>
        <v>9</v>
      </c>
      <c r="E1486" s="327">
        <f ca="1" t="shared" si="247"/>
        <v>147</v>
      </c>
      <c r="F1486" s="327" t="str">
        <f ca="1">VLOOKUP(D1486,档案!A:C,3,FALSE)</f>
        <v>武汉开明</v>
      </c>
      <c r="G1486" s="338" t="str">
        <f ca="1">VLOOKUP(D1486,档案!A:B,2,FALSE)</f>
        <v>农商行豹澥支行310028</v>
      </c>
      <c r="H1486" s="328">
        <f ca="1" t="shared" si="239"/>
        <v>45678</v>
      </c>
      <c r="I1486" s="344" t="str">
        <f ca="1" t="shared" si="240"/>
        <v>ETC扣款</v>
      </c>
      <c r="J1486" s="344" t="str">
        <f ca="1" t="shared" si="241"/>
        <v>项目成本</v>
      </c>
      <c r="K1486" s="345">
        <f ca="1" t="shared" si="242"/>
        <v>0</v>
      </c>
      <c r="L1486" s="345">
        <f ca="1" t="shared" si="243"/>
        <v>14.25</v>
      </c>
      <c r="M1486" s="345">
        <f ca="1" t="shared" si="244"/>
        <v>366438.12</v>
      </c>
      <c r="N1486" s="345">
        <f ca="1" t="shared" si="245"/>
        <v>0</v>
      </c>
    </row>
    <row r="1487" ht="14.25" hidden="1" spans="1:14">
      <c r="A1487" s="334">
        <f>档案!A1486</f>
        <v>0</v>
      </c>
      <c r="B1487" s="334">
        <f ca="1" t="shared" si="238"/>
        <v>1</v>
      </c>
      <c r="D1487" s="334">
        <f ca="1" t="shared" si="246"/>
        <v>9</v>
      </c>
      <c r="E1487" s="327">
        <f ca="1" t="shared" si="247"/>
        <v>148</v>
      </c>
      <c r="F1487" s="327" t="str">
        <f ca="1">VLOOKUP(D1487,档案!A:C,3,FALSE)</f>
        <v>武汉开明</v>
      </c>
      <c r="G1487" s="338" t="str">
        <f ca="1">VLOOKUP(D1487,档案!A:B,2,FALSE)</f>
        <v>农商行豹澥支行310028</v>
      </c>
      <c r="H1487" s="328">
        <f ca="1" t="shared" si="239"/>
        <v>45678</v>
      </c>
      <c r="I1487" s="344" t="str">
        <f ca="1" t="shared" si="240"/>
        <v>转黄晓梅伊犁钢铁工程款</v>
      </c>
      <c r="J1487" s="344" t="str">
        <f ca="1" t="shared" si="241"/>
        <v>项目成本</v>
      </c>
      <c r="K1487" s="345">
        <f ca="1" t="shared" si="242"/>
        <v>0</v>
      </c>
      <c r="L1487" s="345">
        <f ca="1" t="shared" si="243"/>
        <v>5352</v>
      </c>
      <c r="M1487" s="345">
        <f ca="1" t="shared" si="244"/>
        <v>361086.12</v>
      </c>
      <c r="N1487" s="345">
        <f ca="1" t="shared" si="245"/>
        <v>0</v>
      </c>
    </row>
    <row r="1488" ht="14.25" hidden="1" spans="1:14">
      <c r="A1488" s="334">
        <f>档案!A1487</f>
        <v>0</v>
      </c>
      <c r="B1488" s="334">
        <f ca="1" t="shared" si="238"/>
        <v>1</v>
      </c>
      <c r="D1488" s="334">
        <f ca="1" t="shared" si="246"/>
        <v>9</v>
      </c>
      <c r="E1488" s="327">
        <f ca="1" t="shared" si="247"/>
        <v>149</v>
      </c>
      <c r="F1488" s="327" t="str">
        <f ca="1">VLOOKUP(D1488,档案!A:C,3,FALSE)</f>
        <v>武汉开明</v>
      </c>
      <c r="G1488" s="338" t="str">
        <f ca="1">VLOOKUP(D1488,档案!A:B,2,FALSE)</f>
        <v>农商行豹澥支行310028</v>
      </c>
      <c r="H1488" s="328">
        <f ca="1" t="shared" si="239"/>
        <v>45678</v>
      </c>
      <c r="I1488" s="344" t="str">
        <f ca="1" t="shared" si="240"/>
        <v>付山东招标股份有限公司标书费</v>
      </c>
      <c r="J1488" s="344" t="str">
        <f ca="1" t="shared" si="241"/>
        <v>付日常费用</v>
      </c>
      <c r="K1488" s="345">
        <f ca="1" t="shared" si="242"/>
        <v>0</v>
      </c>
      <c r="L1488" s="345">
        <f ca="1" t="shared" si="243"/>
        <v>400</v>
      </c>
      <c r="M1488" s="345">
        <f ca="1" t="shared" si="244"/>
        <v>360686.12</v>
      </c>
      <c r="N1488" s="345">
        <f ca="1" t="shared" si="245"/>
        <v>0</v>
      </c>
    </row>
    <row r="1489" ht="14.25" hidden="1" spans="1:14">
      <c r="A1489" s="334">
        <f>档案!A1488</f>
        <v>0</v>
      </c>
      <c r="B1489" s="334">
        <f ca="1" t="shared" si="238"/>
        <v>1</v>
      </c>
      <c r="D1489" s="334">
        <f ca="1" t="shared" si="246"/>
        <v>9</v>
      </c>
      <c r="E1489" s="327">
        <f ca="1" t="shared" si="247"/>
        <v>150</v>
      </c>
      <c r="F1489" s="327" t="str">
        <f ca="1">VLOOKUP(D1489,档案!A:C,3,FALSE)</f>
        <v>武汉开明</v>
      </c>
      <c r="G1489" s="338" t="str">
        <f ca="1">VLOOKUP(D1489,档案!A:B,2,FALSE)</f>
        <v>农商行豹澥支行310028</v>
      </c>
      <c r="H1489" s="328">
        <f ca="1" t="shared" si="239"/>
        <v>45679</v>
      </c>
      <c r="I1489" s="344" t="str">
        <f ca="1" t="shared" si="240"/>
        <v>收到武汉华夏转款</v>
      </c>
      <c r="J1489" s="344" t="str">
        <f ca="1" t="shared" si="241"/>
        <v>他行转入或存现</v>
      </c>
      <c r="K1489" s="345">
        <f ca="1" t="shared" si="242"/>
        <v>140000</v>
      </c>
      <c r="L1489" s="345">
        <f ca="1" t="shared" si="243"/>
        <v>0</v>
      </c>
      <c r="M1489" s="345">
        <f ca="1" t="shared" si="244"/>
        <v>500686.12</v>
      </c>
      <c r="N1489" s="345">
        <f ca="1" t="shared" si="245"/>
        <v>0</v>
      </c>
    </row>
    <row r="1490" ht="14.25" hidden="1" spans="1:14">
      <c r="A1490" s="334">
        <f>档案!A1489</f>
        <v>0</v>
      </c>
      <c r="B1490" s="334">
        <f ca="1" t="shared" si="238"/>
        <v>1</v>
      </c>
      <c r="D1490" s="334">
        <f ca="1" t="shared" si="246"/>
        <v>9</v>
      </c>
      <c r="E1490" s="327">
        <f ca="1" t="shared" si="247"/>
        <v>151</v>
      </c>
      <c r="F1490" s="327" t="str">
        <f ca="1">VLOOKUP(D1490,档案!A:C,3,FALSE)</f>
        <v>武汉开明</v>
      </c>
      <c r="G1490" s="338" t="str">
        <f ca="1">VLOOKUP(D1490,档案!A:B,2,FALSE)</f>
        <v>农商行豹澥支行310028</v>
      </c>
      <c r="H1490" s="328">
        <f ca="1" t="shared" si="239"/>
        <v>45679</v>
      </c>
      <c r="I1490" s="344" t="str">
        <f ca="1" t="shared" si="240"/>
        <v>伊犁钢铁备修中心招待费付闵洋</v>
      </c>
      <c r="J1490" s="344" t="str">
        <f ca="1" t="shared" si="241"/>
        <v>项目成本</v>
      </c>
      <c r="K1490" s="345">
        <f ca="1" t="shared" si="242"/>
        <v>0</v>
      </c>
      <c r="L1490" s="345">
        <f ca="1" t="shared" si="243"/>
        <v>40000</v>
      </c>
      <c r="M1490" s="345">
        <f ca="1" t="shared" si="244"/>
        <v>460686.12</v>
      </c>
      <c r="N1490" s="345">
        <f ca="1" t="shared" si="245"/>
        <v>0</v>
      </c>
    </row>
    <row r="1491" ht="14.25" hidden="1" spans="1:14">
      <c r="A1491" s="334">
        <f>档案!A1490</f>
        <v>0</v>
      </c>
      <c r="B1491" s="334">
        <f ca="1" t="shared" si="238"/>
        <v>1</v>
      </c>
      <c r="D1491" s="334">
        <f ca="1" t="shared" si="246"/>
        <v>9</v>
      </c>
      <c r="E1491" s="327">
        <f ca="1" t="shared" si="247"/>
        <v>152</v>
      </c>
      <c r="F1491" s="327" t="str">
        <f ca="1">VLOOKUP(D1491,档案!A:C,3,FALSE)</f>
        <v>武汉开明</v>
      </c>
      <c r="G1491" s="338" t="str">
        <f ca="1">VLOOKUP(D1491,档案!A:B,2,FALSE)</f>
        <v>农商行豹澥支行310028</v>
      </c>
      <c r="H1491" s="328">
        <f ca="1" t="shared" si="239"/>
        <v>45680</v>
      </c>
      <c r="I1491" s="344" t="str">
        <f ca="1" t="shared" si="240"/>
        <v>销售部郭建霞用款工厂12月快递费付湖北顺丰速运有限公司--公司</v>
      </c>
      <c r="J1491" s="344" t="str">
        <f ca="1" t="shared" si="241"/>
        <v>付日常费用</v>
      </c>
      <c r="K1491" s="345">
        <f ca="1" t="shared" si="242"/>
        <v>0</v>
      </c>
      <c r="L1491" s="345">
        <f ca="1" t="shared" si="243"/>
        <v>5105.6</v>
      </c>
      <c r="M1491" s="345">
        <f ca="1" t="shared" si="244"/>
        <v>455580.52</v>
      </c>
      <c r="N1491" s="345">
        <f ca="1" t="shared" si="245"/>
        <v>0</v>
      </c>
    </row>
    <row r="1492" ht="14.25" hidden="1" spans="1:14">
      <c r="A1492" s="334">
        <f>档案!A1491</f>
        <v>0</v>
      </c>
      <c r="B1492" s="334">
        <f ca="1" t="shared" si="238"/>
        <v>1</v>
      </c>
      <c r="D1492" s="334">
        <f ca="1" t="shared" si="246"/>
        <v>9</v>
      </c>
      <c r="E1492" s="327">
        <f ca="1" t="shared" si="247"/>
        <v>153</v>
      </c>
      <c r="F1492" s="327" t="str">
        <f ca="1">VLOOKUP(D1492,档案!A:C,3,FALSE)</f>
        <v>武汉开明</v>
      </c>
      <c r="G1492" s="338" t="str">
        <f ca="1">VLOOKUP(D1492,档案!A:B,2,FALSE)</f>
        <v>农商行豹澥支行310028</v>
      </c>
      <c r="H1492" s="328">
        <f ca="1" t="shared" si="239"/>
        <v>45680</v>
      </c>
      <c r="I1492" s="344" t="str">
        <f ca="1" t="shared" si="240"/>
        <v>商务部熊艳用款武汉办公室12月快递费付湖北顺丰速运有限公司--公司</v>
      </c>
      <c r="J1492" s="344" t="str">
        <f ca="1" t="shared" si="241"/>
        <v>付日常费用</v>
      </c>
      <c r="K1492" s="345">
        <f ca="1" t="shared" si="242"/>
        <v>0</v>
      </c>
      <c r="L1492" s="345">
        <f ca="1" t="shared" si="243"/>
        <v>484</v>
      </c>
      <c r="M1492" s="345">
        <f ca="1" t="shared" si="244"/>
        <v>455096.52</v>
      </c>
      <c r="N1492" s="345">
        <f ca="1" t="shared" si="245"/>
        <v>0</v>
      </c>
    </row>
    <row r="1493" ht="14.25" hidden="1" spans="1:14">
      <c r="A1493" s="334">
        <f>档案!A1492</f>
        <v>0</v>
      </c>
      <c r="B1493" s="334">
        <f ca="1" t="shared" si="238"/>
        <v>1</v>
      </c>
      <c r="D1493" s="334">
        <f ca="1" t="shared" si="246"/>
        <v>9</v>
      </c>
      <c r="E1493" s="327">
        <f ca="1" t="shared" si="247"/>
        <v>154</v>
      </c>
      <c r="F1493" s="327" t="str">
        <f ca="1">VLOOKUP(D1493,档案!A:C,3,FALSE)</f>
        <v>武汉开明</v>
      </c>
      <c r="G1493" s="338" t="str">
        <f ca="1">VLOOKUP(D1493,档案!A:B,2,FALSE)</f>
        <v>农商行豹澥支行310028</v>
      </c>
      <c r="H1493" s="328">
        <f ca="1" t="shared" si="239"/>
        <v>45680</v>
      </c>
      <c r="I1493" s="344" t="str">
        <f ca="1" t="shared" si="240"/>
        <v>综合部蒋霞用款武汉办公室2025年第一季度房租27164.85元，水电费1001.24元付武汉市洪山高新技术创业服务有限责任公司--公司</v>
      </c>
      <c r="J1493" s="344" t="str">
        <f ca="1" t="shared" si="241"/>
        <v>付日常费用</v>
      </c>
      <c r="K1493" s="345">
        <f ca="1" t="shared" si="242"/>
        <v>0</v>
      </c>
      <c r="L1493" s="345">
        <f ca="1" t="shared" si="243"/>
        <v>28166.09</v>
      </c>
      <c r="M1493" s="345">
        <f ca="1" t="shared" si="244"/>
        <v>426930.43</v>
      </c>
      <c r="N1493" s="345">
        <f ca="1" t="shared" si="245"/>
        <v>0</v>
      </c>
    </row>
    <row r="1494" ht="14.25" hidden="1" spans="1:14">
      <c r="A1494" s="334">
        <f>档案!A1493</f>
        <v>0</v>
      </c>
      <c r="B1494" s="334">
        <f ca="1" t="shared" si="238"/>
        <v>1</v>
      </c>
      <c r="D1494" s="334">
        <f ca="1" t="shared" si="246"/>
        <v>9</v>
      </c>
      <c r="E1494" s="327">
        <f ca="1" t="shared" si="247"/>
        <v>155</v>
      </c>
      <c r="F1494" s="327" t="str">
        <f ca="1">VLOOKUP(D1494,档案!A:C,3,FALSE)</f>
        <v>武汉开明</v>
      </c>
      <c r="G1494" s="338" t="str">
        <f ca="1">VLOOKUP(D1494,档案!A:B,2,FALSE)</f>
        <v>农商行豹澥支行310028</v>
      </c>
      <c r="H1494" s="328">
        <f ca="1" t="shared" si="239"/>
        <v>45680</v>
      </c>
      <c r="I1494" s="344" t="str">
        <f ca="1" t="shared" si="240"/>
        <v>财务部汪余欢用款腊鱼礼盒27件付周奇--个人</v>
      </c>
      <c r="J1494" s="344" t="str">
        <f ca="1" t="shared" si="241"/>
        <v>付日常费用</v>
      </c>
      <c r="K1494" s="345">
        <f ca="1" t="shared" si="242"/>
        <v>0</v>
      </c>
      <c r="L1494" s="345">
        <f ca="1" t="shared" si="243"/>
        <v>11200</v>
      </c>
      <c r="M1494" s="345">
        <f ca="1" t="shared" si="244"/>
        <v>415730.43</v>
      </c>
      <c r="N1494" s="345">
        <f ca="1" t="shared" si="245"/>
        <v>0</v>
      </c>
    </row>
    <row r="1495" ht="14.25" hidden="1" spans="1:14">
      <c r="A1495" s="334">
        <f>档案!A1494</f>
        <v>0</v>
      </c>
      <c r="B1495" s="334">
        <f ca="1" t="shared" si="238"/>
        <v>1</v>
      </c>
      <c r="D1495" s="334">
        <f ca="1" t="shared" si="246"/>
        <v>9</v>
      </c>
      <c r="E1495" s="327">
        <f ca="1" t="shared" si="247"/>
        <v>156</v>
      </c>
      <c r="F1495" s="327" t="str">
        <f ca="1">VLOOKUP(D1495,档案!A:C,3,FALSE)</f>
        <v>武汉开明</v>
      </c>
      <c r="G1495" s="338" t="str">
        <f ca="1">VLOOKUP(D1495,档案!A:B,2,FALSE)</f>
        <v>农商行豹澥支行310028</v>
      </c>
      <c r="H1495" s="328">
        <f ca="1" t="shared" si="239"/>
        <v>45680</v>
      </c>
      <c r="I1495" s="344" t="str">
        <f ca="1" t="shared" si="240"/>
        <v>商务部熊艳用款12月烟酒费付武汉东湖新技术开发区许林波副食商行--公司</v>
      </c>
      <c r="J1495" s="344" t="str">
        <f ca="1" t="shared" si="241"/>
        <v>付日常费用</v>
      </c>
      <c r="K1495" s="345">
        <f ca="1" t="shared" si="242"/>
        <v>0</v>
      </c>
      <c r="L1495" s="345">
        <f ca="1" t="shared" si="243"/>
        <v>3428</v>
      </c>
      <c r="M1495" s="345">
        <f ca="1" t="shared" si="244"/>
        <v>412302.43</v>
      </c>
      <c r="N1495" s="345">
        <f ca="1" t="shared" si="245"/>
        <v>0</v>
      </c>
    </row>
    <row r="1496" ht="14.25" hidden="1" spans="1:14">
      <c r="A1496" s="334">
        <f>档案!A1495</f>
        <v>0</v>
      </c>
      <c r="B1496" s="334">
        <f ca="1" t="shared" si="238"/>
        <v>1</v>
      </c>
      <c r="D1496" s="334">
        <f ca="1" t="shared" si="246"/>
        <v>9</v>
      </c>
      <c r="E1496" s="327">
        <f ca="1" t="shared" si="247"/>
        <v>157</v>
      </c>
      <c r="F1496" s="327" t="str">
        <f ca="1">VLOOKUP(D1496,档案!A:C,3,FALSE)</f>
        <v>武汉开明</v>
      </c>
      <c r="G1496" s="338" t="str">
        <f ca="1">VLOOKUP(D1496,档案!A:B,2,FALSE)</f>
        <v>农商行豹澥支行310028</v>
      </c>
      <c r="H1496" s="328">
        <f ca="1" t="shared" si="239"/>
        <v>45680</v>
      </c>
      <c r="I1496" s="344" t="str">
        <f ca="1" t="shared" si="240"/>
        <v>销售部彭琴琴报销日照钢铁体检费，快递费--个人</v>
      </c>
      <c r="J1496" s="344" t="str">
        <f ca="1" t="shared" si="241"/>
        <v>项目成本</v>
      </c>
      <c r="K1496" s="345">
        <f ca="1" t="shared" si="242"/>
        <v>0</v>
      </c>
      <c r="L1496" s="345">
        <f ca="1" t="shared" si="243"/>
        <v>134</v>
      </c>
      <c r="M1496" s="345">
        <f ca="1" t="shared" si="244"/>
        <v>412168.43</v>
      </c>
      <c r="N1496" s="345">
        <f ca="1" t="shared" si="245"/>
        <v>0</v>
      </c>
    </row>
    <row r="1497" ht="14.25" hidden="1" spans="1:14">
      <c r="A1497" s="334">
        <f>档案!A1496</f>
        <v>0</v>
      </c>
      <c r="B1497" s="334">
        <f ca="1" t="shared" si="238"/>
        <v>1</v>
      </c>
      <c r="D1497" s="334">
        <f ca="1" t="shared" si="246"/>
        <v>9</v>
      </c>
      <c r="E1497" s="327">
        <f ca="1" t="shared" si="247"/>
        <v>158</v>
      </c>
      <c r="F1497" s="327" t="str">
        <f ca="1">VLOOKUP(D1497,档案!A:C,3,FALSE)</f>
        <v>武汉开明</v>
      </c>
      <c r="G1497" s="338" t="str">
        <f ca="1">VLOOKUP(D1497,档案!A:B,2,FALSE)</f>
        <v>农商行豹澥支行310028</v>
      </c>
      <c r="H1497" s="328">
        <f ca="1" t="shared" si="239"/>
        <v>45680</v>
      </c>
      <c r="I1497" s="344" t="str">
        <f ca="1" t="shared" si="240"/>
        <v>销售部郑然报销日照钢铁12.14-12.26淄博差旅费--个人</v>
      </c>
      <c r="J1497" s="344" t="str">
        <f ca="1" t="shared" si="241"/>
        <v>项目成本</v>
      </c>
      <c r="K1497" s="345">
        <f ca="1" t="shared" si="242"/>
        <v>0</v>
      </c>
      <c r="L1497" s="345">
        <f ca="1" t="shared" si="243"/>
        <v>1810</v>
      </c>
      <c r="M1497" s="345">
        <f ca="1" t="shared" si="244"/>
        <v>410358.43</v>
      </c>
      <c r="N1497" s="345">
        <f ca="1" t="shared" si="245"/>
        <v>0</v>
      </c>
    </row>
    <row r="1498" ht="14.25" hidden="1" spans="1:14">
      <c r="A1498" s="334">
        <f>档案!A1497</f>
        <v>0</v>
      </c>
      <c r="B1498" s="334">
        <f ca="1" t="shared" si="238"/>
        <v>1</v>
      </c>
      <c r="D1498" s="334">
        <f ca="1" t="shared" si="246"/>
        <v>9</v>
      </c>
      <c r="E1498" s="327">
        <f ca="1" t="shared" si="247"/>
        <v>159</v>
      </c>
      <c r="F1498" s="327" t="str">
        <f ca="1">VLOOKUP(D1498,档案!A:C,3,FALSE)</f>
        <v>武汉开明</v>
      </c>
      <c r="G1498" s="338" t="str">
        <f ca="1">VLOOKUP(D1498,档案!A:B,2,FALSE)</f>
        <v>农商行豹澥支行310028</v>
      </c>
      <c r="H1498" s="328">
        <f ca="1" t="shared" si="239"/>
        <v>45680</v>
      </c>
      <c r="I1498" s="344" t="str">
        <f ca="1" t="shared" si="240"/>
        <v>销售部林维报销日照钢铁，山西铝业12.5-12.29差旅费--个人</v>
      </c>
      <c r="J1498" s="344" t="str">
        <f ca="1" t="shared" si="241"/>
        <v>项目成本</v>
      </c>
      <c r="K1498" s="345">
        <f ca="1" t="shared" si="242"/>
        <v>0</v>
      </c>
      <c r="L1498" s="345">
        <f ca="1" t="shared" si="243"/>
        <v>5096.54</v>
      </c>
      <c r="M1498" s="345">
        <f ca="1" t="shared" si="244"/>
        <v>405261.89</v>
      </c>
      <c r="N1498" s="345">
        <f ca="1" t="shared" si="245"/>
        <v>0</v>
      </c>
    </row>
    <row r="1499" ht="14.25" hidden="1" spans="1:14">
      <c r="A1499" s="334">
        <f>档案!A1498</f>
        <v>0</v>
      </c>
      <c r="B1499" s="334">
        <f ca="1" t="shared" si="238"/>
        <v>1</v>
      </c>
      <c r="D1499" s="334">
        <f ca="1" t="shared" si="246"/>
        <v>9</v>
      </c>
      <c r="E1499" s="327">
        <f ca="1" t="shared" si="247"/>
        <v>160</v>
      </c>
      <c r="F1499" s="327" t="str">
        <f ca="1">VLOOKUP(D1499,档案!A:C,3,FALSE)</f>
        <v>武汉开明</v>
      </c>
      <c r="G1499" s="338" t="str">
        <f ca="1">VLOOKUP(D1499,档案!A:B,2,FALSE)</f>
        <v>农商行豹澥支行310028</v>
      </c>
      <c r="H1499" s="328">
        <f ca="1" t="shared" si="239"/>
        <v>45680</v>
      </c>
      <c r="I1499" s="344" t="str">
        <f ca="1" t="shared" si="240"/>
        <v>销售部彭琴琴报销12.10武汉-12.12日照钢铁差旅费--个人</v>
      </c>
      <c r="J1499" s="344" t="str">
        <f ca="1" t="shared" si="241"/>
        <v>项目成本</v>
      </c>
      <c r="K1499" s="345">
        <f ca="1" t="shared" si="242"/>
        <v>0</v>
      </c>
      <c r="L1499" s="345">
        <f ca="1" t="shared" si="243"/>
        <v>1796.57</v>
      </c>
      <c r="M1499" s="345">
        <f ca="1" t="shared" si="244"/>
        <v>403465.32</v>
      </c>
      <c r="N1499" s="345">
        <f ca="1" t="shared" si="245"/>
        <v>0</v>
      </c>
    </row>
    <row r="1500" ht="14.25" hidden="1" spans="1:14">
      <c r="A1500" s="334">
        <f>档案!A1499</f>
        <v>0</v>
      </c>
      <c r="B1500" s="334">
        <f ca="1" t="shared" si="238"/>
        <v>1</v>
      </c>
      <c r="D1500" s="334">
        <f ca="1" t="shared" si="246"/>
        <v>9</v>
      </c>
      <c r="E1500" s="327">
        <f ca="1" t="shared" si="247"/>
        <v>161</v>
      </c>
      <c r="F1500" s="327" t="str">
        <f ca="1">VLOOKUP(D1500,档案!A:C,3,FALSE)</f>
        <v>武汉开明</v>
      </c>
      <c r="G1500" s="338" t="str">
        <f ca="1">VLOOKUP(D1500,档案!A:B,2,FALSE)</f>
        <v>农商行豹澥支行310028</v>
      </c>
      <c r="H1500" s="328">
        <f ca="1" t="shared" si="239"/>
        <v>45680</v>
      </c>
      <c r="I1500" s="344" t="str">
        <f ca="1" t="shared" si="240"/>
        <v>销售部彭琴琴报销淄博飞源12.18-12.20差旅费--个人</v>
      </c>
      <c r="J1500" s="344" t="str">
        <f ca="1" t="shared" si="241"/>
        <v>项目成本</v>
      </c>
      <c r="K1500" s="345">
        <f ca="1" t="shared" si="242"/>
        <v>0</v>
      </c>
      <c r="L1500" s="345">
        <f ca="1" t="shared" si="243"/>
        <v>1101</v>
      </c>
      <c r="M1500" s="345">
        <f ca="1" t="shared" si="244"/>
        <v>402364.32</v>
      </c>
      <c r="N1500" s="345">
        <f ca="1" t="shared" si="245"/>
        <v>0</v>
      </c>
    </row>
    <row r="1501" ht="14.25" hidden="1" spans="1:14">
      <c r="A1501" s="334">
        <f>档案!A1500</f>
        <v>0</v>
      </c>
      <c r="B1501" s="334">
        <f ca="1" t="shared" si="238"/>
        <v>1</v>
      </c>
      <c r="D1501" s="334">
        <f ca="1" t="shared" si="246"/>
        <v>9</v>
      </c>
      <c r="E1501" s="327">
        <f ca="1" t="shared" si="247"/>
        <v>162</v>
      </c>
      <c r="F1501" s="327" t="str">
        <f ca="1">VLOOKUP(D1501,档案!A:C,3,FALSE)</f>
        <v>武汉开明</v>
      </c>
      <c r="G1501" s="338" t="str">
        <f ca="1">VLOOKUP(D1501,档案!A:B,2,FALSE)</f>
        <v>农商行豹澥支行310028</v>
      </c>
      <c r="H1501" s="328">
        <f ca="1" t="shared" si="239"/>
        <v>45680</v>
      </c>
      <c r="I1501" s="344" t="str">
        <f ca="1" t="shared" si="240"/>
        <v>销售部彭琴琴报销三明重工12.26-12.27差旅费--个人</v>
      </c>
      <c r="J1501" s="344" t="str">
        <f ca="1" t="shared" si="241"/>
        <v>项目成本</v>
      </c>
      <c r="K1501" s="345">
        <f ca="1" t="shared" si="242"/>
        <v>0</v>
      </c>
      <c r="L1501" s="345">
        <f ca="1" t="shared" si="243"/>
        <v>420.26</v>
      </c>
      <c r="M1501" s="345">
        <f ca="1" t="shared" si="244"/>
        <v>401944.06</v>
      </c>
      <c r="N1501" s="345">
        <f ca="1" t="shared" si="245"/>
        <v>0</v>
      </c>
    </row>
    <row r="1502" ht="14.25" hidden="1" spans="1:14">
      <c r="A1502" s="334">
        <f>档案!A1501</f>
        <v>0</v>
      </c>
      <c r="B1502" s="334">
        <f ca="1" t="shared" si="238"/>
        <v>1</v>
      </c>
      <c r="D1502" s="334">
        <f ca="1" t="shared" si="246"/>
        <v>9</v>
      </c>
      <c r="E1502" s="327">
        <f ca="1" t="shared" si="247"/>
        <v>163</v>
      </c>
      <c r="F1502" s="327" t="str">
        <f ca="1">VLOOKUP(D1502,档案!A:C,3,FALSE)</f>
        <v>武汉开明</v>
      </c>
      <c r="G1502" s="338" t="str">
        <f ca="1">VLOOKUP(D1502,档案!A:B,2,FALSE)</f>
        <v>农商行豹澥支行310028</v>
      </c>
      <c r="H1502" s="328">
        <f ca="1" t="shared" si="239"/>
        <v>45680</v>
      </c>
      <c r="I1502" s="344" t="str">
        <f ca="1" t="shared" si="240"/>
        <v>销售部林全意报销11-12月差旅费--个人</v>
      </c>
      <c r="J1502" s="344" t="str">
        <f ca="1" t="shared" si="241"/>
        <v>项目成本</v>
      </c>
      <c r="K1502" s="345">
        <f ca="1" t="shared" si="242"/>
        <v>0</v>
      </c>
      <c r="L1502" s="345">
        <f ca="1" t="shared" si="243"/>
        <v>4017.9</v>
      </c>
      <c r="M1502" s="345">
        <f ca="1" t="shared" si="244"/>
        <v>397926.16</v>
      </c>
      <c r="N1502" s="345">
        <f ca="1" t="shared" si="245"/>
        <v>0</v>
      </c>
    </row>
    <row r="1503" ht="14.25" hidden="1" spans="1:14">
      <c r="A1503" s="334">
        <f>档案!A1502</f>
        <v>0</v>
      </c>
      <c r="B1503" s="334">
        <f ca="1" t="shared" si="238"/>
        <v>1</v>
      </c>
      <c r="D1503" s="334">
        <f ca="1" t="shared" si="246"/>
        <v>9</v>
      </c>
      <c r="E1503" s="327">
        <f ca="1" t="shared" si="247"/>
        <v>164</v>
      </c>
      <c r="F1503" s="327" t="str">
        <f ca="1">VLOOKUP(D1503,档案!A:C,3,FALSE)</f>
        <v>武汉开明</v>
      </c>
      <c r="G1503" s="338" t="str">
        <f ca="1">VLOOKUP(D1503,档案!A:B,2,FALSE)</f>
        <v>农商行豹澥支行310028</v>
      </c>
      <c r="H1503" s="328">
        <f ca="1" t="shared" si="239"/>
        <v>45680</v>
      </c>
      <c r="I1503" s="344" t="str">
        <f ca="1" t="shared" si="240"/>
        <v>销售部林全意报销11-12月差旅费--个人</v>
      </c>
      <c r="J1503" s="344" t="str">
        <f ca="1" t="shared" si="241"/>
        <v>项目成本</v>
      </c>
      <c r="K1503" s="345">
        <f ca="1" t="shared" si="242"/>
        <v>0</v>
      </c>
      <c r="L1503" s="345">
        <f ca="1" t="shared" si="243"/>
        <v>1405</v>
      </c>
      <c r="M1503" s="345">
        <f ca="1" t="shared" si="244"/>
        <v>396521.16</v>
      </c>
      <c r="N1503" s="345">
        <f ca="1" t="shared" si="245"/>
        <v>0</v>
      </c>
    </row>
    <row r="1504" ht="14.25" hidden="1" spans="1:14">
      <c r="A1504" s="334">
        <f>档案!A1503</f>
        <v>0</v>
      </c>
      <c r="B1504" s="334">
        <f ca="1" t="shared" si="238"/>
        <v>1</v>
      </c>
      <c r="D1504" s="334">
        <f ca="1" t="shared" si="246"/>
        <v>9</v>
      </c>
      <c r="E1504" s="327">
        <f ca="1" t="shared" si="247"/>
        <v>165</v>
      </c>
      <c r="F1504" s="327" t="str">
        <f ca="1">VLOOKUP(D1504,档案!A:C,3,FALSE)</f>
        <v>武汉开明</v>
      </c>
      <c r="G1504" s="338" t="str">
        <f ca="1">VLOOKUP(D1504,档案!A:B,2,FALSE)</f>
        <v>农商行豹澥支行310028</v>
      </c>
      <c r="H1504" s="328">
        <f ca="1" t="shared" si="239"/>
        <v>45680</v>
      </c>
      <c r="I1504" s="344" t="str">
        <f ca="1" t="shared" si="240"/>
        <v>销售部林全意报销2025年物业费--个人</v>
      </c>
      <c r="J1504" s="344" t="str">
        <f ca="1" t="shared" si="241"/>
        <v>项目成本</v>
      </c>
      <c r="K1504" s="345">
        <f ca="1" t="shared" si="242"/>
        <v>0</v>
      </c>
      <c r="L1504" s="345">
        <f ca="1" t="shared" si="243"/>
        <v>2827.2</v>
      </c>
      <c r="M1504" s="345">
        <f ca="1" t="shared" si="244"/>
        <v>393693.96</v>
      </c>
      <c r="N1504" s="345">
        <f ca="1" t="shared" si="245"/>
        <v>0</v>
      </c>
    </row>
    <row r="1505" ht="14.25" hidden="1" spans="1:14">
      <c r="A1505" s="334">
        <f>档案!A1504</f>
        <v>0</v>
      </c>
      <c r="B1505" s="334">
        <f ca="1" t="shared" si="238"/>
        <v>1</v>
      </c>
      <c r="D1505" s="334">
        <f ca="1" t="shared" si="246"/>
        <v>9</v>
      </c>
      <c r="E1505" s="327">
        <f ca="1" t="shared" si="247"/>
        <v>166</v>
      </c>
      <c r="F1505" s="327" t="str">
        <f ca="1">VLOOKUP(D1505,档案!A:C,3,FALSE)</f>
        <v>武汉开明</v>
      </c>
      <c r="G1505" s="338" t="str">
        <f ca="1">VLOOKUP(D1505,档案!A:B,2,FALSE)</f>
        <v>农商行豹澥支行310028</v>
      </c>
      <c r="H1505" s="328">
        <f ca="1" t="shared" si="239"/>
        <v>45680</v>
      </c>
      <c r="I1505" s="344" t="str">
        <f ca="1" t="shared" si="240"/>
        <v>销售部林全意报销招待费--个人</v>
      </c>
      <c r="J1505" s="344" t="str">
        <f ca="1" t="shared" si="241"/>
        <v>项目成本</v>
      </c>
      <c r="K1505" s="345">
        <f ca="1" t="shared" si="242"/>
        <v>0</v>
      </c>
      <c r="L1505" s="345">
        <f ca="1" t="shared" si="243"/>
        <v>1050</v>
      </c>
      <c r="M1505" s="345">
        <f ca="1" t="shared" si="244"/>
        <v>392643.96</v>
      </c>
      <c r="N1505" s="345">
        <f ca="1" t="shared" si="245"/>
        <v>0</v>
      </c>
    </row>
    <row r="1506" ht="14.25" hidden="1" spans="1:14">
      <c r="A1506" s="334">
        <f>档案!A1505</f>
        <v>0</v>
      </c>
      <c r="B1506" s="334">
        <f ca="1" t="shared" si="238"/>
        <v>1</v>
      </c>
      <c r="D1506" s="334">
        <f ca="1" t="shared" si="246"/>
        <v>9</v>
      </c>
      <c r="E1506" s="327">
        <f ca="1" t="shared" si="247"/>
        <v>167</v>
      </c>
      <c r="F1506" s="327" t="str">
        <f ca="1">VLOOKUP(D1506,档案!A:C,3,FALSE)</f>
        <v>武汉开明</v>
      </c>
      <c r="G1506" s="338" t="str">
        <f ca="1">VLOOKUP(D1506,档案!A:B,2,FALSE)</f>
        <v>农商行豹澥支行310028</v>
      </c>
      <c r="H1506" s="328">
        <f ca="1" t="shared" si="239"/>
        <v>45680</v>
      </c>
      <c r="I1506" s="344" t="str">
        <f ca="1" t="shared" si="240"/>
        <v>收到武汉浦发转款</v>
      </c>
      <c r="J1506" s="344" t="str">
        <f ca="1" t="shared" si="241"/>
        <v>他行转入或存现</v>
      </c>
      <c r="K1506" s="345">
        <f ca="1" t="shared" si="242"/>
        <v>200000</v>
      </c>
      <c r="L1506" s="345">
        <f ca="1" t="shared" si="243"/>
        <v>0</v>
      </c>
      <c r="M1506" s="345">
        <f ca="1" t="shared" si="244"/>
        <v>592643.96</v>
      </c>
      <c r="N1506" s="345">
        <f ca="1" t="shared" si="245"/>
        <v>0</v>
      </c>
    </row>
    <row r="1507" ht="14.25" hidden="1" spans="1:14">
      <c r="A1507" s="334">
        <f>档案!A1506</f>
        <v>0</v>
      </c>
      <c r="B1507" s="334">
        <f ca="1" t="shared" si="238"/>
        <v>1</v>
      </c>
      <c r="D1507" s="334">
        <f ca="1" t="shared" si="246"/>
        <v>9</v>
      </c>
      <c r="E1507" s="327">
        <f ca="1" t="shared" si="247"/>
        <v>168</v>
      </c>
      <c r="F1507" s="327" t="str">
        <f ca="1">VLOOKUP(D1507,档案!A:C,3,FALSE)</f>
        <v>武汉开明</v>
      </c>
      <c r="G1507" s="338" t="str">
        <f ca="1">VLOOKUP(D1507,档案!A:B,2,FALSE)</f>
        <v>农商行豹澥支行310028</v>
      </c>
      <c r="H1507" s="328">
        <f ca="1" t="shared" si="239"/>
        <v>45680</v>
      </c>
      <c r="I1507" s="344" t="str">
        <f ca="1" t="shared" si="240"/>
        <v>生产部闵洋用款伊犁钢铁外协安全员岳健琦2024年12月-2025年1月工资--个人</v>
      </c>
      <c r="J1507" s="344" t="str">
        <f ca="1" t="shared" si="241"/>
        <v>项目成本</v>
      </c>
      <c r="K1507" s="345">
        <f ca="1" t="shared" si="242"/>
        <v>0</v>
      </c>
      <c r="L1507" s="345">
        <f ca="1" t="shared" si="243"/>
        <v>15533</v>
      </c>
      <c r="M1507" s="345">
        <f ca="1" t="shared" si="244"/>
        <v>577110.96</v>
      </c>
      <c r="N1507" s="345">
        <f ca="1" t="shared" si="245"/>
        <v>0</v>
      </c>
    </row>
    <row r="1508" ht="14.25" hidden="1" spans="1:14">
      <c r="A1508" s="334">
        <f>档案!A1507</f>
        <v>0</v>
      </c>
      <c r="B1508" s="334">
        <f ca="1" t="shared" si="238"/>
        <v>1</v>
      </c>
      <c r="D1508" s="334">
        <f ca="1" t="shared" si="246"/>
        <v>9</v>
      </c>
      <c r="E1508" s="327">
        <f ca="1" t="shared" si="247"/>
        <v>169</v>
      </c>
      <c r="F1508" s="327" t="str">
        <f ca="1">VLOOKUP(D1508,档案!A:C,3,FALSE)</f>
        <v>武汉开明</v>
      </c>
      <c r="G1508" s="338" t="str">
        <f ca="1">VLOOKUP(D1508,档案!A:B,2,FALSE)</f>
        <v>农商行豹澥支行310028</v>
      </c>
      <c r="H1508" s="328">
        <f ca="1" t="shared" si="239"/>
        <v>45680</v>
      </c>
      <c r="I1508" s="344" t="str">
        <f ca="1" t="shared" si="240"/>
        <v>生产部李权智用款青海发投吊车租赁费付张海才--个人</v>
      </c>
      <c r="J1508" s="344" t="str">
        <f ca="1" t="shared" si="241"/>
        <v>项目成本</v>
      </c>
      <c r="K1508" s="345">
        <f ca="1" t="shared" si="242"/>
        <v>0</v>
      </c>
      <c r="L1508" s="345">
        <f ca="1" t="shared" si="243"/>
        <v>5570</v>
      </c>
      <c r="M1508" s="345">
        <f ca="1" t="shared" si="244"/>
        <v>571540.96</v>
      </c>
      <c r="N1508" s="345">
        <f ca="1" t="shared" si="245"/>
        <v>0</v>
      </c>
    </row>
    <row r="1509" ht="14.25" hidden="1" spans="1:14">
      <c r="A1509" s="334">
        <f>档案!A1508</f>
        <v>0</v>
      </c>
      <c r="B1509" s="334">
        <f ca="1" t="shared" si="238"/>
        <v>1</v>
      </c>
      <c r="D1509" s="334">
        <f ca="1" t="shared" si="246"/>
        <v>9</v>
      </c>
      <c r="E1509" s="327">
        <f ca="1" t="shared" si="247"/>
        <v>170</v>
      </c>
      <c r="F1509" s="327" t="str">
        <f ca="1">VLOOKUP(D1509,档案!A:C,3,FALSE)</f>
        <v>武汉开明</v>
      </c>
      <c r="G1509" s="338" t="str">
        <f ca="1">VLOOKUP(D1509,档案!A:B,2,FALSE)</f>
        <v>农商行豹澥支行310028</v>
      </c>
      <c r="H1509" s="328">
        <f ca="1" t="shared" si="239"/>
        <v>45680</v>
      </c>
      <c r="I1509" s="344" t="str">
        <f ca="1" t="shared" si="240"/>
        <v>生产部李权智用款青海发投吊车租赁费付尹国斌--个人</v>
      </c>
      <c r="J1509" s="344" t="str">
        <f ca="1" t="shared" si="241"/>
        <v>项目成本</v>
      </c>
      <c r="K1509" s="345">
        <f ca="1" t="shared" si="242"/>
        <v>0</v>
      </c>
      <c r="L1509" s="345">
        <f ca="1" t="shared" si="243"/>
        <v>30000</v>
      </c>
      <c r="M1509" s="345">
        <f ca="1" t="shared" si="244"/>
        <v>541540.96</v>
      </c>
      <c r="N1509" s="345">
        <f ca="1" t="shared" si="245"/>
        <v>0</v>
      </c>
    </row>
    <row r="1510" ht="14.25" hidden="1" spans="1:14">
      <c r="A1510" s="334">
        <f>档案!A1509</f>
        <v>0</v>
      </c>
      <c r="B1510" s="334">
        <f ca="1" t="shared" si="238"/>
        <v>1</v>
      </c>
      <c r="D1510" s="334">
        <f ca="1" t="shared" si="246"/>
        <v>9</v>
      </c>
      <c r="E1510" s="327">
        <f ca="1" t="shared" si="247"/>
        <v>171</v>
      </c>
      <c r="F1510" s="327" t="str">
        <f ca="1">VLOOKUP(D1510,档案!A:C,3,FALSE)</f>
        <v>武汉开明</v>
      </c>
      <c r="G1510" s="338" t="str">
        <f ca="1">VLOOKUP(D1510,档案!A:B,2,FALSE)</f>
        <v>农商行豹澥支行310028</v>
      </c>
      <c r="H1510" s="328">
        <f ca="1" t="shared" si="239"/>
        <v>45680</v>
      </c>
      <c r="I1510" s="344" t="str">
        <f ca="1" t="shared" si="240"/>
        <v>生产部李权智用款青海发投工程外包费余款付王恩宝--个人</v>
      </c>
      <c r="J1510" s="344" t="str">
        <f ca="1" t="shared" si="241"/>
        <v>项目成本</v>
      </c>
      <c r="K1510" s="345">
        <f ca="1" t="shared" si="242"/>
        <v>0</v>
      </c>
      <c r="L1510" s="345">
        <f ca="1" t="shared" si="243"/>
        <v>13000</v>
      </c>
      <c r="M1510" s="345">
        <f ca="1" t="shared" si="244"/>
        <v>528540.96</v>
      </c>
      <c r="N1510" s="345">
        <f ca="1" t="shared" si="245"/>
        <v>0</v>
      </c>
    </row>
    <row r="1511" ht="14.25" hidden="1" spans="1:14">
      <c r="A1511" s="334">
        <f>档案!A1510</f>
        <v>0</v>
      </c>
      <c r="B1511" s="334">
        <f ca="1" t="shared" si="238"/>
        <v>1</v>
      </c>
      <c r="D1511" s="334">
        <f ca="1" t="shared" si="246"/>
        <v>9</v>
      </c>
      <c r="E1511" s="327">
        <f ca="1" t="shared" si="247"/>
        <v>172</v>
      </c>
      <c r="F1511" s="327" t="str">
        <f ca="1">VLOOKUP(D1511,档案!A:C,3,FALSE)</f>
        <v>武汉开明</v>
      </c>
      <c r="G1511" s="338" t="str">
        <f ca="1">VLOOKUP(D1511,档案!A:B,2,FALSE)</f>
        <v>农商行豹澥支行310028</v>
      </c>
      <c r="H1511" s="328">
        <f ca="1" t="shared" si="239"/>
        <v>45680</v>
      </c>
      <c r="I1511" s="344" t="str">
        <f ca="1" t="shared" si="240"/>
        <v>生产部李权智用款日照钢铁齿圈更换外包费付范振华（郑州鑫江机械设备维修有限责任公司）--公司</v>
      </c>
      <c r="J1511" s="344" t="str">
        <f ca="1" t="shared" si="241"/>
        <v>项目成本</v>
      </c>
      <c r="K1511" s="345">
        <f ca="1" t="shared" si="242"/>
        <v>0</v>
      </c>
      <c r="L1511" s="345">
        <f ca="1" t="shared" si="243"/>
        <v>10551</v>
      </c>
      <c r="M1511" s="345">
        <f ca="1" t="shared" si="244"/>
        <v>517989.96</v>
      </c>
      <c r="N1511" s="345">
        <f ca="1" t="shared" si="245"/>
        <v>0</v>
      </c>
    </row>
    <row r="1512" ht="14.25" hidden="1" spans="1:14">
      <c r="A1512" s="334">
        <f>档案!A1511</f>
        <v>0</v>
      </c>
      <c r="B1512" s="334">
        <f ca="1" t="shared" si="238"/>
        <v>1</v>
      </c>
      <c r="D1512" s="334">
        <f ca="1" t="shared" si="246"/>
        <v>9</v>
      </c>
      <c r="E1512" s="327">
        <f ca="1" t="shared" si="247"/>
        <v>173</v>
      </c>
      <c r="F1512" s="327" t="str">
        <f ca="1">VLOOKUP(D1512,档案!A:C,3,FALSE)</f>
        <v>武汉开明</v>
      </c>
      <c r="G1512" s="338" t="str">
        <f ca="1">VLOOKUP(D1512,档案!A:B,2,FALSE)</f>
        <v>农商行豹澥支行310028</v>
      </c>
      <c r="H1512" s="328">
        <f ca="1" t="shared" si="239"/>
        <v>45680</v>
      </c>
      <c r="I1512" s="344" t="str">
        <f ca="1" t="shared" si="240"/>
        <v>生产部李权智用款青海发投除尘器土建承包费付阚凤霞（总金额135000）--个人</v>
      </c>
      <c r="J1512" s="344" t="str">
        <f ca="1" t="shared" si="241"/>
        <v>项目成本</v>
      </c>
      <c r="K1512" s="345">
        <f ca="1" t="shared" si="242"/>
        <v>0</v>
      </c>
      <c r="L1512" s="345">
        <f ca="1" t="shared" si="243"/>
        <v>29200</v>
      </c>
      <c r="M1512" s="345">
        <f ca="1" t="shared" si="244"/>
        <v>488789.96</v>
      </c>
      <c r="N1512" s="345">
        <f ca="1" t="shared" si="245"/>
        <v>0</v>
      </c>
    </row>
    <row r="1513" ht="14.25" hidden="1" spans="1:14">
      <c r="A1513" s="334">
        <f>档案!A1512</f>
        <v>0</v>
      </c>
      <c r="B1513" s="334">
        <f ca="1" t="shared" si="238"/>
        <v>1</v>
      </c>
      <c r="D1513" s="334">
        <f ca="1" t="shared" si="246"/>
        <v>9</v>
      </c>
      <c r="E1513" s="327">
        <f ca="1" t="shared" si="247"/>
        <v>174</v>
      </c>
      <c r="F1513" s="327" t="str">
        <f ca="1">VLOOKUP(D1513,档案!A:C,3,FALSE)</f>
        <v>武汉开明</v>
      </c>
      <c r="G1513" s="338" t="str">
        <f ca="1">VLOOKUP(D1513,档案!A:B,2,FALSE)</f>
        <v>农商行豹澥支行310028</v>
      </c>
      <c r="H1513" s="328">
        <f ca="1" t="shared" si="239"/>
        <v>45680</v>
      </c>
      <c r="I1513" s="344" t="str">
        <f ca="1" t="shared" si="240"/>
        <v>生产部李权智用款青海发投工程外包费付阚凤霞(德令哈金鸿)--公司</v>
      </c>
      <c r="J1513" s="344" t="str">
        <f ca="1" t="shared" si="241"/>
        <v>项目成本</v>
      </c>
      <c r="K1513" s="345">
        <f ca="1" t="shared" si="242"/>
        <v>0</v>
      </c>
      <c r="L1513" s="345">
        <f ca="1" t="shared" si="243"/>
        <v>25000</v>
      </c>
      <c r="M1513" s="345">
        <f ca="1" t="shared" si="244"/>
        <v>463789.96</v>
      </c>
      <c r="N1513" s="345">
        <f ca="1" t="shared" si="245"/>
        <v>0</v>
      </c>
    </row>
    <row r="1514" ht="14.25" hidden="1" spans="1:14">
      <c r="A1514" s="334">
        <f>档案!A1513</f>
        <v>0</v>
      </c>
      <c r="B1514" s="334">
        <f ca="1" t="shared" si="238"/>
        <v>1</v>
      </c>
      <c r="D1514" s="334">
        <f ca="1" t="shared" si="246"/>
        <v>9</v>
      </c>
      <c r="E1514" s="327">
        <f ca="1" t="shared" si="247"/>
        <v>175</v>
      </c>
      <c r="F1514" s="327" t="str">
        <f ca="1">VLOOKUP(D1514,档案!A:C,3,FALSE)</f>
        <v>武汉开明</v>
      </c>
      <c r="G1514" s="338" t="str">
        <f ca="1">VLOOKUP(D1514,档案!A:B,2,FALSE)</f>
        <v>农商行豹澥支行310028</v>
      </c>
      <c r="H1514" s="328">
        <f ca="1" t="shared" si="239"/>
        <v>45680</v>
      </c>
      <c r="I1514" s="344" t="str">
        <f ca="1" t="shared" si="240"/>
        <v>生产部马全花用款青海发投1.1-1.14打印费付德令哈宏冉图文广告店（个体工商户）--公司</v>
      </c>
      <c r="J1514" s="344" t="str">
        <f ca="1" t="shared" si="241"/>
        <v>项目成本</v>
      </c>
      <c r="K1514" s="345">
        <f ca="1" t="shared" si="242"/>
        <v>0</v>
      </c>
      <c r="L1514" s="345">
        <f ca="1" t="shared" si="243"/>
        <v>531.6</v>
      </c>
      <c r="M1514" s="345">
        <f ca="1" t="shared" si="244"/>
        <v>463258.36</v>
      </c>
      <c r="N1514" s="345">
        <f ca="1" t="shared" si="245"/>
        <v>0</v>
      </c>
    </row>
    <row r="1515" ht="14.25" hidden="1" spans="1:14">
      <c r="A1515" s="334">
        <f>档案!A1514</f>
        <v>0</v>
      </c>
      <c r="B1515" s="334">
        <f ca="1" t="shared" si="238"/>
        <v>1</v>
      </c>
      <c r="D1515" s="334">
        <f ca="1" t="shared" si="246"/>
        <v>9</v>
      </c>
      <c r="E1515" s="327">
        <f ca="1" t="shared" si="247"/>
        <v>176</v>
      </c>
      <c r="F1515" s="327" t="str">
        <f ca="1">VLOOKUP(D1515,档案!A:C,3,FALSE)</f>
        <v>武汉开明</v>
      </c>
      <c r="G1515" s="338" t="str">
        <f ca="1">VLOOKUP(D1515,档案!A:B,2,FALSE)</f>
        <v>农商行豹澥支行310028</v>
      </c>
      <c r="H1515" s="328">
        <f ca="1" t="shared" si="239"/>
        <v>45680</v>
      </c>
      <c r="I1515" s="344" t="str">
        <f ca="1" t="shared" si="240"/>
        <v>生产部陈云用款伊犁钢铁定制堆积门采购费付内蒙古鸿宇门业有限公司--公司</v>
      </c>
      <c r="J1515" s="344" t="str">
        <f ca="1" t="shared" si="241"/>
        <v>项目成本</v>
      </c>
      <c r="K1515" s="345">
        <f ca="1" t="shared" si="242"/>
        <v>0</v>
      </c>
      <c r="L1515" s="345">
        <f ca="1" t="shared" si="243"/>
        <v>10000</v>
      </c>
      <c r="M1515" s="345">
        <f ca="1" t="shared" si="244"/>
        <v>453258.36</v>
      </c>
      <c r="N1515" s="345">
        <f ca="1" t="shared" si="245"/>
        <v>0</v>
      </c>
    </row>
    <row r="1516" ht="14.25" hidden="1" spans="1:14">
      <c r="A1516" s="334">
        <f>档案!A1515</f>
        <v>0</v>
      </c>
      <c r="B1516" s="334">
        <f ca="1" t="shared" si="238"/>
        <v>1</v>
      </c>
      <c r="D1516" s="334">
        <f ca="1" t="shared" si="246"/>
        <v>9</v>
      </c>
      <c r="E1516" s="327">
        <f ca="1" t="shared" si="247"/>
        <v>177</v>
      </c>
      <c r="F1516" s="327" t="str">
        <f ca="1">VLOOKUP(D1516,档案!A:C,3,FALSE)</f>
        <v>武汉开明</v>
      </c>
      <c r="G1516" s="338" t="str">
        <f ca="1">VLOOKUP(D1516,档案!A:B,2,FALSE)</f>
        <v>农商行豹澥支行310028</v>
      </c>
      <c r="H1516" s="328">
        <f ca="1" t="shared" si="239"/>
        <v>45680</v>
      </c>
      <c r="I1516" s="344" t="str">
        <f ca="1" t="shared" si="240"/>
        <v>生产部李权智用款青海发投鼓风机项目工程外包费付高国俊--个人</v>
      </c>
      <c r="J1516" s="344" t="str">
        <f ca="1" t="shared" si="241"/>
        <v>项目成本</v>
      </c>
      <c r="K1516" s="345">
        <f ca="1" t="shared" si="242"/>
        <v>0</v>
      </c>
      <c r="L1516" s="345">
        <f ca="1" t="shared" si="243"/>
        <v>11000</v>
      </c>
      <c r="M1516" s="345">
        <f ca="1" t="shared" si="244"/>
        <v>442258.36</v>
      </c>
      <c r="N1516" s="345">
        <f ca="1" t="shared" si="245"/>
        <v>0</v>
      </c>
    </row>
    <row r="1517" ht="14.25" hidden="1" spans="1:14">
      <c r="A1517" s="334">
        <f>档案!A1516</f>
        <v>0</v>
      </c>
      <c r="B1517" s="334">
        <f ca="1" t="shared" si="238"/>
        <v>1</v>
      </c>
      <c r="D1517" s="334">
        <f ca="1" t="shared" si="246"/>
        <v>9</v>
      </c>
      <c r="E1517" s="327">
        <f ca="1" t="shared" si="247"/>
        <v>178</v>
      </c>
      <c r="F1517" s="327" t="str">
        <f ca="1">VLOOKUP(D1517,档案!A:C,3,FALSE)</f>
        <v>武汉开明</v>
      </c>
      <c r="G1517" s="338" t="str">
        <f ca="1">VLOOKUP(D1517,档案!A:B,2,FALSE)</f>
        <v>农商行豹澥支行310028</v>
      </c>
      <c r="H1517" s="328">
        <f ca="1" t="shared" si="239"/>
        <v>45680</v>
      </c>
      <c r="I1517" s="344" t="str">
        <f ca="1" t="shared" si="240"/>
        <v>生产部闵洋用款伊犁钢铁招待安全员餐费--个人</v>
      </c>
      <c r="J1517" s="344" t="str">
        <f ca="1" t="shared" si="241"/>
        <v>项目成本</v>
      </c>
      <c r="K1517" s="345">
        <f ca="1" t="shared" si="242"/>
        <v>0</v>
      </c>
      <c r="L1517" s="345">
        <f ca="1" t="shared" si="243"/>
        <v>905</v>
      </c>
      <c r="M1517" s="345">
        <f ca="1" t="shared" si="244"/>
        <v>441353.36</v>
      </c>
      <c r="N1517" s="345">
        <f ca="1" t="shared" si="245"/>
        <v>0</v>
      </c>
    </row>
    <row r="1518" ht="14.25" hidden="1" spans="1:14">
      <c r="A1518" s="334">
        <f>档案!A1517</f>
        <v>0</v>
      </c>
      <c r="B1518" s="334">
        <f ca="1" t="shared" si="238"/>
        <v>1</v>
      </c>
      <c r="D1518" s="334">
        <f ca="1" t="shared" si="246"/>
        <v>9</v>
      </c>
      <c r="E1518" s="327">
        <f ca="1" t="shared" si="247"/>
        <v>179</v>
      </c>
      <c r="F1518" s="327" t="str">
        <f ca="1">VLOOKUP(D1518,档案!A:C,3,FALSE)</f>
        <v>武汉开明</v>
      </c>
      <c r="G1518" s="338" t="str">
        <f ca="1">VLOOKUP(D1518,档案!A:B,2,FALSE)</f>
        <v>农商行豹澥支行310028</v>
      </c>
      <c r="H1518" s="328">
        <f ca="1" t="shared" si="239"/>
        <v>45680</v>
      </c>
      <c r="I1518" s="344" t="str">
        <f ca="1" t="shared" si="240"/>
        <v>综合部蒋霞借支年会嘉宾住宿费及新增红包--个人</v>
      </c>
      <c r="J1518" s="344" t="str">
        <f ca="1" t="shared" si="241"/>
        <v>付日常费用</v>
      </c>
      <c r="K1518" s="345">
        <f ca="1" t="shared" si="242"/>
        <v>0</v>
      </c>
      <c r="L1518" s="345">
        <f ca="1" t="shared" si="243"/>
        <v>3000</v>
      </c>
      <c r="M1518" s="345">
        <f ca="1" t="shared" si="244"/>
        <v>438353.36</v>
      </c>
      <c r="N1518" s="345">
        <f ca="1" t="shared" si="245"/>
        <v>0</v>
      </c>
    </row>
    <row r="1519" ht="14.25" hidden="1" spans="1:14">
      <c r="A1519" s="334">
        <f>档案!A1518</f>
        <v>0</v>
      </c>
      <c r="B1519" s="334">
        <f ca="1" t="shared" si="238"/>
        <v>1</v>
      </c>
      <c r="D1519" s="334">
        <f ca="1" t="shared" si="246"/>
        <v>9</v>
      </c>
      <c r="E1519" s="327">
        <f ca="1" t="shared" si="247"/>
        <v>180</v>
      </c>
      <c r="F1519" s="327" t="str">
        <f ca="1">VLOOKUP(D1519,档案!A:C,3,FALSE)</f>
        <v>武汉开明</v>
      </c>
      <c r="G1519" s="338" t="str">
        <f ca="1">VLOOKUP(D1519,档案!A:B,2,FALSE)</f>
        <v>农商行豹澥支行310028</v>
      </c>
      <c r="H1519" s="328">
        <f ca="1" t="shared" si="239"/>
        <v>45681</v>
      </c>
      <c r="I1519" s="344" t="str">
        <f ca="1" t="shared" si="240"/>
        <v>生产部李权智用款青海发投气体采购费用付西藏优瀚工贸有限公司--公司</v>
      </c>
      <c r="J1519" s="344" t="str">
        <f ca="1" t="shared" si="241"/>
        <v>项目成本</v>
      </c>
      <c r="K1519" s="345">
        <f ca="1" t="shared" si="242"/>
        <v>0</v>
      </c>
      <c r="L1519" s="345">
        <f ca="1" t="shared" si="243"/>
        <v>10000</v>
      </c>
      <c r="M1519" s="345">
        <f ca="1" t="shared" si="244"/>
        <v>428353.36</v>
      </c>
      <c r="N1519" s="345">
        <f ca="1" t="shared" si="245"/>
        <v>0</v>
      </c>
    </row>
    <row r="1520" ht="14.25" hidden="1" spans="1:14">
      <c r="A1520" s="334">
        <f>档案!A1519</f>
        <v>0</v>
      </c>
      <c r="B1520" s="334">
        <f ca="1" t="shared" si="238"/>
        <v>1</v>
      </c>
      <c r="D1520" s="334">
        <f ca="1" t="shared" si="246"/>
        <v>9</v>
      </c>
      <c r="E1520" s="327">
        <f ca="1" t="shared" si="247"/>
        <v>181</v>
      </c>
      <c r="F1520" s="327" t="str">
        <f ca="1">VLOOKUP(D1520,档案!A:C,3,FALSE)</f>
        <v>武汉开明</v>
      </c>
      <c r="G1520" s="338" t="str">
        <f ca="1">VLOOKUP(D1520,档案!A:B,2,FALSE)</f>
        <v>农商行豹澥支行310028</v>
      </c>
      <c r="H1520" s="328">
        <f ca="1" t="shared" si="239"/>
        <v>45681</v>
      </c>
      <c r="I1520" s="344" t="str">
        <f ca="1" t="shared" si="240"/>
        <v>生产部李权智用款青海发投11.15-11.21挖机费用付青海志文机械设备租赁有限公司--公司</v>
      </c>
      <c r="J1520" s="344" t="str">
        <f ca="1" t="shared" si="241"/>
        <v>项目成本</v>
      </c>
      <c r="K1520" s="345">
        <f ca="1" t="shared" si="242"/>
        <v>0</v>
      </c>
      <c r="L1520" s="345">
        <f ca="1" t="shared" si="243"/>
        <v>3750</v>
      </c>
      <c r="M1520" s="345">
        <f ca="1" t="shared" si="244"/>
        <v>424603.36</v>
      </c>
      <c r="N1520" s="345">
        <f ca="1" t="shared" si="245"/>
        <v>0</v>
      </c>
    </row>
    <row r="1521" ht="14.25" hidden="1" spans="1:14">
      <c r="A1521" s="334">
        <f>档案!A1520</f>
        <v>0</v>
      </c>
      <c r="B1521" s="334">
        <f ca="1" t="shared" si="238"/>
        <v>1</v>
      </c>
      <c r="D1521" s="334">
        <f ca="1" t="shared" si="246"/>
        <v>9</v>
      </c>
      <c r="E1521" s="327">
        <f ca="1" t="shared" si="247"/>
        <v>182</v>
      </c>
      <c r="F1521" s="327" t="str">
        <f ca="1">VLOOKUP(D1521,档案!A:C,3,FALSE)</f>
        <v>武汉开明</v>
      </c>
      <c r="G1521" s="338" t="str">
        <f ca="1">VLOOKUP(D1521,档案!A:B,2,FALSE)</f>
        <v>农商行豹澥支行310028</v>
      </c>
      <c r="H1521" s="328">
        <f ca="1" t="shared" si="239"/>
        <v>45681</v>
      </c>
      <c r="I1521" s="344" t="str">
        <f ca="1" t="shared" si="240"/>
        <v>生产部闵洋用款伊犁钢铁承包商李培林人员工资--个人</v>
      </c>
      <c r="J1521" s="344" t="str">
        <f ca="1" t="shared" si="241"/>
        <v>项目成本</v>
      </c>
      <c r="K1521" s="345">
        <f ca="1" t="shared" si="242"/>
        <v>0</v>
      </c>
      <c r="L1521" s="345">
        <f ca="1" t="shared" si="243"/>
        <v>81883.75</v>
      </c>
      <c r="M1521" s="345">
        <f ca="1" t="shared" si="244"/>
        <v>342719.61</v>
      </c>
      <c r="N1521" s="345">
        <f ca="1" t="shared" si="245"/>
        <v>0</v>
      </c>
    </row>
    <row r="1522" ht="14.25" hidden="1" spans="1:14">
      <c r="A1522" s="334">
        <f>档案!A1521</f>
        <v>0</v>
      </c>
      <c r="B1522" s="334">
        <f ca="1" t="shared" si="238"/>
        <v>1</v>
      </c>
      <c r="D1522" s="334">
        <f ca="1" t="shared" si="246"/>
        <v>9</v>
      </c>
      <c r="E1522" s="327">
        <f ca="1" t="shared" si="247"/>
        <v>183</v>
      </c>
      <c r="F1522" s="327" t="str">
        <f ca="1">VLOOKUP(D1522,档案!A:C,3,FALSE)</f>
        <v>武汉开明</v>
      </c>
      <c r="G1522" s="338" t="str">
        <f ca="1">VLOOKUP(D1522,档案!A:B,2,FALSE)</f>
        <v>农商行豹澥支行310028</v>
      </c>
      <c r="H1522" s="328">
        <f ca="1" t="shared" si="239"/>
        <v>45681</v>
      </c>
      <c r="I1522" s="344" t="str">
        <f ca="1" t="shared" si="240"/>
        <v>生产部闵洋用款伊犁钢铁环冷机李奎超工人工资--个人</v>
      </c>
      <c r="J1522" s="344" t="str">
        <f ca="1" t="shared" si="241"/>
        <v>项目成本</v>
      </c>
      <c r="K1522" s="345">
        <f ca="1" t="shared" si="242"/>
        <v>0</v>
      </c>
      <c r="L1522" s="345">
        <f ca="1" t="shared" si="243"/>
        <v>8100</v>
      </c>
      <c r="M1522" s="345">
        <f ca="1" t="shared" si="244"/>
        <v>334619.61</v>
      </c>
      <c r="N1522" s="345">
        <f ca="1" t="shared" si="245"/>
        <v>0</v>
      </c>
    </row>
    <row r="1523" ht="14.25" hidden="1" spans="1:14">
      <c r="A1523" s="334">
        <f>档案!A1522</f>
        <v>0</v>
      </c>
      <c r="B1523" s="334">
        <f ca="1" t="shared" si="238"/>
        <v>1</v>
      </c>
      <c r="D1523" s="334">
        <f ca="1" t="shared" si="246"/>
        <v>9</v>
      </c>
      <c r="E1523" s="327">
        <f ca="1" t="shared" si="247"/>
        <v>184</v>
      </c>
      <c r="F1523" s="327" t="str">
        <f ca="1">VLOOKUP(D1523,档案!A:C,3,FALSE)</f>
        <v>武汉开明</v>
      </c>
      <c r="G1523" s="338" t="str">
        <f ca="1">VLOOKUP(D1523,档案!A:B,2,FALSE)</f>
        <v>农商行豹澥支行310028</v>
      </c>
      <c r="H1523" s="328">
        <f ca="1" t="shared" si="239"/>
        <v>45681</v>
      </c>
      <c r="I1523" s="344" t="str">
        <f ca="1" t="shared" si="240"/>
        <v>生产部闵洋用款伊犁钢铁2024年11月-2025.1月办公用品采购费付新源县伊钢鑫龙文体商店（胡永飞）--公司</v>
      </c>
      <c r="J1523" s="344" t="str">
        <f ca="1" t="shared" si="241"/>
        <v>项目成本</v>
      </c>
      <c r="K1523" s="345">
        <f ca="1" t="shared" si="242"/>
        <v>0</v>
      </c>
      <c r="L1523" s="345">
        <f ca="1" t="shared" si="243"/>
        <v>352</v>
      </c>
      <c r="M1523" s="345">
        <f ca="1" t="shared" si="244"/>
        <v>334267.61</v>
      </c>
      <c r="N1523" s="345">
        <f ca="1" t="shared" si="245"/>
        <v>0</v>
      </c>
    </row>
    <row r="1524" ht="14.25" hidden="1" spans="1:14">
      <c r="A1524" s="334">
        <f>档案!A1523</f>
        <v>0</v>
      </c>
      <c r="B1524" s="334">
        <f ca="1" t="shared" si="238"/>
        <v>1</v>
      </c>
      <c r="D1524" s="334">
        <f ca="1" t="shared" si="246"/>
        <v>9</v>
      </c>
      <c r="E1524" s="327">
        <f ca="1" t="shared" si="247"/>
        <v>185</v>
      </c>
      <c r="F1524" s="327" t="str">
        <f ca="1">VLOOKUP(D1524,档案!A:C,3,FALSE)</f>
        <v>武汉开明</v>
      </c>
      <c r="G1524" s="338" t="str">
        <f ca="1">VLOOKUP(D1524,档案!A:B,2,FALSE)</f>
        <v>农商行豹澥支行310028</v>
      </c>
      <c r="H1524" s="328">
        <f ca="1" t="shared" si="239"/>
        <v>45682</v>
      </c>
      <c r="I1524" s="344" t="str">
        <f ca="1" t="shared" si="240"/>
        <v>收到武汉瑞收农业科技有限公司贴现款（原票金额1428910，扣手续费16900）</v>
      </c>
      <c r="J1524" s="344" t="str">
        <f ca="1" t="shared" si="241"/>
        <v>他行转入或存现</v>
      </c>
      <c r="K1524" s="345">
        <f ca="1" t="shared" si="242"/>
        <v>1412010</v>
      </c>
      <c r="L1524" s="345">
        <f ca="1" t="shared" si="243"/>
        <v>0</v>
      </c>
      <c r="M1524" s="345">
        <f ca="1" t="shared" si="244"/>
        <v>1746277.61</v>
      </c>
      <c r="N1524" s="345">
        <f ca="1" t="shared" si="245"/>
        <v>0</v>
      </c>
    </row>
    <row r="1525" ht="14.25" hidden="1" spans="1:14">
      <c r="A1525" s="334">
        <f>档案!A1524</f>
        <v>0</v>
      </c>
      <c r="B1525" s="334">
        <f ca="1" t="shared" si="238"/>
        <v>1</v>
      </c>
      <c r="D1525" s="334">
        <f ca="1" t="shared" si="246"/>
        <v>9</v>
      </c>
      <c r="E1525" s="327">
        <f ca="1" t="shared" si="247"/>
        <v>186</v>
      </c>
      <c r="F1525" s="327" t="str">
        <f ca="1">VLOOKUP(D1525,档案!A:C,3,FALSE)</f>
        <v>武汉开明</v>
      </c>
      <c r="G1525" s="338" t="str">
        <f ca="1">VLOOKUP(D1525,档案!A:B,2,FALSE)</f>
        <v>农商行豹澥支行310028</v>
      </c>
      <c r="H1525" s="328">
        <f ca="1" t="shared" si="239"/>
        <v>45682</v>
      </c>
      <c r="I1525" s="344" t="str">
        <f ca="1" t="shared" si="240"/>
        <v>生产部李权智用款福建鼎信剥落掉块焊补工资，生活费及住宿费付胡楚才--个人</v>
      </c>
      <c r="J1525" s="344" t="str">
        <f ca="1" t="shared" si="241"/>
        <v>项目成本</v>
      </c>
      <c r="K1525" s="345">
        <f ca="1" t="shared" si="242"/>
        <v>0</v>
      </c>
      <c r="L1525" s="345">
        <f ca="1" t="shared" si="243"/>
        <v>4480</v>
      </c>
      <c r="M1525" s="345">
        <f ca="1" t="shared" si="244"/>
        <v>1741797.61</v>
      </c>
      <c r="N1525" s="345">
        <f ca="1" t="shared" si="245"/>
        <v>0</v>
      </c>
    </row>
    <row r="1526" ht="14.25" hidden="1" spans="1:14">
      <c r="A1526" s="334">
        <f>档案!A1525</f>
        <v>0</v>
      </c>
      <c r="B1526" s="334">
        <f ca="1" t="shared" si="238"/>
        <v>1</v>
      </c>
      <c r="D1526" s="334">
        <f ca="1" t="shared" si="246"/>
        <v>9</v>
      </c>
      <c r="E1526" s="327">
        <f ca="1" t="shared" si="247"/>
        <v>187</v>
      </c>
      <c r="F1526" s="327" t="str">
        <f ca="1">VLOOKUP(D1526,档案!A:C,3,FALSE)</f>
        <v>武汉开明</v>
      </c>
      <c r="G1526" s="338" t="str">
        <f ca="1">VLOOKUP(D1526,档案!A:B,2,FALSE)</f>
        <v>农商行豹澥支行310028</v>
      </c>
      <c r="H1526" s="328">
        <f ca="1" t="shared" si="239"/>
        <v>45682</v>
      </c>
      <c r="I1526" s="344" t="str">
        <f ca="1" t="shared" si="240"/>
        <v>生产部李权智用款青海盐湖镁业高国俊工资750元 采购40元 过路费286元 油费562元 合计1638元。张海龙工资750元--个人</v>
      </c>
      <c r="J1526" s="344" t="str">
        <f ca="1" t="shared" si="241"/>
        <v>项目成本</v>
      </c>
      <c r="K1526" s="345">
        <f ca="1" t="shared" si="242"/>
        <v>0</v>
      </c>
      <c r="L1526" s="345">
        <f ca="1" t="shared" si="243"/>
        <v>2388</v>
      </c>
      <c r="M1526" s="345">
        <f ca="1" t="shared" si="244"/>
        <v>1739409.61</v>
      </c>
      <c r="N1526" s="345">
        <f ca="1" t="shared" si="245"/>
        <v>0</v>
      </c>
    </row>
    <row r="1527" ht="14.25" hidden="1" spans="1:14">
      <c r="A1527" s="334">
        <f>档案!A1526</f>
        <v>0</v>
      </c>
      <c r="B1527" s="334">
        <f ca="1" t="shared" si="238"/>
        <v>1</v>
      </c>
      <c r="D1527" s="334">
        <f ca="1" t="shared" si="246"/>
        <v>9</v>
      </c>
      <c r="E1527" s="327">
        <f ca="1" t="shared" si="247"/>
        <v>188</v>
      </c>
      <c r="F1527" s="327" t="str">
        <f ca="1">VLOOKUP(D1527,档案!A:C,3,FALSE)</f>
        <v>武汉开明</v>
      </c>
      <c r="G1527" s="338" t="str">
        <f ca="1">VLOOKUP(D1527,档案!A:B,2,FALSE)</f>
        <v>农商行豹澥支行310028</v>
      </c>
      <c r="H1527" s="328">
        <f ca="1" t="shared" si="239"/>
        <v>45682</v>
      </c>
      <c r="I1527" s="344" t="str">
        <f ca="1" t="shared" si="240"/>
        <v>生产部闵洋用款伊犁钢铁外协承包商黄晓梅申请劳务费18000元付叶玉辉--个人</v>
      </c>
      <c r="J1527" s="344" t="str">
        <f ca="1" t="shared" si="241"/>
        <v>项目成本</v>
      </c>
      <c r="K1527" s="345">
        <f ca="1" t="shared" si="242"/>
        <v>0</v>
      </c>
      <c r="L1527" s="345">
        <f ca="1" t="shared" si="243"/>
        <v>18000</v>
      </c>
      <c r="M1527" s="345">
        <f ca="1" t="shared" si="244"/>
        <v>1721409.61</v>
      </c>
      <c r="N1527" s="345">
        <f ca="1" t="shared" si="245"/>
        <v>0</v>
      </c>
    </row>
    <row r="1528" ht="14.25" hidden="1" spans="1:14">
      <c r="A1528" s="334">
        <f>档案!A1527</f>
        <v>0</v>
      </c>
      <c r="B1528" s="334">
        <f ca="1" t="shared" si="238"/>
        <v>1</v>
      </c>
      <c r="D1528" s="334">
        <f ca="1" t="shared" si="246"/>
        <v>9</v>
      </c>
      <c r="E1528" s="327">
        <f ca="1" t="shared" si="247"/>
        <v>189</v>
      </c>
      <c r="F1528" s="327" t="str">
        <f ca="1">VLOOKUP(D1528,档案!A:C,3,FALSE)</f>
        <v>武汉开明</v>
      </c>
      <c r="G1528" s="338" t="str">
        <f ca="1">VLOOKUP(D1528,档案!A:B,2,FALSE)</f>
        <v>农商行豹澥支行310028</v>
      </c>
      <c r="H1528" s="328">
        <f ca="1" t="shared" si="239"/>
        <v>45682</v>
      </c>
      <c r="I1528" s="344" t="str">
        <f ca="1" t="shared" si="240"/>
        <v>生产部李权智用款代供应商张凯华付款日照钢铁租房，水费每层200，电费0.8元/度,总计9482元付李纪国--个人</v>
      </c>
      <c r="J1528" s="344" t="str">
        <f ca="1" t="shared" si="241"/>
        <v>项目成本</v>
      </c>
      <c r="K1528" s="345">
        <f ca="1" t="shared" si="242"/>
        <v>0</v>
      </c>
      <c r="L1528" s="345">
        <f ca="1" t="shared" si="243"/>
        <v>9482</v>
      </c>
      <c r="M1528" s="345">
        <f ca="1" t="shared" si="244"/>
        <v>1711927.61</v>
      </c>
      <c r="N1528" s="345">
        <f ca="1" t="shared" si="245"/>
        <v>0</v>
      </c>
    </row>
    <row r="1529" ht="14.25" hidden="1" spans="1:14">
      <c r="A1529" s="334">
        <f>档案!A1528</f>
        <v>0</v>
      </c>
      <c r="B1529" s="334">
        <f ca="1" t="shared" si="238"/>
        <v>1</v>
      </c>
      <c r="D1529" s="334">
        <f ca="1" t="shared" si="246"/>
        <v>9</v>
      </c>
      <c r="E1529" s="327">
        <f ca="1" t="shared" si="247"/>
        <v>190</v>
      </c>
      <c r="F1529" s="327" t="str">
        <f ca="1">VLOOKUP(D1529,档案!A:C,3,FALSE)</f>
        <v>武汉开明</v>
      </c>
      <c r="G1529" s="338" t="str">
        <f ca="1">VLOOKUP(D1529,档案!A:B,2,FALSE)</f>
        <v>农商行豹澥支行310028</v>
      </c>
      <c r="H1529" s="328">
        <f ca="1" t="shared" si="239"/>
        <v>45682</v>
      </c>
      <c r="I1529" s="344" t="str">
        <f ca="1" t="shared" si="240"/>
        <v>销售部林维用款山西铝业1月13日路途及上班3小时算一个班，14-16号3个班总计4个班。4X600=2400元付张超林--个人</v>
      </c>
      <c r="J1529" s="344" t="str">
        <f ca="1" t="shared" si="241"/>
        <v>项目成本</v>
      </c>
      <c r="K1529" s="345">
        <f ca="1" t="shared" si="242"/>
        <v>0</v>
      </c>
      <c r="L1529" s="345">
        <f ca="1" t="shared" si="243"/>
        <v>2400</v>
      </c>
      <c r="M1529" s="345">
        <f ca="1" t="shared" si="244"/>
        <v>1709527.61</v>
      </c>
      <c r="N1529" s="345">
        <f ca="1" t="shared" si="245"/>
        <v>0</v>
      </c>
    </row>
    <row r="1530" ht="14.25" hidden="1" spans="1:14">
      <c r="A1530" s="334">
        <f>档案!A1529</f>
        <v>0</v>
      </c>
      <c r="B1530" s="334">
        <f ca="1" t="shared" si="238"/>
        <v>1</v>
      </c>
      <c r="D1530" s="334">
        <f ca="1" t="shared" si="246"/>
        <v>9</v>
      </c>
      <c r="E1530" s="327">
        <f ca="1" t="shared" si="247"/>
        <v>191</v>
      </c>
      <c r="F1530" s="327" t="str">
        <f ca="1">VLOOKUP(D1530,档案!A:C,3,FALSE)</f>
        <v>武汉开明</v>
      </c>
      <c r="G1530" s="338" t="str">
        <f ca="1">VLOOKUP(D1530,档案!A:B,2,FALSE)</f>
        <v>农商行豹澥支行310028</v>
      </c>
      <c r="H1530" s="328">
        <f ca="1" t="shared" si="239"/>
        <v>45682</v>
      </c>
      <c r="I1530" s="344" t="str">
        <f ca="1" t="shared" si="240"/>
        <v>生产部李权智用款营口外协人员高家军工资--个人</v>
      </c>
      <c r="J1530" s="344" t="str">
        <f ca="1" t="shared" si="241"/>
        <v>项目成本</v>
      </c>
      <c r="K1530" s="345">
        <f ca="1" t="shared" si="242"/>
        <v>0</v>
      </c>
      <c r="L1530" s="345">
        <f ca="1" t="shared" si="243"/>
        <v>2935.5</v>
      </c>
      <c r="M1530" s="345">
        <f ca="1" t="shared" si="244"/>
        <v>1706592.11</v>
      </c>
      <c r="N1530" s="345">
        <f ca="1" t="shared" si="245"/>
        <v>0</v>
      </c>
    </row>
    <row r="1531" ht="14.25" hidden="1" spans="1:14">
      <c r="A1531" s="334">
        <f>档案!A1530</f>
        <v>0</v>
      </c>
      <c r="B1531" s="334">
        <f ca="1" t="shared" si="238"/>
        <v>1</v>
      </c>
      <c r="D1531" s="334">
        <f ca="1" t="shared" si="246"/>
        <v>9</v>
      </c>
      <c r="E1531" s="327">
        <f ca="1" t="shared" si="247"/>
        <v>192</v>
      </c>
      <c r="F1531" s="327" t="str">
        <f ca="1">VLOOKUP(D1531,档案!A:C,3,FALSE)</f>
        <v>武汉开明</v>
      </c>
      <c r="G1531" s="338" t="str">
        <f ca="1">VLOOKUP(D1531,档案!A:B,2,FALSE)</f>
        <v>农商行豹澥支行310028</v>
      </c>
      <c r="H1531" s="328">
        <f ca="1" t="shared" si="239"/>
        <v>45682</v>
      </c>
      <c r="I1531" s="344" t="str">
        <f ca="1" t="shared" si="240"/>
        <v>生产部李权智用款青海发投离心机项目姚忠平工程外包费--个人</v>
      </c>
      <c r="J1531" s="344" t="str">
        <f ca="1" t="shared" si="241"/>
        <v>项目成本</v>
      </c>
      <c r="K1531" s="345">
        <f ca="1" t="shared" si="242"/>
        <v>0</v>
      </c>
      <c r="L1531" s="345">
        <f ca="1" t="shared" si="243"/>
        <v>78853</v>
      </c>
      <c r="M1531" s="345">
        <f ca="1" t="shared" si="244"/>
        <v>1627739.11</v>
      </c>
      <c r="N1531" s="345">
        <f ca="1" t="shared" si="245"/>
        <v>0</v>
      </c>
    </row>
    <row r="1532" ht="14.25" hidden="1" spans="1:14">
      <c r="A1532" s="334">
        <f>档案!A1531</f>
        <v>0</v>
      </c>
      <c r="B1532" s="334">
        <f ca="1" t="shared" si="238"/>
        <v>1</v>
      </c>
      <c r="D1532" s="334">
        <f ca="1" t="shared" si="246"/>
        <v>9</v>
      </c>
      <c r="E1532" s="327">
        <f ca="1" t="shared" si="247"/>
        <v>193</v>
      </c>
      <c r="F1532" s="327" t="str">
        <f ca="1">VLOOKUP(D1532,档案!A:C,3,FALSE)</f>
        <v>武汉开明</v>
      </c>
      <c r="G1532" s="338" t="str">
        <f ca="1">VLOOKUP(D1532,档案!A:B,2,FALSE)</f>
        <v>农商行豹澥支行310028</v>
      </c>
      <c r="H1532" s="328">
        <f ca="1" t="shared" si="239"/>
        <v>45682</v>
      </c>
      <c r="I1532" s="344" t="str">
        <f ca="1" t="shared" si="240"/>
        <v>生产部李权智用款青海发投挖机租赁费付青海志文机械设备租赁有限公司扣3%承兑点，付20176--公司</v>
      </c>
      <c r="J1532" s="344" t="str">
        <f ca="1" t="shared" si="241"/>
        <v>项目成本</v>
      </c>
      <c r="K1532" s="345">
        <f ca="1" t="shared" si="242"/>
        <v>0</v>
      </c>
      <c r="L1532" s="345">
        <f ca="1" t="shared" si="243"/>
        <v>20176</v>
      </c>
      <c r="M1532" s="345">
        <f ca="1" t="shared" si="244"/>
        <v>1607563.11</v>
      </c>
      <c r="N1532" s="345">
        <f ca="1" t="shared" si="245"/>
        <v>0</v>
      </c>
    </row>
    <row r="1533" ht="14.25" hidden="1" spans="1:14">
      <c r="A1533" s="334">
        <f>档案!A1532</f>
        <v>0</v>
      </c>
      <c r="B1533" s="334">
        <f ca="1" t="shared" si="238"/>
        <v>1</v>
      </c>
      <c r="D1533" s="334">
        <f ca="1" t="shared" si="246"/>
        <v>9</v>
      </c>
      <c r="E1533" s="327">
        <f ca="1" t="shared" si="247"/>
        <v>194</v>
      </c>
      <c r="F1533" s="327" t="str">
        <f ca="1">VLOOKUP(D1533,档案!A:C,3,FALSE)</f>
        <v>武汉开明</v>
      </c>
      <c r="G1533" s="338" t="str">
        <f ca="1">VLOOKUP(D1533,档案!A:B,2,FALSE)</f>
        <v>农商行豹澥支行310028</v>
      </c>
      <c r="H1533" s="328">
        <f ca="1" t="shared" si="239"/>
        <v>45682</v>
      </c>
      <c r="I1533" s="344" t="str">
        <f ca="1" t="shared" si="240"/>
        <v>财务部汪余欢用款年会餐费--公司</v>
      </c>
      <c r="J1533" s="344" t="str">
        <f ca="1" t="shared" si="241"/>
        <v>项目成本</v>
      </c>
      <c r="K1533" s="345">
        <f ca="1" t="shared" si="242"/>
        <v>0</v>
      </c>
      <c r="L1533" s="345">
        <f ca="1" t="shared" si="243"/>
        <v>12857</v>
      </c>
      <c r="M1533" s="345">
        <f ca="1" t="shared" si="244"/>
        <v>1594706.11</v>
      </c>
      <c r="N1533" s="345">
        <f ca="1" t="shared" si="245"/>
        <v>0</v>
      </c>
    </row>
    <row r="1534" ht="14.25" hidden="1" spans="1:14">
      <c r="A1534" s="334">
        <f>档案!A1533</f>
        <v>0</v>
      </c>
      <c r="B1534" s="334">
        <f ca="1" t="shared" si="238"/>
        <v>1</v>
      </c>
      <c r="D1534" s="334">
        <f ca="1" t="shared" si="246"/>
        <v>9</v>
      </c>
      <c r="E1534" s="327">
        <f ca="1" t="shared" si="247"/>
        <v>195</v>
      </c>
      <c r="F1534" s="327" t="str">
        <f ca="1">VLOOKUP(D1534,档案!A:C,3,FALSE)</f>
        <v>武汉开明</v>
      </c>
      <c r="G1534" s="338" t="str">
        <f ca="1">VLOOKUP(D1534,档案!A:B,2,FALSE)</f>
        <v>农商行豹澥支行310028</v>
      </c>
      <c r="H1534" s="328">
        <f ca="1" t="shared" si="239"/>
        <v>45682</v>
      </c>
      <c r="I1534" s="344" t="str">
        <f ca="1" t="shared" si="240"/>
        <v>生产部李权智用款国家电投集团山西铝业两套瓦，两个球瓦付张凯华--个人</v>
      </c>
      <c r="J1534" s="344" t="str">
        <f ca="1" t="shared" si="241"/>
        <v>项目成本</v>
      </c>
      <c r="K1534" s="345">
        <f ca="1" t="shared" si="242"/>
        <v>0</v>
      </c>
      <c r="L1534" s="345">
        <f ca="1" t="shared" si="243"/>
        <v>25000</v>
      </c>
      <c r="M1534" s="345">
        <f ca="1" t="shared" si="244"/>
        <v>1569706.11</v>
      </c>
      <c r="N1534" s="345">
        <f ca="1" t="shared" si="245"/>
        <v>0</v>
      </c>
    </row>
    <row r="1535" ht="14.25" hidden="1" spans="1:14">
      <c r="A1535" s="334">
        <f>档案!A1534</f>
        <v>0</v>
      </c>
      <c r="B1535" s="334">
        <f ca="1" t="shared" si="238"/>
        <v>1</v>
      </c>
      <c r="D1535" s="334">
        <f ca="1" t="shared" si="246"/>
        <v>9</v>
      </c>
      <c r="E1535" s="327">
        <f ca="1" t="shared" si="247"/>
        <v>196</v>
      </c>
      <c r="F1535" s="327" t="str">
        <f ca="1">VLOOKUP(D1535,档案!A:C,3,FALSE)</f>
        <v>武汉开明</v>
      </c>
      <c r="G1535" s="338" t="str">
        <f ca="1">VLOOKUP(D1535,档案!A:B,2,FALSE)</f>
        <v>农商行豹澥支行310028</v>
      </c>
      <c r="H1535" s="328">
        <f ca="1" t="shared" si="239"/>
        <v>45682</v>
      </c>
      <c r="I1535" s="344" t="str">
        <f ca="1" t="shared" si="240"/>
        <v>生产部李权智用款张凯华工程外包费--个人</v>
      </c>
      <c r="J1535" s="344" t="str">
        <f ca="1" t="shared" si="241"/>
        <v>项目成本</v>
      </c>
      <c r="K1535" s="345">
        <f ca="1" t="shared" si="242"/>
        <v>0</v>
      </c>
      <c r="L1535" s="345">
        <f ca="1" t="shared" si="243"/>
        <v>130660</v>
      </c>
      <c r="M1535" s="345">
        <f ca="1" t="shared" si="244"/>
        <v>1439046.11</v>
      </c>
      <c r="N1535" s="345">
        <f ca="1" t="shared" si="245"/>
        <v>0</v>
      </c>
    </row>
    <row r="1536" ht="14.25" hidden="1" spans="1:14">
      <c r="A1536" s="334">
        <f>档案!A1535</f>
        <v>0</v>
      </c>
      <c r="B1536" s="334">
        <f ca="1" t="shared" si="238"/>
        <v>1</v>
      </c>
      <c r="D1536" s="334">
        <f ca="1" t="shared" si="246"/>
        <v>9</v>
      </c>
      <c r="E1536" s="327">
        <f ca="1" t="shared" si="247"/>
        <v>197</v>
      </c>
      <c r="F1536" s="327" t="str">
        <f ca="1">VLOOKUP(D1536,档案!A:C,3,FALSE)</f>
        <v>武汉开明</v>
      </c>
      <c r="G1536" s="338" t="str">
        <f ca="1">VLOOKUP(D1536,档案!A:B,2,FALSE)</f>
        <v>农商行豹澥支行310028</v>
      </c>
      <c r="H1536" s="328">
        <f ca="1" t="shared" si="239"/>
        <v>45682</v>
      </c>
      <c r="I1536" s="344" t="str">
        <f ca="1" t="shared" si="240"/>
        <v>生产部李权智用款日照钢铁借支付张凯华(总金额35万，扣承兑现金5000元)--个人</v>
      </c>
      <c r="J1536" s="344" t="str">
        <f ca="1" t="shared" si="241"/>
        <v>项目成本</v>
      </c>
      <c r="K1536" s="345">
        <f ca="1" t="shared" si="242"/>
        <v>0</v>
      </c>
      <c r="L1536" s="345">
        <f ca="1" t="shared" si="243"/>
        <v>345000</v>
      </c>
      <c r="M1536" s="345">
        <f ca="1" t="shared" si="244"/>
        <v>1094046.11</v>
      </c>
      <c r="N1536" s="345">
        <f ca="1" t="shared" si="245"/>
        <v>0</v>
      </c>
    </row>
    <row r="1537" ht="14.25" hidden="1" spans="1:14">
      <c r="A1537" s="334">
        <f>档案!A1536</f>
        <v>0</v>
      </c>
      <c r="B1537" s="334">
        <f ca="1" t="shared" si="238"/>
        <v>1</v>
      </c>
      <c r="D1537" s="334">
        <f ca="1" t="shared" si="246"/>
        <v>9</v>
      </c>
      <c r="E1537" s="327">
        <f ca="1" t="shared" si="247"/>
        <v>198</v>
      </c>
      <c r="F1537" s="327" t="str">
        <f ca="1">VLOOKUP(D1537,档案!A:C,3,FALSE)</f>
        <v>武汉开明</v>
      </c>
      <c r="G1537" s="338" t="str">
        <f ca="1">VLOOKUP(D1537,档案!A:B,2,FALSE)</f>
        <v>农商行豹澥支行310028</v>
      </c>
      <c r="H1537" s="328">
        <f ca="1" t="shared" si="239"/>
        <v>45682</v>
      </c>
      <c r="I1537" s="344" t="str">
        <f ca="1" t="shared" si="240"/>
        <v>批量代发2024年12月武汉人员工资</v>
      </c>
      <c r="J1537" s="344" t="str">
        <f ca="1" t="shared" si="241"/>
        <v>付日常费用</v>
      </c>
      <c r="K1537" s="345">
        <f ca="1" t="shared" si="242"/>
        <v>0</v>
      </c>
      <c r="L1537" s="345">
        <f ca="1" t="shared" si="243"/>
        <v>259256.31</v>
      </c>
      <c r="M1537" s="345">
        <f ca="1" t="shared" si="244"/>
        <v>834789.8</v>
      </c>
      <c r="N1537" s="345">
        <f ca="1" t="shared" si="245"/>
        <v>0</v>
      </c>
    </row>
    <row r="1538" ht="14.25" hidden="1" spans="1:14">
      <c r="A1538" s="334">
        <f>档案!A1537</f>
        <v>0</v>
      </c>
      <c r="B1538" s="334">
        <f ca="1" t="shared" si="238"/>
        <v>1</v>
      </c>
      <c r="D1538" s="334">
        <f ca="1" t="shared" si="246"/>
        <v>9</v>
      </c>
      <c r="E1538" s="327">
        <f ca="1" t="shared" si="247"/>
        <v>199</v>
      </c>
      <c r="F1538" s="327" t="str">
        <f ca="1">VLOOKUP(D1538,档案!A:C,3,FALSE)</f>
        <v>武汉开明</v>
      </c>
      <c r="G1538" s="338" t="str">
        <f ca="1">VLOOKUP(D1538,档案!A:B,2,FALSE)</f>
        <v>农商行豹澥支行310028</v>
      </c>
      <c r="H1538" s="328">
        <f ca="1" t="shared" si="239"/>
        <v>45682</v>
      </c>
      <c r="I1538" s="344" t="str">
        <f ca="1" t="shared" si="240"/>
        <v>ETC扣款</v>
      </c>
      <c r="J1538" s="344" t="str">
        <f ca="1" t="shared" si="241"/>
        <v>项目成本</v>
      </c>
      <c r="K1538" s="345">
        <f ca="1" t="shared" si="242"/>
        <v>0</v>
      </c>
      <c r="L1538" s="345">
        <f ca="1" t="shared" si="243"/>
        <v>14.25</v>
      </c>
      <c r="M1538" s="345">
        <f ca="1" t="shared" si="244"/>
        <v>834775.55</v>
      </c>
      <c r="N1538" s="345">
        <f ca="1" t="shared" si="245"/>
        <v>0</v>
      </c>
    </row>
    <row r="1539" ht="14.25" hidden="1" spans="1:14">
      <c r="A1539" s="334">
        <f>档案!A1538</f>
        <v>0</v>
      </c>
      <c r="B1539" s="334">
        <f ca="1" t="shared" ref="B1539:B1602" si="248">COUNTA(INDIRECT("'"&amp;A1539&amp;"'!a:a"))</f>
        <v>1</v>
      </c>
      <c r="D1539" s="334">
        <f ca="1" t="shared" si="246"/>
        <v>9</v>
      </c>
      <c r="E1539" s="327">
        <f ca="1" t="shared" si="247"/>
        <v>200</v>
      </c>
      <c r="F1539" s="327" t="str">
        <f ca="1">VLOOKUP(D1539,档案!A:C,3,FALSE)</f>
        <v>武汉开明</v>
      </c>
      <c r="G1539" s="338" t="str">
        <f ca="1">VLOOKUP(D1539,档案!A:B,2,FALSE)</f>
        <v>农商行豹澥支行310028</v>
      </c>
      <c r="H1539" s="328">
        <f ca="1" t="shared" ref="H1539:H1602" si="249">INDEX(INDIRECT("'"&amp;$D1539&amp;"'!A:g"),$E1539,COLUMN()-7)</f>
        <v>45682</v>
      </c>
      <c r="I1539" s="344" t="str">
        <f ca="1" t="shared" ref="I1539:I1602" si="250">INDEX(INDIRECT("'"&amp;$D1539&amp;"'!A:g"),$E1539,COLUMN()-7)</f>
        <v>付熊曼招待费</v>
      </c>
      <c r="J1539" s="344" t="str">
        <f ca="1" t="shared" ref="J1539:J1602" si="251">INDEX(INDIRECT("'"&amp;$D1539&amp;"'!A:g"),$E1539,COLUMN()-7)</f>
        <v>付日常费用</v>
      </c>
      <c r="K1539" s="345">
        <f ca="1" t="shared" ref="K1539:K1602" si="252">INDEX(INDIRECT("'"&amp;$D1539&amp;"'!A:g"),$E1539,COLUMN()-7)</f>
        <v>0</v>
      </c>
      <c r="L1539" s="345">
        <f ca="1" t="shared" ref="L1539:L1602" si="253">INDEX(INDIRECT("'"&amp;$D1539&amp;"'!A:g"),$E1539,COLUMN()-7)</f>
        <v>15000</v>
      </c>
      <c r="M1539" s="345">
        <f ca="1" t="shared" ref="M1539:M1602" si="254">INDEX(INDIRECT("'"&amp;$D1539&amp;"'!A:g"),$E1539,COLUMN()-7)</f>
        <v>819775.55</v>
      </c>
      <c r="N1539" s="345">
        <f ca="1" t="shared" ref="N1539:N1602" si="255">INDEX(INDIRECT("'"&amp;$D1539&amp;"'!A:g"),$E1539,COLUMN()-7)</f>
        <v>0</v>
      </c>
    </row>
    <row r="1540" ht="14.25" hidden="1" spans="1:14">
      <c r="A1540" s="334">
        <f>档案!A1539</f>
        <v>0</v>
      </c>
      <c r="B1540" s="334">
        <f ca="1" t="shared" si="248"/>
        <v>1</v>
      </c>
      <c r="D1540" s="334">
        <f ca="1" t="shared" ref="D1540:D1603" si="256">IF(E1539&gt;=VLOOKUP(D1539,A:B,2,FALSE),D1539+1,D1539)</f>
        <v>9</v>
      </c>
      <c r="E1540" s="327">
        <f ca="1" t="shared" ref="E1540:E1603" si="257">IF(E1539&gt;=VLOOKUP(D1539,A:B,2,FALSE),3,E1539+1)</f>
        <v>201</v>
      </c>
      <c r="F1540" s="327" t="str">
        <f ca="1">VLOOKUP(D1540,档案!A:C,3,FALSE)</f>
        <v>武汉开明</v>
      </c>
      <c r="G1540" s="338" t="str">
        <f ca="1">VLOOKUP(D1540,档案!A:B,2,FALSE)</f>
        <v>农商行豹澥支行310028</v>
      </c>
      <c r="H1540" s="328">
        <f ca="1" t="shared" si="249"/>
        <v>45682</v>
      </c>
      <c r="I1540" s="344" t="str">
        <f ca="1" t="shared" si="250"/>
        <v>转湖北工行西山支行</v>
      </c>
      <c r="J1540" s="344" t="str">
        <f ca="1" t="shared" si="251"/>
        <v>转出他行或提现</v>
      </c>
      <c r="K1540" s="345">
        <f ca="1" t="shared" si="252"/>
        <v>0</v>
      </c>
      <c r="L1540" s="345">
        <f ca="1" t="shared" si="253"/>
        <v>70000</v>
      </c>
      <c r="M1540" s="345">
        <f ca="1" t="shared" si="254"/>
        <v>749775.55</v>
      </c>
      <c r="N1540" s="345">
        <f ca="1" t="shared" si="255"/>
        <v>0</v>
      </c>
    </row>
    <row r="1541" ht="14.25" hidden="1" spans="1:14">
      <c r="A1541" s="334">
        <f>档案!A1540</f>
        <v>0</v>
      </c>
      <c r="B1541" s="334">
        <f ca="1" t="shared" si="248"/>
        <v>1</v>
      </c>
      <c r="D1541" s="334">
        <f ca="1" t="shared" si="256"/>
        <v>9</v>
      </c>
      <c r="E1541" s="327">
        <f ca="1" t="shared" si="257"/>
        <v>202</v>
      </c>
      <c r="F1541" s="327" t="str">
        <f ca="1">VLOOKUP(D1541,档案!A:C,3,FALSE)</f>
        <v>武汉开明</v>
      </c>
      <c r="G1541" s="338" t="str">
        <f ca="1">VLOOKUP(D1541,档案!A:B,2,FALSE)</f>
        <v>农商行豹澥支行310028</v>
      </c>
      <c r="H1541" s="328">
        <f ca="1" t="shared" si="249"/>
        <v>45682</v>
      </c>
      <c r="I1541" s="344" t="str">
        <f ca="1" t="shared" si="250"/>
        <v>转湖北邮政</v>
      </c>
      <c r="J1541" s="344" t="str">
        <f ca="1" t="shared" si="251"/>
        <v>转出他行或提现</v>
      </c>
      <c r="K1541" s="345">
        <f ca="1" t="shared" si="252"/>
        <v>0</v>
      </c>
      <c r="L1541" s="345">
        <f ca="1" t="shared" si="253"/>
        <v>100000</v>
      </c>
      <c r="M1541" s="345">
        <f ca="1" t="shared" si="254"/>
        <v>649775.55</v>
      </c>
      <c r="N1541" s="345">
        <f ca="1" t="shared" si="255"/>
        <v>0</v>
      </c>
    </row>
    <row r="1542" ht="14.25" hidden="1" spans="1:14">
      <c r="A1542" s="334">
        <f>档案!A1541</f>
        <v>0</v>
      </c>
      <c r="B1542" s="334">
        <f ca="1" t="shared" si="248"/>
        <v>1</v>
      </c>
      <c r="D1542" s="334">
        <f ca="1" t="shared" si="256"/>
        <v>9</v>
      </c>
      <c r="E1542" s="327">
        <f ca="1" t="shared" si="257"/>
        <v>203</v>
      </c>
      <c r="F1542" s="327" t="str">
        <f ca="1">VLOOKUP(D1542,档案!A:C,3,FALSE)</f>
        <v>武汉开明</v>
      </c>
      <c r="G1542" s="338" t="str">
        <f ca="1">VLOOKUP(D1542,档案!A:B,2,FALSE)</f>
        <v>农商行豹澥支行310028</v>
      </c>
      <c r="H1542" s="328">
        <f ca="1" t="shared" si="249"/>
        <v>45683</v>
      </c>
      <c r="I1542" s="344" t="str">
        <f ca="1" t="shared" si="250"/>
        <v>商务部熊艳报销修复内容纯碱厂煅烧炉滚圈维修(轻灰2#、6#、重灰 3#)，合同胶装费用--公司</v>
      </c>
      <c r="J1542" s="344" t="str">
        <f ca="1" t="shared" si="251"/>
        <v>付日常费用</v>
      </c>
      <c r="K1542" s="345">
        <f ca="1" t="shared" si="252"/>
        <v>0</v>
      </c>
      <c r="L1542" s="345">
        <f ca="1" t="shared" si="253"/>
        <v>48</v>
      </c>
      <c r="M1542" s="345">
        <f ca="1" t="shared" si="254"/>
        <v>649727.55</v>
      </c>
      <c r="N1542" s="345">
        <f ca="1" t="shared" si="255"/>
        <v>0</v>
      </c>
    </row>
    <row r="1543" ht="14.25" hidden="1" spans="1:14">
      <c r="A1543" s="334">
        <f>档案!A1542</f>
        <v>0</v>
      </c>
      <c r="B1543" s="334">
        <f ca="1" t="shared" si="248"/>
        <v>1</v>
      </c>
      <c r="D1543" s="334">
        <f ca="1" t="shared" si="256"/>
        <v>9</v>
      </c>
      <c r="E1543" s="327">
        <f ca="1" t="shared" si="257"/>
        <v>204</v>
      </c>
      <c r="F1543" s="327" t="str">
        <f ca="1">VLOOKUP(D1543,档案!A:C,3,FALSE)</f>
        <v>武汉开明</v>
      </c>
      <c r="G1543" s="338" t="str">
        <f ca="1">VLOOKUP(D1543,档案!A:B,2,FALSE)</f>
        <v>农商行豹澥支行310028</v>
      </c>
      <c r="H1543" s="328">
        <f ca="1" t="shared" si="249"/>
        <v>45683</v>
      </c>
      <c r="I1543" s="344" t="str">
        <f ca="1" t="shared" si="250"/>
        <v>综合部蒋霞报销武汉开明因公积金UK换证事宜公章核验不通过，重新刻制新的印章并备案--公司</v>
      </c>
      <c r="J1543" s="344" t="str">
        <f ca="1" t="shared" si="251"/>
        <v>付日常费用</v>
      </c>
      <c r="K1543" s="345">
        <f ca="1" t="shared" si="252"/>
        <v>0</v>
      </c>
      <c r="L1543" s="345">
        <f ca="1" t="shared" si="253"/>
        <v>90</v>
      </c>
      <c r="M1543" s="345">
        <f ca="1" t="shared" si="254"/>
        <v>649637.55</v>
      </c>
      <c r="N1543" s="345">
        <f ca="1" t="shared" si="255"/>
        <v>0</v>
      </c>
    </row>
    <row r="1544" ht="14.25" hidden="1" spans="1:14">
      <c r="A1544" s="334">
        <f>档案!A1543</f>
        <v>0</v>
      </c>
      <c r="B1544" s="334">
        <f ca="1" t="shared" si="248"/>
        <v>1</v>
      </c>
      <c r="D1544" s="334">
        <f ca="1" t="shared" si="256"/>
        <v>9</v>
      </c>
      <c r="E1544" s="327">
        <f ca="1" t="shared" si="257"/>
        <v>205</v>
      </c>
      <c r="F1544" s="327" t="str">
        <f ca="1">VLOOKUP(D1544,档案!A:C,3,FALSE)</f>
        <v>武汉开明</v>
      </c>
      <c r="G1544" s="338" t="str">
        <f ca="1">VLOOKUP(D1544,档案!A:B,2,FALSE)</f>
        <v>农商行豹澥支行310028</v>
      </c>
      <c r="H1544" s="328">
        <f ca="1" t="shared" si="249"/>
        <v>45683</v>
      </c>
      <c r="I1544" s="344" t="str">
        <f ca="1" t="shared" si="250"/>
        <v>财务部汪余欢用款年会摄像费用付赵少平--个人</v>
      </c>
      <c r="J1544" s="344" t="str">
        <f ca="1" t="shared" si="251"/>
        <v>付日常费用</v>
      </c>
      <c r="K1544" s="345">
        <f ca="1" t="shared" si="252"/>
        <v>0</v>
      </c>
      <c r="L1544" s="345">
        <f ca="1" t="shared" si="253"/>
        <v>3500</v>
      </c>
      <c r="M1544" s="345">
        <f ca="1" t="shared" si="254"/>
        <v>646137.55</v>
      </c>
      <c r="N1544" s="345">
        <f ca="1" t="shared" si="255"/>
        <v>0</v>
      </c>
    </row>
    <row r="1545" ht="14.25" hidden="1" spans="1:14">
      <c r="A1545" s="334">
        <f>档案!A1544</f>
        <v>0</v>
      </c>
      <c r="B1545" s="334">
        <f ca="1" t="shared" si="248"/>
        <v>1</v>
      </c>
      <c r="D1545" s="334">
        <f ca="1" t="shared" si="256"/>
        <v>9</v>
      </c>
      <c r="E1545" s="327">
        <f ca="1" t="shared" si="257"/>
        <v>206</v>
      </c>
      <c r="F1545" s="327" t="str">
        <f ca="1">VLOOKUP(D1545,档案!A:C,3,FALSE)</f>
        <v>武汉开明</v>
      </c>
      <c r="G1545" s="338" t="str">
        <f ca="1">VLOOKUP(D1545,档案!A:B,2,FALSE)</f>
        <v>农商行豹澥支行310028</v>
      </c>
      <c r="H1545" s="328">
        <f ca="1" t="shared" si="249"/>
        <v>45683</v>
      </c>
      <c r="I1545" s="344" t="str">
        <f ca="1" t="shared" si="250"/>
        <v>综合部蒋霞用款武汉开明知识产权年费--公司</v>
      </c>
      <c r="J1545" s="344" t="str">
        <f ca="1" t="shared" si="251"/>
        <v>付日常费用</v>
      </c>
      <c r="K1545" s="345">
        <f ca="1" t="shared" si="252"/>
        <v>0</v>
      </c>
      <c r="L1545" s="345">
        <f ca="1" t="shared" si="253"/>
        <v>1290</v>
      </c>
      <c r="M1545" s="345">
        <f ca="1" t="shared" si="254"/>
        <v>644847.55</v>
      </c>
      <c r="N1545" s="345">
        <f ca="1" t="shared" si="255"/>
        <v>0</v>
      </c>
    </row>
    <row r="1546" ht="14.25" hidden="1" spans="1:14">
      <c r="A1546" s="334">
        <f>档案!A1545</f>
        <v>0</v>
      </c>
      <c r="B1546" s="334">
        <f ca="1" t="shared" si="248"/>
        <v>1</v>
      </c>
      <c r="D1546" s="334">
        <f ca="1" t="shared" si="256"/>
        <v>9</v>
      </c>
      <c r="E1546" s="327">
        <f ca="1" t="shared" si="257"/>
        <v>207</v>
      </c>
      <c r="F1546" s="327" t="str">
        <f ca="1">VLOOKUP(D1546,档案!A:C,3,FALSE)</f>
        <v>武汉开明</v>
      </c>
      <c r="G1546" s="338" t="str">
        <f ca="1">VLOOKUP(D1546,档案!A:B,2,FALSE)</f>
        <v>农商行豹澥支行310028</v>
      </c>
      <c r="H1546" s="328">
        <f ca="1" t="shared" si="249"/>
        <v>45683</v>
      </c>
      <c r="I1546" s="344" t="str">
        <f ca="1" t="shared" si="250"/>
        <v>生产部程时勇报销福建青拓镍业交通费--个人</v>
      </c>
      <c r="J1546" s="344" t="str">
        <f ca="1" t="shared" si="251"/>
        <v>项目成本</v>
      </c>
      <c r="K1546" s="345">
        <f ca="1" t="shared" si="252"/>
        <v>0</v>
      </c>
      <c r="L1546" s="345">
        <f ca="1" t="shared" si="253"/>
        <v>535</v>
      </c>
      <c r="M1546" s="345">
        <f ca="1" t="shared" si="254"/>
        <v>644312.55</v>
      </c>
      <c r="N1546" s="345">
        <f ca="1" t="shared" si="255"/>
        <v>0</v>
      </c>
    </row>
    <row r="1547" ht="14.25" hidden="1" spans="1:14">
      <c r="A1547" s="334">
        <f>档案!A1546</f>
        <v>0</v>
      </c>
      <c r="B1547" s="334">
        <f ca="1" t="shared" si="248"/>
        <v>1</v>
      </c>
      <c r="D1547" s="334">
        <f ca="1" t="shared" si="256"/>
        <v>9</v>
      </c>
      <c r="E1547" s="327">
        <f ca="1" t="shared" si="257"/>
        <v>208</v>
      </c>
      <c r="F1547" s="327" t="str">
        <f ca="1">VLOOKUP(D1547,档案!A:C,3,FALSE)</f>
        <v>武汉开明</v>
      </c>
      <c r="G1547" s="338" t="str">
        <f ca="1">VLOOKUP(D1547,档案!A:B,2,FALSE)</f>
        <v>农商行豹澥支行310028</v>
      </c>
      <c r="H1547" s="328">
        <f ca="1" t="shared" si="249"/>
        <v>45683</v>
      </c>
      <c r="I1547" s="344" t="str">
        <f ca="1" t="shared" si="250"/>
        <v>生产部程时勇报销日照钢铁交通费--个人</v>
      </c>
      <c r="J1547" s="344" t="str">
        <f ca="1" t="shared" si="251"/>
        <v>项目成本</v>
      </c>
      <c r="K1547" s="345">
        <f ca="1" t="shared" si="252"/>
        <v>0</v>
      </c>
      <c r="L1547" s="345">
        <f ca="1" t="shared" si="253"/>
        <v>262</v>
      </c>
      <c r="M1547" s="345">
        <f ca="1" t="shared" si="254"/>
        <v>644050.55</v>
      </c>
      <c r="N1547" s="345">
        <f ca="1" t="shared" si="255"/>
        <v>0</v>
      </c>
    </row>
    <row r="1548" ht="14.25" hidden="1" spans="1:14">
      <c r="A1548" s="334">
        <f>档案!A1547</f>
        <v>0</v>
      </c>
      <c r="B1548" s="334">
        <f ca="1" t="shared" si="248"/>
        <v>1</v>
      </c>
      <c r="D1548" s="334">
        <f ca="1" t="shared" si="256"/>
        <v>9</v>
      </c>
      <c r="E1548" s="327">
        <f ca="1" t="shared" si="257"/>
        <v>209</v>
      </c>
      <c r="F1548" s="327" t="str">
        <f ca="1">VLOOKUP(D1548,档案!A:C,3,FALSE)</f>
        <v>武汉开明</v>
      </c>
      <c r="G1548" s="338" t="str">
        <f ca="1">VLOOKUP(D1548,档案!A:B,2,FALSE)</f>
        <v>农商行豹澥支行310028</v>
      </c>
      <c r="H1548" s="328">
        <f ca="1" t="shared" si="249"/>
        <v>45683</v>
      </c>
      <c r="I1548" s="344" t="str">
        <f ca="1" t="shared" si="250"/>
        <v>生产部黄国恩报销1.5-1.7日照钢铁至伊犁钢铁交通费--个人</v>
      </c>
      <c r="J1548" s="344" t="str">
        <f ca="1" t="shared" si="251"/>
        <v>项目成本</v>
      </c>
      <c r="K1548" s="345">
        <f ca="1" t="shared" si="252"/>
        <v>0</v>
      </c>
      <c r="L1548" s="345">
        <f ca="1" t="shared" si="253"/>
        <v>705</v>
      </c>
      <c r="M1548" s="345">
        <f ca="1" t="shared" si="254"/>
        <v>643345.55</v>
      </c>
      <c r="N1548" s="345">
        <f ca="1" t="shared" si="255"/>
        <v>0</v>
      </c>
    </row>
    <row r="1549" ht="14.25" hidden="1" spans="1:14">
      <c r="A1549" s="334">
        <f>档案!A1548</f>
        <v>0</v>
      </c>
      <c r="B1549" s="334">
        <f ca="1" t="shared" si="248"/>
        <v>1</v>
      </c>
      <c r="D1549" s="334">
        <f ca="1" t="shared" si="256"/>
        <v>9</v>
      </c>
      <c r="E1549" s="327">
        <f ca="1" t="shared" si="257"/>
        <v>210</v>
      </c>
      <c r="F1549" s="327" t="str">
        <f ca="1">VLOOKUP(D1549,档案!A:C,3,FALSE)</f>
        <v>武汉开明</v>
      </c>
      <c r="G1549" s="338" t="str">
        <f ca="1">VLOOKUP(D1549,档案!A:B,2,FALSE)</f>
        <v>农商行豹澥支行310028</v>
      </c>
      <c r="H1549" s="328">
        <f ca="1" t="shared" si="249"/>
        <v>45683</v>
      </c>
      <c r="I1549" s="344" t="str">
        <f ca="1" t="shared" si="250"/>
        <v>生产部林家祥报销12.8伊宁站至新源县交通费--个人</v>
      </c>
      <c r="J1549" s="344" t="str">
        <f ca="1" t="shared" si="251"/>
        <v>项目成本</v>
      </c>
      <c r="K1549" s="345">
        <f ca="1" t="shared" si="252"/>
        <v>0</v>
      </c>
      <c r="L1549" s="345">
        <f ca="1" t="shared" si="253"/>
        <v>50</v>
      </c>
      <c r="M1549" s="345">
        <f ca="1" t="shared" si="254"/>
        <v>643295.55</v>
      </c>
      <c r="N1549" s="345">
        <f ca="1" t="shared" si="255"/>
        <v>0</v>
      </c>
    </row>
    <row r="1550" ht="14.25" hidden="1" spans="1:14">
      <c r="A1550" s="334">
        <f>档案!A1549</f>
        <v>0</v>
      </c>
      <c r="B1550" s="334">
        <f ca="1" t="shared" si="248"/>
        <v>1</v>
      </c>
      <c r="D1550" s="334">
        <f ca="1" t="shared" si="256"/>
        <v>9</v>
      </c>
      <c r="E1550" s="327">
        <f ca="1" t="shared" si="257"/>
        <v>211</v>
      </c>
      <c r="F1550" s="327" t="str">
        <f ca="1">VLOOKUP(D1550,档案!A:C,3,FALSE)</f>
        <v>武汉开明</v>
      </c>
      <c r="G1550" s="338" t="str">
        <f ca="1">VLOOKUP(D1550,档案!A:B,2,FALSE)</f>
        <v>农商行豹澥支行310028</v>
      </c>
      <c r="H1550" s="328">
        <f ca="1" t="shared" si="249"/>
        <v>45683</v>
      </c>
      <c r="I1550" s="344" t="str">
        <f ca="1" t="shared" si="250"/>
        <v>生产部林维报销日照钢铁安全罚款挂靠安全员连带责任(代供应商张凯华支付)--个人</v>
      </c>
      <c r="J1550" s="344" t="str">
        <f ca="1" t="shared" si="251"/>
        <v>项目成本</v>
      </c>
      <c r="K1550" s="345">
        <f ca="1" t="shared" si="252"/>
        <v>0</v>
      </c>
      <c r="L1550" s="345">
        <f ca="1" t="shared" si="253"/>
        <v>500</v>
      </c>
      <c r="M1550" s="345">
        <f ca="1" t="shared" si="254"/>
        <v>642795.55</v>
      </c>
      <c r="N1550" s="345">
        <f ca="1" t="shared" si="255"/>
        <v>0</v>
      </c>
    </row>
    <row r="1551" ht="14.25" hidden="1" spans="1:14">
      <c r="A1551" s="334">
        <f>档案!A1550</f>
        <v>0</v>
      </c>
      <c r="B1551" s="334">
        <f ca="1" t="shared" si="248"/>
        <v>1</v>
      </c>
      <c r="D1551" s="334">
        <f ca="1" t="shared" si="256"/>
        <v>9</v>
      </c>
      <c r="E1551" s="327">
        <f ca="1" t="shared" si="257"/>
        <v>212</v>
      </c>
      <c r="F1551" s="327" t="str">
        <f ca="1">VLOOKUP(D1551,档案!A:C,3,FALSE)</f>
        <v>武汉开明</v>
      </c>
      <c r="G1551" s="338" t="str">
        <f ca="1">VLOOKUP(D1551,档案!A:B,2,FALSE)</f>
        <v>农商行豹澥支行310028</v>
      </c>
      <c r="H1551" s="328">
        <f ca="1" t="shared" si="249"/>
        <v>45683</v>
      </c>
      <c r="I1551" s="344" t="str">
        <f ca="1" t="shared" si="250"/>
        <v>生产部毛昌兵报销福建青拓镍业开封到福安1.17-18交通费--个人</v>
      </c>
      <c r="J1551" s="344" t="str">
        <f ca="1" t="shared" si="251"/>
        <v>项目成本</v>
      </c>
      <c r="K1551" s="345">
        <f ca="1" t="shared" si="252"/>
        <v>0</v>
      </c>
      <c r="L1551" s="345">
        <f ca="1" t="shared" si="253"/>
        <v>362.5</v>
      </c>
      <c r="M1551" s="345">
        <f ca="1" t="shared" si="254"/>
        <v>642433.05</v>
      </c>
      <c r="N1551" s="345">
        <f ca="1" t="shared" si="255"/>
        <v>0</v>
      </c>
    </row>
    <row r="1552" ht="14.25" hidden="1" spans="1:14">
      <c r="A1552" s="334">
        <f>档案!A1551</f>
        <v>0</v>
      </c>
      <c r="B1552" s="334">
        <f ca="1" t="shared" si="248"/>
        <v>1</v>
      </c>
      <c r="D1552" s="334">
        <f ca="1" t="shared" si="256"/>
        <v>9</v>
      </c>
      <c r="E1552" s="327">
        <f ca="1" t="shared" si="257"/>
        <v>213</v>
      </c>
      <c r="F1552" s="327" t="str">
        <f ca="1">VLOOKUP(D1552,档案!A:C,3,FALSE)</f>
        <v>武汉开明</v>
      </c>
      <c r="G1552" s="338" t="str">
        <f ca="1">VLOOKUP(D1552,档案!A:B,2,FALSE)</f>
        <v>农商行豹澥支行310028</v>
      </c>
      <c r="H1552" s="328">
        <f ca="1" t="shared" si="249"/>
        <v>45683</v>
      </c>
      <c r="I1552" s="344" t="str">
        <f ca="1" t="shared" si="250"/>
        <v>生产部饶凯报销盐湖镁业12.31-.12交通费--个人</v>
      </c>
      <c r="J1552" s="344" t="str">
        <f ca="1" t="shared" si="251"/>
        <v>项目成本</v>
      </c>
      <c r="K1552" s="345">
        <f ca="1" t="shared" si="252"/>
        <v>0</v>
      </c>
      <c r="L1552" s="345">
        <f ca="1" t="shared" si="253"/>
        <v>1239</v>
      </c>
      <c r="M1552" s="345">
        <f ca="1" t="shared" si="254"/>
        <v>641194.05</v>
      </c>
      <c r="N1552" s="345">
        <f ca="1" t="shared" si="255"/>
        <v>0</v>
      </c>
    </row>
    <row r="1553" ht="14.25" hidden="1" spans="1:14">
      <c r="A1553" s="334">
        <f>档案!A1552</f>
        <v>0</v>
      </c>
      <c r="B1553" s="334">
        <f ca="1" t="shared" si="248"/>
        <v>1</v>
      </c>
      <c r="D1553" s="334">
        <f ca="1" t="shared" si="256"/>
        <v>9</v>
      </c>
      <c r="E1553" s="327">
        <f ca="1" t="shared" si="257"/>
        <v>214</v>
      </c>
      <c r="F1553" s="327" t="str">
        <f ca="1">VLOOKUP(D1553,档案!A:C,3,FALSE)</f>
        <v>武汉开明</v>
      </c>
      <c r="G1553" s="338" t="str">
        <f ca="1">VLOOKUP(D1553,档案!A:B,2,FALSE)</f>
        <v>农商行豹澥支行310028</v>
      </c>
      <c r="H1553" s="328">
        <f ca="1" t="shared" si="249"/>
        <v>45683</v>
      </c>
      <c r="I1553" s="344" t="str">
        <f ca="1" t="shared" si="250"/>
        <v>生产部余永昕报销山西铝业外协工资--个人</v>
      </c>
      <c r="J1553" s="344" t="str">
        <f ca="1" t="shared" si="251"/>
        <v>项目成本</v>
      </c>
      <c r="K1553" s="345">
        <f ca="1" t="shared" si="252"/>
        <v>0</v>
      </c>
      <c r="L1553" s="345">
        <f ca="1" t="shared" si="253"/>
        <v>600</v>
      </c>
      <c r="M1553" s="345">
        <f ca="1" t="shared" si="254"/>
        <v>640594.05</v>
      </c>
      <c r="N1553" s="345">
        <f ca="1" t="shared" si="255"/>
        <v>0</v>
      </c>
    </row>
    <row r="1554" ht="14.25" hidden="1" spans="1:14">
      <c r="A1554" s="334">
        <f>档案!A1553</f>
        <v>0</v>
      </c>
      <c r="B1554" s="334">
        <f ca="1" t="shared" si="248"/>
        <v>1</v>
      </c>
      <c r="D1554" s="334">
        <f ca="1" t="shared" si="256"/>
        <v>9</v>
      </c>
      <c r="E1554" s="327">
        <f ca="1" t="shared" si="257"/>
        <v>215</v>
      </c>
      <c r="F1554" s="327" t="str">
        <f ca="1">VLOOKUP(D1554,档案!A:C,3,FALSE)</f>
        <v>武汉开明</v>
      </c>
      <c r="G1554" s="338" t="str">
        <f ca="1">VLOOKUP(D1554,档案!A:B,2,FALSE)</f>
        <v>农商行豹澥支行310028</v>
      </c>
      <c r="H1554" s="328">
        <f ca="1" t="shared" si="249"/>
        <v>45683</v>
      </c>
      <c r="I1554" s="344" t="str">
        <f ca="1" t="shared" si="250"/>
        <v>生产部余永昕报销山西铝业现场采购手套5双  香烟一包  印章  取千斤顶费用取印章费用--个人</v>
      </c>
      <c r="J1554" s="344" t="str">
        <f ca="1" t="shared" si="251"/>
        <v>项目成本</v>
      </c>
      <c r="K1554" s="345">
        <f ca="1" t="shared" si="252"/>
        <v>0</v>
      </c>
      <c r="L1554" s="345">
        <f ca="1" t="shared" si="253"/>
        <v>170</v>
      </c>
      <c r="M1554" s="345">
        <f ca="1" t="shared" si="254"/>
        <v>640424.05</v>
      </c>
      <c r="N1554" s="345">
        <f ca="1" t="shared" si="255"/>
        <v>0</v>
      </c>
    </row>
    <row r="1555" ht="14.25" hidden="1" spans="1:14">
      <c r="A1555" s="334">
        <f>档案!A1554</f>
        <v>0</v>
      </c>
      <c r="B1555" s="334">
        <f ca="1" t="shared" si="248"/>
        <v>1</v>
      </c>
      <c r="D1555" s="334">
        <f ca="1" t="shared" si="256"/>
        <v>9</v>
      </c>
      <c r="E1555" s="327">
        <f ca="1" t="shared" si="257"/>
        <v>216</v>
      </c>
      <c r="F1555" s="327" t="str">
        <f ca="1">VLOOKUP(D1555,档案!A:C,3,FALSE)</f>
        <v>武汉开明</v>
      </c>
      <c r="G1555" s="338" t="str">
        <f ca="1">VLOOKUP(D1555,档案!A:B,2,FALSE)</f>
        <v>农商行豹澥支行310028</v>
      </c>
      <c r="H1555" s="328">
        <f ca="1" t="shared" si="249"/>
        <v>45683</v>
      </c>
      <c r="I1555" s="344" t="str">
        <f ca="1" t="shared" si="250"/>
        <v>生产部余永昕报销2025.1.17日照钢铁体检费--个人</v>
      </c>
      <c r="J1555" s="344" t="str">
        <f ca="1" t="shared" si="251"/>
        <v>项目成本</v>
      </c>
      <c r="K1555" s="345">
        <f ca="1" t="shared" si="252"/>
        <v>0</v>
      </c>
      <c r="L1555" s="345">
        <f ca="1" t="shared" si="253"/>
        <v>110</v>
      </c>
      <c r="M1555" s="345">
        <f ca="1" t="shared" si="254"/>
        <v>640314.05</v>
      </c>
      <c r="N1555" s="345">
        <f ca="1" t="shared" si="255"/>
        <v>0</v>
      </c>
    </row>
    <row r="1556" ht="14.25" hidden="1" spans="1:14">
      <c r="A1556" s="334">
        <f>档案!A1555</f>
        <v>0</v>
      </c>
      <c r="B1556" s="334">
        <f ca="1" t="shared" si="248"/>
        <v>1</v>
      </c>
      <c r="D1556" s="334">
        <f ca="1" t="shared" si="256"/>
        <v>9</v>
      </c>
      <c r="E1556" s="327">
        <f ca="1" t="shared" si="257"/>
        <v>217</v>
      </c>
      <c r="F1556" s="327" t="str">
        <f ca="1">VLOOKUP(D1556,档案!A:C,3,FALSE)</f>
        <v>武汉开明</v>
      </c>
      <c r="G1556" s="338" t="str">
        <f ca="1">VLOOKUP(D1556,档案!A:B,2,FALSE)</f>
        <v>农商行豹澥支行310028</v>
      </c>
      <c r="H1556" s="328">
        <f ca="1" t="shared" si="249"/>
        <v>45683</v>
      </c>
      <c r="I1556" s="344" t="str">
        <f ca="1" t="shared" si="250"/>
        <v>生产部余永昕用款生育津贴2071.8元已经打到公司账户，现由公司账户转给余永昕个人--个人</v>
      </c>
      <c r="J1556" s="344" t="str">
        <f ca="1" t="shared" si="251"/>
        <v>项目成本</v>
      </c>
      <c r="K1556" s="345">
        <f ca="1" t="shared" si="252"/>
        <v>0</v>
      </c>
      <c r="L1556" s="345">
        <f ca="1" t="shared" si="253"/>
        <v>2071.8</v>
      </c>
      <c r="M1556" s="345">
        <f ca="1" t="shared" si="254"/>
        <v>638242.25</v>
      </c>
      <c r="N1556" s="345">
        <f ca="1" t="shared" si="255"/>
        <v>0</v>
      </c>
    </row>
    <row r="1557" ht="14.25" hidden="1" spans="1:14">
      <c r="A1557" s="334">
        <f>档案!A1556</f>
        <v>0</v>
      </c>
      <c r="B1557" s="334">
        <f ca="1" t="shared" si="248"/>
        <v>1</v>
      </c>
      <c r="D1557" s="334">
        <f ca="1" t="shared" si="256"/>
        <v>9</v>
      </c>
      <c r="E1557" s="327">
        <f ca="1" t="shared" si="257"/>
        <v>218</v>
      </c>
      <c r="F1557" s="327" t="str">
        <f ca="1">VLOOKUP(D1557,档案!A:C,3,FALSE)</f>
        <v>武汉开明</v>
      </c>
      <c r="G1557" s="338" t="str">
        <f ca="1">VLOOKUP(D1557,档案!A:B,2,FALSE)</f>
        <v>农商行豹澥支行310028</v>
      </c>
      <c r="H1557" s="328">
        <f ca="1" t="shared" si="249"/>
        <v>45683</v>
      </c>
      <c r="I1557" s="344" t="str">
        <f ca="1" t="shared" si="250"/>
        <v>生产部喻志明报销福建青拓镍业岚山西到福安交通费--个人</v>
      </c>
      <c r="J1557" s="344" t="str">
        <f ca="1" t="shared" si="251"/>
        <v>项目成本</v>
      </c>
      <c r="K1557" s="345">
        <f ca="1" t="shared" si="252"/>
        <v>0</v>
      </c>
      <c r="L1557" s="345">
        <f ca="1" t="shared" si="253"/>
        <v>519</v>
      </c>
      <c r="M1557" s="345">
        <f ca="1" t="shared" si="254"/>
        <v>637723.25</v>
      </c>
      <c r="N1557" s="345">
        <f ca="1" t="shared" si="255"/>
        <v>0</v>
      </c>
    </row>
    <row r="1558" ht="14.25" hidden="1" spans="1:14">
      <c r="A1558" s="334">
        <f>档案!A1557</f>
        <v>0</v>
      </c>
      <c r="B1558" s="334">
        <f ca="1" t="shared" si="248"/>
        <v>1</v>
      </c>
      <c r="D1558" s="334">
        <f ca="1" t="shared" si="256"/>
        <v>9</v>
      </c>
      <c r="E1558" s="327">
        <f ca="1" t="shared" si="257"/>
        <v>219</v>
      </c>
      <c r="F1558" s="327" t="str">
        <f ca="1">VLOOKUP(D1558,档案!A:C,3,FALSE)</f>
        <v>武汉开明</v>
      </c>
      <c r="G1558" s="338" t="str">
        <f ca="1">VLOOKUP(D1558,档案!A:B,2,FALSE)</f>
        <v>农商行豹澥支行310028</v>
      </c>
      <c r="H1558" s="328">
        <f ca="1" t="shared" si="249"/>
        <v>45683</v>
      </c>
      <c r="I1558" s="344" t="str">
        <f ca="1" t="shared" si="250"/>
        <v>生产部张泽松报销福建青拓镍业开封到福安，1.17-18--个人</v>
      </c>
      <c r="J1558" s="344" t="str">
        <f ca="1" t="shared" si="251"/>
        <v>项目成本</v>
      </c>
      <c r="K1558" s="345">
        <f ca="1" t="shared" si="252"/>
        <v>0</v>
      </c>
      <c r="L1558" s="345">
        <f ca="1" t="shared" si="253"/>
        <v>362.5</v>
      </c>
      <c r="M1558" s="345">
        <f ca="1" t="shared" si="254"/>
        <v>637360.75</v>
      </c>
      <c r="N1558" s="345">
        <f ca="1" t="shared" si="255"/>
        <v>0</v>
      </c>
    </row>
    <row r="1559" ht="14.25" hidden="1" spans="1:14">
      <c r="A1559" s="334">
        <f>档案!A1558</f>
        <v>0</v>
      </c>
      <c r="B1559" s="334">
        <f ca="1" t="shared" si="248"/>
        <v>1</v>
      </c>
      <c r="D1559" s="334">
        <f ca="1" t="shared" si="256"/>
        <v>9</v>
      </c>
      <c r="E1559" s="327">
        <f ca="1" t="shared" si="257"/>
        <v>220</v>
      </c>
      <c r="F1559" s="327" t="str">
        <f ca="1">VLOOKUP(D1559,档案!A:C,3,FALSE)</f>
        <v>武汉开明</v>
      </c>
      <c r="G1559" s="338" t="str">
        <f ca="1">VLOOKUP(D1559,档案!A:B,2,FALSE)</f>
        <v>农商行豹澥支行310028</v>
      </c>
      <c r="H1559" s="328">
        <f ca="1" t="shared" si="249"/>
        <v>45683</v>
      </c>
      <c r="I1559" s="344" t="str">
        <f ca="1" t="shared" si="250"/>
        <v>财务部黄华容用款徐中科团队收款提成费用付吴传俊--个人</v>
      </c>
      <c r="J1559" s="344" t="str">
        <f ca="1" t="shared" si="251"/>
        <v>付日常费用</v>
      </c>
      <c r="K1559" s="345">
        <f ca="1" t="shared" si="252"/>
        <v>0</v>
      </c>
      <c r="L1559" s="345">
        <f ca="1" t="shared" si="253"/>
        <v>23788.22</v>
      </c>
      <c r="M1559" s="345">
        <f ca="1" t="shared" si="254"/>
        <v>613572.53</v>
      </c>
      <c r="N1559" s="345">
        <f ca="1" t="shared" si="255"/>
        <v>0</v>
      </c>
    </row>
    <row r="1560" ht="14.25" hidden="1" spans="1:14">
      <c r="A1560" s="334">
        <f>档案!A1559</f>
        <v>0</v>
      </c>
      <c r="B1560" s="334">
        <f ca="1" t="shared" si="248"/>
        <v>1</v>
      </c>
      <c r="D1560" s="334">
        <f ca="1" t="shared" si="256"/>
        <v>9</v>
      </c>
      <c r="E1560" s="327">
        <f ca="1" t="shared" si="257"/>
        <v>221</v>
      </c>
      <c r="F1560" s="327" t="str">
        <f ca="1">VLOOKUP(D1560,档案!A:C,3,FALSE)</f>
        <v>武汉开明</v>
      </c>
      <c r="G1560" s="338" t="str">
        <f ca="1">VLOOKUP(D1560,档案!A:B,2,FALSE)</f>
        <v>农商行豹澥支行310028</v>
      </c>
      <c r="H1560" s="328">
        <f ca="1" t="shared" si="249"/>
        <v>45683</v>
      </c>
      <c r="I1560" s="344" t="str">
        <f ca="1" t="shared" si="250"/>
        <v>财务部汪余欢用款聂响军工资--个人</v>
      </c>
      <c r="J1560" s="344" t="str">
        <f ca="1" t="shared" si="251"/>
        <v>付日常费用</v>
      </c>
      <c r="K1560" s="345">
        <f ca="1" t="shared" si="252"/>
        <v>0</v>
      </c>
      <c r="L1560" s="345">
        <f ca="1" t="shared" si="253"/>
        <v>20000</v>
      </c>
      <c r="M1560" s="345">
        <f ca="1" t="shared" si="254"/>
        <v>593572.53</v>
      </c>
      <c r="N1560" s="345">
        <f ca="1" t="shared" si="255"/>
        <v>0</v>
      </c>
    </row>
    <row r="1561" ht="14.25" hidden="1" spans="1:14">
      <c r="A1561" s="334">
        <f>档案!A1560</f>
        <v>0</v>
      </c>
      <c r="B1561" s="334">
        <f ca="1" t="shared" si="248"/>
        <v>1</v>
      </c>
      <c r="D1561" s="334">
        <f ca="1" t="shared" si="256"/>
        <v>9</v>
      </c>
      <c r="E1561" s="327">
        <f ca="1" t="shared" si="257"/>
        <v>222</v>
      </c>
      <c r="F1561" s="327" t="str">
        <f ca="1">VLOOKUP(D1561,档案!A:C,3,FALSE)</f>
        <v>武汉开明</v>
      </c>
      <c r="G1561" s="338" t="str">
        <f ca="1">VLOOKUP(D1561,档案!A:B,2,FALSE)</f>
        <v>农商行豹澥支行310028</v>
      </c>
      <c r="H1561" s="328">
        <f ca="1" t="shared" si="249"/>
        <v>45683</v>
      </c>
      <c r="I1561" s="344" t="str">
        <f ca="1" t="shared" si="250"/>
        <v>总经办林全意借支市场开拓费用--个人</v>
      </c>
      <c r="J1561" s="344" t="str">
        <f ca="1" t="shared" si="251"/>
        <v>付日常费用</v>
      </c>
      <c r="K1561" s="345">
        <f ca="1" t="shared" si="252"/>
        <v>0</v>
      </c>
      <c r="L1561" s="345">
        <f ca="1" t="shared" si="253"/>
        <v>100000</v>
      </c>
      <c r="M1561" s="345">
        <f ca="1" t="shared" si="254"/>
        <v>493572.53</v>
      </c>
      <c r="N1561" s="345">
        <f ca="1" t="shared" si="255"/>
        <v>0</v>
      </c>
    </row>
    <row r="1562" ht="14.25" hidden="1" spans="1:14">
      <c r="A1562" s="334">
        <f>档案!A1561</f>
        <v>0</v>
      </c>
      <c r="B1562" s="334">
        <f ca="1" t="shared" si="248"/>
        <v>1</v>
      </c>
      <c r="D1562" s="334">
        <f ca="1" t="shared" si="256"/>
        <v>9</v>
      </c>
      <c r="E1562" s="327">
        <f ca="1" t="shared" si="257"/>
        <v>223</v>
      </c>
      <c r="F1562" s="327" t="str">
        <f ca="1">VLOOKUP(D1562,档案!A:C,3,FALSE)</f>
        <v>武汉开明</v>
      </c>
      <c r="G1562" s="338" t="str">
        <f ca="1">VLOOKUP(D1562,档案!A:B,2,FALSE)</f>
        <v>农商行豹澥支行310028</v>
      </c>
      <c r="H1562" s="328">
        <f ca="1" t="shared" si="249"/>
        <v>45683</v>
      </c>
      <c r="I1562" s="344" t="str">
        <f ca="1" t="shared" si="250"/>
        <v>小林总借款提成回款--个人</v>
      </c>
      <c r="J1562" s="344" t="str">
        <f ca="1" t="shared" si="251"/>
        <v>付日常费用</v>
      </c>
      <c r="K1562" s="345">
        <f ca="1" t="shared" si="252"/>
        <v>0</v>
      </c>
      <c r="L1562" s="345">
        <f ca="1" t="shared" si="253"/>
        <v>200000</v>
      </c>
      <c r="M1562" s="345">
        <f ca="1" t="shared" si="254"/>
        <v>293572.53</v>
      </c>
      <c r="N1562" s="345">
        <f ca="1" t="shared" si="255"/>
        <v>0</v>
      </c>
    </row>
    <row r="1563" ht="14.25" hidden="1" spans="1:14">
      <c r="A1563" s="334">
        <f>档案!A1562</f>
        <v>0</v>
      </c>
      <c r="B1563" s="334">
        <f ca="1" t="shared" si="248"/>
        <v>1</v>
      </c>
      <c r="D1563" s="334">
        <f ca="1" t="shared" si="256"/>
        <v>9</v>
      </c>
      <c r="E1563" s="327">
        <f ca="1" t="shared" si="257"/>
        <v>224</v>
      </c>
      <c r="F1563" s="327" t="str">
        <f ca="1">VLOOKUP(D1563,档案!A:C,3,FALSE)</f>
        <v>武汉开明</v>
      </c>
      <c r="G1563" s="338" t="str">
        <f ca="1">VLOOKUP(D1563,档案!A:B,2,FALSE)</f>
        <v>农商行豹澥支行310028</v>
      </c>
      <c r="H1563" s="328">
        <f ca="1" t="shared" si="249"/>
        <v>45683</v>
      </c>
      <c r="I1563" s="344" t="str">
        <f ca="1" t="shared" si="250"/>
        <v>生产部李权智用款中盐内蒙古工程款付高国俊--个人</v>
      </c>
      <c r="J1563" s="344" t="str">
        <f ca="1" t="shared" si="251"/>
        <v>项目成本</v>
      </c>
      <c r="K1563" s="345">
        <f ca="1" t="shared" si="252"/>
        <v>0</v>
      </c>
      <c r="L1563" s="345">
        <f ca="1" t="shared" si="253"/>
        <v>20000</v>
      </c>
      <c r="M1563" s="345">
        <f ca="1" t="shared" si="254"/>
        <v>273572.53</v>
      </c>
      <c r="N1563" s="345">
        <f ca="1" t="shared" si="255"/>
        <v>0</v>
      </c>
    </row>
    <row r="1564" ht="14.25" hidden="1" spans="1:14">
      <c r="A1564" s="334">
        <f>档案!A1563</f>
        <v>0</v>
      </c>
      <c r="B1564" s="334">
        <f ca="1" t="shared" si="248"/>
        <v>1</v>
      </c>
      <c r="D1564" s="334">
        <f ca="1" t="shared" si="256"/>
        <v>9</v>
      </c>
      <c r="E1564" s="327">
        <f ca="1" t="shared" si="257"/>
        <v>225</v>
      </c>
      <c r="F1564" s="327" t="str">
        <f ca="1">VLOOKUP(D1564,档案!A:C,3,FALSE)</f>
        <v>武汉开明</v>
      </c>
      <c r="G1564" s="338" t="str">
        <f ca="1">VLOOKUP(D1564,档案!A:B,2,FALSE)</f>
        <v>农商行豹澥支行310028</v>
      </c>
      <c r="H1564" s="328">
        <f ca="1" t="shared" si="249"/>
        <v>45683</v>
      </c>
      <c r="I1564" s="344" t="str">
        <f ca="1" t="shared" si="250"/>
        <v>批量代发2024年12月武汉人员生活费</v>
      </c>
      <c r="J1564" s="344" t="str">
        <f ca="1" t="shared" si="251"/>
        <v>付日常费用</v>
      </c>
      <c r="K1564" s="345">
        <f ca="1" t="shared" si="252"/>
        <v>0</v>
      </c>
      <c r="L1564" s="345">
        <f ca="1" t="shared" si="253"/>
        <v>13539</v>
      </c>
      <c r="M1564" s="345">
        <f ca="1" t="shared" si="254"/>
        <v>260033.53</v>
      </c>
      <c r="N1564" s="345">
        <f ca="1" t="shared" si="255"/>
        <v>0</v>
      </c>
    </row>
    <row r="1565" ht="14.25" hidden="1" spans="1:14">
      <c r="A1565" s="334">
        <f>档案!A1564</f>
        <v>0</v>
      </c>
      <c r="B1565" s="334">
        <f ca="1" t="shared" si="248"/>
        <v>1</v>
      </c>
      <c r="D1565" s="334">
        <f ca="1" t="shared" si="256"/>
        <v>9</v>
      </c>
      <c r="E1565" s="327">
        <f ca="1" t="shared" si="257"/>
        <v>226</v>
      </c>
      <c r="F1565" s="327" t="str">
        <f ca="1">VLOOKUP(D1565,档案!A:C,3,FALSE)</f>
        <v>武汉开明</v>
      </c>
      <c r="G1565" s="338" t="str">
        <f ca="1">VLOOKUP(D1565,档案!A:B,2,FALSE)</f>
        <v>农商行豹澥支行310028</v>
      </c>
      <c r="H1565" s="328">
        <f ca="1" t="shared" si="249"/>
        <v>45683</v>
      </c>
      <c r="I1565" s="344" t="str">
        <f ca="1" t="shared" si="250"/>
        <v>转徐中科团队生活费付吴传俊</v>
      </c>
      <c r="J1565" s="344" t="str">
        <f ca="1" t="shared" si="251"/>
        <v>付日常费用</v>
      </c>
      <c r="K1565" s="345">
        <f ca="1" t="shared" si="252"/>
        <v>0</v>
      </c>
      <c r="L1565" s="345">
        <f ca="1" t="shared" si="253"/>
        <v>6000</v>
      </c>
      <c r="M1565" s="345">
        <f ca="1" t="shared" si="254"/>
        <v>254033.53</v>
      </c>
      <c r="N1565" s="345">
        <f ca="1" t="shared" si="255"/>
        <v>0</v>
      </c>
    </row>
    <row r="1566" ht="14.25" hidden="1" spans="1:14">
      <c r="A1566" s="334">
        <f>档案!A1565</f>
        <v>0</v>
      </c>
      <c r="B1566" s="334">
        <f ca="1" t="shared" si="248"/>
        <v>1</v>
      </c>
      <c r="D1566" s="334">
        <f ca="1" t="shared" si="256"/>
        <v>9</v>
      </c>
      <c r="E1566" s="327">
        <f ca="1" t="shared" si="257"/>
        <v>227</v>
      </c>
      <c r="F1566" s="327" t="str">
        <f ca="1">VLOOKUP(D1566,档案!A:C,3,FALSE)</f>
        <v>武汉开明</v>
      </c>
      <c r="G1566" s="338" t="str">
        <f ca="1">VLOOKUP(D1566,档案!A:B,2,FALSE)</f>
        <v>农商行豹澥支行310028</v>
      </c>
      <c r="H1566" s="328">
        <f ca="1" t="shared" si="249"/>
        <v>45683</v>
      </c>
      <c r="I1566" s="344" t="str">
        <f ca="1" t="shared" si="250"/>
        <v>转王先梅邮政</v>
      </c>
      <c r="J1566" s="344" t="str">
        <f ca="1" t="shared" si="251"/>
        <v>转出他行或提现</v>
      </c>
      <c r="K1566" s="345">
        <f ca="1" t="shared" si="252"/>
        <v>0</v>
      </c>
      <c r="L1566" s="345">
        <f ca="1" t="shared" si="253"/>
        <v>50000</v>
      </c>
      <c r="M1566" s="345">
        <f ca="1" t="shared" si="254"/>
        <v>204033.53</v>
      </c>
      <c r="N1566" s="345">
        <f ca="1" t="shared" si="255"/>
        <v>0</v>
      </c>
    </row>
    <row r="1567" ht="14.25" hidden="1" spans="1:14">
      <c r="A1567" s="334">
        <f>档案!A1566</f>
        <v>0</v>
      </c>
      <c r="B1567" s="334">
        <f ca="1" t="shared" si="248"/>
        <v>1</v>
      </c>
      <c r="D1567" s="334">
        <f ca="1" t="shared" si="256"/>
        <v>9</v>
      </c>
      <c r="E1567" s="327">
        <f ca="1" t="shared" si="257"/>
        <v>228</v>
      </c>
      <c r="F1567" s="327" t="str">
        <f ca="1">VLOOKUP(D1567,档案!A:C,3,FALSE)</f>
        <v>武汉开明</v>
      </c>
      <c r="G1567" s="338" t="str">
        <f ca="1">VLOOKUP(D1567,档案!A:B,2,FALSE)</f>
        <v>农商行豹澥支行310028</v>
      </c>
      <c r="H1567" s="328">
        <f ca="1" t="shared" si="249"/>
        <v>45683</v>
      </c>
      <c r="I1567" s="344" t="str">
        <f ca="1" t="shared" si="250"/>
        <v>生产部李权智用款江西亚东焊缝探伤费用付武汉翊鑫工程测试技术有限公司--公司（原金额12000，扣承兑点360，实付11640）</v>
      </c>
      <c r="J1567" s="344" t="str">
        <f ca="1" t="shared" si="251"/>
        <v>项目成本</v>
      </c>
      <c r="K1567" s="345">
        <f ca="1" t="shared" si="252"/>
        <v>0</v>
      </c>
      <c r="L1567" s="345">
        <f ca="1" t="shared" si="253"/>
        <v>11640</v>
      </c>
      <c r="M1567" s="345">
        <f ca="1" t="shared" si="254"/>
        <v>192393.53</v>
      </c>
      <c r="N1567" s="345">
        <f ca="1" t="shared" si="255"/>
        <v>0</v>
      </c>
    </row>
    <row r="1568" ht="14.25" hidden="1" spans="1:14">
      <c r="A1568" s="334">
        <f>档案!A1567</f>
        <v>0</v>
      </c>
      <c r="B1568" s="334">
        <f ca="1" t="shared" si="248"/>
        <v>1</v>
      </c>
      <c r="D1568" s="334">
        <f ca="1" t="shared" si="256"/>
        <v>9</v>
      </c>
      <c r="E1568" s="327">
        <f ca="1" t="shared" si="257"/>
        <v>229</v>
      </c>
      <c r="F1568" s="327" t="str">
        <f ca="1">VLOOKUP(D1568,档案!A:C,3,FALSE)</f>
        <v>武汉开明</v>
      </c>
      <c r="G1568" s="338" t="str">
        <f ca="1">VLOOKUP(D1568,档案!A:B,2,FALSE)</f>
        <v>农商行豹澥支行310028</v>
      </c>
      <c r="H1568" s="328">
        <f ca="1" t="shared" si="249"/>
        <v>45694</v>
      </c>
      <c r="I1568" s="344" t="str">
        <f ca="1" t="shared" si="250"/>
        <v>ETC扣款</v>
      </c>
      <c r="J1568" s="344" t="str">
        <f ca="1" t="shared" si="251"/>
        <v>项目成本</v>
      </c>
      <c r="K1568" s="345">
        <f ca="1" t="shared" si="252"/>
        <v>0</v>
      </c>
      <c r="L1568" s="345">
        <f ca="1" t="shared" si="253"/>
        <v>10.1</v>
      </c>
      <c r="M1568" s="345">
        <f ca="1" t="shared" si="254"/>
        <v>192383.43</v>
      </c>
      <c r="N1568" s="345">
        <f ca="1" t="shared" si="255"/>
        <v>0</v>
      </c>
    </row>
    <row r="1569" ht="14.25" hidden="1" spans="1:14">
      <c r="A1569" s="334">
        <f>档案!A1568</f>
        <v>0</v>
      </c>
      <c r="B1569" s="334">
        <f ca="1" t="shared" si="248"/>
        <v>1</v>
      </c>
      <c r="D1569" s="334">
        <f ca="1" t="shared" si="256"/>
        <v>9</v>
      </c>
      <c r="E1569" s="327">
        <f ca="1" t="shared" si="257"/>
        <v>230</v>
      </c>
      <c r="F1569" s="327" t="str">
        <f ca="1">VLOOKUP(D1569,档案!A:C,3,FALSE)</f>
        <v>武汉开明</v>
      </c>
      <c r="G1569" s="338" t="str">
        <f ca="1">VLOOKUP(D1569,档案!A:B,2,FALSE)</f>
        <v>农商行豹澥支行310028</v>
      </c>
      <c r="H1569" s="328">
        <f ca="1" t="shared" si="249"/>
        <v>45694</v>
      </c>
      <c r="I1569" s="344" t="str">
        <f ca="1" t="shared" si="250"/>
        <v>收到蒋霞借支退回</v>
      </c>
      <c r="J1569" s="344" t="str">
        <f ca="1" t="shared" si="251"/>
        <v>其他收款</v>
      </c>
      <c r="K1569" s="345">
        <f ca="1" t="shared" si="252"/>
        <v>424.02</v>
      </c>
      <c r="L1569" s="345">
        <f ca="1" t="shared" si="253"/>
        <v>0</v>
      </c>
      <c r="M1569" s="345">
        <f ca="1" t="shared" si="254"/>
        <v>192807.45</v>
      </c>
      <c r="N1569" s="345">
        <f ca="1" t="shared" si="255"/>
        <v>0</v>
      </c>
    </row>
    <row r="1570" ht="14.25" hidden="1" spans="1:14">
      <c r="A1570" s="334">
        <f>档案!A1569</f>
        <v>0</v>
      </c>
      <c r="B1570" s="334">
        <f ca="1" t="shared" si="248"/>
        <v>1</v>
      </c>
      <c r="D1570" s="334">
        <f ca="1" t="shared" si="256"/>
        <v>9</v>
      </c>
      <c r="E1570" s="327">
        <f ca="1" t="shared" si="257"/>
        <v>231</v>
      </c>
      <c r="F1570" s="327" t="str">
        <f ca="1">VLOOKUP(D1570,档案!A:C,3,FALSE)</f>
        <v>武汉开明</v>
      </c>
      <c r="G1570" s="338" t="str">
        <f ca="1">VLOOKUP(D1570,档案!A:B,2,FALSE)</f>
        <v>农商行豹澥支行310028</v>
      </c>
      <c r="H1570" s="328">
        <f ca="1" t="shared" si="249"/>
        <v>45694</v>
      </c>
      <c r="I1570" s="344" t="str">
        <f ca="1" t="shared" si="250"/>
        <v>徐中科团队差旅费付吴传俊</v>
      </c>
      <c r="J1570" s="344" t="str">
        <f ca="1" t="shared" si="251"/>
        <v>付日常费用</v>
      </c>
      <c r="K1570" s="345">
        <f ca="1" t="shared" si="252"/>
        <v>0</v>
      </c>
      <c r="L1570" s="345">
        <f ca="1" t="shared" si="253"/>
        <v>3210.23</v>
      </c>
      <c r="M1570" s="345">
        <f ca="1" t="shared" si="254"/>
        <v>189597.22</v>
      </c>
      <c r="N1570" s="345">
        <f ca="1" t="shared" si="255"/>
        <v>0</v>
      </c>
    </row>
    <row r="1571" ht="14.25" hidden="1" spans="1:14">
      <c r="A1571" s="334">
        <f>档案!A1570</f>
        <v>0</v>
      </c>
      <c r="B1571" s="334">
        <f ca="1" t="shared" si="248"/>
        <v>1</v>
      </c>
      <c r="D1571" s="334">
        <f ca="1" t="shared" si="256"/>
        <v>9</v>
      </c>
      <c r="E1571" s="327">
        <f ca="1" t="shared" si="257"/>
        <v>232</v>
      </c>
      <c r="F1571" s="327" t="str">
        <f ca="1">VLOOKUP(D1571,档案!A:C,3,FALSE)</f>
        <v>武汉开明</v>
      </c>
      <c r="G1571" s="338" t="str">
        <f ca="1">VLOOKUP(D1571,档案!A:B,2,FALSE)</f>
        <v>农商行豹澥支行310028</v>
      </c>
      <c r="H1571" s="328">
        <f ca="1" t="shared" si="249"/>
        <v>45694</v>
      </c>
      <c r="I1571" s="344" t="str">
        <f ca="1" t="shared" si="250"/>
        <v>徐中科团队收款提成付吴传俊</v>
      </c>
      <c r="J1571" s="344" t="str">
        <f ca="1" t="shared" si="251"/>
        <v>付日常费用</v>
      </c>
      <c r="K1571" s="345">
        <f ca="1" t="shared" si="252"/>
        <v>0</v>
      </c>
      <c r="L1571" s="345">
        <f ca="1" t="shared" si="253"/>
        <v>8469.02</v>
      </c>
      <c r="M1571" s="345">
        <f ca="1" t="shared" si="254"/>
        <v>181128.2</v>
      </c>
      <c r="N1571" s="345">
        <f ca="1" t="shared" si="255"/>
        <v>0</v>
      </c>
    </row>
    <row r="1572" ht="14.25" hidden="1" spans="1:14">
      <c r="A1572" s="334">
        <f>档案!A1571</f>
        <v>0</v>
      </c>
      <c r="B1572" s="334">
        <f ca="1" t="shared" si="248"/>
        <v>1</v>
      </c>
      <c r="D1572" s="334">
        <f ca="1" t="shared" si="256"/>
        <v>9</v>
      </c>
      <c r="E1572" s="327">
        <f ca="1" t="shared" si="257"/>
        <v>233</v>
      </c>
      <c r="F1572" s="327" t="str">
        <f ca="1">VLOOKUP(D1572,档案!A:C,3,FALSE)</f>
        <v>武汉开明</v>
      </c>
      <c r="G1572" s="338" t="str">
        <f ca="1">VLOOKUP(D1572,档案!A:B,2,FALSE)</f>
        <v>农商行豹澥支行310028</v>
      </c>
      <c r="H1572" s="328">
        <f ca="1" t="shared" si="249"/>
        <v>45699</v>
      </c>
      <c r="I1572" s="344" t="str">
        <f ca="1" t="shared" si="250"/>
        <v>财务部杨婷用款王先梅和林家祥2个个体户办理核定征收费用付武汉企航顺意财务咨询有限公司--公司</v>
      </c>
      <c r="J1572" s="344" t="str">
        <f ca="1" t="shared" si="251"/>
        <v>付日常费用</v>
      </c>
      <c r="K1572" s="345">
        <f ca="1" t="shared" si="252"/>
        <v>0</v>
      </c>
      <c r="L1572" s="345">
        <f ca="1" t="shared" si="253"/>
        <v>600</v>
      </c>
      <c r="M1572" s="345">
        <f ca="1" t="shared" si="254"/>
        <v>180528.2</v>
      </c>
      <c r="N1572" s="345">
        <f ca="1" t="shared" si="255"/>
        <v>0</v>
      </c>
    </row>
    <row r="1573" ht="14.25" hidden="1" spans="1:14">
      <c r="A1573" s="334">
        <f>档案!A1572</f>
        <v>0</v>
      </c>
      <c r="B1573" s="334">
        <f ca="1" t="shared" si="248"/>
        <v>1</v>
      </c>
      <c r="D1573" s="334">
        <f ca="1" t="shared" si="256"/>
        <v>9</v>
      </c>
      <c r="E1573" s="327">
        <f ca="1" t="shared" si="257"/>
        <v>234</v>
      </c>
      <c r="F1573" s="327" t="str">
        <f ca="1">VLOOKUP(D1573,档案!A:C,3,FALSE)</f>
        <v>武汉开明</v>
      </c>
      <c r="G1573" s="338" t="str">
        <f ca="1">VLOOKUP(D1573,档案!A:B,2,FALSE)</f>
        <v>农商行豹澥支行310028</v>
      </c>
      <c r="H1573" s="328">
        <f ca="1" t="shared" si="249"/>
        <v>45699</v>
      </c>
      <c r="I1573" s="344" t="str">
        <f ca="1" t="shared" si="250"/>
        <v>ETC扣款</v>
      </c>
      <c r="J1573" s="344" t="str">
        <f ca="1" t="shared" si="251"/>
        <v>项目成本</v>
      </c>
      <c r="K1573" s="345">
        <f ca="1" t="shared" si="252"/>
        <v>0</v>
      </c>
      <c r="L1573" s="345">
        <f ca="1" t="shared" si="253"/>
        <v>10.1</v>
      </c>
      <c r="M1573" s="345">
        <f ca="1" t="shared" si="254"/>
        <v>180518.1</v>
      </c>
      <c r="N1573" s="345">
        <f ca="1" t="shared" si="255"/>
        <v>0</v>
      </c>
    </row>
    <row r="1574" ht="14.25" hidden="1" spans="1:14">
      <c r="A1574" s="334">
        <f>档案!A1573</f>
        <v>0</v>
      </c>
      <c r="B1574" s="334">
        <f ca="1" t="shared" si="248"/>
        <v>1</v>
      </c>
      <c r="D1574" s="334">
        <f ca="1" t="shared" si="256"/>
        <v>9</v>
      </c>
      <c r="E1574" s="327">
        <f ca="1" t="shared" si="257"/>
        <v>235</v>
      </c>
      <c r="F1574" s="327" t="str">
        <f ca="1">VLOOKUP(D1574,档案!A:C,3,FALSE)</f>
        <v>武汉开明</v>
      </c>
      <c r="G1574" s="338" t="str">
        <f ca="1">VLOOKUP(D1574,档案!A:B,2,FALSE)</f>
        <v>农商行豹澥支行310028</v>
      </c>
      <c r="H1574" s="328">
        <f ca="1" t="shared" si="249"/>
        <v>45699</v>
      </c>
      <c r="I1574" s="344" t="str">
        <f ca="1" t="shared" si="250"/>
        <v>ETC扣款</v>
      </c>
      <c r="J1574" s="344" t="str">
        <f ca="1" t="shared" si="251"/>
        <v>项目成本</v>
      </c>
      <c r="K1574" s="345">
        <f ca="1" t="shared" si="252"/>
        <v>0</v>
      </c>
      <c r="L1574" s="345">
        <f ca="1" t="shared" si="253"/>
        <v>10.1</v>
      </c>
      <c r="M1574" s="345">
        <f ca="1" t="shared" si="254"/>
        <v>180508</v>
      </c>
      <c r="N1574" s="345">
        <f ca="1" t="shared" si="255"/>
        <v>0</v>
      </c>
    </row>
    <row r="1575" ht="14.25" hidden="1" spans="1:14">
      <c r="A1575" s="334">
        <f>档案!A1574</f>
        <v>0</v>
      </c>
      <c r="B1575" s="334">
        <f ca="1" t="shared" si="248"/>
        <v>1</v>
      </c>
      <c r="D1575" s="334">
        <f ca="1" t="shared" si="256"/>
        <v>9</v>
      </c>
      <c r="E1575" s="327">
        <f ca="1" t="shared" si="257"/>
        <v>236</v>
      </c>
      <c r="F1575" s="327" t="str">
        <f ca="1">VLOOKUP(D1575,档案!A:C,3,FALSE)</f>
        <v>武汉开明</v>
      </c>
      <c r="G1575" s="338" t="str">
        <f ca="1">VLOOKUP(D1575,档案!A:B,2,FALSE)</f>
        <v>农商行豹澥支行310028</v>
      </c>
      <c r="H1575" s="328">
        <f ca="1" t="shared" si="249"/>
        <v>45700</v>
      </c>
      <c r="I1575" s="344" t="str">
        <f ca="1" t="shared" si="250"/>
        <v>ETC扣款</v>
      </c>
      <c r="J1575" s="344" t="str">
        <f ca="1" t="shared" si="251"/>
        <v>项目成本</v>
      </c>
      <c r="K1575" s="345">
        <f ca="1" t="shared" si="252"/>
        <v>0</v>
      </c>
      <c r="L1575" s="345">
        <f ca="1" t="shared" si="253"/>
        <v>21.7</v>
      </c>
      <c r="M1575" s="345">
        <f ca="1" t="shared" si="254"/>
        <v>180486.3</v>
      </c>
      <c r="N1575" s="345">
        <f ca="1" t="shared" si="255"/>
        <v>0</v>
      </c>
    </row>
    <row r="1576" ht="14.25" hidden="1" spans="1:14">
      <c r="A1576" s="334">
        <f>档案!A1575</f>
        <v>0</v>
      </c>
      <c r="B1576" s="334">
        <f ca="1" t="shared" si="248"/>
        <v>1</v>
      </c>
      <c r="D1576" s="334">
        <f ca="1" t="shared" si="256"/>
        <v>9</v>
      </c>
      <c r="E1576" s="327">
        <f ca="1" t="shared" si="257"/>
        <v>237</v>
      </c>
      <c r="F1576" s="327" t="str">
        <f ca="1">VLOOKUP(D1576,档案!A:C,3,FALSE)</f>
        <v>武汉开明</v>
      </c>
      <c r="G1576" s="338" t="str">
        <f ca="1">VLOOKUP(D1576,档案!A:B,2,FALSE)</f>
        <v>农商行豹澥支行310028</v>
      </c>
      <c r="H1576" s="328">
        <f ca="1" t="shared" si="249"/>
        <v>45700</v>
      </c>
      <c r="I1576" s="344" t="str">
        <f ca="1" t="shared" si="250"/>
        <v>ETC扣款</v>
      </c>
      <c r="J1576" s="344" t="str">
        <f ca="1" t="shared" si="251"/>
        <v>项目成本</v>
      </c>
      <c r="K1576" s="345">
        <f ca="1" t="shared" si="252"/>
        <v>0</v>
      </c>
      <c r="L1576" s="345">
        <f ca="1" t="shared" si="253"/>
        <v>14.25</v>
      </c>
      <c r="M1576" s="345">
        <f ca="1" t="shared" si="254"/>
        <v>180472.05</v>
      </c>
      <c r="N1576" s="345">
        <f ca="1" t="shared" si="255"/>
        <v>0</v>
      </c>
    </row>
    <row r="1577" ht="14.25" hidden="1" spans="1:14">
      <c r="A1577" s="334">
        <f>档案!A1576</f>
        <v>0</v>
      </c>
      <c r="B1577" s="334">
        <f ca="1" t="shared" si="248"/>
        <v>1</v>
      </c>
      <c r="D1577" s="334">
        <f ca="1" t="shared" si="256"/>
        <v>9</v>
      </c>
      <c r="E1577" s="327">
        <f ca="1" t="shared" si="257"/>
        <v>238</v>
      </c>
      <c r="F1577" s="327" t="str">
        <f ca="1">VLOOKUP(D1577,档案!A:C,3,FALSE)</f>
        <v>武汉开明</v>
      </c>
      <c r="G1577" s="338" t="str">
        <f ca="1">VLOOKUP(D1577,档案!A:B,2,FALSE)</f>
        <v>农商行豹澥支行310028</v>
      </c>
      <c r="H1577" s="328">
        <f ca="1" t="shared" si="249"/>
        <v>45700</v>
      </c>
      <c r="I1577" s="344" t="str">
        <f ca="1" t="shared" si="250"/>
        <v>ETC扣款</v>
      </c>
      <c r="J1577" s="344" t="str">
        <f ca="1" t="shared" si="251"/>
        <v>项目成本</v>
      </c>
      <c r="K1577" s="345">
        <f ca="1" t="shared" si="252"/>
        <v>0</v>
      </c>
      <c r="L1577" s="345">
        <f ca="1" t="shared" si="253"/>
        <v>8.55</v>
      </c>
      <c r="M1577" s="345">
        <f ca="1" t="shared" si="254"/>
        <v>180463.5</v>
      </c>
      <c r="N1577" s="345">
        <f ca="1" t="shared" si="255"/>
        <v>0</v>
      </c>
    </row>
    <row r="1578" ht="14.25" hidden="1" spans="1:14">
      <c r="A1578" s="334">
        <f>档案!A1577</f>
        <v>0</v>
      </c>
      <c r="B1578" s="334">
        <f ca="1" t="shared" si="248"/>
        <v>1</v>
      </c>
      <c r="D1578" s="334">
        <f ca="1" t="shared" si="256"/>
        <v>9</v>
      </c>
      <c r="E1578" s="327">
        <f ca="1" t="shared" si="257"/>
        <v>239</v>
      </c>
      <c r="F1578" s="327" t="str">
        <f ca="1">VLOOKUP(D1578,档案!A:C,3,FALSE)</f>
        <v>武汉开明</v>
      </c>
      <c r="G1578" s="338" t="str">
        <f ca="1">VLOOKUP(D1578,档案!A:B,2,FALSE)</f>
        <v>农商行豹澥支行310028</v>
      </c>
      <c r="H1578" s="328">
        <f ca="1" t="shared" si="249"/>
        <v>45700</v>
      </c>
      <c r="I1578" s="344" t="str">
        <f ca="1" t="shared" si="250"/>
        <v>徐中科团队收款提成付吴传俊</v>
      </c>
      <c r="J1578" s="344" t="str">
        <f ca="1" t="shared" si="251"/>
        <v>付日常费用</v>
      </c>
      <c r="K1578" s="345">
        <f ca="1" t="shared" si="252"/>
        <v>0</v>
      </c>
      <c r="L1578" s="345">
        <f ca="1" t="shared" si="253"/>
        <v>3189.99</v>
      </c>
      <c r="M1578" s="345">
        <f ca="1" t="shared" si="254"/>
        <v>177273.51</v>
      </c>
      <c r="N1578" s="345">
        <f ca="1" t="shared" si="255"/>
        <v>0</v>
      </c>
    </row>
    <row r="1579" ht="14.25" hidden="1" spans="1:14">
      <c r="A1579" s="334">
        <f>档案!A1578</f>
        <v>0</v>
      </c>
      <c r="B1579" s="334">
        <f ca="1" t="shared" si="248"/>
        <v>1</v>
      </c>
      <c r="D1579" s="334">
        <f ca="1" t="shared" si="256"/>
        <v>9</v>
      </c>
      <c r="E1579" s="327">
        <f ca="1" t="shared" si="257"/>
        <v>240</v>
      </c>
      <c r="F1579" s="327" t="str">
        <f ca="1">VLOOKUP(D1579,档案!A:C,3,FALSE)</f>
        <v>武汉开明</v>
      </c>
      <c r="G1579" s="338" t="str">
        <f ca="1">VLOOKUP(D1579,档案!A:B,2,FALSE)</f>
        <v>农商行豹澥支行310028</v>
      </c>
      <c r="H1579" s="328">
        <f ca="1" t="shared" si="249"/>
        <v>45701</v>
      </c>
      <c r="I1579" s="344" t="str">
        <f ca="1" t="shared" si="250"/>
        <v>ETC扣款</v>
      </c>
      <c r="J1579" s="344" t="str">
        <f ca="1" t="shared" si="251"/>
        <v>项目成本</v>
      </c>
      <c r="K1579" s="345">
        <f ca="1" t="shared" si="252"/>
        <v>0</v>
      </c>
      <c r="L1579" s="345">
        <f ca="1" t="shared" si="253"/>
        <v>21.7</v>
      </c>
      <c r="M1579" s="345">
        <f ca="1" t="shared" si="254"/>
        <v>177251.81</v>
      </c>
      <c r="N1579" s="345">
        <f ca="1" t="shared" si="255"/>
        <v>0</v>
      </c>
    </row>
    <row r="1580" ht="14.25" hidden="1" spans="1:14">
      <c r="A1580" s="334">
        <f>档案!A1579</f>
        <v>0</v>
      </c>
      <c r="B1580" s="334">
        <f ca="1" t="shared" si="248"/>
        <v>1</v>
      </c>
      <c r="D1580" s="334">
        <f ca="1" t="shared" si="256"/>
        <v>9</v>
      </c>
      <c r="E1580" s="327">
        <f ca="1" t="shared" si="257"/>
        <v>241</v>
      </c>
      <c r="F1580" s="327" t="str">
        <f ca="1">VLOOKUP(D1580,档案!A:C,3,FALSE)</f>
        <v>武汉开明</v>
      </c>
      <c r="G1580" s="338" t="str">
        <f ca="1">VLOOKUP(D1580,档案!A:B,2,FALSE)</f>
        <v>农商行豹澥支行310028</v>
      </c>
      <c r="H1580" s="328">
        <f ca="1" t="shared" si="249"/>
        <v>45701</v>
      </c>
      <c r="I1580" s="344" t="str">
        <f ca="1" t="shared" si="250"/>
        <v>ETC扣款</v>
      </c>
      <c r="J1580" s="344" t="str">
        <f ca="1" t="shared" si="251"/>
        <v>项目成本</v>
      </c>
      <c r="K1580" s="345">
        <f ca="1" t="shared" si="252"/>
        <v>0</v>
      </c>
      <c r="L1580" s="345">
        <f ca="1" t="shared" si="253"/>
        <v>121.17</v>
      </c>
      <c r="M1580" s="345">
        <f ca="1" t="shared" si="254"/>
        <v>177130.64</v>
      </c>
      <c r="N1580" s="345">
        <f ca="1" t="shared" si="255"/>
        <v>0</v>
      </c>
    </row>
    <row r="1581" ht="14.25" hidden="1" spans="1:14">
      <c r="A1581" s="334">
        <f>档案!A1580</f>
        <v>0</v>
      </c>
      <c r="B1581" s="334">
        <f ca="1" t="shared" si="248"/>
        <v>1</v>
      </c>
      <c r="D1581" s="334">
        <f ca="1" t="shared" si="256"/>
        <v>9</v>
      </c>
      <c r="E1581" s="327">
        <f ca="1" t="shared" si="257"/>
        <v>242</v>
      </c>
      <c r="F1581" s="327" t="str">
        <f ca="1">VLOOKUP(D1581,档案!A:C,3,FALSE)</f>
        <v>武汉开明</v>
      </c>
      <c r="G1581" s="338" t="str">
        <f ca="1">VLOOKUP(D1581,档案!A:B,2,FALSE)</f>
        <v>农商行豹澥支行310028</v>
      </c>
      <c r="H1581" s="328">
        <f ca="1" t="shared" si="249"/>
        <v>45702</v>
      </c>
      <c r="I1581" s="344" t="str">
        <f ca="1" t="shared" si="250"/>
        <v>生产部王森报销伊犁钢铁前期10.20修车垫资--个人</v>
      </c>
      <c r="J1581" s="344" t="str">
        <f ca="1" t="shared" si="251"/>
        <v>项目成本</v>
      </c>
      <c r="K1581" s="345">
        <f ca="1" t="shared" si="252"/>
        <v>0</v>
      </c>
      <c r="L1581" s="345">
        <f ca="1" t="shared" si="253"/>
        <v>1360</v>
      </c>
      <c r="M1581" s="345">
        <f ca="1" t="shared" si="254"/>
        <v>175770.64</v>
      </c>
      <c r="N1581" s="345">
        <f ca="1" t="shared" si="255"/>
        <v>0</v>
      </c>
    </row>
    <row r="1582" ht="14.25" hidden="1" spans="1:14">
      <c r="A1582" s="334">
        <f>档案!A1581</f>
        <v>0</v>
      </c>
      <c r="B1582" s="334">
        <f ca="1" t="shared" si="248"/>
        <v>1</v>
      </c>
      <c r="D1582" s="334">
        <f ca="1" t="shared" si="256"/>
        <v>9</v>
      </c>
      <c r="E1582" s="327">
        <f ca="1" t="shared" si="257"/>
        <v>243</v>
      </c>
      <c r="F1582" s="327" t="str">
        <f ca="1">VLOOKUP(D1582,档案!A:C,3,FALSE)</f>
        <v>武汉开明</v>
      </c>
      <c r="G1582" s="338" t="str">
        <f ca="1">VLOOKUP(D1582,档案!A:B,2,FALSE)</f>
        <v>农商行豹澥支行310028</v>
      </c>
      <c r="H1582" s="328">
        <f ca="1" t="shared" si="249"/>
        <v>45702</v>
      </c>
      <c r="I1582" s="344" t="str">
        <f ca="1" t="shared" si="250"/>
        <v>生产部王森报销伊犁钢铁王森买烟1440元，1月17日中午吃饭碰到甲方给甲方买单69元--个人</v>
      </c>
      <c r="J1582" s="344" t="str">
        <f ca="1" t="shared" si="251"/>
        <v>项目成本</v>
      </c>
      <c r="K1582" s="345">
        <f ca="1" t="shared" si="252"/>
        <v>0</v>
      </c>
      <c r="L1582" s="345">
        <f ca="1" t="shared" si="253"/>
        <v>1509</v>
      </c>
      <c r="M1582" s="345">
        <f ca="1" t="shared" si="254"/>
        <v>174261.64</v>
      </c>
      <c r="N1582" s="345">
        <f ca="1" t="shared" si="255"/>
        <v>0</v>
      </c>
    </row>
    <row r="1583" ht="14.25" hidden="1" spans="1:14">
      <c r="A1583" s="334">
        <f>档案!A1582</f>
        <v>0</v>
      </c>
      <c r="B1583" s="334">
        <f ca="1" t="shared" si="248"/>
        <v>1</v>
      </c>
      <c r="D1583" s="334">
        <f ca="1" t="shared" si="256"/>
        <v>9</v>
      </c>
      <c r="E1583" s="327">
        <f ca="1" t="shared" si="257"/>
        <v>244</v>
      </c>
      <c r="F1583" s="327" t="str">
        <f ca="1">VLOOKUP(D1583,档案!A:C,3,FALSE)</f>
        <v>武汉开明</v>
      </c>
      <c r="G1583" s="338" t="str">
        <f ca="1">VLOOKUP(D1583,档案!A:B,2,FALSE)</f>
        <v>农商行豹澥支行310028</v>
      </c>
      <c r="H1583" s="328">
        <f ca="1" t="shared" si="249"/>
        <v>45702</v>
      </c>
      <c r="I1583" s="344" t="str">
        <f ca="1" t="shared" si="250"/>
        <v>生产部项小生报销山西铝业12.2进厂必须指定医院体检220元--个人</v>
      </c>
      <c r="J1583" s="344" t="str">
        <f ca="1" t="shared" si="251"/>
        <v>项目成本</v>
      </c>
      <c r="K1583" s="348">
        <f ca="1" t="shared" si="252"/>
        <v>0</v>
      </c>
      <c r="L1583" s="345">
        <f ca="1" t="shared" si="253"/>
        <v>220</v>
      </c>
      <c r="M1583" s="345">
        <f ca="1" t="shared" si="254"/>
        <v>174041.64</v>
      </c>
      <c r="N1583" s="345">
        <f ca="1" t="shared" si="255"/>
        <v>0</v>
      </c>
    </row>
    <row r="1584" ht="14.25" hidden="1" spans="1:14">
      <c r="A1584" s="334">
        <f>档案!A1583</f>
        <v>0</v>
      </c>
      <c r="B1584" s="334">
        <f ca="1" t="shared" si="248"/>
        <v>1</v>
      </c>
      <c r="D1584" s="334">
        <f ca="1" t="shared" si="256"/>
        <v>9</v>
      </c>
      <c r="E1584" s="327">
        <f ca="1" t="shared" si="257"/>
        <v>245</v>
      </c>
      <c r="F1584" s="327" t="str">
        <f ca="1">VLOOKUP(D1584,档案!A:C,3,FALSE)</f>
        <v>武汉开明</v>
      </c>
      <c r="G1584" s="338" t="str">
        <f ca="1">VLOOKUP(D1584,档案!A:B,2,FALSE)</f>
        <v>农商行豹澥支行310028</v>
      </c>
      <c r="H1584" s="328">
        <f ca="1" t="shared" si="249"/>
        <v>45702</v>
      </c>
      <c r="I1584" s="344" t="str">
        <f ca="1" t="shared" si="250"/>
        <v>生产部龚国庆报销山西铝业11.19进厂必须指定医院体检220元--个人</v>
      </c>
      <c r="J1584" s="344" t="str">
        <f ca="1" t="shared" si="251"/>
        <v>项目成本</v>
      </c>
      <c r="K1584" s="345">
        <f ca="1" t="shared" si="252"/>
        <v>0</v>
      </c>
      <c r="L1584" s="345">
        <f ca="1" t="shared" si="253"/>
        <v>220</v>
      </c>
      <c r="M1584" s="345">
        <f ca="1" t="shared" si="254"/>
        <v>173821.64</v>
      </c>
      <c r="N1584" s="345">
        <f ca="1" t="shared" si="255"/>
        <v>0</v>
      </c>
    </row>
    <row r="1585" ht="14.25" hidden="1" spans="1:14">
      <c r="A1585" s="334">
        <f>档案!A1584</f>
        <v>0</v>
      </c>
      <c r="B1585" s="334">
        <f ca="1" t="shared" si="248"/>
        <v>1</v>
      </c>
      <c r="D1585" s="334">
        <f ca="1" t="shared" si="256"/>
        <v>9</v>
      </c>
      <c r="E1585" s="327">
        <f ca="1" t="shared" si="257"/>
        <v>246</v>
      </c>
      <c r="F1585" s="327" t="str">
        <f ca="1">VLOOKUP(D1585,档案!A:C,3,FALSE)</f>
        <v>武汉开明</v>
      </c>
      <c r="G1585" s="338" t="str">
        <f ca="1">VLOOKUP(D1585,档案!A:B,2,FALSE)</f>
        <v>农商行豹澥支行310028</v>
      </c>
      <c r="H1585" s="328">
        <f ca="1" t="shared" si="249"/>
        <v>45702</v>
      </c>
      <c r="I1585" s="344" t="str">
        <f ca="1" t="shared" si="250"/>
        <v>生产部包兴报销盐湖镁业12.31-1.2交通费--个人</v>
      </c>
      <c r="J1585" s="344" t="str">
        <f ca="1" t="shared" si="251"/>
        <v>项目成本</v>
      </c>
      <c r="K1585" s="345">
        <f ca="1" t="shared" si="252"/>
        <v>0</v>
      </c>
      <c r="L1585" s="345">
        <f ca="1" t="shared" si="253"/>
        <v>903.75</v>
      </c>
      <c r="M1585" s="345">
        <f ca="1" t="shared" si="254"/>
        <v>172917.89</v>
      </c>
      <c r="N1585" s="345">
        <f ca="1" t="shared" si="255"/>
        <v>0</v>
      </c>
    </row>
    <row r="1586" ht="14.25" hidden="1" spans="1:14">
      <c r="A1586" s="334">
        <f>档案!A1585</f>
        <v>0</v>
      </c>
      <c r="B1586" s="334">
        <f ca="1" t="shared" si="248"/>
        <v>1</v>
      </c>
      <c r="D1586" s="334">
        <f ca="1" t="shared" si="256"/>
        <v>9</v>
      </c>
      <c r="E1586" s="327">
        <f ca="1" t="shared" si="257"/>
        <v>247</v>
      </c>
      <c r="F1586" s="327" t="str">
        <f ca="1">VLOOKUP(D1586,档案!A:C,3,FALSE)</f>
        <v>武汉开明</v>
      </c>
      <c r="G1586" s="338" t="str">
        <f ca="1">VLOOKUP(D1586,档案!A:B,2,FALSE)</f>
        <v>农商行豹澥支行310028</v>
      </c>
      <c r="H1586" s="328">
        <f ca="1" t="shared" si="249"/>
        <v>45702</v>
      </c>
      <c r="I1586" s="344" t="str">
        <f ca="1" t="shared" si="250"/>
        <v>生产部房延云报销山西铝业11.19进厂必须指定医院体检220元--个人</v>
      </c>
      <c r="J1586" s="344" t="str">
        <f ca="1" t="shared" si="251"/>
        <v>项目成本</v>
      </c>
      <c r="K1586" s="345">
        <f ca="1" t="shared" si="252"/>
        <v>0</v>
      </c>
      <c r="L1586" s="345">
        <f ca="1" t="shared" si="253"/>
        <v>220</v>
      </c>
      <c r="M1586" s="345">
        <f ca="1" t="shared" si="254"/>
        <v>172697.89</v>
      </c>
      <c r="N1586" s="345">
        <f ca="1" t="shared" si="255"/>
        <v>0</v>
      </c>
    </row>
    <row r="1587" ht="14.25" hidden="1" spans="1:14">
      <c r="A1587" s="334">
        <f>档案!A1586</f>
        <v>0</v>
      </c>
      <c r="B1587" s="334">
        <f ca="1" t="shared" si="248"/>
        <v>1</v>
      </c>
      <c r="D1587" s="334">
        <f ca="1" t="shared" si="256"/>
        <v>9</v>
      </c>
      <c r="E1587" s="327">
        <f ca="1" t="shared" si="257"/>
        <v>248</v>
      </c>
      <c r="F1587" s="327" t="str">
        <f ca="1">VLOOKUP(D1587,档案!A:C,3,FALSE)</f>
        <v>武汉开明</v>
      </c>
      <c r="G1587" s="338" t="str">
        <f ca="1">VLOOKUP(D1587,档案!A:B,2,FALSE)</f>
        <v>农商行豹澥支行310028</v>
      </c>
      <c r="H1587" s="328">
        <f ca="1" t="shared" si="249"/>
        <v>45702</v>
      </c>
      <c r="I1587" s="344" t="str">
        <f ca="1" t="shared" si="250"/>
        <v>生产部朱太礼报销日照钢铁体检费110元--个人</v>
      </c>
      <c r="J1587" s="344" t="str">
        <f ca="1" t="shared" si="251"/>
        <v>项目成本</v>
      </c>
      <c r="K1587" s="345">
        <f ca="1" t="shared" si="252"/>
        <v>0</v>
      </c>
      <c r="L1587" s="345">
        <f ca="1" t="shared" si="253"/>
        <v>110</v>
      </c>
      <c r="M1587" s="345">
        <f ca="1" t="shared" si="254"/>
        <v>172587.89</v>
      </c>
      <c r="N1587" s="345">
        <f ca="1" t="shared" si="255"/>
        <v>0</v>
      </c>
    </row>
    <row r="1588" ht="14.25" hidden="1" spans="1:14">
      <c r="A1588" s="334">
        <f>档案!A1587</f>
        <v>0</v>
      </c>
      <c r="B1588" s="334">
        <f ca="1" t="shared" si="248"/>
        <v>1</v>
      </c>
      <c r="D1588" s="334">
        <f ca="1" t="shared" si="256"/>
        <v>9</v>
      </c>
      <c r="E1588" s="327">
        <f ca="1" t="shared" si="257"/>
        <v>249</v>
      </c>
      <c r="F1588" s="327" t="str">
        <f ca="1">VLOOKUP(D1588,档案!A:C,3,FALSE)</f>
        <v>武汉开明</v>
      </c>
      <c r="G1588" s="338" t="str">
        <f ca="1">VLOOKUP(D1588,档案!A:B,2,FALSE)</f>
        <v>农商行豹澥支行310028</v>
      </c>
      <c r="H1588" s="328">
        <f ca="1" t="shared" si="249"/>
        <v>45702</v>
      </c>
      <c r="I1588" s="344" t="str">
        <f ca="1" t="shared" si="250"/>
        <v>生产部闵洋报销伊犁钢铁1.22-1.24机票费火车交通费--个人</v>
      </c>
      <c r="J1588" s="344" t="str">
        <f ca="1" t="shared" si="251"/>
        <v>项目成本</v>
      </c>
      <c r="K1588" s="345">
        <f ca="1" t="shared" si="252"/>
        <v>0</v>
      </c>
      <c r="L1588" s="345">
        <f ca="1" t="shared" si="253"/>
        <v>2648.61</v>
      </c>
      <c r="M1588" s="345">
        <f ca="1" t="shared" si="254"/>
        <v>169939.28</v>
      </c>
      <c r="N1588" s="345">
        <f ca="1" t="shared" si="255"/>
        <v>0</v>
      </c>
    </row>
    <row r="1589" ht="14.25" hidden="1" spans="1:14">
      <c r="A1589" s="334">
        <f>档案!A1588</f>
        <v>0</v>
      </c>
      <c r="B1589" s="334">
        <f ca="1" t="shared" si="248"/>
        <v>1</v>
      </c>
      <c r="D1589" s="334">
        <f ca="1" t="shared" si="256"/>
        <v>9</v>
      </c>
      <c r="E1589" s="327">
        <f ca="1" t="shared" si="257"/>
        <v>250</v>
      </c>
      <c r="F1589" s="327" t="str">
        <f ca="1">VLOOKUP(D1589,档案!A:C,3,FALSE)</f>
        <v>武汉开明</v>
      </c>
      <c r="G1589" s="338" t="str">
        <f ca="1">VLOOKUP(D1589,档案!A:B,2,FALSE)</f>
        <v>农商行豹澥支行310028</v>
      </c>
      <c r="H1589" s="328">
        <f ca="1" t="shared" si="249"/>
        <v>45702</v>
      </c>
      <c r="I1589" s="344" t="str">
        <f ca="1" t="shared" si="250"/>
        <v>销售部林维报销日照钢铁项目租皮卡车5天，2025年1月21日-2025年1月25日，100*5天=500元、加油130元--个人</v>
      </c>
      <c r="J1589" s="344" t="str">
        <f ca="1" t="shared" si="251"/>
        <v>项目成本</v>
      </c>
      <c r="K1589" s="345">
        <f ca="1" t="shared" si="252"/>
        <v>0</v>
      </c>
      <c r="L1589" s="345">
        <f ca="1" t="shared" si="253"/>
        <v>630</v>
      </c>
      <c r="M1589" s="345">
        <f ca="1" t="shared" si="254"/>
        <v>169309.28</v>
      </c>
      <c r="N1589" s="345">
        <f ca="1" t="shared" si="255"/>
        <v>0</v>
      </c>
    </row>
    <row r="1590" ht="14.25" hidden="1" spans="1:14">
      <c r="A1590" s="334">
        <f>档案!A1589</f>
        <v>0</v>
      </c>
      <c r="B1590" s="334">
        <f ca="1" t="shared" si="248"/>
        <v>1</v>
      </c>
      <c r="D1590" s="334">
        <f ca="1" t="shared" si="256"/>
        <v>9</v>
      </c>
      <c r="E1590" s="327">
        <f ca="1" t="shared" si="257"/>
        <v>251</v>
      </c>
      <c r="F1590" s="327" t="str">
        <f ca="1">VLOOKUP(D1590,档案!A:C,3,FALSE)</f>
        <v>武汉开明</v>
      </c>
      <c r="G1590" s="338" t="str">
        <f ca="1">VLOOKUP(D1590,档案!A:B,2,FALSE)</f>
        <v>农商行豹澥支行310028</v>
      </c>
      <c r="H1590" s="328">
        <f ca="1" t="shared" si="249"/>
        <v>45702</v>
      </c>
      <c r="I1590" s="344" t="str">
        <f ca="1" t="shared" si="250"/>
        <v>生产部王为超报销1.22-1.24伊犁钢铁回公司交通费，其中机票报销（机票、基建、燃油）2080元及火车费--个人</v>
      </c>
      <c r="J1590" s="344" t="str">
        <f ca="1" t="shared" si="251"/>
        <v>项目成本</v>
      </c>
      <c r="K1590" s="345">
        <f ca="1" t="shared" si="252"/>
        <v>0</v>
      </c>
      <c r="L1590" s="345">
        <f ca="1" t="shared" si="253"/>
        <v>2293</v>
      </c>
      <c r="M1590" s="345">
        <f ca="1" t="shared" si="254"/>
        <v>167016.28</v>
      </c>
      <c r="N1590" s="345">
        <f ca="1" t="shared" si="255"/>
        <v>0</v>
      </c>
    </row>
    <row r="1591" ht="14.25" hidden="1" spans="1:14">
      <c r="A1591" s="334">
        <f>档案!A1590</f>
        <v>0</v>
      </c>
      <c r="B1591" s="334">
        <f ca="1" t="shared" si="248"/>
        <v>1</v>
      </c>
      <c r="D1591" s="334">
        <f ca="1" t="shared" si="256"/>
        <v>9</v>
      </c>
      <c r="E1591" s="327">
        <f ca="1" t="shared" si="257"/>
        <v>252</v>
      </c>
      <c r="F1591" s="327" t="str">
        <f ca="1">VLOOKUP(D1591,档案!A:C,3,FALSE)</f>
        <v>武汉开明</v>
      </c>
      <c r="G1591" s="338" t="str">
        <f ca="1">VLOOKUP(D1591,档案!A:B,2,FALSE)</f>
        <v>农商行豹澥支行310028</v>
      </c>
      <c r="H1591" s="328">
        <f ca="1" t="shared" si="249"/>
        <v>45702</v>
      </c>
      <c r="I1591" s="344" t="str">
        <f ca="1" t="shared" si="250"/>
        <v>生产部李权智报销1.12捷达鄂AS7D07修理费用700元--个人</v>
      </c>
      <c r="J1591" s="344" t="str">
        <f ca="1" t="shared" si="251"/>
        <v>项目成本</v>
      </c>
      <c r="K1591" s="345">
        <f ca="1" t="shared" si="252"/>
        <v>0</v>
      </c>
      <c r="L1591" s="345">
        <f ca="1" t="shared" si="253"/>
        <v>700</v>
      </c>
      <c r="M1591" s="345">
        <f ca="1" t="shared" si="254"/>
        <v>166316.28</v>
      </c>
      <c r="N1591" s="345">
        <f ca="1" t="shared" si="255"/>
        <v>0</v>
      </c>
    </row>
    <row r="1592" ht="14.25" hidden="1" spans="1:14">
      <c r="A1592" s="334">
        <f>档案!A1591</f>
        <v>0</v>
      </c>
      <c r="B1592" s="334">
        <f ca="1" t="shared" si="248"/>
        <v>1</v>
      </c>
      <c r="D1592" s="334">
        <f ca="1" t="shared" si="256"/>
        <v>9</v>
      </c>
      <c r="E1592" s="327">
        <f ca="1" t="shared" si="257"/>
        <v>253</v>
      </c>
      <c r="F1592" s="327" t="str">
        <f ca="1">VLOOKUP(D1592,档案!A:C,3,FALSE)</f>
        <v>武汉开明</v>
      </c>
      <c r="G1592" s="338" t="str">
        <f ca="1">VLOOKUP(D1592,档案!A:B,2,FALSE)</f>
        <v>农商行豹澥支行310028</v>
      </c>
      <c r="H1592" s="328">
        <f ca="1" t="shared" si="249"/>
        <v>45702</v>
      </c>
      <c r="I1592" s="344" t="str">
        <f ca="1" t="shared" si="250"/>
        <v>生产部闵洋报销伊犁钢铁在八中教师公寓租房电费306元--个人</v>
      </c>
      <c r="J1592" s="344" t="str">
        <f ca="1" t="shared" si="251"/>
        <v>项目成本</v>
      </c>
      <c r="K1592" s="345">
        <f ca="1" t="shared" si="252"/>
        <v>0</v>
      </c>
      <c r="L1592" s="345">
        <f ca="1" t="shared" si="253"/>
        <v>306</v>
      </c>
      <c r="M1592" s="345">
        <f ca="1" t="shared" si="254"/>
        <v>166010.28</v>
      </c>
      <c r="N1592" s="345">
        <f ca="1" t="shared" si="255"/>
        <v>0</v>
      </c>
    </row>
    <row r="1593" ht="14.25" hidden="1" spans="1:14">
      <c r="A1593" s="334">
        <f>档案!A1592</f>
        <v>0</v>
      </c>
      <c r="B1593" s="334">
        <f ca="1" t="shared" si="248"/>
        <v>1</v>
      </c>
      <c r="D1593" s="334">
        <f ca="1" t="shared" si="256"/>
        <v>9</v>
      </c>
      <c r="E1593" s="327">
        <f ca="1" t="shared" si="257"/>
        <v>254</v>
      </c>
      <c r="F1593" s="327" t="str">
        <f ca="1">VLOOKUP(D1593,档案!A:C,3,FALSE)</f>
        <v>武汉开明</v>
      </c>
      <c r="G1593" s="338" t="str">
        <f ca="1">VLOOKUP(D1593,档案!A:B,2,FALSE)</f>
        <v>农商行豹澥支行310028</v>
      </c>
      <c r="H1593" s="328">
        <f ca="1" t="shared" si="249"/>
        <v>45702</v>
      </c>
      <c r="I1593" s="344" t="str">
        <f ca="1" t="shared" si="250"/>
        <v>生产部闵洋报销伊犁钢铁处理被褥租车费和归还前期租赁的脚手架租车费--个人</v>
      </c>
      <c r="J1593" s="344" t="str">
        <f ca="1" t="shared" si="251"/>
        <v>项目成本</v>
      </c>
      <c r="K1593" s="345">
        <f ca="1" t="shared" si="252"/>
        <v>0</v>
      </c>
      <c r="L1593" s="345">
        <f ca="1" t="shared" si="253"/>
        <v>300</v>
      </c>
      <c r="M1593" s="345">
        <f ca="1" t="shared" si="254"/>
        <v>165710.28</v>
      </c>
      <c r="N1593" s="345">
        <f ca="1" t="shared" si="255"/>
        <v>0</v>
      </c>
    </row>
    <row r="1594" ht="14.25" hidden="1" spans="1:14">
      <c r="A1594" s="334">
        <f>档案!A1593</f>
        <v>0</v>
      </c>
      <c r="B1594" s="334">
        <f ca="1" t="shared" si="248"/>
        <v>1</v>
      </c>
      <c r="D1594" s="334">
        <f ca="1" t="shared" si="256"/>
        <v>9</v>
      </c>
      <c r="E1594" s="327">
        <f ca="1" t="shared" si="257"/>
        <v>255</v>
      </c>
      <c r="F1594" s="327" t="str">
        <f ca="1">VLOOKUP(D1594,档案!A:C,3,FALSE)</f>
        <v>武汉开明</v>
      </c>
      <c r="G1594" s="338" t="str">
        <f ca="1">VLOOKUP(D1594,档案!A:B,2,FALSE)</f>
        <v>农商行豹澥支行310028</v>
      </c>
      <c r="H1594" s="328">
        <f ca="1" t="shared" si="249"/>
        <v>45702</v>
      </c>
      <c r="I1594" s="344" t="str">
        <f ca="1" t="shared" si="250"/>
        <v>生产部闵洋报销伊犁钢铁竖炉烘干筒检修项目剩余部分焊接没完成，甲方李亚军联系甲方两名工人工资共600元--个人</v>
      </c>
      <c r="J1594" s="344" t="str">
        <f ca="1" t="shared" si="251"/>
        <v>项目成本</v>
      </c>
      <c r="K1594" s="345">
        <f ca="1" t="shared" si="252"/>
        <v>0</v>
      </c>
      <c r="L1594" s="345">
        <f ca="1" t="shared" si="253"/>
        <v>600</v>
      </c>
      <c r="M1594" s="345">
        <f ca="1" t="shared" si="254"/>
        <v>165110.28</v>
      </c>
      <c r="N1594" s="345">
        <f ca="1" t="shared" si="255"/>
        <v>0</v>
      </c>
    </row>
    <row r="1595" ht="14.25" hidden="1" spans="1:14">
      <c r="A1595" s="334">
        <f>档案!A1594</f>
        <v>0</v>
      </c>
      <c r="B1595" s="334">
        <f ca="1" t="shared" si="248"/>
        <v>1</v>
      </c>
      <c r="D1595" s="334">
        <f ca="1" t="shared" si="256"/>
        <v>9</v>
      </c>
      <c r="E1595" s="327">
        <f ca="1" t="shared" si="257"/>
        <v>256</v>
      </c>
      <c r="F1595" s="327" t="str">
        <f ca="1">VLOOKUP(D1595,档案!A:C,3,FALSE)</f>
        <v>武汉开明</v>
      </c>
      <c r="G1595" s="338" t="str">
        <f ca="1">VLOOKUP(D1595,档案!A:B,2,FALSE)</f>
        <v>农商行豹澥支行310028</v>
      </c>
      <c r="H1595" s="328">
        <f ca="1" t="shared" si="249"/>
        <v>45702</v>
      </c>
      <c r="I1595" s="344" t="str">
        <f ca="1" t="shared" si="250"/>
        <v>商务部肖登伍报销1.21-1.23出差淮北交通费及生活费--个人</v>
      </c>
      <c r="J1595" s="344" t="str">
        <f ca="1" t="shared" si="251"/>
        <v>项目成本</v>
      </c>
      <c r="K1595" s="345">
        <f ca="1" t="shared" si="252"/>
        <v>0</v>
      </c>
      <c r="L1595" s="345">
        <f ca="1" t="shared" si="253"/>
        <v>1052.28</v>
      </c>
      <c r="M1595" s="345">
        <f ca="1" t="shared" si="254"/>
        <v>164058</v>
      </c>
      <c r="N1595" s="345">
        <f ca="1" t="shared" si="255"/>
        <v>0</v>
      </c>
    </row>
    <row r="1596" ht="14.25" hidden="1" spans="1:14">
      <c r="A1596" s="334">
        <f>档案!A1595</f>
        <v>0</v>
      </c>
      <c r="B1596" s="334">
        <f ca="1" t="shared" si="248"/>
        <v>1</v>
      </c>
      <c r="D1596" s="334">
        <f ca="1" t="shared" si="256"/>
        <v>9</v>
      </c>
      <c r="E1596" s="327">
        <f ca="1" t="shared" si="257"/>
        <v>257</v>
      </c>
      <c r="F1596" s="327" t="str">
        <f ca="1">VLOOKUP(D1596,档案!A:C,3,FALSE)</f>
        <v>武汉开明</v>
      </c>
      <c r="G1596" s="338" t="str">
        <f ca="1">VLOOKUP(D1596,档案!A:B,2,FALSE)</f>
        <v>农商行豹澥支行310028</v>
      </c>
      <c r="H1596" s="328">
        <f ca="1" t="shared" si="249"/>
        <v>45702</v>
      </c>
      <c r="I1596" s="344" t="str">
        <f ca="1" t="shared" si="250"/>
        <v>财务部杨万成报销开门红包66个费用--个人</v>
      </c>
      <c r="J1596" s="344" t="str">
        <f ca="1" t="shared" si="251"/>
        <v>付日常费用</v>
      </c>
      <c r="K1596" s="345">
        <f ca="1" t="shared" si="252"/>
        <v>0</v>
      </c>
      <c r="L1596" s="345">
        <f ca="1" t="shared" si="253"/>
        <v>33</v>
      </c>
      <c r="M1596" s="345">
        <f ca="1" t="shared" si="254"/>
        <v>164025</v>
      </c>
      <c r="N1596" s="345">
        <f ca="1" t="shared" si="255"/>
        <v>0</v>
      </c>
    </row>
    <row r="1597" ht="14.25" hidden="1" spans="1:14">
      <c r="A1597" s="334">
        <f>档案!A1596</f>
        <v>0</v>
      </c>
      <c r="B1597" s="334">
        <f ca="1" t="shared" si="248"/>
        <v>1</v>
      </c>
      <c r="D1597" s="334">
        <f ca="1" t="shared" si="256"/>
        <v>9</v>
      </c>
      <c r="E1597" s="327">
        <f ca="1" t="shared" si="257"/>
        <v>258</v>
      </c>
      <c r="F1597" s="327" t="str">
        <f ca="1">VLOOKUP(D1597,档案!A:C,3,FALSE)</f>
        <v>武汉开明</v>
      </c>
      <c r="G1597" s="338" t="str">
        <f ca="1">VLOOKUP(D1597,档案!A:B,2,FALSE)</f>
        <v>农商行豹澥支行310028</v>
      </c>
      <c r="H1597" s="328">
        <f ca="1" t="shared" si="249"/>
        <v>45702</v>
      </c>
      <c r="I1597" s="344" t="str">
        <f ca="1" t="shared" si="250"/>
        <v>财务部杨婷报销2024.10-2025.1月去银行交通费及王先梅电话卡充值，网银年费缴纳--个人</v>
      </c>
      <c r="J1597" s="344" t="str">
        <f ca="1" t="shared" si="251"/>
        <v>付日常费用</v>
      </c>
      <c r="K1597" s="345">
        <f ca="1" t="shared" si="252"/>
        <v>0</v>
      </c>
      <c r="L1597" s="345">
        <f ca="1" t="shared" si="253"/>
        <v>248.32</v>
      </c>
      <c r="M1597" s="345">
        <f ca="1" t="shared" si="254"/>
        <v>163776.68</v>
      </c>
      <c r="N1597" s="345">
        <f ca="1" t="shared" si="255"/>
        <v>0</v>
      </c>
    </row>
    <row r="1598" ht="14.25" hidden="1" spans="1:14">
      <c r="A1598" s="334">
        <f>档案!A1597</f>
        <v>0</v>
      </c>
      <c r="B1598" s="334">
        <f ca="1" t="shared" si="248"/>
        <v>1</v>
      </c>
      <c r="D1598" s="334">
        <f ca="1" t="shared" si="256"/>
        <v>9</v>
      </c>
      <c r="E1598" s="327">
        <f ca="1" t="shared" si="257"/>
        <v>259</v>
      </c>
      <c r="F1598" s="327" t="str">
        <f ca="1">VLOOKUP(D1598,档案!A:C,3,FALSE)</f>
        <v>武汉开明</v>
      </c>
      <c r="G1598" s="338" t="str">
        <f ca="1">VLOOKUP(D1598,档案!A:B,2,FALSE)</f>
        <v>农商行豹澥支行310028</v>
      </c>
      <c r="H1598" s="328">
        <f ca="1" t="shared" si="249"/>
        <v>45702</v>
      </c>
      <c r="I1598" s="344" t="str">
        <f ca="1" t="shared" si="250"/>
        <v>收到温州凯沣机械有限公司贴现款（原票金额957074，扣手续费8580）</v>
      </c>
      <c r="J1598" s="344" t="str">
        <f ca="1" t="shared" si="251"/>
        <v>他行转入或存现</v>
      </c>
      <c r="K1598" s="345">
        <f ca="1" t="shared" si="252"/>
        <v>948494</v>
      </c>
      <c r="L1598" s="345">
        <f ca="1" t="shared" si="253"/>
        <v>0</v>
      </c>
      <c r="M1598" s="345">
        <f ca="1" t="shared" si="254"/>
        <v>1112270.68</v>
      </c>
      <c r="N1598" s="345">
        <f ca="1" t="shared" si="255"/>
        <v>0</v>
      </c>
    </row>
    <row r="1599" ht="14.25" hidden="1" spans="1:14">
      <c r="A1599" s="334">
        <f>档案!A1598</f>
        <v>0</v>
      </c>
      <c r="B1599" s="334">
        <f ca="1" t="shared" si="248"/>
        <v>1</v>
      </c>
      <c r="D1599" s="334">
        <f ca="1" t="shared" si="256"/>
        <v>9</v>
      </c>
      <c r="E1599" s="327">
        <f ca="1" t="shared" si="257"/>
        <v>260</v>
      </c>
      <c r="F1599" s="327" t="str">
        <f ca="1">VLOOKUP(D1599,档案!A:C,3,FALSE)</f>
        <v>武汉开明</v>
      </c>
      <c r="G1599" s="338" t="str">
        <f ca="1">VLOOKUP(D1599,档案!A:B,2,FALSE)</f>
        <v>农商行豹澥支行310028</v>
      </c>
      <c r="H1599" s="328">
        <f ca="1" t="shared" si="249"/>
        <v>45702</v>
      </c>
      <c r="I1599" s="344" t="str">
        <f ca="1" t="shared" si="250"/>
        <v>收到温州凯沣机械有限公司贴现款（原票金额26600，扣手续费280）</v>
      </c>
      <c r="J1599" s="344" t="str">
        <f ca="1" t="shared" si="251"/>
        <v>他行转入或存现</v>
      </c>
      <c r="K1599" s="345">
        <f ca="1" t="shared" si="252"/>
        <v>26320</v>
      </c>
      <c r="L1599" s="345">
        <f ca="1" t="shared" si="253"/>
        <v>0</v>
      </c>
      <c r="M1599" s="345">
        <f ca="1" t="shared" si="254"/>
        <v>1138590.68</v>
      </c>
      <c r="N1599" s="345">
        <f ca="1" t="shared" si="255"/>
        <v>0</v>
      </c>
    </row>
    <row r="1600" ht="14.25" hidden="1" spans="1:14">
      <c r="A1600" s="334">
        <f>档案!A1599</f>
        <v>0</v>
      </c>
      <c r="B1600" s="334">
        <f ca="1" t="shared" si="248"/>
        <v>1</v>
      </c>
      <c r="D1600" s="334">
        <f ca="1" t="shared" si="256"/>
        <v>9</v>
      </c>
      <c r="E1600" s="327">
        <f ca="1" t="shared" si="257"/>
        <v>261</v>
      </c>
      <c r="F1600" s="327" t="str">
        <f ca="1">VLOOKUP(D1600,档案!A:C,3,FALSE)</f>
        <v>武汉开明</v>
      </c>
      <c r="G1600" s="338" t="str">
        <f ca="1">VLOOKUP(D1600,档案!A:B,2,FALSE)</f>
        <v>农商行豹澥支行310028</v>
      </c>
      <c r="H1600" s="328">
        <f ca="1" t="shared" si="249"/>
        <v>45702</v>
      </c>
      <c r="I1600" s="344" t="str">
        <f ca="1" t="shared" si="250"/>
        <v>收到温州凯沣机械有限公司贴现款（原票金额209171.05，扣手续费1480）</v>
      </c>
      <c r="J1600" s="344" t="str">
        <f ca="1" t="shared" si="251"/>
        <v>他行转入或存现</v>
      </c>
      <c r="K1600" s="345">
        <f ca="1" t="shared" si="252"/>
        <v>207691.05</v>
      </c>
      <c r="L1600" s="345">
        <f ca="1" t="shared" si="253"/>
        <v>0</v>
      </c>
      <c r="M1600" s="345">
        <f ca="1" t="shared" si="254"/>
        <v>1346281.73</v>
      </c>
      <c r="N1600" s="345">
        <f ca="1" t="shared" si="255"/>
        <v>0</v>
      </c>
    </row>
    <row r="1601" ht="14.25" hidden="1" spans="1:14">
      <c r="A1601" s="334">
        <f>档案!A1600</f>
        <v>0</v>
      </c>
      <c r="B1601" s="334">
        <f ca="1" t="shared" si="248"/>
        <v>1</v>
      </c>
      <c r="D1601" s="334">
        <f ca="1" t="shared" si="256"/>
        <v>9</v>
      </c>
      <c r="E1601" s="327">
        <f ca="1" t="shared" si="257"/>
        <v>262</v>
      </c>
      <c r="F1601" s="327" t="str">
        <f ca="1">VLOOKUP(D1601,档案!A:C,3,FALSE)</f>
        <v>武汉开明</v>
      </c>
      <c r="G1601" s="338" t="str">
        <f ca="1">VLOOKUP(D1601,档案!A:B,2,FALSE)</f>
        <v>农商行豹澥支行310028</v>
      </c>
      <c r="H1601" s="328">
        <f ca="1" t="shared" si="249"/>
        <v>45702</v>
      </c>
      <c r="I1601" s="344" t="str">
        <f ca="1" t="shared" si="250"/>
        <v>ETC扣款</v>
      </c>
      <c r="J1601" s="344" t="str">
        <f ca="1" t="shared" si="251"/>
        <v>项目成本</v>
      </c>
      <c r="K1601" s="345">
        <f ca="1" t="shared" si="252"/>
        <v>0</v>
      </c>
      <c r="L1601" s="345">
        <f ca="1" t="shared" si="253"/>
        <v>17.1</v>
      </c>
      <c r="M1601" s="345">
        <f ca="1" t="shared" si="254"/>
        <v>1346264.63</v>
      </c>
      <c r="N1601" s="345">
        <f ca="1" t="shared" si="255"/>
        <v>0</v>
      </c>
    </row>
    <row r="1602" ht="14.25" hidden="1" spans="1:14">
      <c r="A1602" s="334">
        <f>档案!A1601</f>
        <v>0</v>
      </c>
      <c r="B1602" s="334">
        <f ca="1" t="shared" si="248"/>
        <v>1</v>
      </c>
      <c r="D1602" s="334">
        <f ca="1" t="shared" si="256"/>
        <v>9</v>
      </c>
      <c r="E1602" s="327">
        <f ca="1" t="shared" si="257"/>
        <v>263</v>
      </c>
      <c r="F1602" s="327" t="str">
        <f ca="1">VLOOKUP(D1602,档案!A:C,3,FALSE)</f>
        <v>武汉开明</v>
      </c>
      <c r="G1602" s="338" t="str">
        <f ca="1">VLOOKUP(D1602,档案!A:B,2,FALSE)</f>
        <v>农商行豹澥支行310028</v>
      </c>
      <c r="H1602" s="328">
        <f ca="1" t="shared" si="249"/>
        <v>45702</v>
      </c>
      <c r="I1602" s="344" t="str">
        <f ca="1" t="shared" si="250"/>
        <v>ETC扣款</v>
      </c>
      <c r="J1602" s="344" t="str">
        <f ca="1" t="shared" si="251"/>
        <v>项目成本</v>
      </c>
      <c r="K1602" s="345">
        <f ca="1" t="shared" si="252"/>
        <v>0</v>
      </c>
      <c r="L1602" s="345">
        <f ca="1" t="shared" si="253"/>
        <v>88.99</v>
      </c>
      <c r="M1602" s="345">
        <f ca="1" t="shared" si="254"/>
        <v>1346175.64</v>
      </c>
      <c r="N1602" s="345">
        <f ca="1" t="shared" si="255"/>
        <v>0</v>
      </c>
    </row>
    <row r="1603" ht="14.25" hidden="1" spans="1:14">
      <c r="A1603" s="334">
        <f>档案!A1602</f>
        <v>0</v>
      </c>
      <c r="B1603" s="334">
        <f ca="1" t="shared" ref="B1603:B1666" si="258">COUNTA(INDIRECT("'"&amp;A1603&amp;"'!a:a"))</f>
        <v>1</v>
      </c>
      <c r="D1603" s="334">
        <f ca="1" t="shared" si="256"/>
        <v>9</v>
      </c>
      <c r="E1603" s="327">
        <f ca="1" t="shared" si="257"/>
        <v>264</v>
      </c>
      <c r="F1603" s="327" t="str">
        <f ca="1">VLOOKUP(D1603,档案!A:C,3,FALSE)</f>
        <v>武汉开明</v>
      </c>
      <c r="G1603" s="338" t="str">
        <f ca="1">VLOOKUP(D1603,档案!A:B,2,FALSE)</f>
        <v>农商行豹澥支行310028</v>
      </c>
      <c r="H1603" s="328">
        <f ca="1" t="shared" ref="H1603:H1666" si="259">INDEX(INDIRECT("'"&amp;$D1603&amp;"'!A:g"),$E1603,COLUMN()-7)</f>
        <v>45702</v>
      </c>
      <c r="I1603" s="344" t="str">
        <f ca="1" t="shared" ref="I1603:I1666" si="260">INDEX(INDIRECT("'"&amp;$D1603&amp;"'!A:g"),$E1603,COLUMN()-7)</f>
        <v>ETC扣款</v>
      </c>
      <c r="J1603" s="344" t="str">
        <f ca="1" t="shared" ref="J1603:J1666" si="261">INDEX(INDIRECT("'"&amp;$D1603&amp;"'!A:g"),$E1603,COLUMN()-7)</f>
        <v>项目成本</v>
      </c>
      <c r="K1603" s="348">
        <f ca="1" t="shared" ref="K1603:K1666" si="262">INDEX(INDIRECT("'"&amp;$D1603&amp;"'!A:g"),$E1603,COLUMN()-7)</f>
        <v>0</v>
      </c>
      <c r="L1603" s="345">
        <f ca="1" t="shared" ref="L1603:L1666" si="263">INDEX(INDIRECT("'"&amp;$D1603&amp;"'!A:g"),$E1603,COLUMN()-7)</f>
        <v>116.85</v>
      </c>
      <c r="M1603" s="345">
        <f ca="1" t="shared" ref="M1603:M1666" si="264">INDEX(INDIRECT("'"&amp;$D1603&amp;"'!A:g"),$E1603,COLUMN()-7)</f>
        <v>1346058.79</v>
      </c>
      <c r="N1603" s="345">
        <f ca="1" t="shared" ref="N1603:N1666" si="265">INDEX(INDIRECT("'"&amp;$D1603&amp;"'!A:g"),$E1603,COLUMN()-7)</f>
        <v>0</v>
      </c>
    </row>
    <row r="1604" ht="14.25" hidden="1" spans="1:14">
      <c r="A1604" s="334">
        <f>档案!A1603</f>
        <v>0</v>
      </c>
      <c r="B1604" s="334">
        <f ca="1" t="shared" si="258"/>
        <v>1</v>
      </c>
      <c r="D1604" s="334">
        <f ca="1" t="shared" ref="D1604:D1667" si="266">IF(E1603&gt;=VLOOKUP(D1603,A:B,2,FALSE),D1603+1,D1603)</f>
        <v>9</v>
      </c>
      <c r="E1604" s="327">
        <f ca="1" t="shared" ref="E1604:E1667" si="267">IF(E1603&gt;=VLOOKUP(D1603,A:B,2,FALSE),3,E1603+1)</f>
        <v>265</v>
      </c>
      <c r="F1604" s="327" t="str">
        <f ca="1">VLOOKUP(D1604,档案!A:C,3,FALSE)</f>
        <v>武汉开明</v>
      </c>
      <c r="G1604" s="338" t="str">
        <f ca="1">VLOOKUP(D1604,档案!A:B,2,FALSE)</f>
        <v>农商行豹澥支行310028</v>
      </c>
      <c r="H1604" s="328">
        <f ca="1" t="shared" si="259"/>
        <v>45702</v>
      </c>
      <c r="I1604" s="344" t="str">
        <f ca="1" t="shared" si="260"/>
        <v>武汉农商行转湖北邮政</v>
      </c>
      <c r="J1604" s="344" t="str">
        <f ca="1" t="shared" si="261"/>
        <v>转出他行或提现</v>
      </c>
      <c r="K1604" s="345">
        <f ca="1" t="shared" si="262"/>
        <v>0</v>
      </c>
      <c r="L1604" s="345">
        <f ca="1" t="shared" si="263"/>
        <v>1300000</v>
      </c>
      <c r="M1604" s="345">
        <f ca="1" t="shared" si="264"/>
        <v>46058.79</v>
      </c>
      <c r="N1604" s="345">
        <f ca="1" t="shared" si="265"/>
        <v>0</v>
      </c>
    </row>
    <row r="1605" ht="14.25" hidden="1" spans="1:14">
      <c r="A1605" s="334">
        <f>档案!A1604</f>
        <v>0</v>
      </c>
      <c r="B1605" s="334">
        <f ca="1" t="shared" si="258"/>
        <v>1</v>
      </c>
      <c r="D1605" s="334">
        <f ca="1" t="shared" si="266"/>
        <v>9</v>
      </c>
      <c r="E1605" s="327">
        <f ca="1" t="shared" si="267"/>
        <v>266</v>
      </c>
      <c r="F1605" s="327" t="str">
        <f ca="1">VLOOKUP(D1605,档案!A:C,3,FALSE)</f>
        <v>武汉开明</v>
      </c>
      <c r="G1605" s="338" t="str">
        <f ca="1">VLOOKUP(D1605,档案!A:B,2,FALSE)</f>
        <v>农商行豹澥支行310028</v>
      </c>
      <c r="H1605" s="328">
        <f ca="1" t="shared" si="259"/>
        <v>45703</v>
      </c>
      <c r="I1605" s="344" t="str">
        <f ca="1" t="shared" si="260"/>
        <v>ETC扣款</v>
      </c>
      <c r="J1605" s="344" t="str">
        <f ca="1" t="shared" si="261"/>
        <v>项目成本</v>
      </c>
      <c r="K1605" s="345">
        <f ca="1" t="shared" si="262"/>
        <v>0</v>
      </c>
      <c r="L1605" s="345">
        <f ca="1" t="shared" si="263"/>
        <v>241.02</v>
      </c>
      <c r="M1605" s="345">
        <f ca="1" t="shared" si="264"/>
        <v>45817.77</v>
      </c>
      <c r="N1605" s="345">
        <f ca="1" t="shared" si="265"/>
        <v>0</v>
      </c>
    </row>
    <row r="1606" ht="14.25" hidden="1" spans="1:14">
      <c r="A1606" s="334">
        <f>档案!A1605</f>
        <v>0</v>
      </c>
      <c r="B1606" s="334">
        <f ca="1" t="shared" si="258"/>
        <v>1</v>
      </c>
      <c r="D1606" s="334">
        <f ca="1" t="shared" si="266"/>
        <v>9</v>
      </c>
      <c r="E1606" s="327">
        <f ca="1" t="shared" si="267"/>
        <v>267</v>
      </c>
      <c r="F1606" s="327" t="str">
        <f ca="1">VLOOKUP(D1606,档案!A:C,3,FALSE)</f>
        <v>武汉开明</v>
      </c>
      <c r="G1606" s="338" t="str">
        <f ca="1">VLOOKUP(D1606,档案!A:B,2,FALSE)</f>
        <v>农商行豹澥支行310028</v>
      </c>
      <c r="H1606" s="328">
        <f ca="1" t="shared" si="259"/>
        <v>45703</v>
      </c>
      <c r="I1606" s="344" t="str">
        <f ca="1" t="shared" si="260"/>
        <v>ETC扣款</v>
      </c>
      <c r="J1606" s="344" t="str">
        <f ca="1" t="shared" si="261"/>
        <v>项目成本</v>
      </c>
      <c r="K1606" s="345">
        <f ca="1" t="shared" si="262"/>
        <v>0</v>
      </c>
      <c r="L1606" s="345">
        <f ca="1" t="shared" si="263"/>
        <v>14.25</v>
      </c>
      <c r="M1606" s="345">
        <f ca="1" t="shared" si="264"/>
        <v>45803.52</v>
      </c>
      <c r="N1606" s="345">
        <f ca="1" t="shared" si="265"/>
        <v>0</v>
      </c>
    </row>
    <row r="1607" ht="14.25" hidden="1" spans="1:14">
      <c r="A1607" s="334">
        <f>档案!A1606</f>
        <v>0</v>
      </c>
      <c r="B1607" s="334">
        <f ca="1" t="shared" si="258"/>
        <v>1</v>
      </c>
      <c r="D1607" s="334">
        <f ca="1" t="shared" si="266"/>
        <v>9</v>
      </c>
      <c r="E1607" s="327">
        <f ca="1" t="shared" si="267"/>
        <v>268</v>
      </c>
      <c r="F1607" s="327" t="str">
        <f ca="1">VLOOKUP(D1607,档案!A:C,3,FALSE)</f>
        <v>武汉开明</v>
      </c>
      <c r="G1607" s="338" t="str">
        <f ca="1">VLOOKUP(D1607,档案!A:B,2,FALSE)</f>
        <v>农商行豹澥支行310028</v>
      </c>
      <c r="H1607" s="328">
        <f ca="1" t="shared" si="259"/>
        <v>45703</v>
      </c>
      <c r="I1607" s="344" t="str">
        <f ca="1" t="shared" si="260"/>
        <v>ETC扣款</v>
      </c>
      <c r="J1607" s="344" t="str">
        <f ca="1" t="shared" si="261"/>
        <v>项目成本</v>
      </c>
      <c r="K1607" s="345">
        <f ca="1" t="shared" si="262"/>
        <v>0</v>
      </c>
      <c r="L1607" s="345">
        <f ca="1" t="shared" si="263"/>
        <v>25.65</v>
      </c>
      <c r="M1607" s="345">
        <f ca="1" t="shared" si="264"/>
        <v>45777.87</v>
      </c>
      <c r="N1607" s="345">
        <f ca="1" t="shared" si="265"/>
        <v>0</v>
      </c>
    </row>
    <row r="1608" ht="14.25" hidden="1" spans="1:14">
      <c r="A1608" s="334">
        <f>档案!A1607</f>
        <v>0</v>
      </c>
      <c r="B1608" s="334">
        <f ca="1" t="shared" si="258"/>
        <v>1</v>
      </c>
      <c r="D1608" s="334">
        <f ca="1" t="shared" si="266"/>
        <v>9</v>
      </c>
      <c r="E1608" s="327">
        <f ca="1" t="shared" si="267"/>
        <v>269</v>
      </c>
      <c r="F1608" s="327" t="str">
        <f ca="1">VLOOKUP(D1608,档案!A:C,3,FALSE)</f>
        <v>武汉开明</v>
      </c>
      <c r="G1608" s="338" t="str">
        <f ca="1">VLOOKUP(D1608,档案!A:B,2,FALSE)</f>
        <v>农商行豹澥支行310028</v>
      </c>
      <c r="H1608" s="328">
        <f ca="1" t="shared" si="259"/>
        <v>45703</v>
      </c>
      <c r="I1608" s="344" t="str">
        <f ca="1" t="shared" si="260"/>
        <v>ETC扣款</v>
      </c>
      <c r="J1608" s="344" t="str">
        <f ca="1" t="shared" si="261"/>
        <v>项目成本</v>
      </c>
      <c r="K1608" s="345">
        <f ca="1" t="shared" si="262"/>
        <v>0</v>
      </c>
      <c r="L1608" s="345">
        <f ca="1" t="shared" si="263"/>
        <v>12.35</v>
      </c>
      <c r="M1608" s="345">
        <f ca="1" t="shared" si="264"/>
        <v>45765.52</v>
      </c>
      <c r="N1608" s="345">
        <f ca="1" t="shared" si="265"/>
        <v>0</v>
      </c>
    </row>
    <row r="1609" ht="14.25" hidden="1" spans="1:14">
      <c r="A1609" s="334">
        <f>档案!A1608</f>
        <v>0</v>
      </c>
      <c r="B1609" s="334">
        <f ca="1" t="shared" si="258"/>
        <v>1</v>
      </c>
      <c r="D1609" s="334">
        <f ca="1" t="shared" si="266"/>
        <v>9</v>
      </c>
      <c r="E1609" s="327">
        <f ca="1" t="shared" si="267"/>
        <v>270</v>
      </c>
      <c r="F1609" s="327" t="str">
        <f ca="1">VLOOKUP(D1609,档案!A:C,3,FALSE)</f>
        <v>武汉开明</v>
      </c>
      <c r="G1609" s="338" t="str">
        <f ca="1">VLOOKUP(D1609,档案!A:B,2,FALSE)</f>
        <v>农商行豹澥支行310028</v>
      </c>
      <c r="H1609" s="328">
        <f ca="1" t="shared" si="259"/>
        <v>45703</v>
      </c>
      <c r="I1609" s="344" t="str">
        <f ca="1" t="shared" si="260"/>
        <v>ETC扣款</v>
      </c>
      <c r="J1609" s="344" t="str">
        <f ca="1" t="shared" si="261"/>
        <v>项目成本</v>
      </c>
      <c r="K1609" s="345">
        <f ca="1" t="shared" si="262"/>
        <v>0</v>
      </c>
      <c r="L1609" s="345">
        <f ca="1" t="shared" si="263"/>
        <v>60.42</v>
      </c>
      <c r="M1609" s="345">
        <f ca="1" t="shared" si="264"/>
        <v>45705.1</v>
      </c>
      <c r="N1609" s="345">
        <f ca="1" t="shared" si="265"/>
        <v>0</v>
      </c>
    </row>
    <row r="1610" ht="14.25" hidden="1" spans="1:14">
      <c r="A1610" s="334">
        <f>档案!A1609</f>
        <v>0</v>
      </c>
      <c r="B1610" s="334">
        <f ca="1" t="shared" si="258"/>
        <v>1</v>
      </c>
      <c r="D1610" s="334">
        <f ca="1" t="shared" si="266"/>
        <v>9</v>
      </c>
      <c r="E1610" s="327">
        <f ca="1" t="shared" si="267"/>
        <v>271</v>
      </c>
      <c r="F1610" s="327" t="str">
        <f ca="1">VLOOKUP(D1610,档案!A:C,3,FALSE)</f>
        <v>武汉开明</v>
      </c>
      <c r="G1610" s="338" t="str">
        <f ca="1">VLOOKUP(D1610,档案!A:B,2,FALSE)</f>
        <v>农商行豹澥支行310028</v>
      </c>
      <c r="H1610" s="328">
        <f ca="1" t="shared" si="259"/>
        <v>45703</v>
      </c>
      <c r="I1610" s="344" t="str">
        <f ca="1" t="shared" si="260"/>
        <v>ETC扣款</v>
      </c>
      <c r="J1610" s="344" t="str">
        <f ca="1" t="shared" si="261"/>
        <v>项目成本</v>
      </c>
      <c r="K1610" s="345">
        <f ca="1" t="shared" si="262"/>
        <v>0</v>
      </c>
      <c r="L1610" s="345">
        <f ca="1" t="shared" si="263"/>
        <v>39.83</v>
      </c>
      <c r="M1610" s="345">
        <f ca="1" t="shared" si="264"/>
        <v>45665.27</v>
      </c>
      <c r="N1610" s="345">
        <f ca="1" t="shared" si="265"/>
        <v>0</v>
      </c>
    </row>
    <row r="1611" ht="14.25" hidden="1" spans="1:14">
      <c r="A1611" s="334">
        <f>档案!A1610</f>
        <v>0</v>
      </c>
      <c r="B1611" s="334">
        <f ca="1" t="shared" si="258"/>
        <v>1</v>
      </c>
      <c r="D1611" s="334">
        <f ca="1" t="shared" si="266"/>
        <v>9</v>
      </c>
      <c r="E1611" s="327">
        <f ca="1" t="shared" si="267"/>
        <v>272</v>
      </c>
      <c r="F1611" s="327" t="str">
        <f ca="1">VLOOKUP(D1611,档案!A:C,3,FALSE)</f>
        <v>武汉开明</v>
      </c>
      <c r="G1611" s="338" t="str">
        <f ca="1">VLOOKUP(D1611,档案!A:B,2,FALSE)</f>
        <v>农商行豹澥支行310028</v>
      </c>
      <c r="H1611" s="328">
        <f ca="1" t="shared" si="259"/>
        <v>45703</v>
      </c>
      <c r="I1611" s="344" t="str">
        <f ca="1" t="shared" si="260"/>
        <v>ETC扣款</v>
      </c>
      <c r="J1611" s="344" t="str">
        <f ca="1" t="shared" si="261"/>
        <v>项目成本</v>
      </c>
      <c r="K1611" s="345">
        <f ca="1" t="shared" si="262"/>
        <v>0</v>
      </c>
      <c r="L1611" s="345">
        <f ca="1" t="shared" si="263"/>
        <v>10.45</v>
      </c>
      <c r="M1611" s="345">
        <f ca="1" t="shared" si="264"/>
        <v>45654.82</v>
      </c>
      <c r="N1611" s="345">
        <f ca="1" t="shared" si="265"/>
        <v>0</v>
      </c>
    </row>
    <row r="1612" ht="14.25" hidden="1" spans="1:14">
      <c r="A1612" s="334">
        <f>档案!A1611</f>
        <v>0</v>
      </c>
      <c r="B1612" s="334">
        <f ca="1" t="shared" si="258"/>
        <v>1</v>
      </c>
      <c r="D1612" s="334">
        <f ca="1" t="shared" si="266"/>
        <v>9</v>
      </c>
      <c r="E1612" s="327">
        <f ca="1" t="shared" si="267"/>
        <v>273</v>
      </c>
      <c r="F1612" s="327" t="str">
        <f ca="1">VLOOKUP(D1612,档案!A:C,3,FALSE)</f>
        <v>武汉开明</v>
      </c>
      <c r="G1612" s="338" t="str">
        <f ca="1">VLOOKUP(D1612,档案!A:B,2,FALSE)</f>
        <v>农商行豹澥支行310028</v>
      </c>
      <c r="H1612" s="328">
        <f ca="1" t="shared" si="259"/>
        <v>45703</v>
      </c>
      <c r="I1612" s="344" t="str">
        <f ca="1" t="shared" si="260"/>
        <v>ETC扣款</v>
      </c>
      <c r="J1612" s="344" t="str">
        <f ca="1" t="shared" si="261"/>
        <v>项目成本</v>
      </c>
      <c r="K1612" s="345">
        <f ca="1" t="shared" si="262"/>
        <v>0</v>
      </c>
      <c r="L1612" s="345">
        <f ca="1" t="shared" si="263"/>
        <v>220.4</v>
      </c>
      <c r="M1612" s="345">
        <f ca="1" t="shared" si="264"/>
        <v>45434.42</v>
      </c>
      <c r="N1612" s="345">
        <f ca="1" t="shared" si="265"/>
        <v>0</v>
      </c>
    </row>
    <row r="1613" ht="14.25" hidden="1" spans="1:14">
      <c r="A1613" s="334">
        <f>档案!A1612</f>
        <v>0</v>
      </c>
      <c r="B1613" s="334">
        <f ca="1" t="shared" si="258"/>
        <v>1</v>
      </c>
      <c r="D1613" s="334">
        <f ca="1" t="shared" si="266"/>
        <v>9</v>
      </c>
      <c r="E1613" s="327">
        <f ca="1" t="shared" si="267"/>
        <v>274</v>
      </c>
      <c r="F1613" s="327" t="str">
        <f ca="1">VLOOKUP(D1613,档案!A:C,3,FALSE)</f>
        <v>武汉开明</v>
      </c>
      <c r="G1613" s="338" t="str">
        <f ca="1">VLOOKUP(D1613,档案!A:B,2,FALSE)</f>
        <v>农商行豹澥支行310028</v>
      </c>
      <c r="H1613" s="328">
        <f ca="1" t="shared" si="259"/>
        <v>45705</v>
      </c>
      <c r="I1613" s="344" t="str">
        <f ca="1" t="shared" si="260"/>
        <v>ETC扣款</v>
      </c>
      <c r="J1613" s="344" t="str">
        <f ca="1" t="shared" si="261"/>
        <v>项目成本</v>
      </c>
      <c r="K1613" s="345">
        <f ca="1" t="shared" si="262"/>
        <v>0</v>
      </c>
      <c r="L1613" s="345">
        <f ca="1" t="shared" si="263"/>
        <v>18.86</v>
      </c>
      <c r="M1613" s="345">
        <f ca="1" t="shared" si="264"/>
        <v>45415.56</v>
      </c>
      <c r="N1613" s="345">
        <f ca="1" t="shared" si="265"/>
        <v>0</v>
      </c>
    </row>
    <row r="1614" ht="14.25" hidden="1" spans="1:14">
      <c r="A1614" s="334">
        <f>档案!A1613</f>
        <v>0</v>
      </c>
      <c r="B1614" s="334">
        <f ca="1" t="shared" si="258"/>
        <v>1</v>
      </c>
      <c r="D1614" s="334">
        <f ca="1" t="shared" si="266"/>
        <v>9</v>
      </c>
      <c r="E1614" s="327">
        <f ca="1" t="shared" si="267"/>
        <v>275</v>
      </c>
      <c r="F1614" s="327" t="str">
        <f ca="1">VLOOKUP(D1614,档案!A:C,3,FALSE)</f>
        <v>武汉开明</v>
      </c>
      <c r="G1614" s="338" t="str">
        <f ca="1">VLOOKUP(D1614,档案!A:B,2,FALSE)</f>
        <v>农商行豹澥支行310028</v>
      </c>
      <c r="H1614" s="328">
        <f ca="1" t="shared" si="259"/>
        <v>45705</v>
      </c>
      <c r="I1614" s="344" t="str">
        <f ca="1" t="shared" si="260"/>
        <v>ETC扣款</v>
      </c>
      <c r="J1614" s="344" t="str">
        <f ca="1" t="shared" si="261"/>
        <v>项目成本</v>
      </c>
      <c r="K1614" s="345">
        <f ca="1" t="shared" si="262"/>
        <v>0</v>
      </c>
      <c r="L1614" s="345">
        <f ca="1" t="shared" si="263"/>
        <v>98.8</v>
      </c>
      <c r="M1614" s="345">
        <f ca="1" t="shared" si="264"/>
        <v>45316.76</v>
      </c>
      <c r="N1614" s="345">
        <f ca="1" t="shared" si="265"/>
        <v>0</v>
      </c>
    </row>
    <row r="1615" ht="14.25" hidden="1" spans="1:14">
      <c r="A1615" s="334">
        <f>档案!A1614</f>
        <v>0</v>
      </c>
      <c r="B1615" s="334">
        <f ca="1" t="shared" si="258"/>
        <v>1</v>
      </c>
      <c r="D1615" s="334">
        <f ca="1" t="shared" si="266"/>
        <v>9</v>
      </c>
      <c r="E1615" s="327">
        <f ca="1" t="shared" si="267"/>
        <v>276</v>
      </c>
      <c r="F1615" s="327" t="str">
        <f ca="1">VLOOKUP(D1615,档案!A:C,3,FALSE)</f>
        <v>武汉开明</v>
      </c>
      <c r="G1615" s="338" t="str">
        <f ca="1">VLOOKUP(D1615,档案!A:B,2,FALSE)</f>
        <v>农商行豹澥支行310028</v>
      </c>
      <c r="H1615" s="328">
        <f ca="1" t="shared" si="259"/>
        <v>45705</v>
      </c>
      <c r="I1615" s="344" t="str">
        <f ca="1" t="shared" si="260"/>
        <v>ETC扣款</v>
      </c>
      <c r="J1615" s="344" t="str">
        <f ca="1" t="shared" si="261"/>
        <v>项目成本</v>
      </c>
      <c r="K1615" s="345">
        <f ca="1" t="shared" si="262"/>
        <v>0</v>
      </c>
      <c r="L1615" s="345">
        <f ca="1" t="shared" si="263"/>
        <v>10.1</v>
      </c>
      <c r="M1615" s="345">
        <f ca="1" t="shared" si="264"/>
        <v>45306.66</v>
      </c>
      <c r="N1615" s="345">
        <f ca="1" t="shared" si="265"/>
        <v>0</v>
      </c>
    </row>
    <row r="1616" ht="14.25" hidden="1" spans="1:14">
      <c r="A1616" s="334">
        <f>档案!A1615</f>
        <v>0</v>
      </c>
      <c r="B1616" s="334">
        <f ca="1" t="shared" si="258"/>
        <v>1</v>
      </c>
      <c r="D1616" s="334">
        <f ca="1" t="shared" si="266"/>
        <v>9</v>
      </c>
      <c r="E1616" s="327">
        <f ca="1" t="shared" si="267"/>
        <v>277</v>
      </c>
      <c r="F1616" s="327" t="str">
        <f ca="1">VLOOKUP(D1616,档案!A:C,3,FALSE)</f>
        <v>武汉开明</v>
      </c>
      <c r="G1616" s="338" t="str">
        <f ca="1">VLOOKUP(D1616,档案!A:B,2,FALSE)</f>
        <v>农商行豹澥支行310028</v>
      </c>
      <c r="H1616" s="328">
        <f ca="1" t="shared" si="259"/>
        <v>45705</v>
      </c>
      <c r="I1616" s="344" t="str">
        <f ca="1" t="shared" si="260"/>
        <v>ETC扣款</v>
      </c>
      <c r="J1616" s="344" t="str">
        <f ca="1" t="shared" si="261"/>
        <v>项目成本</v>
      </c>
      <c r="K1616" s="345">
        <f ca="1" t="shared" si="262"/>
        <v>0</v>
      </c>
      <c r="L1616" s="345">
        <f ca="1" t="shared" si="263"/>
        <v>12.1</v>
      </c>
      <c r="M1616" s="345">
        <f ca="1" t="shared" si="264"/>
        <v>45294.56</v>
      </c>
      <c r="N1616" s="345">
        <f ca="1" t="shared" si="265"/>
        <v>0</v>
      </c>
    </row>
    <row r="1617" ht="14.25" hidden="1" spans="1:14">
      <c r="A1617" s="334">
        <f>档案!A1616</f>
        <v>0</v>
      </c>
      <c r="B1617" s="334">
        <f ca="1" t="shared" si="258"/>
        <v>1</v>
      </c>
      <c r="D1617" s="334">
        <f ca="1" t="shared" si="266"/>
        <v>9</v>
      </c>
      <c r="E1617" s="327">
        <f ca="1" t="shared" si="267"/>
        <v>278</v>
      </c>
      <c r="F1617" s="327" t="str">
        <f ca="1">VLOOKUP(D1617,档案!A:C,3,FALSE)</f>
        <v>武汉开明</v>
      </c>
      <c r="G1617" s="338" t="str">
        <f ca="1">VLOOKUP(D1617,档案!A:B,2,FALSE)</f>
        <v>农商行豹澥支行310028</v>
      </c>
      <c r="H1617" s="328">
        <f ca="1" t="shared" si="259"/>
        <v>45705</v>
      </c>
      <c r="I1617" s="344" t="str">
        <f ca="1" t="shared" si="260"/>
        <v>ETC扣款</v>
      </c>
      <c r="J1617" s="344" t="str">
        <f ca="1" t="shared" si="261"/>
        <v>项目成本</v>
      </c>
      <c r="K1617" s="345">
        <f ca="1" t="shared" si="262"/>
        <v>0</v>
      </c>
      <c r="L1617" s="345">
        <f ca="1" t="shared" si="263"/>
        <v>18.86</v>
      </c>
      <c r="M1617" s="345">
        <f ca="1" t="shared" si="264"/>
        <v>45275.7</v>
      </c>
      <c r="N1617" s="345">
        <f ca="1" t="shared" si="265"/>
        <v>0</v>
      </c>
    </row>
    <row r="1618" ht="14.25" hidden="1" spans="1:14">
      <c r="A1618" s="334">
        <f>档案!A1617</f>
        <v>0</v>
      </c>
      <c r="B1618" s="334">
        <f ca="1" t="shared" si="258"/>
        <v>1</v>
      </c>
      <c r="D1618" s="334">
        <f ca="1" t="shared" si="266"/>
        <v>9</v>
      </c>
      <c r="E1618" s="327">
        <f ca="1" t="shared" si="267"/>
        <v>279</v>
      </c>
      <c r="F1618" s="327" t="str">
        <f ca="1">VLOOKUP(D1618,档案!A:C,3,FALSE)</f>
        <v>武汉开明</v>
      </c>
      <c r="G1618" s="338" t="str">
        <f ca="1">VLOOKUP(D1618,档案!A:B,2,FALSE)</f>
        <v>农商行豹澥支行310028</v>
      </c>
      <c r="H1618" s="328">
        <f ca="1" t="shared" si="259"/>
        <v>45705</v>
      </c>
      <c r="I1618" s="344" t="str">
        <f ca="1" t="shared" si="260"/>
        <v>ETC扣款</v>
      </c>
      <c r="J1618" s="344" t="str">
        <f ca="1" t="shared" si="261"/>
        <v>项目成本</v>
      </c>
      <c r="K1618" s="345">
        <f ca="1" t="shared" si="262"/>
        <v>0</v>
      </c>
      <c r="L1618" s="345">
        <f ca="1" t="shared" si="263"/>
        <v>157.7</v>
      </c>
      <c r="M1618" s="345">
        <f ca="1" t="shared" si="264"/>
        <v>45118</v>
      </c>
      <c r="N1618" s="345">
        <f ca="1" t="shared" si="265"/>
        <v>0</v>
      </c>
    </row>
    <row r="1619" ht="14.25" hidden="1" spans="1:14">
      <c r="A1619" s="334">
        <f>档案!A1618</f>
        <v>0</v>
      </c>
      <c r="B1619" s="334">
        <f ca="1" t="shared" si="258"/>
        <v>1</v>
      </c>
      <c r="D1619" s="334">
        <f ca="1" t="shared" si="266"/>
        <v>9</v>
      </c>
      <c r="E1619" s="327">
        <f ca="1" t="shared" si="267"/>
        <v>280</v>
      </c>
      <c r="F1619" s="327" t="str">
        <f ca="1">VLOOKUP(D1619,档案!A:C,3,FALSE)</f>
        <v>武汉开明</v>
      </c>
      <c r="G1619" s="338" t="str">
        <f ca="1">VLOOKUP(D1619,档案!A:B,2,FALSE)</f>
        <v>农商行豹澥支行310028</v>
      </c>
      <c r="H1619" s="328">
        <f ca="1" t="shared" si="259"/>
        <v>45706</v>
      </c>
      <c r="I1619" s="344" t="str">
        <f ca="1" t="shared" si="260"/>
        <v>生产部王森借支日照钢铁备用金--个人</v>
      </c>
      <c r="J1619" s="344" t="str">
        <f ca="1" t="shared" si="261"/>
        <v>项目成本</v>
      </c>
      <c r="K1619" s="345">
        <f ca="1" t="shared" si="262"/>
        <v>0</v>
      </c>
      <c r="L1619" s="345">
        <f ca="1" t="shared" si="263"/>
        <v>1000</v>
      </c>
      <c r="M1619" s="345">
        <f ca="1" t="shared" si="264"/>
        <v>44118</v>
      </c>
      <c r="N1619" s="345">
        <f ca="1" t="shared" si="265"/>
        <v>0</v>
      </c>
    </row>
    <row r="1620" ht="14.25" hidden="1" spans="1:14">
      <c r="A1620" s="334">
        <f>档案!A1619</f>
        <v>0</v>
      </c>
      <c r="B1620" s="334">
        <f ca="1" t="shared" si="258"/>
        <v>1</v>
      </c>
      <c r="D1620" s="334">
        <f ca="1" t="shared" si="266"/>
        <v>9</v>
      </c>
      <c r="E1620" s="327">
        <f ca="1" t="shared" si="267"/>
        <v>281</v>
      </c>
      <c r="F1620" s="327" t="str">
        <f ca="1">VLOOKUP(D1620,档案!A:C,3,FALSE)</f>
        <v>武汉开明</v>
      </c>
      <c r="G1620" s="338" t="str">
        <f ca="1">VLOOKUP(D1620,档案!A:B,2,FALSE)</f>
        <v>农商行豹澥支行310028</v>
      </c>
      <c r="H1620" s="328">
        <f ca="1" t="shared" si="259"/>
        <v>45706</v>
      </c>
      <c r="I1620" s="344" t="str">
        <f ca="1" t="shared" si="260"/>
        <v>销售部管厚良报销1.2-1.22日照钢铁差旅费--个人</v>
      </c>
      <c r="J1620" s="344" t="str">
        <f ca="1" t="shared" si="261"/>
        <v>项目成本</v>
      </c>
      <c r="K1620" s="345">
        <f ca="1" t="shared" si="262"/>
        <v>0</v>
      </c>
      <c r="L1620" s="345">
        <f ca="1" t="shared" si="263"/>
        <v>322.72</v>
      </c>
      <c r="M1620" s="345">
        <f ca="1" t="shared" si="264"/>
        <v>43795.28</v>
      </c>
      <c r="N1620" s="345">
        <f ca="1" t="shared" si="265"/>
        <v>0</v>
      </c>
    </row>
    <row r="1621" ht="14.25" hidden="1" spans="1:14">
      <c r="A1621" s="334">
        <f>档案!A1620</f>
        <v>0</v>
      </c>
      <c r="B1621" s="334">
        <f ca="1" t="shared" si="258"/>
        <v>1</v>
      </c>
      <c r="D1621" s="334">
        <f ca="1" t="shared" si="266"/>
        <v>9</v>
      </c>
      <c r="E1621" s="327">
        <f ca="1" t="shared" si="267"/>
        <v>282</v>
      </c>
      <c r="F1621" s="327" t="str">
        <f ca="1">VLOOKUP(D1621,档案!A:C,3,FALSE)</f>
        <v>武汉开明</v>
      </c>
      <c r="G1621" s="338" t="str">
        <f ca="1">VLOOKUP(D1621,档案!A:B,2,FALSE)</f>
        <v>农商行豹澥支行310028</v>
      </c>
      <c r="H1621" s="328">
        <f ca="1" t="shared" si="259"/>
        <v>45706</v>
      </c>
      <c r="I1621" s="344" t="str">
        <f ca="1" t="shared" si="260"/>
        <v>销售部罗小涛报销1.2-1.22日照钢铁差旅费--个人</v>
      </c>
      <c r="J1621" s="344" t="str">
        <f ca="1" t="shared" si="261"/>
        <v>项目成本</v>
      </c>
      <c r="K1621" s="345">
        <f ca="1" t="shared" si="262"/>
        <v>0</v>
      </c>
      <c r="L1621" s="345">
        <f ca="1" t="shared" si="263"/>
        <v>4577.5</v>
      </c>
      <c r="M1621" s="345">
        <f ca="1" t="shared" si="264"/>
        <v>39217.78</v>
      </c>
      <c r="N1621" s="345">
        <f ca="1" t="shared" si="265"/>
        <v>0</v>
      </c>
    </row>
    <row r="1622" ht="14.25" hidden="1" spans="1:14">
      <c r="A1622" s="334">
        <f>档案!A1621</f>
        <v>0</v>
      </c>
      <c r="B1622" s="334">
        <f ca="1" t="shared" si="258"/>
        <v>1</v>
      </c>
      <c r="D1622" s="334">
        <f ca="1" t="shared" si="266"/>
        <v>9</v>
      </c>
      <c r="E1622" s="327">
        <f ca="1" t="shared" si="267"/>
        <v>283</v>
      </c>
      <c r="F1622" s="327" t="str">
        <f ca="1">VLOOKUP(D1622,档案!A:C,3,FALSE)</f>
        <v>武汉开明</v>
      </c>
      <c r="G1622" s="338" t="str">
        <f ca="1">VLOOKUP(D1622,档案!A:B,2,FALSE)</f>
        <v>农商行豹澥支行310028</v>
      </c>
      <c r="H1622" s="328">
        <f ca="1" t="shared" si="259"/>
        <v>45706</v>
      </c>
      <c r="I1622" s="344" t="str">
        <f ca="1" t="shared" si="260"/>
        <v>销售部罗小涛报销日照钢铁体检费--个人</v>
      </c>
      <c r="J1622" s="344" t="str">
        <f ca="1" t="shared" si="261"/>
        <v>项目成本</v>
      </c>
      <c r="K1622" s="345">
        <f ca="1" t="shared" si="262"/>
        <v>0</v>
      </c>
      <c r="L1622" s="345">
        <f ca="1" t="shared" si="263"/>
        <v>110</v>
      </c>
      <c r="M1622" s="345">
        <f ca="1" t="shared" si="264"/>
        <v>39107.78</v>
      </c>
      <c r="N1622" s="345">
        <f ca="1" t="shared" si="265"/>
        <v>0</v>
      </c>
    </row>
    <row r="1623" ht="14.25" hidden="1" spans="1:14">
      <c r="A1623" s="334">
        <f>档案!A1622</f>
        <v>0</v>
      </c>
      <c r="B1623" s="334">
        <f ca="1" t="shared" si="258"/>
        <v>1</v>
      </c>
      <c r="D1623" s="334">
        <f ca="1" t="shared" si="266"/>
        <v>9</v>
      </c>
      <c r="E1623" s="327">
        <f ca="1" t="shared" si="267"/>
        <v>284</v>
      </c>
      <c r="F1623" s="327" t="str">
        <f ca="1">VLOOKUP(D1623,档案!A:C,3,FALSE)</f>
        <v>武汉开明</v>
      </c>
      <c r="G1623" s="338" t="str">
        <f ca="1">VLOOKUP(D1623,档案!A:B,2,FALSE)</f>
        <v>农商行豹澥支行310028</v>
      </c>
      <c r="H1623" s="328">
        <f ca="1" t="shared" si="259"/>
        <v>45706</v>
      </c>
      <c r="I1623" s="344" t="str">
        <f ca="1" t="shared" si="260"/>
        <v>销售部管厚良报销日照钢铁体检费--个人</v>
      </c>
      <c r="J1623" s="344" t="str">
        <f ca="1" t="shared" si="261"/>
        <v>项目成本</v>
      </c>
      <c r="K1623" s="345">
        <f ca="1" t="shared" si="262"/>
        <v>0</v>
      </c>
      <c r="L1623" s="345">
        <f ca="1" t="shared" si="263"/>
        <v>110</v>
      </c>
      <c r="M1623" s="345">
        <f ca="1" t="shared" si="264"/>
        <v>38997.78</v>
      </c>
      <c r="N1623" s="345">
        <f ca="1" t="shared" si="265"/>
        <v>0</v>
      </c>
    </row>
    <row r="1624" ht="14.25" hidden="1" spans="1:14">
      <c r="A1624" s="334">
        <f>档案!A1623</f>
        <v>0</v>
      </c>
      <c r="B1624" s="334">
        <f ca="1" t="shared" si="258"/>
        <v>1</v>
      </c>
      <c r="D1624" s="334">
        <f ca="1" t="shared" si="266"/>
        <v>9</v>
      </c>
      <c r="E1624" s="327">
        <f ca="1" t="shared" si="267"/>
        <v>285</v>
      </c>
      <c r="F1624" s="327" t="str">
        <f ca="1">VLOOKUP(D1624,档案!A:C,3,FALSE)</f>
        <v>武汉开明</v>
      </c>
      <c r="G1624" s="338" t="str">
        <f ca="1">VLOOKUP(D1624,档案!A:B,2,FALSE)</f>
        <v>农商行豹澥支行310028</v>
      </c>
      <c r="H1624" s="328">
        <f ca="1" t="shared" si="259"/>
        <v>45706</v>
      </c>
      <c r="I1624" s="344" t="str">
        <f ca="1" t="shared" si="260"/>
        <v>销售部张桂莲报销2-8-2.15交通费521.74元，2月工资1436.5元付林全意--个人</v>
      </c>
      <c r="J1624" s="344" t="str">
        <f ca="1" t="shared" si="261"/>
        <v>项目成本</v>
      </c>
      <c r="K1624" s="345">
        <f ca="1" t="shared" si="262"/>
        <v>0</v>
      </c>
      <c r="L1624" s="345">
        <f ca="1" t="shared" si="263"/>
        <v>1958.24</v>
      </c>
      <c r="M1624" s="345">
        <f ca="1" t="shared" si="264"/>
        <v>37039.54</v>
      </c>
      <c r="N1624" s="345">
        <f ca="1" t="shared" si="265"/>
        <v>0</v>
      </c>
    </row>
    <row r="1625" ht="14.25" hidden="1" spans="1:14">
      <c r="A1625" s="334">
        <f>档案!A1624</f>
        <v>0</v>
      </c>
      <c r="B1625" s="334">
        <f ca="1" t="shared" si="258"/>
        <v>1</v>
      </c>
      <c r="D1625" s="334">
        <f ca="1" t="shared" si="266"/>
        <v>9</v>
      </c>
      <c r="E1625" s="327">
        <f ca="1" t="shared" si="267"/>
        <v>286</v>
      </c>
      <c r="F1625" s="327" t="str">
        <f ca="1">VLOOKUP(D1625,档案!A:C,3,FALSE)</f>
        <v>武汉开明</v>
      </c>
      <c r="G1625" s="338" t="str">
        <f ca="1">VLOOKUP(D1625,档案!A:B,2,FALSE)</f>
        <v>农商行豹澥支行310028</v>
      </c>
      <c r="H1625" s="328">
        <f ca="1" t="shared" si="259"/>
        <v>45706</v>
      </c>
      <c r="I1625" s="344" t="str">
        <f ca="1" t="shared" si="260"/>
        <v>财务部黄华容用款武汉1月外经证费用--个人</v>
      </c>
      <c r="J1625" s="344" t="str">
        <f ca="1" t="shared" si="261"/>
        <v>项目成本</v>
      </c>
      <c r="K1625" s="345">
        <f ca="1" t="shared" si="262"/>
        <v>0</v>
      </c>
      <c r="L1625" s="345">
        <f ca="1" t="shared" si="263"/>
        <v>422.02</v>
      </c>
      <c r="M1625" s="345">
        <f ca="1" t="shared" si="264"/>
        <v>36617.52</v>
      </c>
      <c r="N1625" s="345">
        <f ca="1" t="shared" si="265"/>
        <v>0</v>
      </c>
    </row>
    <row r="1626" ht="14.25" hidden="1" spans="1:14">
      <c r="A1626" s="334">
        <f>档案!A1625</f>
        <v>0</v>
      </c>
      <c r="B1626" s="334">
        <f ca="1" t="shared" si="258"/>
        <v>1</v>
      </c>
      <c r="D1626" s="334">
        <f ca="1" t="shared" si="266"/>
        <v>9</v>
      </c>
      <c r="E1626" s="327">
        <f ca="1" t="shared" si="267"/>
        <v>287</v>
      </c>
      <c r="F1626" s="327" t="str">
        <f ca="1">VLOOKUP(D1626,档案!A:C,3,FALSE)</f>
        <v>武汉开明</v>
      </c>
      <c r="G1626" s="338" t="str">
        <f ca="1">VLOOKUP(D1626,档案!A:B,2,FALSE)</f>
        <v>农商行豹澥支行310028</v>
      </c>
      <c r="H1626" s="328">
        <f ca="1" t="shared" si="259"/>
        <v>45706</v>
      </c>
      <c r="I1626" s="344" t="str">
        <f ca="1" t="shared" si="260"/>
        <v>ETC扣款</v>
      </c>
      <c r="J1626" s="344" t="str">
        <f ca="1" t="shared" si="261"/>
        <v>项目成本</v>
      </c>
      <c r="K1626" s="345">
        <f ca="1" t="shared" si="262"/>
        <v>0</v>
      </c>
      <c r="L1626" s="345">
        <f ca="1" t="shared" si="263"/>
        <v>10.1</v>
      </c>
      <c r="M1626" s="345">
        <f ca="1" t="shared" si="264"/>
        <v>36607.42</v>
      </c>
      <c r="N1626" s="345">
        <f ca="1" t="shared" si="265"/>
        <v>0</v>
      </c>
    </row>
    <row r="1627" ht="14.25" hidden="1" spans="1:14">
      <c r="A1627" s="334">
        <f>档案!A1626</f>
        <v>0</v>
      </c>
      <c r="B1627" s="334">
        <f ca="1" t="shared" si="258"/>
        <v>1</v>
      </c>
      <c r="D1627" s="334">
        <f ca="1" t="shared" si="266"/>
        <v>9</v>
      </c>
      <c r="E1627" s="327">
        <f ca="1" t="shared" si="267"/>
        <v>288</v>
      </c>
      <c r="F1627" s="327" t="str">
        <f ca="1">VLOOKUP(D1627,档案!A:C,3,FALSE)</f>
        <v>武汉开明</v>
      </c>
      <c r="G1627" s="338" t="str">
        <f ca="1">VLOOKUP(D1627,档案!A:B,2,FALSE)</f>
        <v>农商行豹澥支行310028</v>
      </c>
      <c r="H1627" s="328">
        <f ca="1" t="shared" si="259"/>
        <v>45706</v>
      </c>
      <c r="I1627" s="344" t="str">
        <f ca="1" t="shared" si="260"/>
        <v>ETC扣款</v>
      </c>
      <c r="J1627" s="344" t="str">
        <f ca="1" t="shared" si="261"/>
        <v>项目成本</v>
      </c>
      <c r="K1627" s="345">
        <f ca="1" t="shared" si="262"/>
        <v>0</v>
      </c>
      <c r="L1627" s="345">
        <f ca="1" t="shared" si="263"/>
        <v>118.47</v>
      </c>
      <c r="M1627" s="345">
        <f ca="1" t="shared" si="264"/>
        <v>36488.95</v>
      </c>
      <c r="N1627" s="345">
        <f ca="1" t="shared" si="265"/>
        <v>0</v>
      </c>
    </row>
    <row r="1628" ht="14.25" hidden="1" spans="1:14">
      <c r="A1628" s="334">
        <f>档案!A1627</f>
        <v>0</v>
      </c>
      <c r="B1628" s="334">
        <f ca="1" t="shared" si="258"/>
        <v>1</v>
      </c>
      <c r="D1628" s="334">
        <f ca="1" t="shared" si="266"/>
        <v>9</v>
      </c>
      <c r="E1628" s="327">
        <f ca="1" t="shared" si="267"/>
        <v>289</v>
      </c>
      <c r="F1628" s="327" t="str">
        <f ca="1">VLOOKUP(D1628,档案!A:C,3,FALSE)</f>
        <v>武汉开明</v>
      </c>
      <c r="G1628" s="338" t="str">
        <f ca="1">VLOOKUP(D1628,档案!A:B,2,FALSE)</f>
        <v>农商行豹澥支行310028</v>
      </c>
      <c r="H1628" s="328">
        <f ca="1" t="shared" si="259"/>
        <v>45706</v>
      </c>
      <c r="I1628" s="344" t="str">
        <f ca="1" t="shared" si="260"/>
        <v>ETC扣款</v>
      </c>
      <c r="J1628" s="344" t="str">
        <f ca="1" t="shared" si="261"/>
        <v>项目成本</v>
      </c>
      <c r="K1628" s="345">
        <f ca="1" t="shared" si="262"/>
        <v>0</v>
      </c>
      <c r="L1628" s="345">
        <f ca="1" t="shared" si="263"/>
        <v>10.1</v>
      </c>
      <c r="M1628" s="345">
        <f ca="1" t="shared" si="264"/>
        <v>36478.85</v>
      </c>
      <c r="N1628" s="345">
        <f ca="1" t="shared" si="265"/>
        <v>0</v>
      </c>
    </row>
    <row r="1629" ht="14.25" hidden="1" spans="1:14">
      <c r="A1629" s="334">
        <f>档案!A1628</f>
        <v>0</v>
      </c>
      <c r="B1629" s="334">
        <f ca="1" t="shared" si="258"/>
        <v>1</v>
      </c>
      <c r="D1629" s="334">
        <f ca="1" t="shared" si="266"/>
        <v>9</v>
      </c>
      <c r="E1629" s="327">
        <f ca="1" t="shared" si="267"/>
        <v>290</v>
      </c>
      <c r="F1629" s="327" t="str">
        <f ca="1">VLOOKUP(D1629,档案!A:C,3,FALSE)</f>
        <v>武汉开明</v>
      </c>
      <c r="G1629" s="338" t="str">
        <f ca="1">VLOOKUP(D1629,档案!A:B,2,FALSE)</f>
        <v>农商行豹澥支行310028</v>
      </c>
      <c r="H1629" s="328">
        <f ca="1" t="shared" si="259"/>
        <v>45706</v>
      </c>
      <c r="I1629" s="344" t="str">
        <f ca="1" t="shared" si="260"/>
        <v>ETC扣款</v>
      </c>
      <c r="J1629" s="344" t="str">
        <f ca="1" t="shared" si="261"/>
        <v>项目成本</v>
      </c>
      <c r="K1629" s="345">
        <f ca="1" t="shared" si="262"/>
        <v>0</v>
      </c>
      <c r="L1629" s="345">
        <f ca="1" t="shared" si="263"/>
        <v>168.79</v>
      </c>
      <c r="M1629" s="345">
        <f ca="1" t="shared" si="264"/>
        <v>36310.06</v>
      </c>
      <c r="N1629" s="345">
        <f ca="1" t="shared" si="265"/>
        <v>0</v>
      </c>
    </row>
    <row r="1630" ht="14.25" hidden="1" spans="1:14">
      <c r="A1630" s="334">
        <f>档案!A1629</f>
        <v>0</v>
      </c>
      <c r="B1630" s="334">
        <f ca="1" t="shared" si="258"/>
        <v>1</v>
      </c>
      <c r="D1630" s="334">
        <f ca="1" t="shared" si="266"/>
        <v>9</v>
      </c>
      <c r="E1630" s="327">
        <f ca="1" t="shared" si="267"/>
        <v>291</v>
      </c>
      <c r="F1630" s="327" t="str">
        <f ca="1">VLOOKUP(D1630,档案!A:C,3,FALSE)</f>
        <v>武汉开明</v>
      </c>
      <c r="G1630" s="338" t="str">
        <f ca="1">VLOOKUP(D1630,档案!A:B,2,FALSE)</f>
        <v>农商行豹澥支行310028</v>
      </c>
      <c r="H1630" s="328">
        <f ca="1" t="shared" si="259"/>
        <v>45706</v>
      </c>
      <c r="I1630" s="344" t="str">
        <f ca="1" t="shared" si="260"/>
        <v>ETC扣款</v>
      </c>
      <c r="J1630" s="344" t="str">
        <f ca="1" t="shared" si="261"/>
        <v>项目成本</v>
      </c>
      <c r="K1630" s="345">
        <f ca="1" t="shared" si="262"/>
        <v>0</v>
      </c>
      <c r="L1630" s="345">
        <f ca="1" t="shared" si="263"/>
        <v>19</v>
      </c>
      <c r="M1630" s="345">
        <f ca="1" t="shared" si="264"/>
        <v>36291.06</v>
      </c>
      <c r="N1630" s="345">
        <f ca="1" t="shared" si="265"/>
        <v>0</v>
      </c>
    </row>
    <row r="1631" ht="14.25" hidden="1" spans="1:14">
      <c r="A1631" s="334">
        <f>档案!A1630</f>
        <v>0</v>
      </c>
      <c r="B1631" s="334">
        <f ca="1" t="shared" si="258"/>
        <v>1</v>
      </c>
      <c r="D1631" s="334">
        <f ca="1" t="shared" si="266"/>
        <v>9</v>
      </c>
      <c r="E1631" s="327">
        <f ca="1" t="shared" si="267"/>
        <v>292</v>
      </c>
      <c r="F1631" s="327" t="str">
        <f ca="1">VLOOKUP(D1631,档案!A:C,3,FALSE)</f>
        <v>武汉开明</v>
      </c>
      <c r="G1631" s="338" t="str">
        <f ca="1">VLOOKUP(D1631,档案!A:B,2,FALSE)</f>
        <v>农商行豹澥支行310028</v>
      </c>
      <c r="H1631" s="328">
        <f ca="1" t="shared" si="259"/>
        <v>45706</v>
      </c>
      <c r="I1631" s="344" t="str">
        <f ca="1" t="shared" si="260"/>
        <v>商务部周奇用款湖北联投会员年费付吴有良垫付</v>
      </c>
      <c r="J1631" s="344" t="str">
        <f ca="1" t="shared" si="261"/>
        <v>付日常费用</v>
      </c>
      <c r="K1631" s="345">
        <f ca="1" t="shared" si="262"/>
        <v>0</v>
      </c>
      <c r="L1631" s="345">
        <f ca="1" t="shared" si="263"/>
        <v>3000</v>
      </c>
      <c r="M1631" s="345">
        <f ca="1" t="shared" si="264"/>
        <v>33291.06</v>
      </c>
      <c r="N1631" s="345">
        <f ca="1" t="shared" si="265"/>
        <v>0</v>
      </c>
    </row>
    <row r="1632" ht="14.25" hidden="1" spans="1:14">
      <c r="A1632" s="334">
        <f>档案!A1631</f>
        <v>0</v>
      </c>
      <c r="B1632" s="334">
        <f ca="1" t="shared" si="258"/>
        <v>1</v>
      </c>
      <c r="D1632" s="334">
        <f ca="1" t="shared" si="266"/>
        <v>9</v>
      </c>
      <c r="E1632" s="327">
        <f ca="1" t="shared" si="267"/>
        <v>293</v>
      </c>
      <c r="F1632" s="327" t="str">
        <f ca="1">VLOOKUP(D1632,档案!A:C,3,FALSE)</f>
        <v>武汉开明</v>
      </c>
      <c r="G1632" s="338" t="str">
        <f ca="1">VLOOKUP(D1632,档案!A:B,2,FALSE)</f>
        <v>农商行豹澥支行310028</v>
      </c>
      <c r="H1632" s="328">
        <f ca="1" t="shared" si="259"/>
        <v>45706</v>
      </c>
      <c r="I1632" s="344" t="str">
        <f ca="1" t="shared" si="260"/>
        <v>商务部周奇用款青海发投广联达预算费用付徐州春时文化传媒有限公司</v>
      </c>
      <c r="J1632" s="344" t="str">
        <f ca="1" t="shared" si="261"/>
        <v>付日常费用</v>
      </c>
      <c r="K1632" s="345">
        <f ca="1" t="shared" si="262"/>
        <v>0</v>
      </c>
      <c r="L1632" s="345">
        <f ca="1" t="shared" si="263"/>
        <v>300</v>
      </c>
      <c r="M1632" s="345">
        <f ca="1" t="shared" si="264"/>
        <v>32991.06</v>
      </c>
      <c r="N1632" s="345">
        <f ca="1" t="shared" si="265"/>
        <v>0</v>
      </c>
    </row>
    <row r="1633" ht="14.25" hidden="1" spans="1:14">
      <c r="A1633" s="334">
        <f>档案!A1632</f>
        <v>0</v>
      </c>
      <c r="B1633" s="334">
        <f ca="1" t="shared" si="258"/>
        <v>1</v>
      </c>
      <c r="D1633" s="334">
        <f ca="1" t="shared" si="266"/>
        <v>9</v>
      </c>
      <c r="E1633" s="327">
        <f ca="1" t="shared" si="267"/>
        <v>294</v>
      </c>
      <c r="F1633" s="327" t="str">
        <f ca="1">VLOOKUP(D1633,档案!A:C,3,FALSE)</f>
        <v>武汉开明</v>
      </c>
      <c r="G1633" s="338" t="str">
        <f ca="1">VLOOKUP(D1633,档案!A:B,2,FALSE)</f>
        <v>农商行豹澥支行310028</v>
      </c>
      <c r="H1633" s="328">
        <f ca="1" t="shared" si="259"/>
        <v>45707</v>
      </c>
      <c r="I1633" s="344" t="str">
        <f ca="1" t="shared" si="260"/>
        <v>收到湖北邮政转款</v>
      </c>
      <c r="J1633" s="344" t="str">
        <f ca="1" t="shared" si="261"/>
        <v>他行转入或存现</v>
      </c>
      <c r="K1633" s="345">
        <f ca="1" t="shared" si="262"/>
        <v>500000</v>
      </c>
      <c r="L1633" s="345">
        <f ca="1" t="shared" si="263"/>
        <v>0</v>
      </c>
      <c r="M1633" s="345">
        <f ca="1" t="shared" si="264"/>
        <v>532991.06</v>
      </c>
      <c r="N1633" s="345">
        <f ca="1" t="shared" si="265"/>
        <v>0</v>
      </c>
    </row>
    <row r="1634" ht="14.25" hidden="1" spans="1:14">
      <c r="A1634" s="334">
        <f>档案!A1633</f>
        <v>0</v>
      </c>
      <c r="B1634" s="334">
        <f ca="1" t="shared" si="258"/>
        <v>1</v>
      </c>
      <c r="D1634" s="334">
        <f ca="1" t="shared" si="266"/>
        <v>9</v>
      </c>
      <c r="E1634" s="327">
        <f ca="1" t="shared" si="267"/>
        <v>295</v>
      </c>
      <c r="F1634" s="327" t="str">
        <f ca="1">VLOOKUP(D1634,档案!A:C,3,FALSE)</f>
        <v>武汉开明</v>
      </c>
      <c r="G1634" s="338" t="str">
        <f ca="1">VLOOKUP(D1634,档案!A:B,2,FALSE)</f>
        <v>农商行豹澥支行310028</v>
      </c>
      <c r="H1634" s="328">
        <f ca="1" t="shared" si="259"/>
        <v>45707</v>
      </c>
      <c r="I1634" s="344" t="str">
        <f ca="1" t="shared" si="260"/>
        <v>ETC扣款</v>
      </c>
      <c r="J1634" s="344" t="str">
        <f ca="1" t="shared" si="261"/>
        <v>项目成本</v>
      </c>
      <c r="K1634" s="345">
        <f ca="1" t="shared" si="262"/>
        <v>0</v>
      </c>
      <c r="L1634" s="345">
        <f ca="1" t="shared" si="263"/>
        <v>203.87</v>
      </c>
      <c r="M1634" s="345">
        <f ca="1" t="shared" si="264"/>
        <v>532787.19</v>
      </c>
      <c r="N1634" s="345">
        <f ca="1" t="shared" si="265"/>
        <v>0</v>
      </c>
    </row>
    <row r="1635" ht="14.25" hidden="1" spans="1:14">
      <c r="A1635" s="334">
        <f>档案!A1634</f>
        <v>0</v>
      </c>
      <c r="B1635" s="334">
        <f ca="1" t="shared" si="258"/>
        <v>1</v>
      </c>
      <c r="D1635" s="334">
        <f ca="1" t="shared" si="266"/>
        <v>9</v>
      </c>
      <c r="E1635" s="327">
        <f ca="1" t="shared" si="267"/>
        <v>296</v>
      </c>
      <c r="F1635" s="327" t="str">
        <f ca="1">VLOOKUP(D1635,档案!A:C,3,FALSE)</f>
        <v>武汉开明</v>
      </c>
      <c r="G1635" s="338" t="str">
        <f ca="1">VLOOKUP(D1635,档案!A:B,2,FALSE)</f>
        <v>农商行豹澥支行310028</v>
      </c>
      <c r="H1635" s="328">
        <f ca="1" t="shared" si="259"/>
        <v>45707</v>
      </c>
      <c r="I1635" s="344" t="str">
        <f ca="1" t="shared" si="260"/>
        <v>ETC扣款</v>
      </c>
      <c r="J1635" s="344" t="str">
        <f ca="1" t="shared" si="261"/>
        <v>项目成本</v>
      </c>
      <c r="K1635" s="345">
        <f ca="1" t="shared" si="262"/>
        <v>0</v>
      </c>
      <c r="L1635" s="345">
        <f ca="1" t="shared" si="263"/>
        <v>37.86</v>
      </c>
      <c r="M1635" s="345">
        <f ca="1" t="shared" si="264"/>
        <v>532749.33</v>
      </c>
      <c r="N1635" s="345">
        <f ca="1" t="shared" si="265"/>
        <v>0</v>
      </c>
    </row>
    <row r="1636" ht="14.25" hidden="1" spans="1:14">
      <c r="A1636" s="334">
        <f>档案!A1635</f>
        <v>0</v>
      </c>
      <c r="B1636" s="334">
        <f ca="1" t="shared" si="258"/>
        <v>1</v>
      </c>
      <c r="D1636" s="334">
        <f ca="1" t="shared" si="266"/>
        <v>9</v>
      </c>
      <c r="E1636" s="327">
        <f ca="1" t="shared" si="267"/>
        <v>297</v>
      </c>
      <c r="F1636" s="327" t="str">
        <f ca="1">VLOOKUP(D1636,档案!A:C,3,FALSE)</f>
        <v>武汉开明</v>
      </c>
      <c r="G1636" s="338" t="str">
        <f ca="1">VLOOKUP(D1636,档案!A:B,2,FALSE)</f>
        <v>农商行豹澥支行310028</v>
      </c>
      <c r="H1636" s="328">
        <f ca="1" t="shared" si="259"/>
        <v>45707</v>
      </c>
      <c r="I1636" s="344" t="str">
        <f ca="1" t="shared" si="260"/>
        <v>ETC扣款</v>
      </c>
      <c r="J1636" s="344" t="str">
        <f ca="1" t="shared" si="261"/>
        <v>项目成本</v>
      </c>
      <c r="K1636" s="345">
        <f ca="1" t="shared" si="262"/>
        <v>0</v>
      </c>
      <c r="L1636" s="345">
        <f ca="1" t="shared" si="263"/>
        <v>68.18</v>
      </c>
      <c r="M1636" s="345">
        <f ca="1" t="shared" si="264"/>
        <v>532681.15</v>
      </c>
      <c r="N1636" s="345">
        <f ca="1" t="shared" si="265"/>
        <v>0</v>
      </c>
    </row>
    <row r="1637" ht="14.25" hidden="1" spans="1:14">
      <c r="A1637" s="334">
        <f>档案!A1636</f>
        <v>0</v>
      </c>
      <c r="B1637" s="334">
        <f ca="1" t="shared" si="258"/>
        <v>1</v>
      </c>
      <c r="D1637" s="334">
        <f ca="1" t="shared" si="266"/>
        <v>9</v>
      </c>
      <c r="E1637" s="327">
        <f ca="1" t="shared" si="267"/>
        <v>298</v>
      </c>
      <c r="F1637" s="327" t="str">
        <f ca="1">VLOOKUP(D1637,档案!A:C,3,FALSE)</f>
        <v>武汉开明</v>
      </c>
      <c r="G1637" s="338" t="str">
        <f ca="1">VLOOKUP(D1637,档案!A:B,2,FALSE)</f>
        <v>农商行豹澥支行310028</v>
      </c>
      <c r="H1637" s="328">
        <f ca="1" t="shared" si="259"/>
        <v>45707</v>
      </c>
      <c r="I1637" s="344" t="str">
        <f ca="1" t="shared" si="260"/>
        <v>ETC扣款</v>
      </c>
      <c r="J1637" s="344" t="str">
        <f ca="1" t="shared" si="261"/>
        <v>项目成本</v>
      </c>
      <c r="K1637" s="345">
        <f ca="1" t="shared" si="262"/>
        <v>0</v>
      </c>
      <c r="L1637" s="345">
        <f ca="1" t="shared" si="263"/>
        <v>14.25</v>
      </c>
      <c r="M1637" s="345">
        <f ca="1" t="shared" si="264"/>
        <v>532666.9</v>
      </c>
      <c r="N1637" s="345">
        <f ca="1" t="shared" si="265"/>
        <v>0</v>
      </c>
    </row>
    <row r="1638" ht="14.25" hidden="1" spans="1:14">
      <c r="A1638" s="334">
        <f>档案!A1637</f>
        <v>0</v>
      </c>
      <c r="B1638" s="334">
        <f ca="1" t="shared" si="258"/>
        <v>1</v>
      </c>
      <c r="D1638" s="334">
        <f ca="1" t="shared" si="266"/>
        <v>9</v>
      </c>
      <c r="E1638" s="327">
        <f ca="1" t="shared" si="267"/>
        <v>299</v>
      </c>
      <c r="F1638" s="327" t="str">
        <f ca="1">VLOOKUP(D1638,档案!A:C,3,FALSE)</f>
        <v>武汉开明</v>
      </c>
      <c r="G1638" s="338" t="str">
        <f ca="1">VLOOKUP(D1638,档案!A:B,2,FALSE)</f>
        <v>农商行豹澥支行310028</v>
      </c>
      <c r="H1638" s="328">
        <f ca="1" t="shared" si="259"/>
        <v>45707</v>
      </c>
      <c r="I1638" s="344" t="str">
        <f ca="1" t="shared" si="260"/>
        <v>ETC扣款</v>
      </c>
      <c r="J1638" s="344" t="str">
        <f ca="1" t="shared" si="261"/>
        <v>项目成本</v>
      </c>
      <c r="K1638" s="345">
        <f ca="1" t="shared" si="262"/>
        <v>0</v>
      </c>
      <c r="L1638" s="345">
        <f ca="1" t="shared" si="263"/>
        <v>90.23</v>
      </c>
      <c r="M1638" s="345">
        <f ca="1" t="shared" si="264"/>
        <v>532576.67</v>
      </c>
      <c r="N1638" s="345">
        <f ca="1" t="shared" si="265"/>
        <v>0</v>
      </c>
    </row>
    <row r="1639" ht="14.25" hidden="1" spans="1:14">
      <c r="A1639" s="334">
        <f>档案!A1638</f>
        <v>0</v>
      </c>
      <c r="B1639" s="334">
        <f ca="1" t="shared" si="258"/>
        <v>1</v>
      </c>
      <c r="D1639" s="334">
        <f ca="1" t="shared" si="266"/>
        <v>9</v>
      </c>
      <c r="E1639" s="327">
        <f ca="1" t="shared" si="267"/>
        <v>300</v>
      </c>
      <c r="F1639" s="327" t="str">
        <f ca="1">VLOOKUP(D1639,档案!A:C,3,FALSE)</f>
        <v>武汉开明</v>
      </c>
      <c r="G1639" s="338" t="str">
        <f ca="1">VLOOKUP(D1639,档案!A:B,2,FALSE)</f>
        <v>农商行豹澥支行310028</v>
      </c>
      <c r="H1639" s="328">
        <f ca="1" t="shared" si="259"/>
        <v>45707</v>
      </c>
      <c r="I1639" s="344" t="str">
        <f ca="1" t="shared" si="260"/>
        <v>ETC扣款</v>
      </c>
      <c r="J1639" s="344" t="str">
        <f ca="1" t="shared" si="261"/>
        <v>项目成本</v>
      </c>
      <c r="K1639" s="345">
        <f ca="1" t="shared" si="262"/>
        <v>0</v>
      </c>
      <c r="L1639" s="345">
        <f ca="1" t="shared" si="263"/>
        <v>163</v>
      </c>
      <c r="M1639" s="345">
        <f ca="1" t="shared" si="264"/>
        <v>532413.67</v>
      </c>
      <c r="N1639" s="345">
        <f ca="1" t="shared" si="265"/>
        <v>0</v>
      </c>
    </row>
    <row r="1640" ht="14.25" hidden="1" spans="1:14">
      <c r="A1640" s="334">
        <f>档案!A1639</f>
        <v>0</v>
      </c>
      <c r="B1640" s="334">
        <f ca="1" t="shared" si="258"/>
        <v>1</v>
      </c>
      <c r="D1640" s="334">
        <f ca="1" t="shared" si="266"/>
        <v>9</v>
      </c>
      <c r="E1640" s="327">
        <f ca="1" t="shared" si="267"/>
        <v>301</v>
      </c>
      <c r="F1640" s="327" t="str">
        <f ca="1">VLOOKUP(D1640,档案!A:C,3,FALSE)</f>
        <v>武汉开明</v>
      </c>
      <c r="G1640" s="338" t="str">
        <f ca="1">VLOOKUP(D1640,档案!A:B,2,FALSE)</f>
        <v>农商行豹澥支行310028</v>
      </c>
      <c r="H1640" s="328">
        <f ca="1" t="shared" si="259"/>
        <v>45707</v>
      </c>
      <c r="I1640" s="344" t="str">
        <f ca="1" t="shared" si="260"/>
        <v>销售部林维报销日照钢铁1.13招待设备处郭宇餐费--个人</v>
      </c>
      <c r="J1640" s="344" t="str">
        <f ca="1" t="shared" si="261"/>
        <v>项目成本</v>
      </c>
      <c r="K1640" s="345">
        <f ca="1" t="shared" si="262"/>
        <v>0</v>
      </c>
      <c r="L1640" s="345">
        <f ca="1" t="shared" si="263"/>
        <v>1107</v>
      </c>
      <c r="M1640" s="345">
        <f ca="1" t="shared" si="264"/>
        <v>531306.67</v>
      </c>
      <c r="N1640" s="345">
        <f ca="1" t="shared" si="265"/>
        <v>0</v>
      </c>
    </row>
    <row r="1641" ht="14.25" hidden="1" spans="1:14">
      <c r="A1641" s="334">
        <f>档案!A1640</f>
        <v>0</v>
      </c>
      <c r="B1641" s="334">
        <f ca="1" t="shared" si="258"/>
        <v>1</v>
      </c>
      <c r="D1641" s="334">
        <f ca="1" t="shared" si="266"/>
        <v>9</v>
      </c>
      <c r="E1641" s="327">
        <f ca="1" t="shared" si="267"/>
        <v>302</v>
      </c>
      <c r="F1641" s="327" t="str">
        <f ca="1">VLOOKUP(D1641,档案!A:C,3,FALSE)</f>
        <v>武汉开明</v>
      </c>
      <c r="G1641" s="338" t="str">
        <f ca="1">VLOOKUP(D1641,档案!A:B,2,FALSE)</f>
        <v>农商行豹澥支行310028</v>
      </c>
      <c r="H1641" s="328">
        <f ca="1" t="shared" si="259"/>
        <v>45707</v>
      </c>
      <c r="I1641" s="344" t="str">
        <f ca="1" t="shared" si="260"/>
        <v>销售部林维报销日照钢铁1.22招待环保处处长孟凡浩购物卡1张--个人</v>
      </c>
      <c r="J1641" s="344" t="str">
        <f ca="1" t="shared" si="261"/>
        <v>项目成本</v>
      </c>
      <c r="K1641" s="345">
        <f ca="1" t="shared" si="262"/>
        <v>0</v>
      </c>
      <c r="L1641" s="345">
        <f ca="1" t="shared" si="263"/>
        <v>2000</v>
      </c>
      <c r="M1641" s="345">
        <f ca="1" t="shared" si="264"/>
        <v>529306.67</v>
      </c>
      <c r="N1641" s="345">
        <f ca="1" t="shared" si="265"/>
        <v>0</v>
      </c>
    </row>
    <row r="1642" ht="14.25" hidden="1" spans="1:14">
      <c r="A1642" s="334">
        <f>档案!A1641</f>
        <v>0</v>
      </c>
      <c r="B1642" s="334">
        <f ca="1" t="shared" si="258"/>
        <v>1</v>
      </c>
      <c r="D1642" s="334">
        <f ca="1" t="shared" si="266"/>
        <v>9</v>
      </c>
      <c r="E1642" s="327">
        <f ca="1" t="shared" si="267"/>
        <v>303</v>
      </c>
      <c r="F1642" s="327" t="str">
        <f ca="1">VLOOKUP(D1642,档案!A:C,3,FALSE)</f>
        <v>武汉开明</v>
      </c>
      <c r="G1642" s="338" t="str">
        <f ca="1">VLOOKUP(D1642,档案!A:B,2,FALSE)</f>
        <v>农商行豹澥支行310028</v>
      </c>
      <c r="H1642" s="328">
        <f ca="1" t="shared" si="259"/>
        <v>45707</v>
      </c>
      <c r="I1642" s="344" t="str">
        <f ca="1" t="shared" si="260"/>
        <v>转武汉宁波银行</v>
      </c>
      <c r="J1642" s="344" t="str">
        <f ca="1" t="shared" si="261"/>
        <v>转出他行或提现</v>
      </c>
      <c r="K1642" s="345">
        <f ca="1" t="shared" si="262"/>
        <v>0</v>
      </c>
      <c r="L1642" s="345">
        <f ca="1" t="shared" si="263"/>
        <v>80000</v>
      </c>
      <c r="M1642" s="345">
        <f ca="1" t="shared" si="264"/>
        <v>449306.67</v>
      </c>
      <c r="N1642" s="345">
        <f ca="1" t="shared" si="265"/>
        <v>0</v>
      </c>
    </row>
    <row r="1643" ht="14.25" hidden="1" spans="1:14">
      <c r="A1643" s="334">
        <f>档案!A1642</f>
        <v>0</v>
      </c>
      <c r="B1643" s="334">
        <f ca="1" t="shared" si="258"/>
        <v>1</v>
      </c>
      <c r="D1643" s="334">
        <f ca="1" t="shared" si="266"/>
        <v>9</v>
      </c>
      <c r="E1643" s="327">
        <f ca="1" t="shared" si="267"/>
        <v>304</v>
      </c>
      <c r="F1643" s="327" t="str">
        <f ca="1">VLOOKUP(D1643,档案!A:C,3,FALSE)</f>
        <v>武汉开明</v>
      </c>
      <c r="G1643" s="338" t="str">
        <f ca="1">VLOOKUP(D1643,档案!A:B,2,FALSE)</f>
        <v>农商行豹澥支行310028</v>
      </c>
      <c r="H1643" s="328">
        <f ca="1" t="shared" si="259"/>
        <v>45707</v>
      </c>
      <c r="I1643" s="344" t="str">
        <f ca="1" t="shared" si="260"/>
        <v>转武汉浦发</v>
      </c>
      <c r="J1643" s="344" t="str">
        <f ca="1" t="shared" si="261"/>
        <v>转出他行或提现</v>
      </c>
      <c r="K1643" s="345">
        <f ca="1" t="shared" si="262"/>
        <v>0</v>
      </c>
      <c r="L1643" s="345">
        <f ca="1" t="shared" si="263"/>
        <v>100000</v>
      </c>
      <c r="M1643" s="345">
        <f ca="1" t="shared" si="264"/>
        <v>349306.67</v>
      </c>
      <c r="N1643" s="345">
        <f ca="1" t="shared" si="265"/>
        <v>0</v>
      </c>
    </row>
    <row r="1644" ht="14.25" hidden="1" spans="1:14">
      <c r="A1644" s="334">
        <f>档案!A1643</f>
        <v>0</v>
      </c>
      <c r="B1644" s="334">
        <f ca="1" t="shared" si="258"/>
        <v>1</v>
      </c>
      <c r="D1644" s="334">
        <f ca="1" t="shared" si="266"/>
        <v>9</v>
      </c>
      <c r="E1644" s="327">
        <f ca="1" t="shared" si="267"/>
        <v>305</v>
      </c>
      <c r="F1644" s="327" t="str">
        <f ca="1">VLOOKUP(D1644,档案!A:C,3,FALSE)</f>
        <v>武汉开明</v>
      </c>
      <c r="G1644" s="338" t="str">
        <f ca="1">VLOOKUP(D1644,档案!A:B,2,FALSE)</f>
        <v>农商行豹澥支行310028</v>
      </c>
      <c r="H1644" s="328">
        <f ca="1" t="shared" si="259"/>
        <v>45707</v>
      </c>
      <c r="I1644" s="344" t="str">
        <f ca="1" t="shared" si="260"/>
        <v>转武汉工行</v>
      </c>
      <c r="J1644" s="344" t="str">
        <f ca="1" t="shared" si="261"/>
        <v>转出他行或提现</v>
      </c>
      <c r="K1644" s="345">
        <f ca="1" t="shared" si="262"/>
        <v>0</v>
      </c>
      <c r="L1644" s="345">
        <f ca="1" t="shared" si="263"/>
        <v>10000</v>
      </c>
      <c r="M1644" s="345">
        <f ca="1" t="shared" si="264"/>
        <v>339306.67</v>
      </c>
      <c r="N1644" s="345">
        <f ca="1" t="shared" si="265"/>
        <v>0</v>
      </c>
    </row>
    <row r="1645" ht="14.25" hidden="1" spans="1:14">
      <c r="A1645" s="334">
        <f>档案!A1644</f>
        <v>0</v>
      </c>
      <c r="B1645" s="334">
        <f ca="1" t="shared" si="258"/>
        <v>1</v>
      </c>
      <c r="D1645" s="334">
        <f ca="1" t="shared" si="266"/>
        <v>9</v>
      </c>
      <c r="E1645" s="327">
        <f ca="1" t="shared" si="267"/>
        <v>306</v>
      </c>
      <c r="F1645" s="327" t="str">
        <f ca="1">VLOOKUP(D1645,档案!A:C,3,FALSE)</f>
        <v>武汉开明</v>
      </c>
      <c r="G1645" s="338" t="str">
        <f ca="1">VLOOKUP(D1645,档案!A:B,2,FALSE)</f>
        <v>农商行豹澥支行310028</v>
      </c>
      <c r="H1645" s="328">
        <f ca="1" t="shared" si="259"/>
        <v>45707</v>
      </c>
      <c r="I1645" s="344" t="str">
        <f ca="1" t="shared" si="260"/>
        <v>转武汉光大</v>
      </c>
      <c r="J1645" s="344" t="str">
        <f ca="1" t="shared" si="261"/>
        <v>转出他行或提现</v>
      </c>
      <c r="K1645" s="345">
        <f ca="1" t="shared" si="262"/>
        <v>0</v>
      </c>
      <c r="L1645" s="345">
        <f ca="1" t="shared" si="263"/>
        <v>160000</v>
      </c>
      <c r="M1645" s="345">
        <f ca="1" t="shared" si="264"/>
        <v>179306.67</v>
      </c>
      <c r="N1645" s="345">
        <f ca="1" t="shared" si="265"/>
        <v>0</v>
      </c>
    </row>
    <row r="1646" ht="14.25" hidden="1" spans="1:14">
      <c r="A1646" s="334">
        <f>档案!A1645</f>
        <v>0</v>
      </c>
      <c r="B1646" s="334">
        <f ca="1" t="shared" si="258"/>
        <v>1</v>
      </c>
      <c r="D1646" s="334">
        <f ca="1" t="shared" si="266"/>
        <v>9</v>
      </c>
      <c r="E1646" s="327">
        <f ca="1" t="shared" si="267"/>
        <v>307</v>
      </c>
      <c r="F1646" s="327" t="str">
        <f ca="1">VLOOKUP(D1646,档案!A:C,3,FALSE)</f>
        <v>武汉开明</v>
      </c>
      <c r="G1646" s="338" t="str">
        <f ca="1">VLOOKUP(D1646,档案!A:B,2,FALSE)</f>
        <v>农商行豹澥支行310028</v>
      </c>
      <c r="H1646" s="328">
        <f ca="1" t="shared" si="259"/>
        <v>45707</v>
      </c>
      <c r="I1646" s="344" t="str">
        <f ca="1" t="shared" si="260"/>
        <v>ETC扣款</v>
      </c>
      <c r="J1646" s="344" t="str">
        <f ca="1" t="shared" si="261"/>
        <v>项目成本</v>
      </c>
      <c r="K1646" s="345">
        <f ca="1" t="shared" si="262"/>
        <v>0</v>
      </c>
      <c r="L1646" s="345">
        <f ca="1" t="shared" si="263"/>
        <v>37.88</v>
      </c>
      <c r="M1646" s="345">
        <f ca="1" t="shared" si="264"/>
        <v>179268.79</v>
      </c>
      <c r="N1646" s="345">
        <f ca="1" t="shared" si="265"/>
        <v>0</v>
      </c>
    </row>
    <row r="1647" ht="14.25" hidden="1" spans="1:14">
      <c r="A1647" s="334">
        <f>档案!A1646</f>
        <v>0</v>
      </c>
      <c r="B1647" s="334">
        <f ca="1" t="shared" si="258"/>
        <v>1</v>
      </c>
      <c r="D1647" s="334">
        <f ca="1" t="shared" si="266"/>
        <v>9</v>
      </c>
      <c r="E1647" s="327">
        <f ca="1" t="shared" si="267"/>
        <v>308</v>
      </c>
      <c r="F1647" s="327" t="str">
        <f ca="1">VLOOKUP(D1647,档案!A:C,3,FALSE)</f>
        <v>武汉开明</v>
      </c>
      <c r="G1647" s="338" t="str">
        <f ca="1">VLOOKUP(D1647,档案!A:B,2,FALSE)</f>
        <v>农商行豹澥支行310028</v>
      </c>
      <c r="H1647" s="328">
        <f ca="1" t="shared" si="259"/>
        <v>45707</v>
      </c>
      <c r="I1647" s="344" t="str">
        <f ca="1" t="shared" si="260"/>
        <v>牛国庆借支差旅备用金</v>
      </c>
      <c r="J1647" s="344" t="str">
        <f ca="1" t="shared" si="261"/>
        <v>付日常费用</v>
      </c>
      <c r="K1647" s="345">
        <f ca="1" t="shared" si="262"/>
        <v>0</v>
      </c>
      <c r="L1647" s="345">
        <f ca="1" t="shared" si="263"/>
        <v>3000</v>
      </c>
      <c r="M1647" s="345">
        <f ca="1" t="shared" si="264"/>
        <v>176268.79</v>
      </c>
      <c r="N1647" s="345">
        <f ca="1" t="shared" si="265"/>
        <v>0</v>
      </c>
    </row>
    <row r="1648" ht="14.25" hidden="1" spans="1:14">
      <c r="A1648" s="334">
        <f>档案!A1647</f>
        <v>0</v>
      </c>
      <c r="B1648" s="334">
        <f ca="1" t="shared" si="258"/>
        <v>1</v>
      </c>
      <c r="D1648" s="334">
        <f ca="1" t="shared" si="266"/>
        <v>9</v>
      </c>
      <c r="E1648" s="327">
        <f ca="1" t="shared" si="267"/>
        <v>309</v>
      </c>
      <c r="F1648" s="327" t="str">
        <f ca="1">VLOOKUP(D1648,档案!A:C,3,FALSE)</f>
        <v>武汉开明</v>
      </c>
      <c r="G1648" s="338" t="str">
        <f ca="1">VLOOKUP(D1648,档案!A:B,2,FALSE)</f>
        <v>农商行豹澥支行310028</v>
      </c>
      <c r="H1648" s="328">
        <f ca="1" t="shared" si="259"/>
        <v>45708</v>
      </c>
      <c r="I1648" s="344" t="str">
        <f ca="1" t="shared" si="260"/>
        <v>还贷款利息</v>
      </c>
      <c r="J1648" s="344" t="str">
        <f ca="1" t="shared" si="261"/>
        <v>还借款及利息</v>
      </c>
      <c r="K1648" s="345">
        <f ca="1" t="shared" si="262"/>
        <v>0</v>
      </c>
      <c r="L1648" s="345">
        <f ca="1" t="shared" si="263"/>
        <v>11625</v>
      </c>
      <c r="M1648" s="345">
        <f ca="1" t="shared" si="264"/>
        <v>164643.79</v>
      </c>
      <c r="N1648" s="345">
        <f ca="1" t="shared" si="265"/>
        <v>0</v>
      </c>
    </row>
    <row r="1649" ht="14.25" hidden="1" spans="1:14">
      <c r="A1649" s="334">
        <f>档案!A1648</f>
        <v>0</v>
      </c>
      <c r="B1649" s="334">
        <f ca="1" t="shared" si="258"/>
        <v>1</v>
      </c>
      <c r="D1649" s="334">
        <f ca="1" t="shared" si="266"/>
        <v>9</v>
      </c>
      <c r="E1649" s="327">
        <f ca="1" t="shared" si="267"/>
        <v>310</v>
      </c>
      <c r="F1649" s="327" t="str">
        <f ca="1">VLOOKUP(D1649,档案!A:C,3,FALSE)</f>
        <v>武汉开明</v>
      </c>
      <c r="G1649" s="338" t="str">
        <f ca="1">VLOOKUP(D1649,档案!A:B,2,FALSE)</f>
        <v>农商行豹澥支行310028</v>
      </c>
      <c r="H1649" s="328">
        <f ca="1" t="shared" si="259"/>
        <v>45708</v>
      </c>
      <c r="I1649" s="344" t="str">
        <f ca="1" t="shared" si="260"/>
        <v>还贷款利息</v>
      </c>
      <c r="J1649" s="344" t="str">
        <f ca="1" t="shared" si="261"/>
        <v>还借款及利息</v>
      </c>
      <c r="K1649" s="345">
        <f ca="1" t="shared" si="262"/>
        <v>0</v>
      </c>
      <c r="L1649" s="345">
        <f ca="1" t="shared" si="263"/>
        <v>19375</v>
      </c>
      <c r="M1649" s="345">
        <f ca="1" t="shared" si="264"/>
        <v>145268.79</v>
      </c>
      <c r="N1649" s="345">
        <f ca="1" t="shared" si="265"/>
        <v>0</v>
      </c>
    </row>
    <row r="1650" ht="14.25" hidden="1" spans="1:14">
      <c r="A1650" s="334">
        <f>档案!A1649</f>
        <v>0</v>
      </c>
      <c r="B1650" s="334">
        <f ca="1" t="shared" si="258"/>
        <v>1</v>
      </c>
      <c r="D1650" s="334">
        <f ca="1" t="shared" si="266"/>
        <v>9</v>
      </c>
      <c r="E1650" s="327">
        <f ca="1" t="shared" si="267"/>
        <v>311</v>
      </c>
      <c r="F1650" s="327" t="str">
        <f ca="1">VLOOKUP(D1650,档案!A:C,3,FALSE)</f>
        <v>武汉开明</v>
      </c>
      <c r="G1650" s="338" t="str">
        <f ca="1">VLOOKUP(D1650,档案!A:B,2,FALSE)</f>
        <v>农商行豹澥支行310028</v>
      </c>
      <c r="H1650" s="328">
        <f ca="1" t="shared" si="259"/>
        <v>45708</v>
      </c>
      <c r="I1650" s="344" t="str">
        <f ca="1" t="shared" si="260"/>
        <v>ETC扣款</v>
      </c>
      <c r="J1650" s="344" t="str">
        <f ca="1" t="shared" si="261"/>
        <v>项目成本</v>
      </c>
      <c r="K1650" s="345">
        <f ca="1" t="shared" si="262"/>
        <v>0</v>
      </c>
      <c r="L1650" s="345">
        <f ca="1" t="shared" si="263"/>
        <v>43.22</v>
      </c>
      <c r="M1650" s="345">
        <f ca="1" t="shared" si="264"/>
        <v>145225.57</v>
      </c>
      <c r="N1650" s="345">
        <f ca="1" t="shared" si="265"/>
        <v>0</v>
      </c>
    </row>
    <row r="1651" ht="14.25" hidden="1" spans="1:14">
      <c r="A1651" s="334">
        <f>档案!A1650</f>
        <v>0</v>
      </c>
      <c r="B1651" s="334">
        <f ca="1" t="shared" si="258"/>
        <v>1</v>
      </c>
      <c r="D1651" s="334">
        <f ca="1" t="shared" si="266"/>
        <v>9</v>
      </c>
      <c r="E1651" s="327">
        <f ca="1" t="shared" si="267"/>
        <v>312</v>
      </c>
      <c r="F1651" s="327" t="str">
        <f ca="1">VLOOKUP(D1651,档案!A:C,3,FALSE)</f>
        <v>武汉开明</v>
      </c>
      <c r="G1651" s="338" t="str">
        <f ca="1">VLOOKUP(D1651,档案!A:B,2,FALSE)</f>
        <v>农商行豹澥支行310028</v>
      </c>
      <c r="H1651" s="328">
        <f ca="1" t="shared" si="259"/>
        <v>45709</v>
      </c>
      <c r="I1651" s="344" t="str">
        <f ca="1" t="shared" si="260"/>
        <v>销售部管厚良借支差旅费备用金--个人</v>
      </c>
      <c r="J1651" s="344" t="str">
        <f ca="1" t="shared" si="261"/>
        <v>项目成本</v>
      </c>
      <c r="K1651" s="348">
        <f ca="1" t="shared" si="262"/>
        <v>0</v>
      </c>
      <c r="L1651" s="345">
        <f ca="1" t="shared" si="263"/>
        <v>3000</v>
      </c>
      <c r="M1651" s="345">
        <f ca="1" t="shared" si="264"/>
        <v>142225.57</v>
      </c>
      <c r="N1651" s="345">
        <f ca="1" t="shared" si="265"/>
        <v>0</v>
      </c>
    </row>
    <row r="1652" ht="14.25" hidden="1" spans="1:14">
      <c r="A1652" s="334">
        <f>档案!A1651</f>
        <v>0</v>
      </c>
      <c r="B1652" s="334">
        <f ca="1" t="shared" si="258"/>
        <v>1</v>
      </c>
      <c r="D1652" s="334">
        <f ca="1" t="shared" si="266"/>
        <v>9</v>
      </c>
      <c r="E1652" s="327">
        <f ca="1" t="shared" si="267"/>
        <v>313</v>
      </c>
      <c r="F1652" s="327" t="str">
        <f ca="1">VLOOKUP(D1652,档案!A:C,3,FALSE)</f>
        <v>武汉开明</v>
      </c>
      <c r="G1652" s="338" t="str">
        <f ca="1">VLOOKUP(D1652,档案!A:B,2,FALSE)</f>
        <v>农商行豹澥支行310028</v>
      </c>
      <c r="H1652" s="328">
        <f ca="1" t="shared" si="259"/>
        <v>45709</v>
      </c>
      <c r="I1652" s="344" t="str">
        <f ca="1" t="shared" si="260"/>
        <v>综合部蒋霞报销电信手机宽带充值费用--个人</v>
      </c>
      <c r="J1652" s="344" t="str">
        <f ca="1" t="shared" si="261"/>
        <v>付日常费用</v>
      </c>
      <c r="K1652" s="345">
        <f ca="1" t="shared" si="262"/>
        <v>0</v>
      </c>
      <c r="L1652" s="345">
        <f ca="1" t="shared" si="263"/>
        <v>110</v>
      </c>
      <c r="M1652" s="345">
        <f ca="1" t="shared" si="264"/>
        <v>142115.57</v>
      </c>
      <c r="N1652" s="345">
        <f ca="1" t="shared" si="265"/>
        <v>0</v>
      </c>
    </row>
    <row r="1653" ht="14.25" hidden="1" spans="1:14">
      <c r="A1653" s="334">
        <f>档案!A1652</f>
        <v>0</v>
      </c>
      <c r="B1653" s="334">
        <f ca="1" t="shared" si="258"/>
        <v>1</v>
      </c>
      <c r="D1653" s="334">
        <f ca="1" t="shared" si="266"/>
        <v>9</v>
      </c>
      <c r="E1653" s="327">
        <f ca="1" t="shared" si="267"/>
        <v>314</v>
      </c>
      <c r="F1653" s="327" t="str">
        <f ca="1">VLOOKUP(D1653,档案!A:C,3,FALSE)</f>
        <v>武汉开明</v>
      </c>
      <c r="G1653" s="338" t="str">
        <f ca="1">VLOOKUP(D1653,档案!A:B,2,FALSE)</f>
        <v>农商行豹澥支行310028</v>
      </c>
      <c r="H1653" s="328">
        <f ca="1" t="shared" si="259"/>
        <v>45709</v>
      </c>
      <c r="I1653" s="344" t="str">
        <f ca="1" t="shared" si="260"/>
        <v>综合部蒋霞报销移动手机24.9-25.1话费充值--个人</v>
      </c>
      <c r="J1653" s="344" t="str">
        <f ca="1" t="shared" si="261"/>
        <v>付日常费用</v>
      </c>
      <c r="K1653" s="345">
        <f ca="1" t="shared" si="262"/>
        <v>0</v>
      </c>
      <c r="L1653" s="345">
        <f ca="1" t="shared" si="263"/>
        <v>124.81</v>
      </c>
      <c r="M1653" s="345">
        <f ca="1" t="shared" si="264"/>
        <v>141990.76</v>
      </c>
      <c r="N1653" s="345">
        <f ca="1" t="shared" si="265"/>
        <v>0</v>
      </c>
    </row>
    <row r="1654" ht="14.25" hidden="1" spans="1:14">
      <c r="A1654" s="334">
        <f>档案!A1653</f>
        <v>0</v>
      </c>
      <c r="B1654" s="334">
        <f ca="1" t="shared" si="258"/>
        <v>1</v>
      </c>
      <c r="D1654" s="334">
        <f ca="1" t="shared" si="266"/>
        <v>9</v>
      </c>
      <c r="E1654" s="327">
        <f ca="1" t="shared" si="267"/>
        <v>315</v>
      </c>
      <c r="F1654" s="327" t="str">
        <f ca="1">VLOOKUP(D1654,档案!A:C,3,FALSE)</f>
        <v>武汉开明</v>
      </c>
      <c r="G1654" s="338" t="str">
        <f ca="1">VLOOKUP(D1654,档案!A:B,2,FALSE)</f>
        <v>农商行豹澥支行310028</v>
      </c>
      <c r="H1654" s="328">
        <f ca="1" t="shared" si="259"/>
        <v>45709</v>
      </c>
      <c r="I1654" s="344" t="str">
        <f ca="1" t="shared" si="260"/>
        <v>综合部蒋霞报销汪瑞青劳动争议诉讼费付湖北省武汉市中级人民法院--公司</v>
      </c>
      <c r="J1654" s="344" t="str">
        <f ca="1" t="shared" si="261"/>
        <v>付日常费用</v>
      </c>
      <c r="K1654" s="345">
        <f ca="1" t="shared" si="262"/>
        <v>0</v>
      </c>
      <c r="L1654" s="345">
        <f ca="1" t="shared" si="263"/>
        <v>10</v>
      </c>
      <c r="M1654" s="345">
        <f ca="1" t="shared" si="264"/>
        <v>141980.76</v>
      </c>
      <c r="N1654" s="345">
        <f ca="1" t="shared" si="265"/>
        <v>0</v>
      </c>
    </row>
    <row r="1655" ht="14.25" hidden="1" spans="1:14">
      <c r="A1655" s="334">
        <f>档案!A1654</f>
        <v>0</v>
      </c>
      <c r="B1655" s="334">
        <f ca="1" t="shared" si="258"/>
        <v>1</v>
      </c>
      <c r="D1655" s="334">
        <f ca="1" t="shared" si="266"/>
        <v>9</v>
      </c>
      <c r="E1655" s="327">
        <f ca="1" t="shared" si="267"/>
        <v>316</v>
      </c>
      <c r="F1655" s="327" t="str">
        <f ca="1">VLOOKUP(D1655,档案!A:C,3,FALSE)</f>
        <v>武汉开明</v>
      </c>
      <c r="G1655" s="338" t="str">
        <f ca="1">VLOOKUP(D1655,档案!A:B,2,FALSE)</f>
        <v>农商行豹澥支行310028</v>
      </c>
      <c r="H1655" s="328">
        <f ca="1" t="shared" si="259"/>
        <v>45709</v>
      </c>
      <c r="I1655" s="344" t="str">
        <f ca="1" t="shared" si="260"/>
        <v>综合部蒋霞报销武汉公司5次停车次卡费用--个人</v>
      </c>
      <c r="J1655" s="344" t="str">
        <f ca="1" t="shared" si="261"/>
        <v>付日常费用</v>
      </c>
      <c r="K1655" s="345">
        <f ca="1" t="shared" si="262"/>
        <v>0</v>
      </c>
      <c r="L1655" s="345">
        <f ca="1" t="shared" si="263"/>
        <v>75</v>
      </c>
      <c r="M1655" s="345">
        <f ca="1" t="shared" si="264"/>
        <v>141905.76</v>
      </c>
      <c r="N1655" s="345">
        <f ca="1" t="shared" si="265"/>
        <v>0</v>
      </c>
    </row>
    <row r="1656" ht="14.25" hidden="1" spans="1:14">
      <c r="A1656" s="334">
        <f>档案!A1655</f>
        <v>0</v>
      </c>
      <c r="B1656" s="334">
        <f ca="1" t="shared" si="258"/>
        <v>1</v>
      </c>
      <c r="D1656" s="334">
        <f ca="1" t="shared" si="266"/>
        <v>9</v>
      </c>
      <c r="E1656" s="327">
        <f ca="1" t="shared" si="267"/>
        <v>317</v>
      </c>
      <c r="F1656" s="327" t="str">
        <f ca="1">VLOOKUP(D1656,档案!A:C,3,FALSE)</f>
        <v>武汉开明</v>
      </c>
      <c r="G1656" s="338" t="str">
        <f ca="1">VLOOKUP(D1656,档案!A:B,2,FALSE)</f>
        <v>农商行豹澥支行310028</v>
      </c>
      <c r="H1656" s="328">
        <f ca="1" t="shared" si="259"/>
        <v>45709</v>
      </c>
      <c r="I1656" s="344" t="str">
        <f ca="1" t="shared" si="260"/>
        <v>生产部李权智用款日照钢铁2024年12月五金采购费付日照维刚商贸有限公司--公司</v>
      </c>
      <c r="J1656" s="344" t="str">
        <f ca="1" t="shared" si="261"/>
        <v>项目成本</v>
      </c>
      <c r="K1656" s="345">
        <f ca="1" t="shared" si="262"/>
        <v>0</v>
      </c>
      <c r="L1656" s="345">
        <f ca="1" t="shared" si="263"/>
        <v>3032</v>
      </c>
      <c r="M1656" s="345">
        <f ca="1" t="shared" si="264"/>
        <v>138873.76</v>
      </c>
      <c r="N1656" s="345">
        <f ca="1" t="shared" si="265"/>
        <v>0</v>
      </c>
    </row>
    <row r="1657" ht="14.25" hidden="1" spans="1:14">
      <c r="A1657" s="334">
        <f>档案!A1656</f>
        <v>0</v>
      </c>
      <c r="B1657" s="334">
        <f ca="1" t="shared" si="258"/>
        <v>1</v>
      </c>
      <c r="D1657" s="334">
        <f ca="1" t="shared" si="266"/>
        <v>9</v>
      </c>
      <c r="E1657" s="327">
        <f ca="1" t="shared" si="267"/>
        <v>318</v>
      </c>
      <c r="F1657" s="327" t="str">
        <f ca="1">VLOOKUP(D1657,档案!A:C,3,FALSE)</f>
        <v>武汉开明</v>
      </c>
      <c r="G1657" s="338" t="str">
        <f ca="1">VLOOKUP(D1657,档案!A:B,2,FALSE)</f>
        <v>农商行豹澥支行310028</v>
      </c>
      <c r="H1657" s="328">
        <f ca="1" t="shared" si="259"/>
        <v>45709</v>
      </c>
      <c r="I1657" s="344" t="str">
        <f ca="1" t="shared" si="260"/>
        <v>生产部王为超报销24.12.9-12.19江苏永钢至伊犁钢铁交通费--个人</v>
      </c>
      <c r="J1657" s="344" t="str">
        <f ca="1" t="shared" si="261"/>
        <v>项目成本</v>
      </c>
      <c r="K1657" s="345">
        <f ca="1" t="shared" si="262"/>
        <v>0</v>
      </c>
      <c r="L1657" s="345">
        <f ca="1" t="shared" si="263"/>
        <v>928.52</v>
      </c>
      <c r="M1657" s="345">
        <f ca="1" t="shared" si="264"/>
        <v>137945.24</v>
      </c>
      <c r="N1657" s="345">
        <f ca="1" t="shared" si="265"/>
        <v>0</v>
      </c>
    </row>
    <row r="1658" ht="14.25" hidden="1" spans="1:14">
      <c r="A1658" s="334">
        <f>档案!A1657</f>
        <v>0</v>
      </c>
      <c r="B1658" s="334">
        <f ca="1" t="shared" si="258"/>
        <v>1</v>
      </c>
      <c r="D1658" s="334">
        <f ca="1" t="shared" si="266"/>
        <v>9</v>
      </c>
      <c r="E1658" s="327">
        <f ca="1" t="shared" si="267"/>
        <v>319</v>
      </c>
      <c r="F1658" s="327" t="str">
        <f ca="1">VLOOKUP(D1658,档案!A:C,3,FALSE)</f>
        <v>武汉开明</v>
      </c>
      <c r="G1658" s="338" t="str">
        <f ca="1">VLOOKUP(D1658,档案!A:B,2,FALSE)</f>
        <v>农商行豹澥支行310028</v>
      </c>
      <c r="H1658" s="328">
        <f ca="1" t="shared" si="259"/>
        <v>45709</v>
      </c>
      <c r="I1658" s="344" t="str">
        <f ca="1" t="shared" si="260"/>
        <v>生产部余永昕报销24.12.12-12.13日照钢铁交通费--个人</v>
      </c>
      <c r="J1658" s="344" t="str">
        <f ca="1" t="shared" si="261"/>
        <v>项目成本</v>
      </c>
      <c r="K1658" s="345">
        <f ca="1" t="shared" si="262"/>
        <v>0</v>
      </c>
      <c r="L1658" s="345">
        <f ca="1" t="shared" si="263"/>
        <v>438</v>
      </c>
      <c r="M1658" s="345">
        <f ca="1" t="shared" si="264"/>
        <v>137507.24</v>
      </c>
      <c r="N1658" s="345">
        <f ca="1" t="shared" si="265"/>
        <v>0</v>
      </c>
    </row>
    <row r="1659" ht="14.25" hidden="1" spans="1:14">
      <c r="A1659" s="334">
        <f>档案!A1658</f>
        <v>0</v>
      </c>
      <c r="B1659" s="334">
        <f ca="1" t="shared" si="258"/>
        <v>1</v>
      </c>
      <c r="D1659" s="334">
        <f ca="1" t="shared" si="266"/>
        <v>9</v>
      </c>
      <c r="E1659" s="327">
        <f ca="1" t="shared" si="267"/>
        <v>320</v>
      </c>
      <c r="F1659" s="327" t="str">
        <f ca="1">VLOOKUP(D1659,档案!A:C,3,FALSE)</f>
        <v>武汉开明</v>
      </c>
      <c r="G1659" s="338" t="str">
        <f ca="1">VLOOKUP(D1659,档案!A:B,2,FALSE)</f>
        <v>农商行豹澥支行310028</v>
      </c>
      <c r="H1659" s="328">
        <f ca="1" t="shared" si="259"/>
        <v>45709</v>
      </c>
      <c r="I1659" s="344" t="str">
        <f ca="1" t="shared" si="260"/>
        <v>生产部项小生报销山西铝业1.11-1.22交通费--个人</v>
      </c>
      <c r="J1659" s="344" t="str">
        <f ca="1" t="shared" si="261"/>
        <v>项目成本</v>
      </c>
      <c r="K1659" s="345">
        <f ca="1" t="shared" si="262"/>
        <v>0</v>
      </c>
      <c r="L1659" s="345">
        <f ca="1" t="shared" si="263"/>
        <v>640.2</v>
      </c>
      <c r="M1659" s="345">
        <f ca="1" t="shared" si="264"/>
        <v>136867.04</v>
      </c>
      <c r="N1659" s="345">
        <f ca="1" t="shared" si="265"/>
        <v>0</v>
      </c>
    </row>
    <row r="1660" ht="14.25" hidden="1" spans="1:14">
      <c r="A1660" s="334">
        <f>档案!A1659</f>
        <v>0</v>
      </c>
      <c r="B1660" s="334">
        <f ca="1" t="shared" si="258"/>
        <v>1</v>
      </c>
      <c r="D1660" s="334">
        <f ca="1" t="shared" si="266"/>
        <v>9</v>
      </c>
      <c r="E1660" s="327">
        <f ca="1" t="shared" si="267"/>
        <v>321</v>
      </c>
      <c r="F1660" s="327" t="str">
        <f ca="1">VLOOKUP(D1660,档案!A:C,3,FALSE)</f>
        <v>武汉开明</v>
      </c>
      <c r="G1660" s="338" t="str">
        <f ca="1">VLOOKUP(D1660,档案!A:B,2,FALSE)</f>
        <v>农商行豹澥支行310028</v>
      </c>
      <c r="H1660" s="328">
        <f ca="1" t="shared" si="259"/>
        <v>45709</v>
      </c>
      <c r="I1660" s="344" t="str">
        <f ca="1" t="shared" si="260"/>
        <v>生产部房延云报销2025年1月12日从山西铝业转开封晋开化工厂交通费262.5元--个人</v>
      </c>
      <c r="J1660" s="344" t="str">
        <f ca="1" t="shared" si="261"/>
        <v>项目成本</v>
      </c>
      <c r="K1660" s="345">
        <f ca="1" t="shared" si="262"/>
        <v>0</v>
      </c>
      <c r="L1660" s="345">
        <f ca="1" t="shared" si="263"/>
        <v>262.5</v>
      </c>
      <c r="M1660" s="345">
        <f ca="1" t="shared" si="264"/>
        <v>136604.54</v>
      </c>
      <c r="N1660" s="345">
        <f ca="1" t="shared" si="265"/>
        <v>0</v>
      </c>
    </row>
    <row r="1661" ht="14.25" hidden="1" spans="1:14">
      <c r="A1661" s="334">
        <f>档案!A1660</f>
        <v>0</v>
      </c>
      <c r="B1661" s="334">
        <f ca="1" t="shared" si="258"/>
        <v>1</v>
      </c>
      <c r="D1661" s="334">
        <f ca="1" t="shared" si="266"/>
        <v>9</v>
      </c>
      <c r="E1661" s="327">
        <f ca="1" t="shared" si="267"/>
        <v>322</v>
      </c>
      <c r="F1661" s="327" t="str">
        <f ca="1">VLOOKUP(D1661,档案!A:C,3,FALSE)</f>
        <v>武汉开明</v>
      </c>
      <c r="G1661" s="338" t="str">
        <f ca="1">VLOOKUP(D1661,档案!A:B,2,FALSE)</f>
        <v>农商行豹澥支行310028</v>
      </c>
      <c r="H1661" s="328">
        <f ca="1" t="shared" si="259"/>
        <v>45709</v>
      </c>
      <c r="I1661" s="344" t="str">
        <f ca="1" t="shared" si="260"/>
        <v>生产部房延云报销2025年1月8日去山西铝业交通费合计425.5元--个人</v>
      </c>
      <c r="J1661" s="344" t="str">
        <f ca="1" t="shared" si="261"/>
        <v>项目成本</v>
      </c>
      <c r="K1661" s="345">
        <f ca="1" t="shared" si="262"/>
        <v>0</v>
      </c>
      <c r="L1661" s="345">
        <f ca="1" t="shared" si="263"/>
        <v>425.5</v>
      </c>
      <c r="M1661" s="345">
        <f ca="1" t="shared" si="264"/>
        <v>136179.04</v>
      </c>
      <c r="N1661" s="345">
        <f ca="1" t="shared" si="265"/>
        <v>0</v>
      </c>
    </row>
    <row r="1662" ht="14.25" hidden="1" spans="1:14">
      <c r="A1662" s="334">
        <f>档案!A1661</f>
        <v>0</v>
      </c>
      <c r="B1662" s="334">
        <f ca="1" t="shared" si="258"/>
        <v>1</v>
      </c>
      <c r="D1662" s="334">
        <f ca="1" t="shared" si="266"/>
        <v>9</v>
      </c>
      <c r="E1662" s="327">
        <f ca="1" t="shared" si="267"/>
        <v>323</v>
      </c>
      <c r="F1662" s="327" t="str">
        <f ca="1">VLOOKUP(D1662,档案!A:C,3,FALSE)</f>
        <v>武汉开明</v>
      </c>
      <c r="G1662" s="338" t="str">
        <f ca="1">VLOOKUP(D1662,档案!A:B,2,FALSE)</f>
        <v>农商行豹澥支行310028</v>
      </c>
      <c r="H1662" s="328">
        <f ca="1" t="shared" si="259"/>
        <v>45709</v>
      </c>
      <c r="I1662" s="344" t="str">
        <f ca="1" t="shared" si="260"/>
        <v>生产部房延云报销2024年12月20日从山西铝业转永刚钢厂交通费342.4元--个人</v>
      </c>
      <c r="J1662" s="344" t="str">
        <f ca="1" t="shared" si="261"/>
        <v>项目成本</v>
      </c>
      <c r="K1662" s="345">
        <f ca="1" t="shared" si="262"/>
        <v>0</v>
      </c>
      <c r="L1662" s="345">
        <f ca="1" t="shared" si="263"/>
        <v>342.4</v>
      </c>
      <c r="M1662" s="345">
        <f ca="1" t="shared" si="264"/>
        <v>135836.64</v>
      </c>
      <c r="N1662" s="345">
        <f ca="1" t="shared" si="265"/>
        <v>0</v>
      </c>
    </row>
    <row r="1663" ht="14.25" hidden="1" spans="1:14">
      <c r="A1663" s="334">
        <f>档案!A1662</f>
        <v>0</v>
      </c>
      <c r="B1663" s="334">
        <f ca="1" t="shared" si="258"/>
        <v>1</v>
      </c>
      <c r="D1663" s="334">
        <f ca="1" t="shared" si="266"/>
        <v>9</v>
      </c>
      <c r="E1663" s="327">
        <f ca="1" t="shared" si="267"/>
        <v>324</v>
      </c>
      <c r="F1663" s="327" t="str">
        <f ca="1">VLOOKUP(D1663,档案!A:C,3,FALSE)</f>
        <v>武汉开明</v>
      </c>
      <c r="G1663" s="338" t="str">
        <f ca="1">VLOOKUP(D1663,档案!A:B,2,FALSE)</f>
        <v>农商行豹澥支行310028</v>
      </c>
      <c r="H1663" s="328">
        <f ca="1" t="shared" si="259"/>
        <v>45709</v>
      </c>
      <c r="I1663" s="344" t="str">
        <f ca="1" t="shared" si="260"/>
        <v>生产部包兴报销盐湖镁业回鄂州1.18-1.20交通费709.5元--个人</v>
      </c>
      <c r="J1663" s="344" t="str">
        <f ca="1" t="shared" si="261"/>
        <v>项目成本</v>
      </c>
      <c r="K1663" s="345">
        <f ca="1" t="shared" si="262"/>
        <v>0</v>
      </c>
      <c r="L1663" s="345">
        <f ca="1" t="shared" si="263"/>
        <v>709.5</v>
      </c>
      <c r="M1663" s="345">
        <f ca="1" t="shared" si="264"/>
        <v>135127.14</v>
      </c>
      <c r="N1663" s="345">
        <f ca="1" t="shared" si="265"/>
        <v>0</v>
      </c>
    </row>
    <row r="1664" ht="14.25" hidden="1" spans="1:14">
      <c r="A1664" s="334">
        <f>档案!A1663</f>
        <v>0</v>
      </c>
      <c r="B1664" s="334">
        <f ca="1" t="shared" si="258"/>
        <v>1</v>
      </c>
      <c r="D1664" s="334">
        <f ca="1" t="shared" si="266"/>
        <v>9</v>
      </c>
      <c r="E1664" s="327">
        <f ca="1" t="shared" si="267"/>
        <v>325</v>
      </c>
      <c r="F1664" s="327" t="str">
        <f ca="1">VLOOKUP(D1664,档案!A:C,3,FALSE)</f>
        <v>武汉开明</v>
      </c>
      <c r="G1664" s="338" t="str">
        <f ca="1">VLOOKUP(D1664,档案!A:B,2,FALSE)</f>
        <v>农商行豹澥支行310028</v>
      </c>
      <c r="H1664" s="328">
        <f ca="1" t="shared" si="259"/>
        <v>45709</v>
      </c>
      <c r="I1664" s="344" t="str">
        <f ca="1" t="shared" si="260"/>
        <v>生产部包兴报销日照钢铁10.28-10.29交通费310.84元，及11.26体检费110元--个人</v>
      </c>
      <c r="J1664" s="344" t="str">
        <f ca="1" t="shared" si="261"/>
        <v>项目成本</v>
      </c>
      <c r="K1664" s="345">
        <f ca="1" t="shared" si="262"/>
        <v>0</v>
      </c>
      <c r="L1664" s="345">
        <f ca="1" t="shared" si="263"/>
        <v>420.84</v>
      </c>
      <c r="M1664" s="345">
        <f ca="1" t="shared" si="264"/>
        <v>134706.3</v>
      </c>
      <c r="N1664" s="345">
        <f ca="1" t="shared" si="265"/>
        <v>0</v>
      </c>
    </row>
    <row r="1665" ht="14.25" hidden="1" spans="1:14">
      <c r="A1665" s="334">
        <f>档案!A1664</f>
        <v>0</v>
      </c>
      <c r="B1665" s="334">
        <f ca="1" t="shared" si="258"/>
        <v>1</v>
      </c>
      <c r="D1665" s="334">
        <f ca="1" t="shared" si="266"/>
        <v>9</v>
      </c>
      <c r="E1665" s="327">
        <f ca="1" t="shared" si="267"/>
        <v>326</v>
      </c>
      <c r="F1665" s="327" t="str">
        <f ca="1">VLOOKUP(D1665,档案!A:C,3,FALSE)</f>
        <v>武汉开明</v>
      </c>
      <c r="G1665" s="338" t="str">
        <f ca="1">VLOOKUP(D1665,档案!A:B,2,FALSE)</f>
        <v>农商行豹澥支行310028</v>
      </c>
      <c r="H1665" s="328">
        <f ca="1" t="shared" si="259"/>
        <v>45709</v>
      </c>
      <c r="I1665" s="344" t="str">
        <f ca="1" t="shared" si="260"/>
        <v>生产部包兴报销12.10-12.12日照钢铁去晋中考试交通费--个人</v>
      </c>
      <c r="J1665" s="344" t="str">
        <f ca="1" t="shared" si="261"/>
        <v>项目成本</v>
      </c>
      <c r="K1665" s="345">
        <f ca="1" t="shared" si="262"/>
        <v>0</v>
      </c>
      <c r="L1665" s="345">
        <f ca="1" t="shared" si="263"/>
        <v>399.56</v>
      </c>
      <c r="M1665" s="345">
        <f ca="1" t="shared" si="264"/>
        <v>134306.74</v>
      </c>
      <c r="N1665" s="345">
        <f ca="1" t="shared" si="265"/>
        <v>0</v>
      </c>
    </row>
    <row r="1666" ht="14.25" hidden="1" spans="1:14">
      <c r="A1666" s="334">
        <f>档案!A1665</f>
        <v>0</v>
      </c>
      <c r="B1666" s="334">
        <f ca="1" t="shared" si="258"/>
        <v>1</v>
      </c>
      <c r="D1666" s="334">
        <f ca="1" t="shared" si="266"/>
        <v>9</v>
      </c>
      <c r="E1666" s="327">
        <f ca="1" t="shared" si="267"/>
        <v>327</v>
      </c>
      <c r="F1666" s="327" t="str">
        <f ca="1">VLOOKUP(D1666,档案!A:C,3,FALSE)</f>
        <v>武汉开明</v>
      </c>
      <c r="G1666" s="338" t="str">
        <f ca="1">VLOOKUP(D1666,档案!A:B,2,FALSE)</f>
        <v>农商行豹澥支行310028</v>
      </c>
      <c r="H1666" s="328">
        <f ca="1" t="shared" si="259"/>
        <v>45709</v>
      </c>
      <c r="I1666" s="344" t="str">
        <f ca="1" t="shared" si="260"/>
        <v>生产部王森报销2025年1月22日从伊犁钢厂回公司的交通费报销--个人</v>
      </c>
      <c r="J1666" s="344" t="str">
        <f ca="1" t="shared" si="261"/>
        <v>项目成本</v>
      </c>
      <c r="K1666" s="345">
        <f ca="1" t="shared" si="262"/>
        <v>0</v>
      </c>
      <c r="L1666" s="345">
        <f ca="1" t="shared" si="263"/>
        <v>2328</v>
      </c>
      <c r="M1666" s="345">
        <f ca="1" t="shared" si="264"/>
        <v>131978.74</v>
      </c>
      <c r="N1666" s="345">
        <f ca="1" t="shared" si="265"/>
        <v>0</v>
      </c>
    </row>
    <row r="1667" ht="14.25" hidden="1" spans="1:14">
      <c r="A1667" s="334">
        <f>档案!A1666</f>
        <v>0</v>
      </c>
      <c r="B1667" s="334">
        <f ca="1" t="shared" ref="B1667:B1730" si="268">COUNTA(INDIRECT("'"&amp;A1667&amp;"'!a:a"))</f>
        <v>1</v>
      </c>
      <c r="D1667" s="334">
        <f ca="1" t="shared" si="266"/>
        <v>9</v>
      </c>
      <c r="E1667" s="327">
        <f ca="1" t="shared" si="267"/>
        <v>328</v>
      </c>
      <c r="F1667" s="327" t="str">
        <f ca="1">VLOOKUP(D1667,档案!A:C,3,FALSE)</f>
        <v>武汉开明</v>
      </c>
      <c r="G1667" s="338" t="str">
        <f ca="1">VLOOKUP(D1667,档案!A:B,2,FALSE)</f>
        <v>农商行豹澥支行310028</v>
      </c>
      <c r="H1667" s="328">
        <f ca="1" t="shared" ref="H1667:H1730" si="269">INDEX(INDIRECT("'"&amp;$D1667&amp;"'!A:g"),$E1667,COLUMN()-7)</f>
        <v>45709</v>
      </c>
      <c r="I1667" s="344" t="str">
        <f ca="1" t="shared" ref="I1667:I1730" si="270">INDEX(INDIRECT("'"&amp;$D1667&amp;"'!A:g"),$E1667,COLUMN()-7)</f>
        <v>生产部余永昕报销山西铝业1.20外协人员工资，1.24-1.25外协工资--个人</v>
      </c>
      <c r="J1667" s="344" t="str">
        <f ca="1" t="shared" ref="J1667:J1730" si="271">INDEX(INDIRECT("'"&amp;$D1667&amp;"'!A:g"),$E1667,COLUMN()-7)</f>
        <v>项目成本</v>
      </c>
      <c r="K1667" s="345">
        <f ca="1" t="shared" ref="K1667:K1730" si="272">INDEX(INDIRECT("'"&amp;$D1667&amp;"'!A:g"),$E1667,COLUMN()-7)</f>
        <v>0</v>
      </c>
      <c r="L1667" s="345">
        <f ca="1" t="shared" ref="L1667:L1730" si="273">INDEX(INDIRECT("'"&amp;$D1667&amp;"'!A:g"),$E1667,COLUMN()-7)</f>
        <v>1320</v>
      </c>
      <c r="M1667" s="345">
        <f ca="1" t="shared" ref="M1667:M1730" si="274">INDEX(INDIRECT("'"&amp;$D1667&amp;"'!A:g"),$E1667,COLUMN()-7)</f>
        <v>130658.74</v>
      </c>
      <c r="N1667" s="345">
        <f ca="1" t="shared" ref="N1667:N1730" si="275">INDEX(INDIRECT("'"&amp;$D1667&amp;"'!A:g"),$E1667,COLUMN()-7)</f>
        <v>0</v>
      </c>
    </row>
    <row r="1668" ht="14.25" hidden="1" spans="1:14">
      <c r="A1668" s="334">
        <f>档案!A1667</f>
        <v>0</v>
      </c>
      <c r="B1668" s="334">
        <f ca="1" t="shared" si="268"/>
        <v>1</v>
      </c>
      <c r="D1668" s="334">
        <f ca="1" t="shared" ref="D1668:D1731" si="276">IF(E1667&gt;=VLOOKUP(D1667,A:B,2,FALSE),D1667+1,D1667)</f>
        <v>9</v>
      </c>
      <c r="E1668" s="327">
        <f ca="1" t="shared" ref="E1668:E1731" si="277">IF(E1667&gt;=VLOOKUP(D1667,A:B,2,FALSE),3,E1667+1)</f>
        <v>329</v>
      </c>
      <c r="F1668" s="327" t="str">
        <f ca="1">VLOOKUP(D1668,档案!A:C,3,FALSE)</f>
        <v>武汉开明</v>
      </c>
      <c r="G1668" s="338" t="str">
        <f ca="1">VLOOKUP(D1668,档案!A:B,2,FALSE)</f>
        <v>农商行豹澥支行310028</v>
      </c>
      <c r="H1668" s="328">
        <f ca="1" t="shared" si="269"/>
        <v>45709</v>
      </c>
      <c r="I1668" s="344" t="str">
        <f ca="1" t="shared" si="270"/>
        <v>生产部闵洋报销伊犁钢铁竖炉烘干筒项目购买螺栓--个人</v>
      </c>
      <c r="J1668" s="344" t="str">
        <f ca="1" t="shared" si="271"/>
        <v>项目成本</v>
      </c>
      <c r="K1668" s="345">
        <f ca="1" t="shared" si="272"/>
        <v>0</v>
      </c>
      <c r="L1668" s="345">
        <f ca="1" t="shared" si="273"/>
        <v>290</v>
      </c>
      <c r="M1668" s="345">
        <f ca="1" t="shared" si="274"/>
        <v>130368.74</v>
      </c>
      <c r="N1668" s="345">
        <f ca="1" t="shared" si="275"/>
        <v>0</v>
      </c>
    </row>
    <row r="1669" ht="14.25" hidden="1" spans="1:14">
      <c r="A1669" s="334">
        <f>档案!A1668</f>
        <v>0</v>
      </c>
      <c r="B1669" s="334">
        <f ca="1" t="shared" si="268"/>
        <v>1</v>
      </c>
      <c r="D1669" s="334">
        <f ca="1" t="shared" si="276"/>
        <v>9</v>
      </c>
      <c r="E1669" s="327">
        <f ca="1" t="shared" si="277"/>
        <v>330</v>
      </c>
      <c r="F1669" s="327" t="str">
        <f ca="1">VLOOKUP(D1669,档案!A:C,3,FALSE)</f>
        <v>武汉开明</v>
      </c>
      <c r="G1669" s="338" t="str">
        <f ca="1">VLOOKUP(D1669,档案!A:B,2,FALSE)</f>
        <v>农商行豹澥支行310028</v>
      </c>
      <c r="H1669" s="328">
        <f ca="1" t="shared" si="269"/>
        <v>45709</v>
      </c>
      <c r="I1669" s="344" t="str">
        <f ca="1" t="shared" si="270"/>
        <v>生产部李同林报销2.6-2.7公司到盐湖镁业交通费--个人</v>
      </c>
      <c r="J1669" s="344" t="str">
        <f ca="1" t="shared" si="271"/>
        <v>项目成本</v>
      </c>
      <c r="K1669" s="345">
        <f ca="1" t="shared" si="272"/>
        <v>0</v>
      </c>
      <c r="L1669" s="345">
        <f ca="1" t="shared" si="273"/>
        <v>522.5</v>
      </c>
      <c r="M1669" s="345">
        <f ca="1" t="shared" si="274"/>
        <v>129846.24</v>
      </c>
      <c r="N1669" s="345">
        <f ca="1" t="shared" si="275"/>
        <v>0</v>
      </c>
    </row>
    <row r="1670" ht="14.25" hidden="1" spans="1:14">
      <c r="A1670" s="334">
        <f>档案!A1669</f>
        <v>0</v>
      </c>
      <c r="B1670" s="334">
        <f ca="1" t="shared" si="268"/>
        <v>1</v>
      </c>
      <c r="D1670" s="334">
        <f ca="1" t="shared" si="276"/>
        <v>9</v>
      </c>
      <c r="E1670" s="327">
        <f ca="1" t="shared" si="277"/>
        <v>331</v>
      </c>
      <c r="F1670" s="327" t="str">
        <f ca="1">VLOOKUP(D1670,档案!A:C,3,FALSE)</f>
        <v>武汉开明</v>
      </c>
      <c r="G1670" s="338" t="str">
        <f ca="1">VLOOKUP(D1670,档案!A:B,2,FALSE)</f>
        <v>农商行豹澥支行310028</v>
      </c>
      <c r="H1670" s="328">
        <f ca="1" t="shared" si="269"/>
        <v>45709</v>
      </c>
      <c r="I1670" s="344" t="str">
        <f ca="1" t="shared" si="270"/>
        <v>生产部郭建霞用款湖北公司1月快递费付湖北顺丰速运有限公司--个人</v>
      </c>
      <c r="J1670" s="344" t="str">
        <f ca="1" t="shared" si="271"/>
        <v>项目成本</v>
      </c>
      <c r="K1670" s="345">
        <f ca="1" t="shared" si="272"/>
        <v>0</v>
      </c>
      <c r="L1670" s="345">
        <f ca="1" t="shared" si="273"/>
        <v>3203</v>
      </c>
      <c r="M1670" s="345">
        <f ca="1" t="shared" si="274"/>
        <v>126643.24</v>
      </c>
      <c r="N1670" s="345">
        <f ca="1" t="shared" si="275"/>
        <v>0</v>
      </c>
    </row>
    <row r="1671" ht="14.25" hidden="1" spans="1:14">
      <c r="A1671" s="334">
        <f>档案!A1670</f>
        <v>0</v>
      </c>
      <c r="B1671" s="334">
        <f ca="1" t="shared" si="268"/>
        <v>1</v>
      </c>
      <c r="D1671" s="334">
        <f ca="1" t="shared" si="276"/>
        <v>9</v>
      </c>
      <c r="E1671" s="327">
        <f ca="1" t="shared" si="277"/>
        <v>332</v>
      </c>
      <c r="F1671" s="327" t="str">
        <f ca="1">VLOOKUP(D1671,档案!A:C,3,FALSE)</f>
        <v>武汉开明</v>
      </c>
      <c r="G1671" s="338" t="str">
        <f ca="1">VLOOKUP(D1671,档案!A:B,2,FALSE)</f>
        <v>农商行豹澥支行310028</v>
      </c>
      <c r="H1671" s="328">
        <f ca="1" t="shared" si="269"/>
        <v>45709</v>
      </c>
      <c r="I1671" s="344" t="str">
        <f ca="1" t="shared" si="270"/>
        <v>生产部房延云报销2.6-2.7平川到盐湖镁业车费--个人</v>
      </c>
      <c r="J1671" s="344" t="str">
        <f ca="1" t="shared" si="271"/>
        <v>项目成本</v>
      </c>
      <c r="K1671" s="345">
        <f ca="1" t="shared" si="272"/>
        <v>0</v>
      </c>
      <c r="L1671" s="345">
        <f ca="1" t="shared" si="273"/>
        <v>206.5</v>
      </c>
      <c r="M1671" s="345">
        <f ca="1" t="shared" si="274"/>
        <v>126436.74</v>
      </c>
      <c r="N1671" s="345">
        <f ca="1" t="shared" si="275"/>
        <v>0</v>
      </c>
    </row>
    <row r="1672" ht="14.25" hidden="1" spans="1:14">
      <c r="A1672" s="334">
        <f>档案!A1671</f>
        <v>0</v>
      </c>
      <c r="B1672" s="334">
        <f ca="1" t="shared" si="268"/>
        <v>1</v>
      </c>
      <c r="D1672" s="334">
        <f ca="1" t="shared" si="276"/>
        <v>9</v>
      </c>
      <c r="E1672" s="327">
        <f ca="1" t="shared" si="277"/>
        <v>333</v>
      </c>
      <c r="F1672" s="327" t="str">
        <f ca="1">VLOOKUP(D1672,档案!A:C,3,FALSE)</f>
        <v>武汉开明</v>
      </c>
      <c r="G1672" s="338" t="str">
        <f ca="1">VLOOKUP(D1672,档案!A:B,2,FALSE)</f>
        <v>农商行豹澥支行310028</v>
      </c>
      <c r="H1672" s="328">
        <f ca="1" t="shared" si="269"/>
        <v>45709</v>
      </c>
      <c r="I1672" s="344" t="str">
        <f ca="1" t="shared" si="270"/>
        <v>生产部房延云报销1.25-1.26年前从公司回家过年车费--个人</v>
      </c>
      <c r="J1672" s="344" t="str">
        <f ca="1" t="shared" si="271"/>
        <v>项目成本</v>
      </c>
      <c r="K1672" s="345">
        <f ca="1" t="shared" si="272"/>
        <v>0</v>
      </c>
      <c r="L1672" s="345">
        <f ca="1" t="shared" si="273"/>
        <v>248</v>
      </c>
      <c r="M1672" s="345">
        <f ca="1" t="shared" si="274"/>
        <v>126188.74</v>
      </c>
      <c r="N1672" s="345">
        <f ca="1" t="shared" si="275"/>
        <v>0</v>
      </c>
    </row>
    <row r="1673" ht="14.25" hidden="1" spans="1:14">
      <c r="A1673" s="334">
        <f>档案!A1672</f>
        <v>0</v>
      </c>
      <c r="B1673" s="334">
        <f ca="1" t="shared" si="268"/>
        <v>1</v>
      </c>
      <c r="D1673" s="334">
        <f ca="1" t="shared" si="276"/>
        <v>9</v>
      </c>
      <c r="E1673" s="327">
        <f ca="1" t="shared" si="277"/>
        <v>334</v>
      </c>
      <c r="F1673" s="327" t="str">
        <f ca="1">VLOOKUP(D1673,档案!A:C,3,FALSE)</f>
        <v>武汉开明</v>
      </c>
      <c r="G1673" s="338" t="str">
        <f ca="1">VLOOKUP(D1673,档案!A:B,2,FALSE)</f>
        <v>农商行豹澥支行310028</v>
      </c>
      <c r="H1673" s="328">
        <f ca="1" t="shared" si="269"/>
        <v>45709</v>
      </c>
      <c r="I1673" s="344" t="str">
        <f ca="1" t="shared" si="270"/>
        <v>生产部马全花报销2.6寄往格尔木盐湖镁业磨石快递费--个人</v>
      </c>
      <c r="J1673" s="344" t="str">
        <f ca="1" t="shared" si="271"/>
        <v>项目成本</v>
      </c>
      <c r="K1673" s="345">
        <f ca="1" t="shared" si="272"/>
        <v>0</v>
      </c>
      <c r="L1673" s="345">
        <f ca="1" t="shared" si="273"/>
        <v>55</v>
      </c>
      <c r="M1673" s="345">
        <f ca="1" t="shared" si="274"/>
        <v>126133.74</v>
      </c>
      <c r="N1673" s="345">
        <f ca="1" t="shared" si="275"/>
        <v>0</v>
      </c>
    </row>
    <row r="1674" ht="14.25" hidden="1" spans="1:14">
      <c r="A1674" s="334">
        <f>档案!A1673</f>
        <v>0</v>
      </c>
      <c r="B1674" s="334">
        <f ca="1" t="shared" si="268"/>
        <v>1</v>
      </c>
      <c r="D1674" s="334">
        <f ca="1" t="shared" si="276"/>
        <v>9</v>
      </c>
      <c r="E1674" s="327">
        <f ca="1" t="shared" si="277"/>
        <v>335</v>
      </c>
      <c r="F1674" s="327" t="str">
        <f ca="1">VLOOKUP(D1674,档案!A:C,3,FALSE)</f>
        <v>武汉开明</v>
      </c>
      <c r="G1674" s="338" t="str">
        <f ca="1">VLOOKUP(D1674,档案!A:B,2,FALSE)</f>
        <v>农商行豹澥支行310028</v>
      </c>
      <c r="H1674" s="328">
        <f ca="1" t="shared" si="269"/>
        <v>45709</v>
      </c>
      <c r="I1674" s="344" t="str">
        <f ca="1" t="shared" si="270"/>
        <v>生产部山玉英报销开年会差旅费，包含交通费及住宿费--个人</v>
      </c>
      <c r="J1674" s="344" t="str">
        <f ca="1" t="shared" si="271"/>
        <v>项目成本</v>
      </c>
      <c r="K1674" s="345">
        <f ca="1" t="shared" si="272"/>
        <v>0</v>
      </c>
      <c r="L1674" s="345">
        <f ca="1" t="shared" si="273"/>
        <v>1862</v>
      </c>
      <c r="M1674" s="345">
        <f ca="1" t="shared" si="274"/>
        <v>124271.74</v>
      </c>
      <c r="N1674" s="345">
        <f ca="1" t="shared" si="275"/>
        <v>0</v>
      </c>
    </row>
    <row r="1675" ht="14.25" hidden="1" spans="1:14">
      <c r="A1675" s="334">
        <f>档案!A1674</f>
        <v>0</v>
      </c>
      <c r="B1675" s="334">
        <f ca="1" t="shared" si="268"/>
        <v>1</v>
      </c>
      <c r="D1675" s="334">
        <f ca="1" t="shared" si="276"/>
        <v>9</v>
      </c>
      <c r="E1675" s="327">
        <f ca="1" t="shared" si="277"/>
        <v>336</v>
      </c>
      <c r="F1675" s="327" t="str">
        <f ca="1">VLOOKUP(D1675,档案!A:C,3,FALSE)</f>
        <v>武汉开明</v>
      </c>
      <c r="G1675" s="338" t="str">
        <f ca="1">VLOOKUP(D1675,档案!A:B,2,FALSE)</f>
        <v>农商行豹澥支行310028</v>
      </c>
      <c r="H1675" s="328">
        <f ca="1" t="shared" si="269"/>
        <v>45709</v>
      </c>
      <c r="I1675" s="344" t="str">
        <f ca="1" t="shared" si="270"/>
        <v>生产部黄国恩报销崇阳县昌华项目2.6-2.11上下班车费--个人</v>
      </c>
      <c r="J1675" s="344" t="str">
        <f ca="1" t="shared" si="271"/>
        <v>项目成本</v>
      </c>
      <c r="K1675" s="345">
        <f ca="1" t="shared" si="272"/>
        <v>0</v>
      </c>
      <c r="L1675" s="345">
        <f ca="1" t="shared" si="273"/>
        <v>125</v>
      </c>
      <c r="M1675" s="345">
        <f ca="1" t="shared" si="274"/>
        <v>124146.74</v>
      </c>
      <c r="N1675" s="345">
        <f ca="1" t="shared" si="275"/>
        <v>0</v>
      </c>
    </row>
    <row r="1676" ht="14.25" hidden="1" spans="1:14">
      <c r="A1676" s="334">
        <f>档案!A1675</f>
        <v>0</v>
      </c>
      <c r="B1676" s="334">
        <f ca="1" t="shared" si="268"/>
        <v>1</v>
      </c>
      <c r="D1676" s="334">
        <f ca="1" t="shared" si="276"/>
        <v>9</v>
      </c>
      <c r="E1676" s="327">
        <f ca="1" t="shared" si="277"/>
        <v>337</v>
      </c>
      <c r="F1676" s="327" t="str">
        <f ca="1">VLOOKUP(D1676,档案!A:C,3,FALSE)</f>
        <v>武汉开明</v>
      </c>
      <c r="G1676" s="338" t="str">
        <f ca="1">VLOOKUP(D1676,档案!A:B,2,FALSE)</f>
        <v>农商行豹澥支行310028</v>
      </c>
      <c r="H1676" s="328">
        <f ca="1" t="shared" si="269"/>
        <v>45709</v>
      </c>
      <c r="I1676" s="344" t="str">
        <f ca="1" t="shared" si="270"/>
        <v>生产部李权智报销2.10王森紧急到日照钢铁交接车费--个人</v>
      </c>
      <c r="J1676" s="344" t="str">
        <f ca="1" t="shared" si="271"/>
        <v>项目成本</v>
      </c>
      <c r="K1676" s="345">
        <f ca="1" t="shared" si="272"/>
        <v>0</v>
      </c>
      <c r="L1676" s="345">
        <f ca="1" t="shared" si="273"/>
        <v>496</v>
      </c>
      <c r="M1676" s="345">
        <f ca="1" t="shared" si="274"/>
        <v>123650.74</v>
      </c>
      <c r="N1676" s="345">
        <f ca="1" t="shared" si="275"/>
        <v>0</v>
      </c>
    </row>
    <row r="1677" ht="14.25" hidden="1" spans="1:14">
      <c r="A1677" s="334">
        <f>档案!A1676</f>
        <v>0</v>
      </c>
      <c r="B1677" s="334">
        <f ca="1" t="shared" si="268"/>
        <v>1</v>
      </c>
      <c r="D1677" s="334">
        <f ca="1" t="shared" si="276"/>
        <v>9</v>
      </c>
      <c r="E1677" s="327">
        <f ca="1" t="shared" si="277"/>
        <v>338</v>
      </c>
      <c r="F1677" s="327" t="str">
        <f ca="1">VLOOKUP(D1677,档案!A:C,3,FALSE)</f>
        <v>武汉开明</v>
      </c>
      <c r="G1677" s="338" t="str">
        <f ca="1">VLOOKUP(D1677,档案!A:B,2,FALSE)</f>
        <v>农商行豹澥支行310028</v>
      </c>
      <c r="H1677" s="328">
        <f ca="1" t="shared" si="269"/>
        <v>45709</v>
      </c>
      <c r="I1677" s="344" t="str">
        <f ca="1" t="shared" si="270"/>
        <v>生产部黄国恩报销日照钢铁2.12-2.13交通费--个人</v>
      </c>
      <c r="J1677" s="344" t="str">
        <f ca="1" t="shared" si="271"/>
        <v>项目成本</v>
      </c>
      <c r="K1677" s="345">
        <f ca="1" t="shared" si="272"/>
        <v>0</v>
      </c>
      <c r="L1677" s="345">
        <f ca="1" t="shared" si="273"/>
        <v>401</v>
      </c>
      <c r="M1677" s="345">
        <f ca="1" t="shared" si="274"/>
        <v>123249.74</v>
      </c>
      <c r="N1677" s="345">
        <f ca="1" t="shared" si="275"/>
        <v>0</v>
      </c>
    </row>
    <row r="1678" ht="14.25" hidden="1" spans="1:14">
      <c r="A1678" s="334">
        <f>档案!A1677</f>
        <v>0</v>
      </c>
      <c r="B1678" s="334">
        <f ca="1" t="shared" si="268"/>
        <v>1</v>
      </c>
      <c r="D1678" s="334">
        <f ca="1" t="shared" si="276"/>
        <v>9</v>
      </c>
      <c r="E1678" s="327">
        <f ca="1" t="shared" si="277"/>
        <v>339</v>
      </c>
      <c r="F1678" s="327" t="str">
        <f ca="1">VLOOKUP(D1678,档案!A:C,3,FALSE)</f>
        <v>武汉开明</v>
      </c>
      <c r="G1678" s="338" t="str">
        <f ca="1">VLOOKUP(D1678,档案!A:B,2,FALSE)</f>
        <v>农商行豹澥支行310028</v>
      </c>
      <c r="H1678" s="328">
        <f ca="1" t="shared" si="269"/>
        <v>45709</v>
      </c>
      <c r="I1678" s="344" t="str">
        <f ca="1" t="shared" si="270"/>
        <v>生产部李权智用款诸暨兆山2.1-2.4生活住宿费付胡楚才--个人</v>
      </c>
      <c r="J1678" s="344" t="str">
        <f ca="1" t="shared" si="271"/>
        <v>项目成本</v>
      </c>
      <c r="K1678" s="345">
        <f ca="1" t="shared" si="272"/>
        <v>0</v>
      </c>
      <c r="L1678" s="345">
        <f ca="1" t="shared" si="273"/>
        <v>2177.65</v>
      </c>
      <c r="M1678" s="345">
        <f ca="1" t="shared" si="274"/>
        <v>121072.09</v>
      </c>
      <c r="N1678" s="345">
        <f ca="1" t="shared" si="275"/>
        <v>0</v>
      </c>
    </row>
    <row r="1679" ht="14.25" hidden="1" spans="1:14">
      <c r="A1679" s="334">
        <f>档案!A1678</f>
        <v>0</v>
      </c>
      <c r="B1679" s="334">
        <f ca="1" t="shared" si="268"/>
        <v>1</v>
      </c>
      <c r="D1679" s="334">
        <f ca="1" t="shared" si="276"/>
        <v>9</v>
      </c>
      <c r="E1679" s="327">
        <f ca="1" t="shared" si="277"/>
        <v>340</v>
      </c>
      <c r="F1679" s="327" t="str">
        <f ca="1">VLOOKUP(D1679,档案!A:C,3,FALSE)</f>
        <v>武汉开明</v>
      </c>
      <c r="G1679" s="338" t="str">
        <f ca="1">VLOOKUP(D1679,档案!A:B,2,FALSE)</f>
        <v>农商行豹澥支行310028</v>
      </c>
      <c r="H1679" s="328">
        <f ca="1" t="shared" si="269"/>
        <v>45709</v>
      </c>
      <c r="I1679" s="344" t="str">
        <f ca="1" t="shared" si="270"/>
        <v>生产部马全花报销2.17寄往格尔木盐湖镁业磨石快递费--个人</v>
      </c>
      <c r="J1679" s="344" t="str">
        <f ca="1" t="shared" si="271"/>
        <v>项目成本</v>
      </c>
      <c r="K1679" s="345">
        <f ca="1" t="shared" si="272"/>
        <v>0</v>
      </c>
      <c r="L1679" s="345">
        <f ca="1" t="shared" si="273"/>
        <v>108</v>
      </c>
      <c r="M1679" s="345">
        <f ca="1" t="shared" si="274"/>
        <v>120964.09</v>
      </c>
      <c r="N1679" s="345">
        <f ca="1" t="shared" si="275"/>
        <v>0</v>
      </c>
    </row>
    <row r="1680" ht="14.25" hidden="1" spans="1:14">
      <c r="A1680" s="334">
        <f>档案!A1679</f>
        <v>0</v>
      </c>
      <c r="B1680" s="334">
        <f ca="1" t="shared" si="268"/>
        <v>1</v>
      </c>
      <c r="D1680" s="334">
        <f ca="1" t="shared" si="276"/>
        <v>9</v>
      </c>
      <c r="E1680" s="327">
        <f ca="1" t="shared" si="277"/>
        <v>341</v>
      </c>
      <c r="F1680" s="327" t="str">
        <f ca="1">VLOOKUP(D1680,档案!A:C,3,FALSE)</f>
        <v>武汉开明</v>
      </c>
      <c r="G1680" s="338" t="str">
        <f ca="1">VLOOKUP(D1680,档案!A:B,2,FALSE)</f>
        <v>农商行豹澥支行310028</v>
      </c>
      <c r="H1680" s="328">
        <f ca="1" t="shared" si="269"/>
        <v>45709</v>
      </c>
      <c r="I1680" s="344" t="str">
        <f ca="1" t="shared" si="270"/>
        <v>生产部王森报销日照钢铁甲方要求需配备血压仪+医疗箱及药品+酒精检测仪。--个人</v>
      </c>
      <c r="J1680" s="344" t="str">
        <f ca="1" t="shared" si="271"/>
        <v>项目成本</v>
      </c>
      <c r="K1680" s="345">
        <f ca="1" t="shared" si="272"/>
        <v>0</v>
      </c>
      <c r="L1680" s="345">
        <f ca="1" t="shared" si="273"/>
        <v>225</v>
      </c>
      <c r="M1680" s="345">
        <f ca="1" t="shared" si="274"/>
        <v>120739.09</v>
      </c>
      <c r="N1680" s="345">
        <f ca="1" t="shared" si="275"/>
        <v>0</v>
      </c>
    </row>
    <row r="1681" ht="14.25" hidden="1" spans="1:14">
      <c r="A1681" s="334">
        <f>档案!A1680</f>
        <v>0</v>
      </c>
      <c r="B1681" s="334">
        <f ca="1" t="shared" si="268"/>
        <v>1</v>
      </c>
      <c r="D1681" s="334">
        <f ca="1" t="shared" si="276"/>
        <v>9</v>
      </c>
      <c r="E1681" s="327">
        <f ca="1" t="shared" si="277"/>
        <v>342</v>
      </c>
      <c r="F1681" s="327" t="str">
        <f ca="1">VLOOKUP(D1681,档案!A:C,3,FALSE)</f>
        <v>武汉开明</v>
      </c>
      <c r="G1681" s="338" t="str">
        <f ca="1">VLOOKUP(D1681,档案!A:B,2,FALSE)</f>
        <v>农商行豹澥支行310028</v>
      </c>
      <c r="H1681" s="328">
        <f ca="1" t="shared" si="269"/>
        <v>45709</v>
      </c>
      <c r="I1681" s="344" t="str">
        <f ca="1" t="shared" si="270"/>
        <v>生产部余永昕报销山西铝业测窑请外协协助两天半工资--个人</v>
      </c>
      <c r="J1681" s="344" t="str">
        <f ca="1" t="shared" si="271"/>
        <v>项目成本</v>
      </c>
      <c r="K1681" s="345">
        <f ca="1" t="shared" si="272"/>
        <v>0</v>
      </c>
      <c r="L1681" s="345">
        <f ca="1" t="shared" si="273"/>
        <v>600</v>
      </c>
      <c r="M1681" s="345">
        <f ca="1" t="shared" si="274"/>
        <v>120139.09</v>
      </c>
      <c r="N1681" s="345">
        <f ca="1" t="shared" si="275"/>
        <v>0</v>
      </c>
    </row>
    <row r="1682" ht="14.25" hidden="1" spans="1:14">
      <c r="A1682" s="334">
        <f>档案!A1681</f>
        <v>0</v>
      </c>
      <c r="B1682" s="334">
        <f ca="1" t="shared" si="268"/>
        <v>1</v>
      </c>
      <c r="D1682" s="334">
        <f ca="1" t="shared" si="276"/>
        <v>9</v>
      </c>
      <c r="E1682" s="327">
        <f ca="1" t="shared" si="277"/>
        <v>343</v>
      </c>
      <c r="F1682" s="327" t="str">
        <f ca="1">VLOOKUP(D1682,档案!A:C,3,FALSE)</f>
        <v>武汉开明</v>
      </c>
      <c r="G1682" s="338" t="str">
        <f ca="1">VLOOKUP(D1682,档案!A:B,2,FALSE)</f>
        <v>农商行豹澥支行310028</v>
      </c>
      <c r="H1682" s="328">
        <f ca="1" t="shared" si="269"/>
        <v>45709</v>
      </c>
      <c r="I1682" s="344" t="str">
        <f ca="1" t="shared" si="270"/>
        <v>生产部朱太礼报销湘潭瑞通2.18交通费--个人</v>
      </c>
      <c r="J1682" s="344" t="str">
        <f ca="1" t="shared" si="271"/>
        <v>项目成本</v>
      </c>
      <c r="K1682" s="345">
        <f ca="1" t="shared" si="272"/>
        <v>0</v>
      </c>
      <c r="L1682" s="345">
        <f ca="1" t="shared" si="273"/>
        <v>181</v>
      </c>
      <c r="M1682" s="345">
        <f ca="1" t="shared" si="274"/>
        <v>119958.09</v>
      </c>
      <c r="N1682" s="345">
        <f ca="1" t="shared" si="275"/>
        <v>0</v>
      </c>
    </row>
    <row r="1683" ht="14.25" hidden="1" spans="1:14">
      <c r="A1683" s="334">
        <f>档案!A1682</f>
        <v>0</v>
      </c>
      <c r="B1683" s="334">
        <f ca="1" t="shared" si="268"/>
        <v>1</v>
      </c>
      <c r="D1683" s="334">
        <f ca="1" t="shared" si="276"/>
        <v>9</v>
      </c>
      <c r="E1683" s="327">
        <f ca="1" t="shared" si="277"/>
        <v>344</v>
      </c>
      <c r="F1683" s="327" t="str">
        <f ca="1">VLOOKUP(D1683,档案!A:C,3,FALSE)</f>
        <v>武汉开明</v>
      </c>
      <c r="G1683" s="338" t="str">
        <f ca="1">VLOOKUP(D1683,档案!A:B,2,FALSE)</f>
        <v>农商行豹澥支行310028</v>
      </c>
      <c r="H1683" s="328">
        <f ca="1" t="shared" si="269"/>
        <v>45709</v>
      </c>
      <c r="I1683" s="344" t="str">
        <f ca="1" t="shared" si="270"/>
        <v>生产部马全花用款中盐内蒙古工程外包费付高国俊--个人</v>
      </c>
      <c r="J1683" s="344" t="str">
        <f ca="1" t="shared" si="271"/>
        <v>项目成本</v>
      </c>
      <c r="K1683" s="345">
        <f ca="1" t="shared" si="272"/>
        <v>0</v>
      </c>
      <c r="L1683" s="345">
        <f ca="1" t="shared" si="273"/>
        <v>20000</v>
      </c>
      <c r="M1683" s="345">
        <f ca="1" t="shared" si="274"/>
        <v>99958.0900000001</v>
      </c>
      <c r="N1683" s="345">
        <f ca="1" t="shared" si="275"/>
        <v>0</v>
      </c>
    </row>
    <row r="1684" ht="14.25" hidden="1" spans="1:14">
      <c r="A1684" s="334">
        <f>档案!A1683</f>
        <v>0</v>
      </c>
      <c r="B1684" s="334">
        <f ca="1" t="shared" si="268"/>
        <v>1</v>
      </c>
      <c r="D1684" s="334">
        <f ca="1" t="shared" si="276"/>
        <v>9</v>
      </c>
      <c r="E1684" s="327">
        <f ca="1" t="shared" si="277"/>
        <v>345</v>
      </c>
      <c r="F1684" s="327" t="str">
        <f ca="1">VLOOKUP(D1684,档案!A:C,3,FALSE)</f>
        <v>武汉开明</v>
      </c>
      <c r="G1684" s="338" t="str">
        <f ca="1">VLOOKUP(D1684,档案!A:B,2,FALSE)</f>
        <v>农商行豹澥支行310028</v>
      </c>
      <c r="H1684" s="328">
        <f ca="1" t="shared" si="269"/>
        <v>45709</v>
      </c>
      <c r="I1684" s="344" t="str">
        <f ca="1" t="shared" si="270"/>
        <v>付徐中科团队借支招待费备用金</v>
      </c>
      <c r="J1684" s="344" t="str">
        <f ca="1" t="shared" si="271"/>
        <v>付日常费用</v>
      </c>
      <c r="K1684" s="345">
        <f ca="1" t="shared" si="272"/>
        <v>0</v>
      </c>
      <c r="L1684" s="345">
        <f ca="1" t="shared" si="273"/>
        <v>3000</v>
      </c>
      <c r="M1684" s="345">
        <f ca="1" t="shared" si="274"/>
        <v>96958.0900000001</v>
      </c>
      <c r="N1684" s="345">
        <f ca="1" t="shared" si="275"/>
        <v>0</v>
      </c>
    </row>
    <row r="1685" ht="14.25" hidden="1" spans="1:14">
      <c r="A1685" s="334">
        <f>档案!A1684</f>
        <v>0</v>
      </c>
      <c r="B1685" s="334">
        <f ca="1" t="shared" si="268"/>
        <v>1</v>
      </c>
      <c r="D1685" s="334">
        <f ca="1" t="shared" si="276"/>
        <v>9</v>
      </c>
      <c r="E1685" s="327">
        <f ca="1" t="shared" si="277"/>
        <v>346</v>
      </c>
      <c r="F1685" s="327" t="str">
        <f ca="1">VLOOKUP(D1685,档案!A:C,3,FALSE)</f>
        <v>武汉开明</v>
      </c>
      <c r="G1685" s="338" t="str">
        <f ca="1">VLOOKUP(D1685,档案!A:B,2,FALSE)</f>
        <v>农商行豹澥支行310028</v>
      </c>
      <c r="H1685" s="328">
        <f ca="1" t="shared" si="269"/>
        <v>45709</v>
      </c>
      <c r="I1685" s="344" t="str">
        <f ca="1" t="shared" si="270"/>
        <v>ETC扣款</v>
      </c>
      <c r="J1685" s="344" t="str">
        <f ca="1" t="shared" si="271"/>
        <v>项目成本</v>
      </c>
      <c r="K1685" s="345">
        <f ca="1" t="shared" si="272"/>
        <v>0</v>
      </c>
      <c r="L1685" s="345">
        <f ca="1" t="shared" si="273"/>
        <v>37.72</v>
      </c>
      <c r="M1685" s="345">
        <f ca="1" t="shared" si="274"/>
        <v>96920.3700000001</v>
      </c>
      <c r="N1685" s="345">
        <f ca="1" t="shared" si="275"/>
        <v>0</v>
      </c>
    </row>
    <row r="1686" ht="14.25" hidden="1" spans="1:14">
      <c r="A1686" s="334">
        <f>档案!A1685</f>
        <v>0</v>
      </c>
      <c r="B1686" s="334">
        <f ca="1" t="shared" si="268"/>
        <v>1</v>
      </c>
      <c r="D1686" s="334">
        <f ca="1" t="shared" si="276"/>
        <v>9</v>
      </c>
      <c r="E1686" s="327">
        <f ca="1" t="shared" si="277"/>
        <v>347</v>
      </c>
      <c r="F1686" s="327" t="str">
        <f ca="1">VLOOKUP(D1686,档案!A:C,3,FALSE)</f>
        <v>武汉开明</v>
      </c>
      <c r="G1686" s="338" t="str">
        <f ca="1">VLOOKUP(D1686,档案!A:B,2,FALSE)</f>
        <v>农商行豹澥支行310028</v>
      </c>
      <c r="H1686" s="328">
        <f ca="1" t="shared" si="269"/>
        <v>45710</v>
      </c>
      <c r="I1686" s="344" t="str">
        <f ca="1" t="shared" si="270"/>
        <v>ETC扣款</v>
      </c>
      <c r="J1686" s="344" t="str">
        <f ca="1" t="shared" si="271"/>
        <v>项目成本</v>
      </c>
      <c r="K1686" s="345">
        <f ca="1" t="shared" si="272"/>
        <v>0</v>
      </c>
      <c r="L1686" s="345">
        <f ca="1" t="shared" si="273"/>
        <v>90.25</v>
      </c>
      <c r="M1686" s="345">
        <f ca="1" t="shared" si="274"/>
        <v>96830.1200000001</v>
      </c>
      <c r="N1686" s="345">
        <f ca="1" t="shared" si="275"/>
        <v>0</v>
      </c>
    </row>
    <row r="1687" ht="14.25" hidden="1" spans="1:14">
      <c r="A1687" s="334">
        <f>档案!A1686</f>
        <v>0</v>
      </c>
      <c r="B1687" s="334">
        <f ca="1" t="shared" si="268"/>
        <v>1</v>
      </c>
      <c r="D1687" s="334">
        <f ca="1" t="shared" si="276"/>
        <v>9</v>
      </c>
      <c r="E1687" s="327">
        <f ca="1" t="shared" si="277"/>
        <v>348</v>
      </c>
      <c r="F1687" s="327" t="str">
        <f ca="1">VLOOKUP(D1687,档案!A:C,3,FALSE)</f>
        <v>武汉开明</v>
      </c>
      <c r="G1687" s="338" t="str">
        <f ca="1">VLOOKUP(D1687,档案!A:B,2,FALSE)</f>
        <v>农商行豹澥支行310028</v>
      </c>
      <c r="H1687" s="328">
        <f ca="1" t="shared" si="269"/>
        <v>45710</v>
      </c>
      <c r="I1687" s="344" t="str">
        <f ca="1" t="shared" si="270"/>
        <v>ETC扣款</v>
      </c>
      <c r="J1687" s="344" t="str">
        <f ca="1" t="shared" si="271"/>
        <v>项目成本</v>
      </c>
      <c r="K1687" s="345">
        <f ca="1" t="shared" si="272"/>
        <v>0</v>
      </c>
      <c r="L1687" s="345">
        <f ca="1" t="shared" si="273"/>
        <v>238.18</v>
      </c>
      <c r="M1687" s="345">
        <f ca="1" t="shared" si="274"/>
        <v>96591.9400000001</v>
      </c>
      <c r="N1687" s="345">
        <f ca="1" t="shared" si="275"/>
        <v>0</v>
      </c>
    </row>
    <row r="1688" ht="14.25" hidden="1" spans="1:14">
      <c r="A1688" s="334">
        <f>档案!A1687</f>
        <v>0</v>
      </c>
      <c r="B1688" s="334">
        <f ca="1" t="shared" si="268"/>
        <v>1</v>
      </c>
      <c r="D1688" s="334">
        <f ca="1" t="shared" si="276"/>
        <v>9</v>
      </c>
      <c r="E1688" s="327">
        <f ca="1" t="shared" si="277"/>
        <v>349</v>
      </c>
      <c r="F1688" s="327" t="str">
        <f ca="1">VLOOKUP(D1688,档案!A:C,3,FALSE)</f>
        <v>武汉开明</v>
      </c>
      <c r="G1688" s="338" t="str">
        <f ca="1">VLOOKUP(D1688,档案!A:B,2,FALSE)</f>
        <v>农商行豹澥支行310028</v>
      </c>
      <c r="H1688" s="328">
        <f ca="1" t="shared" si="269"/>
        <v>45710</v>
      </c>
      <c r="I1688" s="344" t="str">
        <f ca="1" t="shared" si="270"/>
        <v>ETC扣款</v>
      </c>
      <c r="J1688" s="344" t="str">
        <f ca="1" t="shared" si="271"/>
        <v>项目成本</v>
      </c>
      <c r="K1688" s="345">
        <f ca="1" t="shared" si="272"/>
        <v>0</v>
      </c>
      <c r="L1688" s="345">
        <f ca="1" t="shared" si="273"/>
        <v>128.02</v>
      </c>
      <c r="M1688" s="345">
        <f ca="1" t="shared" si="274"/>
        <v>96463.9200000001</v>
      </c>
      <c r="N1688" s="345">
        <f ca="1" t="shared" si="275"/>
        <v>0</v>
      </c>
    </row>
    <row r="1689" ht="14.25" hidden="1" spans="1:14">
      <c r="A1689" s="334">
        <f>档案!A1688</f>
        <v>0</v>
      </c>
      <c r="B1689" s="334">
        <f ca="1" t="shared" si="268"/>
        <v>1</v>
      </c>
      <c r="D1689" s="334">
        <f ca="1" t="shared" si="276"/>
        <v>9</v>
      </c>
      <c r="E1689" s="327">
        <f ca="1" t="shared" si="277"/>
        <v>350</v>
      </c>
      <c r="F1689" s="327" t="str">
        <f ca="1">VLOOKUP(D1689,档案!A:C,3,FALSE)</f>
        <v>武汉开明</v>
      </c>
      <c r="G1689" s="338" t="str">
        <f ca="1">VLOOKUP(D1689,档案!A:B,2,FALSE)</f>
        <v>农商行豹澥支行310028</v>
      </c>
      <c r="H1689" s="328">
        <f ca="1" t="shared" si="269"/>
        <v>45710</v>
      </c>
      <c r="I1689" s="344" t="str">
        <f ca="1" t="shared" si="270"/>
        <v>ETC扣款</v>
      </c>
      <c r="J1689" s="344" t="str">
        <f ca="1" t="shared" si="271"/>
        <v>项目成本</v>
      </c>
      <c r="K1689" s="345">
        <f ca="1" t="shared" si="272"/>
        <v>0</v>
      </c>
      <c r="L1689" s="345">
        <f ca="1" t="shared" si="273"/>
        <v>39.83</v>
      </c>
      <c r="M1689" s="345">
        <f ca="1" t="shared" si="274"/>
        <v>96424.0900000001</v>
      </c>
      <c r="N1689" s="345">
        <f ca="1" t="shared" si="275"/>
        <v>0</v>
      </c>
    </row>
    <row r="1690" ht="14.25" hidden="1" spans="1:14">
      <c r="A1690" s="334">
        <f>档案!A1689</f>
        <v>0</v>
      </c>
      <c r="B1690" s="334">
        <f ca="1" t="shared" si="268"/>
        <v>1</v>
      </c>
      <c r="D1690" s="334">
        <f ca="1" t="shared" si="276"/>
        <v>9</v>
      </c>
      <c r="E1690" s="327">
        <f ca="1" t="shared" si="277"/>
        <v>351</v>
      </c>
      <c r="F1690" s="327" t="str">
        <f ca="1">VLOOKUP(D1690,档案!A:C,3,FALSE)</f>
        <v>武汉开明</v>
      </c>
      <c r="G1690" s="338" t="str">
        <f ca="1">VLOOKUP(D1690,档案!A:B,2,FALSE)</f>
        <v>农商行豹澥支行310028</v>
      </c>
      <c r="H1690" s="328">
        <f ca="1" t="shared" si="269"/>
        <v>45710</v>
      </c>
      <c r="I1690" s="344" t="str">
        <f ca="1" t="shared" si="270"/>
        <v>ETC扣款</v>
      </c>
      <c r="J1690" s="344" t="str">
        <f ca="1" t="shared" si="271"/>
        <v>项目成本</v>
      </c>
      <c r="K1690" s="345">
        <f ca="1" t="shared" si="272"/>
        <v>0</v>
      </c>
      <c r="L1690" s="345">
        <f ca="1" t="shared" si="273"/>
        <v>58.47</v>
      </c>
      <c r="M1690" s="345">
        <f ca="1" t="shared" si="274"/>
        <v>96365.6200000001</v>
      </c>
      <c r="N1690" s="345">
        <f ca="1" t="shared" si="275"/>
        <v>0</v>
      </c>
    </row>
    <row r="1691" ht="14.25" hidden="1" spans="1:14">
      <c r="A1691" s="334">
        <f>档案!A1690</f>
        <v>0</v>
      </c>
      <c r="B1691" s="334">
        <f ca="1" t="shared" si="268"/>
        <v>1</v>
      </c>
      <c r="D1691" s="334">
        <f ca="1" t="shared" si="276"/>
        <v>9</v>
      </c>
      <c r="E1691" s="327">
        <f ca="1" t="shared" si="277"/>
        <v>352</v>
      </c>
      <c r="F1691" s="327" t="str">
        <f ca="1">VLOOKUP(D1691,档案!A:C,3,FALSE)</f>
        <v>武汉开明</v>
      </c>
      <c r="G1691" s="338" t="str">
        <f ca="1">VLOOKUP(D1691,档案!A:B,2,FALSE)</f>
        <v>农商行豹澥支行310028</v>
      </c>
      <c r="H1691" s="328">
        <f ca="1" t="shared" si="269"/>
        <v>45712</v>
      </c>
      <c r="I1691" s="344" t="str">
        <f ca="1" t="shared" si="270"/>
        <v>ETC扣款</v>
      </c>
      <c r="J1691" s="344" t="str">
        <f ca="1" t="shared" si="271"/>
        <v>项目成本</v>
      </c>
      <c r="K1691" s="345">
        <f ca="1" t="shared" si="272"/>
        <v>0</v>
      </c>
      <c r="L1691" s="345">
        <f ca="1" t="shared" si="273"/>
        <v>97.83</v>
      </c>
      <c r="M1691" s="345">
        <f ca="1" t="shared" si="274"/>
        <v>96267.7900000001</v>
      </c>
      <c r="N1691" s="345">
        <f ca="1" t="shared" si="275"/>
        <v>0</v>
      </c>
    </row>
    <row r="1692" ht="14.25" hidden="1" spans="1:14">
      <c r="A1692" s="334">
        <f>档案!A1691</f>
        <v>0</v>
      </c>
      <c r="B1692" s="334">
        <f ca="1" t="shared" si="268"/>
        <v>1</v>
      </c>
      <c r="D1692" s="334">
        <f ca="1" t="shared" si="276"/>
        <v>9</v>
      </c>
      <c r="E1692" s="327">
        <f ca="1" t="shared" si="277"/>
        <v>353</v>
      </c>
      <c r="F1692" s="327" t="str">
        <f ca="1">VLOOKUP(D1692,档案!A:C,3,FALSE)</f>
        <v>武汉开明</v>
      </c>
      <c r="G1692" s="338" t="str">
        <f ca="1">VLOOKUP(D1692,档案!A:B,2,FALSE)</f>
        <v>农商行豹澥支行310028</v>
      </c>
      <c r="H1692" s="328">
        <f ca="1" t="shared" si="269"/>
        <v>45712</v>
      </c>
      <c r="I1692" s="344" t="str">
        <f ca="1" t="shared" si="270"/>
        <v>ETC扣款</v>
      </c>
      <c r="J1692" s="344" t="str">
        <f ca="1" t="shared" si="271"/>
        <v>项目成本</v>
      </c>
      <c r="K1692" s="345">
        <f ca="1" t="shared" si="272"/>
        <v>0</v>
      </c>
      <c r="L1692" s="345">
        <f ca="1" t="shared" si="273"/>
        <v>57.53</v>
      </c>
      <c r="M1692" s="345">
        <f ca="1" t="shared" si="274"/>
        <v>96210.2600000001</v>
      </c>
      <c r="N1692" s="345">
        <f ca="1" t="shared" si="275"/>
        <v>0</v>
      </c>
    </row>
    <row r="1693" ht="14.25" hidden="1" spans="1:14">
      <c r="A1693" s="334">
        <f>档案!A1692</f>
        <v>0</v>
      </c>
      <c r="B1693" s="334">
        <f ca="1" t="shared" si="268"/>
        <v>1</v>
      </c>
      <c r="D1693" s="334">
        <f ca="1" t="shared" si="276"/>
        <v>9</v>
      </c>
      <c r="E1693" s="327">
        <f ca="1" t="shared" si="277"/>
        <v>354</v>
      </c>
      <c r="F1693" s="327" t="str">
        <f ca="1">VLOOKUP(D1693,档案!A:C,3,FALSE)</f>
        <v>武汉开明</v>
      </c>
      <c r="G1693" s="338" t="str">
        <f ca="1">VLOOKUP(D1693,档案!A:B,2,FALSE)</f>
        <v>农商行豹澥支行310028</v>
      </c>
      <c r="H1693" s="328">
        <f ca="1" t="shared" si="269"/>
        <v>45712</v>
      </c>
      <c r="I1693" s="344" t="str">
        <f ca="1" t="shared" si="270"/>
        <v>ETC扣款</v>
      </c>
      <c r="J1693" s="344" t="str">
        <f ca="1" t="shared" si="271"/>
        <v>项目成本</v>
      </c>
      <c r="K1693" s="345">
        <f ca="1" t="shared" si="272"/>
        <v>0</v>
      </c>
      <c r="L1693" s="345">
        <f ca="1" t="shared" si="273"/>
        <v>10.1</v>
      </c>
      <c r="M1693" s="345">
        <f ca="1" t="shared" si="274"/>
        <v>96200.16</v>
      </c>
      <c r="N1693" s="345">
        <f ca="1" t="shared" si="275"/>
        <v>0</v>
      </c>
    </row>
    <row r="1694" ht="14.25" hidden="1" spans="1:14">
      <c r="A1694" s="334">
        <f>档案!A1693</f>
        <v>0</v>
      </c>
      <c r="B1694" s="334">
        <f ca="1" t="shared" si="268"/>
        <v>1</v>
      </c>
      <c r="D1694" s="334">
        <f ca="1" t="shared" si="276"/>
        <v>9</v>
      </c>
      <c r="E1694" s="327">
        <f ca="1" t="shared" si="277"/>
        <v>355</v>
      </c>
      <c r="F1694" s="327" t="str">
        <f ca="1">VLOOKUP(D1694,档案!A:C,3,FALSE)</f>
        <v>武汉开明</v>
      </c>
      <c r="G1694" s="338" t="str">
        <f ca="1">VLOOKUP(D1694,档案!A:B,2,FALSE)</f>
        <v>农商行豹澥支行310028</v>
      </c>
      <c r="H1694" s="328">
        <f ca="1" t="shared" si="269"/>
        <v>45712</v>
      </c>
      <c r="I1694" s="344" t="str">
        <f ca="1" t="shared" si="270"/>
        <v>武汉公司1月快递费付湖北顺丰速运有限公司</v>
      </c>
      <c r="J1694" s="344" t="str">
        <f ca="1" t="shared" si="271"/>
        <v>付日常费用</v>
      </c>
      <c r="K1694" s="345">
        <f ca="1" t="shared" si="272"/>
        <v>0</v>
      </c>
      <c r="L1694" s="345">
        <f ca="1" t="shared" si="273"/>
        <v>471</v>
      </c>
      <c r="M1694" s="345">
        <f ca="1" t="shared" si="274"/>
        <v>95729.16</v>
      </c>
      <c r="N1694" s="345">
        <f ca="1" t="shared" si="275"/>
        <v>0</v>
      </c>
    </row>
    <row r="1695" ht="14.25" hidden="1" spans="1:14">
      <c r="A1695" s="334">
        <f>档案!A1694</f>
        <v>0</v>
      </c>
      <c r="B1695" s="334">
        <f ca="1" t="shared" si="268"/>
        <v>1</v>
      </c>
      <c r="D1695" s="334">
        <f ca="1" t="shared" si="276"/>
        <v>9</v>
      </c>
      <c r="E1695" s="327">
        <f ca="1" t="shared" si="277"/>
        <v>356</v>
      </c>
      <c r="F1695" s="327" t="str">
        <f ca="1">VLOOKUP(D1695,档案!A:C,3,FALSE)</f>
        <v>武汉开明</v>
      </c>
      <c r="G1695" s="338" t="str">
        <f ca="1">VLOOKUP(D1695,档案!A:B,2,FALSE)</f>
        <v>农商行豹澥支行310028</v>
      </c>
      <c r="H1695" s="328">
        <f ca="1" t="shared" si="269"/>
        <v>45713</v>
      </c>
      <c r="I1695" s="344" t="str">
        <f ca="1" t="shared" si="270"/>
        <v>财务部汪余欢用款管控执行力培训付博海国济武汉教育咨询有限公司--公司</v>
      </c>
      <c r="J1695" s="344" t="str">
        <f ca="1" t="shared" si="271"/>
        <v>付日常费用</v>
      </c>
      <c r="K1695" s="345">
        <f ca="1" t="shared" si="272"/>
        <v>0</v>
      </c>
      <c r="L1695" s="345">
        <f ca="1" t="shared" si="273"/>
        <v>796</v>
      </c>
      <c r="M1695" s="345">
        <f ca="1" t="shared" si="274"/>
        <v>94933.16</v>
      </c>
      <c r="N1695" s="345">
        <f ca="1" t="shared" si="275"/>
        <v>0</v>
      </c>
    </row>
    <row r="1696" ht="14.25" hidden="1" spans="1:14">
      <c r="A1696" s="334">
        <f>档案!A1695</f>
        <v>0</v>
      </c>
      <c r="B1696" s="334">
        <f ca="1" t="shared" si="268"/>
        <v>1</v>
      </c>
      <c r="D1696" s="334">
        <f ca="1" t="shared" si="276"/>
        <v>9</v>
      </c>
      <c r="E1696" s="327">
        <f ca="1" t="shared" si="277"/>
        <v>357</v>
      </c>
      <c r="F1696" s="327" t="str">
        <f ca="1">VLOOKUP(D1696,档案!A:C,3,FALSE)</f>
        <v>武汉开明</v>
      </c>
      <c r="G1696" s="338" t="str">
        <f ca="1">VLOOKUP(D1696,档案!A:B,2,FALSE)</f>
        <v>农商行豹澥支行310028</v>
      </c>
      <c r="H1696" s="328">
        <f ca="1" t="shared" si="269"/>
        <v>45713</v>
      </c>
      <c r="I1696" s="344" t="str">
        <f ca="1" t="shared" si="270"/>
        <v>商务部熊艳报销葛洲坝，四川娥胜收款提成费用--个人</v>
      </c>
      <c r="J1696" s="344" t="str">
        <f ca="1" t="shared" si="271"/>
        <v>付日常费用</v>
      </c>
      <c r="K1696" s="345">
        <f ca="1" t="shared" si="272"/>
        <v>0</v>
      </c>
      <c r="L1696" s="345">
        <f ca="1" t="shared" si="273"/>
        <v>125</v>
      </c>
      <c r="M1696" s="345">
        <f ca="1" t="shared" si="274"/>
        <v>94808.16</v>
      </c>
      <c r="N1696" s="345">
        <f ca="1" t="shared" si="275"/>
        <v>0</v>
      </c>
    </row>
    <row r="1697" ht="14.25" hidden="1" spans="1:14">
      <c r="A1697" s="334">
        <f>档案!A1696</f>
        <v>0</v>
      </c>
      <c r="B1697" s="334">
        <f ca="1" t="shared" si="268"/>
        <v>1</v>
      </c>
      <c r="D1697" s="334">
        <f ca="1" t="shared" si="276"/>
        <v>9</v>
      </c>
      <c r="E1697" s="327">
        <f ca="1" t="shared" si="277"/>
        <v>358</v>
      </c>
      <c r="F1697" s="327" t="str">
        <f ca="1">VLOOKUP(D1697,档案!A:C,3,FALSE)</f>
        <v>武汉开明</v>
      </c>
      <c r="G1697" s="338" t="str">
        <f ca="1">VLOOKUP(D1697,档案!A:B,2,FALSE)</f>
        <v>农商行豹澥支行310028</v>
      </c>
      <c r="H1697" s="328">
        <f ca="1" t="shared" si="269"/>
        <v>45713</v>
      </c>
      <c r="I1697" s="344" t="str">
        <f ca="1" t="shared" si="270"/>
        <v>财务部黄华容报销湖北宜化，新洋丰农收款提成119.31元，快递费交通费打印费252元--个人</v>
      </c>
      <c r="J1697" s="344" t="str">
        <f ca="1" t="shared" si="271"/>
        <v>付日常费用</v>
      </c>
      <c r="K1697" s="345">
        <f ca="1" t="shared" si="272"/>
        <v>0</v>
      </c>
      <c r="L1697" s="345">
        <f ca="1" t="shared" si="273"/>
        <v>371.31</v>
      </c>
      <c r="M1697" s="345">
        <f ca="1" t="shared" si="274"/>
        <v>94436.85</v>
      </c>
      <c r="N1697" s="345">
        <f ca="1" t="shared" si="275"/>
        <v>0</v>
      </c>
    </row>
    <row r="1698" ht="14.25" hidden="1" spans="1:14">
      <c r="A1698" s="334">
        <f>档案!A1697</f>
        <v>0</v>
      </c>
      <c r="B1698" s="334">
        <f ca="1" t="shared" si="268"/>
        <v>1</v>
      </c>
      <c r="D1698" s="334">
        <f ca="1" t="shared" si="276"/>
        <v>9</v>
      </c>
      <c r="E1698" s="327">
        <f ca="1" t="shared" si="277"/>
        <v>359</v>
      </c>
      <c r="F1698" s="327" t="str">
        <f ca="1">VLOOKUP(D1698,档案!A:C,3,FALSE)</f>
        <v>武汉开明</v>
      </c>
      <c r="G1698" s="338" t="str">
        <f ca="1">VLOOKUP(D1698,档案!A:B,2,FALSE)</f>
        <v>农商行豹澥支行310028</v>
      </c>
      <c r="H1698" s="328">
        <f ca="1" t="shared" si="269"/>
        <v>45713</v>
      </c>
      <c r="I1698" s="344" t="str">
        <f ca="1" t="shared" si="270"/>
        <v>财务部黄华容用款徐中科团队河南锦荣，汉中勉县，重庆长寿收款提成付吴传俊--个人</v>
      </c>
      <c r="J1698" s="344" t="str">
        <f ca="1" t="shared" si="271"/>
        <v>付日常费用</v>
      </c>
      <c r="K1698" s="345">
        <f ca="1" t="shared" si="272"/>
        <v>0</v>
      </c>
      <c r="L1698" s="345">
        <f ca="1" t="shared" si="273"/>
        <v>1802.38</v>
      </c>
      <c r="M1698" s="345">
        <f ca="1" t="shared" si="274"/>
        <v>92634.47</v>
      </c>
      <c r="N1698" s="345">
        <f ca="1" t="shared" si="275"/>
        <v>0</v>
      </c>
    </row>
    <row r="1699" ht="14.25" hidden="1" spans="1:14">
      <c r="A1699" s="334">
        <f>档案!A1698</f>
        <v>0</v>
      </c>
      <c r="B1699" s="334">
        <f ca="1" t="shared" si="268"/>
        <v>1</v>
      </c>
      <c r="D1699" s="334">
        <f ca="1" t="shared" si="276"/>
        <v>9</v>
      </c>
      <c r="E1699" s="327">
        <f ca="1" t="shared" si="277"/>
        <v>360</v>
      </c>
      <c r="F1699" s="327" t="str">
        <f ca="1">VLOOKUP(D1699,档案!A:C,3,FALSE)</f>
        <v>武汉开明</v>
      </c>
      <c r="G1699" s="338" t="str">
        <f ca="1">VLOOKUP(D1699,档案!A:B,2,FALSE)</f>
        <v>农商行豹澥支行310028</v>
      </c>
      <c r="H1699" s="328">
        <f ca="1" t="shared" si="269"/>
        <v>45713</v>
      </c>
      <c r="I1699" s="344" t="str">
        <f ca="1" t="shared" si="270"/>
        <v>ETC扣款</v>
      </c>
      <c r="J1699" s="344" t="str">
        <f ca="1" t="shared" si="271"/>
        <v>项目成本</v>
      </c>
      <c r="K1699" s="345">
        <f ca="1" t="shared" si="272"/>
        <v>0</v>
      </c>
      <c r="L1699" s="345">
        <f ca="1" t="shared" si="273"/>
        <v>37.05</v>
      </c>
      <c r="M1699" s="345">
        <f ca="1" t="shared" si="274"/>
        <v>92597.42</v>
      </c>
      <c r="N1699" s="345">
        <f ca="1" t="shared" si="275"/>
        <v>0</v>
      </c>
    </row>
    <row r="1700" ht="14.25" hidden="1" spans="1:14">
      <c r="A1700" s="334">
        <f>档案!A1699</f>
        <v>0</v>
      </c>
      <c r="B1700" s="334">
        <f ca="1" t="shared" si="268"/>
        <v>1</v>
      </c>
      <c r="D1700" s="334">
        <f ca="1" t="shared" si="276"/>
        <v>9</v>
      </c>
      <c r="E1700" s="327">
        <f ca="1" t="shared" si="277"/>
        <v>361</v>
      </c>
      <c r="F1700" s="327" t="str">
        <f ca="1">VLOOKUP(D1700,档案!A:C,3,FALSE)</f>
        <v>武汉开明</v>
      </c>
      <c r="G1700" s="338" t="str">
        <f ca="1">VLOOKUP(D1700,档案!A:B,2,FALSE)</f>
        <v>农商行豹澥支行310028</v>
      </c>
      <c r="H1700" s="328">
        <f ca="1" t="shared" si="269"/>
        <v>45713</v>
      </c>
      <c r="I1700" s="344" t="str">
        <f ca="1" t="shared" si="270"/>
        <v>ETC扣款</v>
      </c>
      <c r="J1700" s="344" t="str">
        <f ca="1" t="shared" si="271"/>
        <v>项目成本</v>
      </c>
      <c r="K1700" s="345">
        <f ca="1" t="shared" si="272"/>
        <v>0</v>
      </c>
      <c r="L1700" s="345">
        <f ca="1" t="shared" si="273"/>
        <v>180.41</v>
      </c>
      <c r="M1700" s="345">
        <f ca="1" t="shared" si="274"/>
        <v>92417.01</v>
      </c>
      <c r="N1700" s="345">
        <f ca="1" t="shared" si="275"/>
        <v>0</v>
      </c>
    </row>
    <row r="1701" ht="14.25" hidden="1" spans="1:14">
      <c r="A1701" s="334">
        <f>档案!A1700</f>
        <v>0</v>
      </c>
      <c r="B1701" s="334">
        <f ca="1" t="shared" si="268"/>
        <v>1</v>
      </c>
      <c r="D1701" s="334">
        <f ca="1" t="shared" si="276"/>
        <v>9</v>
      </c>
      <c r="E1701" s="327">
        <f ca="1" t="shared" si="277"/>
        <v>362</v>
      </c>
      <c r="F1701" s="327" t="str">
        <f ca="1">VLOOKUP(D1701,档案!A:C,3,FALSE)</f>
        <v>武汉开明</v>
      </c>
      <c r="G1701" s="338" t="str">
        <f ca="1">VLOOKUP(D1701,档案!A:B,2,FALSE)</f>
        <v>农商行豹澥支行310028</v>
      </c>
      <c r="H1701" s="328">
        <f ca="1" t="shared" si="269"/>
        <v>45713</v>
      </c>
      <c r="I1701" s="344" t="str">
        <f ca="1" t="shared" si="270"/>
        <v>转武汉光大</v>
      </c>
      <c r="J1701" s="344" t="str">
        <f ca="1" t="shared" si="271"/>
        <v>转出他行或提现</v>
      </c>
      <c r="K1701" s="345">
        <f ca="1" t="shared" si="272"/>
        <v>0</v>
      </c>
      <c r="L1701" s="345">
        <f ca="1" t="shared" si="273"/>
        <v>30000</v>
      </c>
      <c r="M1701" s="345">
        <f ca="1" t="shared" si="274"/>
        <v>62417.01</v>
      </c>
      <c r="N1701" s="345">
        <f ca="1" t="shared" si="275"/>
        <v>0</v>
      </c>
    </row>
    <row r="1702" ht="14.25" hidden="1" spans="1:14">
      <c r="A1702" s="334">
        <f>档案!A1701</f>
        <v>0</v>
      </c>
      <c r="B1702" s="334">
        <f ca="1" t="shared" si="268"/>
        <v>1</v>
      </c>
      <c r="D1702" s="334">
        <f ca="1" t="shared" si="276"/>
        <v>9</v>
      </c>
      <c r="E1702" s="327">
        <f ca="1" t="shared" si="277"/>
        <v>363</v>
      </c>
      <c r="F1702" s="327" t="str">
        <f ca="1">VLOOKUP(D1702,档案!A:C,3,FALSE)</f>
        <v>武汉开明</v>
      </c>
      <c r="G1702" s="338" t="str">
        <f ca="1">VLOOKUP(D1702,档案!A:B,2,FALSE)</f>
        <v>农商行豹澥支行310028</v>
      </c>
      <c r="H1702" s="328">
        <f ca="1" t="shared" si="269"/>
        <v>45713</v>
      </c>
      <c r="I1702" s="344" t="str">
        <f ca="1" t="shared" si="270"/>
        <v>财务部黄华容借支</v>
      </c>
      <c r="J1702" s="344" t="str">
        <f ca="1" t="shared" si="271"/>
        <v>付日常费用</v>
      </c>
      <c r="K1702" s="345">
        <f ca="1" t="shared" si="272"/>
        <v>0</v>
      </c>
      <c r="L1702" s="345">
        <f ca="1" t="shared" si="273"/>
        <v>6000</v>
      </c>
      <c r="M1702" s="345">
        <f ca="1" t="shared" si="274"/>
        <v>56417.01</v>
      </c>
      <c r="N1702" s="345">
        <f ca="1" t="shared" si="275"/>
        <v>0</v>
      </c>
    </row>
    <row r="1703" ht="14.25" hidden="1" spans="1:14">
      <c r="A1703" s="334">
        <f>档案!A1702</f>
        <v>0</v>
      </c>
      <c r="B1703" s="334">
        <f ca="1" t="shared" si="268"/>
        <v>1</v>
      </c>
      <c r="D1703" s="334">
        <f ca="1" t="shared" si="276"/>
        <v>9</v>
      </c>
      <c r="E1703" s="327">
        <f ca="1" t="shared" si="277"/>
        <v>364</v>
      </c>
      <c r="F1703" s="327" t="str">
        <f ca="1">VLOOKUP(D1703,档案!A:C,3,FALSE)</f>
        <v>武汉开明</v>
      </c>
      <c r="G1703" s="338" t="str">
        <f ca="1">VLOOKUP(D1703,档案!A:B,2,FALSE)</f>
        <v>农商行豹澥支行310028</v>
      </c>
      <c r="H1703" s="328">
        <f ca="1" t="shared" si="269"/>
        <v>45714</v>
      </c>
      <c r="I1703" s="344" t="str">
        <f ca="1" t="shared" si="270"/>
        <v>收到湖北邮政转款</v>
      </c>
      <c r="J1703" s="344" t="str">
        <f ca="1" t="shared" si="271"/>
        <v>他行转入或存现</v>
      </c>
      <c r="K1703" s="345">
        <f ca="1" t="shared" si="272"/>
        <v>200000</v>
      </c>
      <c r="L1703" s="345">
        <f ca="1" t="shared" si="273"/>
        <v>0</v>
      </c>
      <c r="M1703" s="345">
        <f ca="1" t="shared" si="274"/>
        <v>256417.01</v>
      </c>
      <c r="N1703" s="345">
        <f ca="1" t="shared" si="275"/>
        <v>0</v>
      </c>
    </row>
    <row r="1704" ht="14.25" hidden="1" spans="1:14">
      <c r="A1704" s="334">
        <f>档案!A1703</f>
        <v>0</v>
      </c>
      <c r="B1704" s="334">
        <f ca="1" t="shared" si="268"/>
        <v>1</v>
      </c>
      <c r="D1704" s="334">
        <f ca="1" t="shared" si="276"/>
        <v>9</v>
      </c>
      <c r="E1704" s="327">
        <f ca="1" t="shared" si="277"/>
        <v>365</v>
      </c>
      <c r="F1704" s="327" t="str">
        <f ca="1">VLOOKUP(D1704,档案!A:C,3,FALSE)</f>
        <v>武汉开明</v>
      </c>
      <c r="G1704" s="338" t="str">
        <f ca="1">VLOOKUP(D1704,档案!A:B,2,FALSE)</f>
        <v>农商行豹澥支行310028</v>
      </c>
      <c r="H1704" s="328">
        <f ca="1" t="shared" si="269"/>
        <v>45714</v>
      </c>
      <c r="I1704" s="344" t="str">
        <f ca="1" t="shared" si="270"/>
        <v>ETC扣款</v>
      </c>
      <c r="J1704" s="344" t="str">
        <f ca="1" t="shared" si="271"/>
        <v>项目成本</v>
      </c>
      <c r="K1704" s="345">
        <f ca="1" t="shared" si="272"/>
        <v>0</v>
      </c>
      <c r="L1704" s="345">
        <f ca="1" t="shared" si="273"/>
        <v>150.79</v>
      </c>
      <c r="M1704" s="345">
        <f ca="1" t="shared" si="274"/>
        <v>256266.22</v>
      </c>
      <c r="N1704" s="345">
        <f ca="1" t="shared" si="275"/>
        <v>0</v>
      </c>
    </row>
    <row r="1705" ht="14.25" hidden="1" spans="1:14">
      <c r="A1705" s="334">
        <f>档案!A1704</f>
        <v>0</v>
      </c>
      <c r="B1705" s="334">
        <f ca="1" t="shared" si="268"/>
        <v>1</v>
      </c>
      <c r="D1705" s="334">
        <f ca="1" t="shared" si="276"/>
        <v>9</v>
      </c>
      <c r="E1705" s="327">
        <f ca="1" t="shared" si="277"/>
        <v>366</v>
      </c>
      <c r="F1705" s="327" t="str">
        <f ca="1">VLOOKUP(D1705,档案!A:C,3,FALSE)</f>
        <v>武汉开明</v>
      </c>
      <c r="G1705" s="338" t="str">
        <f ca="1">VLOOKUP(D1705,档案!A:B,2,FALSE)</f>
        <v>农商行豹澥支行310028</v>
      </c>
      <c r="H1705" s="328">
        <f ca="1" t="shared" si="269"/>
        <v>45714</v>
      </c>
      <c r="I1705" s="344" t="str">
        <f ca="1" t="shared" si="270"/>
        <v>ETC扣款</v>
      </c>
      <c r="J1705" s="344" t="str">
        <f ca="1" t="shared" si="271"/>
        <v>项目成本</v>
      </c>
      <c r="K1705" s="345">
        <f ca="1" t="shared" si="272"/>
        <v>0</v>
      </c>
      <c r="L1705" s="345">
        <f ca="1" t="shared" si="273"/>
        <v>86.43</v>
      </c>
      <c r="M1705" s="345">
        <f ca="1" t="shared" si="274"/>
        <v>256179.79</v>
      </c>
      <c r="N1705" s="345">
        <f ca="1" t="shared" si="275"/>
        <v>0</v>
      </c>
    </row>
    <row r="1706" ht="14.25" hidden="1" spans="1:14">
      <c r="A1706" s="334">
        <f>档案!A1705</f>
        <v>0</v>
      </c>
      <c r="B1706" s="334">
        <f ca="1" t="shared" si="268"/>
        <v>1</v>
      </c>
      <c r="D1706" s="334">
        <f ca="1" t="shared" si="276"/>
        <v>9</v>
      </c>
      <c r="E1706" s="327">
        <f ca="1" t="shared" si="277"/>
        <v>367</v>
      </c>
      <c r="F1706" s="327" t="str">
        <f ca="1">VLOOKUP(D1706,档案!A:C,3,FALSE)</f>
        <v>武汉开明</v>
      </c>
      <c r="G1706" s="338" t="str">
        <f ca="1">VLOOKUP(D1706,档案!A:B,2,FALSE)</f>
        <v>农商行豹澥支行310028</v>
      </c>
      <c r="H1706" s="328">
        <f ca="1" t="shared" si="269"/>
        <v>45714</v>
      </c>
      <c r="I1706" s="344" t="str">
        <f ca="1" t="shared" si="270"/>
        <v>ETC扣款</v>
      </c>
      <c r="J1706" s="344" t="str">
        <f ca="1" t="shared" si="271"/>
        <v>项目成本</v>
      </c>
      <c r="K1706" s="345">
        <f ca="1" t="shared" si="272"/>
        <v>0</v>
      </c>
      <c r="L1706" s="345">
        <f ca="1" t="shared" si="273"/>
        <v>98.79</v>
      </c>
      <c r="M1706" s="345">
        <f ca="1" t="shared" si="274"/>
        <v>256081</v>
      </c>
      <c r="N1706" s="345">
        <f ca="1" t="shared" si="275"/>
        <v>0</v>
      </c>
    </row>
    <row r="1707" ht="14.25" hidden="1" spans="1:14">
      <c r="A1707" s="334">
        <f>档案!A1706</f>
        <v>0</v>
      </c>
      <c r="B1707" s="334">
        <f ca="1" t="shared" si="268"/>
        <v>1</v>
      </c>
      <c r="D1707" s="334">
        <f ca="1" t="shared" si="276"/>
        <v>9</v>
      </c>
      <c r="E1707" s="327">
        <f ca="1" t="shared" si="277"/>
        <v>368</v>
      </c>
      <c r="F1707" s="327" t="str">
        <f ca="1">VLOOKUP(D1707,档案!A:C,3,FALSE)</f>
        <v>武汉开明</v>
      </c>
      <c r="G1707" s="338" t="str">
        <f ca="1">VLOOKUP(D1707,档案!A:B,2,FALSE)</f>
        <v>农商行豹澥支行310028</v>
      </c>
      <c r="H1707" s="328">
        <f ca="1" t="shared" si="269"/>
        <v>45714</v>
      </c>
      <c r="I1707" s="344" t="str">
        <f ca="1" t="shared" si="270"/>
        <v>ETC扣款</v>
      </c>
      <c r="J1707" s="344" t="str">
        <f ca="1" t="shared" si="271"/>
        <v>项目成本</v>
      </c>
      <c r="K1707" s="345">
        <f ca="1" t="shared" si="272"/>
        <v>0</v>
      </c>
      <c r="L1707" s="345">
        <f ca="1" t="shared" si="273"/>
        <v>55.75</v>
      </c>
      <c r="M1707" s="345">
        <f ca="1" t="shared" si="274"/>
        <v>256025.25</v>
      </c>
      <c r="N1707" s="345">
        <f ca="1" t="shared" si="275"/>
        <v>0</v>
      </c>
    </row>
    <row r="1708" ht="14.25" hidden="1" spans="1:14">
      <c r="A1708" s="334">
        <f>档案!A1707</f>
        <v>0</v>
      </c>
      <c r="B1708" s="334">
        <f ca="1" t="shared" si="268"/>
        <v>1</v>
      </c>
      <c r="D1708" s="334">
        <f ca="1" t="shared" si="276"/>
        <v>9</v>
      </c>
      <c r="E1708" s="327">
        <f ca="1" t="shared" si="277"/>
        <v>369</v>
      </c>
      <c r="F1708" s="327" t="str">
        <f ca="1">VLOOKUP(D1708,档案!A:C,3,FALSE)</f>
        <v>武汉开明</v>
      </c>
      <c r="G1708" s="338" t="str">
        <f ca="1">VLOOKUP(D1708,档案!A:B,2,FALSE)</f>
        <v>农商行豹澥支行310028</v>
      </c>
      <c r="H1708" s="328">
        <f ca="1" t="shared" si="269"/>
        <v>45714</v>
      </c>
      <c r="I1708" s="344" t="str">
        <f ca="1" t="shared" si="270"/>
        <v>ETC扣款</v>
      </c>
      <c r="J1708" s="344" t="str">
        <f ca="1" t="shared" si="271"/>
        <v>项目成本</v>
      </c>
      <c r="K1708" s="345">
        <f ca="1" t="shared" si="272"/>
        <v>0</v>
      </c>
      <c r="L1708" s="345">
        <f ca="1" t="shared" si="273"/>
        <v>26.6</v>
      </c>
      <c r="M1708" s="345">
        <f ca="1" t="shared" si="274"/>
        <v>255998.65</v>
      </c>
      <c r="N1708" s="345">
        <f ca="1" t="shared" si="275"/>
        <v>0</v>
      </c>
    </row>
    <row r="1709" ht="14.25" hidden="1" spans="1:14">
      <c r="A1709" s="334">
        <f>档案!A1708</f>
        <v>0</v>
      </c>
      <c r="B1709" s="334">
        <f ca="1" t="shared" si="268"/>
        <v>1</v>
      </c>
      <c r="D1709" s="334">
        <f ca="1" t="shared" si="276"/>
        <v>9</v>
      </c>
      <c r="E1709" s="327">
        <f ca="1" t="shared" si="277"/>
        <v>370</v>
      </c>
      <c r="F1709" s="327" t="str">
        <f ca="1">VLOOKUP(D1709,档案!A:C,3,FALSE)</f>
        <v>武汉开明</v>
      </c>
      <c r="G1709" s="338" t="str">
        <f ca="1">VLOOKUP(D1709,档案!A:B,2,FALSE)</f>
        <v>农商行豹澥支行310028</v>
      </c>
      <c r="H1709" s="328">
        <f ca="1" t="shared" si="269"/>
        <v>45714</v>
      </c>
      <c r="I1709" s="344" t="str">
        <f ca="1" t="shared" si="270"/>
        <v>ETC扣款</v>
      </c>
      <c r="J1709" s="344" t="str">
        <f ca="1" t="shared" si="271"/>
        <v>项目成本</v>
      </c>
      <c r="K1709" s="345">
        <f ca="1" t="shared" si="272"/>
        <v>0</v>
      </c>
      <c r="L1709" s="345">
        <f ca="1" t="shared" si="273"/>
        <v>63.65</v>
      </c>
      <c r="M1709" s="345">
        <f ca="1" t="shared" si="274"/>
        <v>255935</v>
      </c>
      <c r="N1709" s="345">
        <f ca="1" t="shared" si="275"/>
        <v>0</v>
      </c>
    </row>
    <row r="1710" ht="14.25" hidden="1" spans="1:14">
      <c r="A1710" s="334">
        <f>档案!A1709</f>
        <v>0</v>
      </c>
      <c r="B1710" s="334">
        <f ca="1" t="shared" si="268"/>
        <v>1</v>
      </c>
      <c r="D1710" s="334">
        <f ca="1" t="shared" si="276"/>
        <v>9</v>
      </c>
      <c r="E1710" s="327">
        <f ca="1" t="shared" si="277"/>
        <v>371</v>
      </c>
      <c r="F1710" s="327" t="str">
        <f ca="1">VLOOKUP(D1710,档案!A:C,3,FALSE)</f>
        <v>武汉开明</v>
      </c>
      <c r="G1710" s="338" t="str">
        <f ca="1">VLOOKUP(D1710,档案!A:B,2,FALSE)</f>
        <v>农商行豹澥支行310028</v>
      </c>
      <c r="H1710" s="328">
        <f ca="1" t="shared" si="269"/>
        <v>45714</v>
      </c>
      <c r="I1710" s="344" t="str">
        <f ca="1" t="shared" si="270"/>
        <v>ETC扣款</v>
      </c>
      <c r="J1710" s="344" t="str">
        <f ca="1" t="shared" si="271"/>
        <v>项目成本</v>
      </c>
      <c r="K1710" s="345">
        <f ca="1" t="shared" si="272"/>
        <v>0</v>
      </c>
      <c r="L1710" s="345">
        <f ca="1" t="shared" si="273"/>
        <v>57.53</v>
      </c>
      <c r="M1710" s="345">
        <f ca="1" t="shared" si="274"/>
        <v>255877.47</v>
      </c>
      <c r="N1710" s="345">
        <f ca="1" t="shared" si="275"/>
        <v>0</v>
      </c>
    </row>
    <row r="1711" ht="14.25" hidden="1" spans="1:14">
      <c r="A1711" s="334">
        <f>档案!A1710</f>
        <v>0</v>
      </c>
      <c r="B1711" s="334">
        <f ca="1" t="shared" si="268"/>
        <v>1</v>
      </c>
      <c r="D1711" s="334">
        <f ca="1" t="shared" si="276"/>
        <v>9</v>
      </c>
      <c r="E1711" s="327">
        <f ca="1" t="shared" si="277"/>
        <v>372</v>
      </c>
      <c r="F1711" s="327" t="str">
        <f ca="1">VLOOKUP(D1711,档案!A:C,3,FALSE)</f>
        <v>武汉开明</v>
      </c>
      <c r="G1711" s="338" t="str">
        <f ca="1">VLOOKUP(D1711,档案!A:B,2,FALSE)</f>
        <v>农商行豹澥支行310028</v>
      </c>
      <c r="H1711" s="328">
        <f ca="1" t="shared" si="269"/>
        <v>45714</v>
      </c>
      <c r="I1711" s="344" t="str">
        <f ca="1" t="shared" si="270"/>
        <v>牛国庆借支招待费</v>
      </c>
      <c r="J1711" s="344" t="str">
        <f ca="1" t="shared" si="271"/>
        <v>付日常费用</v>
      </c>
      <c r="K1711" s="345">
        <f ca="1" t="shared" si="272"/>
        <v>0</v>
      </c>
      <c r="L1711" s="345">
        <f ca="1" t="shared" si="273"/>
        <v>3000</v>
      </c>
      <c r="M1711" s="345">
        <f ca="1" t="shared" si="274"/>
        <v>252877.47</v>
      </c>
      <c r="N1711" s="345">
        <f ca="1" t="shared" si="275"/>
        <v>0</v>
      </c>
    </row>
    <row r="1712" ht="14.25" hidden="1" spans="1:14">
      <c r="A1712" s="334">
        <f>档案!A1711</f>
        <v>0</v>
      </c>
      <c r="B1712" s="334">
        <f ca="1" t="shared" si="268"/>
        <v>1</v>
      </c>
      <c r="D1712" s="334">
        <f ca="1" t="shared" si="276"/>
        <v>9</v>
      </c>
      <c r="E1712" s="327">
        <f ca="1" t="shared" si="277"/>
        <v>373</v>
      </c>
      <c r="F1712" s="327" t="str">
        <f ca="1">VLOOKUP(D1712,档案!A:C,3,FALSE)</f>
        <v>武汉开明</v>
      </c>
      <c r="G1712" s="338" t="str">
        <f ca="1">VLOOKUP(D1712,档案!A:B,2,FALSE)</f>
        <v>农商行豹澥支行310028</v>
      </c>
      <c r="H1712" s="328">
        <f ca="1" t="shared" si="269"/>
        <v>45714</v>
      </c>
      <c r="I1712" s="344" t="str">
        <f ca="1" t="shared" si="270"/>
        <v>转张霖泽借支备用金</v>
      </c>
      <c r="J1712" s="344" t="str">
        <f ca="1" t="shared" si="271"/>
        <v>付日常费用</v>
      </c>
      <c r="K1712" s="345">
        <f ca="1" t="shared" si="272"/>
        <v>0</v>
      </c>
      <c r="L1712" s="345">
        <f ca="1" t="shared" si="273"/>
        <v>100000</v>
      </c>
      <c r="M1712" s="345">
        <f ca="1" t="shared" si="274"/>
        <v>152877.47</v>
      </c>
      <c r="N1712" s="345">
        <f ca="1" t="shared" si="275"/>
        <v>0</v>
      </c>
    </row>
    <row r="1713" ht="14.25" hidden="1" spans="1:14">
      <c r="A1713" s="334">
        <f>档案!A1712</f>
        <v>0</v>
      </c>
      <c r="B1713" s="334">
        <f ca="1" t="shared" si="268"/>
        <v>1</v>
      </c>
      <c r="D1713" s="334">
        <f ca="1" t="shared" si="276"/>
        <v>9</v>
      </c>
      <c r="E1713" s="327">
        <f ca="1" t="shared" si="277"/>
        <v>374</v>
      </c>
      <c r="F1713" s="327" t="str">
        <f ca="1">VLOOKUP(D1713,档案!A:C,3,FALSE)</f>
        <v>武汉开明</v>
      </c>
      <c r="G1713" s="338" t="str">
        <f ca="1">VLOOKUP(D1713,档案!A:B,2,FALSE)</f>
        <v>农商行豹澥支行310028</v>
      </c>
      <c r="H1713" s="328">
        <f ca="1" t="shared" si="269"/>
        <v>45715</v>
      </c>
      <c r="I1713" s="344" t="str">
        <f ca="1" t="shared" si="270"/>
        <v>销售部林柱生报销2024.12月住宿交通差旅补助费--个人</v>
      </c>
      <c r="J1713" s="344" t="str">
        <f ca="1" t="shared" si="271"/>
        <v>项目成本</v>
      </c>
      <c r="K1713" s="345">
        <f ca="1" t="shared" si="272"/>
        <v>0</v>
      </c>
      <c r="L1713" s="345">
        <f ca="1" t="shared" si="273"/>
        <v>11372.98</v>
      </c>
      <c r="M1713" s="345">
        <f ca="1" t="shared" si="274"/>
        <v>141504.49</v>
      </c>
      <c r="N1713" s="345">
        <f ca="1" t="shared" si="275"/>
        <v>0</v>
      </c>
    </row>
    <row r="1714" ht="14.25" hidden="1" spans="1:14">
      <c r="A1714" s="334">
        <f>档案!A1713</f>
        <v>0</v>
      </c>
      <c r="B1714" s="334">
        <f ca="1" t="shared" si="268"/>
        <v>1</v>
      </c>
      <c r="D1714" s="334">
        <f ca="1" t="shared" si="276"/>
        <v>9</v>
      </c>
      <c r="E1714" s="327">
        <f ca="1" t="shared" si="277"/>
        <v>375</v>
      </c>
      <c r="F1714" s="327" t="str">
        <f ca="1">VLOOKUP(D1714,档案!A:C,3,FALSE)</f>
        <v>武汉开明</v>
      </c>
      <c r="G1714" s="338" t="str">
        <f ca="1">VLOOKUP(D1714,档案!A:B,2,FALSE)</f>
        <v>农商行豹澥支行310028</v>
      </c>
      <c r="H1714" s="328">
        <f ca="1" t="shared" si="269"/>
        <v>45715</v>
      </c>
      <c r="I1714" s="344" t="str">
        <f ca="1" t="shared" si="270"/>
        <v>销售部林柱生报销2024.11月青海发投，伊犁钢铁招待费--个人</v>
      </c>
      <c r="J1714" s="344" t="str">
        <f ca="1" t="shared" si="271"/>
        <v>项目成本</v>
      </c>
      <c r="K1714" s="345">
        <f ca="1" t="shared" si="272"/>
        <v>0</v>
      </c>
      <c r="L1714" s="345">
        <f ca="1" t="shared" si="273"/>
        <v>16825</v>
      </c>
      <c r="M1714" s="345">
        <f ca="1" t="shared" si="274"/>
        <v>124679.49</v>
      </c>
      <c r="N1714" s="345">
        <f ca="1" t="shared" si="275"/>
        <v>0</v>
      </c>
    </row>
    <row r="1715" ht="14.25" hidden="1" spans="1:14">
      <c r="A1715" s="334">
        <f>档案!A1714</f>
        <v>0</v>
      </c>
      <c r="B1715" s="334">
        <f ca="1" t="shared" si="268"/>
        <v>1</v>
      </c>
      <c r="D1715" s="334">
        <f ca="1" t="shared" si="276"/>
        <v>9</v>
      </c>
      <c r="E1715" s="327">
        <f ca="1" t="shared" si="277"/>
        <v>376</v>
      </c>
      <c r="F1715" s="327" t="str">
        <f ca="1">VLOOKUP(D1715,档案!A:C,3,FALSE)</f>
        <v>武汉开明</v>
      </c>
      <c r="G1715" s="338" t="str">
        <f ca="1">VLOOKUP(D1715,档案!A:B,2,FALSE)</f>
        <v>农商行豹澥支行310028</v>
      </c>
      <c r="H1715" s="328">
        <f ca="1" t="shared" si="269"/>
        <v>45715</v>
      </c>
      <c r="I1715" s="344" t="str">
        <f ca="1" t="shared" si="270"/>
        <v>销售部林柱生报销2024.11月住宿交通差旅费--个人</v>
      </c>
      <c r="J1715" s="344" t="str">
        <f ca="1" t="shared" si="271"/>
        <v>项目成本</v>
      </c>
      <c r="K1715" s="345">
        <f ca="1" t="shared" si="272"/>
        <v>0</v>
      </c>
      <c r="L1715" s="345">
        <f ca="1" t="shared" si="273"/>
        <v>8605</v>
      </c>
      <c r="M1715" s="345">
        <f ca="1" t="shared" si="274"/>
        <v>116074.49</v>
      </c>
      <c r="N1715" s="345">
        <f ca="1" t="shared" si="275"/>
        <v>0</v>
      </c>
    </row>
    <row r="1716" ht="14.25" hidden="1" spans="1:14">
      <c r="A1716" s="334">
        <f>档案!A1715</f>
        <v>0</v>
      </c>
      <c r="B1716" s="334">
        <f ca="1" t="shared" si="268"/>
        <v>1</v>
      </c>
      <c r="D1716" s="334">
        <f ca="1" t="shared" si="276"/>
        <v>9</v>
      </c>
      <c r="E1716" s="327">
        <f ca="1" t="shared" si="277"/>
        <v>377</v>
      </c>
      <c r="F1716" s="327" t="str">
        <f ca="1">VLOOKUP(D1716,档案!A:C,3,FALSE)</f>
        <v>武汉开明</v>
      </c>
      <c r="G1716" s="338" t="str">
        <f ca="1">VLOOKUP(D1716,档案!A:B,2,FALSE)</f>
        <v>农商行豹澥支行310028</v>
      </c>
      <c r="H1716" s="328">
        <f ca="1" t="shared" si="269"/>
        <v>45715</v>
      </c>
      <c r="I1716" s="344" t="str">
        <f ca="1" t="shared" si="270"/>
        <v>销售部林柱生报销2024.9月住宿交通差旅费--个人</v>
      </c>
      <c r="J1716" s="344" t="str">
        <f ca="1" t="shared" si="271"/>
        <v>项目成本</v>
      </c>
      <c r="K1716" s="345">
        <f ca="1" t="shared" si="272"/>
        <v>0</v>
      </c>
      <c r="L1716" s="345">
        <f ca="1" t="shared" si="273"/>
        <v>10128.5</v>
      </c>
      <c r="M1716" s="345">
        <f ca="1" t="shared" si="274"/>
        <v>105945.99</v>
      </c>
      <c r="N1716" s="345">
        <f ca="1" t="shared" si="275"/>
        <v>0</v>
      </c>
    </row>
    <row r="1717" ht="14.25" hidden="1" spans="1:14">
      <c r="A1717" s="334">
        <f>档案!A1716</f>
        <v>0</v>
      </c>
      <c r="B1717" s="334">
        <f ca="1" t="shared" si="268"/>
        <v>1</v>
      </c>
      <c r="D1717" s="334">
        <f ca="1" t="shared" si="276"/>
        <v>9</v>
      </c>
      <c r="E1717" s="327">
        <f ca="1" t="shared" si="277"/>
        <v>378</v>
      </c>
      <c r="F1717" s="327" t="str">
        <f ca="1">VLOOKUP(D1717,档案!A:C,3,FALSE)</f>
        <v>武汉开明</v>
      </c>
      <c r="G1717" s="338" t="str">
        <f ca="1">VLOOKUP(D1717,档案!A:B,2,FALSE)</f>
        <v>农商行豹澥支行310028</v>
      </c>
      <c r="H1717" s="328">
        <f ca="1" t="shared" si="269"/>
        <v>45715</v>
      </c>
      <c r="I1717" s="344" t="str">
        <f ca="1" t="shared" si="270"/>
        <v>销售部林柱生报销2024.9-10月青海发投，嘉峪关，湘潭钢铁招待费--个人</v>
      </c>
      <c r="J1717" s="344" t="str">
        <f ca="1" t="shared" si="271"/>
        <v>项目成本</v>
      </c>
      <c r="K1717" s="345">
        <f ca="1" t="shared" si="272"/>
        <v>0</v>
      </c>
      <c r="L1717" s="345">
        <f ca="1" t="shared" si="273"/>
        <v>21845</v>
      </c>
      <c r="M1717" s="345">
        <f ca="1" t="shared" si="274"/>
        <v>84100.99</v>
      </c>
      <c r="N1717" s="345">
        <f ca="1" t="shared" si="275"/>
        <v>0</v>
      </c>
    </row>
    <row r="1718" ht="14.25" hidden="1" spans="1:14">
      <c r="A1718" s="334">
        <f>档案!A1717</f>
        <v>0</v>
      </c>
      <c r="B1718" s="334">
        <f ca="1" t="shared" si="268"/>
        <v>1</v>
      </c>
      <c r="D1718" s="334">
        <f ca="1" t="shared" si="276"/>
        <v>9</v>
      </c>
      <c r="E1718" s="327">
        <f ca="1" t="shared" si="277"/>
        <v>379</v>
      </c>
      <c r="F1718" s="327" t="str">
        <f ca="1">VLOOKUP(D1718,档案!A:C,3,FALSE)</f>
        <v>武汉开明</v>
      </c>
      <c r="G1718" s="338" t="str">
        <f ca="1">VLOOKUP(D1718,档案!A:B,2,FALSE)</f>
        <v>农商行豹澥支行310028</v>
      </c>
      <c r="H1718" s="328">
        <f ca="1" t="shared" si="269"/>
        <v>45715</v>
      </c>
      <c r="I1718" s="344" t="str">
        <f ca="1" t="shared" si="270"/>
        <v>销售部林柱生报销2024.8月住宿交通差旅费--个人</v>
      </c>
      <c r="J1718" s="344" t="str">
        <f ca="1" t="shared" si="271"/>
        <v>项目成本</v>
      </c>
      <c r="K1718" s="345">
        <f ca="1" t="shared" si="272"/>
        <v>0</v>
      </c>
      <c r="L1718" s="345">
        <f ca="1" t="shared" si="273"/>
        <v>7408.6</v>
      </c>
      <c r="M1718" s="345">
        <f ca="1" t="shared" si="274"/>
        <v>76692.39</v>
      </c>
      <c r="N1718" s="345">
        <f ca="1" t="shared" si="275"/>
        <v>0</v>
      </c>
    </row>
    <row r="1719" ht="14.25" hidden="1" spans="1:14">
      <c r="A1719" s="334">
        <f>档案!A1718</f>
        <v>0</v>
      </c>
      <c r="B1719" s="334">
        <f ca="1" t="shared" si="268"/>
        <v>1</v>
      </c>
      <c r="D1719" s="334">
        <f ca="1" t="shared" si="276"/>
        <v>9</v>
      </c>
      <c r="E1719" s="327">
        <f ca="1" t="shared" si="277"/>
        <v>380</v>
      </c>
      <c r="F1719" s="327" t="str">
        <f ca="1">VLOOKUP(D1719,档案!A:C,3,FALSE)</f>
        <v>武汉开明</v>
      </c>
      <c r="G1719" s="338" t="str">
        <f ca="1">VLOOKUP(D1719,档案!A:B,2,FALSE)</f>
        <v>农商行豹澥支行310028</v>
      </c>
      <c r="H1719" s="328">
        <f ca="1" t="shared" si="269"/>
        <v>45715</v>
      </c>
      <c r="I1719" s="344" t="str">
        <f ca="1" t="shared" si="270"/>
        <v>销售部林柱生报销2024.8月青海发投招待费--个人</v>
      </c>
      <c r="J1719" s="344" t="str">
        <f ca="1" t="shared" si="271"/>
        <v>项目成本</v>
      </c>
      <c r="K1719" s="345">
        <f ca="1" t="shared" si="272"/>
        <v>0</v>
      </c>
      <c r="L1719" s="345">
        <f ca="1" t="shared" si="273"/>
        <v>24896</v>
      </c>
      <c r="M1719" s="345">
        <f ca="1" t="shared" si="274"/>
        <v>51796.39</v>
      </c>
      <c r="N1719" s="345">
        <f ca="1" t="shared" si="275"/>
        <v>0</v>
      </c>
    </row>
    <row r="1720" ht="14.25" hidden="1" spans="1:14">
      <c r="A1720" s="334">
        <f>档案!A1719</f>
        <v>0</v>
      </c>
      <c r="B1720" s="334">
        <f ca="1" t="shared" si="268"/>
        <v>1</v>
      </c>
      <c r="D1720" s="334">
        <f ca="1" t="shared" si="276"/>
        <v>9</v>
      </c>
      <c r="E1720" s="327">
        <f ca="1" t="shared" si="277"/>
        <v>381</v>
      </c>
      <c r="F1720" s="327" t="str">
        <f ca="1">VLOOKUP(D1720,档案!A:C,3,FALSE)</f>
        <v>武汉开明</v>
      </c>
      <c r="G1720" s="338" t="str">
        <f ca="1">VLOOKUP(D1720,档案!A:B,2,FALSE)</f>
        <v>农商行豹澥支行310028</v>
      </c>
      <c r="H1720" s="328">
        <f ca="1" t="shared" si="269"/>
        <v>45715</v>
      </c>
      <c r="I1720" s="344" t="str">
        <f ca="1" t="shared" si="270"/>
        <v>销售部林柱生报销2025.1月青海发投机票费--个人</v>
      </c>
      <c r="J1720" s="344" t="str">
        <f ca="1" t="shared" si="271"/>
        <v>项目成本</v>
      </c>
      <c r="K1720" s="345">
        <f ca="1" t="shared" si="272"/>
        <v>0</v>
      </c>
      <c r="L1720" s="345">
        <f ca="1" t="shared" si="273"/>
        <v>6184</v>
      </c>
      <c r="M1720" s="345">
        <f ca="1" t="shared" si="274"/>
        <v>45612.39</v>
      </c>
      <c r="N1720" s="345">
        <f ca="1" t="shared" si="275"/>
        <v>0</v>
      </c>
    </row>
    <row r="1721" ht="14.25" hidden="1" spans="1:14">
      <c r="A1721" s="334">
        <f>档案!A1720</f>
        <v>0</v>
      </c>
      <c r="B1721" s="334">
        <f ca="1" t="shared" si="268"/>
        <v>1</v>
      </c>
      <c r="D1721" s="334">
        <f ca="1" t="shared" si="276"/>
        <v>9</v>
      </c>
      <c r="E1721" s="327">
        <f ca="1" t="shared" si="277"/>
        <v>382</v>
      </c>
      <c r="F1721" s="327" t="str">
        <f ca="1">VLOOKUP(D1721,档案!A:C,3,FALSE)</f>
        <v>武汉开明</v>
      </c>
      <c r="G1721" s="338" t="str">
        <f ca="1">VLOOKUP(D1721,档案!A:B,2,FALSE)</f>
        <v>农商行豹澥支行310028</v>
      </c>
      <c r="H1721" s="328">
        <f ca="1" t="shared" si="269"/>
        <v>45716</v>
      </c>
      <c r="I1721" s="344" t="str">
        <f ca="1" t="shared" si="270"/>
        <v>生产部闵洋报销招待新疆伊犁钢铁炼铁厂竖炉维修作业长阿依本--个人</v>
      </c>
      <c r="J1721" s="344" t="str">
        <f ca="1" t="shared" si="271"/>
        <v>项目成本</v>
      </c>
      <c r="K1721" s="345">
        <f ca="1" t="shared" si="272"/>
        <v>0</v>
      </c>
      <c r="L1721" s="345">
        <f ca="1" t="shared" si="273"/>
        <v>1000</v>
      </c>
      <c r="M1721" s="345">
        <f ca="1" t="shared" si="274"/>
        <v>44612.39</v>
      </c>
      <c r="N1721" s="345">
        <f ca="1" t="shared" si="275"/>
        <v>0</v>
      </c>
    </row>
    <row r="1722" ht="14.25" hidden="1" spans="1:14">
      <c r="A1722" s="334">
        <f>档案!A1721</f>
        <v>0</v>
      </c>
      <c r="B1722" s="334">
        <f ca="1" t="shared" si="268"/>
        <v>1</v>
      </c>
      <c r="D1722" s="334">
        <f ca="1" t="shared" si="276"/>
        <v>9</v>
      </c>
      <c r="E1722" s="327">
        <f ca="1" t="shared" si="277"/>
        <v>383</v>
      </c>
      <c r="F1722" s="327" t="str">
        <f ca="1">VLOOKUP(D1722,档案!A:C,3,FALSE)</f>
        <v>武汉开明</v>
      </c>
      <c r="G1722" s="338" t="str">
        <f ca="1">VLOOKUP(D1722,档案!A:B,2,FALSE)</f>
        <v>农商行豹澥支行310028</v>
      </c>
      <c r="H1722" s="328">
        <f ca="1" t="shared" si="269"/>
        <v>45716</v>
      </c>
      <c r="I1722" s="344" t="str">
        <f ca="1" t="shared" si="270"/>
        <v>综合部蒋霞用款王律师德令哈开丁超群案差旅费付王焰--个人</v>
      </c>
      <c r="J1722" s="344" t="str">
        <f ca="1" t="shared" si="271"/>
        <v>付日常费用</v>
      </c>
      <c r="K1722" s="345">
        <f ca="1" t="shared" si="272"/>
        <v>0</v>
      </c>
      <c r="L1722" s="345">
        <f ca="1" t="shared" si="273"/>
        <v>2551.09</v>
      </c>
      <c r="M1722" s="345">
        <f ca="1" t="shared" si="274"/>
        <v>42061.3</v>
      </c>
      <c r="N1722" s="345">
        <f ca="1" t="shared" si="275"/>
        <v>0</v>
      </c>
    </row>
    <row r="1723" ht="14.25" hidden="1" spans="1:14">
      <c r="A1723" s="334">
        <f>档案!A1722</f>
        <v>0</v>
      </c>
      <c r="B1723" s="334">
        <f ca="1" t="shared" si="268"/>
        <v>1</v>
      </c>
      <c r="D1723" s="334">
        <f ca="1" t="shared" si="276"/>
        <v>9</v>
      </c>
      <c r="E1723" s="327">
        <f ca="1" t="shared" si="277"/>
        <v>384</v>
      </c>
      <c r="F1723" s="327" t="str">
        <f ca="1">VLOOKUP(D1723,档案!A:C,3,FALSE)</f>
        <v>武汉开明</v>
      </c>
      <c r="G1723" s="338" t="str">
        <f ca="1">VLOOKUP(D1723,档案!A:B,2,FALSE)</f>
        <v>农商行豹澥支行310028</v>
      </c>
      <c r="H1723" s="328">
        <f ca="1" t="shared" si="269"/>
        <v>45716</v>
      </c>
      <c r="I1723" s="344" t="str">
        <f ca="1" t="shared" si="270"/>
        <v>综合部蒋霞报销武汉开明，湖北开明2月办公费用--个人</v>
      </c>
      <c r="J1723" s="344" t="str">
        <f ca="1" t="shared" si="271"/>
        <v>付日常费用</v>
      </c>
      <c r="K1723" s="345">
        <f ca="1" t="shared" si="272"/>
        <v>0</v>
      </c>
      <c r="L1723" s="345">
        <f ca="1" t="shared" si="273"/>
        <v>418</v>
      </c>
      <c r="M1723" s="345">
        <f ca="1" t="shared" si="274"/>
        <v>41643.3</v>
      </c>
      <c r="N1723" s="345">
        <f ca="1" t="shared" si="275"/>
        <v>0</v>
      </c>
    </row>
    <row r="1724" ht="14.25" hidden="1" spans="1:14">
      <c r="A1724" s="334">
        <f>档案!A1723</f>
        <v>0</v>
      </c>
      <c r="B1724" s="334">
        <f ca="1" t="shared" si="268"/>
        <v>1</v>
      </c>
      <c r="D1724" s="334">
        <f ca="1" t="shared" si="276"/>
        <v>9</v>
      </c>
      <c r="E1724" s="327">
        <f ca="1" t="shared" si="277"/>
        <v>385</v>
      </c>
      <c r="F1724" s="327" t="str">
        <f ca="1">VLOOKUP(D1724,档案!A:C,3,FALSE)</f>
        <v>武汉开明</v>
      </c>
      <c r="G1724" s="338" t="str">
        <f ca="1">VLOOKUP(D1724,档案!A:B,2,FALSE)</f>
        <v>农商行豹澥支行310028</v>
      </c>
      <c r="H1724" s="328">
        <f ca="1" t="shared" si="269"/>
        <v>45716</v>
      </c>
      <c r="I1724" s="344" t="str">
        <f ca="1" t="shared" si="270"/>
        <v>财务部汪余欢用款2024.11-2025.2月工资补贴付黄华容--个人</v>
      </c>
      <c r="J1724" s="344" t="str">
        <f ca="1" t="shared" si="271"/>
        <v>付日常费用</v>
      </c>
      <c r="K1724" s="345">
        <f ca="1" t="shared" si="272"/>
        <v>0</v>
      </c>
      <c r="L1724" s="345">
        <f ca="1" t="shared" si="273"/>
        <v>4221.13</v>
      </c>
      <c r="M1724" s="345">
        <f ca="1" t="shared" si="274"/>
        <v>37422.17</v>
      </c>
      <c r="N1724" s="345">
        <f ca="1" t="shared" si="275"/>
        <v>0</v>
      </c>
    </row>
    <row r="1725" ht="14.25" hidden="1" spans="1:14">
      <c r="A1725" s="334">
        <f>档案!A1724</f>
        <v>0</v>
      </c>
      <c r="B1725" s="334">
        <f ca="1" t="shared" si="268"/>
        <v>1</v>
      </c>
      <c r="D1725" s="334">
        <f ca="1" t="shared" si="276"/>
        <v>9</v>
      </c>
      <c r="E1725" s="327">
        <f ca="1" t="shared" si="277"/>
        <v>386</v>
      </c>
      <c r="F1725" s="327" t="str">
        <f ca="1">VLOOKUP(D1725,档案!A:C,3,FALSE)</f>
        <v>武汉开明</v>
      </c>
      <c r="G1725" s="338" t="str">
        <f ca="1">VLOOKUP(D1725,档案!A:B,2,FALSE)</f>
        <v>农商行豹澥支行310028</v>
      </c>
      <c r="H1725" s="328">
        <f ca="1" t="shared" si="269"/>
        <v>45716</v>
      </c>
      <c r="I1725" s="344" t="str">
        <f ca="1" t="shared" si="270"/>
        <v>财务部汪余欢用款2025.1-2025.2月工资付黄华容--个人</v>
      </c>
      <c r="J1725" s="344" t="str">
        <f ca="1" t="shared" si="271"/>
        <v>付日常费用</v>
      </c>
      <c r="K1725" s="345">
        <f ca="1" t="shared" si="272"/>
        <v>0</v>
      </c>
      <c r="L1725" s="345">
        <f ca="1" t="shared" si="273"/>
        <v>2444.76</v>
      </c>
      <c r="M1725" s="345">
        <f ca="1" t="shared" si="274"/>
        <v>34977.41</v>
      </c>
      <c r="N1725" s="345">
        <f ca="1" t="shared" si="275"/>
        <v>0</v>
      </c>
    </row>
    <row r="1726" ht="14.25" hidden="1" spans="1:14">
      <c r="A1726" s="334">
        <f>档案!A1725</f>
        <v>0</v>
      </c>
      <c r="B1726" s="334">
        <f ca="1" t="shared" si="268"/>
        <v>1</v>
      </c>
      <c r="D1726" s="334">
        <f ca="1" t="shared" si="276"/>
        <v>9</v>
      </c>
      <c r="E1726" s="327">
        <f ca="1" t="shared" si="277"/>
        <v>387</v>
      </c>
      <c r="F1726" s="327" t="str">
        <f ca="1">VLOOKUP(D1726,档案!A:C,3,FALSE)</f>
        <v>武汉开明</v>
      </c>
      <c r="G1726" s="338" t="str">
        <f ca="1">VLOOKUP(D1726,档案!A:B,2,FALSE)</f>
        <v>农商行豹澥支行310028</v>
      </c>
      <c r="H1726" s="328">
        <f ca="1" t="shared" si="269"/>
        <v>45716</v>
      </c>
      <c r="I1726" s="344" t="str">
        <f ca="1" t="shared" si="270"/>
        <v>收到湖北邮政转款</v>
      </c>
      <c r="J1726" s="344" t="str">
        <f ca="1" t="shared" si="271"/>
        <v>他行转入或存现</v>
      </c>
      <c r="K1726" s="345">
        <f ca="1" t="shared" si="272"/>
        <v>300000</v>
      </c>
      <c r="L1726" s="345">
        <f ca="1" t="shared" si="273"/>
        <v>0</v>
      </c>
      <c r="M1726" s="345">
        <f ca="1" t="shared" si="274"/>
        <v>334977.41</v>
      </c>
      <c r="N1726" s="345">
        <f ca="1" t="shared" si="275"/>
        <v>0</v>
      </c>
    </row>
    <row r="1727" ht="14.25" hidden="1" spans="1:14">
      <c r="A1727" s="334">
        <f>档案!A1726</f>
        <v>0</v>
      </c>
      <c r="B1727" s="334">
        <f ca="1" t="shared" si="268"/>
        <v>1</v>
      </c>
      <c r="D1727" s="334">
        <f ca="1" t="shared" si="276"/>
        <v>9</v>
      </c>
      <c r="E1727" s="327">
        <f ca="1" t="shared" si="277"/>
        <v>388</v>
      </c>
      <c r="F1727" s="327" t="str">
        <f ca="1">VLOOKUP(D1727,档案!A:C,3,FALSE)</f>
        <v>武汉开明</v>
      </c>
      <c r="G1727" s="338" t="str">
        <f ca="1">VLOOKUP(D1727,档案!A:B,2,FALSE)</f>
        <v>农商行豹澥支行310028</v>
      </c>
      <c r="H1727" s="328">
        <f ca="1" t="shared" si="269"/>
        <v>45716</v>
      </c>
      <c r="I1727" s="344" t="str">
        <f ca="1" t="shared" si="270"/>
        <v>批量代发2025年1月武汉人员工资</v>
      </c>
      <c r="J1727" s="344" t="str">
        <f ca="1" t="shared" si="271"/>
        <v>付日常费用</v>
      </c>
      <c r="K1727" s="345">
        <f ca="1" t="shared" si="272"/>
        <v>0</v>
      </c>
      <c r="L1727" s="345">
        <f ca="1" t="shared" si="273"/>
        <v>240375.74</v>
      </c>
      <c r="M1727" s="345">
        <f ca="1" t="shared" si="274"/>
        <v>94601.67</v>
      </c>
      <c r="N1727" s="345">
        <f ca="1" t="shared" si="275"/>
        <v>0</v>
      </c>
    </row>
    <row r="1728" ht="14.25" hidden="1" spans="1:14">
      <c r="A1728" s="334">
        <f>档案!A1727</f>
        <v>0</v>
      </c>
      <c r="B1728" s="334">
        <f ca="1" t="shared" si="268"/>
        <v>1</v>
      </c>
      <c r="D1728" s="334">
        <f ca="1" t="shared" si="276"/>
        <v>9</v>
      </c>
      <c r="E1728" s="327">
        <f ca="1" t="shared" si="277"/>
        <v>389</v>
      </c>
      <c r="F1728" s="327" t="str">
        <f ca="1">VLOOKUP(D1728,档案!A:C,3,FALSE)</f>
        <v>武汉开明</v>
      </c>
      <c r="G1728" s="338" t="str">
        <f ca="1">VLOOKUP(D1728,档案!A:B,2,FALSE)</f>
        <v>农商行豹澥支行310028</v>
      </c>
      <c r="H1728" s="328">
        <f ca="1" t="shared" si="269"/>
        <v>45716</v>
      </c>
      <c r="I1728" s="344" t="str">
        <f ca="1" t="shared" si="270"/>
        <v>付熊曼招待费</v>
      </c>
      <c r="J1728" s="344" t="str">
        <f ca="1" t="shared" si="271"/>
        <v>付日常费用</v>
      </c>
      <c r="K1728" s="345">
        <f ca="1" t="shared" si="272"/>
        <v>0</v>
      </c>
      <c r="L1728" s="345">
        <f ca="1" t="shared" si="273"/>
        <v>15000</v>
      </c>
      <c r="M1728" s="345">
        <f ca="1" t="shared" si="274"/>
        <v>79601.67</v>
      </c>
      <c r="N1728" s="345">
        <f ca="1" t="shared" si="275"/>
        <v>0</v>
      </c>
    </row>
    <row r="1729" ht="14.25" hidden="1" spans="1:14">
      <c r="A1729" s="334">
        <f>档案!A1728</f>
        <v>0</v>
      </c>
      <c r="B1729" s="334">
        <f ca="1" t="shared" si="268"/>
        <v>1</v>
      </c>
      <c r="D1729" s="334">
        <f ca="1" t="shared" si="276"/>
        <v>9</v>
      </c>
      <c r="E1729" s="327">
        <f ca="1" t="shared" si="277"/>
        <v>390</v>
      </c>
      <c r="F1729" s="327" t="str">
        <f ca="1">VLOOKUP(D1729,档案!A:C,3,FALSE)</f>
        <v>武汉开明</v>
      </c>
      <c r="G1729" s="338" t="str">
        <f ca="1">VLOOKUP(D1729,档案!A:B,2,FALSE)</f>
        <v>农商行豹澥支行310028</v>
      </c>
      <c r="H1729" s="328">
        <f ca="1" t="shared" si="269"/>
        <v>45716</v>
      </c>
      <c r="I1729" s="344" t="str">
        <f ca="1" t="shared" si="270"/>
        <v>武汉农商行转武汉浦发</v>
      </c>
      <c r="J1729" s="344" t="str">
        <f ca="1" t="shared" si="271"/>
        <v>转出他行或提现</v>
      </c>
      <c r="K1729" s="345">
        <f ca="1" t="shared" si="272"/>
        <v>0</v>
      </c>
      <c r="L1729" s="345">
        <f ca="1" t="shared" si="273"/>
        <v>40000</v>
      </c>
      <c r="M1729" s="345">
        <f ca="1" t="shared" si="274"/>
        <v>39601.67</v>
      </c>
      <c r="N1729" s="345">
        <f ca="1" t="shared" si="275"/>
        <v>0</v>
      </c>
    </row>
    <row r="1730" ht="14.25" hidden="1" spans="1:14">
      <c r="A1730" s="334">
        <f>档案!A1729</f>
        <v>0</v>
      </c>
      <c r="B1730" s="334">
        <f ca="1" t="shared" si="268"/>
        <v>1</v>
      </c>
      <c r="D1730" s="334">
        <f ca="1" t="shared" si="276"/>
        <v>9</v>
      </c>
      <c r="E1730" s="327">
        <f ca="1" t="shared" si="277"/>
        <v>391</v>
      </c>
      <c r="F1730" s="327" t="str">
        <f ca="1">VLOOKUP(D1730,档案!A:C,3,FALSE)</f>
        <v>武汉开明</v>
      </c>
      <c r="G1730" s="338" t="str">
        <f ca="1">VLOOKUP(D1730,档案!A:B,2,FALSE)</f>
        <v>农商行豹澥支行310028</v>
      </c>
      <c r="H1730" s="328">
        <f ca="1" t="shared" si="269"/>
        <v>45716</v>
      </c>
      <c r="I1730" s="344" t="str">
        <f ca="1" t="shared" si="270"/>
        <v>收到北京银行股份有限公司上海分行黄浦支行通宝票据贴现款（原票金额38682，息费711.84，手续费206.85）</v>
      </c>
      <c r="J1730" s="344" t="str">
        <f ca="1" t="shared" si="271"/>
        <v>他行转入或存现</v>
      </c>
      <c r="K1730" s="345">
        <f ca="1" t="shared" si="272"/>
        <v>37970.16</v>
      </c>
      <c r="L1730" s="345">
        <f ca="1" t="shared" si="273"/>
        <v>0</v>
      </c>
      <c r="M1730" s="345">
        <f ca="1" t="shared" si="274"/>
        <v>77571.83</v>
      </c>
      <c r="N1730" s="345">
        <f ca="1" t="shared" si="275"/>
        <v>0</v>
      </c>
    </row>
    <row r="1731" ht="14.25" hidden="1" spans="1:14">
      <c r="A1731" s="334">
        <f>档案!A1730</f>
        <v>0</v>
      </c>
      <c r="B1731" s="334">
        <f ca="1" t="shared" ref="B1731:B1794" si="278">COUNTA(INDIRECT("'"&amp;A1731&amp;"'!a:a"))</f>
        <v>1</v>
      </c>
      <c r="D1731" s="334">
        <f ca="1" t="shared" si="276"/>
        <v>9</v>
      </c>
      <c r="E1731" s="327">
        <f ca="1" t="shared" si="277"/>
        <v>392</v>
      </c>
      <c r="F1731" s="327" t="str">
        <f ca="1">VLOOKUP(D1731,档案!A:C,3,FALSE)</f>
        <v>武汉开明</v>
      </c>
      <c r="G1731" s="338" t="str">
        <f ca="1">VLOOKUP(D1731,档案!A:B,2,FALSE)</f>
        <v>农商行豹澥支行310028</v>
      </c>
      <c r="H1731" s="328">
        <f ca="1" t="shared" ref="H1731:H1794" si="279">INDEX(INDIRECT("'"&amp;$D1731&amp;"'!A:g"),$E1731,COLUMN()-7)</f>
        <v>45716</v>
      </c>
      <c r="I1731" s="344" t="str">
        <f ca="1" t="shared" ref="I1731:I1794" si="280">INDEX(INDIRECT("'"&amp;$D1731&amp;"'!A:g"),$E1731,COLUMN()-7)</f>
        <v>收到北京银行股份有限公司上海分行黄浦支行通宝票据贴现款原票金额550000，息费10121.13，手续费2940.98）</v>
      </c>
      <c r="J1731" s="344" t="str">
        <f ca="1" t="shared" ref="J1731:J1794" si="281">INDEX(INDIRECT("'"&amp;$D1731&amp;"'!A:g"),$E1731,COLUMN()-7)</f>
        <v>他行转入或存现</v>
      </c>
      <c r="K1731" s="345">
        <f ca="1" t="shared" ref="K1731:K1794" si="282">INDEX(INDIRECT("'"&amp;$D1731&amp;"'!A:g"),$E1731,COLUMN()-7)</f>
        <v>539878.87</v>
      </c>
      <c r="L1731" s="345">
        <f ca="1" t="shared" ref="L1731:L1794" si="283">INDEX(INDIRECT("'"&amp;$D1731&amp;"'!A:g"),$E1731,COLUMN()-7)</f>
        <v>0</v>
      </c>
      <c r="M1731" s="345">
        <f ca="1" t="shared" ref="M1731:M1794" si="284">INDEX(INDIRECT("'"&amp;$D1731&amp;"'!A:g"),$E1731,COLUMN()-7)</f>
        <v>617450.7</v>
      </c>
      <c r="N1731" s="345">
        <f ca="1" t="shared" ref="N1731:N1794" si="285">INDEX(INDIRECT("'"&amp;$D1731&amp;"'!A:g"),$E1731,COLUMN()-7)</f>
        <v>0</v>
      </c>
    </row>
    <row r="1732" ht="14.25" hidden="1" spans="1:14">
      <c r="A1732" s="334">
        <f>档案!A1731</f>
        <v>0</v>
      </c>
      <c r="B1732" s="334">
        <f ca="1" t="shared" si="278"/>
        <v>1</v>
      </c>
      <c r="D1732" s="334">
        <f ca="1" t="shared" ref="D1732:D1795" si="286">IF(E1731&gt;=VLOOKUP(D1731,A:B,2,FALSE),D1731+1,D1731)</f>
        <v>9</v>
      </c>
      <c r="E1732" s="327">
        <f ca="1" t="shared" ref="E1732:E1795" si="287">IF(E1731&gt;=VLOOKUP(D1731,A:B,2,FALSE),3,E1731+1)</f>
        <v>393</v>
      </c>
      <c r="F1732" s="327" t="str">
        <f ca="1">VLOOKUP(D1732,档案!A:C,3,FALSE)</f>
        <v>武汉开明</v>
      </c>
      <c r="G1732" s="338" t="str">
        <f ca="1">VLOOKUP(D1732,档案!A:B,2,FALSE)</f>
        <v>农商行豹澥支行310028</v>
      </c>
      <c r="H1732" s="328">
        <f ca="1" t="shared" si="279"/>
        <v>45716</v>
      </c>
      <c r="I1732" s="344" t="str">
        <f ca="1" t="shared" si="280"/>
        <v>ETC扣款</v>
      </c>
      <c r="J1732" s="344" t="str">
        <f ca="1" t="shared" si="281"/>
        <v>项目成本</v>
      </c>
      <c r="K1732" s="345">
        <f ca="1" t="shared" si="282"/>
        <v>0</v>
      </c>
      <c r="L1732" s="345">
        <f ca="1" t="shared" si="283"/>
        <v>213.44</v>
      </c>
      <c r="M1732" s="345">
        <f ca="1" t="shared" si="284"/>
        <v>617237.26</v>
      </c>
      <c r="N1732" s="345">
        <f ca="1" t="shared" si="285"/>
        <v>0</v>
      </c>
    </row>
    <row r="1733" ht="14.25" hidden="1" spans="1:14">
      <c r="A1733" s="334">
        <f>档案!A1732</f>
        <v>0</v>
      </c>
      <c r="B1733" s="334">
        <f ca="1" t="shared" si="278"/>
        <v>1</v>
      </c>
      <c r="D1733" s="334">
        <f ca="1" t="shared" si="286"/>
        <v>9</v>
      </c>
      <c r="E1733" s="327">
        <f ca="1" t="shared" si="287"/>
        <v>394</v>
      </c>
      <c r="F1733" s="327" t="str">
        <f ca="1">VLOOKUP(D1733,档案!A:C,3,FALSE)</f>
        <v>武汉开明</v>
      </c>
      <c r="G1733" s="338" t="str">
        <f ca="1">VLOOKUP(D1733,档案!A:B,2,FALSE)</f>
        <v>农商行豹澥支行310028</v>
      </c>
      <c r="H1733" s="328">
        <f ca="1" t="shared" si="279"/>
        <v>45716</v>
      </c>
      <c r="I1733" s="344" t="str">
        <f ca="1" t="shared" si="280"/>
        <v>ETC扣款</v>
      </c>
      <c r="J1733" s="344" t="str">
        <f ca="1" t="shared" si="281"/>
        <v>项目成本</v>
      </c>
      <c r="K1733" s="345">
        <f ca="1" t="shared" si="282"/>
        <v>0</v>
      </c>
      <c r="L1733" s="345">
        <f ca="1" t="shared" si="283"/>
        <v>36.1</v>
      </c>
      <c r="M1733" s="345">
        <f ca="1" t="shared" si="284"/>
        <v>617201.16</v>
      </c>
      <c r="N1733" s="345">
        <f ca="1" t="shared" si="285"/>
        <v>0</v>
      </c>
    </row>
    <row r="1734" ht="14.25" hidden="1" spans="1:14">
      <c r="A1734" s="334">
        <f>档案!A1733</f>
        <v>0</v>
      </c>
      <c r="B1734" s="334">
        <f ca="1" t="shared" si="278"/>
        <v>1</v>
      </c>
      <c r="D1734" s="334">
        <f ca="1" t="shared" si="286"/>
        <v>9</v>
      </c>
      <c r="E1734" s="327">
        <f ca="1" t="shared" si="287"/>
        <v>395</v>
      </c>
      <c r="F1734" s="327" t="str">
        <f ca="1">VLOOKUP(D1734,档案!A:C,3,FALSE)</f>
        <v>武汉开明</v>
      </c>
      <c r="G1734" s="338" t="str">
        <f ca="1">VLOOKUP(D1734,档案!A:B,2,FALSE)</f>
        <v>农商行豹澥支行310028</v>
      </c>
      <c r="H1734" s="328">
        <f ca="1" t="shared" si="279"/>
        <v>45716</v>
      </c>
      <c r="I1734" s="344" t="str">
        <f ca="1" t="shared" si="280"/>
        <v>ETC扣款</v>
      </c>
      <c r="J1734" s="344" t="str">
        <f ca="1" t="shared" si="281"/>
        <v>项目成本</v>
      </c>
      <c r="K1734" s="345">
        <f ca="1" t="shared" si="282"/>
        <v>0</v>
      </c>
      <c r="L1734" s="345">
        <f ca="1" t="shared" si="283"/>
        <v>44.26</v>
      </c>
      <c r="M1734" s="345">
        <f ca="1" t="shared" si="284"/>
        <v>617156.9</v>
      </c>
      <c r="N1734" s="345">
        <f ca="1" t="shared" si="285"/>
        <v>0</v>
      </c>
    </row>
    <row r="1735" ht="14.25" hidden="1" spans="1:14">
      <c r="A1735" s="334">
        <f>档案!A1734</f>
        <v>0</v>
      </c>
      <c r="B1735" s="334">
        <f ca="1" t="shared" si="278"/>
        <v>1</v>
      </c>
      <c r="D1735" s="334">
        <f ca="1" t="shared" si="286"/>
        <v>9</v>
      </c>
      <c r="E1735" s="327">
        <f ca="1" t="shared" si="287"/>
        <v>396</v>
      </c>
      <c r="F1735" s="327" t="str">
        <f ca="1">VLOOKUP(D1735,档案!A:C,3,FALSE)</f>
        <v>武汉开明</v>
      </c>
      <c r="G1735" s="338" t="str">
        <f ca="1">VLOOKUP(D1735,档案!A:B,2,FALSE)</f>
        <v>农商行豹澥支行310028</v>
      </c>
      <c r="H1735" s="328">
        <f ca="1" t="shared" si="279"/>
        <v>45716</v>
      </c>
      <c r="I1735" s="344" t="str">
        <f ca="1" t="shared" si="280"/>
        <v>ETC扣款</v>
      </c>
      <c r="J1735" s="344" t="str">
        <f ca="1" t="shared" si="281"/>
        <v>项目成本</v>
      </c>
      <c r="K1735" s="345">
        <f ca="1" t="shared" si="282"/>
        <v>0</v>
      </c>
      <c r="L1735" s="345">
        <f ca="1" t="shared" si="283"/>
        <v>262.51</v>
      </c>
      <c r="M1735" s="345">
        <f ca="1" t="shared" si="284"/>
        <v>616894.39</v>
      </c>
      <c r="N1735" s="345">
        <f ca="1" t="shared" si="285"/>
        <v>0</v>
      </c>
    </row>
    <row r="1736" ht="14.25" hidden="1" spans="1:14">
      <c r="A1736" s="334">
        <f>档案!A1735</f>
        <v>0</v>
      </c>
      <c r="B1736" s="334">
        <f ca="1" t="shared" si="278"/>
        <v>1</v>
      </c>
      <c r="D1736" s="334">
        <f ca="1" t="shared" si="286"/>
        <v>9</v>
      </c>
      <c r="E1736" s="327">
        <f ca="1" t="shared" si="287"/>
        <v>397</v>
      </c>
      <c r="F1736" s="327" t="str">
        <f ca="1">VLOOKUP(D1736,档案!A:C,3,FALSE)</f>
        <v>武汉开明</v>
      </c>
      <c r="G1736" s="338" t="str">
        <f ca="1">VLOOKUP(D1736,档案!A:B,2,FALSE)</f>
        <v>农商行豹澥支行310028</v>
      </c>
      <c r="H1736" s="328">
        <f ca="1" t="shared" si="279"/>
        <v>45717</v>
      </c>
      <c r="I1736" s="344" t="str">
        <f ca="1" t="shared" si="280"/>
        <v>ETC扣款</v>
      </c>
      <c r="J1736" s="344" t="str">
        <f ca="1" t="shared" si="281"/>
        <v>项目成本</v>
      </c>
      <c r="K1736" s="345">
        <f ca="1" t="shared" si="282"/>
        <v>0</v>
      </c>
      <c r="L1736" s="345">
        <f ca="1" t="shared" si="283"/>
        <v>39.69</v>
      </c>
      <c r="M1736" s="345">
        <f ca="1" t="shared" si="284"/>
        <v>616854.7</v>
      </c>
      <c r="N1736" s="345">
        <f ca="1" t="shared" si="285"/>
        <v>0</v>
      </c>
    </row>
    <row r="1737" ht="14.25" hidden="1" spans="1:14">
      <c r="A1737" s="334">
        <f>档案!A1736</f>
        <v>0</v>
      </c>
      <c r="B1737" s="334">
        <f ca="1" t="shared" si="278"/>
        <v>1</v>
      </c>
      <c r="D1737" s="334">
        <f ca="1" t="shared" si="286"/>
        <v>9</v>
      </c>
      <c r="E1737" s="327">
        <f ca="1" t="shared" si="287"/>
        <v>398</v>
      </c>
      <c r="F1737" s="327" t="str">
        <f ca="1">VLOOKUP(D1737,档案!A:C,3,FALSE)</f>
        <v>武汉开明</v>
      </c>
      <c r="G1737" s="338" t="str">
        <f ca="1">VLOOKUP(D1737,档案!A:B,2,FALSE)</f>
        <v>农商行豹澥支行310028</v>
      </c>
      <c r="H1737" s="328">
        <f ca="1" t="shared" si="279"/>
        <v>45717</v>
      </c>
      <c r="I1737" s="344" t="str">
        <f ca="1" t="shared" si="280"/>
        <v>ETC扣款</v>
      </c>
      <c r="J1737" s="344" t="str">
        <f ca="1" t="shared" si="281"/>
        <v>项目成本</v>
      </c>
      <c r="K1737" s="345">
        <f ca="1" t="shared" si="282"/>
        <v>0</v>
      </c>
      <c r="L1737" s="345">
        <f ca="1" t="shared" si="283"/>
        <v>169.93</v>
      </c>
      <c r="M1737" s="345">
        <f ca="1" t="shared" si="284"/>
        <v>616684.77</v>
      </c>
      <c r="N1737" s="345">
        <f ca="1" t="shared" si="285"/>
        <v>0</v>
      </c>
    </row>
    <row r="1738" ht="14.25" hidden="1" spans="1:14">
      <c r="A1738" s="334">
        <f>档案!A1737</f>
        <v>0</v>
      </c>
      <c r="B1738" s="334">
        <f ca="1" t="shared" si="278"/>
        <v>1</v>
      </c>
      <c r="D1738" s="334">
        <f ca="1" t="shared" si="286"/>
        <v>9</v>
      </c>
      <c r="E1738" s="327">
        <f ca="1" t="shared" si="287"/>
        <v>399</v>
      </c>
      <c r="F1738" s="327" t="str">
        <f ca="1">VLOOKUP(D1738,档案!A:C,3,FALSE)</f>
        <v>武汉开明</v>
      </c>
      <c r="G1738" s="338" t="str">
        <f ca="1">VLOOKUP(D1738,档案!A:B,2,FALSE)</f>
        <v>农商行豹澥支行310028</v>
      </c>
      <c r="H1738" s="328">
        <f ca="1" t="shared" si="279"/>
        <v>45717</v>
      </c>
      <c r="I1738" s="344" t="str">
        <f ca="1" t="shared" si="280"/>
        <v>ETC扣款</v>
      </c>
      <c r="J1738" s="344" t="str">
        <f ca="1" t="shared" si="281"/>
        <v>项目成本</v>
      </c>
      <c r="K1738" s="345">
        <f ca="1" t="shared" si="282"/>
        <v>0</v>
      </c>
      <c r="L1738" s="345">
        <f ca="1" t="shared" si="283"/>
        <v>86.45</v>
      </c>
      <c r="M1738" s="345">
        <f ca="1" t="shared" si="284"/>
        <v>616598.32</v>
      </c>
      <c r="N1738" s="345">
        <f ca="1" t="shared" si="285"/>
        <v>0</v>
      </c>
    </row>
    <row r="1739" ht="14.25" hidden="1" spans="1:14">
      <c r="A1739" s="334">
        <f>档案!A1738</f>
        <v>0</v>
      </c>
      <c r="B1739" s="334">
        <f ca="1" t="shared" si="278"/>
        <v>1</v>
      </c>
      <c r="D1739" s="334">
        <f ca="1" t="shared" si="286"/>
        <v>9</v>
      </c>
      <c r="E1739" s="327">
        <f ca="1" t="shared" si="287"/>
        <v>400</v>
      </c>
      <c r="F1739" s="327" t="str">
        <f ca="1">VLOOKUP(D1739,档案!A:C,3,FALSE)</f>
        <v>武汉开明</v>
      </c>
      <c r="G1739" s="338" t="str">
        <f ca="1">VLOOKUP(D1739,档案!A:B,2,FALSE)</f>
        <v>农商行豹澥支行310028</v>
      </c>
      <c r="H1739" s="328">
        <f ca="1" t="shared" si="279"/>
        <v>45718</v>
      </c>
      <c r="I1739" s="344" t="str">
        <f ca="1" t="shared" si="280"/>
        <v>ETC扣款</v>
      </c>
      <c r="J1739" s="344" t="str">
        <f ca="1" t="shared" si="281"/>
        <v>项目成本</v>
      </c>
      <c r="K1739" s="345">
        <f ca="1" t="shared" si="282"/>
        <v>0</v>
      </c>
      <c r="L1739" s="345">
        <f ca="1" t="shared" si="283"/>
        <v>17.9</v>
      </c>
      <c r="M1739" s="345">
        <f ca="1" t="shared" si="284"/>
        <v>616580.42</v>
      </c>
      <c r="N1739" s="345">
        <f ca="1" t="shared" si="285"/>
        <v>0</v>
      </c>
    </row>
    <row r="1740" ht="14.25" hidden="1" spans="1:14">
      <c r="A1740" s="334">
        <f>档案!A1739</f>
        <v>0</v>
      </c>
      <c r="B1740" s="334">
        <f ca="1" t="shared" si="278"/>
        <v>1</v>
      </c>
      <c r="D1740" s="334">
        <f ca="1" t="shared" si="286"/>
        <v>9</v>
      </c>
      <c r="E1740" s="327">
        <f ca="1" t="shared" si="287"/>
        <v>401</v>
      </c>
      <c r="F1740" s="327" t="str">
        <f ca="1">VLOOKUP(D1740,档案!A:C,3,FALSE)</f>
        <v>武汉开明</v>
      </c>
      <c r="G1740" s="338" t="str">
        <f ca="1">VLOOKUP(D1740,档案!A:B,2,FALSE)</f>
        <v>农商行豹澥支行310028</v>
      </c>
      <c r="H1740" s="328">
        <f ca="1" t="shared" si="279"/>
        <v>45718</v>
      </c>
      <c r="I1740" s="344" t="str">
        <f ca="1" t="shared" si="280"/>
        <v>ETC扣款</v>
      </c>
      <c r="J1740" s="344" t="str">
        <f ca="1" t="shared" si="281"/>
        <v>项目成本</v>
      </c>
      <c r="K1740" s="345">
        <f ca="1" t="shared" si="282"/>
        <v>0</v>
      </c>
      <c r="L1740" s="345">
        <f ca="1" t="shared" si="283"/>
        <v>185.87</v>
      </c>
      <c r="M1740" s="345">
        <f ca="1" t="shared" si="284"/>
        <v>616394.55</v>
      </c>
      <c r="N1740" s="345">
        <f ca="1" t="shared" si="285"/>
        <v>0</v>
      </c>
    </row>
    <row r="1741" ht="14.25" hidden="1" spans="1:14">
      <c r="A1741" s="334">
        <f>档案!A1740</f>
        <v>0</v>
      </c>
      <c r="B1741" s="334">
        <f ca="1" t="shared" si="278"/>
        <v>1</v>
      </c>
      <c r="D1741" s="334">
        <f ca="1" t="shared" si="286"/>
        <v>9</v>
      </c>
      <c r="E1741" s="327">
        <f ca="1" t="shared" si="287"/>
        <v>402</v>
      </c>
      <c r="F1741" s="327" t="str">
        <f ca="1">VLOOKUP(D1741,档案!A:C,3,FALSE)</f>
        <v>武汉开明</v>
      </c>
      <c r="G1741" s="338" t="str">
        <f ca="1">VLOOKUP(D1741,档案!A:B,2,FALSE)</f>
        <v>农商行豹澥支行310028</v>
      </c>
      <c r="H1741" s="328">
        <f ca="1" t="shared" si="279"/>
        <v>45719</v>
      </c>
      <c r="I1741" s="344" t="str">
        <f ca="1" t="shared" si="280"/>
        <v>ETC扣款</v>
      </c>
      <c r="J1741" s="344" t="str">
        <f ca="1" t="shared" si="281"/>
        <v>项目成本</v>
      </c>
      <c r="K1741" s="345">
        <f ca="1" t="shared" si="282"/>
        <v>0</v>
      </c>
      <c r="L1741" s="345">
        <f ca="1" t="shared" si="283"/>
        <v>33.18</v>
      </c>
      <c r="M1741" s="345">
        <f ca="1" t="shared" si="284"/>
        <v>616361.37</v>
      </c>
      <c r="N1741" s="345">
        <f ca="1" t="shared" si="285"/>
        <v>0</v>
      </c>
    </row>
    <row r="1742" ht="14.25" hidden="1" spans="1:14">
      <c r="A1742" s="334">
        <f>档案!A1741</f>
        <v>0</v>
      </c>
      <c r="B1742" s="334">
        <f ca="1" t="shared" si="278"/>
        <v>1</v>
      </c>
      <c r="D1742" s="334">
        <f ca="1" t="shared" si="286"/>
        <v>9</v>
      </c>
      <c r="E1742" s="327">
        <f ca="1" t="shared" si="287"/>
        <v>403</v>
      </c>
      <c r="F1742" s="327" t="str">
        <f ca="1">VLOOKUP(D1742,档案!A:C,3,FALSE)</f>
        <v>武汉开明</v>
      </c>
      <c r="G1742" s="338" t="str">
        <f ca="1">VLOOKUP(D1742,档案!A:B,2,FALSE)</f>
        <v>农商行豹澥支行310028</v>
      </c>
      <c r="H1742" s="328">
        <f ca="1" t="shared" si="279"/>
        <v>45719</v>
      </c>
      <c r="I1742" s="344" t="str">
        <f ca="1" t="shared" si="280"/>
        <v>ETC扣款</v>
      </c>
      <c r="J1742" s="344" t="str">
        <f ca="1" t="shared" si="281"/>
        <v>项目成本</v>
      </c>
      <c r="K1742" s="345">
        <f ca="1" t="shared" si="282"/>
        <v>0</v>
      </c>
      <c r="L1742" s="345">
        <f ca="1" t="shared" si="283"/>
        <v>10.1</v>
      </c>
      <c r="M1742" s="345">
        <f ca="1" t="shared" si="284"/>
        <v>616351.27</v>
      </c>
      <c r="N1742" s="345">
        <f ca="1" t="shared" si="285"/>
        <v>0</v>
      </c>
    </row>
    <row r="1743" ht="14.25" hidden="1" spans="1:14">
      <c r="A1743" s="334">
        <f>档案!A1742</f>
        <v>0</v>
      </c>
      <c r="B1743" s="334">
        <f ca="1" t="shared" si="278"/>
        <v>1</v>
      </c>
      <c r="D1743" s="334">
        <f ca="1" t="shared" si="286"/>
        <v>9</v>
      </c>
      <c r="E1743" s="327">
        <f ca="1" t="shared" si="287"/>
        <v>404</v>
      </c>
      <c r="F1743" s="327" t="str">
        <f ca="1">VLOOKUP(D1743,档案!A:C,3,FALSE)</f>
        <v>武汉开明</v>
      </c>
      <c r="G1743" s="338" t="str">
        <f ca="1">VLOOKUP(D1743,档案!A:B,2,FALSE)</f>
        <v>农商行豹澥支行310028</v>
      </c>
      <c r="H1743" s="328">
        <f ca="1" t="shared" si="279"/>
        <v>45719</v>
      </c>
      <c r="I1743" s="344" t="str">
        <f ca="1" t="shared" si="280"/>
        <v>财务部黄华容用款徐中科团队宜良红狮，重庆长寿收款提成付吴传俊--个人</v>
      </c>
      <c r="J1743" s="344" t="str">
        <f ca="1" t="shared" si="281"/>
        <v>项目成本</v>
      </c>
      <c r="K1743" s="345">
        <f ca="1" t="shared" si="282"/>
        <v>0</v>
      </c>
      <c r="L1743" s="345">
        <f ca="1" t="shared" si="283"/>
        <v>3600</v>
      </c>
      <c r="M1743" s="345">
        <f ca="1" t="shared" si="284"/>
        <v>612751.27</v>
      </c>
      <c r="N1743" s="345">
        <f ca="1" t="shared" si="285"/>
        <v>0</v>
      </c>
    </row>
    <row r="1744" ht="14.25" hidden="1" spans="1:14">
      <c r="A1744" s="334">
        <f>档案!A1743</f>
        <v>0</v>
      </c>
      <c r="B1744" s="334">
        <f ca="1" t="shared" si="278"/>
        <v>1</v>
      </c>
      <c r="D1744" s="334">
        <f ca="1" t="shared" si="286"/>
        <v>9</v>
      </c>
      <c r="E1744" s="327">
        <f ca="1" t="shared" si="287"/>
        <v>405</v>
      </c>
      <c r="F1744" s="327" t="str">
        <f ca="1">VLOOKUP(D1744,档案!A:C,3,FALSE)</f>
        <v>武汉开明</v>
      </c>
      <c r="G1744" s="338" t="str">
        <f ca="1">VLOOKUP(D1744,档案!A:B,2,FALSE)</f>
        <v>农商行豹澥支行310028</v>
      </c>
      <c r="H1744" s="328">
        <f ca="1" t="shared" si="279"/>
        <v>45720</v>
      </c>
      <c r="I1744" s="344" t="str">
        <f ca="1" t="shared" si="280"/>
        <v>生产部朱太礼报销日照钢铁2024年10月14-10月31日生活费--个人</v>
      </c>
      <c r="J1744" s="344" t="str">
        <f ca="1" t="shared" si="281"/>
        <v>项目成本</v>
      </c>
      <c r="K1744" s="345">
        <f ca="1" t="shared" si="282"/>
        <v>0</v>
      </c>
      <c r="L1744" s="345">
        <f ca="1" t="shared" si="283"/>
        <v>900</v>
      </c>
      <c r="M1744" s="345">
        <f ca="1" t="shared" si="284"/>
        <v>611851.27</v>
      </c>
      <c r="N1744" s="345">
        <f ca="1" t="shared" si="285"/>
        <v>0</v>
      </c>
    </row>
    <row r="1745" ht="14.25" hidden="1" spans="1:14">
      <c r="A1745" s="334">
        <f>档案!A1744</f>
        <v>0</v>
      </c>
      <c r="B1745" s="334">
        <f ca="1" t="shared" si="278"/>
        <v>1</v>
      </c>
      <c r="D1745" s="334">
        <f ca="1" t="shared" si="286"/>
        <v>9</v>
      </c>
      <c r="E1745" s="327">
        <f ca="1" t="shared" si="287"/>
        <v>406</v>
      </c>
      <c r="F1745" s="327" t="str">
        <f ca="1">VLOOKUP(D1745,档案!A:C,3,FALSE)</f>
        <v>武汉开明</v>
      </c>
      <c r="G1745" s="338" t="str">
        <f ca="1">VLOOKUP(D1745,档案!A:B,2,FALSE)</f>
        <v>农商行豹澥支行310028</v>
      </c>
      <c r="H1745" s="328">
        <f ca="1" t="shared" si="279"/>
        <v>45720</v>
      </c>
      <c r="I1745" s="344" t="str">
        <f ca="1" t="shared" si="280"/>
        <v>生产部朱太礼报销日照钢铁12月份生活费--个人</v>
      </c>
      <c r="J1745" s="344" t="str">
        <f ca="1" t="shared" si="281"/>
        <v>项目成本</v>
      </c>
      <c r="K1745" s="345">
        <f ca="1" t="shared" si="282"/>
        <v>0</v>
      </c>
      <c r="L1745" s="345">
        <f ca="1" t="shared" si="283"/>
        <v>1100</v>
      </c>
      <c r="M1745" s="345">
        <f ca="1" t="shared" si="284"/>
        <v>610751.27</v>
      </c>
      <c r="N1745" s="345">
        <f ca="1" t="shared" si="285"/>
        <v>0</v>
      </c>
    </row>
    <row r="1746" ht="14.25" hidden="1" spans="1:14">
      <c r="A1746" s="334">
        <f>档案!A1745</f>
        <v>0</v>
      </c>
      <c r="B1746" s="334">
        <f ca="1" t="shared" si="278"/>
        <v>1</v>
      </c>
      <c r="D1746" s="334">
        <f ca="1" t="shared" si="286"/>
        <v>9</v>
      </c>
      <c r="E1746" s="327">
        <f ca="1" t="shared" si="287"/>
        <v>407</v>
      </c>
      <c r="F1746" s="327" t="str">
        <f ca="1">VLOOKUP(D1746,档案!A:C,3,FALSE)</f>
        <v>武汉开明</v>
      </c>
      <c r="G1746" s="338" t="str">
        <f ca="1">VLOOKUP(D1746,档案!A:B,2,FALSE)</f>
        <v>农商行豹澥支行310028</v>
      </c>
      <c r="H1746" s="328">
        <f ca="1" t="shared" si="279"/>
        <v>45720</v>
      </c>
      <c r="I1746" s="344" t="str">
        <f ca="1" t="shared" si="280"/>
        <v>生产部朱太礼报销湘潭瑞通2.14交通费--个人</v>
      </c>
      <c r="J1746" s="344" t="str">
        <f ca="1" t="shared" si="281"/>
        <v>项目成本</v>
      </c>
      <c r="K1746" s="345">
        <f ca="1" t="shared" si="282"/>
        <v>0</v>
      </c>
      <c r="L1746" s="345">
        <f ca="1" t="shared" si="283"/>
        <v>189</v>
      </c>
      <c r="M1746" s="345">
        <f ca="1" t="shared" si="284"/>
        <v>610562.27</v>
      </c>
      <c r="N1746" s="345">
        <f ca="1" t="shared" si="285"/>
        <v>0</v>
      </c>
    </row>
    <row r="1747" ht="14.25" hidden="1" spans="1:14">
      <c r="A1747" s="334">
        <f>档案!A1746</f>
        <v>0</v>
      </c>
      <c r="B1747" s="334">
        <f ca="1" t="shared" si="278"/>
        <v>1</v>
      </c>
      <c r="D1747" s="334">
        <f ca="1" t="shared" si="286"/>
        <v>9</v>
      </c>
      <c r="E1747" s="327">
        <f ca="1" t="shared" si="287"/>
        <v>408</v>
      </c>
      <c r="F1747" s="327" t="str">
        <f ca="1">VLOOKUP(D1747,档案!A:C,3,FALSE)</f>
        <v>武汉开明</v>
      </c>
      <c r="G1747" s="338" t="str">
        <f ca="1">VLOOKUP(D1747,档案!A:B,2,FALSE)</f>
        <v>农商行豹澥支行310028</v>
      </c>
      <c r="H1747" s="328">
        <f ca="1" t="shared" si="279"/>
        <v>45720</v>
      </c>
      <c r="I1747" s="344" t="str">
        <f ca="1" t="shared" si="280"/>
        <v>生产部王小兵报销淄博厦工(三明)2.13鄂州市到山东淄博交通费--个人</v>
      </c>
      <c r="J1747" s="344" t="str">
        <f ca="1" t="shared" si="281"/>
        <v>项目成本</v>
      </c>
      <c r="K1747" s="345">
        <f ca="1" t="shared" si="282"/>
        <v>0</v>
      </c>
      <c r="L1747" s="345">
        <f ca="1" t="shared" si="283"/>
        <v>275.43</v>
      </c>
      <c r="M1747" s="345">
        <f ca="1" t="shared" si="284"/>
        <v>610286.84</v>
      </c>
      <c r="N1747" s="345">
        <f ca="1" t="shared" si="285"/>
        <v>0</v>
      </c>
    </row>
    <row r="1748" ht="14.25" hidden="1" spans="1:14">
      <c r="A1748" s="334">
        <f>档案!A1747</f>
        <v>0</v>
      </c>
      <c r="B1748" s="334">
        <f ca="1" t="shared" si="278"/>
        <v>1</v>
      </c>
      <c r="D1748" s="334">
        <f ca="1" t="shared" si="286"/>
        <v>9</v>
      </c>
      <c r="E1748" s="327">
        <f ca="1" t="shared" si="287"/>
        <v>409</v>
      </c>
      <c r="F1748" s="327" t="str">
        <f ca="1">VLOOKUP(D1748,档案!A:C,3,FALSE)</f>
        <v>武汉开明</v>
      </c>
      <c r="G1748" s="338" t="str">
        <f ca="1">VLOOKUP(D1748,档案!A:B,2,FALSE)</f>
        <v>农商行豹澥支行310028</v>
      </c>
      <c r="H1748" s="328">
        <f ca="1" t="shared" si="279"/>
        <v>45720</v>
      </c>
      <c r="I1748" s="344" t="str">
        <f ca="1" t="shared" si="280"/>
        <v>生产部李权智用款崇阳县昌华外协人员2.5-2.11工资付胡楚才--个人</v>
      </c>
      <c r="J1748" s="344" t="str">
        <f ca="1" t="shared" si="281"/>
        <v>项目成本</v>
      </c>
      <c r="K1748" s="345">
        <f ca="1" t="shared" si="282"/>
        <v>0</v>
      </c>
      <c r="L1748" s="345">
        <f ca="1" t="shared" si="283"/>
        <v>3836.65</v>
      </c>
      <c r="M1748" s="345">
        <f ca="1" t="shared" si="284"/>
        <v>606450.19</v>
      </c>
      <c r="N1748" s="345">
        <f ca="1" t="shared" si="285"/>
        <v>0</v>
      </c>
    </row>
    <row r="1749" ht="14.25" hidden="1" spans="1:14">
      <c r="A1749" s="334">
        <f>档案!A1748</f>
        <v>0</v>
      </c>
      <c r="B1749" s="334">
        <f ca="1" t="shared" si="278"/>
        <v>1</v>
      </c>
      <c r="D1749" s="334">
        <f ca="1" t="shared" si="286"/>
        <v>9</v>
      </c>
      <c r="E1749" s="327">
        <f ca="1" t="shared" si="287"/>
        <v>410</v>
      </c>
      <c r="F1749" s="327" t="str">
        <f ca="1">VLOOKUP(D1749,档案!A:C,3,FALSE)</f>
        <v>武汉开明</v>
      </c>
      <c r="G1749" s="338" t="str">
        <f ca="1">VLOOKUP(D1749,档案!A:B,2,FALSE)</f>
        <v>农商行豹澥支行310028</v>
      </c>
      <c r="H1749" s="328">
        <f ca="1" t="shared" si="279"/>
        <v>45720</v>
      </c>
      <c r="I1749" s="344" t="str">
        <f ca="1" t="shared" si="280"/>
        <v>生产部喻志明报销湘潭瑞通2.21交通费--个人</v>
      </c>
      <c r="J1749" s="344" t="str">
        <f ca="1" t="shared" si="281"/>
        <v>项目成本</v>
      </c>
      <c r="K1749" s="345">
        <f ca="1" t="shared" si="282"/>
        <v>0</v>
      </c>
      <c r="L1749" s="345">
        <f ca="1" t="shared" si="283"/>
        <v>86</v>
      </c>
      <c r="M1749" s="345">
        <f ca="1" t="shared" si="284"/>
        <v>606364.19</v>
      </c>
      <c r="N1749" s="345">
        <f ca="1" t="shared" si="285"/>
        <v>0</v>
      </c>
    </row>
    <row r="1750" ht="14.25" hidden="1" spans="1:14">
      <c r="A1750" s="334">
        <f>档案!A1749</f>
        <v>0</v>
      </c>
      <c r="B1750" s="334">
        <f ca="1" t="shared" si="278"/>
        <v>1</v>
      </c>
      <c r="D1750" s="334">
        <f ca="1" t="shared" si="286"/>
        <v>9</v>
      </c>
      <c r="E1750" s="327">
        <f ca="1" t="shared" si="287"/>
        <v>411</v>
      </c>
      <c r="F1750" s="327" t="str">
        <f ca="1">VLOOKUP(D1750,档案!A:C,3,FALSE)</f>
        <v>武汉开明</v>
      </c>
      <c r="G1750" s="338" t="str">
        <f ca="1">VLOOKUP(D1750,档案!A:B,2,FALSE)</f>
        <v>农商行豹澥支行310028</v>
      </c>
      <c r="H1750" s="328">
        <f ca="1" t="shared" si="279"/>
        <v>45720</v>
      </c>
      <c r="I1750" s="344" t="str">
        <f ca="1" t="shared" si="280"/>
        <v>生产部夏敬文报销湘潭瑞通2.21交通费--个人</v>
      </c>
      <c r="J1750" s="344" t="str">
        <f ca="1" t="shared" si="281"/>
        <v>项目成本</v>
      </c>
      <c r="K1750" s="345">
        <f ca="1" t="shared" si="282"/>
        <v>0</v>
      </c>
      <c r="L1750" s="345">
        <f ca="1" t="shared" si="283"/>
        <v>86</v>
      </c>
      <c r="M1750" s="345">
        <f ca="1" t="shared" si="284"/>
        <v>606278.19</v>
      </c>
      <c r="N1750" s="345">
        <f ca="1" t="shared" si="285"/>
        <v>0</v>
      </c>
    </row>
    <row r="1751" ht="14.25" hidden="1" spans="1:14">
      <c r="A1751" s="334">
        <f>档案!A1750</f>
        <v>0</v>
      </c>
      <c r="B1751" s="334">
        <f ca="1" t="shared" si="278"/>
        <v>1</v>
      </c>
      <c r="D1751" s="334">
        <f ca="1" t="shared" si="286"/>
        <v>9</v>
      </c>
      <c r="E1751" s="327">
        <f ca="1" t="shared" si="287"/>
        <v>412</v>
      </c>
      <c r="F1751" s="327" t="str">
        <f ca="1">VLOOKUP(D1751,档案!A:C,3,FALSE)</f>
        <v>武汉开明</v>
      </c>
      <c r="G1751" s="338" t="str">
        <f ca="1">VLOOKUP(D1751,档案!A:B,2,FALSE)</f>
        <v>农商行豹澥支行310028</v>
      </c>
      <c r="H1751" s="328">
        <f ca="1" t="shared" si="279"/>
        <v>45720</v>
      </c>
      <c r="I1751" s="344" t="str">
        <f ca="1" t="shared" si="280"/>
        <v>生产部王小兵报销江苏永钢2.22交通费--个人</v>
      </c>
      <c r="J1751" s="344" t="str">
        <f ca="1" t="shared" si="281"/>
        <v>项目成本</v>
      </c>
      <c r="K1751" s="345">
        <f ca="1" t="shared" si="282"/>
        <v>0</v>
      </c>
      <c r="L1751" s="345">
        <f ca="1" t="shared" si="283"/>
        <v>335</v>
      </c>
      <c r="M1751" s="345">
        <f ca="1" t="shared" si="284"/>
        <v>605943.19</v>
      </c>
      <c r="N1751" s="345">
        <f ca="1" t="shared" si="285"/>
        <v>0</v>
      </c>
    </row>
    <row r="1752" ht="14.25" hidden="1" spans="1:14">
      <c r="A1752" s="334">
        <f>档案!A1751</f>
        <v>0</v>
      </c>
      <c r="B1752" s="334">
        <f ca="1" t="shared" si="278"/>
        <v>1</v>
      </c>
      <c r="D1752" s="334">
        <f ca="1" t="shared" si="286"/>
        <v>9</v>
      </c>
      <c r="E1752" s="327">
        <f ca="1" t="shared" si="287"/>
        <v>413</v>
      </c>
      <c r="F1752" s="327" t="str">
        <f ca="1">VLOOKUP(D1752,档案!A:C,3,FALSE)</f>
        <v>武汉开明</v>
      </c>
      <c r="G1752" s="338" t="str">
        <f ca="1">VLOOKUP(D1752,档案!A:B,2,FALSE)</f>
        <v>农商行豹澥支行310028</v>
      </c>
      <c r="H1752" s="328">
        <f ca="1" t="shared" si="279"/>
        <v>45720</v>
      </c>
      <c r="I1752" s="344" t="str">
        <f ca="1" t="shared" si="280"/>
        <v>生产部王为超报销2.5-2.6邯郸往鄂州交通费--个人</v>
      </c>
      <c r="J1752" s="344" t="str">
        <f ca="1" t="shared" si="281"/>
        <v>项目成本</v>
      </c>
      <c r="K1752" s="345">
        <f ca="1" t="shared" si="282"/>
        <v>0</v>
      </c>
      <c r="L1752" s="345">
        <f ca="1" t="shared" si="283"/>
        <v>361</v>
      </c>
      <c r="M1752" s="345">
        <f ca="1" t="shared" si="284"/>
        <v>605582.19</v>
      </c>
      <c r="N1752" s="345">
        <f ca="1" t="shared" si="285"/>
        <v>0</v>
      </c>
    </row>
    <row r="1753" ht="14.25" hidden="1" spans="1:14">
      <c r="A1753" s="334">
        <f>档案!A1752</f>
        <v>0</v>
      </c>
      <c r="B1753" s="334">
        <f ca="1" t="shared" si="278"/>
        <v>1</v>
      </c>
      <c r="D1753" s="334">
        <f ca="1" t="shared" si="286"/>
        <v>9</v>
      </c>
      <c r="E1753" s="327">
        <f ca="1" t="shared" si="287"/>
        <v>414</v>
      </c>
      <c r="F1753" s="327" t="str">
        <f ca="1">VLOOKUP(D1753,档案!A:C,3,FALSE)</f>
        <v>武汉开明</v>
      </c>
      <c r="G1753" s="338" t="str">
        <f ca="1">VLOOKUP(D1753,档案!A:B,2,FALSE)</f>
        <v>农商行豹澥支行310028</v>
      </c>
      <c r="H1753" s="328">
        <f ca="1" t="shared" si="279"/>
        <v>45720</v>
      </c>
      <c r="I1753" s="344" t="str">
        <f ca="1" t="shared" si="280"/>
        <v>生产部喻志明报销江苏永钢2.25-2.26交通费--个人</v>
      </c>
      <c r="J1753" s="344" t="str">
        <f ca="1" t="shared" si="281"/>
        <v>项目成本</v>
      </c>
      <c r="K1753" s="345">
        <f ca="1" t="shared" si="282"/>
        <v>0</v>
      </c>
      <c r="L1753" s="345">
        <f ca="1" t="shared" si="283"/>
        <v>274</v>
      </c>
      <c r="M1753" s="345">
        <f ca="1" t="shared" si="284"/>
        <v>605308.19</v>
      </c>
      <c r="N1753" s="345">
        <f ca="1" t="shared" si="285"/>
        <v>0</v>
      </c>
    </row>
    <row r="1754" ht="14.25" hidden="1" spans="1:14">
      <c r="A1754" s="334">
        <f>档案!A1753</f>
        <v>0</v>
      </c>
      <c r="B1754" s="334">
        <f ca="1" t="shared" si="278"/>
        <v>1</v>
      </c>
      <c r="D1754" s="334">
        <f ca="1" t="shared" si="286"/>
        <v>9</v>
      </c>
      <c r="E1754" s="327">
        <f ca="1" t="shared" si="287"/>
        <v>415</v>
      </c>
      <c r="F1754" s="327" t="str">
        <f ca="1">VLOOKUP(D1754,档案!A:C,3,FALSE)</f>
        <v>武汉开明</v>
      </c>
      <c r="G1754" s="338" t="str">
        <f ca="1">VLOOKUP(D1754,档案!A:B,2,FALSE)</f>
        <v>农商行豹澥支行310028</v>
      </c>
      <c r="H1754" s="328">
        <f ca="1" t="shared" si="279"/>
        <v>45720</v>
      </c>
      <c r="I1754" s="344" t="str">
        <f ca="1" t="shared" si="280"/>
        <v>生产部喻志明报销山西铝业2.25交通费--个人</v>
      </c>
      <c r="J1754" s="344" t="str">
        <f ca="1" t="shared" si="281"/>
        <v>项目成本</v>
      </c>
      <c r="K1754" s="345">
        <f ca="1" t="shared" si="282"/>
        <v>0</v>
      </c>
      <c r="L1754" s="345">
        <f ca="1" t="shared" si="283"/>
        <v>72</v>
      </c>
      <c r="M1754" s="345">
        <f ca="1" t="shared" si="284"/>
        <v>605236.19</v>
      </c>
      <c r="N1754" s="345">
        <f ca="1" t="shared" si="285"/>
        <v>0</v>
      </c>
    </row>
    <row r="1755" ht="14.25" hidden="1" spans="1:14">
      <c r="A1755" s="334">
        <f>档案!A1754</f>
        <v>0</v>
      </c>
      <c r="B1755" s="334">
        <f ca="1" t="shared" si="278"/>
        <v>1</v>
      </c>
      <c r="D1755" s="334">
        <f ca="1" t="shared" si="286"/>
        <v>9</v>
      </c>
      <c r="E1755" s="327">
        <f ca="1" t="shared" si="287"/>
        <v>416</v>
      </c>
      <c r="F1755" s="327" t="str">
        <f ca="1">VLOOKUP(D1755,档案!A:C,3,FALSE)</f>
        <v>武汉开明</v>
      </c>
      <c r="G1755" s="338" t="str">
        <f ca="1">VLOOKUP(D1755,档案!A:B,2,FALSE)</f>
        <v>农商行豹澥支行310028</v>
      </c>
      <c r="H1755" s="328">
        <f ca="1" t="shared" si="279"/>
        <v>45720</v>
      </c>
      <c r="I1755" s="344" t="str">
        <f ca="1" t="shared" si="280"/>
        <v>生产部马全花报销刻章费用（武汉隆亿达环保工程有限公司公章）--个人</v>
      </c>
      <c r="J1755" s="344" t="str">
        <f ca="1" t="shared" si="281"/>
        <v>项目成本</v>
      </c>
      <c r="K1755" s="345">
        <f ca="1" t="shared" si="282"/>
        <v>0</v>
      </c>
      <c r="L1755" s="345">
        <f ca="1" t="shared" si="283"/>
        <v>120</v>
      </c>
      <c r="M1755" s="345">
        <f ca="1" t="shared" si="284"/>
        <v>605116.19</v>
      </c>
      <c r="N1755" s="345">
        <f ca="1" t="shared" si="285"/>
        <v>0</v>
      </c>
    </row>
    <row r="1756" ht="14.25" hidden="1" spans="1:14">
      <c r="A1756" s="334">
        <f>档案!A1755</f>
        <v>0</v>
      </c>
      <c r="B1756" s="334">
        <f ca="1" t="shared" si="278"/>
        <v>1</v>
      </c>
      <c r="D1756" s="334">
        <f ca="1" t="shared" si="286"/>
        <v>9</v>
      </c>
      <c r="E1756" s="327">
        <f ca="1" t="shared" si="287"/>
        <v>417</v>
      </c>
      <c r="F1756" s="327" t="str">
        <f ca="1">VLOOKUP(D1756,档案!A:C,3,FALSE)</f>
        <v>武汉开明</v>
      </c>
      <c r="G1756" s="338" t="str">
        <f ca="1">VLOOKUP(D1756,档案!A:B,2,FALSE)</f>
        <v>农商行豹澥支行310028</v>
      </c>
      <c r="H1756" s="328">
        <f ca="1" t="shared" si="279"/>
        <v>45720</v>
      </c>
      <c r="I1756" s="344" t="str">
        <f ca="1" t="shared" si="280"/>
        <v>生产部李权智报销2.22-2.26私车公用里程费及2.22中餐补助--个人</v>
      </c>
      <c r="J1756" s="344" t="str">
        <f ca="1" t="shared" si="281"/>
        <v>项目成本</v>
      </c>
      <c r="K1756" s="345">
        <f ca="1" t="shared" si="282"/>
        <v>0</v>
      </c>
      <c r="L1756" s="345">
        <f ca="1" t="shared" si="283"/>
        <v>209</v>
      </c>
      <c r="M1756" s="345">
        <f ca="1" t="shared" si="284"/>
        <v>604907.19</v>
      </c>
      <c r="N1756" s="345">
        <f ca="1" t="shared" si="285"/>
        <v>0</v>
      </c>
    </row>
    <row r="1757" ht="14.25" hidden="1" spans="1:14">
      <c r="A1757" s="334">
        <f>档案!A1756</f>
        <v>0</v>
      </c>
      <c r="B1757" s="334">
        <f ca="1" t="shared" si="278"/>
        <v>1</v>
      </c>
      <c r="D1757" s="334">
        <f ca="1" t="shared" si="286"/>
        <v>9</v>
      </c>
      <c r="E1757" s="327">
        <f ca="1" t="shared" si="287"/>
        <v>418</v>
      </c>
      <c r="F1757" s="327" t="str">
        <f ca="1">VLOOKUP(D1757,档案!A:C,3,FALSE)</f>
        <v>武汉开明</v>
      </c>
      <c r="G1757" s="338" t="str">
        <f ca="1">VLOOKUP(D1757,档案!A:B,2,FALSE)</f>
        <v>农商行豹澥支行310028</v>
      </c>
      <c r="H1757" s="328">
        <f ca="1" t="shared" si="279"/>
        <v>45720</v>
      </c>
      <c r="I1757" s="344" t="str">
        <f ca="1" t="shared" si="280"/>
        <v>生产部余永昕报销江苏永钢焊条，警戒带，停车牌采购费--个人</v>
      </c>
      <c r="J1757" s="344" t="str">
        <f ca="1" t="shared" si="281"/>
        <v>项目成本</v>
      </c>
      <c r="K1757" s="345">
        <f ca="1" t="shared" si="282"/>
        <v>0</v>
      </c>
      <c r="L1757" s="345">
        <f ca="1" t="shared" si="283"/>
        <v>110.5</v>
      </c>
      <c r="M1757" s="345">
        <f ca="1" t="shared" si="284"/>
        <v>604796.69</v>
      </c>
      <c r="N1757" s="345">
        <f ca="1" t="shared" si="285"/>
        <v>0</v>
      </c>
    </row>
    <row r="1758" ht="14.25" hidden="1" spans="1:14">
      <c r="A1758" s="334">
        <f>档案!A1757</f>
        <v>0</v>
      </c>
      <c r="B1758" s="334">
        <f ca="1" t="shared" si="278"/>
        <v>1</v>
      </c>
      <c r="D1758" s="334">
        <f ca="1" t="shared" si="286"/>
        <v>9</v>
      </c>
      <c r="E1758" s="327">
        <f ca="1" t="shared" si="287"/>
        <v>419</v>
      </c>
      <c r="F1758" s="327" t="str">
        <f ca="1">VLOOKUP(D1758,档案!A:C,3,FALSE)</f>
        <v>武汉开明</v>
      </c>
      <c r="G1758" s="338" t="str">
        <f ca="1">VLOOKUP(D1758,档案!A:B,2,FALSE)</f>
        <v>农商行豹澥支行310028</v>
      </c>
      <c r="H1758" s="328">
        <f ca="1" t="shared" si="279"/>
        <v>45720</v>
      </c>
      <c r="I1758" s="344" t="str">
        <f ca="1" t="shared" si="280"/>
        <v>生产部闵洋报销伊犁钢铁2.23交通费--个人</v>
      </c>
      <c r="J1758" s="344" t="str">
        <f ca="1" t="shared" si="281"/>
        <v>项目成本</v>
      </c>
      <c r="K1758" s="345">
        <f ca="1" t="shared" si="282"/>
        <v>0</v>
      </c>
      <c r="L1758" s="345">
        <f ca="1" t="shared" si="283"/>
        <v>512.5</v>
      </c>
      <c r="M1758" s="345">
        <f ca="1" t="shared" si="284"/>
        <v>604284.19</v>
      </c>
      <c r="N1758" s="345">
        <f ca="1" t="shared" si="285"/>
        <v>0</v>
      </c>
    </row>
    <row r="1759" ht="14.25" hidden="1" spans="1:14">
      <c r="A1759" s="334">
        <f>档案!A1758</f>
        <v>0</v>
      </c>
      <c r="B1759" s="334">
        <f ca="1" t="shared" si="278"/>
        <v>1</v>
      </c>
      <c r="D1759" s="334">
        <f ca="1" t="shared" si="286"/>
        <v>9</v>
      </c>
      <c r="E1759" s="327">
        <f ca="1" t="shared" si="287"/>
        <v>420</v>
      </c>
      <c r="F1759" s="327" t="str">
        <f ca="1">VLOOKUP(D1759,档案!A:C,3,FALSE)</f>
        <v>武汉开明</v>
      </c>
      <c r="G1759" s="338" t="str">
        <f ca="1">VLOOKUP(D1759,档案!A:B,2,FALSE)</f>
        <v>农商行豹澥支行310028</v>
      </c>
      <c r="H1759" s="328">
        <f ca="1" t="shared" si="279"/>
        <v>45720</v>
      </c>
      <c r="I1759" s="344" t="str">
        <f ca="1" t="shared" si="280"/>
        <v>生产部王国志报销青海盐湖镁业2.18交通费--个人</v>
      </c>
      <c r="J1759" s="344" t="str">
        <f ca="1" t="shared" si="281"/>
        <v>项目成本</v>
      </c>
      <c r="K1759" s="345">
        <f ca="1" t="shared" si="282"/>
        <v>0</v>
      </c>
      <c r="L1759" s="345">
        <f ca="1" t="shared" si="283"/>
        <v>881</v>
      </c>
      <c r="M1759" s="345">
        <f ca="1" t="shared" si="284"/>
        <v>603403.19</v>
      </c>
      <c r="N1759" s="345">
        <f ca="1" t="shared" si="285"/>
        <v>0</v>
      </c>
    </row>
    <row r="1760" ht="14.25" hidden="1" spans="1:14">
      <c r="A1760" s="334">
        <f>档案!A1759</f>
        <v>0</v>
      </c>
      <c r="B1760" s="334">
        <f ca="1" t="shared" si="278"/>
        <v>1</v>
      </c>
      <c r="D1760" s="334">
        <f ca="1" t="shared" si="286"/>
        <v>9</v>
      </c>
      <c r="E1760" s="327">
        <f ca="1" t="shared" si="287"/>
        <v>421</v>
      </c>
      <c r="F1760" s="327" t="str">
        <f ca="1">VLOOKUP(D1760,档案!A:C,3,FALSE)</f>
        <v>武汉开明</v>
      </c>
      <c r="G1760" s="338" t="str">
        <f ca="1">VLOOKUP(D1760,档案!A:B,2,FALSE)</f>
        <v>农商行豹澥支行310028</v>
      </c>
      <c r="H1760" s="328">
        <f ca="1" t="shared" si="279"/>
        <v>45720</v>
      </c>
      <c r="I1760" s="344" t="str">
        <f ca="1" t="shared" si="280"/>
        <v>生产部王国志报销贵州金久水泥2.24-2.27交通费--个人</v>
      </c>
      <c r="J1760" s="344" t="str">
        <f ca="1" t="shared" si="281"/>
        <v>项目成本</v>
      </c>
      <c r="K1760" s="345">
        <f ca="1" t="shared" si="282"/>
        <v>0</v>
      </c>
      <c r="L1760" s="345">
        <f ca="1" t="shared" si="283"/>
        <v>912</v>
      </c>
      <c r="M1760" s="345">
        <f ca="1" t="shared" si="284"/>
        <v>602491.19</v>
      </c>
      <c r="N1760" s="345">
        <f ca="1" t="shared" si="285"/>
        <v>0</v>
      </c>
    </row>
    <row r="1761" ht="14.25" hidden="1" spans="1:14">
      <c r="A1761" s="334">
        <f>档案!A1760</f>
        <v>0</v>
      </c>
      <c r="B1761" s="334">
        <f ca="1" t="shared" si="278"/>
        <v>1</v>
      </c>
      <c r="D1761" s="334">
        <f ca="1" t="shared" si="286"/>
        <v>9</v>
      </c>
      <c r="E1761" s="327">
        <f ca="1" t="shared" si="287"/>
        <v>422</v>
      </c>
      <c r="F1761" s="327" t="str">
        <f ca="1">VLOOKUP(D1761,档案!A:C,3,FALSE)</f>
        <v>武汉开明</v>
      </c>
      <c r="G1761" s="338" t="str">
        <f ca="1">VLOOKUP(D1761,档案!A:B,2,FALSE)</f>
        <v>农商行豹澥支行310028</v>
      </c>
      <c r="H1761" s="328">
        <f ca="1" t="shared" si="279"/>
        <v>45720</v>
      </c>
      <c r="I1761" s="344" t="str">
        <f ca="1" t="shared" si="280"/>
        <v>财务部汪余欢用款商务部肖登伍2025.2月工资--个人</v>
      </c>
      <c r="J1761" s="344" t="str">
        <f ca="1" t="shared" si="281"/>
        <v>项目成本</v>
      </c>
      <c r="K1761" s="345">
        <f ca="1" t="shared" si="282"/>
        <v>0</v>
      </c>
      <c r="L1761" s="345">
        <f ca="1" t="shared" si="283"/>
        <v>2571.4</v>
      </c>
      <c r="M1761" s="345">
        <f ca="1" t="shared" si="284"/>
        <v>599919.79</v>
      </c>
      <c r="N1761" s="345">
        <f ca="1" t="shared" si="285"/>
        <v>0</v>
      </c>
    </row>
    <row r="1762" ht="14.25" hidden="1" spans="1:14">
      <c r="A1762" s="334">
        <f>档案!A1761</f>
        <v>0</v>
      </c>
      <c r="B1762" s="334">
        <f ca="1" t="shared" si="278"/>
        <v>1</v>
      </c>
      <c r="D1762" s="334">
        <f ca="1" t="shared" si="286"/>
        <v>9</v>
      </c>
      <c r="E1762" s="327">
        <f ca="1" t="shared" si="287"/>
        <v>423</v>
      </c>
      <c r="F1762" s="327" t="str">
        <f ca="1">VLOOKUP(D1762,档案!A:C,3,FALSE)</f>
        <v>武汉开明</v>
      </c>
      <c r="G1762" s="338" t="str">
        <f ca="1">VLOOKUP(D1762,档案!A:B,2,FALSE)</f>
        <v>农商行豹澥支行310028</v>
      </c>
      <c r="H1762" s="328">
        <f ca="1" t="shared" si="279"/>
        <v>45720</v>
      </c>
      <c r="I1762" s="344" t="str">
        <f ca="1" t="shared" si="280"/>
        <v>财务部汪余欢用款销售部彭琴琴2025.2月工资及补助--个人</v>
      </c>
      <c r="J1762" s="344" t="str">
        <f ca="1" t="shared" si="281"/>
        <v>项目成本</v>
      </c>
      <c r="K1762" s="345">
        <f ca="1" t="shared" si="282"/>
        <v>0</v>
      </c>
      <c r="L1762" s="345">
        <f ca="1" t="shared" si="283"/>
        <v>2321.4</v>
      </c>
      <c r="M1762" s="345">
        <f ca="1" t="shared" si="284"/>
        <v>597598.39</v>
      </c>
      <c r="N1762" s="345">
        <f ca="1" t="shared" si="285"/>
        <v>0</v>
      </c>
    </row>
    <row r="1763" ht="14.25" hidden="1" spans="1:14">
      <c r="A1763" s="334">
        <f>档案!A1762</f>
        <v>0</v>
      </c>
      <c r="B1763" s="334">
        <f ca="1" t="shared" si="278"/>
        <v>1</v>
      </c>
      <c r="D1763" s="334">
        <f ca="1" t="shared" si="286"/>
        <v>9</v>
      </c>
      <c r="E1763" s="327">
        <f ca="1" t="shared" si="287"/>
        <v>424</v>
      </c>
      <c r="F1763" s="327" t="str">
        <f ca="1">VLOOKUP(D1763,档案!A:C,3,FALSE)</f>
        <v>武汉开明</v>
      </c>
      <c r="G1763" s="338" t="str">
        <f ca="1">VLOOKUP(D1763,档案!A:B,2,FALSE)</f>
        <v>农商行豹澥支行310028</v>
      </c>
      <c r="H1763" s="328">
        <f ca="1" t="shared" si="279"/>
        <v>45720</v>
      </c>
      <c r="I1763" s="344" t="str">
        <f ca="1" t="shared" si="280"/>
        <v>商务部胡敏用款青海发投碱业有限公司重碱车间加氯化镁系统自动化升级改造项目标书费付胡梅--个人</v>
      </c>
      <c r="J1763" s="344" t="str">
        <f ca="1" t="shared" si="281"/>
        <v>项目成本</v>
      </c>
      <c r="K1763" s="345">
        <f ca="1" t="shared" si="282"/>
        <v>0</v>
      </c>
      <c r="L1763" s="345">
        <f ca="1" t="shared" si="283"/>
        <v>500</v>
      </c>
      <c r="M1763" s="345">
        <f ca="1" t="shared" si="284"/>
        <v>597098.39</v>
      </c>
      <c r="N1763" s="345">
        <f ca="1" t="shared" si="285"/>
        <v>0</v>
      </c>
    </row>
    <row r="1764" ht="14.25" hidden="1" spans="1:14">
      <c r="A1764" s="334">
        <f>档案!A1763</f>
        <v>0</v>
      </c>
      <c r="B1764" s="334">
        <f ca="1" t="shared" si="278"/>
        <v>1</v>
      </c>
      <c r="D1764" s="334">
        <f ca="1" t="shared" si="286"/>
        <v>9</v>
      </c>
      <c r="E1764" s="327">
        <f ca="1" t="shared" si="287"/>
        <v>425</v>
      </c>
      <c r="F1764" s="327" t="str">
        <f ca="1">VLOOKUP(D1764,档案!A:C,3,FALSE)</f>
        <v>武汉开明</v>
      </c>
      <c r="G1764" s="338" t="str">
        <f ca="1">VLOOKUP(D1764,档案!A:B,2,FALSE)</f>
        <v>农商行豹澥支行310028</v>
      </c>
      <c r="H1764" s="328">
        <f ca="1" t="shared" si="279"/>
        <v>45720</v>
      </c>
      <c r="I1764" s="344" t="str">
        <f ca="1" t="shared" si="280"/>
        <v>批量代发2025年1月武汉人员生活费</v>
      </c>
      <c r="J1764" s="344" t="str">
        <f ca="1" t="shared" si="281"/>
        <v>付日常费用</v>
      </c>
      <c r="K1764" s="345">
        <f ca="1" t="shared" si="282"/>
        <v>0</v>
      </c>
      <c r="L1764" s="345">
        <f ca="1" t="shared" si="283"/>
        <v>7461</v>
      </c>
      <c r="M1764" s="345">
        <f ca="1" t="shared" si="284"/>
        <v>589637.39</v>
      </c>
      <c r="N1764" s="345">
        <f ca="1" t="shared" si="285"/>
        <v>0</v>
      </c>
    </row>
    <row r="1765" ht="14.25" hidden="1" spans="1:14">
      <c r="A1765" s="334">
        <f>档案!A1764</f>
        <v>0</v>
      </c>
      <c r="B1765" s="334">
        <f ca="1" t="shared" si="278"/>
        <v>1</v>
      </c>
      <c r="D1765" s="334">
        <f ca="1" t="shared" si="286"/>
        <v>9</v>
      </c>
      <c r="E1765" s="327">
        <f ca="1" t="shared" si="287"/>
        <v>426</v>
      </c>
      <c r="F1765" s="327" t="str">
        <f ca="1">VLOOKUP(D1765,档案!A:C,3,FALSE)</f>
        <v>武汉开明</v>
      </c>
      <c r="G1765" s="338" t="str">
        <f ca="1">VLOOKUP(D1765,档案!A:B,2,FALSE)</f>
        <v>农商行豹澥支行310028</v>
      </c>
      <c r="H1765" s="328">
        <f ca="1" t="shared" si="279"/>
        <v>45720</v>
      </c>
      <c r="I1765" s="344" t="str">
        <f ca="1" t="shared" si="280"/>
        <v>武汉农商行转湖北邮政</v>
      </c>
      <c r="J1765" s="344" t="str">
        <f ca="1" t="shared" si="281"/>
        <v>转出他行或提现</v>
      </c>
      <c r="K1765" s="345">
        <f ca="1" t="shared" si="282"/>
        <v>0</v>
      </c>
      <c r="L1765" s="345">
        <f ca="1" t="shared" si="283"/>
        <v>100000</v>
      </c>
      <c r="M1765" s="345">
        <f ca="1" t="shared" si="284"/>
        <v>489637.39</v>
      </c>
      <c r="N1765" s="345">
        <f ca="1" t="shared" si="285"/>
        <v>0</v>
      </c>
    </row>
    <row r="1766" ht="14.25" hidden="1" spans="1:14">
      <c r="A1766" s="334">
        <f>档案!A1765</f>
        <v>0</v>
      </c>
      <c r="B1766" s="334">
        <f ca="1" t="shared" si="278"/>
        <v>1</v>
      </c>
      <c r="D1766" s="334">
        <f ca="1" t="shared" si="286"/>
        <v>9</v>
      </c>
      <c r="E1766" s="327">
        <f ca="1" t="shared" si="287"/>
        <v>427</v>
      </c>
      <c r="F1766" s="327" t="str">
        <f ca="1">VLOOKUP(D1766,档案!A:C,3,FALSE)</f>
        <v>武汉开明</v>
      </c>
      <c r="G1766" s="338" t="str">
        <f ca="1">VLOOKUP(D1766,档案!A:B,2,FALSE)</f>
        <v>农商行豹澥支行310028</v>
      </c>
      <c r="H1766" s="328">
        <f ca="1" t="shared" si="279"/>
        <v>45720</v>
      </c>
      <c r="I1766" s="344" t="str">
        <f ca="1" t="shared" si="280"/>
        <v>ETC扣款</v>
      </c>
      <c r="J1766" s="344" t="str">
        <f ca="1" t="shared" si="281"/>
        <v>项目成本</v>
      </c>
      <c r="K1766" s="345">
        <f ca="1" t="shared" si="282"/>
        <v>0</v>
      </c>
      <c r="L1766" s="345">
        <f ca="1" t="shared" si="283"/>
        <v>70.29</v>
      </c>
      <c r="M1766" s="345">
        <f ca="1" t="shared" si="284"/>
        <v>489567.1</v>
      </c>
      <c r="N1766" s="345">
        <f ca="1" t="shared" si="285"/>
        <v>0</v>
      </c>
    </row>
    <row r="1767" ht="14.25" hidden="1" spans="1:14">
      <c r="A1767" s="334">
        <f>档案!A1766</f>
        <v>0</v>
      </c>
      <c r="B1767" s="334">
        <f ca="1" t="shared" si="278"/>
        <v>1</v>
      </c>
      <c r="D1767" s="334">
        <f ca="1" t="shared" si="286"/>
        <v>9</v>
      </c>
      <c r="E1767" s="327">
        <f ca="1" t="shared" si="287"/>
        <v>428</v>
      </c>
      <c r="F1767" s="327" t="str">
        <f ca="1">VLOOKUP(D1767,档案!A:C,3,FALSE)</f>
        <v>武汉开明</v>
      </c>
      <c r="G1767" s="338" t="str">
        <f ca="1">VLOOKUP(D1767,档案!A:B,2,FALSE)</f>
        <v>农商行豹澥支行310028</v>
      </c>
      <c r="H1767" s="328">
        <f ca="1" t="shared" si="279"/>
        <v>45720</v>
      </c>
      <c r="I1767" s="344" t="str">
        <f ca="1" t="shared" si="280"/>
        <v>ETC扣款</v>
      </c>
      <c r="J1767" s="344" t="str">
        <f ca="1" t="shared" si="281"/>
        <v>项目成本</v>
      </c>
      <c r="K1767" s="345">
        <f ca="1" t="shared" si="282"/>
        <v>0</v>
      </c>
      <c r="L1767" s="345">
        <f ca="1" t="shared" si="283"/>
        <v>29.09</v>
      </c>
      <c r="M1767" s="345">
        <f ca="1" t="shared" si="284"/>
        <v>489538.01</v>
      </c>
      <c r="N1767" s="345">
        <f ca="1" t="shared" si="285"/>
        <v>0</v>
      </c>
    </row>
    <row r="1768" ht="14.25" hidden="1" spans="1:14">
      <c r="A1768" s="334">
        <f>档案!A1767</f>
        <v>0</v>
      </c>
      <c r="B1768" s="334">
        <f ca="1" t="shared" si="278"/>
        <v>1</v>
      </c>
      <c r="D1768" s="334">
        <f ca="1" t="shared" si="286"/>
        <v>9</v>
      </c>
      <c r="E1768" s="327">
        <f ca="1" t="shared" si="287"/>
        <v>429</v>
      </c>
      <c r="F1768" s="327" t="str">
        <f ca="1">VLOOKUP(D1768,档案!A:C,3,FALSE)</f>
        <v>武汉开明</v>
      </c>
      <c r="G1768" s="338" t="str">
        <f ca="1">VLOOKUP(D1768,档案!A:B,2,FALSE)</f>
        <v>农商行豹澥支行310028</v>
      </c>
      <c r="H1768" s="328">
        <f ca="1" t="shared" si="279"/>
        <v>45720</v>
      </c>
      <c r="I1768" s="344" t="str">
        <f ca="1" t="shared" si="280"/>
        <v>ETC扣款</v>
      </c>
      <c r="J1768" s="344" t="str">
        <f ca="1" t="shared" si="281"/>
        <v>项目成本</v>
      </c>
      <c r="K1768" s="345">
        <f ca="1" t="shared" si="282"/>
        <v>0</v>
      </c>
      <c r="L1768" s="345">
        <f ca="1" t="shared" si="283"/>
        <v>223.78</v>
      </c>
      <c r="M1768" s="345">
        <f ca="1" t="shared" si="284"/>
        <v>489314.23</v>
      </c>
      <c r="N1768" s="345">
        <f ca="1" t="shared" si="285"/>
        <v>0</v>
      </c>
    </row>
    <row r="1769" ht="14.25" hidden="1" spans="1:14">
      <c r="A1769" s="334">
        <f>档案!A1768</f>
        <v>0</v>
      </c>
      <c r="B1769" s="334">
        <f ca="1" t="shared" si="278"/>
        <v>1</v>
      </c>
      <c r="D1769" s="334">
        <f ca="1" t="shared" si="286"/>
        <v>9</v>
      </c>
      <c r="E1769" s="327">
        <f ca="1" t="shared" si="287"/>
        <v>430</v>
      </c>
      <c r="F1769" s="327" t="str">
        <f ca="1">VLOOKUP(D1769,档案!A:C,3,FALSE)</f>
        <v>武汉开明</v>
      </c>
      <c r="G1769" s="338" t="str">
        <f ca="1">VLOOKUP(D1769,档案!A:B,2,FALSE)</f>
        <v>农商行豹澥支行310028</v>
      </c>
      <c r="H1769" s="328">
        <f ca="1" t="shared" si="279"/>
        <v>45721</v>
      </c>
      <c r="I1769" s="344" t="str">
        <f ca="1" t="shared" si="280"/>
        <v>ETC扣款</v>
      </c>
      <c r="J1769" s="344" t="str">
        <f ca="1" t="shared" si="281"/>
        <v>项目成本</v>
      </c>
      <c r="K1769" s="345">
        <f ca="1" t="shared" si="282"/>
        <v>0</v>
      </c>
      <c r="L1769" s="345">
        <f ca="1" t="shared" si="283"/>
        <v>19</v>
      </c>
      <c r="M1769" s="345">
        <f ca="1" t="shared" si="284"/>
        <v>489295.23</v>
      </c>
      <c r="N1769" s="345">
        <f ca="1" t="shared" si="285"/>
        <v>0</v>
      </c>
    </row>
    <row r="1770" ht="14.25" hidden="1" spans="1:14">
      <c r="A1770" s="334">
        <f>档案!A1769</f>
        <v>0</v>
      </c>
      <c r="B1770" s="334">
        <f ca="1" t="shared" si="278"/>
        <v>1</v>
      </c>
      <c r="D1770" s="334">
        <f ca="1" t="shared" si="286"/>
        <v>9</v>
      </c>
      <c r="E1770" s="327">
        <f ca="1" t="shared" si="287"/>
        <v>431</v>
      </c>
      <c r="F1770" s="327" t="str">
        <f ca="1">VLOOKUP(D1770,档案!A:C,3,FALSE)</f>
        <v>武汉开明</v>
      </c>
      <c r="G1770" s="338" t="str">
        <f ca="1">VLOOKUP(D1770,档案!A:B,2,FALSE)</f>
        <v>农商行豹澥支行310028</v>
      </c>
      <c r="H1770" s="328">
        <f ca="1" t="shared" si="279"/>
        <v>45721</v>
      </c>
      <c r="I1770" s="344" t="str">
        <f ca="1" t="shared" si="280"/>
        <v>ETC扣款</v>
      </c>
      <c r="J1770" s="344" t="str">
        <f ca="1" t="shared" si="281"/>
        <v>项目成本</v>
      </c>
      <c r="K1770" s="345">
        <f ca="1" t="shared" si="282"/>
        <v>0</v>
      </c>
      <c r="L1770" s="345">
        <f ca="1" t="shared" si="283"/>
        <v>21.72</v>
      </c>
      <c r="M1770" s="345">
        <f ca="1" t="shared" si="284"/>
        <v>489273.51</v>
      </c>
      <c r="N1770" s="345">
        <f ca="1" t="shared" si="285"/>
        <v>0</v>
      </c>
    </row>
    <row r="1771" ht="14.25" hidden="1" spans="1:14">
      <c r="A1771" s="334">
        <f>档案!A1770</f>
        <v>0</v>
      </c>
      <c r="B1771" s="334">
        <f ca="1" t="shared" si="278"/>
        <v>1</v>
      </c>
      <c r="D1771" s="334">
        <f ca="1" t="shared" si="286"/>
        <v>9</v>
      </c>
      <c r="E1771" s="327">
        <f ca="1" t="shared" si="287"/>
        <v>432</v>
      </c>
      <c r="F1771" s="327" t="str">
        <f ca="1">VLOOKUP(D1771,档案!A:C,3,FALSE)</f>
        <v>武汉开明</v>
      </c>
      <c r="G1771" s="338" t="str">
        <f ca="1">VLOOKUP(D1771,档案!A:B,2,FALSE)</f>
        <v>农商行豹澥支行310028</v>
      </c>
      <c r="H1771" s="328">
        <f ca="1" t="shared" si="279"/>
        <v>45721</v>
      </c>
      <c r="I1771" s="344" t="str">
        <f ca="1" t="shared" si="280"/>
        <v>ETC扣款</v>
      </c>
      <c r="J1771" s="344" t="str">
        <f ca="1" t="shared" si="281"/>
        <v>项目成本</v>
      </c>
      <c r="K1771" s="345">
        <f ca="1" t="shared" si="282"/>
        <v>0</v>
      </c>
      <c r="L1771" s="345">
        <f ca="1" t="shared" si="283"/>
        <v>125.97</v>
      </c>
      <c r="M1771" s="345">
        <f ca="1" t="shared" si="284"/>
        <v>489147.54</v>
      </c>
      <c r="N1771" s="345">
        <f ca="1" t="shared" si="285"/>
        <v>0</v>
      </c>
    </row>
    <row r="1772" ht="14.25" hidden="1" spans="1:14">
      <c r="A1772" s="334">
        <f>档案!A1771</f>
        <v>0</v>
      </c>
      <c r="B1772" s="334">
        <f ca="1" t="shared" si="278"/>
        <v>1</v>
      </c>
      <c r="D1772" s="334">
        <f ca="1" t="shared" si="286"/>
        <v>9</v>
      </c>
      <c r="E1772" s="327">
        <f ca="1" t="shared" si="287"/>
        <v>433</v>
      </c>
      <c r="F1772" s="327" t="str">
        <f ca="1">VLOOKUP(D1772,档案!A:C,3,FALSE)</f>
        <v>武汉开明</v>
      </c>
      <c r="G1772" s="338" t="str">
        <f ca="1">VLOOKUP(D1772,档案!A:B,2,FALSE)</f>
        <v>农商行豹澥支行310028</v>
      </c>
      <c r="H1772" s="328">
        <f ca="1" t="shared" si="279"/>
        <v>45721</v>
      </c>
      <c r="I1772" s="344" t="str">
        <f ca="1" t="shared" si="280"/>
        <v>ETC扣款</v>
      </c>
      <c r="J1772" s="344" t="str">
        <f ca="1" t="shared" si="281"/>
        <v>项目成本</v>
      </c>
      <c r="K1772" s="345">
        <f ca="1" t="shared" si="282"/>
        <v>0</v>
      </c>
      <c r="L1772" s="345">
        <f ca="1" t="shared" si="283"/>
        <v>219.12</v>
      </c>
      <c r="M1772" s="345">
        <f ca="1" t="shared" si="284"/>
        <v>488928.42</v>
      </c>
      <c r="N1772" s="345">
        <f ca="1" t="shared" si="285"/>
        <v>0</v>
      </c>
    </row>
    <row r="1773" ht="14.25" hidden="1" spans="1:14">
      <c r="A1773" s="334">
        <f>档案!A1772</f>
        <v>0</v>
      </c>
      <c r="B1773" s="334">
        <f ca="1" t="shared" si="278"/>
        <v>1</v>
      </c>
      <c r="D1773" s="334">
        <f ca="1" t="shared" si="286"/>
        <v>9</v>
      </c>
      <c r="E1773" s="327">
        <f ca="1" t="shared" si="287"/>
        <v>434</v>
      </c>
      <c r="F1773" s="327" t="str">
        <f ca="1">VLOOKUP(D1773,档案!A:C,3,FALSE)</f>
        <v>武汉开明</v>
      </c>
      <c r="G1773" s="338" t="str">
        <f ca="1">VLOOKUP(D1773,档案!A:B,2,FALSE)</f>
        <v>农商行豹澥支行310028</v>
      </c>
      <c r="H1773" s="328">
        <f ca="1" t="shared" si="279"/>
        <v>45721</v>
      </c>
      <c r="I1773" s="344" t="str">
        <f ca="1" t="shared" si="280"/>
        <v>ETC扣款</v>
      </c>
      <c r="J1773" s="344" t="str">
        <f ca="1" t="shared" si="281"/>
        <v>项目成本</v>
      </c>
      <c r="K1773" s="345">
        <f ca="1" t="shared" si="282"/>
        <v>0</v>
      </c>
      <c r="L1773" s="345">
        <f ca="1" t="shared" si="283"/>
        <v>135.44</v>
      </c>
      <c r="M1773" s="345">
        <f ca="1" t="shared" si="284"/>
        <v>488792.98</v>
      </c>
      <c r="N1773" s="345">
        <f ca="1" t="shared" si="285"/>
        <v>0</v>
      </c>
    </row>
    <row r="1774" ht="14.25" hidden="1" spans="1:14">
      <c r="A1774" s="334">
        <f>档案!A1773</f>
        <v>0</v>
      </c>
      <c r="B1774" s="334">
        <f ca="1" t="shared" si="278"/>
        <v>1</v>
      </c>
      <c r="D1774" s="334">
        <f ca="1" t="shared" si="286"/>
        <v>9</v>
      </c>
      <c r="E1774" s="327">
        <f ca="1" t="shared" si="287"/>
        <v>435</v>
      </c>
      <c r="F1774" s="327" t="str">
        <f ca="1">VLOOKUP(D1774,档案!A:C,3,FALSE)</f>
        <v>武汉开明</v>
      </c>
      <c r="G1774" s="338" t="str">
        <f ca="1">VLOOKUP(D1774,档案!A:B,2,FALSE)</f>
        <v>农商行豹澥支行310028</v>
      </c>
      <c r="H1774" s="328">
        <f ca="1" t="shared" si="279"/>
        <v>45721</v>
      </c>
      <c r="I1774" s="344" t="str">
        <f ca="1" t="shared" si="280"/>
        <v>综合部蒋霞用款融创智谷A16-5号写字楼租赁合同定金2万元（付房租时自动转为租金）付武汉九筑华鼎建筑设计有限公司</v>
      </c>
      <c r="J1774" s="344" t="str">
        <f ca="1" t="shared" si="281"/>
        <v>付日常费用</v>
      </c>
      <c r="K1774" s="345">
        <f ca="1" t="shared" si="282"/>
        <v>0</v>
      </c>
      <c r="L1774" s="345">
        <f ca="1" t="shared" si="283"/>
        <v>20000</v>
      </c>
      <c r="M1774" s="345">
        <f ca="1" t="shared" si="284"/>
        <v>468792.98</v>
      </c>
      <c r="N1774" s="345">
        <f ca="1" t="shared" si="285"/>
        <v>0</v>
      </c>
    </row>
    <row r="1775" ht="14.25" hidden="1" spans="1:14">
      <c r="A1775" s="334">
        <f>档案!A1774</f>
        <v>0</v>
      </c>
      <c r="B1775" s="334">
        <f ca="1" t="shared" si="278"/>
        <v>1</v>
      </c>
      <c r="D1775" s="334">
        <f ca="1" t="shared" si="286"/>
        <v>9</v>
      </c>
      <c r="E1775" s="327">
        <f ca="1" t="shared" si="287"/>
        <v>436</v>
      </c>
      <c r="F1775" s="327" t="str">
        <f ca="1">VLOOKUP(D1775,档案!A:C,3,FALSE)</f>
        <v>武汉开明</v>
      </c>
      <c r="G1775" s="338" t="str">
        <f ca="1">VLOOKUP(D1775,档案!A:B,2,FALSE)</f>
        <v>农商行豹澥支行310028</v>
      </c>
      <c r="H1775" s="328">
        <f ca="1" t="shared" si="279"/>
        <v>45721</v>
      </c>
      <c r="I1775" s="344" t="str">
        <f ca="1" t="shared" si="280"/>
        <v>青海发投碱业有限公司4#石灰窑改造项目（机械部分）竞价比选公告（二次）标书费付胡敏</v>
      </c>
      <c r="J1775" s="344" t="str">
        <f ca="1" t="shared" si="281"/>
        <v>付日常费用</v>
      </c>
      <c r="K1775" s="345">
        <f ca="1" t="shared" si="282"/>
        <v>0</v>
      </c>
      <c r="L1775" s="345">
        <f ca="1" t="shared" si="283"/>
        <v>1000</v>
      </c>
      <c r="M1775" s="345">
        <f ca="1" t="shared" si="284"/>
        <v>467792.98</v>
      </c>
      <c r="N1775" s="345">
        <f ca="1" t="shared" si="285"/>
        <v>0</v>
      </c>
    </row>
    <row r="1776" ht="14.25" hidden="1" spans="1:14">
      <c r="A1776" s="334">
        <f>档案!A1775</f>
        <v>0</v>
      </c>
      <c r="B1776" s="334">
        <f ca="1" t="shared" si="278"/>
        <v>1</v>
      </c>
      <c r="D1776" s="334">
        <f ca="1" t="shared" si="286"/>
        <v>9</v>
      </c>
      <c r="E1776" s="327">
        <f ca="1" t="shared" si="287"/>
        <v>437</v>
      </c>
      <c r="F1776" s="327" t="str">
        <f ca="1">VLOOKUP(D1776,档案!A:C,3,FALSE)</f>
        <v>武汉开明</v>
      </c>
      <c r="G1776" s="338" t="str">
        <f ca="1">VLOOKUP(D1776,档案!A:B,2,FALSE)</f>
        <v>农商行豹澥支行310028</v>
      </c>
      <c r="H1776" s="328">
        <f ca="1" t="shared" si="279"/>
        <v>45721</v>
      </c>
      <c r="I1776" s="344" t="str">
        <f ca="1" t="shared" si="280"/>
        <v>生产部程旭文报销江苏永钢2.25-2.26交通费--个人</v>
      </c>
      <c r="J1776" s="344" t="str">
        <f ca="1" t="shared" si="281"/>
        <v>项目成本</v>
      </c>
      <c r="K1776" s="345">
        <f ca="1" t="shared" si="282"/>
        <v>0</v>
      </c>
      <c r="L1776" s="345">
        <f ca="1" t="shared" si="283"/>
        <v>282</v>
      </c>
      <c r="M1776" s="345">
        <f ca="1" t="shared" si="284"/>
        <v>467510.98</v>
      </c>
      <c r="N1776" s="345">
        <f ca="1" t="shared" si="285"/>
        <v>0</v>
      </c>
    </row>
    <row r="1777" ht="14.25" hidden="1" spans="1:14">
      <c r="A1777" s="334">
        <f>档案!A1776</f>
        <v>0</v>
      </c>
      <c r="B1777" s="334">
        <f ca="1" t="shared" si="278"/>
        <v>1</v>
      </c>
      <c r="D1777" s="334">
        <f ca="1" t="shared" si="286"/>
        <v>9</v>
      </c>
      <c r="E1777" s="327">
        <f ca="1" t="shared" si="287"/>
        <v>438</v>
      </c>
      <c r="F1777" s="327" t="str">
        <f ca="1">VLOOKUP(D1777,档案!A:C,3,FALSE)</f>
        <v>武汉开明</v>
      </c>
      <c r="G1777" s="338" t="str">
        <f ca="1">VLOOKUP(D1777,档案!A:B,2,FALSE)</f>
        <v>农商行豹澥支行310028</v>
      </c>
      <c r="H1777" s="328">
        <f ca="1" t="shared" si="279"/>
        <v>45721</v>
      </c>
      <c r="I1777" s="344" t="str">
        <f ca="1" t="shared" si="280"/>
        <v>财务部王金平用款武汉开明2022-2024年三年不贴花审计报告费用付四川欣亿欣企业管理咨询有限公司</v>
      </c>
      <c r="J1777" s="344" t="str">
        <f ca="1" t="shared" si="281"/>
        <v>付日常费用</v>
      </c>
      <c r="K1777" s="345">
        <f ca="1" t="shared" si="282"/>
        <v>0</v>
      </c>
      <c r="L1777" s="345">
        <f ca="1" t="shared" si="283"/>
        <v>1200</v>
      </c>
      <c r="M1777" s="345">
        <f ca="1" t="shared" si="284"/>
        <v>466310.98</v>
      </c>
      <c r="N1777" s="345">
        <f ca="1" t="shared" si="285"/>
        <v>0</v>
      </c>
    </row>
    <row r="1778" ht="14.25" hidden="1" spans="1:14">
      <c r="A1778" s="334">
        <f>档案!A1777</f>
        <v>0</v>
      </c>
      <c r="B1778" s="334">
        <f ca="1" t="shared" si="278"/>
        <v>1</v>
      </c>
      <c r="D1778" s="334">
        <f ca="1" t="shared" si="286"/>
        <v>9</v>
      </c>
      <c r="E1778" s="327">
        <f ca="1" t="shared" si="287"/>
        <v>439</v>
      </c>
      <c r="F1778" s="327" t="str">
        <f ca="1">VLOOKUP(D1778,档案!A:C,3,FALSE)</f>
        <v>武汉开明</v>
      </c>
      <c r="G1778" s="338" t="str">
        <f ca="1">VLOOKUP(D1778,档案!A:B,2,FALSE)</f>
        <v>农商行豹澥支行310028</v>
      </c>
      <c r="H1778" s="328">
        <f ca="1" t="shared" si="279"/>
        <v>45722</v>
      </c>
      <c r="I1778" s="344" t="str">
        <f ca="1" t="shared" si="280"/>
        <v>ETC扣款</v>
      </c>
      <c r="J1778" s="344" t="str">
        <f ca="1" t="shared" si="281"/>
        <v>项目成本</v>
      </c>
      <c r="K1778" s="345">
        <f ca="1" t="shared" si="282"/>
        <v>0</v>
      </c>
      <c r="L1778" s="345">
        <f ca="1" t="shared" si="283"/>
        <v>299.48</v>
      </c>
      <c r="M1778" s="345">
        <f ca="1" t="shared" si="284"/>
        <v>466011.5</v>
      </c>
      <c r="N1778" s="345">
        <f ca="1" t="shared" si="285"/>
        <v>0</v>
      </c>
    </row>
    <row r="1779" ht="14.25" hidden="1" spans="1:14">
      <c r="A1779" s="334">
        <f>档案!A1778</f>
        <v>0</v>
      </c>
      <c r="B1779" s="334">
        <f ca="1" t="shared" si="278"/>
        <v>1</v>
      </c>
      <c r="D1779" s="334">
        <f ca="1" t="shared" si="286"/>
        <v>9</v>
      </c>
      <c r="E1779" s="327">
        <f ca="1" t="shared" si="287"/>
        <v>440</v>
      </c>
      <c r="F1779" s="327" t="str">
        <f ca="1">VLOOKUP(D1779,档案!A:C,3,FALSE)</f>
        <v>武汉开明</v>
      </c>
      <c r="G1779" s="338" t="str">
        <f ca="1">VLOOKUP(D1779,档案!A:B,2,FALSE)</f>
        <v>农商行豹澥支行310028</v>
      </c>
      <c r="H1779" s="328">
        <f ca="1" t="shared" si="279"/>
        <v>45722</v>
      </c>
      <c r="I1779" s="344" t="str">
        <f ca="1" t="shared" si="280"/>
        <v>付商务部肖登伍2025年1月工资</v>
      </c>
      <c r="J1779" s="344" t="str">
        <f ca="1" t="shared" si="281"/>
        <v>付日常费用</v>
      </c>
      <c r="K1779" s="345">
        <f ca="1" t="shared" si="282"/>
        <v>0</v>
      </c>
      <c r="L1779" s="345">
        <f ca="1" t="shared" si="283"/>
        <v>9837.7</v>
      </c>
      <c r="M1779" s="345">
        <f ca="1" t="shared" si="284"/>
        <v>456173.8</v>
      </c>
      <c r="N1779" s="345">
        <f ca="1" t="shared" si="285"/>
        <v>0</v>
      </c>
    </row>
    <row r="1780" ht="14.25" hidden="1" spans="1:14">
      <c r="A1780" s="334">
        <f>档案!A1779</f>
        <v>0</v>
      </c>
      <c r="B1780" s="334">
        <f ca="1" t="shared" si="278"/>
        <v>1</v>
      </c>
      <c r="D1780" s="334">
        <f ca="1" t="shared" si="286"/>
        <v>9</v>
      </c>
      <c r="E1780" s="327">
        <f ca="1" t="shared" si="287"/>
        <v>441</v>
      </c>
      <c r="F1780" s="327" t="str">
        <f ca="1">VLOOKUP(D1780,档案!A:C,3,FALSE)</f>
        <v>武汉开明</v>
      </c>
      <c r="G1780" s="338" t="str">
        <f ca="1">VLOOKUP(D1780,档案!A:B,2,FALSE)</f>
        <v>农商行豹澥支行310028</v>
      </c>
      <c r="H1780" s="328">
        <f ca="1" t="shared" si="279"/>
        <v>45723</v>
      </c>
      <c r="I1780" s="344" t="str">
        <f ca="1" t="shared" si="280"/>
        <v>销售部林维借支日照钢铁采购一台拉气体双排货车备用金--个人</v>
      </c>
      <c r="J1780" s="344" t="str">
        <f ca="1" t="shared" si="281"/>
        <v>项目成本</v>
      </c>
      <c r="K1780" s="345">
        <f ca="1" t="shared" si="282"/>
        <v>0</v>
      </c>
      <c r="L1780" s="345">
        <f ca="1" t="shared" si="283"/>
        <v>14000</v>
      </c>
      <c r="M1780" s="345">
        <f ca="1" t="shared" si="284"/>
        <v>442173.8</v>
      </c>
      <c r="N1780" s="345">
        <f ca="1" t="shared" si="285"/>
        <v>0</v>
      </c>
    </row>
    <row r="1781" ht="14.25" hidden="1" spans="1:14">
      <c r="A1781" s="334">
        <f>档案!A1780</f>
        <v>0</v>
      </c>
      <c r="B1781" s="334">
        <f ca="1" t="shared" si="278"/>
        <v>1</v>
      </c>
      <c r="D1781" s="334">
        <f ca="1" t="shared" si="286"/>
        <v>9</v>
      </c>
      <c r="E1781" s="327">
        <f ca="1" t="shared" si="287"/>
        <v>442</v>
      </c>
      <c r="F1781" s="327" t="str">
        <f ca="1">VLOOKUP(D1781,档案!A:C,3,FALSE)</f>
        <v>武汉开明</v>
      </c>
      <c r="G1781" s="338" t="str">
        <f ca="1">VLOOKUP(D1781,档案!A:B,2,FALSE)</f>
        <v>农商行豹澥支行310028</v>
      </c>
      <c r="H1781" s="328">
        <f ca="1" t="shared" si="279"/>
        <v>45723</v>
      </c>
      <c r="I1781" s="344" t="str">
        <f ca="1" t="shared" si="280"/>
        <v>销售部管厚良报销芜湖新兴铸管晚餐招待费--个人</v>
      </c>
      <c r="J1781" s="344" t="str">
        <f ca="1" t="shared" si="281"/>
        <v>项目成本</v>
      </c>
      <c r="K1781" s="345">
        <f ca="1" t="shared" si="282"/>
        <v>0</v>
      </c>
      <c r="L1781" s="345">
        <f ca="1" t="shared" si="283"/>
        <v>1420</v>
      </c>
      <c r="M1781" s="345">
        <f ca="1" t="shared" si="284"/>
        <v>440753.8</v>
      </c>
      <c r="N1781" s="345">
        <f ca="1" t="shared" si="285"/>
        <v>0</v>
      </c>
    </row>
    <row r="1782" ht="14.25" hidden="1" spans="1:14">
      <c r="A1782" s="334">
        <f>档案!A1781</f>
        <v>0</v>
      </c>
      <c r="B1782" s="334">
        <f ca="1" t="shared" si="278"/>
        <v>1</v>
      </c>
      <c r="D1782" s="334">
        <f ca="1" t="shared" si="286"/>
        <v>9</v>
      </c>
      <c r="E1782" s="327">
        <f ca="1" t="shared" si="287"/>
        <v>443</v>
      </c>
      <c r="F1782" s="327" t="str">
        <f ca="1">VLOOKUP(D1782,档案!A:C,3,FALSE)</f>
        <v>武汉开明</v>
      </c>
      <c r="G1782" s="338" t="str">
        <f ca="1">VLOOKUP(D1782,档案!A:B,2,FALSE)</f>
        <v>农商行豹澥支行310028</v>
      </c>
      <c r="H1782" s="328">
        <f ca="1" t="shared" si="279"/>
        <v>45723</v>
      </c>
      <c r="I1782" s="344" t="str">
        <f ca="1" t="shared" si="280"/>
        <v>销售部刘江波借支福建三明招待费--个人</v>
      </c>
      <c r="J1782" s="344" t="str">
        <f ca="1" t="shared" si="281"/>
        <v>项目成本</v>
      </c>
      <c r="K1782" s="345">
        <f ca="1" t="shared" si="282"/>
        <v>0</v>
      </c>
      <c r="L1782" s="345">
        <f ca="1" t="shared" si="283"/>
        <v>3000</v>
      </c>
      <c r="M1782" s="345">
        <f ca="1" t="shared" si="284"/>
        <v>437753.8</v>
      </c>
      <c r="N1782" s="345">
        <f ca="1" t="shared" si="285"/>
        <v>0</v>
      </c>
    </row>
    <row r="1783" ht="14.25" hidden="1" spans="1:14">
      <c r="A1783" s="334">
        <f>档案!A1782</f>
        <v>0</v>
      </c>
      <c r="B1783" s="334">
        <f ca="1" t="shared" si="278"/>
        <v>1</v>
      </c>
      <c r="D1783" s="334">
        <f ca="1" t="shared" si="286"/>
        <v>9</v>
      </c>
      <c r="E1783" s="327">
        <f ca="1" t="shared" si="287"/>
        <v>444</v>
      </c>
      <c r="F1783" s="327" t="str">
        <f ca="1">VLOOKUP(D1783,档案!A:C,3,FALSE)</f>
        <v>武汉开明</v>
      </c>
      <c r="G1783" s="338" t="str">
        <f ca="1">VLOOKUP(D1783,档案!A:B,2,FALSE)</f>
        <v>农商行豹澥支行310028</v>
      </c>
      <c r="H1783" s="328">
        <f ca="1" t="shared" si="279"/>
        <v>45723</v>
      </c>
      <c r="I1783" s="344" t="str">
        <f ca="1" t="shared" si="280"/>
        <v>商务部周奇报销青海发投碱业有限公司4#石灰窑改造项目（机械部分）项目广联达预算费--个人</v>
      </c>
      <c r="J1783" s="344" t="str">
        <f ca="1" t="shared" si="281"/>
        <v>项目成本</v>
      </c>
      <c r="K1783" s="345">
        <f ca="1" t="shared" si="282"/>
        <v>0</v>
      </c>
      <c r="L1783" s="345">
        <f ca="1" t="shared" si="283"/>
        <v>250</v>
      </c>
      <c r="M1783" s="345">
        <f ca="1" t="shared" si="284"/>
        <v>437503.8</v>
      </c>
      <c r="N1783" s="345">
        <f ca="1" t="shared" si="285"/>
        <v>0</v>
      </c>
    </row>
    <row r="1784" ht="14.25" hidden="1" spans="1:14">
      <c r="A1784" s="334">
        <f>档案!A1783</f>
        <v>0</v>
      </c>
      <c r="B1784" s="334">
        <f ca="1" t="shared" si="278"/>
        <v>1</v>
      </c>
      <c r="D1784" s="334">
        <f ca="1" t="shared" si="286"/>
        <v>9</v>
      </c>
      <c r="E1784" s="327">
        <f ca="1" t="shared" si="287"/>
        <v>445</v>
      </c>
      <c r="F1784" s="327" t="str">
        <f ca="1">VLOOKUP(D1784,档案!A:C,3,FALSE)</f>
        <v>武汉开明</v>
      </c>
      <c r="G1784" s="338" t="str">
        <f ca="1">VLOOKUP(D1784,档案!A:B,2,FALSE)</f>
        <v>农商行豹澥支行310028</v>
      </c>
      <c r="H1784" s="328">
        <f ca="1" t="shared" si="279"/>
        <v>45723</v>
      </c>
      <c r="I1784" s="344" t="str">
        <f ca="1" t="shared" si="280"/>
        <v>商务部周奇报销光大环保危废处置（淄博）有限公司二期焚烧项目回转窑托轮更换工程标书费--个人</v>
      </c>
      <c r="J1784" s="344" t="str">
        <f ca="1" t="shared" si="281"/>
        <v>项目成本</v>
      </c>
      <c r="K1784" s="345">
        <f ca="1" t="shared" si="282"/>
        <v>0</v>
      </c>
      <c r="L1784" s="345">
        <f ca="1" t="shared" si="283"/>
        <v>200</v>
      </c>
      <c r="M1784" s="345">
        <f ca="1" t="shared" si="284"/>
        <v>437303.8</v>
      </c>
      <c r="N1784" s="345">
        <f ca="1" t="shared" si="285"/>
        <v>0</v>
      </c>
    </row>
    <row r="1785" ht="14.25" hidden="1" spans="1:14">
      <c r="A1785" s="334">
        <f>档案!A1784</f>
        <v>0</v>
      </c>
      <c r="B1785" s="334">
        <f ca="1" t="shared" si="278"/>
        <v>1</v>
      </c>
      <c r="D1785" s="334">
        <f ca="1" t="shared" si="286"/>
        <v>9</v>
      </c>
      <c r="E1785" s="327">
        <f ca="1" t="shared" si="287"/>
        <v>446</v>
      </c>
      <c r="F1785" s="327" t="str">
        <f ca="1">VLOOKUP(D1785,档案!A:C,3,FALSE)</f>
        <v>武汉开明</v>
      </c>
      <c r="G1785" s="338" t="str">
        <f ca="1">VLOOKUP(D1785,档案!A:B,2,FALSE)</f>
        <v>农商行豹澥支行310028</v>
      </c>
      <c r="H1785" s="328">
        <f ca="1" t="shared" si="279"/>
        <v>45723</v>
      </c>
      <c r="I1785" s="344" t="str">
        <f ca="1" t="shared" si="280"/>
        <v>商务部周奇报销青海发投碱业有限公司重灰2#、3#、5#重灰炉炉头总成技改项目（二次）广联达预算费--个人</v>
      </c>
      <c r="J1785" s="344" t="str">
        <f ca="1" t="shared" si="281"/>
        <v>项目成本</v>
      </c>
      <c r="K1785" s="345">
        <f ca="1" t="shared" si="282"/>
        <v>0</v>
      </c>
      <c r="L1785" s="345">
        <f ca="1" t="shared" si="283"/>
        <v>200</v>
      </c>
      <c r="M1785" s="345">
        <f ca="1" t="shared" si="284"/>
        <v>437103.8</v>
      </c>
      <c r="N1785" s="345">
        <f ca="1" t="shared" si="285"/>
        <v>0</v>
      </c>
    </row>
    <row r="1786" ht="14.25" hidden="1" spans="1:14">
      <c r="A1786" s="334">
        <f>档案!A1785</f>
        <v>0</v>
      </c>
      <c r="B1786" s="334">
        <f ca="1" t="shared" si="278"/>
        <v>1</v>
      </c>
      <c r="D1786" s="334">
        <f ca="1" t="shared" si="286"/>
        <v>9</v>
      </c>
      <c r="E1786" s="327">
        <f ca="1" t="shared" si="287"/>
        <v>447</v>
      </c>
      <c r="F1786" s="327" t="str">
        <f ca="1">VLOOKUP(D1786,档案!A:C,3,FALSE)</f>
        <v>武汉开明</v>
      </c>
      <c r="G1786" s="338" t="str">
        <f ca="1">VLOOKUP(D1786,档案!A:B,2,FALSE)</f>
        <v>农商行豹澥支行310028</v>
      </c>
      <c r="H1786" s="328">
        <f ca="1" t="shared" si="279"/>
        <v>45723</v>
      </c>
      <c r="I1786" s="344" t="str">
        <f ca="1" t="shared" si="280"/>
        <v>商务部周奇报销青海发投碱业有限公司一期渣场二、三、四级泵站出口平台母管更换项目（二次）广联达预算费--个人</v>
      </c>
      <c r="J1786" s="344" t="str">
        <f ca="1" t="shared" si="281"/>
        <v>项目成本</v>
      </c>
      <c r="K1786" s="345">
        <f ca="1" t="shared" si="282"/>
        <v>0</v>
      </c>
      <c r="L1786" s="345">
        <f ca="1" t="shared" si="283"/>
        <v>200</v>
      </c>
      <c r="M1786" s="345">
        <f ca="1" t="shared" si="284"/>
        <v>436903.8</v>
      </c>
      <c r="N1786" s="345">
        <f ca="1" t="shared" si="285"/>
        <v>0</v>
      </c>
    </row>
    <row r="1787" ht="14.25" hidden="1" spans="1:14">
      <c r="A1787" s="334">
        <f>档案!A1786</f>
        <v>0</v>
      </c>
      <c r="B1787" s="334">
        <f ca="1" t="shared" si="278"/>
        <v>1</v>
      </c>
      <c r="D1787" s="334">
        <f ca="1" t="shared" si="286"/>
        <v>9</v>
      </c>
      <c r="E1787" s="327">
        <f ca="1" t="shared" si="287"/>
        <v>448</v>
      </c>
      <c r="F1787" s="327" t="str">
        <f ca="1">VLOOKUP(D1787,档案!A:C,3,FALSE)</f>
        <v>武汉开明</v>
      </c>
      <c r="G1787" s="338" t="str">
        <f ca="1">VLOOKUP(D1787,档案!A:B,2,FALSE)</f>
        <v>农商行豹澥支行310028</v>
      </c>
      <c r="H1787" s="328">
        <f ca="1" t="shared" si="279"/>
        <v>45723</v>
      </c>
      <c r="I1787" s="344" t="str">
        <f ca="1" t="shared" si="280"/>
        <v>商务部周奇报销光大环保危废处置（淄博）有限公司二期焚烧项目回转窑托轮更换工程电子采购平台CA年费--个人</v>
      </c>
      <c r="J1787" s="344" t="str">
        <f ca="1" t="shared" si="281"/>
        <v>项目成本</v>
      </c>
      <c r="K1787" s="345">
        <f ca="1" t="shared" si="282"/>
        <v>0</v>
      </c>
      <c r="L1787" s="345">
        <f ca="1" t="shared" si="283"/>
        <v>480</v>
      </c>
      <c r="M1787" s="345">
        <f ca="1" t="shared" si="284"/>
        <v>436423.8</v>
      </c>
      <c r="N1787" s="345">
        <f ca="1" t="shared" si="285"/>
        <v>0</v>
      </c>
    </row>
    <row r="1788" ht="14.25" hidden="1" spans="1:14">
      <c r="A1788" s="334">
        <f>档案!A1787</f>
        <v>0</v>
      </c>
      <c r="B1788" s="334">
        <f ca="1" t="shared" si="278"/>
        <v>1</v>
      </c>
      <c r="D1788" s="334">
        <f ca="1" t="shared" si="286"/>
        <v>9</v>
      </c>
      <c r="E1788" s="327">
        <f ca="1" t="shared" si="287"/>
        <v>449</v>
      </c>
      <c r="F1788" s="327" t="str">
        <f ca="1">VLOOKUP(D1788,档案!A:C,3,FALSE)</f>
        <v>武汉开明</v>
      </c>
      <c r="G1788" s="338" t="str">
        <f ca="1">VLOOKUP(D1788,档案!A:B,2,FALSE)</f>
        <v>农商行豹澥支行310028</v>
      </c>
      <c r="H1788" s="328">
        <f ca="1" t="shared" si="279"/>
        <v>45723</v>
      </c>
      <c r="I1788" s="344" t="str">
        <f ca="1" t="shared" si="280"/>
        <v>商务部周奇报销萍乡萍钢安源钢铁108m2烧结混合机、制粒机进出口轮带堆焊修复项目标书装订费--个人</v>
      </c>
      <c r="J1788" s="344" t="str">
        <f ca="1" t="shared" si="281"/>
        <v>项目成本</v>
      </c>
      <c r="K1788" s="345">
        <f ca="1" t="shared" si="282"/>
        <v>0</v>
      </c>
      <c r="L1788" s="345">
        <f ca="1" t="shared" si="283"/>
        <v>150</v>
      </c>
      <c r="M1788" s="345">
        <f ca="1" t="shared" si="284"/>
        <v>436273.8</v>
      </c>
      <c r="N1788" s="345">
        <f ca="1" t="shared" si="285"/>
        <v>0</v>
      </c>
    </row>
    <row r="1789" ht="14.25" hidden="1" spans="1:14">
      <c r="A1789" s="334">
        <f>档案!A1788</f>
        <v>0</v>
      </c>
      <c r="B1789" s="334">
        <f ca="1" t="shared" si="278"/>
        <v>1</v>
      </c>
      <c r="D1789" s="334">
        <f ca="1" t="shared" si="286"/>
        <v>9</v>
      </c>
      <c r="E1789" s="327">
        <f ca="1" t="shared" si="287"/>
        <v>450</v>
      </c>
      <c r="F1789" s="327" t="str">
        <f ca="1">VLOOKUP(D1789,档案!A:C,3,FALSE)</f>
        <v>武汉开明</v>
      </c>
      <c r="G1789" s="338" t="str">
        <f ca="1">VLOOKUP(D1789,档案!A:B,2,FALSE)</f>
        <v>农商行豹澥支行310028</v>
      </c>
      <c r="H1789" s="328">
        <f ca="1" t="shared" si="279"/>
        <v>45723</v>
      </c>
      <c r="I1789" s="344" t="str">
        <f ca="1" t="shared" si="280"/>
        <v>生产部王森报销日照钢铁采购材料费1080.84元，冲借支1000元，实付80.84--个人</v>
      </c>
      <c r="J1789" s="344" t="str">
        <f ca="1" t="shared" si="281"/>
        <v>项目成本</v>
      </c>
      <c r="K1789" s="345">
        <f ca="1" t="shared" si="282"/>
        <v>0</v>
      </c>
      <c r="L1789" s="345">
        <f ca="1" t="shared" si="283"/>
        <v>80.84</v>
      </c>
      <c r="M1789" s="345">
        <f ca="1" t="shared" si="284"/>
        <v>436192.96</v>
      </c>
      <c r="N1789" s="345">
        <f ca="1" t="shared" si="285"/>
        <v>0</v>
      </c>
    </row>
    <row r="1790" ht="14.25" hidden="1" spans="1:14">
      <c r="A1790" s="334">
        <f>档案!A1789</f>
        <v>0</v>
      </c>
      <c r="B1790" s="334">
        <f ca="1" t="shared" si="278"/>
        <v>1</v>
      </c>
      <c r="D1790" s="334">
        <f ca="1" t="shared" si="286"/>
        <v>9</v>
      </c>
      <c r="E1790" s="327">
        <f ca="1" t="shared" si="287"/>
        <v>451</v>
      </c>
      <c r="F1790" s="327" t="str">
        <f ca="1">VLOOKUP(D1790,档案!A:C,3,FALSE)</f>
        <v>武汉开明</v>
      </c>
      <c r="G1790" s="338" t="str">
        <f ca="1">VLOOKUP(D1790,档案!A:B,2,FALSE)</f>
        <v>农商行豹澥支行310028</v>
      </c>
      <c r="H1790" s="328">
        <f ca="1" t="shared" si="279"/>
        <v>45723</v>
      </c>
      <c r="I1790" s="344" t="str">
        <f ca="1" t="shared" si="280"/>
        <v>生产部熊伟用款芜钢铁集团物流费付赤壁市迅速达科技有限公司--公司</v>
      </c>
      <c r="J1790" s="344" t="str">
        <f ca="1" t="shared" si="281"/>
        <v>项目成本</v>
      </c>
      <c r="K1790" s="345">
        <f ca="1" t="shared" si="282"/>
        <v>0</v>
      </c>
      <c r="L1790" s="345">
        <f ca="1" t="shared" si="283"/>
        <v>13000</v>
      </c>
      <c r="M1790" s="345">
        <f ca="1" t="shared" si="284"/>
        <v>423192.96</v>
      </c>
      <c r="N1790" s="345">
        <f ca="1" t="shared" si="285"/>
        <v>0</v>
      </c>
    </row>
    <row r="1791" ht="14.25" hidden="1" spans="1:14">
      <c r="A1791" s="334">
        <f>档案!A1790</f>
        <v>0</v>
      </c>
      <c r="B1791" s="334">
        <f ca="1" t="shared" si="278"/>
        <v>1</v>
      </c>
      <c r="D1791" s="334">
        <f ca="1" t="shared" si="286"/>
        <v>9</v>
      </c>
      <c r="E1791" s="327">
        <f ca="1" t="shared" si="287"/>
        <v>452</v>
      </c>
      <c r="F1791" s="327" t="str">
        <f ca="1">VLOOKUP(D1791,档案!A:C,3,FALSE)</f>
        <v>武汉开明</v>
      </c>
      <c r="G1791" s="338" t="str">
        <f ca="1">VLOOKUP(D1791,档案!A:B,2,FALSE)</f>
        <v>农商行豹澥支行310028</v>
      </c>
      <c r="H1791" s="328">
        <f ca="1" t="shared" si="279"/>
        <v>45723</v>
      </c>
      <c r="I1791" s="344" t="str">
        <f ca="1" t="shared" si="280"/>
        <v>生产部程旭文报销江苏永钢安全防护费--个人</v>
      </c>
      <c r="J1791" s="344" t="str">
        <f ca="1" t="shared" si="281"/>
        <v>项目成本</v>
      </c>
      <c r="K1791" s="345">
        <f ca="1" t="shared" si="282"/>
        <v>0</v>
      </c>
      <c r="L1791" s="345">
        <f ca="1" t="shared" si="283"/>
        <v>200</v>
      </c>
      <c r="M1791" s="345">
        <f ca="1" t="shared" si="284"/>
        <v>422992.96</v>
      </c>
      <c r="N1791" s="345">
        <f ca="1" t="shared" si="285"/>
        <v>0</v>
      </c>
    </row>
    <row r="1792" ht="14.25" hidden="1" spans="1:14">
      <c r="A1792" s="334">
        <f>档案!A1791</f>
        <v>0</v>
      </c>
      <c r="B1792" s="334">
        <f ca="1" t="shared" si="278"/>
        <v>1</v>
      </c>
      <c r="D1792" s="334">
        <f ca="1" t="shared" si="286"/>
        <v>9</v>
      </c>
      <c r="E1792" s="327">
        <f ca="1" t="shared" si="287"/>
        <v>453</v>
      </c>
      <c r="F1792" s="327" t="str">
        <f ca="1">VLOOKUP(D1792,档案!A:C,3,FALSE)</f>
        <v>武汉开明</v>
      </c>
      <c r="G1792" s="338" t="str">
        <f ca="1">VLOOKUP(D1792,档案!A:B,2,FALSE)</f>
        <v>农商行豹澥支行310028</v>
      </c>
      <c r="H1792" s="328">
        <f ca="1" t="shared" si="279"/>
        <v>45723</v>
      </c>
      <c r="I1792" s="344" t="str">
        <f ca="1" t="shared" si="280"/>
        <v>生产部马全花用款青海发投2025.2.1-2.28打印费用及打印纸费用付德令哈宏冉图文广告店（个体工商户）--公司</v>
      </c>
      <c r="J1792" s="344" t="str">
        <f ca="1" t="shared" si="281"/>
        <v>项目成本</v>
      </c>
      <c r="K1792" s="345">
        <f ca="1" t="shared" si="282"/>
        <v>0</v>
      </c>
      <c r="L1792" s="345">
        <f ca="1" t="shared" si="283"/>
        <v>1306.5</v>
      </c>
      <c r="M1792" s="345">
        <f ca="1" t="shared" si="284"/>
        <v>421686.46</v>
      </c>
      <c r="N1792" s="345">
        <f ca="1" t="shared" si="285"/>
        <v>0</v>
      </c>
    </row>
    <row r="1793" ht="14.25" hidden="1" spans="1:14">
      <c r="A1793" s="334">
        <f>档案!A1792</f>
        <v>0</v>
      </c>
      <c r="B1793" s="334">
        <f ca="1" t="shared" si="278"/>
        <v>1</v>
      </c>
      <c r="D1793" s="334">
        <f ca="1" t="shared" si="286"/>
        <v>9</v>
      </c>
      <c r="E1793" s="327">
        <f ca="1" t="shared" si="287"/>
        <v>454</v>
      </c>
      <c r="F1793" s="327" t="str">
        <f ca="1">VLOOKUP(D1793,档案!A:C,3,FALSE)</f>
        <v>武汉开明</v>
      </c>
      <c r="G1793" s="338" t="str">
        <f ca="1">VLOOKUP(D1793,档案!A:B,2,FALSE)</f>
        <v>农商行豹澥支行310028</v>
      </c>
      <c r="H1793" s="328">
        <f ca="1" t="shared" si="279"/>
        <v>45723</v>
      </c>
      <c r="I1793" s="344" t="str">
        <f ca="1" t="shared" si="280"/>
        <v>生产部余永昕用款江苏永钢现场吊装千斤顶窑托吊装费付张家港市南丰兴联装卸服务部--公司</v>
      </c>
      <c r="J1793" s="344" t="str">
        <f ca="1" t="shared" si="281"/>
        <v>项目成本</v>
      </c>
      <c r="K1793" s="345">
        <f ca="1" t="shared" si="282"/>
        <v>0</v>
      </c>
      <c r="L1793" s="345">
        <f ca="1" t="shared" si="283"/>
        <v>900</v>
      </c>
      <c r="M1793" s="345">
        <f ca="1" t="shared" si="284"/>
        <v>420786.46</v>
      </c>
      <c r="N1793" s="345">
        <f ca="1" t="shared" si="285"/>
        <v>0</v>
      </c>
    </row>
    <row r="1794" ht="14.25" hidden="1" spans="1:14">
      <c r="A1794" s="334">
        <f>档案!A1793</f>
        <v>0</v>
      </c>
      <c r="B1794" s="334">
        <f ca="1" t="shared" si="278"/>
        <v>1</v>
      </c>
      <c r="D1794" s="334">
        <f ca="1" t="shared" si="286"/>
        <v>9</v>
      </c>
      <c r="E1794" s="327">
        <f ca="1" t="shared" si="287"/>
        <v>455</v>
      </c>
      <c r="F1794" s="327" t="str">
        <f ca="1">VLOOKUP(D1794,档案!A:C,3,FALSE)</f>
        <v>武汉开明</v>
      </c>
      <c r="G1794" s="338" t="str">
        <f ca="1">VLOOKUP(D1794,档案!A:B,2,FALSE)</f>
        <v>农商行豹澥支行310028</v>
      </c>
      <c r="H1794" s="328">
        <f ca="1" t="shared" si="279"/>
        <v>45723</v>
      </c>
      <c r="I1794" s="344" t="str">
        <f ca="1" t="shared" si="280"/>
        <v>生产部李权智用款黄冈亚东脚手架租赁费20000元，冲安全罚款1000元，实际支付19000元付武汉德帮建筑劳务有限公司--公司</v>
      </c>
      <c r="J1794" s="344" t="str">
        <f ca="1" t="shared" si="281"/>
        <v>项目成本</v>
      </c>
      <c r="K1794" s="345">
        <f ca="1" t="shared" si="282"/>
        <v>0</v>
      </c>
      <c r="L1794" s="345">
        <f ca="1" t="shared" si="283"/>
        <v>19000</v>
      </c>
      <c r="M1794" s="345">
        <f ca="1" t="shared" si="284"/>
        <v>401786.46</v>
      </c>
      <c r="N1794" s="345">
        <f ca="1" t="shared" si="285"/>
        <v>0</v>
      </c>
    </row>
    <row r="1795" ht="14.25" hidden="1" spans="1:14">
      <c r="A1795" s="334">
        <f>档案!A1794</f>
        <v>0</v>
      </c>
      <c r="B1795" s="334">
        <f ca="1" t="shared" ref="B1795:B1858" si="288">COUNTA(INDIRECT("'"&amp;A1795&amp;"'!a:a"))</f>
        <v>1</v>
      </c>
      <c r="D1795" s="334">
        <f ca="1" t="shared" si="286"/>
        <v>9</v>
      </c>
      <c r="E1795" s="327">
        <f ca="1" t="shared" si="287"/>
        <v>456</v>
      </c>
      <c r="F1795" s="327" t="str">
        <f ca="1">VLOOKUP(D1795,档案!A:C,3,FALSE)</f>
        <v>武汉开明</v>
      </c>
      <c r="G1795" s="338" t="str">
        <f ca="1">VLOOKUP(D1795,档案!A:B,2,FALSE)</f>
        <v>农商行豹澥支行310028</v>
      </c>
      <c r="H1795" s="328">
        <f ca="1" t="shared" ref="H1795:H1858" si="289">INDEX(INDIRECT("'"&amp;$D1795&amp;"'!A:g"),$E1795,COLUMN()-7)</f>
        <v>45723</v>
      </c>
      <c r="I1795" s="344" t="str">
        <f ca="1" t="shared" ref="I1795:I1858" si="290">INDEX(INDIRECT("'"&amp;$D1795&amp;"'!A:g"),$E1795,COLUMN()-7)</f>
        <v>生产部唐欣欣用款代承包商周金国付款二月份五金店工器具及耗材费用付日照维刚商贸有限公司--公司</v>
      </c>
      <c r="J1795" s="344" t="str">
        <f ca="1" t="shared" ref="J1795:J1858" si="291">INDEX(INDIRECT("'"&amp;$D1795&amp;"'!A:g"),$E1795,COLUMN()-7)</f>
        <v>项目成本</v>
      </c>
      <c r="K1795" s="345">
        <f ca="1" t="shared" ref="K1795:K1858" si="292">INDEX(INDIRECT("'"&amp;$D1795&amp;"'!A:g"),$E1795,COLUMN()-7)</f>
        <v>0</v>
      </c>
      <c r="L1795" s="345">
        <f ca="1" t="shared" ref="L1795:L1858" si="293">INDEX(INDIRECT("'"&amp;$D1795&amp;"'!A:g"),$E1795,COLUMN()-7)</f>
        <v>2141.86</v>
      </c>
      <c r="M1795" s="345">
        <f ca="1" t="shared" ref="M1795:M1858" si="294">INDEX(INDIRECT("'"&amp;$D1795&amp;"'!A:g"),$E1795,COLUMN()-7)</f>
        <v>399644.6</v>
      </c>
      <c r="N1795" s="345">
        <f ca="1" t="shared" ref="N1795:N1858" si="295">INDEX(INDIRECT("'"&amp;$D1795&amp;"'!A:g"),$E1795,COLUMN()-7)</f>
        <v>0</v>
      </c>
    </row>
    <row r="1796" ht="14.25" hidden="1" spans="1:14">
      <c r="A1796" s="334">
        <f>档案!A1795</f>
        <v>0</v>
      </c>
      <c r="B1796" s="334">
        <f ca="1" t="shared" si="288"/>
        <v>1</v>
      </c>
      <c r="D1796" s="334">
        <f ca="1" t="shared" ref="D1796:D1859" si="296">IF(E1795&gt;=VLOOKUP(D1795,A:B,2,FALSE),D1795+1,D1795)</f>
        <v>9</v>
      </c>
      <c r="E1796" s="327">
        <f ca="1" t="shared" ref="E1796:E1859" si="297">IF(E1795&gt;=VLOOKUP(D1795,A:B,2,FALSE),3,E1795+1)</f>
        <v>457</v>
      </c>
      <c r="F1796" s="327" t="str">
        <f ca="1">VLOOKUP(D1796,档案!A:C,3,FALSE)</f>
        <v>武汉开明</v>
      </c>
      <c r="G1796" s="338" t="str">
        <f ca="1">VLOOKUP(D1796,档案!A:B,2,FALSE)</f>
        <v>农商行豹澥支行310028</v>
      </c>
      <c r="H1796" s="328">
        <f ca="1" t="shared" si="289"/>
        <v>45723</v>
      </c>
      <c r="I1796" s="344" t="str">
        <f ca="1" t="shared" si="290"/>
        <v>生产部王森报销2.24-2.25日照钢铁回公司程交通费--个人</v>
      </c>
      <c r="J1796" s="344" t="str">
        <f ca="1" t="shared" si="291"/>
        <v>项目成本</v>
      </c>
      <c r="K1796" s="345">
        <f ca="1" t="shared" si="292"/>
        <v>0</v>
      </c>
      <c r="L1796" s="345">
        <f ca="1" t="shared" si="293"/>
        <v>211</v>
      </c>
      <c r="M1796" s="345">
        <f ca="1" t="shared" si="294"/>
        <v>399433.6</v>
      </c>
      <c r="N1796" s="345">
        <f ca="1" t="shared" si="295"/>
        <v>0</v>
      </c>
    </row>
    <row r="1797" ht="14.25" hidden="1" spans="1:14">
      <c r="A1797" s="334">
        <f>档案!A1796</f>
        <v>0</v>
      </c>
      <c r="B1797" s="334">
        <f ca="1" t="shared" si="288"/>
        <v>1</v>
      </c>
      <c r="D1797" s="334">
        <f ca="1" t="shared" si="296"/>
        <v>9</v>
      </c>
      <c r="E1797" s="327">
        <f ca="1" t="shared" si="297"/>
        <v>458</v>
      </c>
      <c r="F1797" s="327" t="str">
        <f ca="1">VLOOKUP(D1797,档案!A:C,3,FALSE)</f>
        <v>武汉开明</v>
      </c>
      <c r="G1797" s="338" t="str">
        <f ca="1">VLOOKUP(D1797,档案!A:B,2,FALSE)</f>
        <v>农商行豹澥支行310028</v>
      </c>
      <c r="H1797" s="328">
        <f ca="1" t="shared" si="289"/>
        <v>45723</v>
      </c>
      <c r="I1797" s="344" t="str">
        <f ca="1" t="shared" si="290"/>
        <v>生产部石小伟报销2.25山西铝业回转窑车磨削项目交通费--个人</v>
      </c>
      <c r="J1797" s="344" t="str">
        <f ca="1" t="shared" si="291"/>
        <v>项目成本</v>
      </c>
      <c r="K1797" s="345">
        <f ca="1" t="shared" si="292"/>
        <v>0</v>
      </c>
      <c r="L1797" s="345">
        <f ca="1" t="shared" si="293"/>
        <v>339</v>
      </c>
      <c r="M1797" s="345">
        <f ca="1" t="shared" si="294"/>
        <v>399094.6</v>
      </c>
      <c r="N1797" s="345">
        <f ca="1" t="shared" si="295"/>
        <v>0</v>
      </c>
    </row>
    <row r="1798" ht="14.25" hidden="1" spans="1:14">
      <c r="A1798" s="334">
        <f>档案!A1797</f>
        <v>0</v>
      </c>
      <c r="B1798" s="334">
        <f ca="1" t="shared" si="288"/>
        <v>1</v>
      </c>
      <c r="D1798" s="334">
        <f ca="1" t="shared" si="296"/>
        <v>9</v>
      </c>
      <c r="E1798" s="327">
        <f ca="1" t="shared" si="297"/>
        <v>459</v>
      </c>
      <c r="F1798" s="327" t="str">
        <f ca="1">VLOOKUP(D1798,档案!A:C,3,FALSE)</f>
        <v>武汉开明</v>
      </c>
      <c r="G1798" s="338" t="str">
        <f ca="1">VLOOKUP(D1798,档案!A:B,2,FALSE)</f>
        <v>农商行豹澥支行310028</v>
      </c>
      <c r="H1798" s="328">
        <f ca="1" t="shared" si="289"/>
        <v>45723</v>
      </c>
      <c r="I1798" s="344" t="str">
        <f ca="1" t="shared" si="290"/>
        <v>生产部朱太礼报销日照钢铁12.26-12.27交通费--个人</v>
      </c>
      <c r="J1798" s="344" t="str">
        <f ca="1" t="shared" si="291"/>
        <v>项目成本</v>
      </c>
      <c r="K1798" s="345">
        <f ca="1" t="shared" si="292"/>
        <v>0</v>
      </c>
      <c r="L1798" s="345">
        <f ca="1" t="shared" si="293"/>
        <v>442</v>
      </c>
      <c r="M1798" s="345">
        <f ca="1" t="shared" si="294"/>
        <v>398652.6</v>
      </c>
      <c r="N1798" s="345">
        <f ca="1" t="shared" si="295"/>
        <v>0</v>
      </c>
    </row>
    <row r="1799" ht="14.25" hidden="1" spans="1:14">
      <c r="A1799" s="334">
        <f>档案!A1798</f>
        <v>0</v>
      </c>
      <c r="B1799" s="334">
        <f ca="1" t="shared" si="288"/>
        <v>1</v>
      </c>
      <c r="D1799" s="334">
        <f ca="1" t="shared" si="296"/>
        <v>9</v>
      </c>
      <c r="E1799" s="327">
        <f ca="1" t="shared" si="297"/>
        <v>460</v>
      </c>
      <c r="F1799" s="327" t="str">
        <f ca="1">VLOOKUP(D1799,档案!A:C,3,FALSE)</f>
        <v>武汉开明</v>
      </c>
      <c r="G1799" s="338" t="str">
        <f ca="1">VLOOKUP(D1799,档案!A:B,2,FALSE)</f>
        <v>农商行豹澥支行310028</v>
      </c>
      <c r="H1799" s="328">
        <f ca="1" t="shared" si="289"/>
        <v>45723</v>
      </c>
      <c r="I1799" s="344" t="str">
        <f ca="1" t="shared" si="290"/>
        <v>生产部唐欣欣报销日照钢铁给郑然办理项目经理证件--个人</v>
      </c>
      <c r="J1799" s="344" t="str">
        <f ca="1" t="shared" si="291"/>
        <v>项目成本</v>
      </c>
      <c r="K1799" s="345">
        <f ca="1" t="shared" si="292"/>
        <v>0</v>
      </c>
      <c r="L1799" s="345">
        <f ca="1" t="shared" si="293"/>
        <v>800</v>
      </c>
      <c r="M1799" s="345">
        <f ca="1" t="shared" si="294"/>
        <v>397852.6</v>
      </c>
      <c r="N1799" s="345">
        <f ca="1" t="shared" si="295"/>
        <v>0</v>
      </c>
    </row>
    <row r="1800" ht="14.25" hidden="1" spans="1:14">
      <c r="A1800" s="334">
        <f>档案!A1799</f>
        <v>0</v>
      </c>
      <c r="B1800" s="334">
        <f ca="1" t="shared" si="288"/>
        <v>1</v>
      </c>
      <c r="D1800" s="334">
        <f ca="1" t="shared" si="296"/>
        <v>9</v>
      </c>
      <c r="E1800" s="327">
        <f ca="1" t="shared" si="297"/>
        <v>461</v>
      </c>
      <c r="F1800" s="327" t="str">
        <f ca="1">VLOOKUP(D1800,档案!A:C,3,FALSE)</f>
        <v>武汉开明</v>
      </c>
      <c r="G1800" s="338" t="str">
        <f ca="1">VLOOKUP(D1800,档案!A:B,2,FALSE)</f>
        <v>农商行豹澥支行310028</v>
      </c>
      <c r="H1800" s="328">
        <f ca="1" t="shared" si="289"/>
        <v>45723</v>
      </c>
      <c r="I1800" s="344" t="str">
        <f ca="1" t="shared" si="290"/>
        <v>生产部朱太礼报销2.27日照钢铁交通费--个人</v>
      </c>
      <c r="J1800" s="344" t="str">
        <f ca="1" t="shared" si="291"/>
        <v>项目成本</v>
      </c>
      <c r="K1800" s="345">
        <f ca="1" t="shared" si="292"/>
        <v>0</v>
      </c>
      <c r="L1800" s="345">
        <f ca="1" t="shared" si="293"/>
        <v>411</v>
      </c>
      <c r="M1800" s="345">
        <f ca="1" t="shared" si="294"/>
        <v>397441.6</v>
      </c>
      <c r="N1800" s="345">
        <f ca="1" t="shared" si="295"/>
        <v>0</v>
      </c>
    </row>
    <row r="1801" ht="14.25" hidden="1" spans="1:14">
      <c r="A1801" s="334">
        <f>档案!A1800</f>
        <v>0</v>
      </c>
      <c r="B1801" s="334">
        <f ca="1" t="shared" si="288"/>
        <v>1</v>
      </c>
      <c r="D1801" s="334">
        <f ca="1" t="shared" si="296"/>
        <v>9</v>
      </c>
      <c r="E1801" s="327">
        <f ca="1" t="shared" si="297"/>
        <v>462</v>
      </c>
      <c r="F1801" s="327" t="str">
        <f ca="1">VLOOKUP(D1801,档案!A:C,3,FALSE)</f>
        <v>武汉开明</v>
      </c>
      <c r="G1801" s="338" t="str">
        <f ca="1">VLOOKUP(D1801,档案!A:B,2,FALSE)</f>
        <v>农商行豹澥支行310028</v>
      </c>
      <c r="H1801" s="328">
        <f ca="1" t="shared" si="289"/>
        <v>45723</v>
      </c>
      <c r="I1801" s="344" t="str">
        <f ca="1" t="shared" si="290"/>
        <v>生产部程旭文报销2.25鄂州-山西铝业退票费--个人</v>
      </c>
      <c r="J1801" s="344" t="str">
        <f ca="1" t="shared" si="291"/>
        <v>项目成本</v>
      </c>
      <c r="K1801" s="345">
        <f ca="1" t="shared" si="292"/>
        <v>0</v>
      </c>
      <c r="L1801" s="345">
        <f ca="1" t="shared" si="293"/>
        <v>67.5</v>
      </c>
      <c r="M1801" s="345">
        <f ca="1" t="shared" si="294"/>
        <v>397374.1</v>
      </c>
      <c r="N1801" s="345">
        <f ca="1" t="shared" si="295"/>
        <v>0</v>
      </c>
    </row>
    <row r="1802" ht="14.25" hidden="1" spans="1:14">
      <c r="A1802" s="334">
        <f>档案!A1801</f>
        <v>0</v>
      </c>
      <c r="B1802" s="334">
        <f ca="1" t="shared" si="288"/>
        <v>1</v>
      </c>
      <c r="D1802" s="334">
        <f ca="1" t="shared" si="296"/>
        <v>9</v>
      </c>
      <c r="E1802" s="327">
        <f ca="1" t="shared" si="297"/>
        <v>463</v>
      </c>
      <c r="F1802" s="327" t="str">
        <f ca="1">VLOOKUP(D1802,档案!A:C,3,FALSE)</f>
        <v>武汉开明</v>
      </c>
      <c r="G1802" s="338" t="str">
        <f ca="1">VLOOKUP(D1802,档案!A:B,2,FALSE)</f>
        <v>农商行豹澥支行310028</v>
      </c>
      <c r="H1802" s="328">
        <f ca="1" t="shared" si="289"/>
        <v>45723</v>
      </c>
      <c r="I1802" s="344" t="str">
        <f ca="1" t="shared" si="290"/>
        <v>生产部包兴报销江苏永钢2.22交通费--个人</v>
      </c>
      <c r="J1802" s="344" t="str">
        <f ca="1" t="shared" si="291"/>
        <v>项目成本</v>
      </c>
      <c r="K1802" s="345">
        <f ca="1" t="shared" si="292"/>
        <v>0</v>
      </c>
      <c r="L1802" s="345">
        <f ca="1" t="shared" si="293"/>
        <v>428.83</v>
      </c>
      <c r="M1802" s="345">
        <f ca="1" t="shared" si="294"/>
        <v>396945.27</v>
      </c>
      <c r="N1802" s="345">
        <f ca="1" t="shared" si="295"/>
        <v>0</v>
      </c>
    </row>
    <row r="1803" ht="14.25" hidden="1" spans="1:14">
      <c r="A1803" s="334">
        <f>档案!A1802</f>
        <v>0</v>
      </c>
      <c r="B1803" s="334">
        <f ca="1" t="shared" si="288"/>
        <v>1</v>
      </c>
      <c r="D1803" s="334">
        <f ca="1" t="shared" si="296"/>
        <v>9</v>
      </c>
      <c r="E1803" s="327">
        <f ca="1" t="shared" si="297"/>
        <v>464</v>
      </c>
      <c r="F1803" s="327" t="str">
        <f ca="1">VLOOKUP(D1803,档案!A:C,3,FALSE)</f>
        <v>武汉开明</v>
      </c>
      <c r="G1803" s="338" t="str">
        <f ca="1">VLOOKUP(D1803,档案!A:B,2,FALSE)</f>
        <v>农商行豹澥支行310028</v>
      </c>
      <c r="H1803" s="328">
        <f ca="1" t="shared" si="289"/>
        <v>45723</v>
      </c>
      <c r="I1803" s="344" t="str">
        <f ca="1" t="shared" si="290"/>
        <v>生产部包兴报销厦工(三明)2.13-2.21上下交通费及材料采购费--个人</v>
      </c>
      <c r="J1803" s="344" t="str">
        <f ca="1" t="shared" si="291"/>
        <v>项目成本</v>
      </c>
      <c r="K1803" s="345">
        <f ca="1" t="shared" si="292"/>
        <v>0</v>
      </c>
      <c r="L1803" s="345">
        <f ca="1" t="shared" si="293"/>
        <v>824.38</v>
      </c>
      <c r="M1803" s="345">
        <f ca="1" t="shared" si="294"/>
        <v>396120.89</v>
      </c>
      <c r="N1803" s="345">
        <f ca="1" t="shared" si="295"/>
        <v>0</v>
      </c>
    </row>
    <row r="1804" ht="14.25" hidden="1" spans="1:14">
      <c r="A1804" s="334">
        <f>档案!A1803</f>
        <v>0</v>
      </c>
      <c r="B1804" s="334">
        <f ca="1" t="shared" si="288"/>
        <v>1</v>
      </c>
      <c r="D1804" s="334">
        <f ca="1" t="shared" si="296"/>
        <v>9</v>
      </c>
      <c r="E1804" s="327">
        <f ca="1" t="shared" si="297"/>
        <v>465</v>
      </c>
      <c r="F1804" s="327" t="str">
        <f ca="1">VLOOKUP(D1804,档案!A:C,3,FALSE)</f>
        <v>武汉开明</v>
      </c>
      <c r="G1804" s="338" t="str">
        <f ca="1">VLOOKUP(D1804,档案!A:B,2,FALSE)</f>
        <v>农商行豹澥支行310028</v>
      </c>
      <c r="H1804" s="328">
        <f ca="1" t="shared" si="289"/>
        <v>45723</v>
      </c>
      <c r="I1804" s="344" t="str">
        <f ca="1" t="shared" si="290"/>
        <v>生产部王为超报销2.15邯郸到江苏永钢交通费--个人</v>
      </c>
      <c r="J1804" s="344" t="str">
        <f ca="1" t="shared" si="291"/>
        <v>项目成本</v>
      </c>
      <c r="K1804" s="345">
        <f ca="1" t="shared" si="292"/>
        <v>0</v>
      </c>
      <c r="L1804" s="345">
        <f ca="1" t="shared" si="293"/>
        <v>542</v>
      </c>
      <c r="M1804" s="345">
        <f ca="1" t="shared" si="294"/>
        <v>395578.89</v>
      </c>
      <c r="N1804" s="345">
        <f ca="1" t="shared" si="295"/>
        <v>0</v>
      </c>
    </row>
    <row r="1805" ht="14.25" hidden="1" spans="1:14">
      <c r="A1805" s="334">
        <f>档案!A1804</f>
        <v>0</v>
      </c>
      <c r="B1805" s="334">
        <f ca="1" t="shared" si="288"/>
        <v>1</v>
      </c>
      <c r="D1805" s="334">
        <f ca="1" t="shared" si="296"/>
        <v>9</v>
      </c>
      <c r="E1805" s="327">
        <f ca="1" t="shared" si="297"/>
        <v>466</v>
      </c>
      <c r="F1805" s="327" t="str">
        <f ca="1">VLOOKUP(D1805,档案!A:C,3,FALSE)</f>
        <v>武汉开明</v>
      </c>
      <c r="G1805" s="338" t="str">
        <f ca="1">VLOOKUP(D1805,档案!A:B,2,FALSE)</f>
        <v>农商行豹澥支行310028</v>
      </c>
      <c r="H1805" s="328">
        <f ca="1" t="shared" si="289"/>
        <v>45723</v>
      </c>
      <c r="I1805" s="344" t="str">
        <f ca="1" t="shared" si="290"/>
        <v>生产部祝发权报销2024.10.22-2024.12.31交通费--个人</v>
      </c>
      <c r="J1805" s="344" t="str">
        <f ca="1" t="shared" si="291"/>
        <v>项目成本</v>
      </c>
      <c r="K1805" s="345">
        <f ca="1" t="shared" si="292"/>
        <v>0</v>
      </c>
      <c r="L1805" s="345">
        <f ca="1" t="shared" si="293"/>
        <v>2630.5</v>
      </c>
      <c r="M1805" s="345">
        <f ca="1" t="shared" si="294"/>
        <v>392948.39</v>
      </c>
      <c r="N1805" s="345">
        <f ca="1" t="shared" si="295"/>
        <v>0</v>
      </c>
    </row>
    <row r="1806" ht="14.25" hidden="1" spans="1:14">
      <c r="A1806" s="334">
        <f>档案!A1805</f>
        <v>0</v>
      </c>
      <c r="B1806" s="334">
        <f ca="1" t="shared" si="288"/>
        <v>1</v>
      </c>
      <c r="D1806" s="334">
        <f ca="1" t="shared" si="296"/>
        <v>9</v>
      </c>
      <c r="E1806" s="327">
        <f ca="1" t="shared" si="297"/>
        <v>467</v>
      </c>
      <c r="F1806" s="327" t="str">
        <f ca="1">VLOOKUP(D1806,档案!A:C,3,FALSE)</f>
        <v>武汉开明</v>
      </c>
      <c r="G1806" s="338" t="str">
        <f ca="1">VLOOKUP(D1806,档案!A:B,2,FALSE)</f>
        <v>农商行豹澥支行310028</v>
      </c>
      <c r="H1806" s="328">
        <f ca="1" t="shared" si="289"/>
        <v>45723</v>
      </c>
      <c r="I1806" s="344" t="str">
        <f ca="1" t="shared" si="290"/>
        <v>生产部朱太礼报销12.17日照钢铁回公司交通费--个人</v>
      </c>
      <c r="J1806" s="344" t="str">
        <f ca="1" t="shared" si="291"/>
        <v>项目成本</v>
      </c>
      <c r="K1806" s="345">
        <f ca="1" t="shared" si="292"/>
        <v>0</v>
      </c>
      <c r="L1806" s="345">
        <f ca="1" t="shared" si="293"/>
        <v>407.9</v>
      </c>
      <c r="M1806" s="345">
        <f ca="1" t="shared" si="294"/>
        <v>392540.49</v>
      </c>
      <c r="N1806" s="345">
        <f ca="1" t="shared" si="295"/>
        <v>0</v>
      </c>
    </row>
    <row r="1807" ht="14.25" hidden="1" spans="1:14">
      <c r="A1807" s="334">
        <f>档案!A1806</f>
        <v>0</v>
      </c>
      <c r="B1807" s="334">
        <f ca="1" t="shared" si="288"/>
        <v>1</v>
      </c>
      <c r="D1807" s="334">
        <f ca="1" t="shared" si="296"/>
        <v>9</v>
      </c>
      <c r="E1807" s="327">
        <f ca="1" t="shared" si="297"/>
        <v>468</v>
      </c>
      <c r="F1807" s="327" t="str">
        <f ca="1">VLOOKUP(D1807,档案!A:C,3,FALSE)</f>
        <v>武汉开明</v>
      </c>
      <c r="G1807" s="338" t="str">
        <f ca="1">VLOOKUP(D1807,档案!A:B,2,FALSE)</f>
        <v>农商行豹澥支行310028</v>
      </c>
      <c r="H1807" s="328">
        <f ca="1" t="shared" si="289"/>
        <v>45723</v>
      </c>
      <c r="I1807" s="344" t="str">
        <f ca="1" t="shared" si="290"/>
        <v>生产部唐欣欣用款日照钢铁外协人员工资（代周金国，史德发付款）--个人</v>
      </c>
      <c r="J1807" s="344" t="str">
        <f ca="1" t="shared" si="291"/>
        <v>项目成本</v>
      </c>
      <c r="K1807" s="345">
        <f ca="1" t="shared" si="292"/>
        <v>0</v>
      </c>
      <c r="L1807" s="345">
        <f ca="1" t="shared" si="293"/>
        <v>81242.5</v>
      </c>
      <c r="M1807" s="345">
        <f ca="1" t="shared" si="294"/>
        <v>311297.99</v>
      </c>
      <c r="N1807" s="345">
        <f ca="1" t="shared" si="295"/>
        <v>0</v>
      </c>
    </row>
    <row r="1808" ht="14.25" hidden="1" spans="1:14">
      <c r="A1808" s="334">
        <f>档案!A1807</f>
        <v>0</v>
      </c>
      <c r="B1808" s="334">
        <f ca="1" t="shared" si="288"/>
        <v>1</v>
      </c>
      <c r="D1808" s="334">
        <f ca="1" t="shared" si="296"/>
        <v>9</v>
      </c>
      <c r="E1808" s="327">
        <f ca="1" t="shared" si="297"/>
        <v>469</v>
      </c>
      <c r="F1808" s="327" t="str">
        <f ca="1">VLOOKUP(D1808,档案!A:C,3,FALSE)</f>
        <v>武汉开明</v>
      </c>
      <c r="G1808" s="338" t="str">
        <f ca="1">VLOOKUP(D1808,档案!A:B,2,FALSE)</f>
        <v>农商行豹澥支行310028</v>
      </c>
      <c r="H1808" s="328">
        <f ca="1" t="shared" si="289"/>
        <v>45723</v>
      </c>
      <c r="I1808" s="344" t="str">
        <f ca="1" t="shared" si="290"/>
        <v>ETC扣款</v>
      </c>
      <c r="J1808" s="344" t="str">
        <f ca="1" t="shared" si="291"/>
        <v>项目成本</v>
      </c>
      <c r="K1808" s="345">
        <f ca="1" t="shared" si="292"/>
        <v>0</v>
      </c>
      <c r="L1808" s="345">
        <f ca="1" t="shared" si="293"/>
        <v>298.03</v>
      </c>
      <c r="M1808" s="345">
        <f ca="1" t="shared" si="294"/>
        <v>310999.96</v>
      </c>
      <c r="N1808" s="345">
        <f ca="1" t="shared" si="295"/>
        <v>0</v>
      </c>
    </row>
    <row r="1809" ht="14.25" hidden="1" spans="1:14">
      <c r="A1809" s="334">
        <f>档案!A1808</f>
        <v>0</v>
      </c>
      <c r="B1809" s="334">
        <f ca="1" t="shared" si="288"/>
        <v>1</v>
      </c>
      <c r="D1809" s="334">
        <f ca="1" t="shared" si="296"/>
        <v>9</v>
      </c>
      <c r="E1809" s="327">
        <f ca="1" t="shared" si="297"/>
        <v>470</v>
      </c>
      <c r="F1809" s="327" t="str">
        <f ca="1">VLOOKUP(D1809,档案!A:C,3,FALSE)</f>
        <v>武汉开明</v>
      </c>
      <c r="G1809" s="338" t="str">
        <f ca="1">VLOOKUP(D1809,档案!A:B,2,FALSE)</f>
        <v>农商行豹澥支行310028</v>
      </c>
      <c r="H1809" s="328">
        <f ca="1" t="shared" si="289"/>
        <v>45723</v>
      </c>
      <c r="I1809" s="344" t="str">
        <f ca="1" t="shared" si="290"/>
        <v>ETC扣款</v>
      </c>
      <c r="J1809" s="344" t="str">
        <f ca="1" t="shared" si="291"/>
        <v>项目成本</v>
      </c>
      <c r="K1809" s="345">
        <f ca="1" t="shared" si="292"/>
        <v>0</v>
      </c>
      <c r="L1809" s="345">
        <f ca="1" t="shared" si="293"/>
        <v>82.22</v>
      </c>
      <c r="M1809" s="345">
        <f ca="1" t="shared" si="294"/>
        <v>310917.74</v>
      </c>
      <c r="N1809" s="345">
        <f ca="1" t="shared" si="295"/>
        <v>0</v>
      </c>
    </row>
    <row r="1810" ht="14.25" hidden="1" spans="1:14">
      <c r="A1810" s="334">
        <f>档案!A1809</f>
        <v>0</v>
      </c>
      <c r="B1810" s="334">
        <f ca="1" t="shared" si="288"/>
        <v>1</v>
      </c>
      <c r="D1810" s="334">
        <f ca="1" t="shared" si="296"/>
        <v>9</v>
      </c>
      <c r="E1810" s="327">
        <f ca="1" t="shared" si="297"/>
        <v>471</v>
      </c>
      <c r="F1810" s="327" t="str">
        <f ca="1">VLOOKUP(D1810,档案!A:C,3,FALSE)</f>
        <v>武汉开明</v>
      </c>
      <c r="G1810" s="338" t="str">
        <f ca="1">VLOOKUP(D1810,档案!A:B,2,FALSE)</f>
        <v>农商行豹澥支行310028</v>
      </c>
      <c r="H1810" s="328">
        <f ca="1" t="shared" si="289"/>
        <v>45723</v>
      </c>
      <c r="I1810" s="344" t="str">
        <f ca="1" t="shared" si="290"/>
        <v>武汉农商行转湖北岚丹</v>
      </c>
      <c r="J1810" s="344" t="str">
        <f ca="1" t="shared" si="291"/>
        <v>转出他行或提现</v>
      </c>
      <c r="K1810" s="345">
        <f ca="1" t="shared" si="292"/>
        <v>0</v>
      </c>
      <c r="L1810" s="345">
        <f ca="1" t="shared" si="293"/>
        <v>30000</v>
      </c>
      <c r="M1810" s="345">
        <f ca="1" t="shared" si="294"/>
        <v>280917.74</v>
      </c>
      <c r="N1810" s="345">
        <f ca="1" t="shared" si="295"/>
        <v>0</v>
      </c>
    </row>
    <row r="1811" ht="14.25" hidden="1" spans="1:14">
      <c r="A1811" s="334">
        <f>档案!A1810</f>
        <v>0</v>
      </c>
      <c r="B1811" s="334">
        <f ca="1" t="shared" si="288"/>
        <v>1</v>
      </c>
      <c r="D1811" s="334">
        <f ca="1" t="shared" si="296"/>
        <v>9</v>
      </c>
      <c r="E1811" s="327">
        <f ca="1" t="shared" si="297"/>
        <v>472</v>
      </c>
      <c r="F1811" s="327" t="str">
        <f ca="1">VLOOKUP(D1811,档案!A:C,3,FALSE)</f>
        <v>武汉开明</v>
      </c>
      <c r="G1811" s="338" t="str">
        <f ca="1">VLOOKUP(D1811,档案!A:B,2,FALSE)</f>
        <v>农商行豹澥支行310028</v>
      </c>
      <c r="H1811" s="328">
        <f ca="1" t="shared" si="289"/>
        <v>45723</v>
      </c>
      <c r="I1811" s="344" t="str">
        <f ca="1" t="shared" si="290"/>
        <v>生产部唐欣欣用款日照钢铁项目吊车费用付日照京华货运有限公司</v>
      </c>
      <c r="J1811" s="344" t="str">
        <f ca="1" t="shared" si="291"/>
        <v>项目成本</v>
      </c>
      <c r="K1811" s="345">
        <f ca="1" t="shared" si="292"/>
        <v>0</v>
      </c>
      <c r="L1811" s="345">
        <f ca="1" t="shared" si="293"/>
        <v>22061.4</v>
      </c>
      <c r="M1811" s="345">
        <f ca="1" t="shared" si="294"/>
        <v>258856.34</v>
      </c>
      <c r="N1811" s="345">
        <f ca="1" t="shared" si="295"/>
        <v>0</v>
      </c>
    </row>
    <row r="1812" ht="14.25" hidden="1" spans="1:14">
      <c r="A1812" s="334">
        <f>档案!A1811</f>
        <v>0</v>
      </c>
      <c r="B1812" s="334">
        <f ca="1" t="shared" si="288"/>
        <v>1</v>
      </c>
      <c r="D1812" s="334">
        <f ca="1" t="shared" si="296"/>
        <v>9</v>
      </c>
      <c r="E1812" s="327">
        <f ca="1" t="shared" si="297"/>
        <v>473</v>
      </c>
      <c r="F1812" s="327" t="str">
        <f ca="1">VLOOKUP(D1812,档案!A:C,3,FALSE)</f>
        <v>武汉开明</v>
      </c>
      <c r="G1812" s="338" t="str">
        <f ca="1">VLOOKUP(D1812,档案!A:B,2,FALSE)</f>
        <v>农商行豹澥支行310028</v>
      </c>
      <c r="H1812" s="328">
        <f ca="1" t="shared" si="289"/>
        <v>45724</v>
      </c>
      <c r="I1812" s="344" t="str">
        <f ca="1" t="shared" si="290"/>
        <v>ETC扣款</v>
      </c>
      <c r="J1812" s="344" t="str">
        <f ca="1" t="shared" si="291"/>
        <v>项目成本</v>
      </c>
      <c r="K1812" s="345">
        <f ca="1" t="shared" si="292"/>
        <v>0</v>
      </c>
      <c r="L1812" s="345">
        <f ca="1" t="shared" si="293"/>
        <v>10.1</v>
      </c>
      <c r="M1812" s="345">
        <f ca="1" t="shared" si="294"/>
        <v>258846.24</v>
      </c>
      <c r="N1812" s="345">
        <f ca="1" t="shared" si="295"/>
        <v>0</v>
      </c>
    </row>
    <row r="1813" ht="14.25" hidden="1" spans="1:14">
      <c r="A1813" s="334">
        <f>档案!A1812</f>
        <v>0</v>
      </c>
      <c r="B1813" s="334">
        <f ca="1" t="shared" si="288"/>
        <v>1</v>
      </c>
      <c r="D1813" s="334">
        <f ca="1" t="shared" si="296"/>
        <v>9</v>
      </c>
      <c r="E1813" s="327">
        <f ca="1" t="shared" si="297"/>
        <v>474</v>
      </c>
      <c r="F1813" s="327" t="str">
        <f ca="1">VLOOKUP(D1813,档案!A:C,3,FALSE)</f>
        <v>武汉开明</v>
      </c>
      <c r="G1813" s="338" t="str">
        <f ca="1">VLOOKUP(D1813,档案!A:B,2,FALSE)</f>
        <v>农商行豹澥支行310028</v>
      </c>
      <c r="H1813" s="328">
        <f ca="1" t="shared" si="289"/>
        <v>45724</v>
      </c>
      <c r="I1813" s="344" t="str">
        <f ca="1" t="shared" si="290"/>
        <v>ETC扣款</v>
      </c>
      <c r="J1813" s="344" t="str">
        <f ca="1" t="shared" si="291"/>
        <v>项目成本</v>
      </c>
      <c r="K1813" s="345">
        <f ca="1" t="shared" si="292"/>
        <v>0</v>
      </c>
      <c r="L1813" s="345">
        <f ca="1" t="shared" si="293"/>
        <v>10.1</v>
      </c>
      <c r="M1813" s="345">
        <f ca="1" t="shared" si="294"/>
        <v>258836.14</v>
      </c>
      <c r="N1813" s="345">
        <f ca="1" t="shared" si="295"/>
        <v>0</v>
      </c>
    </row>
    <row r="1814" ht="14.25" hidden="1" spans="1:14">
      <c r="A1814" s="334">
        <f>档案!A1813</f>
        <v>0</v>
      </c>
      <c r="B1814" s="334">
        <f ca="1" t="shared" si="288"/>
        <v>1</v>
      </c>
      <c r="D1814" s="334">
        <f ca="1" t="shared" si="296"/>
        <v>9</v>
      </c>
      <c r="E1814" s="327">
        <f ca="1" t="shared" si="297"/>
        <v>475</v>
      </c>
      <c r="F1814" s="327" t="str">
        <f ca="1">VLOOKUP(D1814,档案!A:C,3,FALSE)</f>
        <v>武汉开明</v>
      </c>
      <c r="G1814" s="338" t="str">
        <f ca="1">VLOOKUP(D1814,档案!A:B,2,FALSE)</f>
        <v>农商行豹澥支行310028</v>
      </c>
      <c r="H1814" s="328">
        <f ca="1" t="shared" si="289"/>
        <v>45725</v>
      </c>
      <c r="I1814" s="344" t="str">
        <f ca="1" t="shared" si="290"/>
        <v>ETC扣款</v>
      </c>
      <c r="J1814" s="344" t="str">
        <f ca="1" t="shared" si="291"/>
        <v>项目成本</v>
      </c>
      <c r="K1814" s="345">
        <f ca="1" t="shared" si="292"/>
        <v>0</v>
      </c>
      <c r="L1814" s="345">
        <f ca="1" t="shared" si="293"/>
        <v>188.1</v>
      </c>
      <c r="M1814" s="345">
        <f ca="1" t="shared" si="294"/>
        <v>258648.04</v>
      </c>
      <c r="N1814" s="345">
        <f ca="1" t="shared" si="295"/>
        <v>0</v>
      </c>
    </row>
    <row r="1815" ht="14.25" hidden="1" spans="1:14">
      <c r="A1815" s="334">
        <f>档案!A1814</f>
        <v>0</v>
      </c>
      <c r="B1815" s="334">
        <f ca="1" t="shared" si="288"/>
        <v>1</v>
      </c>
      <c r="D1815" s="334">
        <f ca="1" t="shared" si="296"/>
        <v>9</v>
      </c>
      <c r="E1815" s="327">
        <f ca="1" t="shared" si="297"/>
        <v>476</v>
      </c>
      <c r="F1815" s="327" t="str">
        <f ca="1">VLOOKUP(D1815,档案!A:C,3,FALSE)</f>
        <v>武汉开明</v>
      </c>
      <c r="G1815" s="338" t="str">
        <f ca="1">VLOOKUP(D1815,档案!A:B,2,FALSE)</f>
        <v>农商行豹澥支行310028</v>
      </c>
      <c r="H1815" s="328">
        <f ca="1" t="shared" si="289"/>
        <v>45725</v>
      </c>
      <c r="I1815" s="344" t="str">
        <f ca="1" t="shared" si="290"/>
        <v>ETC扣款</v>
      </c>
      <c r="J1815" s="344" t="str">
        <f ca="1" t="shared" si="291"/>
        <v>项目成本</v>
      </c>
      <c r="K1815" s="345">
        <f ca="1" t="shared" si="292"/>
        <v>0</v>
      </c>
      <c r="L1815" s="345">
        <f ca="1" t="shared" si="293"/>
        <v>10.1</v>
      </c>
      <c r="M1815" s="345">
        <f ca="1" t="shared" si="294"/>
        <v>258637.94</v>
      </c>
      <c r="N1815" s="345">
        <f ca="1" t="shared" si="295"/>
        <v>0</v>
      </c>
    </row>
    <row r="1816" ht="14.25" hidden="1" spans="1:14">
      <c r="A1816" s="334">
        <f>档案!A1815</f>
        <v>0</v>
      </c>
      <c r="B1816" s="334">
        <f ca="1" t="shared" si="288"/>
        <v>1</v>
      </c>
      <c r="D1816" s="334">
        <f ca="1" t="shared" si="296"/>
        <v>9</v>
      </c>
      <c r="E1816" s="327">
        <f ca="1" t="shared" si="297"/>
        <v>477</v>
      </c>
      <c r="F1816" s="327" t="str">
        <f ca="1">VLOOKUP(D1816,档案!A:C,3,FALSE)</f>
        <v>武汉开明</v>
      </c>
      <c r="G1816" s="338" t="str">
        <f ca="1">VLOOKUP(D1816,档案!A:B,2,FALSE)</f>
        <v>农商行豹澥支行310028</v>
      </c>
      <c r="H1816" s="328">
        <f ca="1" t="shared" si="289"/>
        <v>45725</v>
      </c>
      <c r="I1816" s="344" t="str">
        <f ca="1" t="shared" si="290"/>
        <v>ETC扣款</v>
      </c>
      <c r="J1816" s="344" t="str">
        <f ca="1" t="shared" si="291"/>
        <v>项目成本</v>
      </c>
      <c r="K1816" s="345">
        <f ca="1" t="shared" si="292"/>
        <v>0</v>
      </c>
      <c r="L1816" s="345">
        <f ca="1" t="shared" si="293"/>
        <v>224.73</v>
      </c>
      <c r="M1816" s="345">
        <f ca="1" t="shared" si="294"/>
        <v>258413.21</v>
      </c>
      <c r="N1816" s="345">
        <f ca="1" t="shared" si="295"/>
        <v>0</v>
      </c>
    </row>
    <row r="1817" ht="14.25" hidden="1" spans="1:14">
      <c r="A1817" s="334">
        <f>档案!A1816</f>
        <v>0</v>
      </c>
      <c r="B1817" s="334">
        <f ca="1" t="shared" si="288"/>
        <v>1</v>
      </c>
      <c r="D1817" s="334">
        <f ca="1" t="shared" si="296"/>
        <v>9</v>
      </c>
      <c r="E1817" s="327">
        <f ca="1" t="shared" si="297"/>
        <v>478</v>
      </c>
      <c r="F1817" s="327" t="str">
        <f ca="1">VLOOKUP(D1817,档案!A:C,3,FALSE)</f>
        <v>武汉开明</v>
      </c>
      <c r="G1817" s="338" t="str">
        <f ca="1">VLOOKUP(D1817,档案!A:B,2,FALSE)</f>
        <v>农商行豹澥支行310028</v>
      </c>
      <c r="H1817" s="328">
        <f ca="1" t="shared" si="289"/>
        <v>45725</v>
      </c>
      <c r="I1817" s="344" t="str">
        <f ca="1" t="shared" si="290"/>
        <v>ETC扣款</v>
      </c>
      <c r="J1817" s="344" t="str">
        <f ca="1" t="shared" si="291"/>
        <v>项目成本</v>
      </c>
      <c r="K1817" s="345">
        <f ca="1" t="shared" si="292"/>
        <v>0</v>
      </c>
      <c r="L1817" s="345">
        <f ca="1" t="shared" si="293"/>
        <v>40.85</v>
      </c>
      <c r="M1817" s="345">
        <f ca="1" t="shared" si="294"/>
        <v>258372.36</v>
      </c>
      <c r="N1817" s="345">
        <f ca="1" t="shared" si="295"/>
        <v>0</v>
      </c>
    </row>
    <row r="1818" ht="14.25" hidden="1" spans="1:14">
      <c r="A1818" s="334">
        <f>档案!A1817</f>
        <v>0</v>
      </c>
      <c r="B1818" s="334">
        <f ca="1" t="shared" si="288"/>
        <v>1</v>
      </c>
      <c r="D1818" s="334">
        <f ca="1" t="shared" si="296"/>
        <v>9</v>
      </c>
      <c r="E1818" s="327">
        <f ca="1" t="shared" si="297"/>
        <v>479</v>
      </c>
      <c r="F1818" s="327" t="str">
        <f ca="1">VLOOKUP(D1818,档案!A:C,3,FALSE)</f>
        <v>武汉开明</v>
      </c>
      <c r="G1818" s="338" t="str">
        <f ca="1">VLOOKUP(D1818,档案!A:B,2,FALSE)</f>
        <v>农商行豹澥支行310028</v>
      </c>
      <c r="H1818" s="328">
        <f ca="1" t="shared" si="289"/>
        <v>45726</v>
      </c>
      <c r="I1818" s="344" t="str">
        <f ca="1" t="shared" si="290"/>
        <v>ETC扣款</v>
      </c>
      <c r="J1818" s="344" t="str">
        <f ca="1" t="shared" si="291"/>
        <v>项目成本</v>
      </c>
      <c r="K1818" s="345">
        <f ca="1" t="shared" si="292"/>
        <v>0</v>
      </c>
      <c r="L1818" s="345">
        <f ca="1" t="shared" si="293"/>
        <v>22.8</v>
      </c>
      <c r="M1818" s="345">
        <f ca="1" t="shared" si="294"/>
        <v>258349.56</v>
      </c>
      <c r="N1818" s="345">
        <f ca="1" t="shared" si="295"/>
        <v>0</v>
      </c>
    </row>
    <row r="1819" ht="14.25" hidden="1" spans="1:14">
      <c r="A1819" s="334">
        <f>档案!A1818</f>
        <v>0</v>
      </c>
      <c r="B1819" s="334">
        <f ca="1" t="shared" si="288"/>
        <v>1</v>
      </c>
      <c r="D1819" s="334">
        <f ca="1" t="shared" si="296"/>
        <v>9</v>
      </c>
      <c r="E1819" s="327">
        <f ca="1" t="shared" si="297"/>
        <v>480</v>
      </c>
      <c r="F1819" s="327" t="str">
        <f ca="1">VLOOKUP(D1819,档案!A:C,3,FALSE)</f>
        <v>武汉开明</v>
      </c>
      <c r="G1819" s="338" t="str">
        <f ca="1">VLOOKUP(D1819,档案!A:B,2,FALSE)</f>
        <v>农商行豹澥支行310028</v>
      </c>
      <c r="H1819" s="328">
        <f ca="1" t="shared" si="289"/>
        <v>45726</v>
      </c>
      <c r="I1819" s="344" t="str">
        <f ca="1" t="shared" si="290"/>
        <v>ETC扣款</v>
      </c>
      <c r="J1819" s="344" t="str">
        <f ca="1" t="shared" si="291"/>
        <v>项目成本</v>
      </c>
      <c r="K1819" s="345">
        <f ca="1" t="shared" si="292"/>
        <v>0</v>
      </c>
      <c r="L1819" s="345">
        <f ca="1" t="shared" si="293"/>
        <v>30.4</v>
      </c>
      <c r="M1819" s="345">
        <f ca="1" t="shared" si="294"/>
        <v>258319.16</v>
      </c>
      <c r="N1819" s="345">
        <f ca="1" t="shared" si="295"/>
        <v>0</v>
      </c>
    </row>
    <row r="1820" ht="14.25" hidden="1" spans="1:14">
      <c r="A1820" s="334">
        <f>档案!A1819</f>
        <v>0</v>
      </c>
      <c r="B1820" s="334">
        <f ca="1" t="shared" si="288"/>
        <v>1</v>
      </c>
      <c r="D1820" s="334">
        <f ca="1" t="shared" si="296"/>
        <v>9</v>
      </c>
      <c r="E1820" s="327">
        <f ca="1" t="shared" si="297"/>
        <v>481</v>
      </c>
      <c r="F1820" s="327" t="str">
        <f ca="1">VLOOKUP(D1820,档案!A:C,3,FALSE)</f>
        <v>武汉开明</v>
      </c>
      <c r="G1820" s="338" t="str">
        <f ca="1">VLOOKUP(D1820,档案!A:B,2,FALSE)</f>
        <v>农商行豹澥支行310028</v>
      </c>
      <c r="H1820" s="328">
        <f ca="1" t="shared" si="289"/>
        <v>45726</v>
      </c>
      <c r="I1820" s="344" t="str">
        <f ca="1" t="shared" si="290"/>
        <v>销售部管厚良借支差旅费备用金--个人</v>
      </c>
      <c r="J1820" s="344" t="str">
        <f ca="1" t="shared" si="291"/>
        <v>付日常费用</v>
      </c>
      <c r="K1820" s="345">
        <f ca="1" t="shared" si="292"/>
        <v>0</v>
      </c>
      <c r="L1820" s="345">
        <f ca="1" t="shared" si="293"/>
        <v>3000</v>
      </c>
      <c r="M1820" s="345">
        <f ca="1" t="shared" si="294"/>
        <v>255319.16</v>
      </c>
      <c r="N1820" s="345">
        <f ca="1" t="shared" si="295"/>
        <v>0</v>
      </c>
    </row>
    <row r="1821" ht="14.25" hidden="1" spans="1:14">
      <c r="A1821" s="334">
        <f>档案!A1820</f>
        <v>0</v>
      </c>
      <c r="B1821" s="334">
        <f ca="1" t="shared" si="288"/>
        <v>1</v>
      </c>
      <c r="D1821" s="334">
        <f ca="1" t="shared" si="296"/>
        <v>9</v>
      </c>
      <c r="E1821" s="327">
        <f ca="1" t="shared" si="297"/>
        <v>482</v>
      </c>
      <c r="F1821" s="327" t="str">
        <f ca="1">VLOOKUP(D1821,档案!A:C,3,FALSE)</f>
        <v>武汉开明</v>
      </c>
      <c r="G1821" s="338" t="str">
        <f ca="1">VLOOKUP(D1821,档案!A:B,2,FALSE)</f>
        <v>农商行豹澥支行310028</v>
      </c>
      <c r="H1821" s="328">
        <f ca="1" t="shared" si="289"/>
        <v>45726</v>
      </c>
      <c r="I1821" s="344" t="str">
        <f ca="1" t="shared" si="290"/>
        <v>ETC扣款</v>
      </c>
      <c r="J1821" s="344" t="str">
        <f ca="1" t="shared" si="291"/>
        <v>项目成本</v>
      </c>
      <c r="K1821" s="345">
        <f ca="1" t="shared" si="292"/>
        <v>0</v>
      </c>
      <c r="L1821" s="345">
        <f ca="1" t="shared" si="293"/>
        <v>27.23</v>
      </c>
      <c r="M1821" s="345">
        <f ca="1" t="shared" si="294"/>
        <v>255291.93</v>
      </c>
      <c r="N1821" s="345">
        <f ca="1" t="shared" si="295"/>
        <v>0</v>
      </c>
    </row>
    <row r="1822" ht="14.25" hidden="1" spans="1:14">
      <c r="A1822" s="334">
        <f>档案!A1821</f>
        <v>0</v>
      </c>
      <c r="B1822" s="334">
        <f ca="1" t="shared" si="288"/>
        <v>1</v>
      </c>
      <c r="D1822" s="334">
        <f ca="1" t="shared" si="296"/>
        <v>9</v>
      </c>
      <c r="E1822" s="327">
        <f ca="1" t="shared" si="297"/>
        <v>483</v>
      </c>
      <c r="F1822" s="327" t="str">
        <f ca="1">VLOOKUP(D1822,档案!A:C,3,FALSE)</f>
        <v>武汉开明</v>
      </c>
      <c r="G1822" s="338" t="str">
        <f ca="1">VLOOKUP(D1822,档案!A:B,2,FALSE)</f>
        <v>农商行豹澥支行310028</v>
      </c>
      <c r="H1822" s="328">
        <f ca="1" t="shared" si="289"/>
        <v>45726</v>
      </c>
      <c r="I1822" s="344" t="str">
        <f ca="1" t="shared" si="290"/>
        <v>ETC扣款</v>
      </c>
      <c r="J1822" s="344" t="str">
        <f ca="1" t="shared" si="291"/>
        <v>项目成本</v>
      </c>
      <c r="K1822" s="345">
        <f ca="1" t="shared" si="292"/>
        <v>0</v>
      </c>
      <c r="L1822" s="345">
        <f ca="1" t="shared" si="293"/>
        <v>10.1</v>
      </c>
      <c r="M1822" s="345">
        <f ca="1" t="shared" si="294"/>
        <v>255281.83</v>
      </c>
      <c r="N1822" s="345">
        <f ca="1" t="shared" si="295"/>
        <v>0</v>
      </c>
    </row>
    <row r="1823" ht="14.25" hidden="1" spans="1:14">
      <c r="A1823" s="334">
        <f>档案!A1822</f>
        <v>0</v>
      </c>
      <c r="B1823" s="334">
        <f ca="1" t="shared" si="288"/>
        <v>1</v>
      </c>
      <c r="D1823" s="334">
        <f ca="1" t="shared" si="296"/>
        <v>9</v>
      </c>
      <c r="E1823" s="327">
        <f ca="1" t="shared" si="297"/>
        <v>484</v>
      </c>
      <c r="F1823" s="327" t="str">
        <f ca="1">VLOOKUP(D1823,档案!A:C,3,FALSE)</f>
        <v>武汉开明</v>
      </c>
      <c r="G1823" s="338" t="str">
        <f ca="1">VLOOKUP(D1823,档案!A:B,2,FALSE)</f>
        <v>农商行豹澥支行310028</v>
      </c>
      <c r="H1823" s="328">
        <f ca="1" t="shared" si="289"/>
        <v>45726</v>
      </c>
      <c r="I1823" s="344" t="str">
        <f ca="1" t="shared" si="290"/>
        <v>ETC扣款</v>
      </c>
      <c r="J1823" s="344" t="str">
        <f ca="1" t="shared" si="291"/>
        <v>项目成本</v>
      </c>
      <c r="K1823" s="345">
        <f ca="1" t="shared" si="292"/>
        <v>0</v>
      </c>
      <c r="L1823" s="345">
        <f ca="1" t="shared" si="293"/>
        <v>34.04</v>
      </c>
      <c r="M1823" s="345">
        <f ca="1" t="shared" si="294"/>
        <v>255247.79</v>
      </c>
      <c r="N1823" s="345">
        <f ca="1" t="shared" si="295"/>
        <v>0</v>
      </c>
    </row>
    <row r="1824" ht="14.25" hidden="1" spans="1:14">
      <c r="A1824" s="334">
        <f>档案!A1823</f>
        <v>0</v>
      </c>
      <c r="B1824" s="334">
        <f ca="1" t="shared" si="288"/>
        <v>1</v>
      </c>
      <c r="D1824" s="334">
        <f ca="1" t="shared" si="296"/>
        <v>9</v>
      </c>
      <c r="E1824" s="327">
        <f ca="1" t="shared" si="297"/>
        <v>485</v>
      </c>
      <c r="F1824" s="327" t="str">
        <f ca="1">VLOOKUP(D1824,档案!A:C,3,FALSE)</f>
        <v>武汉开明</v>
      </c>
      <c r="G1824" s="338" t="str">
        <f ca="1">VLOOKUP(D1824,档案!A:B,2,FALSE)</f>
        <v>农商行豹澥支行310028</v>
      </c>
      <c r="H1824" s="328">
        <f ca="1" t="shared" si="289"/>
        <v>45726</v>
      </c>
      <c r="I1824" s="344" t="str">
        <f ca="1" t="shared" si="290"/>
        <v>ETC扣款</v>
      </c>
      <c r="J1824" s="344" t="str">
        <f ca="1" t="shared" si="291"/>
        <v>项目成本</v>
      </c>
      <c r="K1824" s="345">
        <f ca="1" t="shared" si="292"/>
        <v>0</v>
      </c>
      <c r="L1824" s="345">
        <f ca="1" t="shared" si="293"/>
        <v>29.45</v>
      </c>
      <c r="M1824" s="345">
        <f ca="1" t="shared" si="294"/>
        <v>255218.34</v>
      </c>
      <c r="N1824" s="345">
        <f ca="1" t="shared" si="295"/>
        <v>0</v>
      </c>
    </row>
    <row r="1825" ht="14.25" hidden="1" spans="1:14">
      <c r="A1825" s="334">
        <f>档案!A1824</f>
        <v>0</v>
      </c>
      <c r="B1825" s="334">
        <f ca="1" t="shared" si="288"/>
        <v>1</v>
      </c>
      <c r="D1825" s="334">
        <f ca="1" t="shared" si="296"/>
        <v>9</v>
      </c>
      <c r="E1825" s="327">
        <f ca="1" t="shared" si="297"/>
        <v>486</v>
      </c>
      <c r="F1825" s="327" t="str">
        <f ca="1">VLOOKUP(D1825,档案!A:C,3,FALSE)</f>
        <v>武汉开明</v>
      </c>
      <c r="G1825" s="338" t="str">
        <f ca="1">VLOOKUP(D1825,档案!A:B,2,FALSE)</f>
        <v>农商行豹澥支行310028</v>
      </c>
      <c r="H1825" s="328">
        <f ca="1" t="shared" si="289"/>
        <v>45726</v>
      </c>
      <c r="I1825" s="344" t="str">
        <f ca="1" t="shared" si="290"/>
        <v>ETC扣款</v>
      </c>
      <c r="J1825" s="344" t="str">
        <f ca="1" t="shared" si="291"/>
        <v>项目成本</v>
      </c>
      <c r="K1825" s="345">
        <f ca="1" t="shared" si="292"/>
        <v>0</v>
      </c>
      <c r="L1825" s="345">
        <f ca="1" t="shared" si="293"/>
        <v>177.65</v>
      </c>
      <c r="M1825" s="345">
        <f ca="1" t="shared" si="294"/>
        <v>255040.69</v>
      </c>
      <c r="N1825" s="345">
        <f ca="1" t="shared" si="295"/>
        <v>0</v>
      </c>
    </row>
    <row r="1826" ht="14.25" hidden="1" spans="1:14">
      <c r="A1826" s="334">
        <f>档案!A1825</f>
        <v>0</v>
      </c>
      <c r="B1826" s="334">
        <f ca="1" t="shared" si="288"/>
        <v>1</v>
      </c>
      <c r="D1826" s="334">
        <f ca="1" t="shared" si="296"/>
        <v>9</v>
      </c>
      <c r="E1826" s="327">
        <f ca="1" t="shared" si="297"/>
        <v>487</v>
      </c>
      <c r="F1826" s="327" t="str">
        <f ca="1">VLOOKUP(D1826,档案!A:C,3,FALSE)</f>
        <v>武汉开明</v>
      </c>
      <c r="G1826" s="338" t="str">
        <f ca="1">VLOOKUP(D1826,档案!A:B,2,FALSE)</f>
        <v>农商行豹澥支行310028</v>
      </c>
      <c r="H1826" s="328">
        <f ca="1" t="shared" si="289"/>
        <v>45727</v>
      </c>
      <c r="I1826" s="344" t="str">
        <f ca="1" t="shared" si="290"/>
        <v>销售部管厚良用款湖北双环3.6招待费--个人</v>
      </c>
      <c r="J1826" s="344" t="str">
        <f ca="1" t="shared" si="291"/>
        <v>项目成本</v>
      </c>
      <c r="K1826" s="345">
        <f ca="1" t="shared" si="292"/>
        <v>0</v>
      </c>
      <c r="L1826" s="345">
        <f ca="1" t="shared" si="293"/>
        <v>620</v>
      </c>
      <c r="M1826" s="345">
        <f ca="1" t="shared" si="294"/>
        <v>254420.69</v>
      </c>
      <c r="N1826" s="345">
        <f ca="1" t="shared" si="295"/>
        <v>0</v>
      </c>
    </row>
    <row r="1827" ht="14.25" hidden="1" spans="1:14">
      <c r="A1827" s="334">
        <f>档案!A1826</f>
        <v>0</v>
      </c>
      <c r="B1827" s="334">
        <f ca="1" t="shared" si="288"/>
        <v>1</v>
      </c>
      <c r="D1827" s="334">
        <f ca="1" t="shared" si="296"/>
        <v>9</v>
      </c>
      <c r="E1827" s="327">
        <f ca="1" t="shared" si="297"/>
        <v>488</v>
      </c>
      <c r="F1827" s="327" t="str">
        <f ca="1">VLOOKUP(D1827,档案!A:C,3,FALSE)</f>
        <v>武汉开明</v>
      </c>
      <c r="G1827" s="338" t="str">
        <f ca="1">VLOOKUP(D1827,档案!A:B,2,FALSE)</f>
        <v>农商行豹澥支行310028</v>
      </c>
      <c r="H1827" s="328">
        <f ca="1" t="shared" si="289"/>
        <v>45727</v>
      </c>
      <c r="I1827" s="344" t="str">
        <f ca="1" t="shared" si="290"/>
        <v>销售部林维用款日照钢铁2.18招待费--个人</v>
      </c>
      <c r="J1827" s="344" t="str">
        <f ca="1" t="shared" si="291"/>
        <v>项目成本</v>
      </c>
      <c r="K1827" s="345">
        <f ca="1" t="shared" si="292"/>
        <v>0</v>
      </c>
      <c r="L1827" s="345">
        <f ca="1" t="shared" si="293"/>
        <v>515</v>
      </c>
      <c r="M1827" s="345">
        <f ca="1" t="shared" si="294"/>
        <v>253905.69</v>
      </c>
      <c r="N1827" s="345">
        <f ca="1" t="shared" si="295"/>
        <v>0</v>
      </c>
    </row>
    <row r="1828" ht="14.25" hidden="1" spans="1:14">
      <c r="A1828" s="334">
        <f>档案!A1827</f>
        <v>0</v>
      </c>
      <c r="B1828" s="334">
        <f ca="1" t="shared" si="288"/>
        <v>1</v>
      </c>
      <c r="D1828" s="334">
        <f ca="1" t="shared" si="296"/>
        <v>9</v>
      </c>
      <c r="E1828" s="327">
        <f ca="1" t="shared" si="297"/>
        <v>489</v>
      </c>
      <c r="F1828" s="327" t="str">
        <f ca="1">VLOOKUP(D1828,档案!A:C,3,FALSE)</f>
        <v>武汉开明</v>
      </c>
      <c r="G1828" s="338" t="str">
        <f ca="1">VLOOKUP(D1828,档案!A:B,2,FALSE)</f>
        <v>农商行豹澥支行310028</v>
      </c>
      <c r="H1828" s="328">
        <f ca="1" t="shared" si="289"/>
        <v>45727</v>
      </c>
      <c r="I1828" s="344" t="str">
        <f ca="1" t="shared" si="290"/>
        <v>财务部王金平用款武汉开明2024年审计报告费用付武汉街可达科技服务有限公司--公司</v>
      </c>
      <c r="J1828" s="344" t="str">
        <f ca="1" t="shared" si="291"/>
        <v>付日常费用</v>
      </c>
      <c r="K1828" s="345">
        <f ca="1" t="shared" si="292"/>
        <v>0</v>
      </c>
      <c r="L1828" s="345">
        <f ca="1" t="shared" si="293"/>
        <v>2500</v>
      </c>
      <c r="M1828" s="345">
        <f ca="1" t="shared" si="294"/>
        <v>251405.69</v>
      </c>
      <c r="N1828" s="345">
        <f ca="1" t="shared" si="295"/>
        <v>0</v>
      </c>
    </row>
    <row r="1829" ht="14.25" hidden="1" spans="1:14">
      <c r="A1829" s="334">
        <f>档案!A1828</f>
        <v>0</v>
      </c>
      <c r="B1829" s="334">
        <f ca="1" t="shared" si="288"/>
        <v>1</v>
      </c>
      <c r="D1829" s="334">
        <f ca="1" t="shared" si="296"/>
        <v>9</v>
      </c>
      <c r="E1829" s="327">
        <f ca="1" t="shared" si="297"/>
        <v>490</v>
      </c>
      <c r="F1829" s="327" t="str">
        <f ca="1">VLOOKUP(D1829,档案!A:C,3,FALSE)</f>
        <v>武汉开明</v>
      </c>
      <c r="G1829" s="338" t="str">
        <f ca="1">VLOOKUP(D1829,档案!A:B,2,FALSE)</f>
        <v>农商行豹澥支行310028</v>
      </c>
      <c r="H1829" s="328">
        <f ca="1" t="shared" si="289"/>
        <v>45727</v>
      </c>
      <c r="I1829" s="344" t="str">
        <f ca="1" t="shared" si="290"/>
        <v>销售部林维用款莱芜钢铁甲方制作拖轮运输工装2个材料及人工费付林维--个人</v>
      </c>
      <c r="J1829" s="344" t="str">
        <f ca="1" t="shared" si="291"/>
        <v>项目成本</v>
      </c>
      <c r="K1829" s="345">
        <f ca="1" t="shared" si="292"/>
        <v>0</v>
      </c>
      <c r="L1829" s="345">
        <f ca="1" t="shared" si="293"/>
        <v>5000</v>
      </c>
      <c r="M1829" s="345">
        <f ca="1" t="shared" si="294"/>
        <v>246405.69</v>
      </c>
      <c r="N1829" s="345">
        <f ca="1" t="shared" si="295"/>
        <v>0</v>
      </c>
    </row>
    <row r="1830" ht="14.25" hidden="1" spans="1:14">
      <c r="A1830" s="334">
        <f>档案!A1829</f>
        <v>0</v>
      </c>
      <c r="B1830" s="334">
        <f ca="1" t="shared" si="288"/>
        <v>1</v>
      </c>
      <c r="D1830" s="334">
        <f ca="1" t="shared" si="296"/>
        <v>9</v>
      </c>
      <c r="E1830" s="327">
        <f ca="1" t="shared" si="297"/>
        <v>491</v>
      </c>
      <c r="F1830" s="327" t="str">
        <f ca="1">VLOOKUP(D1830,档案!A:C,3,FALSE)</f>
        <v>武汉开明</v>
      </c>
      <c r="G1830" s="338" t="str">
        <f ca="1">VLOOKUP(D1830,档案!A:B,2,FALSE)</f>
        <v>农商行豹澥支行310028</v>
      </c>
      <c r="H1830" s="328">
        <f ca="1" t="shared" si="289"/>
        <v>45727</v>
      </c>
      <c r="I1830" s="344" t="str">
        <f ca="1" t="shared" si="290"/>
        <v>财务部童西婷用款徐中科团队借支付吴传俊--个人</v>
      </c>
      <c r="J1830" s="344" t="str">
        <f ca="1" t="shared" si="291"/>
        <v>项目成本</v>
      </c>
      <c r="K1830" s="345">
        <f ca="1" t="shared" si="292"/>
        <v>0</v>
      </c>
      <c r="L1830" s="345">
        <f ca="1" t="shared" si="293"/>
        <v>2000</v>
      </c>
      <c r="M1830" s="345">
        <f ca="1" t="shared" si="294"/>
        <v>244405.69</v>
      </c>
      <c r="N1830" s="345">
        <f ca="1" t="shared" si="295"/>
        <v>0</v>
      </c>
    </row>
    <row r="1831" ht="14.25" hidden="1" spans="1:14">
      <c r="A1831" s="334">
        <f>档案!A1830</f>
        <v>0</v>
      </c>
      <c r="B1831" s="334">
        <f ca="1" t="shared" si="288"/>
        <v>1</v>
      </c>
      <c r="D1831" s="334">
        <f ca="1" t="shared" si="296"/>
        <v>9</v>
      </c>
      <c r="E1831" s="327">
        <f ca="1" t="shared" si="297"/>
        <v>492</v>
      </c>
      <c r="F1831" s="327" t="str">
        <f ca="1">VLOOKUP(D1831,档案!A:C,3,FALSE)</f>
        <v>武汉开明</v>
      </c>
      <c r="G1831" s="338" t="str">
        <f ca="1">VLOOKUP(D1831,档案!A:B,2,FALSE)</f>
        <v>农商行豹澥支行310028</v>
      </c>
      <c r="H1831" s="328">
        <f ca="1" t="shared" si="289"/>
        <v>45727</v>
      </c>
      <c r="I1831" s="344" t="str">
        <f ca="1" t="shared" si="290"/>
        <v>武汉农商行转王先梅邮政</v>
      </c>
      <c r="J1831" s="344" t="str">
        <f ca="1" t="shared" si="291"/>
        <v>转出他行或提现</v>
      </c>
      <c r="K1831" s="345">
        <f ca="1" t="shared" si="292"/>
        <v>0</v>
      </c>
      <c r="L1831" s="345">
        <f ca="1" t="shared" si="293"/>
        <v>50000</v>
      </c>
      <c r="M1831" s="345">
        <f ca="1" t="shared" si="294"/>
        <v>194405.69</v>
      </c>
      <c r="N1831" s="345">
        <f ca="1" t="shared" si="295"/>
        <v>0</v>
      </c>
    </row>
    <row r="1832" ht="14.25" hidden="1" spans="1:14">
      <c r="A1832" s="334">
        <f>档案!A1831</f>
        <v>0</v>
      </c>
      <c r="B1832" s="334">
        <f ca="1" t="shared" si="288"/>
        <v>1</v>
      </c>
      <c r="D1832" s="334">
        <f ca="1" t="shared" si="296"/>
        <v>9</v>
      </c>
      <c r="E1832" s="327">
        <f ca="1" t="shared" si="297"/>
        <v>493</v>
      </c>
      <c r="F1832" s="327" t="str">
        <f ca="1">VLOOKUP(D1832,档案!A:C,3,FALSE)</f>
        <v>武汉开明</v>
      </c>
      <c r="G1832" s="338" t="str">
        <f ca="1">VLOOKUP(D1832,档案!A:B,2,FALSE)</f>
        <v>农商行豹澥支行310028</v>
      </c>
      <c r="H1832" s="328">
        <f ca="1" t="shared" si="289"/>
        <v>45727</v>
      </c>
      <c r="I1832" s="344" t="str">
        <f ca="1" t="shared" si="290"/>
        <v>ETC扣款</v>
      </c>
      <c r="J1832" s="344" t="str">
        <f ca="1" t="shared" si="291"/>
        <v>项目成本</v>
      </c>
      <c r="K1832" s="345">
        <f ca="1" t="shared" si="292"/>
        <v>0</v>
      </c>
      <c r="L1832" s="345">
        <f ca="1" t="shared" si="293"/>
        <v>29.45</v>
      </c>
      <c r="M1832" s="345">
        <f ca="1" t="shared" si="294"/>
        <v>194376.24</v>
      </c>
      <c r="N1832" s="345">
        <f ca="1" t="shared" si="295"/>
        <v>0</v>
      </c>
    </row>
    <row r="1833" ht="14.25" hidden="1" spans="1:14">
      <c r="A1833" s="334">
        <f>档案!A1832</f>
        <v>0</v>
      </c>
      <c r="B1833" s="334">
        <f ca="1" t="shared" si="288"/>
        <v>1</v>
      </c>
      <c r="D1833" s="334">
        <f ca="1" t="shared" si="296"/>
        <v>9</v>
      </c>
      <c r="E1833" s="327">
        <f ca="1" t="shared" si="297"/>
        <v>494</v>
      </c>
      <c r="F1833" s="327" t="str">
        <f ca="1">VLOOKUP(D1833,档案!A:C,3,FALSE)</f>
        <v>武汉开明</v>
      </c>
      <c r="G1833" s="338" t="str">
        <f ca="1">VLOOKUP(D1833,档案!A:B,2,FALSE)</f>
        <v>农商行豹澥支行310028</v>
      </c>
      <c r="H1833" s="328">
        <f ca="1" t="shared" si="289"/>
        <v>45727</v>
      </c>
      <c r="I1833" s="344" t="str">
        <f ca="1" t="shared" si="290"/>
        <v>ETC扣款</v>
      </c>
      <c r="J1833" s="344" t="str">
        <f ca="1" t="shared" si="291"/>
        <v>项目成本</v>
      </c>
      <c r="K1833" s="345">
        <f ca="1" t="shared" si="292"/>
        <v>0</v>
      </c>
      <c r="L1833" s="345">
        <f ca="1" t="shared" si="293"/>
        <v>10.1</v>
      </c>
      <c r="M1833" s="345">
        <f ca="1" t="shared" si="294"/>
        <v>194366.14</v>
      </c>
      <c r="N1833" s="345">
        <f ca="1" t="shared" si="295"/>
        <v>0</v>
      </c>
    </row>
    <row r="1834" ht="14.25" hidden="1" spans="1:14">
      <c r="A1834" s="334">
        <f>档案!A1833</f>
        <v>0</v>
      </c>
      <c r="B1834" s="334">
        <f ca="1" t="shared" si="288"/>
        <v>1</v>
      </c>
      <c r="D1834" s="334">
        <f ca="1" t="shared" si="296"/>
        <v>9</v>
      </c>
      <c r="E1834" s="327">
        <f ca="1" t="shared" si="297"/>
        <v>495</v>
      </c>
      <c r="F1834" s="327" t="str">
        <f ca="1">VLOOKUP(D1834,档案!A:C,3,FALSE)</f>
        <v>武汉开明</v>
      </c>
      <c r="G1834" s="338" t="str">
        <f ca="1">VLOOKUP(D1834,档案!A:B,2,FALSE)</f>
        <v>农商行豹澥支行310028</v>
      </c>
      <c r="H1834" s="328">
        <f ca="1" t="shared" si="289"/>
        <v>45727</v>
      </c>
      <c r="I1834" s="344" t="str">
        <f ca="1" t="shared" si="290"/>
        <v>ETC扣款</v>
      </c>
      <c r="J1834" s="344" t="str">
        <f ca="1" t="shared" si="291"/>
        <v>项目成本</v>
      </c>
      <c r="K1834" s="345">
        <f ca="1" t="shared" si="292"/>
        <v>0</v>
      </c>
      <c r="L1834" s="345">
        <f ca="1" t="shared" si="293"/>
        <v>10.1</v>
      </c>
      <c r="M1834" s="345">
        <f ca="1" t="shared" si="294"/>
        <v>194356.04</v>
      </c>
      <c r="N1834" s="345">
        <f ca="1" t="shared" si="295"/>
        <v>0</v>
      </c>
    </row>
    <row r="1835" ht="14.25" hidden="1" spans="1:14">
      <c r="A1835" s="334">
        <f>档案!A1834</f>
        <v>0</v>
      </c>
      <c r="B1835" s="334">
        <f ca="1" t="shared" si="288"/>
        <v>1</v>
      </c>
      <c r="D1835" s="334">
        <f ca="1" t="shared" si="296"/>
        <v>9</v>
      </c>
      <c r="E1835" s="327">
        <f ca="1" t="shared" si="297"/>
        <v>496</v>
      </c>
      <c r="F1835" s="327" t="str">
        <f ca="1">VLOOKUP(D1835,档案!A:C,3,FALSE)</f>
        <v>武汉开明</v>
      </c>
      <c r="G1835" s="338" t="str">
        <f ca="1">VLOOKUP(D1835,档案!A:B,2,FALSE)</f>
        <v>农商行豹澥支行310028</v>
      </c>
      <c r="H1835" s="328">
        <f ca="1" t="shared" si="289"/>
        <v>45727</v>
      </c>
      <c r="I1835" s="344" t="str">
        <f ca="1" t="shared" si="290"/>
        <v>ETC扣款</v>
      </c>
      <c r="J1835" s="344" t="str">
        <f ca="1" t="shared" si="291"/>
        <v>项目成本</v>
      </c>
      <c r="K1835" s="345">
        <f ca="1" t="shared" si="292"/>
        <v>0</v>
      </c>
      <c r="L1835" s="345">
        <f ca="1" t="shared" si="293"/>
        <v>17.1</v>
      </c>
      <c r="M1835" s="345">
        <f ca="1" t="shared" si="294"/>
        <v>194338.94</v>
      </c>
      <c r="N1835" s="345">
        <f ca="1" t="shared" si="295"/>
        <v>0</v>
      </c>
    </row>
    <row r="1836" ht="14.25" hidden="1" spans="1:14">
      <c r="A1836" s="334">
        <f>档案!A1835</f>
        <v>0</v>
      </c>
      <c r="B1836" s="334">
        <f ca="1" t="shared" si="288"/>
        <v>1</v>
      </c>
      <c r="D1836" s="334">
        <f ca="1" t="shared" si="296"/>
        <v>9</v>
      </c>
      <c r="E1836" s="327">
        <f ca="1" t="shared" si="297"/>
        <v>497</v>
      </c>
      <c r="F1836" s="327" t="str">
        <f ca="1">VLOOKUP(D1836,档案!A:C,3,FALSE)</f>
        <v>武汉开明</v>
      </c>
      <c r="G1836" s="338" t="str">
        <f ca="1">VLOOKUP(D1836,档案!A:B,2,FALSE)</f>
        <v>农商行豹澥支行310028</v>
      </c>
      <c r="H1836" s="328">
        <f ca="1" t="shared" si="289"/>
        <v>45727</v>
      </c>
      <c r="I1836" s="344" t="str">
        <f ca="1" t="shared" si="290"/>
        <v>ETC扣款</v>
      </c>
      <c r="J1836" s="344" t="str">
        <f ca="1" t="shared" si="291"/>
        <v>项目成本</v>
      </c>
      <c r="K1836" s="345">
        <f ca="1" t="shared" si="292"/>
        <v>0</v>
      </c>
      <c r="L1836" s="345">
        <f ca="1" t="shared" si="293"/>
        <v>21.7</v>
      </c>
      <c r="M1836" s="345">
        <f ca="1" t="shared" si="294"/>
        <v>194317.24</v>
      </c>
      <c r="N1836" s="345">
        <f ca="1" t="shared" si="295"/>
        <v>0</v>
      </c>
    </row>
    <row r="1837" ht="14.25" hidden="1" spans="1:14">
      <c r="A1837" s="334">
        <f>档案!A1836</f>
        <v>0</v>
      </c>
      <c r="B1837" s="334">
        <f ca="1" t="shared" si="288"/>
        <v>1</v>
      </c>
      <c r="D1837" s="334">
        <f ca="1" t="shared" si="296"/>
        <v>9</v>
      </c>
      <c r="E1837" s="327">
        <f ca="1" t="shared" si="297"/>
        <v>498</v>
      </c>
      <c r="F1837" s="327" t="str">
        <f ca="1">VLOOKUP(D1837,档案!A:C,3,FALSE)</f>
        <v>武汉开明</v>
      </c>
      <c r="G1837" s="338" t="str">
        <f ca="1">VLOOKUP(D1837,档案!A:B,2,FALSE)</f>
        <v>农商行豹澥支行310028</v>
      </c>
      <c r="H1837" s="328">
        <f ca="1" t="shared" si="289"/>
        <v>45727</v>
      </c>
      <c r="I1837" s="344" t="str">
        <f ca="1" t="shared" si="290"/>
        <v>ETC扣款</v>
      </c>
      <c r="J1837" s="344" t="str">
        <f ca="1" t="shared" si="291"/>
        <v>项目成本</v>
      </c>
      <c r="K1837" s="345">
        <f ca="1" t="shared" si="292"/>
        <v>0</v>
      </c>
      <c r="L1837" s="345">
        <f ca="1" t="shared" si="293"/>
        <v>10.1</v>
      </c>
      <c r="M1837" s="345">
        <f ca="1" t="shared" si="294"/>
        <v>194307.14</v>
      </c>
      <c r="N1837" s="345">
        <f ca="1" t="shared" si="295"/>
        <v>0</v>
      </c>
    </row>
    <row r="1838" ht="14.25" hidden="1" spans="1:14">
      <c r="A1838" s="334">
        <f>档案!A1837</f>
        <v>0</v>
      </c>
      <c r="B1838" s="334">
        <f ca="1" t="shared" si="288"/>
        <v>1</v>
      </c>
      <c r="D1838" s="334">
        <f ca="1" t="shared" si="296"/>
        <v>9</v>
      </c>
      <c r="E1838" s="327">
        <f ca="1" t="shared" si="297"/>
        <v>499</v>
      </c>
      <c r="F1838" s="327" t="str">
        <f ca="1">VLOOKUP(D1838,档案!A:C,3,FALSE)</f>
        <v>武汉开明</v>
      </c>
      <c r="G1838" s="338" t="str">
        <f ca="1">VLOOKUP(D1838,档案!A:B,2,FALSE)</f>
        <v>农商行豹澥支行310028</v>
      </c>
      <c r="H1838" s="328">
        <f ca="1" t="shared" si="289"/>
        <v>45727</v>
      </c>
      <c r="I1838" s="344" t="str">
        <f ca="1" t="shared" si="290"/>
        <v>ETC扣款</v>
      </c>
      <c r="J1838" s="344" t="str">
        <f ca="1" t="shared" si="291"/>
        <v>项目成本</v>
      </c>
      <c r="K1838" s="345">
        <f ca="1" t="shared" si="292"/>
        <v>0</v>
      </c>
      <c r="L1838" s="345">
        <f ca="1" t="shared" si="293"/>
        <v>31.96</v>
      </c>
      <c r="M1838" s="345">
        <f ca="1" t="shared" si="294"/>
        <v>194275.18</v>
      </c>
      <c r="N1838" s="345">
        <f ca="1" t="shared" si="295"/>
        <v>0</v>
      </c>
    </row>
    <row r="1839" ht="14.25" hidden="1" spans="1:14">
      <c r="A1839" s="334">
        <f>档案!A1838</f>
        <v>0</v>
      </c>
      <c r="B1839" s="334">
        <f ca="1" t="shared" si="288"/>
        <v>1</v>
      </c>
      <c r="D1839" s="334">
        <f ca="1" t="shared" si="296"/>
        <v>9</v>
      </c>
      <c r="E1839" s="327">
        <f ca="1" t="shared" si="297"/>
        <v>500</v>
      </c>
      <c r="F1839" s="327" t="str">
        <f ca="1">VLOOKUP(D1839,档案!A:C,3,FALSE)</f>
        <v>武汉开明</v>
      </c>
      <c r="G1839" s="338" t="str">
        <f ca="1">VLOOKUP(D1839,档案!A:B,2,FALSE)</f>
        <v>农商行豹澥支行310028</v>
      </c>
      <c r="H1839" s="328">
        <f ca="1" t="shared" si="289"/>
        <v>45727</v>
      </c>
      <c r="I1839" s="344" t="str">
        <f ca="1" t="shared" si="290"/>
        <v>付蒋霞2025年1月工资</v>
      </c>
      <c r="J1839" s="344" t="str">
        <f ca="1" t="shared" si="291"/>
        <v>付日常费用</v>
      </c>
      <c r="K1839" s="345">
        <f ca="1" t="shared" si="292"/>
        <v>0</v>
      </c>
      <c r="L1839" s="345">
        <f ca="1" t="shared" si="293"/>
        <v>8464.37</v>
      </c>
      <c r="M1839" s="345">
        <f ca="1" t="shared" si="294"/>
        <v>185810.81</v>
      </c>
      <c r="N1839" s="345">
        <f ca="1" t="shared" si="295"/>
        <v>0</v>
      </c>
    </row>
    <row r="1840" ht="14.25" hidden="1" spans="1:14">
      <c r="A1840" s="334">
        <f>档案!A1839</f>
        <v>0</v>
      </c>
      <c r="B1840" s="334">
        <f ca="1" t="shared" si="288"/>
        <v>1</v>
      </c>
      <c r="D1840" s="334">
        <f ca="1" t="shared" si="296"/>
        <v>9</v>
      </c>
      <c r="E1840" s="327">
        <f ca="1" t="shared" si="297"/>
        <v>501</v>
      </c>
      <c r="F1840" s="327" t="str">
        <f ca="1">VLOOKUP(D1840,档案!A:C,3,FALSE)</f>
        <v>武汉开明</v>
      </c>
      <c r="G1840" s="338" t="str">
        <f ca="1">VLOOKUP(D1840,档案!A:B,2,FALSE)</f>
        <v>农商行豹澥支行310028</v>
      </c>
      <c r="H1840" s="328">
        <f ca="1" t="shared" si="289"/>
        <v>45727</v>
      </c>
      <c r="I1840" s="344" t="str">
        <f ca="1" t="shared" si="290"/>
        <v>付熊艳2025年1月工资</v>
      </c>
      <c r="J1840" s="344" t="str">
        <f ca="1" t="shared" si="291"/>
        <v>付日常费用</v>
      </c>
      <c r="K1840" s="345">
        <f ca="1" t="shared" si="292"/>
        <v>0</v>
      </c>
      <c r="L1840" s="345">
        <f ca="1" t="shared" si="293"/>
        <v>5027.62</v>
      </c>
      <c r="M1840" s="345">
        <f ca="1" t="shared" si="294"/>
        <v>180783.19</v>
      </c>
      <c r="N1840" s="345">
        <f ca="1" t="shared" si="295"/>
        <v>0</v>
      </c>
    </row>
    <row r="1841" ht="14.25" hidden="1" spans="1:14">
      <c r="A1841" s="334">
        <f>档案!A1840</f>
        <v>0</v>
      </c>
      <c r="B1841" s="334">
        <f ca="1" t="shared" si="288"/>
        <v>1</v>
      </c>
      <c r="D1841" s="334">
        <f ca="1" t="shared" si="296"/>
        <v>9</v>
      </c>
      <c r="E1841" s="327">
        <f ca="1" t="shared" si="297"/>
        <v>502</v>
      </c>
      <c r="F1841" s="327" t="str">
        <f ca="1">VLOOKUP(D1841,档案!A:C,3,FALSE)</f>
        <v>武汉开明</v>
      </c>
      <c r="G1841" s="338" t="str">
        <f ca="1">VLOOKUP(D1841,档案!A:B,2,FALSE)</f>
        <v>农商行豹澥支行310028</v>
      </c>
      <c r="H1841" s="328">
        <f ca="1" t="shared" si="289"/>
        <v>45728</v>
      </c>
      <c r="I1841" s="344" t="str">
        <f ca="1" t="shared" si="290"/>
        <v>ETC扣款</v>
      </c>
      <c r="J1841" s="344" t="str">
        <f ca="1" t="shared" si="291"/>
        <v>项目成本</v>
      </c>
      <c r="K1841" s="345">
        <f ca="1" t="shared" si="292"/>
        <v>0</v>
      </c>
      <c r="L1841" s="345">
        <f ca="1" t="shared" si="293"/>
        <v>36.09</v>
      </c>
      <c r="M1841" s="345">
        <f ca="1" t="shared" si="294"/>
        <v>180747.1</v>
      </c>
      <c r="N1841" s="345">
        <f ca="1" t="shared" si="295"/>
        <v>0</v>
      </c>
    </row>
    <row r="1842" ht="14.25" hidden="1" spans="1:14">
      <c r="A1842" s="334">
        <f>档案!A1841</f>
        <v>0</v>
      </c>
      <c r="B1842" s="334">
        <f ca="1" t="shared" si="288"/>
        <v>1</v>
      </c>
      <c r="D1842" s="334">
        <f ca="1" t="shared" si="296"/>
        <v>9</v>
      </c>
      <c r="E1842" s="327">
        <f ca="1" t="shared" si="297"/>
        <v>503</v>
      </c>
      <c r="F1842" s="327" t="str">
        <f ca="1">VLOOKUP(D1842,档案!A:C,3,FALSE)</f>
        <v>武汉开明</v>
      </c>
      <c r="G1842" s="338" t="str">
        <f ca="1">VLOOKUP(D1842,档案!A:B,2,FALSE)</f>
        <v>农商行豹澥支行310028</v>
      </c>
      <c r="H1842" s="328">
        <f ca="1" t="shared" si="289"/>
        <v>45728</v>
      </c>
      <c r="I1842" s="344" t="str">
        <f ca="1" t="shared" si="290"/>
        <v>ETC扣款</v>
      </c>
      <c r="J1842" s="344" t="str">
        <f ca="1" t="shared" si="291"/>
        <v>项目成本</v>
      </c>
      <c r="K1842" s="345">
        <f ca="1" t="shared" si="292"/>
        <v>0</v>
      </c>
      <c r="L1842" s="345">
        <f ca="1" t="shared" si="293"/>
        <v>158.23</v>
      </c>
      <c r="M1842" s="345">
        <f ca="1" t="shared" si="294"/>
        <v>180588.87</v>
      </c>
      <c r="N1842" s="345">
        <f ca="1" t="shared" si="295"/>
        <v>0</v>
      </c>
    </row>
    <row r="1843" ht="14.25" hidden="1" spans="1:14">
      <c r="A1843" s="334">
        <f>档案!A1842</f>
        <v>0</v>
      </c>
      <c r="B1843" s="334">
        <f ca="1" t="shared" si="288"/>
        <v>1</v>
      </c>
      <c r="D1843" s="334">
        <f ca="1" t="shared" si="296"/>
        <v>9</v>
      </c>
      <c r="E1843" s="327">
        <f ca="1" t="shared" si="297"/>
        <v>504</v>
      </c>
      <c r="F1843" s="327" t="str">
        <f ca="1">VLOOKUP(D1843,档案!A:C,3,FALSE)</f>
        <v>武汉开明</v>
      </c>
      <c r="G1843" s="338" t="str">
        <f ca="1">VLOOKUP(D1843,档案!A:B,2,FALSE)</f>
        <v>农商行豹澥支行310028</v>
      </c>
      <c r="H1843" s="328">
        <f ca="1" t="shared" si="289"/>
        <v>45728</v>
      </c>
      <c r="I1843" s="344" t="str">
        <f ca="1" t="shared" si="290"/>
        <v>ETC扣款</v>
      </c>
      <c r="J1843" s="344" t="str">
        <f ca="1" t="shared" si="291"/>
        <v>项目成本</v>
      </c>
      <c r="K1843" s="345">
        <f ca="1" t="shared" si="292"/>
        <v>0</v>
      </c>
      <c r="L1843" s="345">
        <f ca="1" t="shared" si="293"/>
        <v>10.1</v>
      </c>
      <c r="M1843" s="345">
        <f ca="1" t="shared" si="294"/>
        <v>180578.77</v>
      </c>
      <c r="N1843" s="345">
        <f ca="1" t="shared" si="295"/>
        <v>0</v>
      </c>
    </row>
    <row r="1844" ht="14.25" hidden="1" spans="1:14">
      <c r="A1844" s="334">
        <f>档案!A1843</f>
        <v>0</v>
      </c>
      <c r="B1844" s="334">
        <f ca="1" t="shared" si="288"/>
        <v>1</v>
      </c>
      <c r="D1844" s="334">
        <f ca="1" t="shared" si="296"/>
        <v>9</v>
      </c>
      <c r="E1844" s="327">
        <f ca="1" t="shared" si="297"/>
        <v>505</v>
      </c>
      <c r="F1844" s="327" t="str">
        <f ca="1">VLOOKUP(D1844,档案!A:C,3,FALSE)</f>
        <v>武汉开明</v>
      </c>
      <c r="G1844" s="338" t="str">
        <f ca="1">VLOOKUP(D1844,档案!A:B,2,FALSE)</f>
        <v>农商行豹澥支行310028</v>
      </c>
      <c r="H1844" s="328">
        <f ca="1" t="shared" si="289"/>
        <v>45728</v>
      </c>
      <c r="I1844" s="344" t="str">
        <f ca="1" t="shared" si="290"/>
        <v>ETC扣款</v>
      </c>
      <c r="J1844" s="344" t="str">
        <f ca="1" t="shared" si="291"/>
        <v>项目成本</v>
      </c>
      <c r="K1844" s="345">
        <f ca="1" t="shared" si="292"/>
        <v>0</v>
      </c>
      <c r="L1844" s="345">
        <f ca="1" t="shared" si="293"/>
        <v>10.1</v>
      </c>
      <c r="M1844" s="345">
        <f ca="1" t="shared" si="294"/>
        <v>180568.67</v>
      </c>
      <c r="N1844" s="345">
        <f ca="1" t="shared" si="295"/>
        <v>0</v>
      </c>
    </row>
    <row r="1845" ht="14.25" hidden="1" spans="1:14">
      <c r="A1845" s="334">
        <f>档案!A1844</f>
        <v>0</v>
      </c>
      <c r="B1845" s="334">
        <f ca="1" t="shared" si="288"/>
        <v>1</v>
      </c>
      <c r="D1845" s="334">
        <f ca="1" t="shared" si="296"/>
        <v>9</v>
      </c>
      <c r="E1845" s="327">
        <f ca="1" t="shared" si="297"/>
        <v>506</v>
      </c>
      <c r="F1845" s="327" t="str">
        <f ca="1">VLOOKUP(D1845,档案!A:C,3,FALSE)</f>
        <v>武汉开明</v>
      </c>
      <c r="G1845" s="338" t="str">
        <f ca="1">VLOOKUP(D1845,档案!A:B,2,FALSE)</f>
        <v>农商行豹澥支行310028</v>
      </c>
      <c r="H1845" s="328">
        <f ca="1" t="shared" si="289"/>
        <v>45728</v>
      </c>
      <c r="I1845" s="344" t="str">
        <f ca="1" t="shared" si="290"/>
        <v>ETC扣款</v>
      </c>
      <c r="J1845" s="344" t="str">
        <f ca="1" t="shared" si="291"/>
        <v>项目成本</v>
      </c>
      <c r="K1845" s="345">
        <f ca="1" t="shared" si="292"/>
        <v>0</v>
      </c>
      <c r="L1845" s="345">
        <f ca="1" t="shared" si="293"/>
        <v>111.15</v>
      </c>
      <c r="M1845" s="345">
        <f ca="1" t="shared" si="294"/>
        <v>180457.52</v>
      </c>
      <c r="N1845" s="345">
        <f ca="1" t="shared" si="295"/>
        <v>0</v>
      </c>
    </row>
    <row r="1846" ht="14.25" hidden="1" spans="1:14">
      <c r="A1846" s="334">
        <f>档案!A1845</f>
        <v>0</v>
      </c>
      <c r="B1846" s="334">
        <f ca="1" t="shared" si="288"/>
        <v>1</v>
      </c>
      <c r="D1846" s="334">
        <f ca="1" t="shared" si="296"/>
        <v>9</v>
      </c>
      <c r="E1846" s="327">
        <f ca="1" t="shared" si="297"/>
        <v>507</v>
      </c>
      <c r="F1846" s="327" t="str">
        <f ca="1">VLOOKUP(D1846,档案!A:C,3,FALSE)</f>
        <v>武汉开明</v>
      </c>
      <c r="G1846" s="338" t="str">
        <f ca="1">VLOOKUP(D1846,档案!A:B,2,FALSE)</f>
        <v>农商行豹澥支行310028</v>
      </c>
      <c r="H1846" s="328">
        <f ca="1" t="shared" si="289"/>
        <v>45728</v>
      </c>
      <c r="I1846" s="344" t="str">
        <f ca="1" t="shared" si="290"/>
        <v>付周英柱工资</v>
      </c>
      <c r="J1846" s="344" t="str">
        <f ca="1" t="shared" si="291"/>
        <v>付日常费用</v>
      </c>
      <c r="K1846" s="345">
        <f ca="1" t="shared" si="292"/>
        <v>0</v>
      </c>
      <c r="L1846" s="345">
        <f ca="1" t="shared" si="293"/>
        <v>5949.19</v>
      </c>
      <c r="M1846" s="345">
        <f ca="1" t="shared" si="294"/>
        <v>174508.33</v>
      </c>
      <c r="N1846" s="345">
        <f ca="1" t="shared" si="295"/>
        <v>0</v>
      </c>
    </row>
    <row r="1847" ht="14.25" hidden="1" spans="1:14">
      <c r="A1847" s="334">
        <f>档案!A1846</f>
        <v>0</v>
      </c>
      <c r="B1847" s="334">
        <f ca="1" t="shared" si="288"/>
        <v>1</v>
      </c>
      <c r="D1847" s="334">
        <f ca="1" t="shared" si="296"/>
        <v>9</v>
      </c>
      <c r="E1847" s="327">
        <f ca="1" t="shared" si="297"/>
        <v>508</v>
      </c>
      <c r="F1847" s="327" t="str">
        <f ca="1">VLOOKUP(D1847,档案!A:C,3,FALSE)</f>
        <v>武汉开明</v>
      </c>
      <c r="G1847" s="338" t="str">
        <f ca="1">VLOOKUP(D1847,档案!A:B,2,FALSE)</f>
        <v>农商行豹澥支行310028</v>
      </c>
      <c r="H1847" s="328">
        <f ca="1" t="shared" si="289"/>
        <v>45728</v>
      </c>
      <c r="I1847" s="344" t="str">
        <f ca="1" t="shared" si="290"/>
        <v>付周英柱生活费</v>
      </c>
      <c r="J1847" s="344" t="str">
        <f ca="1" t="shared" si="291"/>
        <v>付日常费用</v>
      </c>
      <c r="K1847" s="345">
        <f ca="1" t="shared" si="292"/>
        <v>0</v>
      </c>
      <c r="L1847" s="345">
        <f ca="1" t="shared" si="293"/>
        <v>1314</v>
      </c>
      <c r="M1847" s="345">
        <f ca="1" t="shared" si="294"/>
        <v>173194.33</v>
      </c>
      <c r="N1847" s="345">
        <f ca="1" t="shared" si="295"/>
        <v>0</v>
      </c>
    </row>
    <row r="1848" ht="14.25" hidden="1" spans="1:14">
      <c r="A1848" s="334">
        <f>档案!A1847</f>
        <v>0</v>
      </c>
      <c r="B1848" s="334">
        <f ca="1" t="shared" si="288"/>
        <v>1</v>
      </c>
      <c r="D1848" s="334">
        <f ca="1" t="shared" si="296"/>
        <v>9</v>
      </c>
      <c r="E1848" s="327">
        <f ca="1" t="shared" si="297"/>
        <v>509</v>
      </c>
      <c r="F1848" s="327" t="str">
        <f ca="1">VLOOKUP(D1848,档案!A:C,3,FALSE)</f>
        <v>武汉开明</v>
      </c>
      <c r="G1848" s="338" t="str">
        <f ca="1">VLOOKUP(D1848,档案!A:B,2,FALSE)</f>
        <v>农商行豹澥支行310028</v>
      </c>
      <c r="H1848" s="328">
        <f ca="1" t="shared" si="289"/>
        <v>45728</v>
      </c>
      <c r="I1848" s="344" t="str">
        <f ca="1" t="shared" si="290"/>
        <v>2025年2月外经证代缴付童西婷</v>
      </c>
      <c r="J1848" s="344" t="str">
        <f ca="1" t="shared" si="291"/>
        <v>付日常费用</v>
      </c>
      <c r="K1848" s="345">
        <f ca="1" t="shared" si="292"/>
        <v>0</v>
      </c>
      <c r="L1848" s="345">
        <f ca="1" t="shared" si="293"/>
        <v>8142.49</v>
      </c>
      <c r="M1848" s="345">
        <f ca="1" t="shared" si="294"/>
        <v>165051.84</v>
      </c>
      <c r="N1848" s="345">
        <f ca="1" t="shared" si="295"/>
        <v>0</v>
      </c>
    </row>
    <row r="1849" ht="14.25" hidden="1" spans="1:14">
      <c r="A1849" s="334">
        <f>档案!A1848</f>
        <v>0</v>
      </c>
      <c r="B1849" s="334">
        <f ca="1" t="shared" si="288"/>
        <v>1</v>
      </c>
      <c r="D1849" s="334">
        <f ca="1" t="shared" si="296"/>
        <v>9</v>
      </c>
      <c r="E1849" s="327">
        <f ca="1" t="shared" si="297"/>
        <v>510</v>
      </c>
      <c r="F1849" s="327" t="str">
        <f ca="1">VLOOKUP(D1849,档案!A:C,3,FALSE)</f>
        <v>武汉开明</v>
      </c>
      <c r="G1849" s="338" t="str">
        <f ca="1">VLOOKUP(D1849,档案!A:B,2,FALSE)</f>
        <v>农商行豹澥支行310028</v>
      </c>
      <c r="H1849" s="328">
        <f ca="1" t="shared" si="289"/>
        <v>45729</v>
      </c>
      <c r="I1849" s="344" t="str">
        <f ca="1" t="shared" si="290"/>
        <v>销售部伍平报销江苏永钢2.8-2.28差旅费--个人</v>
      </c>
      <c r="J1849" s="344" t="str">
        <f ca="1" t="shared" si="291"/>
        <v>项目成本</v>
      </c>
      <c r="K1849" s="345">
        <f ca="1" t="shared" si="292"/>
        <v>0</v>
      </c>
      <c r="L1849" s="345">
        <f ca="1" t="shared" si="293"/>
        <v>3703</v>
      </c>
      <c r="M1849" s="345">
        <f ca="1" t="shared" si="294"/>
        <v>161348.84</v>
      </c>
      <c r="N1849" s="345">
        <f ca="1" t="shared" si="295"/>
        <v>0</v>
      </c>
    </row>
    <row r="1850" ht="14.25" hidden="1" spans="1:14">
      <c r="A1850" s="334">
        <f>档案!A1849</f>
        <v>0</v>
      </c>
      <c r="B1850" s="334">
        <f ca="1" t="shared" si="288"/>
        <v>1</v>
      </c>
      <c r="D1850" s="334">
        <f ca="1" t="shared" si="296"/>
        <v>9</v>
      </c>
      <c r="E1850" s="327">
        <f ca="1" t="shared" si="297"/>
        <v>511</v>
      </c>
      <c r="F1850" s="327" t="str">
        <f ca="1">VLOOKUP(D1850,档案!A:C,3,FALSE)</f>
        <v>武汉开明</v>
      </c>
      <c r="G1850" s="338" t="str">
        <f ca="1">VLOOKUP(D1850,档案!A:B,2,FALSE)</f>
        <v>农商行豹澥支行310028</v>
      </c>
      <c r="H1850" s="328">
        <f ca="1" t="shared" si="289"/>
        <v>45730</v>
      </c>
      <c r="I1850" s="344" t="str">
        <f ca="1" t="shared" si="290"/>
        <v>销售部燕志远报销1.20南宁东-2.6武汉差旅费--个人</v>
      </c>
      <c r="J1850" s="344" t="str">
        <f ca="1" t="shared" si="291"/>
        <v>项目成本</v>
      </c>
      <c r="K1850" s="345">
        <f ca="1" t="shared" si="292"/>
        <v>0</v>
      </c>
      <c r="L1850" s="345">
        <f ca="1" t="shared" si="293"/>
        <v>2109.59</v>
      </c>
      <c r="M1850" s="345">
        <f ca="1" t="shared" si="294"/>
        <v>159239.25</v>
      </c>
      <c r="N1850" s="345">
        <f ca="1" t="shared" si="295"/>
        <v>0</v>
      </c>
    </row>
    <row r="1851" ht="14.25" hidden="1" spans="1:14">
      <c r="A1851" s="334">
        <f>档案!A1850</f>
        <v>0</v>
      </c>
      <c r="B1851" s="334">
        <f ca="1" t="shared" si="288"/>
        <v>1</v>
      </c>
      <c r="D1851" s="334">
        <f ca="1" t="shared" si="296"/>
        <v>9</v>
      </c>
      <c r="E1851" s="327">
        <f ca="1" t="shared" si="297"/>
        <v>512</v>
      </c>
      <c r="F1851" s="327" t="str">
        <f ca="1">VLOOKUP(D1851,档案!A:C,3,FALSE)</f>
        <v>武汉开明</v>
      </c>
      <c r="G1851" s="338" t="str">
        <f ca="1">VLOOKUP(D1851,档案!A:B,2,FALSE)</f>
        <v>农商行豹澥支行310028</v>
      </c>
      <c r="H1851" s="328">
        <f ca="1" t="shared" si="289"/>
        <v>45729</v>
      </c>
      <c r="I1851" s="344" t="str">
        <f ca="1" t="shared" si="290"/>
        <v>销售部郑然报销1.25鄂州-日照钢铁交通费--个人</v>
      </c>
      <c r="J1851" s="344" t="str">
        <f ca="1" t="shared" si="291"/>
        <v>项目成本</v>
      </c>
      <c r="K1851" s="345">
        <f ca="1" t="shared" si="292"/>
        <v>0</v>
      </c>
      <c r="L1851" s="345">
        <f ca="1" t="shared" si="293"/>
        <v>497.5</v>
      </c>
      <c r="M1851" s="345">
        <f ca="1" t="shared" si="294"/>
        <v>158741.75</v>
      </c>
      <c r="N1851" s="345">
        <f ca="1" t="shared" si="295"/>
        <v>0</v>
      </c>
    </row>
    <row r="1852" ht="14.25" hidden="1" spans="1:14">
      <c r="A1852" s="334">
        <f>档案!A1851</f>
        <v>0</v>
      </c>
      <c r="B1852" s="334">
        <f ca="1" t="shared" si="288"/>
        <v>1</v>
      </c>
      <c r="D1852" s="334">
        <f ca="1" t="shared" si="296"/>
        <v>9</v>
      </c>
      <c r="E1852" s="327">
        <f ca="1" t="shared" si="297"/>
        <v>513</v>
      </c>
      <c r="F1852" s="327" t="str">
        <f ca="1">VLOOKUP(D1852,档案!A:C,3,FALSE)</f>
        <v>武汉开明</v>
      </c>
      <c r="G1852" s="338" t="str">
        <f ca="1">VLOOKUP(D1852,档案!A:B,2,FALSE)</f>
        <v>农商行豹澥支行310028</v>
      </c>
      <c r="H1852" s="328">
        <f ca="1" t="shared" si="289"/>
        <v>45729</v>
      </c>
      <c r="I1852" s="344" t="str">
        <f ca="1" t="shared" si="290"/>
        <v>销售部周嘉琦报销1.23湘潭-2.5武汉交通费--个人</v>
      </c>
      <c r="J1852" s="344" t="str">
        <f ca="1" t="shared" si="291"/>
        <v>项目成本</v>
      </c>
      <c r="K1852" s="345">
        <f ca="1" t="shared" si="292"/>
        <v>0</v>
      </c>
      <c r="L1852" s="345">
        <f ca="1" t="shared" si="293"/>
        <v>528.5</v>
      </c>
      <c r="M1852" s="345">
        <f ca="1" t="shared" si="294"/>
        <v>158213.25</v>
      </c>
      <c r="N1852" s="345">
        <f ca="1" t="shared" si="295"/>
        <v>0</v>
      </c>
    </row>
    <row r="1853" ht="14.25" hidden="1" spans="1:14">
      <c r="A1853" s="334">
        <f>档案!A1852</f>
        <v>0</v>
      </c>
      <c r="B1853" s="334">
        <f ca="1" t="shared" si="288"/>
        <v>1</v>
      </c>
      <c r="D1853" s="334">
        <f ca="1" t="shared" si="296"/>
        <v>9</v>
      </c>
      <c r="E1853" s="327">
        <f ca="1" t="shared" si="297"/>
        <v>514</v>
      </c>
      <c r="F1853" s="327" t="str">
        <f ca="1">VLOOKUP(D1853,档案!A:C,3,FALSE)</f>
        <v>武汉开明</v>
      </c>
      <c r="G1853" s="338" t="str">
        <f ca="1">VLOOKUP(D1853,档案!A:B,2,FALSE)</f>
        <v>农商行豹澥支行310028</v>
      </c>
      <c r="H1853" s="328">
        <f ca="1" t="shared" si="289"/>
        <v>45729</v>
      </c>
      <c r="I1853" s="344" t="str">
        <f ca="1" t="shared" si="290"/>
        <v>销售部彭琴琴报销青拓集团1.2-1.25交通费--个人</v>
      </c>
      <c r="J1853" s="344" t="str">
        <f ca="1" t="shared" si="291"/>
        <v>项目成本</v>
      </c>
      <c r="K1853" s="345">
        <f ca="1" t="shared" si="292"/>
        <v>0</v>
      </c>
      <c r="L1853" s="345">
        <f ca="1" t="shared" si="293"/>
        <v>960</v>
      </c>
      <c r="M1853" s="345">
        <f ca="1" t="shared" si="294"/>
        <v>157253.25</v>
      </c>
      <c r="N1853" s="345">
        <f ca="1" t="shared" si="295"/>
        <v>0</v>
      </c>
    </row>
    <row r="1854" ht="14.25" hidden="1" spans="1:14">
      <c r="A1854" s="334">
        <f>档案!A1853</f>
        <v>0</v>
      </c>
      <c r="B1854" s="334">
        <f ca="1" t="shared" si="288"/>
        <v>1</v>
      </c>
      <c r="D1854" s="334">
        <f ca="1" t="shared" si="296"/>
        <v>9</v>
      </c>
      <c r="E1854" s="327">
        <f ca="1" t="shared" si="297"/>
        <v>515</v>
      </c>
      <c r="F1854" s="327" t="str">
        <f ca="1">VLOOKUP(D1854,档案!A:C,3,FALSE)</f>
        <v>武汉开明</v>
      </c>
      <c r="G1854" s="338" t="str">
        <f ca="1">VLOOKUP(D1854,档案!A:B,2,FALSE)</f>
        <v>农商行豹澥支行310028</v>
      </c>
      <c r="H1854" s="328">
        <f ca="1" t="shared" si="289"/>
        <v>45729</v>
      </c>
      <c r="I1854" s="344" t="str">
        <f ca="1" t="shared" si="290"/>
        <v>销售部伍平报销1.5-1.23江苏永钢差旅费--个人</v>
      </c>
      <c r="J1854" s="344" t="str">
        <f ca="1" t="shared" si="291"/>
        <v>项目成本</v>
      </c>
      <c r="K1854" s="345">
        <f ca="1" t="shared" si="292"/>
        <v>0</v>
      </c>
      <c r="L1854" s="345">
        <f ca="1" t="shared" si="293"/>
        <v>3697</v>
      </c>
      <c r="M1854" s="345">
        <f ca="1" t="shared" si="294"/>
        <v>153556.25</v>
      </c>
      <c r="N1854" s="345">
        <f ca="1" t="shared" si="295"/>
        <v>0</v>
      </c>
    </row>
    <row r="1855" ht="14.25" hidden="1" spans="1:14">
      <c r="A1855" s="334">
        <f>档案!A1854</f>
        <v>0</v>
      </c>
      <c r="B1855" s="334">
        <f ca="1" t="shared" si="288"/>
        <v>1</v>
      </c>
      <c r="D1855" s="334">
        <f ca="1" t="shared" si="296"/>
        <v>9</v>
      </c>
      <c r="E1855" s="327">
        <f ca="1" t="shared" si="297"/>
        <v>516</v>
      </c>
      <c r="F1855" s="327" t="str">
        <f ca="1">VLOOKUP(D1855,档案!A:C,3,FALSE)</f>
        <v>武汉开明</v>
      </c>
      <c r="G1855" s="338" t="str">
        <f ca="1">VLOOKUP(D1855,档案!A:B,2,FALSE)</f>
        <v>农商行豹澥支行310028</v>
      </c>
      <c r="H1855" s="328">
        <f ca="1" t="shared" si="289"/>
        <v>45729</v>
      </c>
      <c r="I1855" s="344" t="str">
        <f ca="1" t="shared" si="290"/>
        <v>销售部林维报销日照钢铁1.3-1.13差旅费--个人</v>
      </c>
      <c r="J1855" s="344" t="str">
        <f ca="1" t="shared" si="291"/>
        <v>项目成本</v>
      </c>
      <c r="K1855" s="345">
        <f ca="1" t="shared" si="292"/>
        <v>0</v>
      </c>
      <c r="L1855" s="345">
        <f ca="1" t="shared" si="293"/>
        <v>3084.83</v>
      </c>
      <c r="M1855" s="345">
        <f ca="1" t="shared" si="294"/>
        <v>150471.42</v>
      </c>
      <c r="N1855" s="345">
        <f ca="1" t="shared" si="295"/>
        <v>0</v>
      </c>
    </row>
    <row r="1856" ht="14.25" hidden="1" spans="1:14">
      <c r="A1856" s="334">
        <f>档案!A1855</f>
        <v>0</v>
      </c>
      <c r="B1856" s="334">
        <f ca="1" t="shared" si="288"/>
        <v>1</v>
      </c>
      <c r="D1856" s="334">
        <f ca="1" t="shared" si="296"/>
        <v>9</v>
      </c>
      <c r="E1856" s="327">
        <f ca="1" t="shared" si="297"/>
        <v>517</v>
      </c>
      <c r="F1856" s="327" t="str">
        <f ca="1">VLOOKUP(D1856,档案!A:C,3,FALSE)</f>
        <v>武汉开明</v>
      </c>
      <c r="G1856" s="338" t="str">
        <f ca="1">VLOOKUP(D1856,档案!A:B,2,FALSE)</f>
        <v>农商行豹澥支行310028</v>
      </c>
      <c r="H1856" s="328">
        <f ca="1" t="shared" si="289"/>
        <v>45729</v>
      </c>
      <c r="I1856" s="344" t="str">
        <f ca="1" t="shared" si="290"/>
        <v>销售部管厚良报销安徽金牛2.28招待费--个人</v>
      </c>
      <c r="J1856" s="344" t="str">
        <f ca="1" t="shared" si="291"/>
        <v>项目成本</v>
      </c>
      <c r="K1856" s="345">
        <f ca="1" t="shared" si="292"/>
        <v>0</v>
      </c>
      <c r="L1856" s="345">
        <f ca="1" t="shared" si="293"/>
        <v>166</v>
      </c>
      <c r="M1856" s="345">
        <f ca="1" t="shared" si="294"/>
        <v>150305.42</v>
      </c>
      <c r="N1856" s="345">
        <f ca="1" t="shared" si="295"/>
        <v>0</v>
      </c>
    </row>
    <row r="1857" ht="14.25" hidden="1" spans="1:14">
      <c r="A1857" s="334">
        <f>档案!A1856</f>
        <v>0</v>
      </c>
      <c r="B1857" s="334">
        <f ca="1" t="shared" si="288"/>
        <v>1</v>
      </c>
      <c r="D1857" s="334">
        <f ca="1" t="shared" si="296"/>
        <v>9</v>
      </c>
      <c r="E1857" s="327">
        <f ca="1" t="shared" si="297"/>
        <v>518</v>
      </c>
      <c r="F1857" s="327" t="str">
        <f ca="1">VLOOKUP(D1857,档案!A:C,3,FALSE)</f>
        <v>武汉开明</v>
      </c>
      <c r="G1857" s="338" t="str">
        <f ca="1">VLOOKUP(D1857,档案!A:B,2,FALSE)</f>
        <v>农商行豹澥支行310028</v>
      </c>
      <c r="H1857" s="328">
        <f ca="1" t="shared" si="289"/>
        <v>45729</v>
      </c>
      <c r="I1857" s="344" t="str">
        <f ca="1" t="shared" si="290"/>
        <v>商务部胡敏用款山东能源招标平台 CA锁费用付山东纵横易购产业互联网有限公司--公司</v>
      </c>
      <c r="J1857" s="344" t="str">
        <f ca="1" t="shared" si="291"/>
        <v>付日常费用</v>
      </c>
      <c r="K1857" s="345">
        <f ca="1" t="shared" si="292"/>
        <v>0</v>
      </c>
      <c r="L1857" s="345">
        <f ca="1" t="shared" si="293"/>
        <v>300</v>
      </c>
      <c r="M1857" s="345">
        <f ca="1" t="shared" si="294"/>
        <v>150005.42</v>
      </c>
      <c r="N1857" s="345">
        <f ca="1" t="shared" si="295"/>
        <v>0</v>
      </c>
    </row>
    <row r="1858" ht="14.25" hidden="1" spans="1:14">
      <c r="A1858" s="334">
        <f>档案!A1857</f>
        <v>0</v>
      </c>
      <c r="B1858" s="334">
        <f ca="1" t="shared" si="288"/>
        <v>1</v>
      </c>
      <c r="D1858" s="334">
        <f ca="1" t="shared" si="296"/>
        <v>9</v>
      </c>
      <c r="E1858" s="327">
        <f ca="1" t="shared" si="297"/>
        <v>519</v>
      </c>
      <c r="F1858" s="327" t="str">
        <f ca="1">VLOOKUP(D1858,档案!A:C,3,FALSE)</f>
        <v>武汉开明</v>
      </c>
      <c r="G1858" s="338" t="str">
        <f ca="1">VLOOKUP(D1858,档案!A:B,2,FALSE)</f>
        <v>农商行豹澥支行310028</v>
      </c>
      <c r="H1858" s="328">
        <f ca="1" t="shared" si="289"/>
        <v>45729</v>
      </c>
      <c r="I1858" s="344" t="str">
        <f ca="1" t="shared" si="290"/>
        <v>ETC扣款</v>
      </c>
      <c r="J1858" s="344" t="str">
        <f ca="1" t="shared" si="291"/>
        <v>项目成本</v>
      </c>
      <c r="K1858" s="345">
        <f ca="1" t="shared" si="292"/>
        <v>0</v>
      </c>
      <c r="L1858" s="345">
        <f ca="1" t="shared" si="293"/>
        <v>21.85</v>
      </c>
      <c r="M1858" s="345">
        <f ca="1" t="shared" si="294"/>
        <v>149983.57</v>
      </c>
      <c r="N1858" s="345">
        <f ca="1" t="shared" si="295"/>
        <v>0</v>
      </c>
    </row>
    <row r="1859" ht="14.25" hidden="1" spans="1:14">
      <c r="A1859" s="334">
        <f>档案!A1858</f>
        <v>0</v>
      </c>
      <c r="B1859" s="334">
        <f ca="1" t="shared" ref="B1859:B1922" si="298">COUNTA(INDIRECT("'"&amp;A1859&amp;"'!a:a"))</f>
        <v>1</v>
      </c>
      <c r="D1859" s="334">
        <f ca="1" t="shared" si="296"/>
        <v>9</v>
      </c>
      <c r="E1859" s="327">
        <f ca="1" t="shared" si="297"/>
        <v>520</v>
      </c>
      <c r="F1859" s="327" t="str">
        <f ca="1">VLOOKUP(D1859,档案!A:C,3,FALSE)</f>
        <v>武汉开明</v>
      </c>
      <c r="G1859" s="338" t="str">
        <f ca="1">VLOOKUP(D1859,档案!A:B,2,FALSE)</f>
        <v>农商行豹澥支行310028</v>
      </c>
      <c r="H1859" s="328">
        <f ca="1" t="shared" ref="H1859:H1922" si="299">INDEX(INDIRECT("'"&amp;$D1859&amp;"'!A:g"),$E1859,COLUMN()-7)</f>
        <v>45729</v>
      </c>
      <c r="I1859" s="344" t="str">
        <f ca="1" t="shared" ref="I1859:I1922" si="300">INDEX(INDIRECT("'"&amp;$D1859&amp;"'!A:g"),$E1859,COLUMN()-7)</f>
        <v>ETC扣款</v>
      </c>
      <c r="J1859" s="344" t="str">
        <f ca="1" t="shared" ref="J1859:J1922" si="301">INDEX(INDIRECT("'"&amp;$D1859&amp;"'!A:g"),$E1859,COLUMN()-7)</f>
        <v>项目成本</v>
      </c>
      <c r="K1859" s="345">
        <f ca="1" t="shared" ref="K1859:K1922" si="302">INDEX(INDIRECT("'"&amp;$D1859&amp;"'!A:g"),$E1859,COLUMN()-7)</f>
        <v>0</v>
      </c>
      <c r="L1859" s="345">
        <f ca="1" t="shared" ref="L1859:L1922" si="303">INDEX(INDIRECT("'"&amp;$D1859&amp;"'!A:g"),$E1859,COLUMN()-7)</f>
        <v>86.45</v>
      </c>
      <c r="M1859" s="345">
        <f ca="1" t="shared" ref="M1859:M1922" si="304">INDEX(INDIRECT("'"&amp;$D1859&amp;"'!A:g"),$E1859,COLUMN()-7)</f>
        <v>149897.12</v>
      </c>
      <c r="N1859" s="345">
        <f ca="1" t="shared" ref="N1859:N1922" si="305">INDEX(INDIRECT("'"&amp;$D1859&amp;"'!A:g"),$E1859,COLUMN()-7)</f>
        <v>0</v>
      </c>
    </row>
    <row r="1860" ht="14.25" hidden="1" spans="1:14">
      <c r="A1860" s="334">
        <f>档案!A1859</f>
        <v>0</v>
      </c>
      <c r="B1860" s="334">
        <f ca="1" t="shared" si="298"/>
        <v>1</v>
      </c>
      <c r="D1860" s="334">
        <f ca="1" t="shared" ref="D1860:D1923" si="306">IF(E1859&gt;=VLOOKUP(D1859,A:B,2,FALSE),D1859+1,D1859)</f>
        <v>9</v>
      </c>
      <c r="E1860" s="327">
        <f ca="1" t="shared" ref="E1860:E1923" si="307">IF(E1859&gt;=VLOOKUP(D1859,A:B,2,FALSE),3,E1859+1)</f>
        <v>521</v>
      </c>
      <c r="F1860" s="327" t="str">
        <f ca="1">VLOOKUP(D1860,档案!A:C,3,FALSE)</f>
        <v>武汉开明</v>
      </c>
      <c r="G1860" s="338" t="str">
        <f ca="1">VLOOKUP(D1860,档案!A:B,2,FALSE)</f>
        <v>农商行豹澥支行310028</v>
      </c>
      <c r="H1860" s="328">
        <f ca="1" t="shared" si="299"/>
        <v>45729</v>
      </c>
      <c r="I1860" s="344" t="str">
        <f ca="1" t="shared" si="300"/>
        <v>ETC扣款</v>
      </c>
      <c r="J1860" s="344" t="str">
        <f ca="1" t="shared" si="301"/>
        <v>项目成本</v>
      </c>
      <c r="K1860" s="345">
        <f ca="1" t="shared" si="302"/>
        <v>0</v>
      </c>
      <c r="L1860" s="345">
        <f ca="1" t="shared" si="303"/>
        <v>36.78</v>
      </c>
      <c r="M1860" s="345">
        <f ca="1" t="shared" si="304"/>
        <v>149860.34</v>
      </c>
      <c r="N1860" s="345">
        <f ca="1" t="shared" si="305"/>
        <v>0</v>
      </c>
    </row>
    <row r="1861" ht="14.25" hidden="1" spans="1:14">
      <c r="A1861" s="334">
        <f>档案!A1860</f>
        <v>0</v>
      </c>
      <c r="B1861" s="334">
        <f ca="1" t="shared" si="298"/>
        <v>1</v>
      </c>
      <c r="D1861" s="334">
        <f ca="1" t="shared" si="306"/>
        <v>9</v>
      </c>
      <c r="E1861" s="327">
        <f ca="1" t="shared" si="307"/>
        <v>522</v>
      </c>
      <c r="F1861" s="327" t="str">
        <f ca="1">VLOOKUP(D1861,档案!A:C,3,FALSE)</f>
        <v>武汉开明</v>
      </c>
      <c r="G1861" s="338" t="str">
        <f ca="1">VLOOKUP(D1861,档案!A:B,2,FALSE)</f>
        <v>农商行豹澥支行310028</v>
      </c>
      <c r="H1861" s="328">
        <f ca="1" t="shared" si="299"/>
        <v>45729</v>
      </c>
      <c r="I1861" s="344" t="str">
        <f ca="1" t="shared" si="300"/>
        <v>ETC扣款</v>
      </c>
      <c r="J1861" s="344" t="str">
        <f ca="1" t="shared" si="301"/>
        <v>项目成本</v>
      </c>
      <c r="K1861" s="345">
        <f ca="1" t="shared" si="302"/>
        <v>0</v>
      </c>
      <c r="L1861" s="345">
        <f ca="1" t="shared" si="303"/>
        <v>5.7</v>
      </c>
      <c r="M1861" s="345">
        <f ca="1" t="shared" si="304"/>
        <v>149854.64</v>
      </c>
      <c r="N1861" s="345">
        <f ca="1" t="shared" si="305"/>
        <v>0</v>
      </c>
    </row>
    <row r="1862" ht="14.25" hidden="1" spans="1:14">
      <c r="A1862" s="334">
        <f>档案!A1861</f>
        <v>0</v>
      </c>
      <c r="B1862" s="334">
        <f ca="1" t="shared" si="298"/>
        <v>1</v>
      </c>
      <c r="D1862" s="334">
        <f ca="1" t="shared" si="306"/>
        <v>9</v>
      </c>
      <c r="E1862" s="327">
        <f ca="1" t="shared" si="307"/>
        <v>523</v>
      </c>
      <c r="F1862" s="327" t="str">
        <f ca="1">VLOOKUP(D1862,档案!A:C,3,FALSE)</f>
        <v>武汉开明</v>
      </c>
      <c r="G1862" s="338" t="str">
        <f ca="1">VLOOKUP(D1862,档案!A:B,2,FALSE)</f>
        <v>农商行豹澥支行310028</v>
      </c>
      <c r="H1862" s="328">
        <f ca="1" t="shared" si="299"/>
        <v>45729</v>
      </c>
      <c r="I1862" s="344" t="str">
        <f ca="1" t="shared" si="300"/>
        <v>转林全意</v>
      </c>
      <c r="J1862" s="344" t="str">
        <f ca="1" t="shared" si="301"/>
        <v>付日常费用</v>
      </c>
      <c r="K1862" s="345">
        <f ca="1" t="shared" si="302"/>
        <v>0</v>
      </c>
      <c r="L1862" s="345">
        <f ca="1" t="shared" si="303"/>
        <v>20000</v>
      </c>
      <c r="M1862" s="345">
        <f ca="1" t="shared" si="304"/>
        <v>129854.64</v>
      </c>
      <c r="N1862" s="345">
        <f ca="1" t="shared" si="305"/>
        <v>0</v>
      </c>
    </row>
    <row r="1863" ht="14.25" hidden="1" spans="1:14">
      <c r="A1863" s="334">
        <f>档案!A1862</f>
        <v>0</v>
      </c>
      <c r="B1863" s="334">
        <f ca="1" t="shared" si="298"/>
        <v>1</v>
      </c>
      <c r="D1863" s="334">
        <f ca="1" t="shared" si="306"/>
        <v>9</v>
      </c>
      <c r="E1863" s="327">
        <f ca="1" t="shared" si="307"/>
        <v>524</v>
      </c>
      <c r="F1863" s="327" t="str">
        <f ca="1">VLOOKUP(D1863,档案!A:C,3,FALSE)</f>
        <v>武汉开明</v>
      </c>
      <c r="G1863" s="338" t="str">
        <f ca="1">VLOOKUP(D1863,档案!A:B,2,FALSE)</f>
        <v>农商行豹澥支行310028</v>
      </c>
      <c r="H1863" s="328">
        <f ca="1" t="shared" si="299"/>
        <v>45730</v>
      </c>
      <c r="I1863" s="344" t="str">
        <f ca="1" t="shared" si="300"/>
        <v>生产部马全花用款中盐内蒙古工程外包费付高国俊（总金额11万，冲借支5万，2.21付2万）--个人</v>
      </c>
      <c r="J1863" s="344" t="str">
        <f ca="1" t="shared" si="301"/>
        <v>项目成本</v>
      </c>
      <c r="K1863" s="345">
        <f ca="1" t="shared" si="302"/>
        <v>0</v>
      </c>
      <c r="L1863" s="345">
        <f ca="1" t="shared" si="303"/>
        <v>20000</v>
      </c>
      <c r="M1863" s="345">
        <f ca="1" t="shared" si="304"/>
        <v>109854.64</v>
      </c>
      <c r="N1863" s="345">
        <f ca="1" t="shared" si="305"/>
        <v>0</v>
      </c>
    </row>
    <row r="1864" ht="14.25" hidden="1" spans="1:14">
      <c r="A1864" s="334">
        <f>档案!A1863</f>
        <v>0</v>
      </c>
      <c r="B1864" s="334">
        <f ca="1" t="shared" si="298"/>
        <v>1</v>
      </c>
      <c r="D1864" s="334">
        <f ca="1" t="shared" si="306"/>
        <v>9</v>
      </c>
      <c r="E1864" s="327">
        <f ca="1" t="shared" si="307"/>
        <v>525</v>
      </c>
      <c r="F1864" s="327" t="str">
        <f ca="1">VLOOKUP(D1864,档案!A:C,3,FALSE)</f>
        <v>武汉开明</v>
      </c>
      <c r="G1864" s="338" t="str">
        <f ca="1">VLOOKUP(D1864,档案!A:B,2,FALSE)</f>
        <v>农商行豹澥支行310028</v>
      </c>
      <c r="H1864" s="328">
        <f ca="1" t="shared" si="299"/>
        <v>45730</v>
      </c>
      <c r="I1864" s="344" t="str">
        <f ca="1" t="shared" si="300"/>
        <v>生产部唐欣欣用款日照钢铁1月份现场在五金店拿的工器具及耗材费用(代供应商-张凯华付786.4元)付日照维刚商贸有限公司--公司</v>
      </c>
      <c r="J1864" s="344" t="str">
        <f ca="1" t="shared" si="301"/>
        <v>项目成本</v>
      </c>
      <c r="K1864" s="345">
        <f ca="1" t="shared" si="302"/>
        <v>0</v>
      </c>
      <c r="L1864" s="345">
        <f ca="1" t="shared" si="303"/>
        <v>1312.4</v>
      </c>
      <c r="M1864" s="345">
        <f ca="1" t="shared" si="304"/>
        <v>108542.24</v>
      </c>
      <c r="N1864" s="345">
        <f ca="1" t="shared" si="305"/>
        <v>0</v>
      </c>
    </row>
    <row r="1865" ht="14.25" hidden="1" spans="1:14">
      <c r="A1865" s="334">
        <f>档案!A1864</f>
        <v>0</v>
      </c>
      <c r="B1865" s="334">
        <f ca="1" t="shared" si="298"/>
        <v>1</v>
      </c>
      <c r="D1865" s="334">
        <f ca="1" t="shared" si="306"/>
        <v>9</v>
      </c>
      <c r="E1865" s="327">
        <f ca="1" t="shared" si="307"/>
        <v>526</v>
      </c>
      <c r="F1865" s="327" t="str">
        <f ca="1">VLOOKUP(D1865,档案!A:C,3,FALSE)</f>
        <v>武汉开明</v>
      </c>
      <c r="G1865" s="338" t="str">
        <f ca="1">VLOOKUP(D1865,档案!A:B,2,FALSE)</f>
        <v>农商行豹澥支行310028</v>
      </c>
      <c r="H1865" s="328">
        <f ca="1" t="shared" si="299"/>
        <v>45730</v>
      </c>
      <c r="I1865" s="344" t="str">
        <f ca="1" t="shared" si="300"/>
        <v>生产部朱太礼报销3.3到芜湖铸管售前交通费--个人</v>
      </c>
      <c r="J1865" s="344" t="str">
        <f ca="1" t="shared" si="301"/>
        <v>项目成本</v>
      </c>
      <c r="K1865" s="345">
        <f ca="1" t="shared" si="302"/>
        <v>0</v>
      </c>
      <c r="L1865" s="345">
        <f ca="1" t="shared" si="303"/>
        <v>267</v>
      </c>
      <c r="M1865" s="345">
        <f ca="1" t="shared" si="304"/>
        <v>108275.24</v>
      </c>
      <c r="N1865" s="345">
        <f ca="1" t="shared" si="305"/>
        <v>0</v>
      </c>
    </row>
    <row r="1866" ht="14.25" hidden="1" spans="1:14">
      <c r="A1866" s="334">
        <f>档案!A1865</f>
        <v>0</v>
      </c>
      <c r="B1866" s="334">
        <f ca="1" t="shared" si="298"/>
        <v>1</v>
      </c>
      <c r="D1866" s="334">
        <f ca="1" t="shared" si="306"/>
        <v>9</v>
      </c>
      <c r="E1866" s="327">
        <f ca="1" t="shared" si="307"/>
        <v>527</v>
      </c>
      <c r="F1866" s="327" t="str">
        <f ca="1">VLOOKUP(D1866,档案!A:C,3,FALSE)</f>
        <v>武汉开明</v>
      </c>
      <c r="G1866" s="338" t="str">
        <f ca="1">VLOOKUP(D1866,档案!A:B,2,FALSE)</f>
        <v>农商行豹澥支行310028</v>
      </c>
      <c r="H1866" s="328">
        <f ca="1" t="shared" si="299"/>
        <v>45730</v>
      </c>
      <c r="I1866" s="344" t="str">
        <f ca="1" t="shared" si="300"/>
        <v>生产部朱太礼报销3.5从巢湖到日照钢铁交通费--个人</v>
      </c>
      <c r="J1866" s="344" t="str">
        <f ca="1" t="shared" si="301"/>
        <v>项目成本</v>
      </c>
      <c r="K1866" s="345">
        <f ca="1" t="shared" si="302"/>
        <v>0</v>
      </c>
      <c r="L1866" s="345">
        <f ca="1" t="shared" si="303"/>
        <v>278</v>
      </c>
      <c r="M1866" s="345">
        <f ca="1" t="shared" si="304"/>
        <v>107997.24</v>
      </c>
      <c r="N1866" s="345">
        <f ca="1" t="shared" si="305"/>
        <v>0</v>
      </c>
    </row>
    <row r="1867" ht="14.25" hidden="1" spans="1:14">
      <c r="A1867" s="334">
        <f>档案!A1866</f>
        <v>0</v>
      </c>
      <c r="B1867" s="334">
        <f ca="1" t="shared" si="298"/>
        <v>1</v>
      </c>
      <c r="D1867" s="334">
        <f ca="1" t="shared" si="306"/>
        <v>9</v>
      </c>
      <c r="E1867" s="327">
        <f ca="1" t="shared" si="307"/>
        <v>528</v>
      </c>
      <c r="F1867" s="327" t="str">
        <f ca="1">VLOOKUP(D1867,档案!A:C,3,FALSE)</f>
        <v>武汉开明</v>
      </c>
      <c r="G1867" s="338" t="str">
        <f ca="1">VLOOKUP(D1867,档案!A:B,2,FALSE)</f>
        <v>农商行豹澥支行310028</v>
      </c>
      <c r="H1867" s="328">
        <f ca="1" t="shared" si="299"/>
        <v>45730</v>
      </c>
      <c r="I1867" s="344" t="str">
        <f ca="1" t="shared" si="300"/>
        <v>生产部张泽松报销3.5峨胜水泥厂转湘谭钢铁交通费--个人</v>
      </c>
      <c r="J1867" s="344" t="str">
        <f ca="1" t="shared" si="301"/>
        <v>项目成本</v>
      </c>
      <c r="K1867" s="345">
        <f ca="1" t="shared" si="302"/>
        <v>0</v>
      </c>
      <c r="L1867" s="345">
        <f ca="1" t="shared" si="303"/>
        <v>407.5</v>
      </c>
      <c r="M1867" s="345">
        <f ca="1" t="shared" si="304"/>
        <v>107589.74</v>
      </c>
      <c r="N1867" s="345">
        <f ca="1" t="shared" si="305"/>
        <v>0</v>
      </c>
    </row>
    <row r="1868" ht="14.25" hidden="1" spans="1:14">
      <c r="A1868" s="334">
        <f>档案!A1867</f>
        <v>0</v>
      </c>
      <c r="B1868" s="334">
        <f ca="1" t="shared" si="298"/>
        <v>1</v>
      </c>
      <c r="D1868" s="334">
        <f ca="1" t="shared" si="306"/>
        <v>9</v>
      </c>
      <c r="E1868" s="327">
        <f ca="1" t="shared" si="307"/>
        <v>529</v>
      </c>
      <c r="F1868" s="327" t="str">
        <f ca="1">VLOOKUP(D1868,档案!A:C,3,FALSE)</f>
        <v>武汉开明</v>
      </c>
      <c r="G1868" s="338" t="str">
        <f ca="1">VLOOKUP(D1868,档案!A:B,2,FALSE)</f>
        <v>农商行豹澥支行310028</v>
      </c>
      <c r="H1868" s="328">
        <f ca="1" t="shared" si="299"/>
        <v>45730</v>
      </c>
      <c r="I1868" s="344" t="str">
        <f ca="1" t="shared" si="300"/>
        <v>生产部黄国恩报销日钢项目体检花费--个人</v>
      </c>
      <c r="J1868" s="344" t="str">
        <f ca="1" t="shared" si="301"/>
        <v>项目成本</v>
      </c>
      <c r="K1868" s="345">
        <f ca="1" t="shared" si="302"/>
        <v>0</v>
      </c>
      <c r="L1868" s="345">
        <f ca="1" t="shared" si="303"/>
        <v>110</v>
      </c>
      <c r="M1868" s="345">
        <f ca="1" t="shared" si="304"/>
        <v>107479.74</v>
      </c>
      <c r="N1868" s="345">
        <f ca="1" t="shared" si="305"/>
        <v>0</v>
      </c>
    </row>
    <row r="1869" ht="14.25" hidden="1" spans="1:14">
      <c r="A1869" s="334">
        <f>档案!A1868</f>
        <v>0</v>
      </c>
      <c r="B1869" s="334">
        <f ca="1" t="shared" si="298"/>
        <v>1</v>
      </c>
      <c r="D1869" s="334">
        <f ca="1" t="shared" si="306"/>
        <v>9</v>
      </c>
      <c r="E1869" s="327">
        <f ca="1" t="shared" si="307"/>
        <v>530</v>
      </c>
      <c r="F1869" s="327" t="str">
        <f ca="1">VLOOKUP(D1869,档案!A:C,3,FALSE)</f>
        <v>武汉开明</v>
      </c>
      <c r="G1869" s="338" t="str">
        <f ca="1">VLOOKUP(D1869,档案!A:B,2,FALSE)</f>
        <v>农商行豹澥支行310028</v>
      </c>
      <c r="H1869" s="328">
        <f ca="1" t="shared" si="299"/>
        <v>45730</v>
      </c>
      <c r="I1869" s="344" t="str">
        <f ca="1" t="shared" si="300"/>
        <v>生产部王国志报销江苏永钢3.9-3.10交通费--个人</v>
      </c>
      <c r="J1869" s="344" t="str">
        <f ca="1" t="shared" si="301"/>
        <v>项目成本</v>
      </c>
      <c r="K1869" s="345">
        <f ca="1" t="shared" si="302"/>
        <v>0</v>
      </c>
      <c r="L1869" s="345">
        <f ca="1" t="shared" si="303"/>
        <v>243</v>
      </c>
      <c r="M1869" s="345">
        <f ca="1" t="shared" si="304"/>
        <v>107236.74</v>
      </c>
      <c r="N1869" s="345">
        <f ca="1" t="shared" si="305"/>
        <v>0</v>
      </c>
    </row>
    <row r="1870" ht="14.25" hidden="1" spans="1:14">
      <c r="A1870" s="334">
        <f>档案!A1869</f>
        <v>0</v>
      </c>
      <c r="B1870" s="334">
        <f ca="1" t="shared" si="298"/>
        <v>1</v>
      </c>
      <c r="D1870" s="334">
        <f ca="1" t="shared" si="306"/>
        <v>9</v>
      </c>
      <c r="E1870" s="327">
        <f ca="1" t="shared" si="307"/>
        <v>531</v>
      </c>
      <c r="F1870" s="327" t="str">
        <f ca="1">VLOOKUP(D1870,档案!A:C,3,FALSE)</f>
        <v>武汉开明</v>
      </c>
      <c r="G1870" s="338" t="str">
        <f ca="1">VLOOKUP(D1870,档案!A:B,2,FALSE)</f>
        <v>农商行豹澥支行310028</v>
      </c>
      <c r="H1870" s="328">
        <f ca="1" t="shared" si="299"/>
        <v>45730</v>
      </c>
      <c r="I1870" s="344" t="str">
        <f ca="1" t="shared" si="300"/>
        <v>生产部唐欣欣报销日照钢铁史德法办理项目经理证件--个人</v>
      </c>
      <c r="J1870" s="344" t="str">
        <f ca="1" t="shared" si="301"/>
        <v>项目成本</v>
      </c>
      <c r="K1870" s="345">
        <f ca="1" t="shared" si="302"/>
        <v>0</v>
      </c>
      <c r="L1870" s="345">
        <f ca="1" t="shared" si="303"/>
        <v>800</v>
      </c>
      <c r="M1870" s="345">
        <f ca="1" t="shared" si="304"/>
        <v>106436.74</v>
      </c>
      <c r="N1870" s="345">
        <f ca="1" t="shared" si="305"/>
        <v>0</v>
      </c>
    </row>
    <row r="1871" ht="14.25" hidden="1" spans="1:14">
      <c r="A1871" s="334">
        <f>档案!A1870</f>
        <v>0</v>
      </c>
      <c r="B1871" s="334">
        <f ca="1" t="shared" si="298"/>
        <v>1</v>
      </c>
      <c r="D1871" s="334">
        <f ca="1" t="shared" si="306"/>
        <v>9</v>
      </c>
      <c r="E1871" s="327">
        <f ca="1" t="shared" si="307"/>
        <v>532</v>
      </c>
      <c r="F1871" s="327" t="str">
        <f ca="1">VLOOKUP(D1871,档案!A:C,3,FALSE)</f>
        <v>武汉开明</v>
      </c>
      <c r="G1871" s="338" t="str">
        <f ca="1">VLOOKUP(D1871,档案!A:B,2,FALSE)</f>
        <v>农商行豹澥支行310028</v>
      </c>
      <c r="H1871" s="328">
        <f ca="1" t="shared" si="299"/>
        <v>45730</v>
      </c>
      <c r="I1871" s="344" t="str">
        <f ca="1" t="shared" si="300"/>
        <v>生产部祝发权报销四川峨胜2.20交通费--个人</v>
      </c>
      <c r="J1871" s="344" t="str">
        <f ca="1" t="shared" si="301"/>
        <v>项目成本</v>
      </c>
      <c r="K1871" s="345">
        <f ca="1" t="shared" si="302"/>
        <v>0</v>
      </c>
      <c r="L1871" s="345">
        <f ca="1" t="shared" si="303"/>
        <v>458.5</v>
      </c>
      <c r="M1871" s="345">
        <f ca="1" t="shared" si="304"/>
        <v>105978.24</v>
      </c>
      <c r="N1871" s="345">
        <f ca="1" t="shared" si="305"/>
        <v>0</v>
      </c>
    </row>
    <row r="1872" ht="14.25" hidden="1" spans="1:14">
      <c r="A1872" s="334">
        <f>档案!A1871</f>
        <v>0</v>
      </c>
      <c r="B1872" s="334">
        <f ca="1" t="shared" si="298"/>
        <v>1</v>
      </c>
      <c r="D1872" s="334">
        <f ca="1" t="shared" si="306"/>
        <v>9</v>
      </c>
      <c r="E1872" s="327">
        <f ca="1" t="shared" si="307"/>
        <v>533</v>
      </c>
      <c r="F1872" s="327" t="str">
        <f ca="1">VLOOKUP(D1872,档案!A:C,3,FALSE)</f>
        <v>武汉开明</v>
      </c>
      <c r="G1872" s="338" t="str">
        <f ca="1">VLOOKUP(D1872,档案!A:B,2,FALSE)</f>
        <v>农商行豹澥支行310028</v>
      </c>
      <c r="H1872" s="328">
        <f ca="1" t="shared" si="299"/>
        <v>45730</v>
      </c>
      <c r="I1872" s="344" t="str">
        <f ca="1" t="shared" si="300"/>
        <v>生产部祝发权报销湘潭瑞通3.5交通费--个人</v>
      </c>
      <c r="J1872" s="344" t="str">
        <f ca="1" t="shared" si="301"/>
        <v>项目成本</v>
      </c>
      <c r="K1872" s="345">
        <f ca="1" t="shared" si="302"/>
        <v>0</v>
      </c>
      <c r="L1872" s="345">
        <f ca="1" t="shared" si="303"/>
        <v>387.5</v>
      </c>
      <c r="M1872" s="345">
        <f ca="1" t="shared" si="304"/>
        <v>105590.74</v>
      </c>
      <c r="N1872" s="345">
        <f ca="1" t="shared" si="305"/>
        <v>0</v>
      </c>
    </row>
    <row r="1873" ht="14.25" hidden="1" spans="1:14">
      <c r="A1873" s="334">
        <f>档案!A1872</f>
        <v>0</v>
      </c>
      <c r="B1873" s="334">
        <f ca="1" t="shared" si="298"/>
        <v>1</v>
      </c>
      <c r="D1873" s="334">
        <f ca="1" t="shared" si="306"/>
        <v>9</v>
      </c>
      <c r="E1873" s="327">
        <f ca="1" t="shared" si="307"/>
        <v>534</v>
      </c>
      <c r="F1873" s="327" t="str">
        <f ca="1">VLOOKUP(D1873,档案!A:C,3,FALSE)</f>
        <v>武汉开明</v>
      </c>
      <c r="G1873" s="338" t="str">
        <f ca="1">VLOOKUP(D1873,档案!A:B,2,FALSE)</f>
        <v>农商行豹澥支行310028</v>
      </c>
      <c r="H1873" s="328">
        <f ca="1" t="shared" si="299"/>
        <v>45730</v>
      </c>
      <c r="I1873" s="344" t="str">
        <f ca="1" t="shared" si="300"/>
        <v>生产部朱太礼报销日照钢铁10.8交通费--个人</v>
      </c>
      <c r="J1873" s="344" t="str">
        <f ca="1" t="shared" si="301"/>
        <v>项目成本</v>
      </c>
      <c r="K1873" s="345">
        <f ca="1" t="shared" si="302"/>
        <v>0</v>
      </c>
      <c r="L1873" s="345">
        <f ca="1" t="shared" si="303"/>
        <v>404</v>
      </c>
      <c r="M1873" s="345">
        <f ca="1" t="shared" si="304"/>
        <v>105186.74</v>
      </c>
      <c r="N1873" s="345">
        <f ca="1" t="shared" si="305"/>
        <v>0</v>
      </c>
    </row>
    <row r="1874" ht="14.25" hidden="1" spans="1:14">
      <c r="A1874" s="334">
        <f>档案!A1873</f>
        <v>0</v>
      </c>
      <c r="B1874" s="334">
        <f ca="1" t="shared" si="298"/>
        <v>1</v>
      </c>
      <c r="D1874" s="334">
        <f ca="1" t="shared" si="306"/>
        <v>9</v>
      </c>
      <c r="E1874" s="327">
        <f ca="1" t="shared" si="307"/>
        <v>535</v>
      </c>
      <c r="F1874" s="327" t="str">
        <f ca="1">VLOOKUP(D1874,档案!A:C,3,FALSE)</f>
        <v>武汉开明</v>
      </c>
      <c r="G1874" s="338" t="str">
        <f ca="1">VLOOKUP(D1874,档案!A:B,2,FALSE)</f>
        <v>农商行豹澥支行310028</v>
      </c>
      <c r="H1874" s="328">
        <f ca="1" t="shared" si="299"/>
        <v>45730</v>
      </c>
      <c r="I1874" s="344" t="str">
        <f ca="1" t="shared" si="300"/>
        <v>生产部郑然报销日照钢铁采购2张办公桌，1个档案柜费用--个人</v>
      </c>
      <c r="J1874" s="344" t="str">
        <f ca="1" t="shared" si="301"/>
        <v>项目成本</v>
      </c>
      <c r="K1874" s="345">
        <f ca="1" t="shared" si="302"/>
        <v>0</v>
      </c>
      <c r="L1874" s="345">
        <f ca="1" t="shared" si="303"/>
        <v>370</v>
      </c>
      <c r="M1874" s="345">
        <f ca="1" t="shared" si="304"/>
        <v>104816.74</v>
      </c>
      <c r="N1874" s="345">
        <f ca="1" t="shared" si="305"/>
        <v>0</v>
      </c>
    </row>
    <row r="1875" ht="14.25" hidden="1" spans="1:14">
      <c r="A1875" s="334">
        <f>档案!A1874</f>
        <v>0</v>
      </c>
      <c r="B1875" s="334">
        <f ca="1" t="shared" si="298"/>
        <v>1</v>
      </c>
      <c r="D1875" s="334">
        <f ca="1" t="shared" si="306"/>
        <v>9</v>
      </c>
      <c r="E1875" s="327">
        <f ca="1" t="shared" si="307"/>
        <v>536</v>
      </c>
      <c r="F1875" s="327" t="str">
        <f ca="1">VLOOKUP(D1875,档案!A:C,3,FALSE)</f>
        <v>武汉开明</v>
      </c>
      <c r="G1875" s="338" t="str">
        <f ca="1">VLOOKUP(D1875,档案!A:B,2,FALSE)</f>
        <v>农商行豹澥支行310028</v>
      </c>
      <c r="H1875" s="328">
        <f ca="1" t="shared" si="299"/>
        <v>45730</v>
      </c>
      <c r="I1875" s="344" t="str">
        <f ca="1" t="shared" si="300"/>
        <v>生产部王国志报销日照钢铁2.28-3.1交通费--个人</v>
      </c>
      <c r="J1875" s="344" t="str">
        <f ca="1" t="shared" si="301"/>
        <v>项目成本</v>
      </c>
      <c r="K1875" s="345">
        <f ca="1" t="shared" si="302"/>
        <v>0</v>
      </c>
      <c r="L1875" s="345">
        <f ca="1" t="shared" si="303"/>
        <v>226</v>
      </c>
      <c r="M1875" s="345">
        <f ca="1" t="shared" si="304"/>
        <v>104590.74</v>
      </c>
      <c r="N1875" s="345">
        <f ca="1" t="shared" si="305"/>
        <v>0</v>
      </c>
    </row>
    <row r="1876" ht="14.25" hidden="1" spans="1:14">
      <c r="A1876" s="334">
        <f>档案!A1875</f>
        <v>0</v>
      </c>
      <c r="B1876" s="334">
        <f ca="1" t="shared" si="298"/>
        <v>1</v>
      </c>
      <c r="D1876" s="334">
        <f ca="1" t="shared" si="306"/>
        <v>9</v>
      </c>
      <c r="E1876" s="327">
        <f ca="1" t="shared" si="307"/>
        <v>537</v>
      </c>
      <c r="F1876" s="327" t="str">
        <f ca="1">VLOOKUP(D1876,档案!A:C,3,FALSE)</f>
        <v>武汉开明</v>
      </c>
      <c r="G1876" s="338" t="str">
        <f ca="1">VLOOKUP(D1876,档案!A:B,2,FALSE)</f>
        <v>农商行豹澥支行310028</v>
      </c>
      <c r="H1876" s="328">
        <f ca="1" t="shared" si="299"/>
        <v>45730</v>
      </c>
      <c r="I1876" s="344" t="str">
        <f ca="1" t="shared" si="300"/>
        <v>生产部王国志报销江西赣锋锂业3.7-3.8交通费--个人</v>
      </c>
      <c r="J1876" s="344" t="str">
        <f ca="1" t="shared" si="301"/>
        <v>项目成本</v>
      </c>
      <c r="K1876" s="345">
        <f ca="1" t="shared" si="302"/>
        <v>0</v>
      </c>
      <c r="L1876" s="345">
        <f ca="1" t="shared" si="303"/>
        <v>434.5</v>
      </c>
      <c r="M1876" s="345">
        <f ca="1" t="shared" si="304"/>
        <v>104156.24</v>
      </c>
      <c r="N1876" s="345">
        <f ca="1" t="shared" si="305"/>
        <v>0</v>
      </c>
    </row>
    <row r="1877" ht="14.25" hidden="1" spans="1:14">
      <c r="A1877" s="334">
        <f>档案!A1876</f>
        <v>0</v>
      </c>
      <c r="B1877" s="334">
        <f ca="1" t="shared" si="298"/>
        <v>1</v>
      </c>
      <c r="D1877" s="334">
        <f ca="1" t="shared" si="306"/>
        <v>9</v>
      </c>
      <c r="E1877" s="327">
        <f ca="1" t="shared" si="307"/>
        <v>538</v>
      </c>
      <c r="F1877" s="327" t="str">
        <f ca="1">VLOOKUP(D1877,档案!A:C,3,FALSE)</f>
        <v>武汉开明</v>
      </c>
      <c r="G1877" s="338" t="str">
        <f ca="1">VLOOKUP(D1877,档案!A:B,2,FALSE)</f>
        <v>农商行豹澥支行310028</v>
      </c>
      <c r="H1877" s="328">
        <f ca="1" t="shared" si="299"/>
        <v>45730</v>
      </c>
      <c r="I1877" s="344" t="str">
        <f ca="1" t="shared" si="300"/>
        <v>生产部王国志报销山西铝业3.2交通费--个人</v>
      </c>
      <c r="J1877" s="344" t="str">
        <f ca="1" t="shared" si="301"/>
        <v>项目成本</v>
      </c>
      <c r="K1877" s="345">
        <f ca="1" t="shared" si="302"/>
        <v>0</v>
      </c>
      <c r="L1877" s="345">
        <f ca="1" t="shared" si="303"/>
        <v>401.5</v>
      </c>
      <c r="M1877" s="345">
        <f ca="1" t="shared" si="304"/>
        <v>103754.74</v>
      </c>
      <c r="N1877" s="345">
        <f ca="1" t="shared" si="305"/>
        <v>0</v>
      </c>
    </row>
    <row r="1878" ht="14.25" hidden="1" spans="1:14">
      <c r="A1878" s="334">
        <f>档案!A1877</f>
        <v>0</v>
      </c>
      <c r="B1878" s="334">
        <f ca="1" t="shared" si="298"/>
        <v>1</v>
      </c>
      <c r="D1878" s="334">
        <f ca="1" t="shared" si="306"/>
        <v>9</v>
      </c>
      <c r="E1878" s="327">
        <f ca="1" t="shared" si="307"/>
        <v>539</v>
      </c>
      <c r="F1878" s="327" t="str">
        <f ca="1">VLOOKUP(D1878,档案!A:C,3,FALSE)</f>
        <v>武汉开明</v>
      </c>
      <c r="G1878" s="338" t="str">
        <f ca="1">VLOOKUP(D1878,档案!A:B,2,FALSE)</f>
        <v>农商行豹澥支行310028</v>
      </c>
      <c r="H1878" s="328">
        <f ca="1" t="shared" si="299"/>
        <v>45730</v>
      </c>
      <c r="I1878" s="344" t="str">
        <f ca="1" t="shared" si="300"/>
        <v>生产部马全花报销从格尔木盐湖镁业发物流至德令哈工器具归还费用--个人</v>
      </c>
      <c r="J1878" s="344" t="str">
        <f ca="1" t="shared" si="301"/>
        <v>项目成本</v>
      </c>
      <c r="K1878" s="345">
        <f ca="1" t="shared" si="302"/>
        <v>0</v>
      </c>
      <c r="L1878" s="345">
        <f ca="1" t="shared" si="303"/>
        <v>413</v>
      </c>
      <c r="M1878" s="345">
        <f ca="1" t="shared" si="304"/>
        <v>103341.74</v>
      </c>
      <c r="N1878" s="345">
        <f ca="1" t="shared" si="305"/>
        <v>0</v>
      </c>
    </row>
    <row r="1879" ht="14.25" hidden="1" spans="1:14">
      <c r="A1879" s="334">
        <f>档案!A1878</f>
        <v>0</v>
      </c>
      <c r="B1879" s="334">
        <f ca="1" t="shared" si="298"/>
        <v>1</v>
      </c>
      <c r="D1879" s="334">
        <f ca="1" t="shared" si="306"/>
        <v>9</v>
      </c>
      <c r="E1879" s="327">
        <f ca="1" t="shared" si="307"/>
        <v>540</v>
      </c>
      <c r="F1879" s="327" t="str">
        <f ca="1">VLOOKUP(D1879,档案!A:C,3,FALSE)</f>
        <v>武汉开明</v>
      </c>
      <c r="G1879" s="338" t="str">
        <f ca="1">VLOOKUP(D1879,档案!A:B,2,FALSE)</f>
        <v>农商行豹澥支行310028</v>
      </c>
      <c r="H1879" s="328">
        <f ca="1" t="shared" si="299"/>
        <v>45730</v>
      </c>
      <c r="I1879" s="344" t="str">
        <f ca="1" t="shared" si="300"/>
        <v>生产部林维报销日钢现场购入双排货车鲁L A017U，加油费--个人</v>
      </c>
      <c r="J1879" s="344" t="str">
        <f ca="1" t="shared" si="301"/>
        <v>项目成本</v>
      </c>
      <c r="K1879" s="345">
        <f ca="1" t="shared" si="302"/>
        <v>0</v>
      </c>
      <c r="L1879" s="345">
        <f ca="1" t="shared" si="303"/>
        <v>184.59</v>
      </c>
      <c r="M1879" s="345">
        <f ca="1" t="shared" si="304"/>
        <v>103157.15</v>
      </c>
      <c r="N1879" s="345">
        <f ca="1" t="shared" si="305"/>
        <v>0</v>
      </c>
    </row>
    <row r="1880" ht="14.25" hidden="1" spans="1:14">
      <c r="A1880" s="334">
        <f>档案!A1879</f>
        <v>0</v>
      </c>
      <c r="B1880" s="334">
        <f ca="1" t="shared" si="298"/>
        <v>1</v>
      </c>
      <c r="D1880" s="334">
        <f ca="1" t="shared" si="306"/>
        <v>9</v>
      </c>
      <c r="E1880" s="327">
        <f ca="1" t="shared" si="307"/>
        <v>541</v>
      </c>
      <c r="F1880" s="327" t="str">
        <f ca="1">VLOOKUP(D1880,档案!A:C,3,FALSE)</f>
        <v>武汉开明</v>
      </c>
      <c r="G1880" s="338" t="str">
        <f ca="1">VLOOKUP(D1880,档案!A:B,2,FALSE)</f>
        <v>农商行豹澥支行310028</v>
      </c>
      <c r="H1880" s="328">
        <f ca="1" t="shared" si="299"/>
        <v>45730</v>
      </c>
      <c r="I1880" s="344" t="str">
        <f ca="1" t="shared" si="300"/>
        <v>生产部李权智报销湖北双环采购r31氩弧焊丝，长尾枪，切割片材料费--个人</v>
      </c>
      <c r="J1880" s="344" t="str">
        <f ca="1" t="shared" si="301"/>
        <v>项目成本</v>
      </c>
      <c r="K1880" s="345">
        <f ca="1" t="shared" si="302"/>
        <v>0</v>
      </c>
      <c r="L1880" s="345">
        <f ca="1" t="shared" si="303"/>
        <v>695</v>
      </c>
      <c r="M1880" s="345">
        <f ca="1" t="shared" si="304"/>
        <v>102462.15</v>
      </c>
      <c r="N1880" s="345">
        <f ca="1" t="shared" si="305"/>
        <v>0</v>
      </c>
    </row>
    <row r="1881" ht="14.25" hidden="1" spans="1:14">
      <c r="A1881" s="334">
        <f>档案!A1880</f>
        <v>0</v>
      </c>
      <c r="B1881" s="334">
        <f ca="1" t="shared" si="298"/>
        <v>1</v>
      </c>
      <c r="D1881" s="334">
        <f ca="1" t="shared" si="306"/>
        <v>9</v>
      </c>
      <c r="E1881" s="327">
        <f ca="1" t="shared" si="307"/>
        <v>542</v>
      </c>
      <c r="F1881" s="327" t="str">
        <f ca="1">VLOOKUP(D1881,档案!A:C,3,FALSE)</f>
        <v>武汉开明</v>
      </c>
      <c r="G1881" s="338" t="str">
        <f ca="1">VLOOKUP(D1881,档案!A:B,2,FALSE)</f>
        <v>农商行豹澥支行310028</v>
      </c>
      <c r="H1881" s="328">
        <f ca="1" t="shared" si="299"/>
        <v>45730</v>
      </c>
      <c r="I1881" s="344" t="str">
        <f ca="1" t="shared" si="300"/>
        <v>生产部李权智用款宁都县赣锋锂业外协人员工资及交通费（李权智垫付500元，牛得元16464元）--个人</v>
      </c>
      <c r="J1881" s="344" t="str">
        <f ca="1" t="shared" si="301"/>
        <v>项目成本</v>
      </c>
      <c r="K1881" s="345">
        <f ca="1" t="shared" si="302"/>
        <v>0</v>
      </c>
      <c r="L1881" s="345">
        <f ca="1" t="shared" si="303"/>
        <v>16964</v>
      </c>
      <c r="M1881" s="345">
        <f ca="1" t="shared" si="304"/>
        <v>85498.1499999999</v>
      </c>
      <c r="N1881" s="345">
        <f ca="1" t="shared" si="305"/>
        <v>0</v>
      </c>
    </row>
    <row r="1882" ht="14.25" hidden="1" spans="1:14">
      <c r="A1882" s="334">
        <f>档案!A1881</f>
        <v>0</v>
      </c>
      <c r="B1882" s="334">
        <f ca="1" t="shared" si="298"/>
        <v>1</v>
      </c>
      <c r="D1882" s="334">
        <f ca="1" t="shared" si="306"/>
        <v>9</v>
      </c>
      <c r="E1882" s="327">
        <f ca="1" t="shared" si="307"/>
        <v>543</v>
      </c>
      <c r="F1882" s="327" t="str">
        <f ca="1">VLOOKUP(D1882,档案!A:C,3,FALSE)</f>
        <v>武汉开明</v>
      </c>
      <c r="G1882" s="338" t="str">
        <f ca="1">VLOOKUP(D1882,档案!A:B,2,FALSE)</f>
        <v>农商行豹澥支行310028</v>
      </c>
      <c r="H1882" s="328">
        <f ca="1" t="shared" si="299"/>
        <v>45730</v>
      </c>
      <c r="I1882" s="344" t="str">
        <f ca="1" t="shared" si="300"/>
        <v>ETC扣款</v>
      </c>
      <c r="J1882" s="344" t="str">
        <f ca="1" t="shared" si="301"/>
        <v>项目成本</v>
      </c>
      <c r="K1882" s="345">
        <f ca="1" t="shared" si="302"/>
        <v>0</v>
      </c>
      <c r="L1882" s="345">
        <f ca="1" t="shared" si="303"/>
        <v>139.57</v>
      </c>
      <c r="M1882" s="345">
        <f ca="1" t="shared" si="304"/>
        <v>85358.5799999999</v>
      </c>
      <c r="N1882" s="345">
        <f ca="1" t="shared" si="305"/>
        <v>0</v>
      </c>
    </row>
    <row r="1883" ht="14.25" hidden="1" spans="1:14">
      <c r="A1883" s="334">
        <f>档案!A1882</f>
        <v>0</v>
      </c>
      <c r="B1883" s="334">
        <f ca="1" t="shared" si="298"/>
        <v>1</v>
      </c>
      <c r="D1883" s="334">
        <f ca="1" t="shared" si="306"/>
        <v>9</v>
      </c>
      <c r="E1883" s="327">
        <f ca="1" t="shared" si="307"/>
        <v>544</v>
      </c>
      <c r="F1883" s="327" t="str">
        <f ca="1">VLOOKUP(D1883,档案!A:C,3,FALSE)</f>
        <v>武汉开明</v>
      </c>
      <c r="G1883" s="338" t="str">
        <f ca="1">VLOOKUP(D1883,档案!A:B,2,FALSE)</f>
        <v>农商行豹澥支行310028</v>
      </c>
      <c r="H1883" s="328">
        <f ca="1" t="shared" si="299"/>
        <v>45733</v>
      </c>
      <c r="I1883" s="344" t="str">
        <f ca="1" t="shared" si="300"/>
        <v>ETC扣款</v>
      </c>
      <c r="J1883" s="344" t="str">
        <f ca="1" t="shared" si="301"/>
        <v>项目成本</v>
      </c>
      <c r="K1883" s="345">
        <f ca="1" t="shared" si="302"/>
        <v>0</v>
      </c>
      <c r="L1883" s="345">
        <f ca="1" t="shared" si="303"/>
        <v>8.53</v>
      </c>
      <c r="M1883" s="345">
        <f ca="1" t="shared" si="304"/>
        <v>85350.0499999999</v>
      </c>
      <c r="N1883" s="345">
        <f ca="1" t="shared" si="305"/>
        <v>0</v>
      </c>
    </row>
    <row r="1884" ht="14.25" hidden="1" spans="1:14">
      <c r="A1884" s="334">
        <f>档案!A1883</f>
        <v>0</v>
      </c>
      <c r="B1884" s="334">
        <f ca="1" t="shared" si="298"/>
        <v>1</v>
      </c>
      <c r="D1884" s="334">
        <f ca="1" t="shared" si="306"/>
        <v>9</v>
      </c>
      <c r="E1884" s="327">
        <f ca="1" t="shared" si="307"/>
        <v>545</v>
      </c>
      <c r="F1884" s="327" t="str">
        <f ca="1">VLOOKUP(D1884,档案!A:C,3,FALSE)</f>
        <v>武汉开明</v>
      </c>
      <c r="G1884" s="338" t="str">
        <f ca="1">VLOOKUP(D1884,档案!A:B,2,FALSE)</f>
        <v>农商行豹澥支行310028</v>
      </c>
      <c r="H1884" s="328">
        <f ca="1" t="shared" si="299"/>
        <v>45733</v>
      </c>
      <c r="I1884" s="344" t="str">
        <f ca="1" t="shared" si="300"/>
        <v>销售部郑然借支日照钢铁备用金--个人</v>
      </c>
      <c r="J1884" s="344" t="str">
        <f ca="1" t="shared" si="301"/>
        <v>项目成本</v>
      </c>
      <c r="K1884" s="345">
        <f ca="1" t="shared" si="302"/>
        <v>0</v>
      </c>
      <c r="L1884" s="345">
        <f ca="1" t="shared" si="303"/>
        <v>1000</v>
      </c>
      <c r="M1884" s="345">
        <f ca="1" t="shared" si="304"/>
        <v>84350.0499999999</v>
      </c>
      <c r="N1884" s="345">
        <f ca="1" t="shared" si="305"/>
        <v>0</v>
      </c>
    </row>
    <row r="1885" ht="14.25" hidden="1" spans="1:14">
      <c r="A1885" s="334">
        <f>档案!A1884</f>
        <v>0</v>
      </c>
      <c r="B1885" s="334">
        <f ca="1" t="shared" si="298"/>
        <v>1</v>
      </c>
      <c r="D1885" s="334">
        <f ca="1" t="shared" si="306"/>
        <v>9</v>
      </c>
      <c r="E1885" s="327">
        <f ca="1" t="shared" si="307"/>
        <v>546</v>
      </c>
      <c r="F1885" s="327" t="str">
        <f ca="1">VLOOKUP(D1885,档案!A:C,3,FALSE)</f>
        <v>武汉开明</v>
      </c>
      <c r="G1885" s="338" t="str">
        <f ca="1">VLOOKUP(D1885,档案!A:B,2,FALSE)</f>
        <v>农商行豹澥支行310028</v>
      </c>
      <c r="H1885" s="328">
        <f ca="1" t="shared" si="299"/>
        <v>45733</v>
      </c>
      <c r="I1885" s="344" t="str">
        <f ca="1" t="shared" si="300"/>
        <v>生产部李权智用款湘潭瑞通厂车削要安全员工资付曾献艺--个人</v>
      </c>
      <c r="J1885" s="344" t="str">
        <f ca="1" t="shared" si="301"/>
        <v>项目成本</v>
      </c>
      <c r="K1885" s="345">
        <f ca="1" t="shared" si="302"/>
        <v>0</v>
      </c>
      <c r="L1885" s="345">
        <f ca="1" t="shared" si="303"/>
        <v>5320</v>
      </c>
      <c r="M1885" s="345">
        <f ca="1" t="shared" si="304"/>
        <v>79030.0499999999</v>
      </c>
      <c r="N1885" s="345">
        <f ca="1" t="shared" si="305"/>
        <v>0</v>
      </c>
    </row>
    <row r="1886" ht="14.25" hidden="1" spans="1:14">
      <c r="A1886" s="334">
        <f>档案!A1885</f>
        <v>0</v>
      </c>
      <c r="B1886" s="334">
        <f ca="1" t="shared" si="298"/>
        <v>1</v>
      </c>
      <c r="D1886" s="334">
        <f ca="1" t="shared" si="306"/>
        <v>9</v>
      </c>
      <c r="E1886" s="327">
        <f ca="1" t="shared" si="307"/>
        <v>547</v>
      </c>
      <c r="F1886" s="327" t="str">
        <f ca="1">VLOOKUP(D1886,档案!A:C,3,FALSE)</f>
        <v>武汉开明</v>
      </c>
      <c r="G1886" s="338" t="str">
        <f ca="1">VLOOKUP(D1886,档案!A:B,2,FALSE)</f>
        <v>农商行豹澥支行310028</v>
      </c>
      <c r="H1886" s="328">
        <f ca="1" t="shared" si="299"/>
        <v>45733</v>
      </c>
      <c r="I1886" s="344" t="str">
        <f ca="1" t="shared" si="300"/>
        <v>生产部石小伟报销山西铝业2.26-3.4交通费及打印费，体检费--个人</v>
      </c>
      <c r="J1886" s="344" t="str">
        <f ca="1" t="shared" si="301"/>
        <v>项目成本</v>
      </c>
      <c r="K1886" s="345">
        <f ca="1" t="shared" si="302"/>
        <v>0</v>
      </c>
      <c r="L1886" s="345">
        <f ca="1" t="shared" si="303"/>
        <v>582</v>
      </c>
      <c r="M1886" s="345">
        <f ca="1" t="shared" si="304"/>
        <v>78448.0499999999</v>
      </c>
      <c r="N1886" s="345">
        <f ca="1" t="shared" si="305"/>
        <v>0</v>
      </c>
    </row>
    <row r="1887" ht="14.25" hidden="1" spans="1:14">
      <c r="A1887" s="334">
        <f>档案!A1886</f>
        <v>0</v>
      </c>
      <c r="B1887" s="334">
        <f ca="1" t="shared" si="298"/>
        <v>1</v>
      </c>
      <c r="D1887" s="334">
        <f ca="1" t="shared" si="306"/>
        <v>9</v>
      </c>
      <c r="E1887" s="327">
        <f ca="1" t="shared" si="307"/>
        <v>548</v>
      </c>
      <c r="F1887" s="327" t="str">
        <f ca="1">VLOOKUP(D1887,档案!A:C,3,FALSE)</f>
        <v>武汉开明</v>
      </c>
      <c r="G1887" s="338" t="str">
        <f ca="1">VLOOKUP(D1887,档案!A:B,2,FALSE)</f>
        <v>农商行豹澥支行310028</v>
      </c>
      <c r="H1887" s="328">
        <f ca="1" t="shared" si="299"/>
        <v>45733</v>
      </c>
      <c r="I1887" s="344" t="str">
        <f ca="1" t="shared" si="300"/>
        <v>生产部李权智用款汝州天瑞外协人员工资及生活交通费付堵志波--个人</v>
      </c>
      <c r="J1887" s="344" t="str">
        <f ca="1" t="shared" si="301"/>
        <v>项目成本</v>
      </c>
      <c r="K1887" s="345">
        <f ca="1" t="shared" si="302"/>
        <v>0</v>
      </c>
      <c r="L1887" s="345">
        <f ca="1" t="shared" si="303"/>
        <v>28288.52</v>
      </c>
      <c r="M1887" s="345">
        <f ca="1" t="shared" si="304"/>
        <v>50159.5299999999</v>
      </c>
      <c r="N1887" s="345">
        <f ca="1" t="shared" si="305"/>
        <v>0</v>
      </c>
    </row>
    <row r="1888" ht="14.25" hidden="1" spans="1:14">
      <c r="A1888" s="334">
        <f>档案!A1887</f>
        <v>0</v>
      </c>
      <c r="B1888" s="334">
        <f ca="1" t="shared" si="298"/>
        <v>1</v>
      </c>
      <c r="D1888" s="334">
        <f ca="1" t="shared" si="306"/>
        <v>9</v>
      </c>
      <c r="E1888" s="327">
        <f ca="1" t="shared" si="307"/>
        <v>549</v>
      </c>
      <c r="F1888" s="327" t="str">
        <f ca="1">VLOOKUP(D1888,档案!A:C,3,FALSE)</f>
        <v>武汉开明</v>
      </c>
      <c r="G1888" s="338" t="str">
        <f ca="1">VLOOKUP(D1888,档案!A:B,2,FALSE)</f>
        <v>农商行豹澥支行310028</v>
      </c>
      <c r="H1888" s="328">
        <f ca="1" t="shared" si="299"/>
        <v>45733</v>
      </c>
      <c r="I1888" s="344" t="str">
        <f ca="1" t="shared" si="300"/>
        <v>生产部李权智用款汝州天瑞外协6人住宿费付堵志波--个人</v>
      </c>
      <c r="J1888" s="344" t="str">
        <f ca="1" t="shared" si="301"/>
        <v>项目成本</v>
      </c>
      <c r="K1888" s="345">
        <f ca="1" t="shared" si="302"/>
        <v>0</v>
      </c>
      <c r="L1888" s="345">
        <f ca="1" t="shared" si="303"/>
        <v>1680</v>
      </c>
      <c r="M1888" s="345">
        <f ca="1" t="shared" si="304"/>
        <v>48479.5299999999</v>
      </c>
      <c r="N1888" s="345">
        <f ca="1" t="shared" si="305"/>
        <v>0</v>
      </c>
    </row>
    <row r="1889" ht="14.25" hidden="1" spans="1:14">
      <c r="A1889" s="334">
        <f>档案!A1888</f>
        <v>0</v>
      </c>
      <c r="B1889" s="334">
        <f ca="1" t="shared" si="298"/>
        <v>1</v>
      </c>
      <c r="D1889" s="334">
        <f ca="1" t="shared" si="306"/>
        <v>9</v>
      </c>
      <c r="E1889" s="327">
        <f ca="1" t="shared" si="307"/>
        <v>550</v>
      </c>
      <c r="F1889" s="327" t="str">
        <f ca="1">VLOOKUP(D1889,档案!A:C,3,FALSE)</f>
        <v>武汉开明</v>
      </c>
      <c r="G1889" s="338" t="str">
        <f ca="1">VLOOKUP(D1889,档案!A:B,2,FALSE)</f>
        <v>农商行豹澥支行310028</v>
      </c>
      <c r="H1889" s="328">
        <f ca="1" t="shared" si="299"/>
        <v>45733</v>
      </c>
      <c r="I1889" s="344" t="str">
        <f ca="1" t="shared" si="300"/>
        <v>ETC扣款</v>
      </c>
      <c r="J1889" s="344" t="str">
        <f ca="1" t="shared" si="301"/>
        <v>项目成本</v>
      </c>
      <c r="K1889" s="345">
        <f ca="1" t="shared" si="302"/>
        <v>0</v>
      </c>
      <c r="L1889" s="345">
        <f ca="1" t="shared" si="303"/>
        <v>31.21</v>
      </c>
      <c r="M1889" s="345">
        <f ca="1" t="shared" si="304"/>
        <v>48448.3199999999</v>
      </c>
      <c r="N1889" s="345">
        <f ca="1" t="shared" si="305"/>
        <v>0</v>
      </c>
    </row>
    <row r="1890" ht="14.25" hidden="1" spans="1:14">
      <c r="A1890" s="334">
        <f>档案!A1889</f>
        <v>0</v>
      </c>
      <c r="B1890" s="334">
        <f ca="1" t="shared" si="298"/>
        <v>1</v>
      </c>
      <c r="D1890" s="334">
        <f ca="1" t="shared" si="306"/>
        <v>9</v>
      </c>
      <c r="E1890" s="327">
        <f ca="1" t="shared" si="307"/>
        <v>551</v>
      </c>
      <c r="F1890" s="327" t="str">
        <f ca="1">VLOOKUP(D1890,档案!A:C,3,FALSE)</f>
        <v>武汉开明</v>
      </c>
      <c r="G1890" s="338" t="str">
        <f ca="1">VLOOKUP(D1890,档案!A:B,2,FALSE)</f>
        <v>农商行豹澥支行310028</v>
      </c>
      <c r="H1890" s="328">
        <f ca="1" t="shared" si="299"/>
        <v>45734</v>
      </c>
      <c r="I1890" s="344" t="str">
        <f ca="1" t="shared" si="300"/>
        <v>收到武汉工行转款</v>
      </c>
      <c r="J1890" s="344" t="str">
        <f ca="1" t="shared" si="301"/>
        <v>他行转入或存现</v>
      </c>
      <c r="K1890" s="345">
        <f ca="1" t="shared" si="302"/>
        <v>400000</v>
      </c>
      <c r="L1890" s="345">
        <f ca="1" t="shared" si="303"/>
        <v>0</v>
      </c>
      <c r="M1890" s="345">
        <f ca="1" t="shared" si="304"/>
        <v>448448.32</v>
      </c>
      <c r="N1890" s="345">
        <f ca="1" t="shared" si="305"/>
        <v>0</v>
      </c>
    </row>
    <row r="1891" ht="14.25" hidden="1" spans="1:14">
      <c r="A1891" s="334">
        <f>档案!A1890</f>
        <v>0</v>
      </c>
      <c r="B1891" s="334">
        <f ca="1" t="shared" si="298"/>
        <v>1</v>
      </c>
      <c r="D1891" s="334">
        <f ca="1" t="shared" si="306"/>
        <v>9</v>
      </c>
      <c r="E1891" s="327">
        <f ca="1" t="shared" si="307"/>
        <v>552</v>
      </c>
      <c r="F1891" s="327" t="str">
        <f ca="1">VLOOKUP(D1891,档案!A:C,3,FALSE)</f>
        <v>武汉开明</v>
      </c>
      <c r="G1891" s="338" t="str">
        <f ca="1">VLOOKUP(D1891,档案!A:B,2,FALSE)</f>
        <v>农商行豹澥支行310028</v>
      </c>
      <c r="H1891" s="328">
        <f ca="1" t="shared" si="299"/>
        <v>45734</v>
      </c>
      <c r="I1891" s="344" t="str">
        <f ca="1" t="shared" si="300"/>
        <v>武汉农商行转湖北邮政</v>
      </c>
      <c r="J1891" s="344" t="str">
        <f ca="1" t="shared" si="301"/>
        <v>转出他行或提现</v>
      </c>
      <c r="K1891" s="345">
        <f ca="1" t="shared" si="302"/>
        <v>0</v>
      </c>
      <c r="L1891" s="345">
        <f ca="1" t="shared" si="303"/>
        <v>100000</v>
      </c>
      <c r="M1891" s="345">
        <f ca="1" t="shared" si="304"/>
        <v>348448.32</v>
      </c>
      <c r="N1891" s="345">
        <f ca="1" t="shared" si="305"/>
        <v>0</v>
      </c>
    </row>
    <row r="1892" ht="14.25" hidden="1" spans="1:14">
      <c r="A1892" s="334">
        <f>档案!A1891</f>
        <v>0</v>
      </c>
      <c r="B1892" s="334">
        <f ca="1" t="shared" si="298"/>
        <v>1</v>
      </c>
      <c r="D1892" s="334">
        <f ca="1" t="shared" si="306"/>
        <v>9</v>
      </c>
      <c r="E1892" s="327">
        <f ca="1" t="shared" si="307"/>
        <v>553</v>
      </c>
      <c r="F1892" s="327" t="str">
        <f ca="1">VLOOKUP(D1892,档案!A:C,3,FALSE)</f>
        <v>武汉开明</v>
      </c>
      <c r="G1892" s="338" t="str">
        <f ca="1">VLOOKUP(D1892,档案!A:B,2,FALSE)</f>
        <v>农商行豹澥支行310028</v>
      </c>
      <c r="H1892" s="328">
        <f ca="1" t="shared" si="299"/>
        <v>45734</v>
      </c>
      <c r="I1892" s="344" t="str">
        <f ca="1" t="shared" si="300"/>
        <v>武汉农商行转湖北工行虹桥</v>
      </c>
      <c r="J1892" s="344" t="str">
        <f ca="1" t="shared" si="301"/>
        <v>转出他行或提现</v>
      </c>
      <c r="K1892" s="345">
        <f ca="1" t="shared" si="302"/>
        <v>0</v>
      </c>
      <c r="L1892" s="345">
        <f ca="1" t="shared" si="303"/>
        <v>10000</v>
      </c>
      <c r="M1892" s="345">
        <f ca="1" t="shared" si="304"/>
        <v>338448.32</v>
      </c>
      <c r="N1892" s="345">
        <f ca="1" t="shared" si="305"/>
        <v>0</v>
      </c>
    </row>
    <row r="1893" ht="14.25" hidden="1" spans="1:14">
      <c r="A1893" s="334">
        <f>档案!A1892</f>
        <v>0</v>
      </c>
      <c r="B1893" s="334">
        <f ca="1" t="shared" si="298"/>
        <v>1</v>
      </c>
      <c r="D1893" s="334">
        <f ca="1" t="shared" si="306"/>
        <v>9</v>
      </c>
      <c r="E1893" s="327">
        <f ca="1" t="shared" si="307"/>
        <v>554</v>
      </c>
      <c r="F1893" s="327" t="str">
        <f ca="1">VLOOKUP(D1893,档案!A:C,3,FALSE)</f>
        <v>武汉开明</v>
      </c>
      <c r="G1893" s="338" t="str">
        <f ca="1">VLOOKUP(D1893,档案!A:B,2,FALSE)</f>
        <v>农商行豹澥支行310028</v>
      </c>
      <c r="H1893" s="328">
        <f ca="1" t="shared" si="299"/>
        <v>45734</v>
      </c>
      <c r="I1893" s="344" t="str">
        <f ca="1" t="shared" si="300"/>
        <v>ETC扣款</v>
      </c>
      <c r="J1893" s="344" t="str">
        <f ca="1" t="shared" si="301"/>
        <v>项目成本</v>
      </c>
      <c r="K1893" s="345">
        <f ca="1" t="shared" si="302"/>
        <v>0</v>
      </c>
      <c r="L1893" s="345">
        <f ca="1" t="shared" si="303"/>
        <v>136.7</v>
      </c>
      <c r="M1893" s="345">
        <f ca="1" t="shared" si="304"/>
        <v>338311.62</v>
      </c>
      <c r="N1893" s="345">
        <f ca="1" t="shared" si="305"/>
        <v>0</v>
      </c>
    </row>
    <row r="1894" ht="14.25" hidden="1" spans="1:14">
      <c r="A1894" s="334">
        <f>档案!A1893</f>
        <v>0</v>
      </c>
      <c r="B1894" s="334">
        <f ca="1" t="shared" si="298"/>
        <v>1</v>
      </c>
      <c r="D1894" s="334">
        <f ca="1" t="shared" si="306"/>
        <v>9</v>
      </c>
      <c r="E1894" s="327">
        <f ca="1" t="shared" si="307"/>
        <v>555</v>
      </c>
      <c r="F1894" s="327" t="str">
        <f ca="1">VLOOKUP(D1894,档案!A:C,3,FALSE)</f>
        <v>武汉开明</v>
      </c>
      <c r="G1894" s="338" t="str">
        <f ca="1">VLOOKUP(D1894,档案!A:B,2,FALSE)</f>
        <v>农商行豹澥支行310028</v>
      </c>
      <c r="H1894" s="328">
        <f ca="1" t="shared" si="299"/>
        <v>45734</v>
      </c>
      <c r="I1894" s="344" t="str">
        <f ca="1" t="shared" si="300"/>
        <v>ETC扣款</v>
      </c>
      <c r="J1894" s="344" t="str">
        <f ca="1" t="shared" si="301"/>
        <v>项目成本</v>
      </c>
      <c r="K1894" s="345">
        <f ca="1" t="shared" si="302"/>
        <v>0</v>
      </c>
      <c r="L1894" s="345">
        <f ca="1" t="shared" si="303"/>
        <v>10.1</v>
      </c>
      <c r="M1894" s="345">
        <f ca="1" t="shared" si="304"/>
        <v>338301.52</v>
      </c>
      <c r="N1894" s="345">
        <f ca="1" t="shared" si="305"/>
        <v>0</v>
      </c>
    </row>
    <row r="1895" ht="14.25" hidden="1" spans="1:14">
      <c r="A1895" s="334">
        <f>档案!A1894</f>
        <v>0</v>
      </c>
      <c r="B1895" s="334">
        <f ca="1" t="shared" si="298"/>
        <v>1</v>
      </c>
      <c r="D1895" s="334">
        <f ca="1" t="shared" si="306"/>
        <v>9</v>
      </c>
      <c r="E1895" s="327">
        <f ca="1" t="shared" si="307"/>
        <v>556</v>
      </c>
      <c r="F1895" s="327" t="str">
        <f ca="1">VLOOKUP(D1895,档案!A:C,3,FALSE)</f>
        <v>武汉开明</v>
      </c>
      <c r="G1895" s="338" t="str">
        <f ca="1">VLOOKUP(D1895,档案!A:B,2,FALSE)</f>
        <v>农商行豹澥支行310028</v>
      </c>
      <c r="H1895" s="328">
        <f ca="1" t="shared" si="299"/>
        <v>45734</v>
      </c>
      <c r="I1895" s="344" t="str">
        <f ca="1" t="shared" si="300"/>
        <v>ETC扣款</v>
      </c>
      <c r="J1895" s="344" t="str">
        <f ca="1" t="shared" si="301"/>
        <v>项目成本</v>
      </c>
      <c r="K1895" s="345">
        <f ca="1" t="shared" si="302"/>
        <v>0</v>
      </c>
      <c r="L1895" s="345">
        <f ca="1" t="shared" si="303"/>
        <v>10.1</v>
      </c>
      <c r="M1895" s="345">
        <f ca="1" t="shared" si="304"/>
        <v>338291.42</v>
      </c>
      <c r="N1895" s="345">
        <f ca="1" t="shared" si="305"/>
        <v>0</v>
      </c>
    </row>
    <row r="1896" ht="14.25" hidden="1" spans="1:14">
      <c r="A1896" s="334">
        <f>档案!A1895</f>
        <v>0</v>
      </c>
      <c r="B1896" s="334">
        <f ca="1" t="shared" si="298"/>
        <v>1</v>
      </c>
      <c r="D1896" s="334">
        <f ca="1" t="shared" si="306"/>
        <v>9</v>
      </c>
      <c r="E1896" s="327">
        <f ca="1" t="shared" si="307"/>
        <v>557</v>
      </c>
      <c r="F1896" s="327" t="str">
        <f ca="1">VLOOKUP(D1896,档案!A:C,3,FALSE)</f>
        <v>武汉开明</v>
      </c>
      <c r="G1896" s="338" t="str">
        <f ca="1">VLOOKUP(D1896,档案!A:B,2,FALSE)</f>
        <v>农商行豹澥支行310028</v>
      </c>
      <c r="H1896" s="328">
        <f ca="1" t="shared" si="299"/>
        <v>45735</v>
      </c>
      <c r="I1896" s="344" t="str">
        <f ca="1" t="shared" si="300"/>
        <v>综合部蒋霞用款武汉开明资质延期事宜尾款付张志--个人</v>
      </c>
      <c r="J1896" s="344" t="str">
        <f ca="1" t="shared" si="301"/>
        <v>项目成本</v>
      </c>
      <c r="K1896" s="345">
        <f ca="1" t="shared" si="302"/>
        <v>0</v>
      </c>
      <c r="L1896" s="345">
        <f ca="1" t="shared" si="303"/>
        <v>3000</v>
      </c>
      <c r="M1896" s="345">
        <f ca="1" t="shared" si="304"/>
        <v>335291.42</v>
      </c>
      <c r="N1896" s="345">
        <f ca="1" t="shared" si="305"/>
        <v>0</v>
      </c>
    </row>
    <row r="1897" ht="14.25" hidden="1" spans="1:14">
      <c r="A1897" s="334">
        <f>档案!A1896</f>
        <v>0</v>
      </c>
      <c r="B1897" s="334">
        <f ca="1" t="shared" si="298"/>
        <v>1</v>
      </c>
      <c r="D1897" s="334">
        <f ca="1" t="shared" si="306"/>
        <v>9</v>
      </c>
      <c r="E1897" s="327">
        <f ca="1" t="shared" si="307"/>
        <v>558</v>
      </c>
      <c r="F1897" s="327" t="str">
        <f ca="1">VLOOKUP(D1897,档案!A:C,3,FALSE)</f>
        <v>武汉开明</v>
      </c>
      <c r="G1897" s="338" t="str">
        <f ca="1">VLOOKUP(D1897,档案!A:B,2,FALSE)</f>
        <v>农商行豹澥支行310028</v>
      </c>
      <c r="H1897" s="328">
        <f ca="1" t="shared" si="299"/>
        <v>45735</v>
      </c>
      <c r="I1897" s="344" t="str">
        <f ca="1" t="shared" si="300"/>
        <v>ETC扣款</v>
      </c>
      <c r="J1897" s="344" t="str">
        <f ca="1" t="shared" si="301"/>
        <v>项目成本</v>
      </c>
      <c r="K1897" s="345">
        <f ca="1" t="shared" si="302"/>
        <v>0</v>
      </c>
      <c r="L1897" s="345">
        <f ca="1" t="shared" si="303"/>
        <v>59.85</v>
      </c>
      <c r="M1897" s="345">
        <f ca="1" t="shared" si="304"/>
        <v>335231.57</v>
      </c>
      <c r="N1897" s="345">
        <f ca="1" t="shared" si="305"/>
        <v>0</v>
      </c>
    </row>
    <row r="1898" ht="14.25" hidden="1" spans="1:14">
      <c r="A1898" s="334">
        <f>档案!A1897</f>
        <v>0</v>
      </c>
      <c r="B1898" s="334">
        <f ca="1" t="shared" si="298"/>
        <v>1</v>
      </c>
      <c r="D1898" s="334">
        <f ca="1" t="shared" si="306"/>
        <v>9</v>
      </c>
      <c r="E1898" s="327">
        <f ca="1" t="shared" si="307"/>
        <v>559</v>
      </c>
      <c r="F1898" s="327" t="str">
        <f ca="1">VLOOKUP(D1898,档案!A:C,3,FALSE)</f>
        <v>武汉开明</v>
      </c>
      <c r="G1898" s="338" t="str">
        <f ca="1">VLOOKUP(D1898,档案!A:B,2,FALSE)</f>
        <v>农商行豹澥支行310028</v>
      </c>
      <c r="H1898" s="328">
        <f ca="1" t="shared" si="299"/>
        <v>45736</v>
      </c>
      <c r="I1898" s="344" t="str">
        <f ca="1" t="shared" si="300"/>
        <v>还银行贷款利息</v>
      </c>
      <c r="J1898" s="344" t="str">
        <f ca="1" t="shared" si="301"/>
        <v>还借款及利息</v>
      </c>
      <c r="K1898" s="345">
        <f ca="1" t="shared" si="302"/>
        <v>0</v>
      </c>
      <c r="L1898" s="345">
        <f ca="1" t="shared" si="303"/>
        <v>10500</v>
      </c>
      <c r="M1898" s="345">
        <f ca="1" t="shared" si="304"/>
        <v>324731.57</v>
      </c>
      <c r="N1898" s="345">
        <f ca="1" t="shared" si="305"/>
        <v>0</v>
      </c>
    </row>
    <row r="1899" ht="14.25" hidden="1" spans="1:14">
      <c r="A1899" s="334">
        <f>档案!A1898</f>
        <v>0</v>
      </c>
      <c r="B1899" s="334">
        <f ca="1" t="shared" si="298"/>
        <v>1</v>
      </c>
      <c r="D1899" s="334">
        <f ca="1" t="shared" si="306"/>
        <v>9</v>
      </c>
      <c r="E1899" s="327">
        <f ca="1" t="shared" si="307"/>
        <v>560</v>
      </c>
      <c r="F1899" s="327" t="str">
        <f ca="1">VLOOKUP(D1899,档案!A:C,3,FALSE)</f>
        <v>武汉开明</v>
      </c>
      <c r="G1899" s="338" t="str">
        <f ca="1">VLOOKUP(D1899,档案!A:B,2,FALSE)</f>
        <v>农商行豹澥支行310028</v>
      </c>
      <c r="H1899" s="328">
        <f ca="1" t="shared" si="299"/>
        <v>45736</v>
      </c>
      <c r="I1899" s="344" t="str">
        <f ca="1" t="shared" si="300"/>
        <v>还银行贷款利息</v>
      </c>
      <c r="J1899" s="344" t="str">
        <f ca="1" t="shared" si="301"/>
        <v>还借款及利息</v>
      </c>
      <c r="K1899" s="345">
        <f ca="1" t="shared" si="302"/>
        <v>0</v>
      </c>
      <c r="L1899" s="345">
        <f ca="1" t="shared" si="303"/>
        <v>17500</v>
      </c>
      <c r="M1899" s="345">
        <f ca="1" t="shared" si="304"/>
        <v>307231.57</v>
      </c>
      <c r="N1899" s="345">
        <f ca="1" t="shared" si="305"/>
        <v>0</v>
      </c>
    </row>
    <row r="1900" ht="14.25" hidden="1" spans="1:14">
      <c r="A1900" s="334">
        <f>档案!A1899</f>
        <v>0</v>
      </c>
      <c r="B1900" s="334">
        <f ca="1" t="shared" si="298"/>
        <v>1</v>
      </c>
      <c r="D1900" s="334">
        <f ca="1" t="shared" si="306"/>
        <v>9</v>
      </c>
      <c r="E1900" s="327">
        <f ca="1" t="shared" si="307"/>
        <v>561</v>
      </c>
      <c r="F1900" s="327" t="str">
        <f ca="1">VLOOKUP(D1900,档案!A:C,3,FALSE)</f>
        <v>武汉开明</v>
      </c>
      <c r="G1900" s="338" t="str">
        <f ca="1">VLOOKUP(D1900,档案!A:B,2,FALSE)</f>
        <v>农商行豹澥支行310028</v>
      </c>
      <c r="H1900" s="328">
        <f ca="1" t="shared" si="299"/>
        <v>45736</v>
      </c>
      <c r="I1900" s="344" t="str">
        <f ca="1" t="shared" si="300"/>
        <v>ETC扣款</v>
      </c>
      <c r="J1900" s="344" t="str">
        <f ca="1" t="shared" si="301"/>
        <v>项目成本</v>
      </c>
      <c r="K1900" s="345">
        <f ca="1" t="shared" si="302"/>
        <v>0</v>
      </c>
      <c r="L1900" s="345">
        <f ca="1" t="shared" si="303"/>
        <v>10.1</v>
      </c>
      <c r="M1900" s="345">
        <f ca="1" t="shared" si="304"/>
        <v>307221.47</v>
      </c>
      <c r="N1900" s="345">
        <f ca="1" t="shared" si="305"/>
        <v>0</v>
      </c>
    </row>
    <row r="1901" ht="14.25" hidden="1" spans="1:14">
      <c r="A1901" s="334">
        <f>档案!A1900</f>
        <v>0</v>
      </c>
      <c r="B1901" s="334">
        <f ca="1" t="shared" si="298"/>
        <v>1</v>
      </c>
      <c r="D1901" s="334">
        <f ca="1" t="shared" si="306"/>
        <v>9</v>
      </c>
      <c r="E1901" s="327">
        <f ca="1" t="shared" si="307"/>
        <v>562</v>
      </c>
      <c r="F1901" s="327" t="str">
        <f ca="1">VLOOKUP(D1901,档案!A:C,3,FALSE)</f>
        <v>武汉开明</v>
      </c>
      <c r="G1901" s="338" t="str">
        <f ca="1">VLOOKUP(D1901,档案!A:B,2,FALSE)</f>
        <v>农商行豹澥支行310028</v>
      </c>
      <c r="H1901" s="328">
        <f ca="1" t="shared" si="299"/>
        <v>45736</v>
      </c>
      <c r="I1901" s="344" t="str">
        <f ca="1" t="shared" si="300"/>
        <v>ETC扣款</v>
      </c>
      <c r="J1901" s="344" t="str">
        <f ca="1" t="shared" si="301"/>
        <v>项目成本</v>
      </c>
      <c r="K1901" s="345">
        <f ca="1" t="shared" si="302"/>
        <v>0</v>
      </c>
      <c r="L1901" s="345">
        <f ca="1" t="shared" si="303"/>
        <v>10.1</v>
      </c>
      <c r="M1901" s="345">
        <f ca="1" t="shared" si="304"/>
        <v>307211.37</v>
      </c>
      <c r="N1901" s="345">
        <f ca="1" t="shared" si="305"/>
        <v>0</v>
      </c>
    </row>
    <row r="1902" ht="14.25" hidden="1" spans="1:14">
      <c r="A1902" s="334">
        <f>档案!A1901</f>
        <v>0</v>
      </c>
      <c r="B1902" s="334">
        <f ca="1" t="shared" si="298"/>
        <v>1</v>
      </c>
      <c r="D1902" s="334">
        <f ca="1" t="shared" si="306"/>
        <v>9</v>
      </c>
      <c r="E1902" s="327">
        <f ca="1" t="shared" si="307"/>
        <v>563</v>
      </c>
      <c r="F1902" s="327" t="str">
        <f ca="1">VLOOKUP(D1902,档案!A:C,3,FALSE)</f>
        <v>武汉开明</v>
      </c>
      <c r="G1902" s="338" t="str">
        <f ca="1">VLOOKUP(D1902,档案!A:B,2,FALSE)</f>
        <v>农商行豹澥支行310028</v>
      </c>
      <c r="H1902" s="328">
        <f ca="1" t="shared" si="299"/>
        <v>45737</v>
      </c>
      <c r="I1902" s="344" t="str">
        <f ca="1" t="shared" si="300"/>
        <v>武汉农商行转武汉浦发</v>
      </c>
      <c r="J1902" s="344" t="str">
        <f ca="1" t="shared" si="301"/>
        <v>转出他行或提现</v>
      </c>
      <c r="K1902" s="345">
        <f ca="1" t="shared" si="302"/>
        <v>0</v>
      </c>
      <c r="L1902" s="345">
        <f ca="1" t="shared" si="303"/>
        <v>100000</v>
      </c>
      <c r="M1902" s="345">
        <f ca="1" t="shared" si="304"/>
        <v>207211.37</v>
      </c>
      <c r="N1902" s="345">
        <f ca="1" t="shared" si="305"/>
        <v>0</v>
      </c>
    </row>
    <row r="1903" ht="14.25" hidden="1" spans="1:14">
      <c r="A1903" s="334">
        <f>档案!A1902</f>
        <v>0</v>
      </c>
      <c r="B1903" s="334">
        <f ca="1" t="shared" si="298"/>
        <v>1</v>
      </c>
      <c r="D1903" s="334">
        <f ca="1" t="shared" si="306"/>
        <v>9</v>
      </c>
      <c r="E1903" s="327">
        <f ca="1" t="shared" si="307"/>
        <v>564</v>
      </c>
      <c r="F1903" s="327" t="str">
        <f ca="1">VLOOKUP(D1903,档案!A:C,3,FALSE)</f>
        <v>武汉开明</v>
      </c>
      <c r="G1903" s="338" t="str">
        <f ca="1">VLOOKUP(D1903,档案!A:B,2,FALSE)</f>
        <v>农商行豹澥支行310028</v>
      </c>
      <c r="H1903" s="328">
        <f ca="1" t="shared" si="299"/>
        <v>45737</v>
      </c>
      <c r="I1903" s="344" t="str">
        <f ca="1" t="shared" si="300"/>
        <v>收到银行利息结息收入</v>
      </c>
      <c r="J1903" s="344" t="str">
        <f ca="1" t="shared" si="301"/>
        <v>其他收款</v>
      </c>
      <c r="K1903" s="345">
        <f ca="1" t="shared" si="302"/>
        <v>64.29</v>
      </c>
      <c r="L1903" s="345">
        <f ca="1" t="shared" si="303"/>
        <v>0</v>
      </c>
      <c r="M1903" s="345">
        <f ca="1" t="shared" si="304"/>
        <v>207275.66</v>
      </c>
      <c r="N1903" s="345">
        <f ca="1" t="shared" si="305"/>
        <v>0</v>
      </c>
    </row>
    <row r="1904" ht="14.25" hidden="1" spans="1:14">
      <c r="A1904" s="334">
        <f>档案!A1903</f>
        <v>0</v>
      </c>
      <c r="B1904" s="334">
        <f ca="1" t="shared" si="298"/>
        <v>1</v>
      </c>
      <c r="D1904" s="334">
        <f ca="1" t="shared" si="306"/>
        <v>9</v>
      </c>
      <c r="E1904" s="327">
        <f ca="1" t="shared" si="307"/>
        <v>565</v>
      </c>
      <c r="F1904" s="327" t="str">
        <f ca="1">VLOOKUP(D1904,档案!A:C,3,FALSE)</f>
        <v>武汉开明</v>
      </c>
      <c r="G1904" s="338" t="str">
        <f ca="1">VLOOKUP(D1904,档案!A:B,2,FALSE)</f>
        <v>农商行豹澥支行310028</v>
      </c>
      <c r="H1904" s="328">
        <f ca="1" t="shared" si="299"/>
        <v>45737</v>
      </c>
      <c r="I1904" s="344" t="str">
        <f ca="1" t="shared" si="300"/>
        <v>综合部蒋霞用款压力管道安装GC2许可证代办项目尾款付湖北富瑞康管理咨询有限公司--公司</v>
      </c>
      <c r="J1904" s="344" t="str">
        <f ca="1" t="shared" si="301"/>
        <v>付日常费用</v>
      </c>
      <c r="K1904" s="345">
        <f ca="1" t="shared" si="302"/>
        <v>0</v>
      </c>
      <c r="L1904" s="345">
        <f ca="1" t="shared" si="303"/>
        <v>20000</v>
      </c>
      <c r="M1904" s="345">
        <f ca="1" t="shared" si="304"/>
        <v>187275.66</v>
      </c>
      <c r="N1904" s="345">
        <f ca="1" t="shared" si="305"/>
        <v>0</v>
      </c>
    </row>
    <row r="1905" ht="14.25" hidden="1" spans="1:14">
      <c r="A1905" s="334">
        <f>档案!A1904</f>
        <v>0</v>
      </c>
      <c r="B1905" s="334">
        <f ca="1" t="shared" si="298"/>
        <v>1</v>
      </c>
      <c r="D1905" s="334">
        <f ca="1" t="shared" si="306"/>
        <v>9</v>
      </c>
      <c r="E1905" s="327">
        <f ca="1" t="shared" si="307"/>
        <v>566</v>
      </c>
      <c r="F1905" s="327" t="str">
        <f ca="1">VLOOKUP(D1905,档案!A:C,3,FALSE)</f>
        <v>武汉开明</v>
      </c>
      <c r="G1905" s="338" t="str">
        <f ca="1">VLOOKUP(D1905,档案!A:B,2,FALSE)</f>
        <v>农商行豹澥支行310028</v>
      </c>
      <c r="H1905" s="328">
        <f ca="1" t="shared" si="299"/>
        <v>45737</v>
      </c>
      <c r="I1905" s="344" t="str">
        <f ca="1" t="shared" si="300"/>
        <v>综合部蒋霞报销购买台式电脑一台--个人</v>
      </c>
      <c r="J1905" s="344" t="str">
        <f ca="1" t="shared" si="301"/>
        <v>付日常费用</v>
      </c>
      <c r="K1905" s="345">
        <f ca="1" t="shared" si="302"/>
        <v>0</v>
      </c>
      <c r="L1905" s="345">
        <f ca="1" t="shared" si="303"/>
        <v>2268.95</v>
      </c>
      <c r="M1905" s="345">
        <f ca="1" t="shared" si="304"/>
        <v>185006.71</v>
      </c>
      <c r="N1905" s="345">
        <f ca="1" t="shared" si="305"/>
        <v>0</v>
      </c>
    </row>
    <row r="1906" ht="14.25" hidden="1" spans="1:14">
      <c r="A1906" s="334">
        <f>档案!A1905</f>
        <v>0</v>
      </c>
      <c r="B1906" s="334">
        <f ca="1" t="shared" si="298"/>
        <v>1</v>
      </c>
      <c r="D1906" s="334">
        <f ca="1" t="shared" si="306"/>
        <v>9</v>
      </c>
      <c r="E1906" s="327">
        <f ca="1" t="shared" si="307"/>
        <v>567</v>
      </c>
      <c r="F1906" s="327" t="str">
        <f ca="1">VLOOKUP(D1906,档案!A:C,3,FALSE)</f>
        <v>武汉开明</v>
      </c>
      <c r="G1906" s="338" t="str">
        <f ca="1">VLOOKUP(D1906,档案!A:B,2,FALSE)</f>
        <v>农商行豹澥支行310028</v>
      </c>
      <c r="H1906" s="328">
        <f ca="1" t="shared" si="299"/>
        <v>45737</v>
      </c>
      <c r="I1906" s="344" t="str">
        <f ca="1" t="shared" si="300"/>
        <v>销售部管厚良报销内蒙古君正化3.17招待费--个人</v>
      </c>
      <c r="J1906" s="344" t="str">
        <f ca="1" t="shared" si="301"/>
        <v>项目成本</v>
      </c>
      <c r="K1906" s="345">
        <f ca="1" t="shared" si="302"/>
        <v>0</v>
      </c>
      <c r="L1906" s="345">
        <f ca="1" t="shared" si="303"/>
        <v>441</v>
      </c>
      <c r="M1906" s="345">
        <f ca="1" t="shared" si="304"/>
        <v>184565.71</v>
      </c>
      <c r="N1906" s="345">
        <f ca="1" t="shared" si="305"/>
        <v>0</v>
      </c>
    </row>
    <row r="1907" ht="14.25" hidden="1" spans="1:14">
      <c r="A1907" s="334">
        <f>档案!A1906</f>
        <v>0</v>
      </c>
      <c r="B1907" s="334">
        <f ca="1" t="shared" si="298"/>
        <v>1</v>
      </c>
      <c r="D1907" s="334">
        <f ca="1" t="shared" si="306"/>
        <v>9</v>
      </c>
      <c r="E1907" s="327">
        <f ca="1" t="shared" si="307"/>
        <v>568</v>
      </c>
      <c r="F1907" s="327" t="str">
        <f ca="1">VLOOKUP(D1907,档案!A:C,3,FALSE)</f>
        <v>武汉开明</v>
      </c>
      <c r="G1907" s="338" t="str">
        <f ca="1">VLOOKUP(D1907,档案!A:B,2,FALSE)</f>
        <v>农商行豹澥支行310028</v>
      </c>
      <c r="H1907" s="328">
        <f ca="1" t="shared" si="299"/>
        <v>45737</v>
      </c>
      <c r="I1907" s="344" t="str">
        <f ca="1" t="shared" si="300"/>
        <v>销售部管厚良借支河南豫光和安徽恒鑫招标拜访--个人</v>
      </c>
      <c r="J1907" s="344" t="str">
        <f ca="1" t="shared" si="301"/>
        <v>项目成本</v>
      </c>
      <c r="K1907" s="345">
        <f ca="1" t="shared" si="302"/>
        <v>0</v>
      </c>
      <c r="L1907" s="345">
        <f ca="1" t="shared" si="303"/>
        <v>3000</v>
      </c>
      <c r="M1907" s="345">
        <f ca="1" t="shared" si="304"/>
        <v>181565.71</v>
      </c>
      <c r="N1907" s="345">
        <f ca="1" t="shared" si="305"/>
        <v>0</v>
      </c>
    </row>
    <row r="1908" ht="14.25" hidden="1" spans="1:14">
      <c r="A1908" s="334">
        <f>档案!A1907</f>
        <v>0</v>
      </c>
      <c r="B1908" s="334">
        <f ca="1" t="shared" si="298"/>
        <v>1</v>
      </c>
      <c r="D1908" s="334">
        <f ca="1" t="shared" si="306"/>
        <v>9</v>
      </c>
      <c r="E1908" s="327">
        <f ca="1" t="shared" si="307"/>
        <v>569</v>
      </c>
      <c r="F1908" s="327" t="str">
        <f ca="1">VLOOKUP(D1908,档案!A:C,3,FALSE)</f>
        <v>武汉开明</v>
      </c>
      <c r="G1908" s="338" t="str">
        <f ca="1">VLOOKUP(D1908,档案!A:B,2,FALSE)</f>
        <v>农商行豹澥支行310028</v>
      </c>
      <c r="H1908" s="328">
        <f ca="1" t="shared" si="299"/>
        <v>45737</v>
      </c>
      <c r="I1908" s="344" t="str">
        <f ca="1" t="shared" si="300"/>
        <v>生产部朱太礼报销山东泰山钢铁8.17-8.19住宿生活费及交通费--个人</v>
      </c>
      <c r="J1908" s="344" t="str">
        <f ca="1" t="shared" si="301"/>
        <v>项目成本</v>
      </c>
      <c r="K1908" s="345">
        <f ca="1" t="shared" si="302"/>
        <v>0</v>
      </c>
      <c r="L1908" s="345">
        <f ca="1" t="shared" si="303"/>
        <v>491.87</v>
      </c>
      <c r="M1908" s="345">
        <f ca="1" t="shared" si="304"/>
        <v>181073.84</v>
      </c>
      <c r="N1908" s="345">
        <f ca="1" t="shared" si="305"/>
        <v>0</v>
      </c>
    </row>
    <row r="1909" ht="14.25" hidden="1" spans="1:14">
      <c r="A1909" s="334">
        <f>档案!A1908</f>
        <v>0</v>
      </c>
      <c r="B1909" s="334">
        <f ca="1" t="shared" si="298"/>
        <v>1</v>
      </c>
      <c r="D1909" s="334">
        <f ca="1" t="shared" si="306"/>
        <v>9</v>
      </c>
      <c r="E1909" s="327">
        <f ca="1" t="shared" si="307"/>
        <v>570</v>
      </c>
      <c r="F1909" s="327" t="str">
        <f ca="1">VLOOKUP(D1909,档案!A:C,3,FALSE)</f>
        <v>武汉开明</v>
      </c>
      <c r="G1909" s="338" t="str">
        <f ca="1">VLOOKUP(D1909,档案!A:B,2,FALSE)</f>
        <v>农商行豹澥支行310028</v>
      </c>
      <c r="H1909" s="328">
        <f ca="1" t="shared" si="299"/>
        <v>45737</v>
      </c>
      <c r="I1909" s="344" t="str">
        <f ca="1" t="shared" si="300"/>
        <v>生产部周英柱报销伊犁钢铁1.21-1.23交通费--个人</v>
      </c>
      <c r="J1909" s="344" t="str">
        <f ca="1" t="shared" si="301"/>
        <v>项目成本</v>
      </c>
      <c r="K1909" s="345">
        <f ca="1" t="shared" si="302"/>
        <v>0</v>
      </c>
      <c r="L1909" s="345">
        <f ca="1" t="shared" si="303"/>
        <v>993</v>
      </c>
      <c r="M1909" s="345">
        <f ca="1" t="shared" si="304"/>
        <v>180080.84</v>
      </c>
      <c r="N1909" s="345">
        <f ca="1" t="shared" si="305"/>
        <v>0</v>
      </c>
    </row>
    <row r="1910" ht="14.25" hidden="1" spans="1:14">
      <c r="A1910" s="334">
        <f>档案!A1909</f>
        <v>0</v>
      </c>
      <c r="B1910" s="334">
        <f ca="1" t="shared" si="298"/>
        <v>1</v>
      </c>
      <c r="D1910" s="334">
        <f ca="1" t="shared" si="306"/>
        <v>9</v>
      </c>
      <c r="E1910" s="327">
        <f ca="1" t="shared" si="307"/>
        <v>571</v>
      </c>
      <c r="F1910" s="327" t="str">
        <f ca="1">VLOOKUP(D1910,档案!A:C,3,FALSE)</f>
        <v>武汉开明</v>
      </c>
      <c r="G1910" s="338" t="str">
        <f ca="1">VLOOKUP(D1910,档案!A:B,2,FALSE)</f>
        <v>农商行豹澥支行310028</v>
      </c>
      <c r="H1910" s="328">
        <f ca="1" t="shared" si="299"/>
        <v>45737</v>
      </c>
      <c r="I1910" s="344" t="str">
        <f ca="1" t="shared" si="300"/>
        <v>生产部郑然报销2.21/3.12新疆发往淄博快递费--个人</v>
      </c>
      <c r="J1910" s="344" t="str">
        <f ca="1" t="shared" si="301"/>
        <v>项目成本</v>
      </c>
      <c r="K1910" s="345">
        <f ca="1" t="shared" si="302"/>
        <v>0</v>
      </c>
      <c r="L1910" s="345">
        <f ca="1" t="shared" si="303"/>
        <v>105</v>
      </c>
      <c r="M1910" s="345">
        <f ca="1" t="shared" si="304"/>
        <v>179975.84</v>
      </c>
      <c r="N1910" s="345">
        <f ca="1" t="shared" si="305"/>
        <v>0</v>
      </c>
    </row>
    <row r="1911" ht="14.25" hidden="1" spans="1:14">
      <c r="A1911" s="334">
        <f>档案!A1910</f>
        <v>0</v>
      </c>
      <c r="B1911" s="334">
        <f ca="1" t="shared" si="298"/>
        <v>1</v>
      </c>
      <c r="D1911" s="334">
        <f ca="1" t="shared" si="306"/>
        <v>9</v>
      </c>
      <c r="E1911" s="327">
        <f ca="1" t="shared" si="307"/>
        <v>572</v>
      </c>
      <c r="F1911" s="327" t="str">
        <f ca="1">VLOOKUP(D1911,档案!A:C,3,FALSE)</f>
        <v>武汉开明</v>
      </c>
      <c r="G1911" s="338" t="str">
        <f ca="1">VLOOKUP(D1911,档案!A:B,2,FALSE)</f>
        <v>农商行豹澥支行310028</v>
      </c>
      <c r="H1911" s="328">
        <f ca="1" t="shared" si="299"/>
        <v>45737</v>
      </c>
      <c r="I1911" s="344" t="str">
        <f ca="1" t="shared" si="300"/>
        <v>生产部项小生报销湘潭瑞通新制作平面磨及磨石私车公用费用--个人</v>
      </c>
      <c r="J1911" s="344" t="str">
        <f ca="1" t="shared" si="301"/>
        <v>项目成本</v>
      </c>
      <c r="K1911" s="345">
        <f ca="1" t="shared" si="302"/>
        <v>0</v>
      </c>
      <c r="L1911" s="345">
        <f ca="1" t="shared" si="303"/>
        <v>1217</v>
      </c>
      <c r="M1911" s="345">
        <f ca="1" t="shared" si="304"/>
        <v>178758.84</v>
      </c>
      <c r="N1911" s="345">
        <f ca="1" t="shared" si="305"/>
        <v>0</v>
      </c>
    </row>
    <row r="1912" ht="14.25" hidden="1" spans="1:14">
      <c r="A1912" s="334">
        <f>档案!A1911</f>
        <v>0</v>
      </c>
      <c r="B1912" s="334">
        <f ca="1" t="shared" si="298"/>
        <v>1</v>
      </c>
      <c r="D1912" s="334">
        <f ca="1" t="shared" si="306"/>
        <v>9</v>
      </c>
      <c r="E1912" s="327">
        <f ca="1" t="shared" si="307"/>
        <v>573</v>
      </c>
      <c r="F1912" s="327" t="str">
        <f ca="1">VLOOKUP(D1912,档案!A:C,3,FALSE)</f>
        <v>武汉开明</v>
      </c>
      <c r="G1912" s="338" t="str">
        <f ca="1">VLOOKUP(D1912,档案!A:B,2,FALSE)</f>
        <v>农商行豹澥支行310028</v>
      </c>
      <c r="H1912" s="328">
        <f ca="1" t="shared" si="299"/>
        <v>45737</v>
      </c>
      <c r="I1912" s="344" t="str">
        <f ca="1" t="shared" si="300"/>
        <v>生产部杜继红报销江苏永钢2.8-2.9交通费--个人</v>
      </c>
      <c r="J1912" s="344" t="str">
        <f ca="1" t="shared" si="301"/>
        <v>项目成本</v>
      </c>
      <c r="K1912" s="345">
        <f ca="1" t="shared" si="302"/>
        <v>0</v>
      </c>
      <c r="L1912" s="345">
        <f ca="1" t="shared" si="303"/>
        <v>431</v>
      </c>
      <c r="M1912" s="345">
        <f ca="1" t="shared" si="304"/>
        <v>178327.84</v>
      </c>
      <c r="N1912" s="345">
        <f ca="1" t="shared" si="305"/>
        <v>0</v>
      </c>
    </row>
    <row r="1913" ht="14.25" hidden="1" spans="1:14">
      <c r="A1913" s="334">
        <f>档案!A1912</f>
        <v>0</v>
      </c>
      <c r="B1913" s="334">
        <f ca="1" t="shared" si="298"/>
        <v>1</v>
      </c>
      <c r="D1913" s="334">
        <f ca="1" t="shared" si="306"/>
        <v>9</v>
      </c>
      <c r="E1913" s="327">
        <f ca="1" t="shared" si="307"/>
        <v>574</v>
      </c>
      <c r="F1913" s="327" t="str">
        <f ca="1">VLOOKUP(D1913,档案!A:C,3,FALSE)</f>
        <v>武汉开明</v>
      </c>
      <c r="G1913" s="338" t="str">
        <f ca="1">VLOOKUP(D1913,档案!A:B,2,FALSE)</f>
        <v>农商行豹澥支行310028</v>
      </c>
      <c r="H1913" s="328">
        <f ca="1" t="shared" si="299"/>
        <v>45737</v>
      </c>
      <c r="I1913" s="344" t="str">
        <f ca="1" t="shared" si="300"/>
        <v>生产部包兴报销山西铝业2.28-3.4公共交通费--个人</v>
      </c>
      <c r="J1913" s="344" t="str">
        <f ca="1" t="shared" si="301"/>
        <v>项目成本</v>
      </c>
      <c r="K1913" s="345">
        <f ca="1" t="shared" si="302"/>
        <v>0</v>
      </c>
      <c r="L1913" s="345">
        <f ca="1" t="shared" si="303"/>
        <v>22.5</v>
      </c>
      <c r="M1913" s="345">
        <f ca="1" t="shared" si="304"/>
        <v>178305.34</v>
      </c>
      <c r="N1913" s="345">
        <f ca="1" t="shared" si="305"/>
        <v>0</v>
      </c>
    </row>
    <row r="1914" ht="14.25" hidden="1" spans="1:14">
      <c r="A1914" s="334">
        <f>档案!A1913</f>
        <v>0</v>
      </c>
      <c r="B1914" s="334">
        <f ca="1" t="shared" si="298"/>
        <v>1</v>
      </c>
      <c r="D1914" s="334">
        <f ca="1" t="shared" si="306"/>
        <v>9</v>
      </c>
      <c r="E1914" s="327">
        <f ca="1" t="shared" si="307"/>
        <v>575</v>
      </c>
      <c r="F1914" s="327" t="str">
        <f ca="1">VLOOKUP(D1914,档案!A:C,3,FALSE)</f>
        <v>武汉开明</v>
      </c>
      <c r="G1914" s="338" t="str">
        <f ca="1">VLOOKUP(D1914,档案!A:B,2,FALSE)</f>
        <v>农商行豹澥支行310028</v>
      </c>
      <c r="H1914" s="328">
        <f ca="1" t="shared" si="299"/>
        <v>45737</v>
      </c>
      <c r="I1914" s="344" t="str">
        <f ca="1" t="shared" si="300"/>
        <v>生产部林家祥报销鄂AS56W2处理违章430元，退回260元，实付170元--个人</v>
      </c>
      <c r="J1914" s="344" t="str">
        <f ca="1" t="shared" si="301"/>
        <v>项目成本</v>
      </c>
      <c r="K1914" s="345">
        <f ca="1" t="shared" si="302"/>
        <v>0</v>
      </c>
      <c r="L1914" s="345">
        <f ca="1" t="shared" si="303"/>
        <v>170</v>
      </c>
      <c r="M1914" s="345">
        <f ca="1" t="shared" si="304"/>
        <v>178135.34</v>
      </c>
      <c r="N1914" s="345">
        <f ca="1" t="shared" si="305"/>
        <v>0</v>
      </c>
    </row>
    <row r="1915" ht="14.25" hidden="1" spans="1:14">
      <c r="A1915" s="334">
        <f>档案!A1914</f>
        <v>0</v>
      </c>
      <c r="B1915" s="334">
        <f ca="1" t="shared" si="298"/>
        <v>1</v>
      </c>
      <c r="D1915" s="334">
        <f ca="1" t="shared" si="306"/>
        <v>9</v>
      </c>
      <c r="E1915" s="327">
        <f ca="1" t="shared" si="307"/>
        <v>576</v>
      </c>
      <c r="F1915" s="327" t="str">
        <f ca="1">VLOOKUP(D1915,档案!A:C,3,FALSE)</f>
        <v>武汉开明</v>
      </c>
      <c r="G1915" s="338" t="str">
        <f ca="1">VLOOKUP(D1915,档案!A:B,2,FALSE)</f>
        <v>农商行豹澥支行310028</v>
      </c>
      <c r="H1915" s="328">
        <f ca="1" t="shared" si="299"/>
        <v>45737</v>
      </c>
      <c r="I1915" s="344" t="str">
        <f ca="1" t="shared" si="300"/>
        <v>生产部朱太礼报销3.16到兴山兴发集团售前--个人</v>
      </c>
      <c r="J1915" s="344" t="str">
        <f ca="1" t="shared" si="301"/>
        <v>项目成本</v>
      </c>
      <c r="K1915" s="345">
        <f ca="1" t="shared" si="302"/>
        <v>0</v>
      </c>
      <c r="L1915" s="345">
        <f ca="1" t="shared" si="303"/>
        <v>569.5</v>
      </c>
      <c r="M1915" s="345">
        <f ca="1" t="shared" si="304"/>
        <v>177565.84</v>
      </c>
      <c r="N1915" s="345">
        <f ca="1" t="shared" si="305"/>
        <v>0</v>
      </c>
    </row>
    <row r="1916" ht="14.25" hidden="1" spans="1:14">
      <c r="A1916" s="334">
        <f>档案!A1915</f>
        <v>0</v>
      </c>
      <c r="B1916" s="334">
        <f ca="1" t="shared" si="298"/>
        <v>1</v>
      </c>
      <c r="D1916" s="334">
        <f ca="1" t="shared" si="306"/>
        <v>9</v>
      </c>
      <c r="E1916" s="327">
        <f ca="1" t="shared" si="307"/>
        <v>577</v>
      </c>
      <c r="F1916" s="327" t="str">
        <f ca="1">VLOOKUP(D1916,档案!A:C,3,FALSE)</f>
        <v>武汉开明</v>
      </c>
      <c r="G1916" s="338" t="str">
        <f ca="1">VLOOKUP(D1916,档案!A:B,2,FALSE)</f>
        <v>农商行豹澥支行310028</v>
      </c>
      <c r="H1916" s="328">
        <f ca="1" t="shared" si="299"/>
        <v>45737</v>
      </c>
      <c r="I1916" s="344" t="str">
        <f ca="1" t="shared" si="300"/>
        <v>生产部余永昕报销安徽皖维3.16交通费--个人</v>
      </c>
      <c r="J1916" s="344" t="str">
        <f ca="1" t="shared" si="301"/>
        <v>项目成本</v>
      </c>
      <c r="K1916" s="345">
        <f ca="1" t="shared" si="302"/>
        <v>0</v>
      </c>
      <c r="L1916" s="345">
        <f ca="1" t="shared" si="303"/>
        <v>274</v>
      </c>
      <c r="M1916" s="345">
        <f ca="1" t="shared" si="304"/>
        <v>177291.84</v>
      </c>
      <c r="N1916" s="345">
        <f ca="1" t="shared" si="305"/>
        <v>0</v>
      </c>
    </row>
    <row r="1917" ht="14.25" hidden="1" spans="1:14">
      <c r="A1917" s="334">
        <f>档案!A1916</f>
        <v>0</v>
      </c>
      <c r="B1917" s="334">
        <f ca="1" t="shared" si="298"/>
        <v>1</v>
      </c>
      <c r="D1917" s="334">
        <f ca="1" t="shared" si="306"/>
        <v>9</v>
      </c>
      <c r="E1917" s="327">
        <f ca="1" t="shared" si="307"/>
        <v>578</v>
      </c>
      <c r="F1917" s="327" t="str">
        <f ca="1">VLOOKUP(D1917,档案!A:C,3,FALSE)</f>
        <v>武汉开明</v>
      </c>
      <c r="G1917" s="338" t="str">
        <f ca="1">VLOOKUP(D1917,档案!A:B,2,FALSE)</f>
        <v>农商行豹澥支行310028</v>
      </c>
      <c r="H1917" s="328">
        <f ca="1" t="shared" si="299"/>
        <v>45737</v>
      </c>
      <c r="I1917" s="344" t="str">
        <f ca="1" t="shared" si="300"/>
        <v>生产部林家祥报销3.11-3.12去武汉办公室整理维修停车费--个人</v>
      </c>
      <c r="J1917" s="344" t="str">
        <f ca="1" t="shared" si="301"/>
        <v>项目成本</v>
      </c>
      <c r="K1917" s="345">
        <f ca="1" t="shared" si="302"/>
        <v>0</v>
      </c>
      <c r="L1917" s="345">
        <f ca="1" t="shared" si="303"/>
        <v>45</v>
      </c>
      <c r="M1917" s="345">
        <f ca="1" t="shared" si="304"/>
        <v>177246.84</v>
      </c>
      <c r="N1917" s="345">
        <f ca="1" t="shared" si="305"/>
        <v>0</v>
      </c>
    </row>
    <row r="1918" ht="14.25" hidden="1" spans="1:14">
      <c r="A1918" s="334">
        <f>档案!A1917</f>
        <v>0</v>
      </c>
      <c r="B1918" s="334">
        <f ca="1" t="shared" si="298"/>
        <v>1</v>
      </c>
      <c r="D1918" s="334">
        <f ca="1" t="shared" si="306"/>
        <v>9</v>
      </c>
      <c r="E1918" s="327">
        <f ca="1" t="shared" si="307"/>
        <v>579</v>
      </c>
      <c r="F1918" s="327" t="str">
        <f ca="1">VLOOKUP(D1918,档案!A:C,3,FALSE)</f>
        <v>武汉开明</v>
      </c>
      <c r="G1918" s="338" t="str">
        <f ca="1">VLOOKUP(D1918,档案!A:B,2,FALSE)</f>
        <v>农商行豹澥支行310028</v>
      </c>
      <c r="H1918" s="328">
        <f ca="1" t="shared" si="299"/>
        <v>45737</v>
      </c>
      <c r="I1918" s="344" t="str">
        <f ca="1" t="shared" si="300"/>
        <v>生产部朱太礼报销3.13日照钢铁到兴山兴发集团售前--个人</v>
      </c>
      <c r="J1918" s="344" t="str">
        <f ca="1" t="shared" si="301"/>
        <v>项目成本</v>
      </c>
      <c r="K1918" s="345">
        <f ca="1" t="shared" si="302"/>
        <v>0</v>
      </c>
      <c r="L1918" s="345">
        <f ca="1" t="shared" si="303"/>
        <v>628.3</v>
      </c>
      <c r="M1918" s="345">
        <f ca="1" t="shared" si="304"/>
        <v>176618.54</v>
      </c>
      <c r="N1918" s="345">
        <f ca="1" t="shared" si="305"/>
        <v>0</v>
      </c>
    </row>
    <row r="1919" ht="14.25" hidden="1" spans="1:14">
      <c r="A1919" s="334">
        <f>档案!A1918</f>
        <v>0</v>
      </c>
      <c r="B1919" s="334">
        <f ca="1" t="shared" si="298"/>
        <v>1</v>
      </c>
      <c r="D1919" s="334">
        <f ca="1" t="shared" si="306"/>
        <v>9</v>
      </c>
      <c r="E1919" s="327">
        <f ca="1" t="shared" si="307"/>
        <v>580</v>
      </c>
      <c r="F1919" s="327" t="str">
        <f ca="1">VLOOKUP(D1919,档案!A:C,3,FALSE)</f>
        <v>武汉开明</v>
      </c>
      <c r="G1919" s="338" t="str">
        <f ca="1">VLOOKUP(D1919,档案!A:B,2,FALSE)</f>
        <v>农商行豹澥支行310028</v>
      </c>
      <c r="H1919" s="328">
        <f ca="1" t="shared" si="299"/>
        <v>45737</v>
      </c>
      <c r="I1919" s="344" t="str">
        <f ca="1" t="shared" si="300"/>
        <v>生产部张泽松报销3.15-3.16湘潭钢铁到日照钢铁交通费--个人</v>
      </c>
      <c r="J1919" s="344" t="str">
        <f ca="1" t="shared" si="301"/>
        <v>项目成本</v>
      </c>
      <c r="K1919" s="345">
        <f ca="1" t="shared" si="302"/>
        <v>0</v>
      </c>
      <c r="L1919" s="345">
        <f ca="1" t="shared" si="303"/>
        <v>327.5</v>
      </c>
      <c r="M1919" s="345">
        <f ca="1" t="shared" si="304"/>
        <v>176291.04</v>
      </c>
      <c r="N1919" s="345">
        <f ca="1" t="shared" si="305"/>
        <v>0</v>
      </c>
    </row>
    <row r="1920" ht="14.25" hidden="1" spans="1:14">
      <c r="A1920" s="334">
        <f>档案!A1919</f>
        <v>0</v>
      </c>
      <c r="B1920" s="334">
        <f ca="1" t="shared" si="298"/>
        <v>1</v>
      </c>
      <c r="D1920" s="334">
        <f ca="1" t="shared" si="306"/>
        <v>9</v>
      </c>
      <c r="E1920" s="327">
        <f ca="1" t="shared" si="307"/>
        <v>581</v>
      </c>
      <c r="F1920" s="327" t="str">
        <f ca="1">VLOOKUP(D1920,档案!A:C,3,FALSE)</f>
        <v>武汉开明</v>
      </c>
      <c r="G1920" s="338" t="str">
        <f ca="1">VLOOKUP(D1920,档案!A:B,2,FALSE)</f>
        <v>农商行豹澥支行310028</v>
      </c>
      <c r="H1920" s="328">
        <f ca="1" t="shared" si="299"/>
        <v>45737</v>
      </c>
      <c r="I1920" s="344" t="str">
        <f ca="1" t="shared" si="300"/>
        <v>生产部祝发权报销3.15-3.17湘潭钢铁到日照钢铁交通费--个人</v>
      </c>
      <c r="J1920" s="344" t="str">
        <f ca="1" t="shared" si="301"/>
        <v>项目成本</v>
      </c>
      <c r="K1920" s="345">
        <f ca="1" t="shared" si="302"/>
        <v>0</v>
      </c>
      <c r="L1920" s="345">
        <f ca="1" t="shared" si="303"/>
        <v>325.5</v>
      </c>
      <c r="M1920" s="345">
        <f ca="1" t="shared" si="304"/>
        <v>175965.54</v>
      </c>
      <c r="N1920" s="345">
        <f ca="1" t="shared" si="305"/>
        <v>0</v>
      </c>
    </row>
    <row r="1921" ht="14.25" hidden="1" spans="1:14">
      <c r="A1921" s="334">
        <f>档案!A1920</f>
        <v>0</v>
      </c>
      <c r="B1921" s="334">
        <f ca="1" t="shared" si="298"/>
        <v>1</v>
      </c>
      <c r="D1921" s="334">
        <f ca="1" t="shared" si="306"/>
        <v>9</v>
      </c>
      <c r="E1921" s="327">
        <f ca="1" t="shared" si="307"/>
        <v>582</v>
      </c>
      <c r="F1921" s="327" t="str">
        <f ca="1">VLOOKUP(D1921,档案!A:C,3,FALSE)</f>
        <v>武汉开明</v>
      </c>
      <c r="G1921" s="338" t="str">
        <f ca="1">VLOOKUP(D1921,档案!A:B,2,FALSE)</f>
        <v>农商行豹澥支行310028</v>
      </c>
      <c r="H1921" s="328">
        <f ca="1" t="shared" si="299"/>
        <v>45737</v>
      </c>
      <c r="I1921" s="344" t="str">
        <f ca="1" t="shared" si="300"/>
        <v>生产部唐欣欣用款日照钢铁外协人员张磊（安全员）8月工资7000元，赵丙松7-8月工资5850元。--个人</v>
      </c>
      <c r="J1921" s="344" t="str">
        <f ca="1" t="shared" si="301"/>
        <v>项目成本</v>
      </c>
      <c r="K1921" s="345">
        <f ca="1" t="shared" si="302"/>
        <v>0</v>
      </c>
      <c r="L1921" s="345">
        <f ca="1" t="shared" si="303"/>
        <v>12850</v>
      </c>
      <c r="M1921" s="345">
        <f ca="1" t="shared" si="304"/>
        <v>163115.54</v>
      </c>
      <c r="N1921" s="345">
        <f ca="1" t="shared" si="305"/>
        <v>0</v>
      </c>
    </row>
    <row r="1922" ht="14.25" hidden="1" spans="1:14">
      <c r="A1922" s="334">
        <f>档案!A1921</f>
        <v>0</v>
      </c>
      <c r="B1922" s="334">
        <f ca="1" t="shared" si="298"/>
        <v>1</v>
      </c>
      <c r="D1922" s="334">
        <f ca="1" t="shared" si="306"/>
        <v>9</v>
      </c>
      <c r="E1922" s="327">
        <f ca="1" t="shared" si="307"/>
        <v>583</v>
      </c>
      <c r="F1922" s="327" t="str">
        <f ca="1">VLOOKUP(D1922,档案!A:C,3,FALSE)</f>
        <v>武汉开明</v>
      </c>
      <c r="G1922" s="338" t="str">
        <f ca="1">VLOOKUP(D1922,档案!A:B,2,FALSE)</f>
        <v>农商行豹澥支行310028</v>
      </c>
      <c r="H1922" s="328">
        <f ca="1" t="shared" si="299"/>
        <v>45737</v>
      </c>
      <c r="I1922" s="344" t="str">
        <f ca="1" t="shared" si="300"/>
        <v>转王先梅邮政账户</v>
      </c>
      <c r="J1922" s="344" t="str">
        <f ca="1" t="shared" si="301"/>
        <v>转出他行或提现</v>
      </c>
      <c r="K1922" s="345">
        <f ca="1" t="shared" si="302"/>
        <v>0</v>
      </c>
      <c r="L1922" s="345">
        <f ca="1" t="shared" si="303"/>
        <v>50000</v>
      </c>
      <c r="M1922" s="345">
        <f ca="1" t="shared" si="304"/>
        <v>113115.54</v>
      </c>
      <c r="N1922" s="345">
        <f ca="1" t="shared" si="305"/>
        <v>0</v>
      </c>
    </row>
    <row r="1923" ht="14.25" hidden="1" spans="1:14">
      <c r="A1923" s="334">
        <f>档案!A1922</f>
        <v>0</v>
      </c>
      <c r="B1923" s="334">
        <f ca="1" t="shared" ref="B1923:B1986" si="308">COUNTA(INDIRECT("'"&amp;A1923&amp;"'!a:a"))</f>
        <v>1</v>
      </c>
      <c r="D1923" s="334">
        <f ca="1" t="shared" si="306"/>
        <v>9</v>
      </c>
      <c r="E1923" s="327">
        <f ca="1" t="shared" si="307"/>
        <v>584</v>
      </c>
      <c r="F1923" s="327" t="str">
        <f ca="1">VLOOKUP(D1923,档案!A:C,3,FALSE)</f>
        <v>武汉开明</v>
      </c>
      <c r="G1923" s="338" t="str">
        <f ca="1">VLOOKUP(D1923,档案!A:B,2,FALSE)</f>
        <v>农商行豹澥支行310028</v>
      </c>
      <c r="H1923" s="328">
        <f ca="1" t="shared" ref="H1923:H1986" si="309">INDEX(INDIRECT("'"&amp;$D1923&amp;"'!A:g"),$E1923,COLUMN()-7)</f>
        <v>45737</v>
      </c>
      <c r="I1923" s="344" t="str">
        <f ca="1" t="shared" ref="I1923:I1986" si="310">INDEX(INDIRECT("'"&amp;$D1923&amp;"'!A:g"),$E1923,COLUMN()-7)</f>
        <v>ETC扣款</v>
      </c>
      <c r="J1923" s="344" t="str">
        <f ca="1" t="shared" ref="J1923:J1986" si="311">INDEX(INDIRECT("'"&amp;$D1923&amp;"'!A:g"),$E1923,COLUMN()-7)</f>
        <v>项目成本</v>
      </c>
      <c r="K1923" s="345">
        <f ca="1" t="shared" ref="K1923:K1986" si="312">INDEX(INDIRECT("'"&amp;$D1923&amp;"'!A:g"),$E1923,COLUMN()-7)</f>
        <v>0</v>
      </c>
      <c r="L1923" s="345">
        <f ca="1" t="shared" ref="L1923:L1986" si="313">INDEX(INDIRECT("'"&amp;$D1923&amp;"'!A:g"),$E1923,COLUMN()-7)</f>
        <v>10.1</v>
      </c>
      <c r="M1923" s="345">
        <f ca="1" t="shared" ref="M1923:M1986" si="314">INDEX(INDIRECT("'"&amp;$D1923&amp;"'!A:g"),$E1923,COLUMN()-7)</f>
        <v>113105.44</v>
      </c>
      <c r="N1923" s="345">
        <f ca="1" t="shared" ref="N1923:N1986" si="315">INDEX(INDIRECT("'"&amp;$D1923&amp;"'!A:g"),$E1923,COLUMN()-7)</f>
        <v>0</v>
      </c>
    </row>
    <row r="1924" ht="14.25" hidden="1" spans="1:14">
      <c r="A1924" s="334">
        <f>档案!A1923</f>
        <v>0</v>
      </c>
      <c r="B1924" s="334">
        <f ca="1" t="shared" si="308"/>
        <v>1</v>
      </c>
      <c r="D1924" s="334">
        <f ca="1" t="shared" ref="D1924:D1987" si="316">IF(E1923&gt;=VLOOKUP(D1923,A:B,2,FALSE),D1923+1,D1923)</f>
        <v>9</v>
      </c>
      <c r="E1924" s="327">
        <f ca="1" t="shared" ref="E1924:E1987" si="317">IF(E1923&gt;=VLOOKUP(D1923,A:B,2,FALSE),3,E1923+1)</f>
        <v>585</v>
      </c>
      <c r="F1924" s="327" t="str">
        <f ca="1">VLOOKUP(D1924,档案!A:C,3,FALSE)</f>
        <v>武汉开明</v>
      </c>
      <c r="G1924" s="338" t="str">
        <f ca="1">VLOOKUP(D1924,档案!A:B,2,FALSE)</f>
        <v>农商行豹澥支行310028</v>
      </c>
      <c r="H1924" s="328">
        <f ca="1" t="shared" si="309"/>
        <v>45737</v>
      </c>
      <c r="I1924" s="344" t="str">
        <f ca="1" t="shared" si="310"/>
        <v>ETC扣款</v>
      </c>
      <c r="J1924" s="344" t="str">
        <f ca="1" t="shared" si="311"/>
        <v>项目成本</v>
      </c>
      <c r="K1924" s="345">
        <f ca="1" t="shared" si="312"/>
        <v>0</v>
      </c>
      <c r="L1924" s="345">
        <f ca="1" t="shared" si="313"/>
        <v>29.22</v>
      </c>
      <c r="M1924" s="345">
        <f ca="1" t="shared" si="314"/>
        <v>113076.22</v>
      </c>
      <c r="N1924" s="345">
        <f ca="1" t="shared" si="315"/>
        <v>0</v>
      </c>
    </row>
    <row r="1925" ht="14.25" hidden="1" spans="1:14">
      <c r="A1925" s="334">
        <f>档案!A1924</f>
        <v>0</v>
      </c>
      <c r="B1925" s="334">
        <f ca="1" t="shared" si="308"/>
        <v>1</v>
      </c>
      <c r="D1925" s="334">
        <f ca="1" t="shared" si="316"/>
        <v>9</v>
      </c>
      <c r="E1925" s="327">
        <f ca="1" t="shared" si="317"/>
        <v>586</v>
      </c>
      <c r="F1925" s="327" t="str">
        <f ca="1">VLOOKUP(D1925,档案!A:C,3,FALSE)</f>
        <v>武汉开明</v>
      </c>
      <c r="G1925" s="338" t="str">
        <f ca="1">VLOOKUP(D1925,档案!A:B,2,FALSE)</f>
        <v>农商行豹澥支行310028</v>
      </c>
      <c r="H1925" s="328">
        <f ca="1" t="shared" si="309"/>
        <v>45737</v>
      </c>
      <c r="I1925" s="344" t="str">
        <f ca="1" t="shared" si="310"/>
        <v>ETC扣款</v>
      </c>
      <c r="J1925" s="344" t="str">
        <f ca="1" t="shared" si="311"/>
        <v>项目成本</v>
      </c>
      <c r="K1925" s="345">
        <f ca="1" t="shared" si="312"/>
        <v>0</v>
      </c>
      <c r="L1925" s="345">
        <f ca="1" t="shared" si="313"/>
        <v>5.7</v>
      </c>
      <c r="M1925" s="345">
        <f ca="1" t="shared" si="314"/>
        <v>113070.52</v>
      </c>
      <c r="N1925" s="345">
        <f ca="1" t="shared" si="315"/>
        <v>0</v>
      </c>
    </row>
    <row r="1926" ht="14.25" hidden="1" spans="1:14">
      <c r="A1926" s="334">
        <f>档案!A1925</f>
        <v>0</v>
      </c>
      <c r="B1926" s="334">
        <f ca="1" t="shared" si="308"/>
        <v>1</v>
      </c>
      <c r="D1926" s="334">
        <f ca="1" t="shared" si="316"/>
        <v>9</v>
      </c>
      <c r="E1926" s="327">
        <f ca="1" t="shared" si="317"/>
        <v>587</v>
      </c>
      <c r="F1926" s="327" t="str">
        <f ca="1">VLOOKUP(D1926,档案!A:C,3,FALSE)</f>
        <v>武汉开明</v>
      </c>
      <c r="G1926" s="338" t="str">
        <f ca="1">VLOOKUP(D1926,档案!A:B,2,FALSE)</f>
        <v>农商行豹澥支行310028</v>
      </c>
      <c r="H1926" s="328">
        <f ca="1" t="shared" si="309"/>
        <v>45737</v>
      </c>
      <c r="I1926" s="344" t="str">
        <f ca="1" t="shared" si="310"/>
        <v>ETC扣款</v>
      </c>
      <c r="J1926" s="344" t="str">
        <f ca="1" t="shared" si="311"/>
        <v>项目成本</v>
      </c>
      <c r="K1926" s="345">
        <f ca="1" t="shared" si="312"/>
        <v>0</v>
      </c>
      <c r="L1926" s="345">
        <f ca="1" t="shared" si="313"/>
        <v>3.8</v>
      </c>
      <c r="M1926" s="345">
        <f ca="1" t="shared" si="314"/>
        <v>113066.72</v>
      </c>
      <c r="N1926" s="345">
        <f ca="1" t="shared" si="315"/>
        <v>0</v>
      </c>
    </row>
    <row r="1927" ht="14.25" hidden="1" spans="1:14">
      <c r="A1927" s="334">
        <f>档案!A1926</f>
        <v>0</v>
      </c>
      <c r="B1927" s="334">
        <f ca="1" t="shared" si="308"/>
        <v>1</v>
      </c>
      <c r="D1927" s="334">
        <f ca="1" t="shared" si="316"/>
        <v>9</v>
      </c>
      <c r="E1927" s="327">
        <f ca="1" t="shared" si="317"/>
        <v>588</v>
      </c>
      <c r="F1927" s="327" t="str">
        <f ca="1">VLOOKUP(D1927,档案!A:C,3,FALSE)</f>
        <v>武汉开明</v>
      </c>
      <c r="G1927" s="338" t="str">
        <f ca="1">VLOOKUP(D1927,档案!A:B,2,FALSE)</f>
        <v>农商行豹澥支行310028</v>
      </c>
      <c r="H1927" s="328">
        <f ca="1" t="shared" si="309"/>
        <v>45740</v>
      </c>
      <c r="I1927" s="344" t="str">
        <f ca="1" t="shared" si="310"/>
        <v>收到武汉工行转款</v>
      </c>
      <c r="J1927" s="344" t="str">
        <f ca="1" t="shared" si="311"/>
        <v>他行转入或存现</v>
      </c>
      <c r="K1927" s="345">
        <f ca="1" t="shared" si="312"/>
        <v>300000</v>
      </c>
      <c r="L1927" s="345">
        <f ca="1" t="shared" si="313"/>
        <v>0</v>
      </c>
      <c r="M1927" s="345">
        <f ca="1" t="shared" si="314"/>
        <v>413066.72</v>
      </c>
      <c r="N1927" s="345">
        <f ca="1" t="shared" si="315"/>
        <v>0</v>
      </c>
    </row>
    <row r="1928" ht="14.25" hidden="1" spans="1:14">
      <c r="A1928" s="334">
        <f>档案!A1927</f>
        <v>0</v>
      </c>
      <c r="B1928" s="334">
        <f ca="1" t="shared" si="308"/>
        <v>1</v>
      </c>
      <c r="D1928" s="334">
        <f ca="1" t="shared" si="316"/>
        <v>9</v>
      </c>
      <c r="E1928" s="327">
        <f ca="1" t="shared" si="317"/>
        <v>589</v>
      </c>
      <c r="F1928" s="327" t="str">
        <f ca="1">VLOOKUP(D1928,档案!A:C,3,FALSE)</f>
        <v>武汉开明</v>
      </c>
      <c r="G1928" s="338" t="str">
        <f ca="1">VLOOKUP(D1928,档案!A:B,2,FALSE)</f>
        <v>农商行豹澥支行310028</v>
      </c>
      <c r="H1928" s="328">
        <f ca="1" t="shared" si="309"/>
        <v>45740</v>
      </c>
      <c r="I1928" s="344" t="str">
        <f ca="1" t="shared" si="310"/>
        <v>收到李权智转款河南晋开安全保证金</v>
      </c>
      <c r="J1928" s="344" t="str">
        <f ca="1" t="shared" si="311"/>
        <v>其他收款</v>
      </c>
      <c r="K1928" s="345">
        <f ca="1" t="shared" si="312"/>
        <v>3000</v>
      </c>
      <c r="L1928" s="345">
        <f ca="1" t="shared" si="313"/>
        <v>0</v>
      </c>
      <c r="M1928" s="345">
        <f ca="1" t="shared" si="314"/>
        <v>416066.72</v>
      </c>
      <c r="N1928" s="345">
        <f ca="1" t="shared" si="315"/>
        <v>0</v>
      </c>
    </row>
    <row r="1929" ht="14.25" hidden="1" spans="1:14">
      <c r="A1929" s="334">
        <f>档案!A1928</f>
        <v>0</v>
      </c>
      <c r="B1929" s="334">
        <f ca="1" t="shared" si="308"/>
        <v>1</v>
      </c>
      <c r="D1929" s="334">
        <f ca="1" t="shared" si="316"/>
        <v>9</v>
      </c>
      <c r="E1929" s="327">
        <f ca="1" t="shared" si="317"/>
        <v>590</v>
      </c>
      <c r="F1929" s="327" t="str">
        <f ca="1">VLOOKUP(D1929,档案!A:C,3,FALSE)</f>
        <v>武汉开明</v>
      </c>
      <c r="G1929" s="338" t="str">
        <f ca="1">VLOOKUP(D1929,档案!A:B,2,FALSE)</f>
        <v>农商行豹澥支行310028</v>
      </c>
      <c r="H1929" s="328">
        <f ca="1" t="shared" si="309"/>
        <v>45740</v>
      </c>
      <c r="I1929" s="344" t="str">
        <f ca="1" t="shared" si="310"/>
        <v>商务部熊艳用款武汉公司2月快递费付湖北顺丰速运有限公司--公司</v>
      </c>
      <c r="J1929" s="344" t="str">
        <f ca="1" t="shared" si="311"/>
        <v>付日常费用</v>
      </c>
      <c r="K1929" s="345">
        <f ca="1" t="shared" si="312"/>
        <v>0</v>
      </c>
      <c r="L1929" s="345">
        <f ca="1" t="shared" si="313"/>
        <v>323</v>
      </c>
      <c r="M1929" s="345">
        <f ca="1" t="shared" si="314"/>
        <v>415743.72</v>
      </c>
      <c r="N1929" s="345">
        <f ca="1" t="shared" si="315"/>
        <v>0</v>
      </c>
    </row>
    <row r="1930" ht="14.25" hidden="1" spans="1:14">
      <c r="A1930" s="334">
        <f>档案!A1929</f>
        <v>0</v>
      </c>
      <c r="B1930" s="334">
        <f ca="1" t="shared" si="308"/>
        <v>1</v>
      </c>
      <c r="D1930" s="334">
        <f ca="1" t="shared" si="316"/>
        <v>9</v>
      </c>
      <c r="E1930" s="327">
        <f ca="1" t="shared" si="317"/>
        <v>591</v>
      </c>
      <c r="F1930" s="327" t="str">
        <f ca="1">VLOOKUP(D1930,档案!A:C,3,FALSE)</f>
        <v>武汉开明</v>
      </c>
      <c r="G1930" s="338" t="str">
        <f ca="1">VLOOKUP(D1930,档案!A:B,2,FALSE)</f>
        <v>农商行豹澥支行310028</v>
      </c>
      <c r="H1930" s="328">
        <f ca="1" t="shared" si="309"/>
        <v>45740</v>
      </c>
      <c r="I1930" s="344" t="str">
        <f ca="1" t="shared" si="310"/>
        <v>销售部林维用款日照钢铁网购办公室用品付唐欣欣--个人</v>
      </c>
      <c r="J1930" s="344" t="str">
        <f ca="1" t="shared" si="311"/>
        <v>项目成本</v>
      </c>
      <c r="K1930" s="345">
        <f ca="1" t="shared" si="312"/>
        <v>0</v>
      </c>
      <c r="L1930" s="345">
        <f ca="1" t="shared" si="313"/>
        <v>1059.45</v>
      </c>
      <c r="M1930" s="345">
        <f ca="1" t="shared" si="314"/>
        <v>414684.27</v>
      </c>
      <c r="N1930" s="345">
        <f ca="1" t="shared" si="315"/>
        <v>0</v>
      </c>
    </row>
    <row r="1931" ht="14.25" hidden="1" spans="1:14">
      <c r="A1931" s="334">
        <f>档案!A1930</f>
        <v>0</v>
      </c>
      <c r="B1931" s="334">
        <f ca="1" t="shared" si="308"/>
        <v>1</v>
      </c>
      <c r="D1931" s="334">
        <f ca="1" t="shared" si="316"/>
        <v>9</v>
      </c>
      <c r="E1931" s="327">
        <f ca="1" t="shared" si="317"/>
        <v>592</v>
      </c>
      <c r="F1931" s="327" t="str">
        <f ca="1">VLOOKUP(D1931,档案!A:C,3,FALSE)</f>
        <v>武汉开明</v>
      </c>
      <c r="G1931" s="338" t="str">
        <f ca="1">VLOOKUP(D1931,档案!A:B,2,FALSE)</f>
        <v>农商行豹澥支行310028</v>
      </c>
      <c r="H1931" s="328">
        <f ca="1" t="shared" si="309"/>
        <v>45740</v>
      </c>
      <c r="I1931" s="344" t="str">
        <f ca="1" t="shared" si="310"/>
        <v>生产部唐欣欣用款日照钢铁2024.11.6-2025.1.5气体使用费（代张凯华付款5435元）付日照市鑫隆工业气体有限公司--公司</v>
      </c>
      <c r="J1931" s="344" t="str">
        <f ca="1" t="shared" si="311"/>
        <v>项目成本</v>
      </c>
      <c r="K1931" s="345">
        <f ca="1" t="shared" si="312"/>
        <v>0</v>
      </c>
      <c r="L1931" s="345">
        <f ca="1" t="shared" si="313"/>
        <v>6100</v>
      </c>
      <c r="M1931" s="345">
        <f ca="1" t="shared" si="314"/>
        <v>408584.27</v>
      </c>
      <c r="N1931" s="345">
        <f ca="1" t="shared" si="315"/>
        <v>0</v>
      </c>
    </row>
    <row r="1932" ht="14.25" hidden="1" spans="1:14">
      <c r="A1932" s="334">
        <f>档案!A1931</f>
        <v>0</v>
      </c>
      <c r="B1932" s="334">
        <f ca="1" t="shared" si="308"/>
        <v>1</v>
      </c>
      <c r="D1932" s="334">
        <f ca="1" t="shared" si="316"/>
        <v>9</v>
      </c>
      <c r="E1932" s="327">
        <f ca="1" t="shared" si="317"/>
        <v>593</v>
      </c>
      <c r="F1932" s="327" t="str">
        <f ca="1">VLOOKUP(D1932,档案!A:C,3,FALSE)</f>
        <v>武汉开明</v>
      </c>
      <c r="G1932" s="338" t="str">
        <f ca="1">VLOOKUP(D1932,档案!A:B,2,FALSE)</f>
        <v>农商行豹澥支行310028</v>
      </c>
      <c r="H1932" s="328">
        <f ca="1" t="shared" si="309"/>
        <v>45740</v>
      </c>
      <c r="I1932" s="344" t="str">
        <f ca="1" t="shared" si="310"/>
        <v>生产部李权智用款湖北双环外协杨合忠，杨家典，李孝民3人工资--个人</v>
      </c>
      <c r="J1932" s="344" t="str">
        <f ca="1" t="shared" si="311"/>
        <v>项目成本</v>
      </c>
      <c r="K1932" s="345">
        <f ca="1" t="shared" si="312"/>
        <v>0</v>
      </c>
      <c r="L1932" s="345">
        <f ca="1" t="shared" si="313"/>
        <v>19740</v>
      </c>
      <c r="M1932" s="345">
        <f ca="1" t="shared" si="314"/>
        <v>388844.27</v>
      </c>
      <c r="N1932" s="345">
        <f ca="1" t="shared" si="315"/>
        <v>0</v>
      </c>
    </row>
    <row r="1933" ht="14.25" hidden="1" spans="1:14">
      <c r="A1933" s="334">
        <f>档案!A1932</f>
        <v>0</v>
      </c>
      <c r="B1933" s="334">
        <f ca="1" t="shared" si="308"/>
        <v>1</v>
      </c>
      <c r="D1933" s="334">
        <f ca="1" t="shared" si="316"/>
        <v>9</v>
      </c>
      <c r="E1933" s="327">
        <f ca="1" t="shared" si="317"/>
        <v>594</v>
      </c>
      <c r="F1933" s="327" t="str">
        <f ca="1">VLOOKUP(D1933,档案!A:C,3,FALSE)</f>
        <v>武汉开明</v>
      </c>
      <c r="G1933" s="338" t="str">
        <f ca="1">VLOOKUP(D1933,档案!A:B,2,FALSE)</f>
        <v>农商行豹澥支行310028</v>
      </c>
      <c r="H1933" s="328">
        <f ca="1" t="shared" si="309"/>
        <v>45740</v>
      </c>
      <c r="I1933" s="344" t="str">
        <f ca="1" t="shared" si="310"/>
        <v>财务部童西婷用款徐中科团队甘肃京兰，云南远东收款提成付吴传俊--个人</v>
      </c>
      <c r="J1933" s="344" t="str">
        <f ca="1" t="shared" si="311"/>
        <v>项目成本</v>
      </c>
      <c r="K1933" s="345">
        <f ca="1" t="shared" si="312"/>
        <v>0</v>
      </c>
      <c r="L1933" s="345">
        <f ca="1" t="shared" si="313"/>
        <v>7390.24</v>
      </c>
      <c r="M1933" s="345">
        <f ca="1" t="shared" si="314"/>
        <v>381454.03</v>
      </c>
      <c r="N1933" s="345">
        <f ca="1" t="shared" si="315"/>
        <v>0</v>
      </c>
    </row>
    <row r="1934" ht="14.25" hidden="1" spans="1:14">
      <c r="A1934" s="334">
        <f>档案!A1933</f>
        <v>0</v>
      </c>
      <c r="B1934" s="334">
        <f ca="1" t="shared" si="308"/>
        <v>1</v>
      </c>
      <c r="D1934" s="334">
        <f ca="1" t="shared" si="316"/>
        <v>9</v>
      </c>
      <c r="E1934" s="327">
        <f ca="1" t="shared" si="317"/>
        <v>595</v>
      </c>
      <c r="F1934" s="327" t="str">
        <f ca="1">VLOOKUP(D1934,档案!A:C,3,FALSE)</f>
        <v>武汉开明</v>
      </c>
      <c r="G1934" s="338" t="str">
        <f ca="1">VLOOKUP(D1934,档案!A:B,2,FALSE)</f>
        <v>农商行豹澥支行310028</v>
      </c>
      <c r="H1934" s="328">
        <f ca="1" t="shared" si="309"/>
        <v>45740</v>
      </c>
      <c r="I1934" s="344" t="str">
        <f ca="1" t="shared" si="310"/>
        <v>ETC扣款</v>
      </c>
      <c r="J1934" s="344" t="str">
        <f ca="1" t="shared" si="311"/>
        <v>项目成本</v>
      </c>
      <c r="K1934" s="345">
        <f ca="1" t="shared" si="312"/>
        <v>0</v>
      </c>
      <c r="L1934" s="345">
        <f ca="1" t="shared" si="313"/>
        <v>57.58</v>
      </c>
      <c r="M1934" s="345">
        <f ca="1" t="shared" si="314"/>
        <v>381396.45</v>
      </c>
      <c r="N1934" s="345">
        <f ca="1" t="shared" si="315"/>
        <v>0</v>
      </c>
    </row>
    <row r="1935" ht="14.25" hidden="1" spans="1:14">
      <c r="A1935" s="334">
        <f>档案!A1934</f>
        <v>0</v>
      </c>
      <c r="B1935" s="334">
        <f ca="1" t="shared" si="308"/>
        <v>1</v>
      </c>
      <c r="D1935" s="334">
        <f ca="1" t="shared" si="316"/>
        <v>9</v>
      </c>
      <c r="E1935" s="327">
        <f ca="1" t="shared" si="317"/>
        <v>596</v>
      </c>
      <c r="F1935" s="327" t="str">
        <f ca="1">VLOOKUP(D1935,档案!A:C,3,FALSE)</f>
        <v>武汉开明</v>
      </c>
      <c r="G1935" s="338" t="str">
        <f ca="1">VLOOKUP(D1935,档案!A:B,2,FALSE)</f>
        <v>农商行豹澥支行310028</v>
      </c>
      <c r="H1935" s="328">
        <f ca="1" t="shared" si="309"/>
        <v>45740</v>
      </c>
      <c r="I1935" s="344" t="str">
        <f ca="1" t="shared" si="310"/>
        <v>ETC扣款</v>
      </c>
      <c r="J1935" s="344" t="str">
        <f ca="1" t="shared" si="311"/>
        <v>项目成本</v>
      </c>
      <c r="K1935" s="345">
        <f ca="1" t="shared" si="312"/>
        <v>0</v>
      </c>
      <c r="L1935" s="345">
        <f ca="1" t="shared" si="313"/>
        <v>21.7</v>
      </c>
      <c r="M1935" s="345">
        <f ca="1" t="shared" si="314"/>
        <v>381374.75</v>
      </c>
      <c r="N1935" s="345">
        <f ca="1" t="shared" si="315"/>
        <v>0</v>
      </c>
    </row>
    <row r="1936" ht="14.25" hidden="1" spans="1:14">
      <c r="A1936" s="334">
        <f>档案!A1935</f>
        <v>0</v>
      </c>
      <c r="B1936" s="334">
        <f ca="1" t="shared" si="308"/>
        <v>1</v>
      </c>
      <c r="D1936" s="334">
        <f ca="1" t="shared" si="316"/>
        <v>9</v>
      </c>
      <c r="E1936" s="327">
        <f ca="1" t="shared" si="317"/>
        <v>597</v>
      </c>
      <c r="F1936" s="327" t="str">
        <f ca="1">VLOOKUP(D1936,档案!A:C,3,FALSE)</f>
        <v>武汉开明</v>
      </c>
      <c r="G1936" s="338" t="str">
        <f ca="1">VLOOKUP(D1936,档案!A:B,2,FALSE)</f>
        <v>农商行豹澥支行310028</v>
      </c>
      <c r="H1936" s="328">
        <f ca="1" t="shared" si="309"/>
        <v>45740</v>
      </c>
      <c r="I1936" s="344" t="str">
        <f ca="1" t="shared" si="310"/>
        <v>ETC扣款</v>
      </c>
      <c r="J1936" s="344" t="str">
        <f ca="1" t="shared" si="311"/>
        <v>项目成本</v>
      </c>
      <c r="K1936" s="345">
        <f ca="1" t="shared" si="312"/>
        <v>0</v>
      </c>
      <c r="L1936" s="345">
        <f ca="1" t="shared" si="313"/>
        <v>21.7</v>
      </c>
      <c r="M1936" s="345">
        <f ca="1" t="shared" si="314"/>
        <v>381353.05</v>
      </c>
      <c r="N1936" s="345">
        <f ca="1" t="shared" si="315"/>
        <v>0</v>
      </c>
    </row>
    <row r="1937" ht="14.25" hidden="1" spans="1:14">
      <c r="A1937" s="334">
        <f>档案!A1936</f>
        <v>0</v>
      </c>
      <c r="B1937" s="334">
        <f ca="1" t="shared" si="308"/>
        <v>1</v>
      </c>
      <c r="D1937" s="334">
        <f ca="1" t="shared" si="316"/>
        <v>9</v>
      </c>
      <c r="E1937" s="327">
        <f ca="1" t="shared" si="317"/>
        <v>598</v>
      </c>
      <c r="F1937" s="327" t="str">
        <f ca="1">VLOOKUP(D1937,档案!A:C,3,FALSE)</f>
        <v>武汉开明</v>
      </c>
      <c r="G1937" s="338" t="str">
        <f ca="1">VLOOKUP(D1937,档案!A:B,2,FALSE)</f>
        <v>农商行豹澥支行310028</v>
      </c>
      <c r="H1937" s="328">
        <f ca="1" t="shared" si="309"/>
        <v>45740</v>
      </c>
      <c r="I1937" s="344" t="str">
        <f ca="1" t="shared" si="310"/>
        <v>ETC扣款</v>
      </c>
      <c r="J1937" s="344" t="str">
        <f ca="1" t="shared" si="311"/>
        <v>项目成本</v>
      </c>
      <c r="K1937" s="345">
        <f ca="1" t="shared" si="312"/>
        <v>0</v>
      </c>
      <c r="L1937" s="345">
        <f ca="1" t="shared" si="313"/>
        <v>59.85</v>
      </c>
      <c r="M1937" s="345">
        <f ca="1" t="shared" si="314"/>
        <v>381293.2</v>
      </c>
      <c r="N1937" s="345">
        <f ca="1" t="shared" si="315"/>
        <v>0</v>
      </c>
    </row>
    <row r="1938" ht="14.25" hidden="1" spans="1:14">
      <c r="A1938" s="334">
        <f>档案!A1937</f>
        <v>0</v>
      </c>
      <c r="B1938" s="334">
        <f ca="1" t="shared" si="308"/>
        <v>1</v>
      </c>
      <c r="D1938" s="334">
        <f ca="1" t="shared" si="316"/>
        <v>9</v>
      </c>
      <c r="E1938" s="327">
        <f ca="1" t="shared" si="317"/>
        <v>599</v>
      </c>
      <c r="F1938" s="327" t="str">
        <f ca="1">VLOOKUP(D1938,档案!A:C,3,FALSE)</f>
        <v>武汉开明</v>
      </c>
      <c r="G1938" s="338" t="str">
        <f ca="1">VLOOKUP(D1938,档案!A:B,2,FALSE)</f>
        <v>农商行豹澥支行310028</v>
      </c>
      <c r="H1938" s="328">
        <f ca="1" t="shared" si="309"/>
        <v>45740</v>
      </c>
      <c r="I1938" s="344" t="str">
        <f ca="1" t="shared" si="310"/>
        <v>转张霖泽借支备用金</v>
      </c>
      <c r="J1938" s="344" t="str">
        <f ca="1" t="shared" si="311"/>
        <v>付日常费用</v>
      </c>
      <c r="K1938" s="345">
        <f ca="1" t="shared" si="312"/>
        <v>0</v>
      </c>
      <c r="L1938" s="345">
        <f ca="1" t="shared" si="313"/>
        <v>100000</v>
      </c>
      <c r="M1938" s="345">
        <f ca="1" t="shared" si="314"/>
        <v>281293.2</v>
      </c>
      <c r="N1938" s="345">
        <f ca="1" t="shared" si="315"/>
        <v>0</v>
      </c>
    </row>
    <row r="1939" ht="14.25" hidden="1" spans="1:14">
      <c r="A1939" s="334">
        <f>档案!A1938</f>
        <v>0</v>
      </c>
      <c r="B1939" s="334">
        <f ca="1" t="shared" si="308"/>
        <v>1</v>
      </c>
      <c r="D1939" s="334">
        <f ca="1" t="shared" si="316"/>
        <v>9</v>
      </c>
      <c r="E1939" s="327">
        <f ca="1" t="shared" si="317"/>
        <v>600</v>
      </c>
      <c r="F1939" s="327" t="str">
        <f ca="1">VLOOKUP(D1939,档案!A:C,3,FALSE)</f>
        <v>武汉开明</v>
      </c>
      <c r="G1939" s="338" t="str">
        <f ca="1">VLOOKUP(D1939,档案!A:B,2,FALSE)</f>
        <v>农商行豹澥支行310028</v>
      </c>
      <c r="H1939" s="328">
        <f ca="1" t="shared" si="309"/>
        <v>45741</v>
      </c>
      <c r="I1939" s="344" t="str">
        <f ca="1" t="shared" si="310"/>
        <v>销售部叶涛报销日照钢铁，赣锋锂业等项目2.10-2.28差旅费--个人</v>
      </c>
      <c r="J1939" s="344" t="str">
        <f ca="1" t="shared" si="311"/>
        <v>项目成本</v>
      </c>
      <c r="K1939" s="345">
        <f ca="1" t="shared" si="312"/>
        <v>0</v>
      </c>
      <c r="L1939" s="345">
        <f ca="1" t="shared" si="313"/>
        <v>4629</v>
      </c>
      <c r="M1939" s="345">
        <f ca="1" t="shared" si="314"/>
        <v>276664.2</v>
      </c>
      <c r="N1939" s="345">
        <f ca="1" t="shared" si="315"/>
        <v>0</v>
      </c>
    </row>
    <row r="1940" ht="14.25" hidden="1" spans="1:14">
      <c r="A1940" s="334">
        <f>档案!A1939</f>
        <v>0</v>
      </c>
      <c r="B1940" s="334">
        <f ca="1" t="shared" si="308"/>
        <v>1</v>
      </c>
      <c r="D1940" s="334">
        <f ca="1" t="shared" si="316"/>
        <v>9</v>
      </c>
      <c r="E1940" s="327">
        <f ca="1" t="shared" si="317"/>
        <v>601</v>
      </c>
      <c r="F1940" s="327" t="str">
        <f ca="1">VLOOKUP(D1940,档案!A:C,3,FALSE)</f>
        <v>武汉开明</v>
      </c>
      <c r="G1940" s="338" t="str">
        <f ca="1">VLOOKUP(D1940,档案!A:B,2,FALSE)</f>
        <v>农商行豹澥支行310028</v>
      </c>
      <c r="H1940" s="328">
        <f ca="1" t="shared" si="309"/>
        <v>45741</v>
      </c>
      <c r="I1940" s="344" t="str">
        <f ca="1" t="shared" si="310"/>
        <v>销售部叶涛报销赣锋锂业，新余钢铁等项目2.16-2.24滴滴车费--个人</v>
      </c>
      <c r="J1940" s="344" t="str">
        <f ca="1" t="shared" si="311"/>
        <v>项目成本</v>
      </c>
      <c r="K1940" s="345">
        <f ca="1" t="shared" si="312"/>
        <v>0</v>
      </c>
      <c r="L1940" s="345">
        <f ca="1" t="shared" si="313"/>
        <v>147.15</v>
      </c>
      <c r="M1940" s="345">
        <f ca="1" t="shared" si="314"/>
        <v>276517.05</v>
      </c>
      <c r="N1940" s="345">
        <f ca="1" t="shared" si="315"/>
        <v>0</v>
      </c>
    </row>
    <row r="1941" ht="14.25" hidden="1" spans="1:14">
      <c r="A1941" s="334">
        <f>档案!A1940</f>
        <v>0</v>
      </c>
      <c r="B1941" s="334">
        <f ca="1" t="shared" si="308"/>
        <v>1</v>
      </c>
      <c r="D1941" s="334">
        <f ca="1" t="shared" si="316"/>
        <v>9</v>
      </c>
      <c r="E1941" s="327">
        <f ca="1" t="shared" si="317"/>
        <v>602</v>
      </c>
      <c r="F1941" s="327" t="str">
        <f ca="1">VLOOKUP(D1941,档案!A:C,3,FALSE)</f>
        <v>武汉开明</v>
      </c>
      <c r="G1941" s="338" t="str">
        <f ca="1">VLOOKUP(D1941,档案!A:B,2,FALSE)</f>
        <v>农商行豹澥支行310028</v>
      </c>
      <c r="H1941" s="328">
        <f ca="1" t="shared" si="309"/>
        <v>45741</v>
      </c>
      <c r="I1941" s="344" t="str">
        <f ca="1" t="shared" si="310"/>
        <v>销售部林维报销日照钢铁，莱芜钢铁2.7-2.28差旅费--个人</v>
      </c>
      <c r="J1941" s="344" t="str">
        <f ca="1" t="shared" si="311"/>
        <v>项目成本</v>
      </c>
      <c r="K1941" s="345">
        <f ca="1" t="shared" si="312"/>
        <v>0</v>
      </c>
      <c r="L1941" s="345">
        <f ca="1" t="shared" si="313"/>
        <v>2521.86</v>
      </c>
      <c r="M1941" s="345">
        <f ca="1" t="shared" si="314"/>
        <v>273995.19</v>
      </c>
      <c r="N1941" s="345">
        <f ca="1" t="shared" si="315"/>
        <v>0</v>
      </c>
    </row>
    <row r="1942" ht="14.25" hidden="1" spans="1:14">
      <c r="A1942" s="334">
        <f>档案!A1941</f>
        <v>0</v>
      </c>
      <c r="B1942" s="334">
        <f ca="1" t="shared" si="308"/>
        <v>1</v>
      </c>
      <c r="D1942" s="334">
        <f ca="1" t="shared" si="316"/>
        <v>9</v>
      </c>
      <c r="E1942" s="327">
        <f ca="1" t="shared" si="317"/>
        <v>603</v>
      </c>
      <c r="F1942" s="327" t="str">
        <f ca="1">VLOOKUP(D1942,档案!A:C,3,FALSE)</f>
        <v>武汉开明</v>
      </c>
      <c r="G1942" s="338" t="str">
        <f ca="1">VLOOKUP(D1942,档案!A:B,2,FALSE)</f>
        <v>农商行豹澥支行310028</v>
      </c>
      <c r="H1942" s="328">
        <f ca="1" t="shared" si="309"/>
        <v>45741</v>
      </c>
      <c r="I1942" s="344" t="str">
        <f ca="1" t="shared" si="310"/>
        <v>销售部刘程远报销赣锋锂业，九江萍钢等项目2.13-2.28交通费--个人</v>
      </c>
      <c r="J1942" s="344" t="str">
        <f ca="1" t="shared" si="311"/>
        <v>项目成本</v>
      </c>
      <c r="K1942" s="345">
        <f ca="1" t="shared" si="312"/>
        <v>0</v>
      </c>
      <c r="L1942" s="345">
        <f ca="1" t="shared" si="313"/>
        <v>381</v>
      </c>
      <c r="M1942" s="345">
        <f ca="1" t="shared" si="314"/>
        <v>273614.19</v>
      </c>
      <c r="N1942" s="345">
        <f ca="1" t="shared" si="315"/>
        <v>0</v>
      </c>
    </row>
    <row r="1943" ht="14.25" hidden="1" spans="1:14">
      <c r="A1943" s="334">
        <f>档案!A1942</f>
        <v>0</v>
      </c>
      <c r="B1943" s="334">
        <f ca="1" t="shared" si="308"/>
        <v>1</v>
      </c>
      <c r="D1943" s="334">
        <f ca="1" t="shared" si="316"/>
        <v>9</v>
      </c>
      <c r="E1943" s="327">
        <f ca="1" t="shared" si="317"/>
        <v>604</v>
      </c>
      <c r="F1943" s="327" t="str">
        <f ca="1">VLOOKUP(D1943,档案!A:C,3,FALSE)</f>
        <v>武汉开明</v>
      </c>
      <c r="G1943" s="338" t="str">
        <f ca="1">VLOOKUP(D1943,档案!A:B,2,FALSE)</f>
        <v>农商行豹澥支行310028</v>
      </c>
      <c r="H1943" s="328">
        <f ca="1" t="shared" si="309"/>
        <v>45741</v>
      </c>
      <c r="I1943" s="344" t="str">
        <f ca="1" t="shared" si="310"/>
        <v>销售部彭琴琴报销青拓集团2.4-2.14交通费--个人</v>
      </c>
      <c r="J1943" s="344" t="str">
        <f ca="1" t="shared" si="311"/>
        <v>项目成本</v>
      </c>
      <c r="K1943" s="345">
        <f ca="1" t="shared" si="312"/>
        <v>0</v>
      </c>
      <c r="L1943" s="345">
        <f ca="1" t="shared" si="313"/>
        <v>780</v>
      </c>
      <c r="M1943" s="345">
        <f ca="1" t="shared" si="314"/>
        <v>272834.19</v>
      </c>
      <c r="N1943" s="345">
        <f ca="1" t="shared" si="315"/>
        <v>0</v>
      </c>
    </row>
    <row r="1944" ht="14.25" hidden="1" spans="1:14">
      <c r="A1944" s="334">
        <f>档案!A1943</f>
        <v>0</v>
      </c>
      <c r="B1944" s="334">
        <f ca="1" t="shared" si="308"/>
        <v>1</v>
      </c>
      <c r="D1944" s="334">
        <f ca="1" t="shared" si="316"/>
        <v>9</v>
      </c>
      <c r="E1944" s="327">
        <f ca="1" t="shared" si="317"/>
        <v>605</v>
      </c>
      <c r="F1944" s="327" t="str">
        <f ca="1">VLOOKUP(D1944,档案!A:C,3,FALSE)</f>
        <v>武汉开明</v>
      </c>
      <c r="G1944" s="338" t="str">
        <f ca="1">VLOOKUP(D1944,档案!A:B,2,FALSE)</f>
        <v>农商行豹澥支行310028</v>
      </c>
      <c r="H1944" s="328">
        <f ca="1" t="shared" si="309"/>
        <v>45741</v>
      </c>
      <c r="I1944" s="344" t="str">
        <f ca="1" t="shared" si="310"/>
        <v>销售部管厚良报销办理保证金退回资料打印费--个人</v>
      </c>
      <c r="J1944" s="344" t="str">
        <f ca="1" t="shared" si="311"/>
        <v>项目成本</v>
      </c>
      <c r="K1944" s="345">
        <f ca="1" t="shared" si="312"/>
        <v>0</v>
      </c>
      <c r="L1944" s="345">
        <f ca="1" t="shared" si="313"/>
        <v>41</v>
      </c>
      <c r="M1944" s="345">
        <f ca="1" t="shared" si="314"/>
        <v>272793.19</v>
      </c>
      <c r="N1944" s="345">
        <f ca="1" t="shared" si="315"/>
        <v>0</v>
      </c>
    </row>
    <row r="1945" ht="14.25" hidden="1" spans="1:14">
      <c r="A1945" s="334">
        <f>档案!A1944</f>
        <v>0</v>
      </c>
      <c r="B1945" s="334">
        <f ca="1" t="shared" si="308"/>
        <v>1</v>
      </c>
      <c r="D1945" s="334">
        <f ca="1" t="shared" si="316"/>
        <v>9</v>
      </c>
      <c r="E1945" s="327">
        <f ca="1" t="shared" si="317"/>
        <v>606</v>
      </c>
      <c r="F1945" s="327" t="str">
        <f ca="1">VLOOKUP(D1945,档案!A:C,3,FALSE)</f>
        <v>武汉开明</v>
      </c>
      <c r="G1945" s="338" t="str">
        <f ca="1">VLOOKUP(D1945,档案!A:B,2,FALSE)</f>
        <v>农商行豹澥支行310028</v>
      </c>
      <c r="H1945" s="328">
        <f ca="1" t="shared" si="309"/>
        <v>45741</v>
      </c>
      <c r="I1945" s="344" t="str">
        <f ca="1" t="shared" si="310"/>
        <v>销售部管厚良报销3.19中盐吉兰泰投标刻章费--个人</v>
      </c>
      <c r="J1945" s="344" t="str">
        <f ca="1" t="shared" si="311"/>
        <v>项目成本</v>
      </c>
      <c r="K1945" s="345">
        <f ca="1" t="shared" si="312"/>
        <v>0</v>
      </c>
      <c r="L1945" s="345">
        <f ca="1" t="shared" si="313"/>
        <v>100</v>
      </c>
      <c r="M1945" s="345">
        <f ca="1" t="shared" si="314"/>
        <v>272693.19</v>
      </c>
      <c r="N1945" s="345">
        <f ca="1" t="shared" si="315"/>
        <v>0</v>
      </c>
    </row>
    <row r="1946" ht="14.25" hidden="1" spans="1:14">
      <c r="A1946" s="334">
        <f>档案!A1945</f>
        <v>0</v>
      </c>
      <c r="B1946" s="334">
        <f ca="1" t="shared" si="308"/>
        <v>1</v>
      </c>
      <c r="D1946" s="334">
        <f ca="1" t="shared" si="316"/>
        <v>9</v>
      </c>
      <c r="E1946" s="327">
        <f ca="1" t="shared" si="317"/>
        <v>607</v>
      </c>
      <c r="F1946" s="327" t="str">
        <f ca="1">VLOOKUP(D1946,档案!A:C,3,FALSE)</f>
        <v>武汉开明</v>
      </c>
      <c r="G1946" s="338" t="str">
        <f ca="1">VLOOKUP(D1946,档案!A:B,2,FALSE)</f>
        <v>农商行豹澥支行310028</v>
      </c>
      <c r="H1946" s="328">
        <f ca="1" t="shared" si="309"/>
        <v>45741</v>
      </c>
      <c r="I1946" s="344" t="str">
        <f ca="1" t="shared" si="310"/>
        <v>销售部林柱生报销2月差旅费</v>
      </c>
      <c r="J1946" s="344" t="str">
        <f ca="1" t="shared" si="311"/>
        <v>项目成本</v>
      </c>
      <c r="K1946" s="345">
        <f ca="1" t="shared" si="312"/>
        <v>0</v>
      </c>
      <c r="L1946" s="345">
        <f ca="1" t="shared" si="313"/>
        <v>5916</v>
      </c>
      <c r="M1946" s="345">
        <f ca="1" t="shared" si="314"/>
        <v>266777.19</v>
      </c>
      <c r="N1946" s="345">
        <f ca="1" t="shared" si="315"/>
        <v>0</v>
      </c>
    </row>
    <row r="1947" ht="14.25" hidden="1" spans="1:14">
      <c r="A1947" s="334">
        <f>档案!A1946</f>
        <v>0</v>
      </c>
      <c r="B1947" s="334">
        <f ca="1" t="shared" si="308"/>
        <v>1</v>
      </c>
      <c r="D1947" s="334">
        <f ca="1" t="shared" si="316"/>
        <v>9</v>
      </c>
      <c r="E1947" s="327">
        <f ca="1" t="shared" si="317"/>
        <v>608</v>
      </c>
      <c r="F1947" s="327" t="str">
        <f ca="1">VLOOKUP(D1947,档案!A:C,3,FALSE)</f>
        <v>武汉开明</v>
      </c>
      <c r="G1947" s="338" t="str">
        <f ca="1">VLOOKUP(D1947,档案!A:B,2,FALSE)</f>
        <v>农商行豹澥支行310028</v>
      </c>
      <c r="H1947" s="328">
        <f ca="1" t="shared" si="309"/>
        <v>45741</v>
      </c>
      <c r="I1947" s="344" t="str">
        <f ca="1" t="shared" si="310"/>
        <v>ETC扣款</v>
      </c>
      <c r="J1947" s="344" t="str">
        <f ca="1" t="shared" si="311"/>
        <v>项目成本</v>
      </c>
      <c r="K1947" s="345">
        <f ca="1" t="shared" si="312"/>
        <v>0</v>
      </c>
      <c r="L1947" s="345">
        <f ca="1" t="shared" si="313"/>
        <v>100.46</v>
      </c>
      <c r="M1947" s="345">
        <f ca="1" t="shared" si="314"/>
        <v>266676.73</v>
      </c>
      <c r="N1947" s="345">
        <f ca="1" t="shared" si="315"/>
        <v>0</v>
      </c>
    </row>
    <row r="1948" ht="14.25" hidden="1" spans="1:14">
      <c r="A1948" s="334">
        <f>档案!A1947</f>
        <v>0</v>
      </c>
      <c r="B1948" s="334">
        <f ca="1" t="shared" si="308"/>
        <v>1</v>
      </c>
      <c r="D1948" s="334">
        <f ca="1" t="shared" si="316"/>
        <v>9</v>
      </c>
      <c r="E1948" s="327">
        <f ca="1" t="shared" si="317"/>
        <v>609</v>
      </c>
      <c r="F1948" s="327" t="str">
        <f ca="1">VLOOKUP(D1948,档案!A:C,3,FALSE)</f>
        <v>武汉开明</v>
      </c>
      <c r="G1948" s="338" t="str">
        <f ca="1">VLOOKUP(D1948,档案!A:B,2,FALSE)</f>
        <v>农商行豹澥支行310028</v>
      </c>
      <c r="H1948" s="328">
        <f ca="1" t="shared" si="309"/>
        <v>45742</v>
      </c>
      <c r="I1948" s="344" t="str">
        <f ca="1" t="shared" si="310"/>
        <v>财务部王金平报销通信服务费--个人</v>
      </c>
      <c r="J1948" s="344" t="str">
        <f ca="1" t="shared" si="311"/>
        <v>付日常费用</v>
      </c>
      <c r="K1948" s="345">
        <f ca="1" t="shared" si="312"/>
        <v>0</v>
      </c>
      <c r="L1948" s="345">
        <f ca="1" t="shared" si="313"/>
        <v>1000</v>
      </c>
      <c r="M1948" s="345">
        <f ca="1" t="shared" si="314"/>
        <v>265676.73</v>
      </c>
      <c r="N1948" s="345">
        <f ca="1" t="shared" si="315"/>
        <v>0</v>
      </c>
    </row>
    <row r="1949" ht="14.25" hidden="1" spans="1:14">
      <c r="A1949" s="334">
        <f>档案!A1948</f>
        <v>0</v>
      </c>
      <c r="B1949" s="334">
        <f ca="1" t="shared" si="308"/>
        <v>1</v>
      </c>
      <c r="D1949" s="334">
        <f ca="1" t="shared" si="316"/>
        <v>9</v>
      </c>
      <c r="E1949" s="327">
        <f ca="1" t="shared" si="317"/>
        <v>610</v>
      </c>
      <c r="F1949" s="327" t="str">
        <f ca="1">VLOOKUP(D1949,档案!A:C,3,FALSE)</f>
        <v>武汉开明</v>
      </c>
      <c r="G1949" s="338" t="str">
        <f ca="1">VLOOKUP(D1949,档案!A:B,2,FALSE)</f>
        <v>农商行豹澥支行310028</v>
      </c>
      <c r="H1949" s="328">
        <f ca="1" t="shared" si="309"/>
        <v>45742</v>
      </c>
      <c r="I1949" s="344" t="str">
        <f ca="1" t="shared" si="310"/>
        <v>转武汉光大</v>
      </c>
      <c r="J1949" s="344" t="str">
        <f ca="1" t="shared" si="311"/>
        <v>转出他行或提现</v>
      </c>
      <c r="K1949" s="345">
        <f ca="1" t="shared" si="312"/>
        <v>0</v>
      </c>
      <c r="L1949" s="345">
        <f ca="1" t="shared" si="313"/>
        <v>40000</v>
      </c>
      <c r="M1949" s="345">
        <f ca="1" t="shared" si="314"/>
        <v>225676.73</v>
      </c>
      <c r="N1949" s="345">
        <f ca="1" t="shared" si="315"/>
        <v>0</v>
      </c>
    </row>
    <row r="1950" ht="14.25" hidden="1" spans="1:14">
      <c r="A1950" s="334">
        <f>档案!A1949</f>
        <v>0</v>
      </c>
      <c r="B1950" s="334">
        <f ca="1" t="shared" si="308"/>
        <v>1</v>
      </c>
      <c r="D1950" s="334">
        <f ca="1" t="shared" si="316"/>
        <v>9</v>
      </c>
      <c r="E1950" s="327">
        <f ca="1" t="shared" si="317"/>
        <v>611</v>
      </c>
      <c r="F1950" s="327" t="str">
        <f ca="1">VLOOKUP(D1950,档案!A:C,3,FALSE)</f>
        <v>武汉开明</v>
      </c>
      <c r="G1950" s="338" t="str">
        <f ca="1">VLOOKUP(D1950,档案!A:B,2,FALSE)</f>
        <v>农商行豹澥支行310028</v>
      </c>
      <c r="H1950" s="328">
        <f ca="1" t="shared" si="309"/>
        <v>45742</v>
      </c>
      <c r="I1950" s="344" t="str">
        <f ca="1" t="shared" si="310"/>
        <v>转湖北工行西山支行</v>
      </c>
      <c r="J1950" s="344" t="str">
        <f ca="1" t="shared" si="311"/>
        <v>转出他行或提现</v>
      </c>
      <c r="K1950" s="345">
        <f ca="1" t="shared" si="312"/>
        <v>0</v>
      </c>
      <c r="L1950" s="345">
        <f ca="1" t="shared" si="313"/>
        <v>60000</v>
      </c>
      <c r="M1950" s="345">
        <f ca="1" t="shared" si="314"/>
        <v>165676.73</v>
      </c>
      <c r="N1950" s="345">
        <f ca="1" t="shared" si="315"/>
        <v>0</v>
      </c>
    </row>
    <row r="1951" ht="14.25" hidden="1" spans="1:14">
      <c r="A1951" s="334">
        <f>档案!A1950</f>
        <v>0</v>
      </c>
      <c r="B1951" s="334">
        <f ca="1" t="shared" si="308"/>
        <v>1</v>
      </c>
      <c r="D1951" s="334">
        <f ca="1" t="shared" si="316"/>
        <v>9</v>
      </c>
      <c r="E1951" s="327">
        <f ca="1" t="shared" si="317"/>
        <v>612</v>
      </c>
      <c r="F1951" s="327" t="str">
        <f ca="1">VLOOKUP(D1951,档案!A:C,3,FALSE)</f>
        <v>武汉开明</v>
      </c>
      <c r="G1951" s="338" t="str">
        <f ca="1">VLOOKUP(D1951,档案!A:B,2,FALSE)</f>
        <v>农商行豹澥支行310028</v>
      </c>
      <c r="H1951" s="328">
        <f ca="1" t="shared" si="309"/>
        <v>45742</v>
      </c>
      <c r="I1951" s="344" t="str">
        <f ca="1" t="shared" si="310"/>
        <v>批量代发2025年2月武汉人员生活费</v>
      </c>
      <c r="J1951" s="344" t="str">
        <f ca="1" t="shared" si="311"/>
        <v>付日常费用</v>
      </c>
      <c r="K1951" s="345">
        <f ca="1" t="shared" si="312"/>
        <v>0</v>
      </c>
      <c r="L1951" s="345">
        <f ca="1" t="shared" si="313"/>
        <v>8911</v>
      </c>
      <c r="M1951" s="345">
        <f ca="1" t="shared" si="314"/>
        <v>156765.73</v>
      </c>
      <c r="N1951" s="345">
        <f ca="1" t="shared" si="315"/>
        <v>0</v>
      </c>
    </row>
    <row r="1952" ht="14.25" hidden="1" spans="1:14">
      <c r="A1952" s="334">
        <f>档案!A1951</f>
        <v>0</v>
      </c>
      <c r="B1952" s="334">
        <f ca="1" t="shared" si="308"/>
        <v>1</v>
      </c>
      <c r="D1952" s="334">
        <f ca="1" t="shared" si="316"/>
        <v>9</v>
      </c>
      <c r="E1952" s="327">
        <f ca="1" t="shared" si="317"/>
        <v>613</v>
      </c>
      <c r="F1952" s="327" t="str">
        <f ca="1">VLOOKUP(D1952,档案!A:C,3,FALSE)</f>
        <v>武汉开明</v>
      </c>
      <c r="G1952" s="338" t="str">
        <f ca="1">VLOOKUP(D1952,档案!A:B,2,FALSE)</f>
        <v>农商行豹澥支行310028</v>
      </c>
      <c r="H1952" s="328">
        <f ca="1" t="shared" si="309"/>
        <v>45742</v>
      </c>
      <c r="I1952" s="344" t="str">
        <f ca="1" t="shared" si="310"/>
        <v>ETC扣款</v>
      </c>
      <c r="J1952" s="344" t="str">
        <f ca="1" t="shared" si="311"/>
        <v>项目成本</v>
      </c>
      <c r="K1952" s="345">
        <f ca="1" t="shared" si="312"/>
        <v>0</v>
      </c>
      <c r="L1952" s="345">
        <f ca="1" t="shared" si="313"/>
        <v>10.1</v>
      </c>
      <c r="M1952" s="345">
        <f ca="1" t="shared" si="314"/>
        <v>156755.63</v>
      </c>
      <c r="N1952" s="345">
        <f ca="1" t="shared" si="315"/>
        <v>0</v>
      </c>
    </row>
    <row r="1953" ht="14.25" hidden="1" spans="1:14">
      <c r="A1953" s="334">
        <f>档案!A1952</f>
        <v>0</v>
      </c>
      <c r="B1953" s="334">
        <f ca="1" t="shared" si="308"/>
        <v>1</v>
      </c>
      <c r="D1953" s="334">
        <f ca="1" t="shared" si="316"/>
        <v>9</v>
      </c>
      <c r="E1953" s="327">
        <f ca="1" t="shared" si="317"/>
        <v>614</v>
      </c>
      <c r="F1953" s="327" t="str">
        <f ca="1">VLOOKUP(D1953,档案!A:C,3,FALSE)</f>
        <v>武汉开明</v>
      </c>
      <c r="G1953" s="338" t="str">
        <f ca="1">VLOOKUP(D1953,档案!A:B,2,FALSE)</f>
        <v>农商行豹澥支行310028</v>
      </c>
      <c r="H1953" s="328">
        <f ca="1" t="shared" si="309"/>
        <v>45742</v>
      </c>
      <c r="I1953" s="344" t="str">
        <f ca="1" t="shared" si="310"/>
        <v>ETC扣款</v>
      </c>
      <c r="J1953" s="344" t="str">
        <f ca="1" t="shared" si="311"/>
        <v>项目成本</v>
      </c>
      <c r="K1953" s="345">
        <f ca="1" t="shared" si="312"/>
        <v>0</v>
      </c>
      <c r="L1953" s="345">
        <f ca="1" t="shared" si="313"/>
        <v>78.85</v>
      </c>
      <c r="M1953" s="345">
        <f ca="1" t="shared" si="314"/>
        <v>156676.78</v>
      </c>
      <c r="N1953" s="345">
        <f ca="1" t="shared" si="315"/>
        <v>0</v>
      </c>
    </row>
    <row r="1954" ht="14.25" hidden="1" spans="1:14">
      <c r="A1954" s="334">
        <f>档案!A1953</f>
        <v>0</v>
      </c>
      <c r="B1954" s="334">
        <f ca="1" t="shared" si="308"/>
        <v>1</v>
      </c>
      <c r="D1954" s="334">
        <f ca="1" t="shared" si="316"/>
        <v>9</v>
      </c>
      <c r="E1954" s="327">
        <f ca="1" t="shared" si="317"/>
        <v>615</v>
      </c>
      <c r="F1954" s="327" t="str">
        <f ca="1">VLOOKUP(D1954,档案!A:C,3,FALSE)</f>
        <v>武汉开明</v>
      </c>
      <c r="G1954" s="338" t="str">
        <f ca="1">VLOOKUP(D1954,档案!A:B,2,FALSE)</f>
        <v>农商行豹澥支行310028</v>
      </c>
      <c r="H1954" s="328">
        <f ca="1" t="shared" si="309"/>
        <v>45742</v>
      </c>
      <c r="I1954" s="344" t="str">
        <f ca="1" t="shared" si="310"/>
        <v>ETC扣款</v>
      </c>
      <c r="J1954" s="344" t="str">
        <f ca="1" t="shared" si="311"/>
        <v>项目成本</v>
      </c>
      <c r="K1954" s="345">
        <f ca="1" t="shared" si="312"/>
        <v>0</v>
      </c>
      <c r="L1954" s="345">
        <f ca="1" t="shared" si="313"/>
        <v>17.1</v>
      </c>
      <c r="M1954" s="345">
        <f ca="1" t="shared" si="314"/>
        <v>156659.68</v>
      </c>
      <c r="N1954" s="345">
        <f ca="1" t="shared" si="315"/>
        <v>0</v>
      </c>
    </row>
    <row r="1955" ht="14.25" hidden="1" spans="1:14">
      <c r="A1955" s="334">
        <f>档案!A1954</f>
        <v>0</v>
      </c>
      <c r="B1955" s="334">
        <f ca="1" t="shared" si="308"/>
        <v>1</v>
      </c>
      <c r="D1955" s="334">
        <f ca="1" t="shared" si="316"/>
        <v>9</v>
      </c>
      <c r="E1955" s="327">
        <f ca="1" t="shared" si="317"/>
        <v>616</v>
      </c>
      <c r="F1955" s="327" t="str">
        <f ca="1">VLOOKUP(D1955,档案!A:C,3,FALSE)</f>
        <v>武汉开明</v>
      </c>
      <c r="G1955" s="338" t="str">
        <f ca="1">VLOOKUP(D1955,档案!A:B,2,FALSE)</f>
        <v>农商行豹澥支行310028</v>
      </c>
      <c r="H1955" s="328">
        <f ca="1" t="shared" si="309"/>
        <v>45743</v>
      </c>
      <c r="I1955" s="344" t="str">
        <f ca="1" t="shared" si="310"/>
        <v>ETC扣款</v>
      </c>
      <c r="J1955" s="344" t="str">
        <f ca="1" t="shared" si="311"/>
        <v>项目成本</v>
      </c>
      <c r="K1955" s="345">
        <f ca="1" t="shared" si="312"/>
        <v>0</v>
      </c>
      <c r="L1955" s="345">
        <f ca="1" t="shared" si="313"/>
        <v>10.1</v>
      </c>
      <c r="M1955" s="345">
        <f ca="1" t="shared" si="314"/>
        <v>156649.58</v>
      </c>
      <c r="N1955" s="345">
        <f ca="1" t="shared" si="315"/>
        <v>0</v>
      </c>
    </row>
    <row r="1956" ht="14.25" hidden="1" spans="1:14">
      <c r="A1956" s="334">
        <f>档案!A1955</f>
        <v>0</v>
      </c>
      <c r="B1956" s="334">
        <f ca="1" t="shared" si="308"/>
        <v>1</v>
      </c>
      <c r="D1956" s="334">
        <f ca="1" t="shared" si="316"/>
        <v>9</v>
      </c>
      <c r="E1956" s="327">
        <f ca="1" t="shared" si="317"/>
        <v>617</v>
      </c>
      <c r="F1956" s="327" t="str">
        <f ca="1">VLOOKUP(D1956,档案!A:C,3,FALSE)</f>
        <v>武汉开明</v>
      </c>
      <c r="G1956" s="338" t="str">
        <f ca="1">VLOOKUP(D1956,档案!A:B,2,FALSE)</f>
        <v>农商行豹澥支行310028</v>
      </c>
      <c r="H1956" s="328">
        <f ca="1" t="shared" si="309"/>
        <v>45743</v>
      </c>
      <c r="I1956" s="344" t="str">
        <f ca="1" t="shared" si="310"/>
        <v>综合部蒋霞用款鄂A30MR9、鄂AP86J2车险[交强险+商业险]（2025.3.27-2026.3.26）付中国人民财产保险股份有限公司武汉市分公司车商营业部</v>
      </c>
      <c r="J1956" s="344" t="str">
        <f ca="1" t="shared" si="311"/>
        <v>付日常费用</v>
      </c>
      <c r="K1956" s="345">
        <f ca="1" t="shared" si="312"/>
        <v>0</v>
      </c>
      <c r="L1956" s="345">
        <f ca="1" t="shared" si="313"/>
        <v>6133.67</v>
      </c>
      <c r="M1956" s="345">
        <f ca="1" t="shared" si="314"/>
        <v>150515.91</v>
      </c>
      <c r="N1956" s="345">
        <f ca="1" t="shared" si="315"/>
        <v>0</v>
      </c>
    </row>
    <row r="1957" ht="14.25" hidden="1" spans="1:14">
      <c r="A1957" s="334">
        <f>档案!A1956</f>
        <v>0</v>
      </c>
      <c r="B1957" s="334">
        <f ca="1" t="shared" si="308"/>
        <v>1</v>
      </c>
      <c r="D1957" s="334">
        <f ca="1" t="shared" si="316"/>
        <v>9</v>
      </c>
      <c r="E1957" s="327">
        <f ca="1" t="shared" si="317"/>
        <v>618</v>
      </c>
      <c r="F1957" s="327" t="str">
        <f ca="1">VLOOKUP(D1957,档案!A:C,3,FALSE)</f>
        <v>武汉开明</v>
      </c>
      <c r="G1957" s="338" t="str">
        <f ca="1">VLOOKUP(D1957,档案!A:B,2,FALSE)</f>
        <v>农商行豹澥支行310028</v>
      </c>
      <c r="H1957" s="328">
        <f ca="1" t="shared" si="309"/>
        <v>45743</v>
      </c>
      <c r="I1957" s="344" t="str">
        <f ca="1" t="shared" si="310"/>
        <v>收到武汉国兰商贸有限公司贴现款</v>
      </c>
      <c r="J1957" s="344" t="str">
        <f ca="1" t="shared" si="311"/>
        <v>他行转入或存现</v>
      </c>
      <c r="K1957" s="345">
        <f ca="1" t="shared" si="312"/>
        <v>687722.55</v>
      </c>
      <c r="L1957" s="345">
        <f ca="1" t="shared" si="313"/>
        <v>0</v>
      </c>
      <c r="M1957" s="345">
        <f ca="1" t="shared" si="314"/>
        <v>838238.46</v>
      </c>
      <c r="N1957" s="345">
        <f ca="1" t="shared" si="315"/>
        <v>0</v>
      </c>
    </row>
    <row r="1958" ht="14.25" hidden="1" spans="1:14">
      <c r="A1958" s="334">
        <f>档案!A1957</f>
        <v>0</v>
      </c>
      <c r="B1958" s="334">
        <f ca="1" t="shared" si="308"/>
        <v>1</v>
      </c>
      <c r="D1958" s="334">
        <f ca="1" t="shared" si="316"/>
        <v>9</v>
      </c>
      <c r="E1958" s="327">
        <f ca="1" t="shared" si="317"/>
        <v>619</v>
      </c>
      <c r="F1958" s="327" t="str">
        <f ca="1">VLOOKUP(D1958,档案!A:C,3,FALSE)</f>
        <v>武汉开明</v>
      </c>
      <c r="G1958" s="338" t="str">
        <f ca="1">VLOOKUP(D1958,档案!A:B,2,FALSE)</f>
        <v>农商行豹澥支行310028</v>
      </c>
      <c r="H1958" s="328">
        <f ca="1" t="shared" si="309"/>
        <v>45743</v>
      </c>
      <c r="I1958" s="344" t="str">
        <f ca="1" t="shared" si="310"/>
        <v>收到湖南浏阳南方水泥有限公司货款</v>
      </c>
      <c r="J1958" s="344" t="str">
        <f ca="1" t="shared" si="311"/>
        <v>营业回款</v>
      </c>
      <c r="K1958" s="345">
        <f ca="1" t="shared" si="312"/>
        <v>64765.25</v>
      </c>
      <c r="L1958" s="345">
        <f ca="1" t="shared" si="313"/>
        <v>0</v>
      </c>
      <c r="M1958" s="345">
        <f ca="1" t="shared" si="314"/>
        <v>903003.71</v>
      </c>
      <c r="N1958" s="345">
        <f ca="1" t="shared" si="315"/>
        <v>0</v>
      </c>
    </row>
    <row r="1959" ht="14.25" hidden="1" spans="1:14">
      <c r="A1959" s="334">
        <f>档案!A1958</f>
        <v>0</v>
      </c>
      <c r="B1959" s="334">
        <f ca="1" t="shared" si="308"/>
        <v>1</v>
      </c>
      <c r="D1959" s="334">
        <f ca="1" t="shared" si="316"/>
        <v>9</v>
      </c>
      <c r="E1959" s="327">
        <f ca="1" t="shared" si="317"/>
        <v>620</v>
      </c>
      <c r="F1959" s="327" t="str">
        <f ca="1">VLOOKUP(D1959,档案!A:C,3,FALSE)</f>
        <v>武汉开明</v>
      </c>
      <c r="G1959" s="338" t="str">
        <f ca="1">VLOOKUP(D1959,档案!A:B,2,FALSE)</f>
        <v>农商行豹澥支行310028</v>
      </c>
      <c r="H1959" s="328">
        <f ca="1" t="shared" si="309"/>
        <v>45743</v>
      </c>
      <c r="I1959" s="344" t="str">
        <f ca="1" t="shared" si="310"/>
        <v>2025年3月外经证代缴付童西婷</v>
      </c>
      <c r="J1959" s="344" t="str">
        <f ca="1" t="shared" si="311"/>
        <v>付日常费用</v>
      </c>
      <c r="K1959" s="345">
        <f ca="1" t="shared" si="312"/>
        <v>0</v>
      </c>
      <c r="L1959" s="345">
        <f ca="1" t="shared" si="313"/>
        <v>12749.1</v>
      </c>
      <c r="M1959" s="345">
        <f ca="1" t="shared" si="314"/>
        <v>890254.61</v>
      </c>
      <c r="N1959" s="345">
        <f ca="1" t="shared" si="315"/>
        <v>0</v>
      </c>
    </row>
    <row r="1960" ht="14.25" hidden="1" spans="1:14">
      <c r="A1960" s="334">
        <f>档案!A1959</f>
        <v>0</v>
      </c>
      <c r="B1960" s="334">
        <f ca="1" t="shared" si="308"/>
        <v>1</v>
      </c>
      <c r="D1960" s="334">
        <f ca="1" t="shared" si="316"/>
        <v>9</v>
      </c>
      <c r="E1960" s="327">
        <f ca="1" t="shared" si="317"/>
        <v>621</v>
      </c>
      <c r="F1960" s="327" t="str">
        <f ca="1">VLOOKUP(D1960,档案!A:C,3,FALSE)</f>
        <v>武汉开明</v>
      </c>
      <c r="G1960" s="338" t="str">
        <f ca="1">VLOOKUP(D1960,档案!A:B,2,FALSE)</f>
        <v>农商行豹澥支行310028</v>
      </c>
      <c r="H1960" s="328">
        <f ca="1" t="shared" si="309"/>
        <v>45744</v>
      </c>
      <c r="I1960" s="344" t="str">
        <f ca="1" t="shared" si="310"/>
        <v>收到浏阳南方水泥有限公司质保金</v>
      </c>
      <c r="J1960" s="344" t="str">
        <f ca="1" t="shared" si="311"/>
        <v>营业回款</v>
      </c>
      <c r="K1960" s="345">
        <f ca="1" t="shared" si="312"/>
        <v>60443.64</v>
      </c>
      <c r="L1960" s="345">
        <f ca="1" t="shared" si="313"/>
        <v>0</v>
      </c>
      <c r="M1960" s="345">
        <f ca="1" t="shared" si="314"/>
        <v>950698.25</v>
      </c>
      <c r="N1960" s="345">
        <f ca="1" t="shared" si="315"/>
        <v>0</v>
      </c>
    </row>
    <row r="1961" ht="14.25" hidden="1" spans="1:14">
      <c r="A1961" s="334">
        <f>档案!A1960</f>
        <v>0</v>
      </c>
      <c r="B1961" s="334">
        <f ca="1" t="shared" si="308"/>
        <v>1</v>
      </c>
      <c r="D1961" s="334">
        <f ca="1" t="shared" si="316"/>
        <v>9</v>
      </c>
      <c r="E1961" s="327">
        <f ca="1" t="shared" si="317"/>
        <v>622</v>
      </c>
      <c r="F1961" s="327" t="str">
        <f ca="1">VLOOKUP(D1961,档案!A:C,3,FALSE)</f>
        <v>武汉开明</v>
      </c>
      <c r="G1961" s="338" t="str">
        <f ca="1">VLOOKUP(D1961,档案!A:B,2,FALSE)</f>
        <v>农商行豹澥支行310028</v>
      </c>
      <c r="H1961" s="328">
        <f ca="1" t="shared" si="309"/>
        <v>45744</v>
      </c>
      <c r="I1961" s="344" t="str">
        <f ca="1" t="shared" si="310"/>
        <v>ETC扣款</v>
      </c>
      <c r="J1961" s="344" t="str">
        <f ca="1" t="shared" si="311"/>
        <v>项目成本</v>
      </c>
      <c r="K1961" s="345">
        <f ca="1" t="shared" si="312"/>
        <v>0</v>
      </c>
      <c r="L1961" s="345">
        <f ca="1" t="shared" si="313"/>
        <v>10.1</v>
      </c>
      <c r="M1961" s="345">
        <f ca="1" t="shared" si="314"/>
        <v>950688.15</v>
      </c>
      <c r="N1961" s="345">
        <f ca="1" t="shared" si="315"/>
        <v>0</v>
      </c>
    </row>
    <row r="1962" ht="14.25" hidden="1" spans="1:14">
      <c r="A1962" s="334">
        <f>档案!A1961</f>
        <v>0</v>
      </c>
      <c r="B1962" s="334">
        <f ca="1" t="shared" si="308"/>
        <v>1</v>
      </c>
      <c r="D1962" s="334">
        <f ca="1" t="shared" si="316"/>
        <v>9</v>
      </c>
      <c r="E1962" s="327">
        <f ca="1" t="shared" si="317"/>
        <v>623</v>
      </c>
      <c r="F1962" s="327" t="str">
        <f ca="1">VLOOKUP(D1962,档案!A:C,3,FALSE)</f>
        <v>武汉开明</v>
      </c>
      <c r="G1962" s="338" t="str">
        <f ca="1">VLOOKUP(D1962,档案!A:B,2,FALSE)</f>
        <v>农商行豹澥支行310028</v>
      </c>
      <c r="H1962" s="328">
        <f ca="1" t="shared" si="309"/>
        <v>45744</v>
      </c>
      <c r="I1962" s="344" t="str">
        <f ca="1" t="shared" si="310"/>
        <v>ETC扣款</v>
      </c>
      <c r="J1962" s="344" t="str">
        <f ca="1" t="shared" si="311"/>
        <v>项目成本</v>
      </c>
      <c r="K1962" s="345">
        <f ca="1" t="shared" si="312"/>
        <v>0</v>
      </c>
      <c r="L1962" s="345">
        <f ca="1" t="shared" si="313"/>
        <v>75.05</v>
      </c>
      <c r="M1962" s="345">
        <f ca="1" t="shared" si="314"/>
        <v>950613.1</v>
      </c>
      <c r="N1962" s="345">
        <f ca="1" t="shared" si="315"/>
        <v>0</v>
      </c>
    </row>
    <row r="1963" ht="14.25" hidden="1" spans="1:14">
      <c r="A1963" s="334">
        <f>档案!A1962</f>
        <v>0</v>
      </c>
      <c r="B1963" s="334">
        <f ca="1" t="shared" si="308"/>
        <v>1</v>
      </c>
      <c r="D1963" s="334">
        <f ca="1" t="shared" si="316"/>
        <v>9</v>
      </c>
      <c r="E1963" s="327">
        <f ca="1" t="shared" si="317"/>
        <v>624</v>
      </c>
      <c r="F1963" s="327" t="str">
        <f ca="1">VLOOKUP(D1963,档案!A:C,3,FALSE)</f>
        <v>武汉开明</v>
      </c>
      <c r="G1963" s="338" t="str">
        <f ca="1">VLOOKUP(D1963,档案!A:B,2,FALSE)</f>
        <v>农商行豹澥支行310028</v>
      </c>
      <c r="H1963" s="328">
        <f ca="1" t="shared" si="309"/>
        <v>45744</v>
      </c>
      <c r="I1963" s="344" t="str">
        <f ca="1" t="shared" si="310"/>
        <v>ETC扣款</v>
      </c>
      <c r="J1963" s="344" t="str">
        <f ca="1" t="shared" si="311"/>
        <v>项目成本</v>
      </c>
      <c r="K1963" s="345">
        <f ca="1" t="shared" si="312"/>
        <v>0</v>
      </c>
      <c r="L1963" s="345">
        <f ca="1" t="shared" si="313"/>
        <v>10.1</v>
      </c>
      <c r="M1963" s="345">
        <f ca="1" t="shared" si="314"/>
        <v>950603</v>
      </c>
      <c r="N1963" s="345">
        <f ca="1" t="shared" si="315"/>
        <v>0</v>
      </c>
    </row>
    <row r="1964" ht="14.25" hidden="1" spans="1:14">
      <c r="A1964" s="334">
        <f>档案!A1963</f>
        <v>0</v>
      </c>
      <c r="B1964" s="334">
        <f ca="1" t="shared" si="308"/>
        <v>1</v>
      </c>
      <c r="D1964" s="334">
        <f ca="1" t="shared" si="316"/>
        <v>9</v>
      </c>
      <c r="E1964" s="327">
        <f ca="1" t="shared" si="317"/>
        <v>625</v>
      </c>
      <c r="F1964" s="327" t="str">
        <f ca="1">VLOOKUP(D1964,档案!A:C,3,FALSE)</f>
        <v>武汉开明</v>
      </c>
      <c r="G1964" s="338" t="str">
        <f ca="1">VLOOKUP(D1964,档案!A:B,2,FALSE)</f>
        <v>农商行豹澥支行310028</v>
      </c>
      <c r="H1964" s="328">
        <f ca="1" t="shared" si="309"/>
        <v>45744</v>
      </c>
      <c r="I1964" s="344" t="str">
        <f ca="1" t="shared" si="310"/>
        <v>收到蒋霞车险返款（鄂A30MR9、鄂AP86J2）</v>
      </c>
      <c r="J1964" s="344" t="str">
        <f ca="1" t="shared" si="311"/>
        <v>其他收款</v>
      </c>
      <c r="K1964" s="345">
        <f ca="1" t="shared" si="312"/>
        <v>533.67</v>
      </c>
      <c r="L1964" s="345">
        <f ca="1" t="shared" si="313"/>
        <v>0</v>
      </c>
      <c r="M1964" s="345">
        <f ca="1" t="shared" si="314"/>
        <v>951136.67</v>
      </c>
      <c r="N1964" s="345">
        <f ca="1" t="shared" si="315"/>
        <v>0</v>
      </c>
    </row>
    <row r="1965" ht="14.25" hidden="1" spans="1:14">
      <c r="A1965" s="334">
        <f>档案!A1964</f>
        <v>0</v>
      </c>
      <c r="B1965" s="334">
        <f ca="1" t="shared" si="308"/>
        <v>1</v>
      </c>
      <c r="D1965" s="334">
        <f ca="1" t="shared" si="316"/>
        <v>9</v>
      </c>
      <c r="E1965" s="327">
        <f ca="1" t="shared" si="317"/>
        <v>626</v>
      </c>
      <c r="F1965" s="327" t="str">
        <f ca="1">VLOOKUP(D1965,档案!A:C,3,FALSE)</f>
        <v>武汉开明</v>
      </c>
      <c r="G1965" s="338" t="str">
        <f ca="1">VLOOKUP(D1965,档案!A:B,2,FALSE)</f>
        <v>农商行豹澥支行310028</v>
      </c>
      <c r="H1965" s="328">
        <f ca="1" t="shared" si="309"/>
        <v>45744</v>
      </c>
      <c r="I1965" s="344" t="str">
        <f ca="1" t="shared" si="310"/>
        <v>ETC扣款</v>
      </c>
      <c r="J1965" s="344" t="str">
        <f ca="1" t="shared" si="311"/>
        <v>项目成本</v>
      </c>
      <c r="K1965" s="345">
        <f ca="1" t="shared" si="312"/>
        <v>0</v>
      </c>
      <c r="L1965" s="345">
        <f ca="1" t="shared" si="313"/>
        <v>91.2</v>
      </c>
      <c r="M1965" s="345">
        <f ca="1" t="shared" si="314"/>
        <v>951045.47</v>
      </c>
      <c r="N1965" s="345">
        <f ca="1" t="shared" si="315"/>
        <v>0</v>
      </c>
    </row>
    <row r="1966" ht="14.25" hidden="1" spans="1:14">
      <c r="A1966" s="334">
        <f>档案!A1965</f>
        <v>0</v>
      </c>
      <c r="B1966" s="334">
        <f ca="1" t="shared" si="308"/>
        <v>1</v>
      </c>
      <c r="D1966" s="334">
        <f ca="1" t="shared" si="316"/>
        <v>9</v>
      </c>
      <c r="E1966" s="327">
        <f ca="1" t="shared" si="317"/>
        <v>627</v>
      </c>
      <c r="F1966" s="327" t="str">
        <f ca="1">VLOOKUP(D1966,档案!A:C,3,FALSE)</f>
        <v>武汉开明</v>
      </c>
      <c r="G1966" s="338" t="str">
        <f ca="1">VLOOKUP(D1966,档案!A:B,2,FALSE)</f>
        <v>农商行豹澥支行310028</v>
      </c>
      <c r="H1966" s="328">
        <f ca="1" t="shared" si="309"/>
        <v>45744</v>
      </c>
      <c r="I1966" s="344" t="str">
        <f ca="1" t="shared" si="310"/>
        <v>转武汉彤烨中信</v>
      </c>
      <c r="J1966" s="344" t="str">
        <f ca="1" t="shared" si="311"/>
        <v>转出他行或提现</v>
      </c>
      <c r="K1966" s="345">
        <f ca="1" t="shared" si="312"/>
        <v>0</v>
      </c>
      <c r="L1966" s="345">
        <f ca="1" t="shared" si="313"/>
        <v>50000</v>
      </c>
      <c r="M1966" s="345">
        <f ca="1" t="shared" si="314"/>
        <v>901045.47</v>
      </c>
      <c r="N1966" s="345">
        <f ca="1" t="shared" si="315"/>
        <v>0</v>
      </c>
    </row>
    <row r="1967" ht="14.25" hidden="1" spans="1:14">
      <c r="A1967" s="334">
        <f>档案!A1966</f>
        <v>0</v>
      </c>
      <c r="B1967" s="334">
        <f ca="1" t="shared" si="308"/>
        <v>1</v>
      </c>
      <c r="D1967" s="334">
        <f ca="1" t="shared" si="316"/>
        <v>9</v>
      </c>
      <c r="E1967" s="327">
        <f ca="1" t="shared" si="317"/>
        <v>628</v>
      </c>
      <c r="F1967" s="327" t="str">
        <f ca="1">VLOOKUP(D1967,档案!A:C,3,FALSE)</f>
        <v>武汉开明</v>
      </c>
      <c r="G1967" s="338" t="str">
        <f ca="1">VLOOKUP(D1967,档案!A:B,2,FALSE)</f>
        <v>农商行豹澥支行310028</v>
      </c>
      <c r="H1967" s="328">
        <f ca="1" t="shared" si="309"/>
        <v>45744</v>
      </c>
      <c r="I1967" s="344" t="str">
        <f ca="1" t="shared" si="310"/>
        <v>ETC扣款</v>
      </c>
      <c r="J1967" s="344" t="str">
        <f ca="1" t="shared" si="311"/>
        <v>项目成本</v>
      </c>
      <c r="K1967" s="345">
        <f ca="1" t="shared" si="312"/>
        <v>0</v>
      </c>
      <c r="L1967" s="345">
        <f ca="1" t="shared" si="313"/>
        <v>14.25</v>
      </c>
      <c r="M1967" s="345">
        <f ca="1" t="shared" si="314"/>
        <v>901031.22</v>
      </c>
      <c r="N1967" s="345">
        <f ca="1" t="shared" si="315"/>
        <v>0</v>
      </c>
    </row>
    <row r="1968" ht="14.25" hidden="1" spans="1:14">
      <c r="A1968" s="334">
        <f>档案!A1967</f>
        <v>0</v>
      </c>
      <c r="B1968" s="334">
        <f ca="1" t="shared" si="308"/>
        <v>1</v>
      </c>
      <c r="D1968" s="334">
        <f ca="1" t="shared" si="316"/>
        <v>9</v>
      </c>
      <c r="E1968" s="327">
        <f ca="1" t="shared" si="317"/>
        <v>629</v>
      </c>
      <c r="F1968" s="327" t="str">
        <f ca="1">VLOOKUP(D1968,档案!A:C,3,FALSE)</f>
        <v>武汉开明</v>
      </c>
      <c r="G1968" s="338" t="str">
        <f ca="1">VLOOKUP(D1968,档案!A:B,2,FALSE)</f>
        <v>农商行豹澥支行310028</v>
      </c>
      <c r="H1968" s="328">
        <f ca="1" t="shared" si="309"/>
        <v>45744</v>
      </c>
      <c r="I1968" s="344" t="str">
        <f ca="1" t="shared" si="310"/>
        <v>ETC扣款</v>
      </c>
      <c r="J1968" s="344" t="str">
        <f ca="1" t="shared" si="311"/>
        <v>项目成本</v>
      </c>
      <c r="K1968" s="345">
        <f ca="1" t="shared" si="312"/>
        <v>0</v>
      </c>
      <c r="L1968" s="345">
        <f ca="1" t="shared" si="313"/>
        <v>106.33</v>
      </c>
      <c r="M1968" s="345">
        <f ca="1" t="shared" si="314"/>
        <v>900924.89</v>
      </c>
      <c r="N1968" s="345">
        <f ca="1" t="shared" si="315"/>
        <v>0</v>
      </c>
    </row>
    <row r="1969" ht="14.25" hidden="1" spans="1:14">
      <c r="A1969" s="334">
        <f>档案!A1968</f>
        <v>0</v>
      </c>
      <c r="B1969" s="334">
        <f ca="1" t="shared" si="308"/>
        <v>1</v>
      </c>
      <c r="D1969" s="334">
        <f ca="1" t="shared" si="316"/>
        <v>9</v>
      </c>
      <c r="E1969" s="327">
        <f ca="1" t="shared" si="317"/>
        <v>630</v>
      </c>
      <c r="F1969" s="327" t="str">
        <f ca="1">VLOOKUP(D1969,档案!A:C,3,FALSE)</f>
        <v>武汉开明</v>
      </c>
      <c r="G1969" s="338" t="str">
        <f ca="1">VLOOKUP(D1969,档案!A:B,2,FALSE)</f>
        <v>农商行豹澥支行310028</v>
      </c>
      <c r="H1969" s="328">
        <f ca="1" t="shared" si="309"/>
        <v>45745</v>
      </c>
      <c r="I1969" s="344" t="str">
        <f ca="1" t="shared" si="310"/>
        <v>综合部蒋霞用款武汉开明与湖南省嘉禾县南岭水泥合同纠纷一审律师费付湖北华隽律师事务所--公司</v>
      </c>
      <c r="J1969" s="344" t="str">
        <f ca="1" t="shared" si="311"/>
        <v>付日常费用</v>
      </c>
      <c r="K1969" s="345">
        <f ca="1" t="shared" si="312"/>
        <v>0</v>
      </c>
      <c r="L1969" s="345">
        <f ca="1" t="shared" si="313"/>
        <v>5841.17</v>
      </c>
      <c r="M1969" s="345">
        <f ca="1" t="shared" si="314"/>
        <v>895083.72</v>
      </c>
      <c r="N1969" s="345">
        <f ca="1" t="shared" si="315"/>
        <v>0</v>
      </c>
    </row>
    <row r="1970" ht="14.25" hidden="1" spans="1:14">
      <c r="A1970" s="334">
        <f>档案!A1969</f>
        <v>0</v>
      </c>
      <c r="B1970" s="334">
        <f ca="1" t="shared" si="308"/>
        <v>1</v>
      </c>
      <c r="D1970" s="334">
        <f ca="1" t="shared" si="316"/>
        <v>9</v>
      </c>
      <c r="E1970" s="327">
        <f ca="1" t="shared" si="317"/>
        <v>631</v>
      </c>
      <c r="F1970" s="327" t="str">
        <f ca="1">VLOOKUP(D1970,档案!A:C,3,FALSE)</f>
        <v>武汉开明</v>
      </c>
      <c r="G1970" s="338" t="str">
        <f ca="1">VLOOKUP(D1970,档案!A:B,2,FALSE)</f>
        <v>农商行豹澥支行310028</v>
      </c>
      <c r="H1970" s="328">
        <f ca="1" t="shared" si="309"/>
        <v>45745</v>
      </c>
      <c r="I1970" s="344" t="str">
        <f ca="1" t="shared" si="310"/>
        <v>生产部李权智报销厦工三明项目完工张泽松开回日照加油费190元和过路费136元--个人</v>
      </c>
      <c r="J1970" s="344" t="str">
        <f ca="1" t="shared" si="311"/>
        <v>项目成本</v>
      </c>
      <c r="K1970" s="345">
        <f ca="1" t="shared" si="312"/>
        <v>0</v>
      </c>
      <c r="L1970" s="345">
        <f ca="1" t="shared" si="313"/>
        <v>326</v>
      </c>
      <c r="M1970" s="345">
        <f ca="1" t="shared" si="314"/>
        <v>894757.72</v>
      </c>
      <c r="N1970" s="345">
        <f ca="1" t="shared" si="315"/>
        <v>0</v>
      </c>
    </row>
    <row r="1971" ht="14.25" hidden="1" spans="1:14">
      <c r="A1971" s="334">
        <f>档案!A1970</f>
        <v>0</v>
      </c>
      <c r="B1971" s="334">
        <f ca="1" t="shared" si="308"/>
        <v>1</v>
      </c>
      <c r="D1971" s="334">
        <f ca="1" t="shared" si="316"/>
        <v>9</v>
      </c>
      <c r="E1971" s="327">
        <f ca="1" t="shared" si="317"/>
        <v>632</v>
      </c>
      <c r="F1971" s="327" t="str">
        <f ca="1">VLOOKUP(D1971,档案!A:C,3,FALSE)</f>
        <v>武汉开明</v>
      </c>
      <c r="G1971" s="338" t="str">
        <f ca="1">VLOOKUP(D1971,档案!A:B,2,FALSE)</f>
        <v>农商行豹澥支行310028</v>
      </c>
      <c r="H1971" s="328">
        <f ca="1" t="shared" si="309"/>
        <v>45745</v>
      </c>
      <c r="I1971" s="344" t="str">
        <f ca="1" t="shared" si="310"/>
        <v>生产部程时勇报销湖北双环3.19-3.20交通费--个人</v>
      </c>
      <c r="J1971" s="344" t="str">
        <f ca="1" t="shared" si="311"/>
        <v>项目成本</v>
      </c>
      <c r="K1971" s="345">
        <f ca="1" t="shared" si="312"/>
        <v>0</v>
      </c>
      <c r="L1971" s="345">
        <f ca="1" t="shared" si="313"/>
        <v>362</v>
      </c>
      <c r="M1971" s="345">
        <f ca="1" t="shared" si="314"/>
        <v>894395.72</v>
      </c>
      <c r="N1971" s="345">
        <f ca="1" t="shared" si="315"/>
        <v>0</v>
      </c>
    </row>
    <row r="1972" ht="14.25" hidden="1" spans="1:14">
      <c r="A1972" s="334">
        <f>档案!A1971</f>
        <v>0</v>
      </c>
      <c r="B1972" s="334">
        <f ca="1" t="shared" si="308"/>
        <v>1</v>
      </c>
      <c r="D1972" s="334">
        <f ca="1" t="shared" si="316"/>
        <v>9</v>
      </c>
      <c r="E1972" s="327">
        <f ca="1" t="shared" si="317"/>
        <v>633</v>
      </c>
      <c r="F1972" s="327" t="str">
        <f ca="1">VLOOKUP(D1972,档案!A:C,3,FALSE)</f>
        <v>武汉开明</v>
      </c>
      <c r="G1972" s="338" t="str">
        <f ca="1">VLOOKUP(D1972,档案!A:B,2,FALSE)</f>
        <v>农商行豹澥支行310028</v>
      </c>
      <c r="H1972" s="328">
        <f ca="1" t="shared" si="309"/>
        <v>45745</v>
      </c>
      <c r="I1972" s="344" t="str">
        <f ca="1" t="shared" si="310"/>
        <v>生产部毛昌兵报销日照钢铁3.17-3.18交通费--个人</v>
      </c>
      <c r="J1972" s="344" t="str">
        <f ca="1" t="shared" si="311"/>
        <v>项目成本</v>
      </c>
      <c r="K1972" s="345">
        <f ca="1" t="shared" si="312"/>
        <v>0</v>
      </c>
      <c r="L1972" s="345">
        <f ca="1" t="shared" si="313"/>
        <v>235</v>
      </c>
      <c r="M1972" s="345">
        <f ca="1" t="shared" si="314"/>
        <v>894160.72</v>
      </c>
      <c r="N1972" s="345">
        <f ca="1" t="shared" si="315"/>
        <v>0</v>
      </c>
    </row>
    <row r="1973" ht="14.25" hidden="1" spans="1:14">
      <c r="A1973" s="334">
        <f>档案!A1972</f>
        <v>0</v>
      </c>
      <c r="B1973" s="334">
        <f ca="1" t="shared" si="308"/>
        <v>1</v>
      </c>
      <c r="D1973" s="334">
        <f ca="1" t="shared" si="316"/>
        <v>9</v>
      </c>
      <c r="E1973" s="327">
        <f ca="1" t="shared" si="317"/>
        <v>634</v>
      </c>
      <c r="F1973" s="327" t="str">
        <f ca="1">VLOOKUP(D1973,档案!A:C,3,FALSE)</f>
        <v>武汉开明</v>
      </c>
      <c r="G1973" s="338" t="str">
        <f ca="1">VLOOKUP(D1973,档案!A:B,2,FALSE)</f>
        <v>农商行豹澥支行310028</v>
      </c>
      <c r="H1973" s="328">
        <f ca="1" t="shared" si="309"/>
        <v>45745</v>
      </c>
      <c r="I1973" s="344" t="str">
        <f ca="1" t="shared" si="310"/>
        <v>生产部唐欣欣用款代张凯华发放2024.9月到2025年1月期间张磊、赵丙松工资，每月发放1万--个人</v>
      </c>
      <c r="J1973" s="344" t="str">
        <f ca="1" t="shared" si="311"/>
        <v>项目成本</v>
      </c>
      <c r="K1973" s="345">
        <f ca="1" t="shared" si="312"/>
        <v>0</v>
      </c>
      <c r="L1973" s="345">
        <f ca="1" t="shared" si="313"/>
        <v>20000</v>
      </c>
      <c r="M1973" s="345">
        <f ca="1" t="shared" si="314"/>
        <v>874160.72</v>
      </c>
      <c r="N1973" s="345">
        <f ca="1" t="shared" si="315"/>
        <v>0</v>
      </c>
    </row>
    <row r="1974" ht="14.25" hidden="1" spans="1:14">
      <c r="A1974" s="334">
        <f>档案!A1973</f>
        <v>0</v>
      </c>
      <c r="B1974" s="334">
        <f ca="1" t="shared" si="308"/>
        <v>1</v>
      </c>
      <c r="D1974" s="334">
        <f ca="1" t="shared" si="316"/>
        <v>9</v>
      </c>
      <c r="E1974" s="327">
        <f ca="1" t="shared" si="317"/>
        <v>635</v>
      </c>
      <c r="F1974" s="327" t="str">
        <f ca="1">VLOOKUP(D1974,档案!A:C,3,FALSE)</f>
        <v>武汉开明</v>
      </c>
      <c r="G1974" s="338" t="str">
        <f ca="1">VLOOKUP(D1974,档案!A:B,2,FALSE)</f>
        <v>农商行豹澥支行310028</v>
      </c>
      <c r="H1974" s="328">
        <f ca="1" t="shared" si="309"/>
        <v>45745</v>
      </c>
      <c r="I1974" s="344" t="str">
        <f ca="1" t="shared" si="310"/>
        <v>生产部唐欣欣报销日照钢铁采购激光手电筒，马甲费用--个人</v>
      </c>
      <c r="J1974" s="344" t="str">
        <f ca="1" t="shared" si="311"/>
        <v>项目成本</v>
      </c>
      <c r="K1974" s="345">
        <f ca="1" t="shared" si="312"/>
        <v>0</v>
      </c>
      <c r="L1974" s="345">
        <f ca="1" t="shared" si="313"/>
        <v>274.73</v>
      </c>
      <c r="M1974" s="345">
        <f ca="1" t="shared" si="314"/>
        <v>873885.99</v>
      </c>
      <c r="N1974" s="345">
        <f ca="1" t="shared" si="315"/>
        <v>0</v>
      </c>
    </row>
    <row r="1975" ht="14.25" hidden="1" spans="1:14">
      <c r="A1975" s="334">
        <f>档案!A1974</f>
        <v>0</v>
      </c>
      <c r="B1975" s="334">
        <f ca="1" t="shared" si="308"/>
        <v>1</v>
      </c>
      <c r="D1975" s="334">
        <f ca="1" t="shared" si="316"/>
        <v>9</v>
      </c>
      <c r="E1975" s="327">
        <f ca="1" t="shared" si="317"/>
        <v>636</v>
      </c>
      <c r="F1975" s="327" t="str">
        <f ca="1">VLOOKUP(D1975,档案!A:C,3,FALSE)</f>
        <v>武汉开明</v>
      </c>
      <c r="G1975" s="338" t="str">
        <f ca="1">VLOOKUP(D1975,档案!A:B,2,FALSE)</f>
        <v>农商行豹澥支行310028</v>
      </c>
      <c r="H1975" s="328">
        <f ca="1" t="shared" si="309"/>
        <v>45745</v>
      </c>
      <c r="I1975" s="344" t="str">
        <f ca="1" t="shared" si="310"/>
        <v>生产部包兴报销国家电投山西铝业体检费--个人</v>
      </c>
      <c r="J1975" s="344" t="str">
        <f ca="1" t="shared" si="311"/>
        <v>项目成本</v>
      </c>
      <c r="K1975" s="345">
        <f ca="1" t="shared" si="312"/>
        <v>0</v>
      </c>
      <c r="L1975" s="345">
        <f ca="1" t="shared" si="313"/>
        <v>220</v>
      </c>
      <c r="M1975" s="345">
        <f ca="1" t="shared" si="314"/>
        <v>873665.99</v>
      </c>
      <c r="N1975" s="345">
        <f ca="1" t="shared" si="315"/>
        <v>0</v>
      </c>
    </row>
    <row r="1976" ht="14.25" hidden="1" spans="1:14">
      <c r="A1976" s="334">
        <f>档案!A1975</f>
        <v>0</v>
      </c>
      <c r="B1976" s="334">
        <f ca="1" t="shared" si="308"/>
        <v>1</v>
      </c>
      <c r="D1976" s="334">
        <f ca="1" t="shared" si="316"/>
        <v>9</v>
      </c>
      <c r="E1976" s="327">
        <f ca="1" t="shared" si="317"/>
        <v>637</v>
      </c>
      <c r="F1976" s="327" t="str">
        <f ca="1">VLOOKUP(D1976,档案!A:C,3,FALSE)</f>
        <v>武汉开明</v>
      </c>
      <c r="G1976" s="338" t="str">
        <f ca="1">VLOOKUP(D1976,档案!A:B,2,FALSE)</f>
        <v>农商行豹澥支行310028</v>
      </c>
      <c r="H1976" s="328">
        <f ca="1" t="shared" si="309"/>
        <v>45745</v>
      </c>
      <c r="I1976" s="344" t="str">
        <f ca="1" t="shared" si="310"/>
        <v>生产部包兴报销山西铝业2.28-3.1交通费--个人</v>
      </c>
      <c r="J1976" s="344" t="str">
        <f ca="1" t="shared" si="311"/>
        <v>项目成本</v>
      </c>
      <c r="K1976" s="345">
        <f ca="1" t="shared" si="312"/>
        <v>0</v>
      </c>
      <c r="L1976" s="345">
        <f ca="1" t="shared" si="313"/>
        <v>415</v>
      </c>
      <c r="M1976" s="345">
        <f ca="1" t="shared" si="314"/>
        <v>873250.99</v>
      </c>
      <c r="N1976" s="345">
        <f ca="1" t="shared" si="315"/>
        <v>0</v>
      </c>
    </row>
    <row r="1977" ht="14.25" hidden="1" spans="1:14">
      <c r="A1977" s="334">
        <f>档案!A1976</f>
        <v>0</v>
      </c>
      <c r="B1977" s="334">
        <f ca="1" t="shared" si="308"/>
        <v>1</v>
      </c>
      <c r="D1977" s="334">
        <f ca="1" t="shared" si="316"/>
        <v>9</v>
      </c>
      <c r="E1977" s="327">
        <f ca="1" t="shared" si="317"/>
        <v>638</v>
      </c>
      <c r="F1977" s="327" t="str">
        <f ca="1">VLOOKUP(D1977,档案!A:C,3,FALSE)</f>
        <v>武汉开明</v>
      </c>
      <c r="G1977" s="338" t="str">
        <f ca="1">VLOOKUP(D1977,档案!A:B,2,FALSE)</f>
        <v>农商行豹澥支行310028</v>
      </c>
      <c r="H1977" s="328">
        <f ca="1" t="shared" si="309"/>
        <v>45745</v>
      </c>
      <c r="I1977" s="344" t="str">
        <f ca="1" t="shared" si="310"/>
        <v>生产部林维报销日钢项目部因车辆上携带工具出厂缴纳罚款--个人</v>
      </c>
      <c r="J1977" s="344" t="str">
        <f ca="1" t="shared" si="311"/>
        <v>项目成本</v>
      </c>
      <c r="K1977" s="345">
        <f ca="1" t="shared" si="312"/>
        <v>0</v>
      </c>
      <c r="L1977" s="345">
        <f ca="1" t="shared" si="313"/>
        <v>500</v>
      </c>
      <c r="M1977" s="345">
        <f ca="1" t="shared" si="314"/>
        <v>872750.99</v>
      </c>
      <c r="N1977" s="345">
        <f ca="1" t="shared" si="315"/>
        <v>0</v>
      </c>
    </row>
    <row r="1978" ht="14.25" hidden="1" spans="1:14">
      <c r="A1978" s="334">
        <f>档案!A1977</f>
        <v>0</v>
      </c>
      <c r="B1978" s="334">
        <f ca="1" t="shared" si="308"/>
        <v>1</v>
      </c>
      <c r="D1978" s="334">
        <f ca="1" t="shared" si="316"/>
        <v>9</v>
      </c>
      <c r="E1978" s="327">
        <f ca="1" t="shared" si="317"/>
        <v>639</v>
      </c>
      <c r="F1978" s="327" t="str">
        <f ca="1">VLOOKUP(D1978,档案!A:C,3,FALSE)</f>
        <v>武汉开明</v>
      </c>
      <c r="G1978" s="338" t="str">
        <f ca="1">VLOOKUP(D1978,档案!A:B,2,FALSE)</f>
        <v>农商行豹澥支行310028</v>
      </c>
      <c r="H1978" s="328">
        <f ca="1" t="shared" si="309"/>
        <v>45745</v>
      </c>
      <c r="I1978" s="344" t="str">
        <f ca="1" t="shared" si="310"/>
        <v>生产部房延云报销青海发投2.25格尔木到德令哈交通费--个人</v>
      </c>
      <c r="J1978" s="344" t="str">
        <f ca="1" t="shared" si="311"/>
        <v>项目成本</v>
      </c>
      <c r="K1978" s="345">
        <f ca="1" t="shared" si="312"/>
        <v>0</v>
      </c>
      <c r="L1978" s="345">
        <f ca="1" t="shared" si="313"/>
        <v>46.5</v>
      </c>
      <c r="M1978" s="345">
        <f ca="1" t="shared" si="314"/>
        <v>872704.49</v>
      </c>
      <c r="N1978" s="345">
        <f ca="1" t="shared" si="315"/>
        <v>0</v>
      </c>
    </row>
    <row r="1979" ht="14.25" hidden="1" spans="1:14">
      <c r="A1979" s="334">
        <f>档案!A1978</f>
        <v>0</v>
      </c>
      <c r="B1979" s="334">
        <f ca="1" t="shared" si="308"/>
        <v>1</v>
      </c>
      <c r="D1979" s="334">
        <f ca="1" t="shared" si="316"/>
        <v>9</v>
      </c>
      <c r="E1979" s="327">
        <f ca="1" t="shared" si="317"/>
        <v>640</v>
      </c>
      <c r="F1979" s="327" t="str">
        <f ca="1">VLOOKUP(D1979,档案!A:C,3,FALSE)</f>
        <v>武汉开明</v>
      </c>
      <c r="G1979" s="338" t="str">
        <f ca="1">VLOOKUP(D1979,档案!A:B,2,FALSE)</f>
        <v>农商行豹澥支行310028</v>
      </c>
      <c r="H1979" s="328">
        <f ca="1" t="shared" si="309"/>
        <v>45745</v>
      </c>
      <c r="I1979" s="344" t="str">
        <f ca="1" t="shared" si="310"/>
        <v>生产部李同林报销2.25盐湖镁业到德令哈交通费--个人</v>
      </c>
      <c r="J1979" s="344" t="str">
        <f ca="1" t="shared" si="311"/>
        <v>项目成本</v>
      </c>
      <c r="K1979" s="345">
        <f ca="1" t="shared" si="312"/>
        <v>0</v>
      </c>
      <c r="L1979" s="345">
        <f ca="1" t="shared" si="313"/>
        <v>54.5</v>
      </c>
      <c r="M1979" s="345">
        <f ca="1" t="shared" si="314"/>
        <v>872649.99</v>
      </c>
      <c r="N1979" s="345">
        <f ca="1" t="shared" si="315"/>
        <v>0</v>
      </c>
    </row>
    <row r="1980" ht="14.25" hidden="1" spans="1:14">
      <c r="A1980" s="334">
        <f>档案!A1979</f>
        <v>0</v>
      </c>
      <c r="B1980" s="334">
        <f ca="1" t="shared" si="308"/>
        <v>1</v>
      </c>
      <c r="D1980" s="334">
        <f ca="1" t="shared" si="316"/>
        <v>9</v>
      </c>
      <c r="E1980" s="327">
        <f ca="1" t="shared" si="317"/>
        <v>641</v>
      </c>
      <c r="F1980" s="327" t="str">
        <f ca="1">VLOOKUP(D1980,档案!A:C,3,FALSE)</f>
        <v>武汉开明</v>
      </c>
      <c r="G1980" s="338" t="str">
        <f ca="1">VLOOKUP(D1980,档案!A:B,2,FALSE)</f>
        <v>农商行豹澥支行310028</v>
      </c>
      <c r="H1980" s="328">
        <f ca="1" t="shared" si="309"/>
        <v>45745</v>
      </c>
      <c r="I1980" s="344" t="str">
        <f ca="1" t="shared" si="310"/>
        <v>生产部林维报销日照钢铁购入双排货车鲁LA017U购买保险--个人</v>
      </c>
      <c r="J1980" s="344" t="str">
        <f ca="1" t="shared" si="311"/>
        <v>项目成本</v>
      </c>
      <c r="K1980" s="345">
        <f ca="1" t="shared" si="312"/>
        <v>0</v>
      </c>
      <c r="L1980" s="345">
        <f ca="1" t="shared" si="313"/>
        <v>3063.94</v>
      </c>
      <c r="M1980" s="345">
        <f ca="1" t="shared" si="314"/>
        <v>869586.05</v>
      </c>
      <c r="N1980" s="345">
        <f ca="1" t="shared" si="315"/>
        <v>0</v>
      </c>
    </row>
    <row r="1981" ht="14.25" hidden="1" spans="1:14">
      <c r="A1981" s="334">
        <f>档案!A1980</f>
        <v>0</v>
      </c>
      <c r="B1981" s="334">
        <f ca="1" t="shared" si="308"/>
        <v>1</v>
      </c>
      <c r="D1981" s="334">
        <f ca="1" t="shared" si="316"/>
        <v>9</v>
      </c>
      <c r="E1981" s="327">
        <f ca="1" t="shared" si="317"/>
        <v>642</v>
      </c>
      <c r="F1981" s="327" t="str">
        <f ca="1">VLOOKUP(D1981,档案!A:C,3,FALSE)</f>
        <v>武汉开明</v>
      </c>
      <c r="G1981" s="338" t="str">
        <f ca="1">VLOOKUP(D1981,档案!A:B,2,FALSE)</f>
        <v>农商行豹澥支行310028</v>
      </c>
      <c r="H1981" s="328">
        <f ca="1" t="shared" si="309"/>
        <v>45745</v>
      </c>
      <c r="I1981" s="344" t="str">
        <f ca="1" t="shared" si="310"/>
        <v>生产部郑然报销厦工(三明)购买护目镜，防毒口罩，钳子，清洁刀材料费--个人</v>
      </c>
      <c r="J1981" s="344" t="str">
        <f ca="1" t="shared" si="311"/>
        <v>项目成本</v>
      </c>
      <c r="K1981" s="345">
        <f ca="1" t="shared" si="312"/>
        <v>0</v>
      </c>
      <c r="L1981" s="345">
        <f ca="1" t="shared" si="313"/>
        <v>55</v>
      </c>
      <c r="M1981" s="345">
        <f ca="1" t="shared" si="314"/>
        <v>869531.05</v>
      </c>
      <c r="N1981" s="345">
        <f ca="1" t="shared" si="315"/>
        <v>0</v>
      </c>
    </row>
    <row r="1982" ht="14.25" hidden="1" spans="1:14">
      <c r="A1982" s="334">
        <f>档案!A1981</f>
        <v>0</v>
      </c>
      <c r="B1982" s="334">
        <f ca="1" t="shared" si="308"/>
        <v>1</v>
      </c>
      <c r="D1982" s="334">
        <f ca="1" t="shared" si="316"/>
        <v>9</v>
      </c>
      <c r="E1982" s="327">
        <f ca="1" t="shared" si="317"/>
        <v>643</v>
      </c>
      <c r="F1982" s="327" t="str">
        <f ca="1">VLOOKUP(D1982,档案!A:C,3,FALSE)</f>
        <v>武汉开明</v>
      </c>
      <c r="G1982" s="338" t="str">
        <f ca="1">VLOOKUP(D1982,档案!A:B,2,FALSE)</f>
        <v>农商行豹澥支行310028</v>
      </c>
      <c r="H1982" s="328">
        <f ca="1" t="shared" si="309"/>
        <v>45745</v>
      </c>
      <c r="I1982" s="344" t="str">
        <f ca="1" t="shared" si="310"/>
        <v>生产部唐欣欣报销日照钢铁采购一台钉钉打卡机--个人</v>
      </c>
      <c r="J1982" s="344" t="str">
        <f ca="1" t="shared" si="311"/>
        <v>项目成本</v>
      </c>
      <c r="K1982" s="345">
        <f ca="1" t="shared" si="312"/>
        <v>0</v>
      </c>
      <c r="L1982" s="345">
        <f ca="1" t="shared" si="313"/>
        <v>299</v>
      </c>
      <c r="M1982" s="345">
        <f ca="1" t="shared" si="314"/>
        <v>869232.05</v>
      </c>
      <c r="N1982" s="345">
        <f ca="1" t="shared" si="315"/>
        <v>0</v>
      </c>
    </row>
    <row r="1983" ht="14.25" hidden="1" spans="1:14">
      <c r="A1983" s="334">
        <f>档案!A1982</f>
        <v>0</v>
      </c>
      <c r="B1983" s="334">
        <f ca="1" t="shared" si="308"/>
        <v>1</v>
      </c>
      <c r="D1983" s="334">
        <f ca="1" t="shared" si="316"/>
        <v>9</v>
      </c>
      <c r="E1983" s="327">
        <f ca="1" t="shared" si="317"/>
        <v>644</v>
      </c>
      <c r="F1983" s="327" t="str">
        <f ca="1">VLOOKUP(D1983,档案!A:C,3,FALSE)</f>
        <v>武汉开明</v>
      </c>
      <c r="G1983" s="338" t="str">
        <f ca="1">VLOOKUP(D1983,档案!A:B,2,FALSE)</f>
        <v>农商行豹澥支行310028</v>
      </c>
      <c r="H1983" s="328">
        <f ca="1" t="shared" si="309"/>
        <v>45745</v>
      </c>
      <c r="I1983" s="344" t="str">
        <f ca="1" t="shared" si="310"/>
        <v>生产部唐欣欣用款日照钢铁代张凯华发放部分为：（2024.9-2025.1）李纪岗28666.67元。（2024.9-2025.1）宋世文52877.1元。每人先付1万元。--个人</v>
      </c>
      <c r="J1983" s="344" t="str">
        <f ca="1" t="shared" si="311"/>
        <v>项目成本</v>
      </c>
      <c r="K1983" s="345">
        <f ca="1" t="shared" si="312"/>
        <v>0</v>
      </c>
      <c r="L1983" s="345">
        <f ca="1" t="shared" si="313"/>
        <v>20000</v>
      </c>
      <c r="M1983" s="345">
        <f ca="1" t="shared" si="314"/>
        <v>849232.05</v>
      </c>
      <c r="N1983" s="345">
        <f ca="1" t="shared" si="315"/>
        <v>0</v>
      </c>
    </row>
    <row r="1984" ht="14.25" hidden="1" spans="1:14">
      <c r="A1984" s="334">
        <f>档案!A1983</f>
        <v>0</v>
      </c>
      <c r="B1984" s="334">
        <f ca="1" t="shared" si="308"/>
        <v>1</v>
      </c>
      <c r="D1984" s="334">
        <f ca="1" t="shared" si="316"/>
        <v>9</v>
      </c>
      <c r="E1984" s="327">
        <f ca="1" t="shared" si="317"/>
        <v>645</v>
      </c>
      <c r="F1984" s="327" t="str">
        <f ca="1">VLOOKUP(D1984,档案!A:C,3,FALSE)</f>
        <v>武汉开明</v>
      </c>
      <c r="G1984" s="338" t="str">
        <f ca="1">VLOOKUP(D1984,档案!A:B,2,FALSE)</f>
        <v>农商行豹澥支行310028</v>
      </c>
      <c r="H1984" s="328">
        <f ca="1" t="shared" si="309"/>
        <v>45745</v>
      </c>
      <c r="I1984" s="344" t="str">
        <f ca="1" t="shared" si="310"/>
        <v>生产部林家祥报销去武汉办公室整理、维修停车费--个人</v>
      </c>
      <c r="J1984" s="344" t="str">
        <f ca="1" t="shared" si="311"/>
        <v>项目成本</v>
      </c>
      <c r="K1984" s="345">
        <f ca="1" t="shared" si="312"/>
        <v>0</v>
      </c>
      <c r="L1984" s="345">
        <f ca="1" t="shared" si="313"/>
        <v>51</v>
      </c>
      <c r="M1984" s="345">
        <f ca="1" t="shared" si="314"/>
        <v>849181.05</v>
      </c>
      <c r="N1984" s="345">
        <f ca="1" t="shared" si="315"/>
        <v>0</v>
      </c>
    </row>
    <row r="1985" ht="14.25" hidden="1" spans="1:14">
      <c r="A1985" s="334">
        <f>档案!A1984</f>
        <v>0</v>
      </c>
      <c r="B1985" s="334">
        <f ca="1" t="shared" si="308"/>
        <v>1</v>
      </c>
      <c r="D1985" s="334">
        <f ca="1" t="shared" si="316"/>
        <v>9</v>
      </c>
      <c r="E1985" s="327">
        <f ca="1" t="shared" si="317"/>
        <v>646</v>
      </c>
      <c r="F1985" s="327" t="str">
        <f ca="1">VLOOKUP(D1985,档案!A:C,3,FALSE)</f>
        <v>武汉开明</v>
      </c>
      <c r="G1985" s="338" t="str">
        <f ca="1">VLOOKUP(D1985,档案!A:B,2,FALSE)</f>
        <v>农商行豹澥支行310028</v>
      </c>
      <c r="H1985" s="328">
        <f ca="1" t="shared" si="309"/>
        <v>45745</v>
      </c>
      <c r="I1985" s="344" t="str">
        <f ca="1" t="shared" si="310"/>
        <v>生产部李权智用款山西铝业外协安全员刘宾建10天工资--个人</v>
      </c>
      <c r="J1985" s="344" t="str">
        <f ca="1" t="shared" si="311"/>
        <v>项目成本</v>
      </c>
      <c r="K1985" s="345">
        <f ca="1" t="shared" si="312"/>
        <v>0</v>
      </c>
      <c r="L1985" s="345">
        <f ca="1" t="shared" si="313"/>
        <v>4000</v>
      </c>
      <c r="M1985" s="345">
        <f ca="1" t="shared" si="314"/>
        <v>845181.05</v>
      </c>
      <c r="N1985" s="345">
        <f ca="1" t="shared" si="315"/>
        <v>0</v>
      </c>
    </row>
    <row r="1986" ht="14.25" hidden="1" spans="1:14">
      <c r="A1986" s="334">
        <f>档案!A1985</f>
        <v>0</v>
      </c>
      <c r="B1986" s="334">
        <f ca="1" t="shared" si="308"/>
        <v>1</v>
      </c>
      <c r="D1986" s="334">
        <f ca="1" t="shared" si="316"/>
        <v>9</v>
      </c>
      <c r="E1986" s="327">
        <f ca="1" t="shared" si="317"/>
        <v>647</v>
      </c>
      <c r="F1986" s="327" t="str">
        <f ca="1">VLOOKUP(D1986,档案!A:C,3,FALSE)</f>
        <v>武汉开明</v>
      </c>
      <c r="G1986" s="338" t="str">
        <f ca="1">VLOOKUP(D1986,档案!A:B,2,FALSE)</f>
        <v>农商行豹澥支行310028</v>
      </c>
      <c r="H1986" s="328">
        <f ca="1" t="shared" si="309"/>
        <v>45745</v>
      </c>
      <c r="I1986" s="344" t="str">
        <f ca="1" t="shared" si="310"/>
        <v>财务部汪余欢报销武汉办公室人脸识别打卡机--个人</v>
      </c>
      <c r="J1986" s="344" t="str">
        <f ca="1" t="shared" si="311"/>
        <v>项目成本</v>
      </c>
      <c r="K1986" s="345">
        <f ca="1" t="shared" si="312"/>
        <v>0</v>
      </c>
      <c r="L1986" s="345">
        <f ca="1" t="shared" si="313"/>
        <v>299</v>
      </c>
      <c r="M1986" s="345">
        <f ca="1" t="shared" si="314"/>
        <v>844882.05</v>
      </c>
      <c r="N1986" s="345">
        <f ca="1" t="shared" si="315"/>
        <v>0</v>
      </c>
    </row>
    <row r="1987" ht="14.25" hidden="1" spans="1:14">
      <c r="A1987" s="334">
        <f>档案!A1986</f>
        <v>0</v>
      </c>
      <c r="B1987" s="334">
        <f ca="1" t="shared" ref="B1987:B2050" si="318">COUNTA(INDIRECT("'"&amp;A1987&amp;"'!a:a"))</f>
        <v>1</v>
      </c>
      <c r="D1987" s="334">
        <f ca="1" t="shared" si="316"/>
        <v>9</v>
      </c>
      <c r="E1987" s="327">
        <f ca="1" t="shared" si="317"/>
        <v>648</v>
      </c>
      <c r="F1987" s="327" t="str">
        <f ca="1">VLOOKUP(D1987,档案!A:C,3,FALSE)</f>
        <v>武汉开明</v>
      </c>
      <c r="G1987" s="338" t="str">
        <f ca="1">VLOOKUP(D1987,档案!A:B,2,FALSE)</f>
        <v>农商行豹澥支行310028</v>
      </c>
      <c r="H1987" s="328">
        <f ca="1" t="shared" ref="H1987:H2050" si="319">INDEX(INDIRECT("'"&amp;$D1987&amp;"'!A:g"),$E1987,COLUMN()-7)</f>
        <v>45745</v>
      </c>
      <c r="I1987" s="344" t="str">
        <f ca="1" t="shared" ref="I1987:I2050" si="320">INDEX(INDIRECT("'"&amp;$D1987&amp;"'!A:g"),$E1987,COLUMN()-7)</f>
        <v>财务部汪余欢报销林总交办付唐电电力标书费500--个人</v>
      </c>
      <c r="J1987" s="344" t="str">
        <f ca="1" t="shared" ref="J1987:J2050" si="321">INDEX(INDIRECT("'"&amp;$D1987&amp;"'!A:g"),$E1987,COLUMN()-7)</f>
        <v>项目成本</v>
      </c>
      <c r="K1987" s="345">
        <f ca="1" t="shared" ref="K1987:K2050" si="322">INDEX(INDIRECT("'"&amp;$D1987&amp;"'!A:g"),$E1987,COLUMN()-7)</f>
        <v>0</v>
      </c>
      <c r="L1987" s="345">
        <f ca="1" t="shared" ref="L1987:L2050" si="323">INDEX(INDIRECT("'"&amp;$D1987&amp;"'!A:g"),$E1987,COLUMN()-7)</f>
        <v>500</v>
      </c>
      <c r="M1987" s="345">
        <f ca="1" t="shared" ref="M1987:M2050" si="324">INDEX(INDIRECT("'"&amp;$D1987&amp;"'!A:g"),$E1987,COLUMN()-7)</f>
        <v>844382.05</v>
      </c>
      <c r="N1987" s="345">
        <f ca="1" t="shared" ref="N1987:N2050" si="325">INDEX(INDIRECT("'"&amp;$D1987&amp;"'!A:g"),$E1987,COLUMN()-7)</f>
        <v>0</v>
      </c>
    </row>
    <row r="1988" ht="14.25" hidden="1" spans="1:14">
      <c r="A1988" s="334">
        <f>档案!A1987</f>
        <v>0</v>
      </c>
      <c r="B1988" s="334">
        <f ca="1" t="shared" si="318"/>
        <v>1</v>
      </c>
      <c r="D1988" s="334">
        <f ca="1" t="shared" ref="D1988:D2051" si="326">IF(E1987&gt;=VLOOKUP(D1987,A:B,2,FALSE),D1987+1,D1987)</f>
        <v>9</v>
      </c>
      <c r="E1988" s="327">
        <f ca="1" t="shared" ref="E1988:E2051" si="327">IF(E1987&gt;=VLOOKUP(D1987,A:B,2,FALSE),3,E1987+1)</f>
        <v>649</v>
      </c>
      <c r="F1988" s="327" t="str">
        <f ca="1">VLOOKUP(D1988,档案!A:C,3,FALSE)</f>
        <v>武汉开明</v>
      </c>
      <c r="G1988" s="338" t="str">
        <f ca="1">VLOOKUP(D1988,档案!A:B,2,FALSE)</f>
        <v>农商行豹澥支行310028</v>
      </c>
      <c r="H1988" s="328">
        <f ca="1" t="shared" si="319"/>
        <v>45745</v>
      </c>
      <c r="I1988" s="344" t="str">
        <f ca="1" t="shared" si="320"/>
        <v>ETC扣款</v>
      </c>
      <c r="J1988" s="344" t="str">
        <f ca="1" t="shared" si="321"/>
        <v>项目成本</v>
      </c>
      <c r="K1988" s="345">
        <f ca="1" t="shared" si="322"/>
        <v>0</v>
      </c>
      <c r="L1988" s="345">
        <f ca="1" t="shared" si="323"/>
        <v>14.25</v>
      </c>
      <c r="M1988" s="345">
        <f ca="1" t="shared" si="324"/>
        <v>844367.8</v>
      </c>
      <c r="N1988" s="345">
        <f ca="1" t="shared" si="325"/>
        <v>0</v>
      </c>
    </row>
    <row r="1989" ht="14.25" hidden="1" spans="1:14">
      <c r="A1989" s="334">
        <f>档案!A1988</f>
        <v>0</v>
      </c>
      <c r="B1989" s="334">
        <f ca="1" t="shared" si="318"/>
        <v>1</v>
      </c>
      <c r="D1989" s="334">
        <f ca="1" t="shared" si="326"/>
        <v>9</v>
      </c>
      <c r="E1989" s="327">
        <f ca="1" t="shared" si="327"/>
        <v>650</v>
      </c>
      <c r="F1989" s="327" t="str">
        <f ca="1">VLOOKUP(D1989,档案!A:C,3,FALSE)</f>
        <v>武汉开明</v>
      </c>
      <c r="G1989" s="338" t="str">
        <f ca="1">VLOOKUP(D1989,档案!A:B,2,FALSE)</f>
        <v>农商行豹澥支行310028</v>
      </c>
      <c r="H1989" s="328">
        <f ca="1" t="shared" si="319"/>
        <v>45745</v>
      </c>
      <c r="I1989" s="344" t="str">
        <f ca="1" t="shared" si="320"/>
        <v>ETC扣款</v>
      </c>
      <c r="J1989" s="344" t="str">
        <f ca="1" t="shared" si="321"/>
        <v>项目成本</v>
      </c>
      <c r="K1989" s="345">
        <f ca="1" t="shared" si="322"/>
        <v>0</v>
      </c>
      <c r="L1989" s="345">
        <f ca="1" t="shared" si="323"/>
        <v>87.4</v>
      </c>
      <c r="M1989" s="345">
        <f ca="1" t="shared" si="324"/>
        <v>844280.4</v>
      </c>
      <c r="N1989" s="345">
        <f ca="1" t="shared" si="325"/>
        <v>0</v>
      </c>
    </row>
    <row r="1990" ht="14.25" hidden="1" spans="1:14">
      <c r="A1990" s="334">
        <f>档案!A1989</f>
        <v>0</v>
      </c>
      <c r="B1990" s="334">
        <f ca="1" t="shared" si="318"/>
        <v>1</v>
      </c>
      <c r="D1990" s="334">
        <f ca="1" t="shared" si="326"/>
        <v>9</v>
      </c>
      <c r="E1990" s="327">
        <f ca="1" t="shared" si="327"/>
        <v>651</v>
      </c>
      <c r="F1990" s="327" t="str">
        <f ca="1">VLOOKUP(D1990,档案!A:C,3,FALSE)</f>
        <v>武汉开明</v>
      </c>
      <c r="G1990" s="338" t="str">
        <f ca="1">VLOOKUP(D1990,档案!A:B,2,FALSE)</f>
        <v>农商行豹澥支行310028</v>
      </c>
      <c r="H1990" s="328">
        <f ca="1" t="shared" si="319"/>
        <v>45745</v>
      </c>
      <c r="I1990" s="344" t="str">
        <f ca="1" t="shared" si="320"/>
        <v>付雍佳强1月工资6169.55+1月生活费929+5张报销4777.5-扣借支3556.33=8319.72</v>
      </c>
      <c r="J1990" s="344" t="str">
        <f ca="1" t="shared" si="321"/>
        <v>付日常费用</v>
      </c>
      <c r="K1990" s="345">
        <f ca="1" t="shared" si="322"/>
        <v>0</v>
      </c>
      <c r="L1990" s="345">
        <f ca="1" t="shared" si="323"/>
        <v>8319.72</v>
      </c>
      <c r="M1990" s="345">
        <f ca="1" t="shared" si="324"/>
        <v>835960.68</v>
      </c>
      <c r="N1990" s="345">
        <f ca="1" t="shared" si="325"/>
        <v>0</v>
      </c>
    </row>
    <row r="1991" ht="14.25" hidden="1" spans="1:14">
      <c r="A1991" s="334">
        <f>档案!A1990</f>
        <v>0</v>
      </c>
      <c r="B1991" s="334">
        <f ca="1" t="shared" si="318"/>
        <v>1</v>
      </c>
      <c r="D1991" s="334">
        <f ca="1" t="shared" si="326"/>
        <v>9</v>
      </c>
      <c r="E1991" s="327">
        <f ca="1" t="shared" si="327"/>
        <v>652</v>
      </c>
      <c r="F1991" s="327" t="str">
        <f ca="1">VLOOKUP(D1991,档案!A:C,3,FALSE)</f>
        <v>武汉开明</v>
      </c>
      <c r="G1991" s="338" t="str">
        <f ca="1">VLOOKUP(D1991,档案!A:B,2,FALSE)</f>
        <v>农商行豹澥支行310028</v>
      </c>
      <c r="H1991" s="328">
        <f ca="1" t="shared" si="319"/>
        <v>45747</v>
      </c>
      <c r="I1991" s="344" t="str">
        <f ca="1" t="shared" si="320"/>
        <v>ETC扣款</v>
      </c>
      <c r="J1991" s="344" t="str">
        <f ca="1" t="shared" si="321"/>
        <v>项目成本</v>
      </c>
      <c r="K1991" s="345">
        <f ca="1" t="shared" si="322"/>
        <v>0</v>
      </c>
      <c r="L1991" s="345">
        <f ca="1" t="shared" si="323"/>
        <v>10.1</v>
      </c>
      <c r="M1991" s="345">
        <f ca="1" t="shared" si="324"/>
        <v>835950.58</v>
      </c>
      <c r="N1991" s="345">
        <f ca="1" t="shared" si="325"/>
        <v>0</v>
      </c>
    </row>
    <row r="1992" ht="14.25" hidden="1" spans="1:14">
      <c r="A1992" s="334">
        <f>档案!A1991</f>
        <v>0</v>
      </c>
      <c r="B1992" s="334">
        <f ca="1" t="shared" si="318"/>
        <v>1</v>
      </c>
      <c r="D1992" s="334">
        <f ca="1" t="shared" si="326"/>
        <v>9</v>
      </c>
      <c r="E1992" s="327">
        <f ca="1" t="shared" si="327"/>
        <v>653</v>
      </c>
      <c r="F1992" s="327" t="str">
        <f ca="1">VLOOKUP(D1992,档案!A:C,3,FALSE)</f>
        <v>武汉开明</v>
      </c>
      <c r="G1992" s="338" t="str">
        <f ca="1">VLOOKUP(D1992,档案!A:B,2,FALSE)</f>
        <v>农商行豹澥支行310028</v>
      </c>
      <c r="H1992" s="328">
        <f ca="1" t="shared" si="319"/>
        <v>45747</v>
      </c>
      <c r="I1992" s="344" t="str">
        <f ca="1" t="shared" si="320"/>
        <v>ETC扣款</v>
      </c>
      <c r="J1992" s="344" t="str">
        <f ca="1" t="shared" si="321"/>
        <v>项目成本</v>
      </c>
      <c r="K1992" s="345">
        <f ca="1" t="shared" si="322"/>
        <v>0</v>
      </c>
      <c r="L1992" s="345">
        <f ca="1" t="shared" si="323"/>
        <v>10.1</v>
      </c>
      <c r="M1992" s="345">
        <f ca="1" t="shared" si="324"/>
        <v>835940.48</v>
      </c>
      <c r="N1992" s="345">
        <f ca="1" t="shared" si="325"/>
        <v>0</v>
      </c>
    </row>
    <row r="1993" ht="14.25" hidden="1" spans="1:14">
      <c r="A1993" s="334">
        <f>档案!A1992</f>
        <v>0</v>
      </c>
      <c r="B1993" s="334">
        <f ca="1" t="shared" si="318"/>
        <v>1</v>
      </c>
      <c r="D1993" s="334">
        <f ca="1" t="shared" si="326"/>
        <v>9</v>
      </c>
      <c r="E1993" s="327">
        <f ca="1" t="shared" si="327"/>
        <v>654</v>
      </c>
      <c r="F1993" s="327" t="str">
        <f ca="1">VLOOKUP(D1993,档案!A:C,3,FALSE)</f>
        <v>武汉开明</v>
      </c>
      <c r="G1993" s="338" t="str">
        <f ca="1">VLOOKUP(D1993,档案!A:B,2,FALSE)</f>
        <v>农商行豹澥支行310028</v>
      </c>
      <c r="H1993" s="328">
        <f ca="1" t="shared" si="319"/>
        <v>45747</v>
      </c>
      <c r="I1993" s="344" t="str">
        <f ca="1" t="shared" si="320"/>
        <v>ETC扣款</v>
      </c>
      <c r="J1993" s="344" t="str">
        <f ca="1" t="shared" si="321"/>
        <v>项目成本</v>
      </c>
      <c r="K1993" s="345">
        <f ca="1" t="shared" si="322"/>
        <v>0</v>
      </c>
      <c r="L1993" s="345">
        <f ca="1" t="shared" si="323"/>
        <v>18.64</v>
      </c>
      <c r="M1993" s="345">
        <f ca="1" t="shared" si="324"/>
        <v>835921.84</v>
      </c>
      <c r="N1993" s="345">
        <f ca="1" t="shared" si="325"/>
        <v>0</v>
      </c>
    </row>
    <row r="1994" ht="14.25" hidden="1" spans="1:14">
      <c r="A1994" s="334">
        <f>档案!A1993</f>
        <v>0</v>
      </c>
      <c r="B1994" s="334">
        <f ca="1" t="shared" si="318"/>
        <v>1</v>
      </c>
      <c r="D1994" s="334">
        <f ca="1" t="shared" si="326"/>
        <v>9</v>
      </c>
      <c r="E1994" s="327">
        <f ca="1" t="shared" si="327"/>
        <v>655</v>
      </c>
      <c r="F1994" s="327" t="str">
        <f ca="1">VLOOKUP(D1994,档案!A:C,3,FALSE)</f>
        <v>武汉开明</v>
      </c>
      <c r="G1994" s="338" t="str">
        <f ca="1">VLOOKUP(D1994,档案!A:B,2,FALSE)</f>
        <v>农商行豹澥支行310028</v>
      </c>
      <c r="H1994" s="328">
        <f ca="1" t="shared" si="319"/>
        <v>45747</v>
      </c>
      <c r="I1994" s="344" t="str">
        <f ca="1" t="shared" si="320"/>
        <v>ETC扣款</v>
      </c>
      <c r="J1994" s="344" t="str">
        <f ca="1" t="shared" si="321"/>
        <v>项目成本</v>
      </c>
      <c r="K1994" s="345">
        <f ca="1" t="shared" si="322"/>
        <v>0</v>
      </c>
      <c r="L1994" s="345">
        <f ca="1" t="shared" si="323"/>
        <v>8.42</v>
      </c>
      <c r="M1994" s="345">
        <f ca="1" t="shared" si="324"/>
        <v>835913.42</v>
      </c>
      <c r="N1994" s="345">
        <f ca="1" t="shared" si="325"/>
        <v>0</v>
      </c>
    </row>
    <row r="1995" ht="14.25" hidden="1" spans="1:14">
      <c r="A1995" s="334">
        <f>档案!A1994</f>
        <v>0</v>
      </c>
      <c r="B1995" s="334">
        <f ca="1" t="shared" si="318"/>
        <v>1</v>
      </c>
      <c r="D1995" s="334">
        <f ca="1" t="shared" si="326"/>
        <v>9</v>
      </c>
      <c r="E1995" s="327">
        <f ca="1" t="shared" si="327"/>
        <v>656</v>
      </c>
      <c r="F1995" s="327" t="str">
        <f ca="1">VLOOKUP(D1995,档案!A:C,3,FALSE)</f>
        <v>武汉开明</v>
      </c>
      <c r="G1995" s="338" t="str">
        <f ca="1">VLOOKUP(D1995,档案!A:B,2,FALSE)</f>
        <v>农商行豹澥支行310028</v>
      </c>
      <c r="H1995" s="328">
        <f ca="1" t="shared" si="319"/>
        <v>45747</v>
      </c>
      <c r="I1995" s="344" t="str">
        <f ca="1" t="shared" si="320"/>
        <v>ETC扣款</v>
      </c>
      <c r="J1995" s="344" t="str">
        <f ca="1" t="shared" si="321"/>
        <v>项目成本</v>
      </c>
      <c r="K1995" s="345">
        <f ca="1" t="shared" si="322"/>
        <v>0</v>
      </c>
      <c r="L1995" s="345">
        <f ca="1" t="shared" si="323"/>
        <v>90.25</v>
      </c>
      <c r="M1995" s="345">
        <f ca="1" t="shared" si="324"/>
        <v>835823.17</v>
      </c>
      <c r="N1995" s="345">
        <f ca="1" t="shared" si="325"/>
        <v>0</v>
      </c>
    </row>
    <row r="1996" ht="14.25" hidden="1" spans="1:14">
      <c r="A1996" s="334">
        <f>档案!A1995</f>
        <v>0</v>
      </c>
      <c r="B1996" s="334">
        <f ca="1" t="shared" si="318"/>
        <v>1</v>
      </c>
      <c r="D1996" s="334">
        <f ca="1" t="shared" si="326"/>
        <v>9</v>
      </c>
      <c r="E1996" s="327">
        <f ca="1" t="shared" si="327"/>
        <v>657</v>
      </c>
      <c r="F1996" s="327" t="str">
        <f ca="1">VLOOKUP(D1996,档案!A:C,3,FALSE)</f>
        <v>武汉开明</v>
      </c>
      <c r="G1996" s="338" t="str">
        <f ca="1">VLOOKUP(D1996,档案!A:B,2,FALSE)</f>
        <v>农商行豹澥支行310028</v>
      </c>
      <c r="H1996" s="328">
        <f ca="1" t="shared" si="319"/>
        <v>45747</v>
      </c>
      <c r="I1996" s="344" t="str">
        <f ca="1" t="shared" si="320"/>
        <v>生产部郭建霞用款2月快递费付湖北顺丰速运有限公司--公司</v>
      </c>
      <c r="J1996" s="344" t="str">
        <f ca="1" t="shared" si="321"/>
        <v>项目成本</v>
      </c>
      <c r="K1996" s="345">
        <f ca="1" t="shared" si="322"/>
        <v>0</v>
      </c>
      <c r="L1996" s="345">
        <f ca="1" t="shared" si="323"/>
        <v>5718</v>
      </c>
      <c r="M1996" s="345">
        <f ca="1" t="shared" si="324"/>
        <v>830105.17</v>
      </c>
      <c r="N1996" s="345">
        <f ca="1" t="shared" si="325"/>
        <v>0</v>
      </c>
    </row>
    <row r="1997" ht="14.25" hidden="1" spans="1:14">
      <c r="A1997" s="334">
        <f>档案!A1996</f>
        <v>0</v>
      </c>
      <c r="B1997" s="334">
        <f ca="1" t="shared" si="318"/>
        <v>1</v>
      </c>
      <c r="D1997" s="334">
        <f ca="1" t="shared" si="326"/>
        <v>9</v>
      </c>
      <c r="E1997" s="327">
        <f ca="1" t="shared" si="327"/>
        <v>658</v>
      </c>
      <c r="F1997" s="327" t="str">
        <f ca="1">VLOOKUP(D1997,档案!A:C,3,FALSE)</f>
        <v>武汉开明</v>
      </c>
      <c r="G1997" s="338" t="str">
        <f ca="1">VLOOKUP(D1997,档案!A:B,2,FALSE)</f>
        <v>农商行豹澥支行310028</v>
      </c>
      <c r="H1997" s="328">
        <f ca="1" t="shared" si="319"/>
        <v>45747</v>
      </c>
      <c r="I1997" s="344" t="str">
        <f ca="1" t="shared" si="320"/>
        <v>ETC扣款</v>
      </c>
      <c r="J1997" s="344" t="str">
        <f ca="1" t="shared" si="321"/>
        <v>项目成本</v>
      </c>
      <c r="K1997" s="345">
        <f ca="1" t="shared" si="322"/>
        <v>0</v>
      </c>
      <c r="L1997" s="345">
        <f ca="1" t="shared" si="323"/>
        <v>10.1</v>
      </c>
      <c r="M1997" s="345">
        <f ca="1" t="shared" si="324"/>
        <v>830095.07</v>
      </c>
      <c r="N1997" s="345">
        <f ca="1" t="shared" si="325"/>
        <v>0</v>
      </c>
    </row>
    <row r="1998" ht="14.25" hidden="1" spans="1:14">
      <c r="A1998" s="334">
        <f>档案!A1997</f>
        <v>0</v>
      </c>
      <c r="B1998" s="334">
        <f ca="1" t="shared" si="318"/>
        <v>1</v>
      </c>
      <c r="D1998" s="334">
        <f ca="1" t="shared" si="326"/>
        <v>9</v>
      </c>
      <c r="E1998" s="327">
        <f ca="1" t="shared" si="327"/>
        <v>659</v>
      </c>
      <c r="F1998" s="327" t="str">
        <f ca="1">VLOOKUP(D1998,档案!A:C,3,FALSE)</f>
        <v>武汉开明</v>
      </c>
      <c r="G1998" s="338" t="str">
        <f ca="1">VLOOKUP(D1998,档案!A:B,2,FALSE)</f>
        <v>农商行豹澥支行310028</v>
      </c>
      <c r="H1998" s="328">
        <f ca="1" t="shared" si="319"/>
        <v>45747</v>
      </c>
      <c r="I1998" s="344" t="str">
        <f ca="1" t="shared" si="320"/>
        <v>ETC扣款</v>
      </c>
      <c r="J1998" s="344" t="str">
        <f ca="1" t="shared" si="321"/>
        <v>项目成本</v>
      </c>
      <c r="K1998" s="345">
        <f ca="1" t="shared" si="322"/>
        <v>0</v>
      </c>
      <c r="L1998" s="345">
        <f ca="1" t="shared" si="323"/>
        <v>10.1</v>
      </c>
      <c r="M1998" s="345">
        <f ca="1" t="shared" si="324"/>
        <v>830084.97</v>
      </c>
      <c r="N1998" s="345">
        <f ca="1" t="shared" si="325"/>
        <v>0</v>
      </c>
    </row>
    <row r="1999" ht="14.25" hidden="1" spans="1:14">
      <c r="A1999" s="334">
        <f>档案!A1998</f>
        <v>0</v>
      </c>
      <c r="B1999" s="334">
        <f ca="1" t="shared" si="318"/>
        <v>1</v>
      </c>
      <c r="D1999" s="334">
        <f ca="1" t="shared" si="326"/>
        <v>9</v>
      </c>
      <c r="E1999" s="327">
        <f ca="1" t="shared" si="327"/>
        <v>660</v>
      </c>
      <c r="F1999" s="327" t="str">
        <f ca="1">VLOOKUP(D1999,档案!A:C,3,FALSE)</f>
        <v>武汉开明</v>
      </c>
      <c r="G1999" s="338" t="str">
        <f ca="1">VLOOKUP(D1999,档案!A:B,2,FALSE)</f>
        <v>农商行豹澥支行310028</v>
      </c>
      <c r="H1999" s="328">
        <f ca="1" t="shared" si="319"/>
        <v>45748</v>
      </c>
      <c r="I1999" s="344" t="str">
        <f ca="1" t="shared" si="320"/>
        <v>批量代发2025年2月武汉人员工资</v>
      </c>
      <c r="J1999" s="344" t="str">
        <f ca="1" t="shared" si="321"/>
        <v>付日常费用</v>
      </c>
      <c r="K1999" s="345">
        <f ca="1" t="shared" si="322"/>
        <v>0</v>
      </c>
      <c r="L1999" s="345">
        <f ca="1" t="shared" si="323"/>
        <v>246384.73</v>
      </c>
      <c r="M1999" s="345">
        <f ca="1" t="shared" si="324"/>
        <v>583700.24</v>
      </c>
      <c r="N1999" s="345">
        <f ca="1" t="shared" si="325"/>
        <v>0</v>
      </c>
    </row>
    <row r="2000" ht="14.25" hidden="1" spans="1:14">
      <c r="A2000" s="334">
        <f>档案!A1999</f>
        <v>0</v>
      </c>
      <c r="B2000" s="334">
        <f ca="1" t="shared" si="318"/>
        <v>1</v>
      </c>
      <c r="D2000" s="334">
        <f ca="1" t="shared" si="326"/>
        <v>9</v>
      </c>
      <c r="E2000" s="327">
        <f ca="1" t="shared" si="327"/>
        <v>661</v>
      </c>
      <c r="F2000" s="327" t="str">
        <f ca="1">VLOOKUP(D2000,档案!A:C,3,FALSE)</f>
        <v>武汉开明</v>
      </c>
      <c r="G2000" s="338" t="str">
        <f ca="1">VLOOKUP(D2000,档案!A:B,2,FALSE)</f>
        <v>农商行豹澥支行310028</v>
      </c>
      <c r="H2000" s="328">
        <f ca="1" t="shared" si="319"/>
        <v>45748</v>
      </c>
      <c r="I2000" s="344" t="str">
        <f ca="1" t="shared" si="320"/>
        <v>ETC扣款</v>
      </c>
      <c r="J2000" s="344" t="str">
        <f ca="1" t="shared" si="321"/>
        <v>项目成本</v>
      </c>
      <c r="K2000" s="345">
        <f ca="1" t="shared" si="322"/>
        <v>0</v>
      </c>
      <c r="L2000" s="345">
        <f ca="1" t="shared" si="323"/>
        <v>10.1</v>
      </c>
      <c r="M2000" s="345">
        <f ca="1" t="shared" si="324"/>
        <v>583690.14</v>
      </c>
      <c r="N2000" s="345">
        <f ca="1" t="shared" si="325"/>
        <v>0</v>
      </c>
    </row>
    <row r="2001" ht="14.25" hidden="1" spans="1:14">
      <c r="A2001" s="334">
        <f>档案!A2000</f>
        <v>0</v>
      </c>
      <c r="B2001" s="334">
        <f ca="1" t="shared" si="318"/>
        <v>1</v>
      </c>
      <c r="D2001" s="334">
        <f ca="1" t="shared" si="326"/>
        <v>9</v>
      </c>
      <c r="E2001" s="327">
        <f ca="1" t="shared" si="327"/>
        <v>662</v>
      </c>
      <c r="F2001" s="327" t="str">
        <f ca="1">VLOOKUP(D2001,档案!A:C,3,FALSE)</f>
        <v>武汉开明</v>
      </c>
      <c r="G2001" s="338" t="str">
        <f ca="1">VLOOKUP(D2001,档案!A:B,2,FALSE)</f>
        <v>农商行豹澥支行310028</v>
      </c>
      <c r="H2001" s="328">
        <f ca="1" t="shared" si="319"/>
        <v>45748</v>
      </c>
      <c r="I2001" s="344" t="str">
        <f ca="1" t="shared" si="320"/>
        <v>ETC扣款</v>
      </c>
      <c r="J2001" s="344" t="str">
        <f ca="1" t="shared" si="321"/>
        <v>项目成本</v>
      </c>
      <c r="K2001" s="345">
        <f ca="1" t="shared" si="322"/>
        <v>0</v>
      </c>
      <c r="L2001" s="345">
        <f ca="1" t="shared" si="323"/>
        <v>10.1</v>
      </c>
      <c r="M2001" s="345">
        <f ca="1" t="shared" si="324"/>
        <v>583680.04</v>
      </c>
      <c r="N2001" s="345">
        <f ca="1" t="shared" si="325"/>
        <v>0</v>
      </c>
    </row>
    <row r="2002" ht="14.25" hidden="1" spans="1:14">
      <c r="A2002" s="334">
        <f>档案!A2001</f>
        <v>0</v>
      </c>
      <c r="B2002" s="334">
        <f ca="1" t="shared" si="318"/>
        <v>1</v>
      </c>
      <c r="D2002" s="334">
        <f ca="1" t="shared" si="326"/>
        <v>9</v>
      </c>
      <c r="E2002" s="327">
        <f ca="1" t="shared" si="327"/>
        <v>663</v>
      </c>
      <c r="F2002" s="327" t="str">
        <f ca="1">VLOOKUP(D2002,档案!A:C,3,FALSE)</f>
        <v>武汉开明</v>
      </c>
      <c r="G2002" s="338" t="str">
        <f ca="1">VLOOKUP(D2002,档案!A:B,2,FALSE)</f>
        <v>农商行豹澥支行310028</v>
      </c>
      <c r="H2002" s="328">
        <f ca="1" t="shared" si="319"/>
        <v>45748</v>
      </c>
      <c r="I2002" s="344" t="str">
        <f ca="1" t="shared" si="320"/>
        <v>ETC扣款</v>
      </c>
      <c r="J2002" s="344" t="str">
        <f ca="1" t="shared" si="321"/>
        <v>项目成本</v>
      </c>
      <c r="K2002" s="345">
        <f ca="1" t="shared" si="322"/>
        <v>0</v>
      </c>
      <c r="L2002" s="345">
        <f ca="1" t="shared" si="323"/>
        <v>12.61</v>
      </c>
      <c r="M2002" s="345">
        <f ca="1" t="shared" si="324"/>
        <v>583667.43</v>
      </c>
      <c r="N2002" s="345">
        <f ca="1" t="shared" si="325"/>
        <v>0</v>
      </c>
    </row>
    <row r="2003" ht="14.25" hidden="1" spans="1:14">
      <c r="A2003" s="334">
        <f>档案!A2002</f>
        <v>0</v>
      </c>
      <c r="B2003" s="334">
        <f ca="1" t="shared" si="318"/>
        <v>1</v>
      </c>
      <c r="D2003" s="334">
        <f ca="1" t="shared" si="326"/>
        <v>9</v>
      </c>
      <c r="E2003" s="327">
        <f ca="1" t="shared" si="327"/>
        <v>664</v>
      </c>
      <c r="F2003" s="327" t="str">
        <f ca="1">VLOOKUP(D2003,档案!A:C,3,FALSE)</f>
        <v>武汉开明</v>
      </c>
      <c r="G2003" s="338" t="str">
        <f ca="1">VLOOKUP(D2003,档案!A:B,2,FALSE)</f>
        <v>农商行豹澥支行310028</v>
      </c>
      <c r="H2003" s="328">
        <f ca="1" t="shared" si="319"/>
        <v>45748</v>
      </c>
      <c r="I2003" s="344" t="str">
        <f ca="1" t="shared" si="320"/>
        <v>ETC扣款</v>
      </c>
      <c r="J2003" s="344" t="str">
        <f ca="1" t="shared" si="321"/>
        <v>项目成本</v>
      </c>
      <c r="K2003" s="345">
        <f ca="1" t="shared" si="322"/>
        <v>0</v>
      </c>
      <c r="L2003" s="345">
        <f ca="1" t="shared" si="323"/>
        <v>7.6</v>
      </c>
      <c r="M2003" s="345">
        <f ca="1" t="shared" si="324"/>
        <v>583659.83</v>
      </c>
      <c r="N2003" s="345">
        <f ca="1" t="shared" si="325"/>
        <v>0</v>
      </c>
    </row>
    <row r="2004" ht="14.25" hidden="1" spans="1:14">
      <c r="A2004" s="334">
        <f>档案!A2003</f>
        <v>0</v>
      </c>
      <c r="B2004" s="334">
        <f ca="1" t="shared" si="318"/>
        <v>1</v>
      </c>
      <c r="D2004" s="334">
        <f ca="1" t="shared" si="326"/>
        <v>9</v>
      </c>
      <c r="E2004" s="327">
        <f ca="1" t="shared" si="327"/>
        <v>665</v>
      </c>
      <c r="F2004" s="327" t="str">
        <f ca="1">VLOOKUP(D2004,档案!A:C,3,FALSE)</f>
        <v>武汉开明</v>
      </c>
      <c r="G2004" s="338" t="str">
        <f ca="1">VLOOKUP(D2004,档案!A:B,2,FALSE)</f>
        <v>农商行豹澥支行310028</v>
      </c>
      <c r="H2004" s="328">
        <f ca="1" t="shared" si="319"/>
        <v>45748</v>
      </c>
      <c r="I2004" s="344" t="str">
        <f ca="1" t="shared" si="320"/>
        <v>转熊曼招待费</v>
      </c>
      <c r="J2004" s="344" t="str">
        <f ca="1" t="shared" si="321"/>
        <v>付日常费用</v>
      </c>
      <c r="K2004" s="345">
        <f ca="1" t="shared" si="322"/>
        <v>0</v>
      </c>
      <c r="L2004" s="345">
        <f ca="1" t="shared" si="323"/>
        <v>15000</v>
      </c>
      <c r="M2004" s="345">
        <f ca="1" t="shared" si="324"/>
        <v>568659.83</v>
      </c>
      <c r="N2004" s="345">
        <f ca="1" t="shared" si="325"/>
        <v>0</v>
      </c>
    </row>
    <row r="2005" ht="14.25" hidden="1" spans="1:14">
      <c r="A2005" s="334">
        <f>档案!A2004</f>
        <v>0</v>
      </c>
      <c r="B2005" s="334">
        <f ca="1" t="shared" si="318"/>
        <v>1</v>
      </c>
      <c r="D2005" s="334">
        <f ca="1" t="shared" si="326"/>
        <v>9</v>
      </c>
      <c r="E2005" s="327">
        <f ca="1" t="shared" si="327"/>
        <v>666</v>
      </c>
      <c r="F2005" s="327" t="str">
        <f ca="1">VLOOKUP(D2005,档案!A:C,3,FALSE)</f>
        <v>武汉开明</v>
      </c>
      <c r="G2005" s="338" t="str">
        <f ca="1">VLOOKUP(D2005,档案!A:B,2,FALSE)</f>
        <v>农商行豹澥支行310028</v>
      </c>
      <c r="H2005" s="328">
        <f ca="1" t="shared" si="319"/>
        <v>45749</v>
      </c>
      <c r="I2005" s="344" t="str">
        <f ca="1" t="shared" si="320"/>
        <v>生产部李权智用款湖北双环外协杨合忠3.9-3.24交通费556元，杨家典3.6-3.25交通费493.5元，李孝民3.6-3.25交通费557.5元--个人</v>
      </c>
      <c r="J2005" s="344" t="str">
        <f ca="1" t="shared" si="321"/>
        <v>项目成本</v>
      </c>
      <c r="K2005" s="345">
        <f ca="1" t="shared" si="322"/>
        <v>0</v>
      </c>
      <c r="L2005" s="345">
        <f ca="1" t="shared" si="323"/>
        <v>1607</v>
      </c>
      <c r="M2005" s="345">
        <f ca="1" t="shared" si="324"/>
        <v>567052.83</v>
      </c>
      <c r="N2005" s="345">
        <f ca="1" t="shared" si="325"/>
        <v>0</v>
      </c>
    </row>
    <row r="2006" ht="14.25" hidden="1" spans="1:14">
      <c r="A2006" s="334">
        <f>档案!A2005</f>
        <v>0</v>
      </c>
      <c r="B2006" s="334">
        <f ca="1" t="shared" si="318"/>
        <v>1</v>
      </c>
      <c r="D2006" s="334">
        <f ca="1" t="shared" si="326"/>
        <v>9</v>
      </c>
      <c r="E2006" s="327">
        <f ca="1" t="shared" si="327"/>
        <v>667</v>
      </c>
      <c r="F2006" s="327" t="str">
        <f ca="1">VLOOKUP(D2006,档案!A:C,3,FALSE)</f>
        <v>武汉开明</v>
      </c>
      <c r="G2006" s="338" t="str">
        <f ca="1">VLOOKUP(D2006,档案!A:B,2,FALSE)</f>
        <v>农商行豹澥支行310028</v>
      </c>
      <c r="H2006" s="328">
        <f ca="1" t="shared" si="319"/>
        <v>45749</v>
      </c>
      <c r="I2006" s="344" t="str">
        <f ca="1" t="shared" si="320"/>
        <v>生产部李权智用款山西铝业外协安全员刘宾建3.15-3.28工资12000元，体检费220元，交通费161元，冲借支4000元--个人</v>
      </c>
      <c r="J2006" s="344" t="str">
        <f ca="1" t="shared" si="321"/>
        <v>项目成本</v>
      </c>
      <c r="K2006" s="345">
        <f ca="1" t="shared" si="322"/>
        <v>0</v>
      </c>
      <c r="L2006" s="345">
        <f ca="1" t="shared" si="323"/>
        <v>8396</v>
      </c>
      <c r="M2006" s="345">
        <f ca="1" t="shared" si="324"/>
        <v>558656.83</v>
      </c>
      <c r="N2006" s="345">
        <f ca="1" t="shared" si="325"/>
        <v>0</v>
      </c>
    </row>
    <row r="2007" ht="14.25" hidden="1" spans="1:14">
      <c r="A2007" s="334">
        <f>档案!A2006</f>
        <v>0</v>
      </c>
      <c r="B2007" s="334">
        <f ca="1" t="shared" si="318"/>
        <v>1</v>
      </c>
      <c r="D2007" s="334">
        <f ca="1" t="shared" si="326"/>
        <v>9</v>
      </c>
      <c r="E2007" s="327">
        <f ca="1" t="shared" si="327"/>
        <v>668</v>
      </c>
      <c r="F2007" s="327" t="str">
        <f ca="1">VLOOKUP(D2007,档案!A:C,3,FALSE)</f>
        <v>武汉开明</v>
      </c>
      <c r="G2007" s="338" t="str">
        <f ca="1">VLOOKUP(D2007,档案!A:B,2,FALSE)</f>
        <v>农商行豹澥支行310028</v>
      </c>
      <c r="H2007" s="328">
        <f ca="1" t="shared" si="319"/>
        <v>45749</v>
      </c>
      <c r="I2007" s="344" t="str">
        <f ca="1" t="shared" si="320"/>
        <v>生产部唐欣欣用款日照钢铁3.8-3.18吊车租赁费付日照京华货运有限公司--公司</v>
      </c>
      <c r="J2007" s="344" t="str">
        <f ca="1" t="shared" si="321"/>
        <v>项目成本</v>
      </c>
      <c r="K2007" s="345">
        <f ca="1" t="shared" si="322"/>
        <v>0</v>
      </c>
      <c r="L2007" s="345">
        <f ca="1" t="shared" si="323"/>
        <v>13032.76</v>
      </c>
      <c r="M2007" s="345">
        <f ca="1" t="shared" si="324"/>
        <v>545624.07</v>
      </c>
      <c r="N2007" s="345">
        <f ca="1" t="shared" si="325"/>
        <v>0</v>
      </c>
    </row>
    <row r="2008" ht="14.25" hidden="1" spans="1:14">
      <c r="A2008" s="334">
        <f>档案!A2007</f>
        <v>0</v>
      </c>
      <c r="B2008" s="334">
        <f ca="1" t="shared" si="318"/>
        <v>1</v>
      </c>
      <c r="D2008" s="334">
        <f ca="1" t="shared" si="326"/>
        <v>9</v>
      </c>
      <c r="E2008" s="327">
        <f ca="1" t="shared" si="327"/>
        <v>669</v>
      </c>
      <c r="F2008" s="327" t="str">
        <f ca="1">VLOOKUP(D2008,档案!A:C,3,FALSE)</f>
        <v>武汉开明</v>
      </c>
      <c r="G2008" s="338" t="str">
        <f ca="1">VLOOKUP(D2008,档案!A:B,2,FALSE)</f>
        <v>农商行豹澥支行310028</v>
      </c>
      <c r="H2008" s="328">
        <f ca="1" t="shared" si="319"/>
        <v>45749</v>
      </c>
      <c r="I2008" s="344" t="str">
        <f ca="1" t="shared" si="320"/>
        <v>财务部汪余欢用款商务部熊艳2025年3月工资--个人</v>
      </c>
      <c r="J2008" s="344" t="str">
        <f ca="1" t="shared" si="321"/>
        <v>付日常费用</v>
      </c>
      <c r="K2008" s="345">
        <f ca="1" t="shared" si="322"/>
        <v>0</v>
      </c>
      <c r="L2008" s="345">
        <f ca="1" t="shared" si="323"/>
        <v>4228.04</v>
      </c>
      <c r="M2008" s="345">
        <f ca="1" t="shared" si="324"/>
        <v>541396.03</v>
      </c>
      <c r="N2008" s="345">
        <f ca="1" t="shared" si="325"/>
        <v>0</v>
      </c>
    </row>
    <row r="2009" ht="14.25" hidden="1" spans="1:14">
      <c r="A2009" s="334">
        <f>档案!A2008</f>
        <v>0</v>
      </c>
      <c r="B2009" s="334">
        <f ca="1" t="shared" si="318"/>
        <v>1</v>
      </c>
      <c r="D2009" s="334">
        <f ca="1" t="shared" si="326"/>
        <v>9</v>
      </c>
      <c r="E2009" s="327">
        <f ca="1" t="shared" si="327"/>
        <v>670</v>
      </c>
      <c r="F2009" s="327" t="str">
        <f ca="1">VLOOKUP(D2009,档案!A:C,3,FALSE)</f>
        <v>武汉开明</v>
      </c>
      <c r="G2009" s="338" t="str">
        <f ca="1">VLOOKUP(D2009,档案!A:B,2,FALSE)</f>
        <v>农商行豹澥支行310028</v>
      </c>
      <c r="H2009" s="328">
        <f ca="1" t="shared" si="319"/>
        <v>45749</v>
      </c>
      <c r="I2009" s="344" t="str">
        <f ca="1" t="shared" si="320"/>
        <v>付徐中科团队2025年2-3月回款提成</v>
      </c>
      <c r="J2009" s="344" t="str">
        <f ca="1" t="shared" si="321"/>
        <v>付日常费用</v>
      </c>
      <c r="K2009" s="345">
        <f ca="1" t="shared" si="322"/>
        <v>0</v>
      </c>
      <c r="L2009" s="345">
        <f ca="1" t="shared" si="323"/>
        <v>24701.09</v>
      </c>
      <c r="M2009" s="345">
        <f ca="1" t="shared" si="324"/>
        <v>516694.94</v>
      </c>
      <c r="N2009" s="345">
        <f ca="1" t="shared" si="325"/>
        <v>0</v>
      </c>
    </row>
    <row r="2010" ht="14.25" hidden="1" spans="1:14">
      <c r="A2010" s="334">
        <f>档案!A2009</f>
        <v>0</v>
      </c>
      <c r="B2010" s="334">
        <f ca="1" t="shared" si="318"/>
        <v>1</v>
      </c>
      <c r="D2010" s="334">
        <f ca="1" t="shared" si="326"/>
        <v>9</v>
      </c>
      <c r="E2010" s="327">
        <f ca="1" t="shared" si="327"/>
        <v>671</v>
      </c>
      <c r="F2010" s="327" t="str">
        <f ca="1">VLOOKUP(D2010,档案!A:C,3,FALSE)</f>
        <v>武汉开明</v>
      </c>
      <c r="G2010" s="338" t="str">
        <f ca="1">VLOOKUP(D2010,档案!A:B,2,FALSE)</f>
        <v>农商行豹澥支行310028</v>
      </c>
      <c r="H2010" s="328">
        <f ca="1" t="shared" si="319"/>
        <v>45749</v>
      </c>
      <c r="I2010" s="344" t="str">
        <f ca="1" t="shared" si="320"/>
        <v>付徐中科团队2025年2月差旅补贴</v>
      </c>
      <c r="J2010" s="344" t="str">
        <f ca="1" t="shared" si="321"/>
        <v>付日常费用</v>
      </c>
      <c r="K2010" s="345">
        <f ca="1" t="shared" si="322"/>
        <v>0</v>
      </c>
      <c r="L2010" s="345">
        <f ca="1" t="shared" si="323"/>
        <v>2165.99</v>
      </c>
      <c r="M2010" s="345">
        <f ca="1" t="shared" si="324"/>
        <v>514528.95</v>
      </c>
      <c r="N2010" s="345">
        <f ca="1" t="shared" si="325"/>
        <v>0</v>
      </c>
    </row>
    <row r="2011" ht="14.25" hidden="1" spans="1:14">
      <c r="A2011" s="334">
        <f>档案!A2010</f>
        <v>0</v>
      </c>
      <c r="B2011" s="334">
        <f ca="1" t="shared" si="318"/>
        <v>1</v>
      </c>
      <c r="D2011" s="334">
        <f ca="1" t="shared" si="326"/>
        <v>9</v>
      </c>
      <c r="E2011" s="327">
        <f ca="1" t="shared" si="327"/>
        <v>672</v>
      </c>
      <c r="F2011" s="327" t="str">
        <f ca="1">VLOOKUP(D2011,档案!A:C,3,FALSE)</f>
        <v>武汉开明</v>
      </c>
      <c r="G2011" s="338" t="str">
        <f ca="1">VLOOKUP(D2011,档案!A:B,2,FALSE)</f>
        <v>农商行豹澥支行310028</v>
      </c>
      <c r="H2011" s="328">
        <f ca="1" t="shared" si="319"/>
        <v>45749</v>
      </c>
      <c r="I2011" s="344" t="str">
        <f ca="1" t="shared" si="320"/>
        <v>付徐中科团队2025年3月差旅补贴</v>
      </c>
      <c r="J2011" s="344" t="str">
        <f ca="1" t="shared" si="321"/>
        <v>付日常费用</v>
      </c>
      <c r="K2011" s="345">
        <f ca="1" t="shared" si="322"/>
        <v>0</v>
      </c>
      <c r="L2011" s="345">
        <f ca="1" t="shared" si="323"/>
        <v>6039.11</v>
      </c>
      <c r="M2011" s="345">
        <f ca="1" t="shared" si="324"/>
        <v>508489.84</v>
      </c>
      <c r="N2011" s="345">
        <f ca="1" t="shared" si="325"/>
        <v>0</v>
      </c>
    </row>
    <row r="2012" ht="14.25" hidden="1" spans="1:14">
      <c r="A2012" s="334">
        <f>档案!A2011</f>
        <v>0</v>
      </c>
      <c r="B2012" s="334">
        <f ca="1" t="shared" si="318"/>
        <v>1</v>
      </c>
      <c r="D2012" s="334">
        <f ca="1" t="shared" si="326"/>
        <v>9</v>
      </c>
      <c r="E2012" s="327">
        <f ca="1" t="shared" si="327"/>
        <v>673</v>
      </c>
      <c r="F2012" s="327" t="str">
        <f ca="1">VLOOKUP(D2012,档案!A:C,3,FALSE)</f>
        <v>武汉开明</v>
      </c>
      <c r="G2012" s="338" t="str">
        <f ca="1">VLOOKUP(D2012,档案!A:B,2,FALSE)</f>
        <v>农商行豹澥支行310028</v>
      </c>
      <c r="H2012" s="328">
        <f ca="1" t="shared" si="319"/>
        <v>45749</v>
      </c>
      <c r="I2012" s="344" t="str">
        <f ca="1" t="shared" si="320"/>
        <v>ETC扣款</v>
      </c>
      <c r="J2012" s="344" t="str">
        <f ca="1" t="shared" si="321"/>
        <v>项目成本</v>
      </c>
      <c r="K2012" s="345">
        <f ca="1" t="shared" si="322"/>
        <v>0</v>
      </c>
      <c r="L2012" s="345">
        <f ca="1" t="shared" si="323"/>
        <v>10.1</v>
      </c>
      <c r="M2012" s="345">
        <f ca="1" t="shared" si="324"/>
        <v>508479.74</v>
      </c>
      <c r="N2012" s="345">
        <f ca="1" t="shared" si="325"/>
        <v>0</v>
      </c>
    </row>
    <row r="2013" ht="14.25" hidden="1" spans="1:14">
      <c r="A2013" s="334">
        <f>档案!A2012</f>
        <v>0</v>
      </c>
      <c r="B2013" s="334">
        <f ca="1" t="shared" si="318"/>
        <v>1</v>
      </c>
      <c r="D2013" s="334">
        <f ca="1" t="shared" si="326"/>
        <v>9</v>
      </c>
      <c r="E2013" s="327">
        <f ca="1" t="shared" si="327"/>
        <v>674</v>
      </c>
      <c r="F2013" s="327" t="str">
        <f ca="1">VLOOKUP(D2013,档案!A:C,3,FALSE)</f>
        <v>武汉开明</v>
      </c>
      <c r="G2013" s="338" t="str">
        <f ca="1">VLOOKUP(D2013,档案!A:B,2,FALSE)</f>
        <v>农商行豹澥支行310028</v>
      </c>
      <c r="H2013" s="328">
        <f ca="1" t="shared" si="319"/>
        <v>45749</v>
      </c>
      <c r="I2013" s="344" t="str">
        <f ca="1" t="shared" si="320"/>
        <v>ETC扣款</v>
      </c>
      <c r="J2013" s="344" t="str">
        <f ca="1" t="shared" si="321"/>
        <v>项目成本</v>
      </c>
      <c r="K2013" s="345">
        <f ca="1" t="shared" si="322"/>
        <v>0</v>
      </c>
      <c r="L2013" s="345">
        <f ca="1" t="shared" si="323"/>
        <v>10.1</v>
      </c>
      <c r="M2013" s="345">
        <f ca="1" t="shared" si="324"/>
        <v>508469.64</v>
      </c>
      <c r="N2013" s="345">
        <f ca="1" t="shared" si="325"/>
        <v>0</v>
      </c>
    </row>
    <row r="2014" ht="14.25" hidden="1" spans="1:14">
      <c r="A2014" s="334">
        <f>档案!A2013</f>
        <v>0</v>
      </c>
      <c r="B2014" s="334">
        <f ca="1" t="shared" si="318"/>
        <v>1</v>
      </c>
      <c r="D2014" s="334">
        <f ca="1" t="shared" si="326"/>
        <v>9</v>
      </c>
      <c r="E2014" s="327">
        <f ca="1" t="shared" si="327"/>
        <v>675</v>
      </c>
      <c r="F2014" s="327" t="str">
        <f ca="1">VLOOKUP(D2014,档案!A:C,3,FALSE)</f>
        <v>武汉开明</v>
      </c>
      <c r="G2014" s="338" t="str">
        <f ca="1">VLOOKUP(D2014,档案!A:B,2,FALSE)</f>
        <v>农商行豹澥支行310028</v>
      </c>
      <c r="H2014" s="328">
        <f ca="1" t="shared" si="319"/>
        <v>45749</v>
      </c>
      <c r="I2014" s="344" t="str">
        <f ca="1" t="shared" si="320"/>
        <v>ETC扣款</v>
      </c>
      <c r="J2014" s="344" t="str">
        <f ca="1" t="shared" si="321"/>
        <v>项目成本</v>
      </c>
      <c r="K2014" s="345">
        <f ca="1" t="shared" si="322"/>
        <v>0</v>
      </c>
      <c r="L2014" s="345">
        <f ca="1" t="shared" si="323"/>
        <v>15</v>
      </c>
      <c r="M2014" s="345">
        <f ca="1" t="shared" si="324"/>
        <v>508454.64</v>
      </c>
      <c r="N2014" s="345">
        <f ca="1" t="shared" si="325"/>
        <v>0</v>
      </c>
    </row>
    <row r="2015" ht="14.25" hidden="1" spans="1:14">
      <c r="A2015" s="334">
        <f>档案!A2014</f>
        <v>0</v>
      </c>
      <c r="B2015" s="334">
        <f ca="1" t="shared" si="318"/>
        <v>1</v>
      </c>
      <c r="D2015" s="334">
        <f ca="1" t="shared" si="326"/>
        <v>9</v>
      </c>
      <c r="E2015" s="327">
        <f ca="1" t="shared" si="327"/>
        <v>676</v>
      </c>
      <c r="F2015" s="327" t="str">
        <f ca="1">VLOOKUP(D2015,档案!A:C,3,FALSE)</f>
        <v>武汉开明</v>
      </c>
      <c r="G2015" s="338" t="str">
        <f ca="1">VLOOKUP(D2015,档案!A:B,2,FALSE)</f>
        <v>农商行豹澥支行310028</v>
      </c>
      <c r="H2015" s="328">
        <f ca="1" t="shared" si="319"/>
        <v>45749</v>
      </c>
      <c r="I2015" s="344" t="str">
        <f ca="1" t="shared" si="320"/>
        <v>ETC扣款</v>
      </c>
      <c r="J2015" s="344" t="str">
        <f ca="1" t="shared" si="321"/>
        <v>项目成本</v>
      </c>
      <c r="K2015" s="345">
        <f ca="1" t="shared" si="322"/>
        <v>0</v>
      </c>
      <c r="L2015" s="345">
        <f ca="1" t="shared" si="323"/>
        <v>11.15</v>
      </c>
      <c r="M2015" s="345">
        <f ca="1" t="shared" si="324"/>
        <v>508443.49</v>
      </c>
      <c r="N2015" s="345">
        <f ca="1" t="shared" si="325"/>
        <v>0</v>
      </c>
    </row>
    <row r="2016" ht="14.25" hidden="1" spans="1:14">
      <c r="A2016" s="334">
        <f>档案!A2015</f>
        <v>0</v>
      </c>
      <c r="B2016" s="334">
        <f ca="1" t="shared" si="318"/>
        <v>1</v>
      </c>
      <c r="D2016" s="334">
        <f ca="1" t="shared" si="326"/>
        <v>9</v>
      </c>
      <c r="E2016" s="327">
        <f ca="1" t="shared" si="327"/>
        <v>677</v>
      </c>
      <c r="F2016" s="327" t="str">
        <f ca="1">VLOOKUP(D2016,档案!A:C,3,FALSE)</f>
        <v>武汉开明</v>
      </c>
      <c r="G2016" s="338" t="str">
        <f ca="1">VLOOKUP(D2016,档案!A:B,2,FALSE)</f>
        <v>农商行豹澥支行310028</v>
      </c>
      <c r="H2016" s="328">
        <f ca="1" t="shared" si="319"/>
        <v>45750</v>
      </c>
      <c r="I2016" s="344" t="str">
        <f ca="1" t="shared" si="320"/>
        <v>ETC扣款</v>
      </c>
      <c r="J2016" s="344" t="str">
        <f ca="1" t="shared" si="321"/>
        <v>项目成本</v>
      </c>
      <c r="K2016" s="345">
        <f ca="1" t="shared" si="322"/>
        <v>0</v>
      </c>
      <c r="L2016" s="345">
        <f ca="1" t="shared" si="323"/>
        <v>10.1</v>
      </c>
      <c r="M2016" s="345">
        <f ca="1" t="shared" si="324"/>
        <v>508433.39</v>
      </c>
      <c r="N2016" s="345">
        <f ca="1" t="shared" si="325"/>
        <v>0</v>
      </c>
    </row>
    <row r="2017" ht="14.25" hidden="1" spans="1:14">
      <c r="A2017" s="334">
        <f>档案!A2016</f>
        <v>0</v>
      </c>
      <c r="B2017" s="334">
        <f ca="1" t="shared" si="318"/>
        <v>1</v>
      </c>
      <c r="D2017" s="334">
        <f ca="1" t="shared" si="326"/>
        <v>9</v>
      </c>
      <c r="E2017" s="327">
        <f ca="1" t="shared" si="327"/>
        <v>678</v>
      </c>
      <c r="F2017" s="327" t="str">
        <f ca="1">VLOOKUP(D2017,档案!A:C,3,FALSE)</f>
        <v>武汉开明</v>
      </c>
      <c r="G2017" s="338" t="str">
        <f ca="1">VLOOKUP(D2017,档案!A:B,2,FALSE)</f>
        <v>农商行豹澥支行310028</v>
      </c>
      <c r="H2017" s="328">
        <f ca="1" t="shared" si="319"/>
        <v>45750</v>
      </c>
      <c r="I2017" s="344" t="str">
        <f ca="1" t="shared" si="320"/>
        <v>综合部蒋霞用款武汉新办公室装修用材料采购付林家祥--个人</v>
      </c>
      <c r="J2017" s="344" t="str">
        <f ca="1" t="shared" si="321"/>
        <v>付日常费用</v>
      </c>
      <c r="K2017" s="345">
        <f ca="1" t="shared" si="322"/>
        <v>0</v>
      </c>
      <c r="L2017" s="345">
        <f ca="1" t="shared" si="323"/>
        <v>158</v>
      </c>
      <c r="M2017" s="345">
        <f ca="1" t="shared" si="324"/>
        <v>508275.39</v>
      </c>
      <c r="N2017" s="345">
        <f ca="1" t="shared" si="325"/>
        <v>0</v>
      </c>
    </row>
    <row r="2018" ht="14.25" hidden="1" spans="1:14">
      <c r="A2018" s="334">
        <f>档案!A2017</f>
        <v>0</v>
      </c>
      <c r="B2018" s="334">
        <f ca="1" t="shared" si="318"/>
        <v>1</v>
      </c>
      <c r="D2018" s="334">
        <f ca="1" t="shared" si="326"/>
        <v>9</v>
      </c>
      <c r="E2018" s="327">
        <f ca="1" t="shared" si="327"/>
        <v>679</v>
      </c>
      <c r="F2018" s="327" t="str">
        <f ca="1">VLOOKUP(D2018,档案!A:C,3,FALSE)</f>
        <v>武汉开明</v>
      </c>
      <c r="G2018" s="338" t="str">
        <f ca="1">VLOOKUP(D2018,档案!A:B,2,FALSE)</f>
        <v>农商行豹澥支行310028</v>
      </c>
      <c r="H2018" s="328">
        <f ca="1" t="shared" si="319"/>
        <v>45750</v>
      </c>
      <c r="I2018" s="344" t="str">
        <f ca="1" t="shared" si="320"/>
        <v>综合部蒋霞报销武汉开明省专纸质申报书3本胶装费--个人</v>
      </c>
      <c r="J2018" s="344" t="str">
        <f ca="1" t="shared" si="321"/>
        <v>付日常费用</v>
      </c>
      <c r="K2018" s="345">
        <f ca="1" t="shared" si="322"/>
        <v>0</v>
      </c>
      <c r="L2018" s="345">
        <f ca="1" t="shared" si="323"/>
        <v>33</v>
      </c>
      <c r="M2018" s="345">
        <f ca="1" t="shared" si="324"/>
        <v>508242.39</v>
      </c>
      <c r="N2018" s="345">
        <f ca="1" t="shared" si="325"/>
        <v>0</v>
      </c>
    </row>
    <row r="2019" ht="14.25" hidden="1" spans="1:14">
      <c r="A2019" s="334">
        <f>档案!A2018</f>
        <v>0</v>
      </c>
      <c r="B2019" s="334">
        <f ca="1" t="shared" si="318"/>
        <v>1</v>
      </c>
      <c r="D2019" s="334">
        <f ca="1" t="shared" si="326"/>
        <v>9</v>
      </c>
      <c r="E2019" s="327">
        <f ca="1" t="shared" si="327"/>
        <v>680</v>
      </c>
      <c r="F2019" s="327" t="str">
        <f ca="1">VLOOKUP(D2019,档案!A:C,3,FALSE)</f>
        <v>武汉开明</v>
      </c>
      <c r="G2019" s="338" t="str">
        <f ca="1">VLOOKUP(D2019,档案!A:B,2,FALSE)</f>
        <v>农商行豹澥支行310028</v>
      </c>
      <c r="H2019" s="328">
        <f ca="1" t="shared" si="319"/>
        <v>45750</v>
      </c>
      <c r="I2019" s="344" t="str">
        <f ca="1" t="shared" si="320"/>
        <v>综合部蒋霞报销胡敏用台式电脑、路由器、武汉开明珞珈分公司印章--个人</v>
      </c>
      <c r="J2019" s="344" t="str">
        <f ca="1" t="shared" si="321"/>
        <v>付日常费用</v>
      </c>
      <c r="K2019" s="345">
        <f ca="1" t="shared" si="322"/>
        <v>0</v>
      </c>
      <c r="L2019" s="345">
        <f ca="1" t="shared" si="323"/>
        <v>2432.17</v>
      </c>
      <c r="M2019" s="345">
        <f ca="1" t="shared" si="324"/>
        <v>505810.22</v>
      </c>
      <c r="N2019" s="345">
        <f ca="1" t="shared" si="325"/>
        <v>0</v>
      </c>
    </row>
    <row r="2020" ht="14.25" hidden="1" spans="1:14">
      <c r="A2020" s="334">
        <f>档案!A2019</f>
        <v>0</v>
      </c>
      <c r="B2020" s="334">
        <f ca="1" t="shared" si="318"/>
        <v>1</v>
      </c>
      <c r="D2020" s="334">
        <f ca="1" t="shared" si="326"/>
        <v>9</v>
      </c>
      <c r="E2020" s="327">
        <f ca="1" t="shared" si="327"/>
        <v>681</v>
      </c>
      <c r="F2020" s="327" t="str">
        <f ca="1">VLOOKUP(D2020,档案!A:C,3,FALSE)</f>
        <v>武汉开明</v>
      </c>
      <c r="G2020" s="338" t="str">
        <f ca="1">VLOOKUP(D2020,档案!A:B,2,FALSE)</f>
        <v>农商行豹澥支行310028</v>
      </c>
      <c r="H2020" s="328">
        <f ca="1" t="shared" si="319"/>
        <v>45750</v>
      </c>
      <c r="I2020" s="344" t="str">
        <f ca="1" t="shared" si="320"/>
        <v>综合部蒋霞用款公司ＬＯＧＯ铭牌制作安装付武汉古拉加斯文化传播有限公司--公司</v>
      </c>
      <c r="J2020" s="344" t="str">
        <f ca="1" t="shared" si="321"/>
        <v>付日常费用</v>
      </c>
      <c r="K2020" s="345">
        <f ca="1" t="shared" si="322"/>
        <v>0</v>
      </c>
      <c r="L2020" s="345">
        <f ca="1" t="shared" si="323"/>
        <v>640</v>
      </c>
      <c r="M2020" s="345">
        <f ca="1" t="shared" si="324"/>
        <v>505170.22</v>
      </c>
      <c r="N2020" s="345">
        <f ca="1" t="shared" si="325"/>
        <v>0</v>
      </c>
    </row>
    <row r="2021" ht="14.25" hidden="1" spans="1:14">
      <c r="A2021" s="334">
        <f>档案!A2020</f>
        <v>0</v>
      </c>
      <c r="B2021" s="334">
        <f ca="1" t="shared" si="318"/>
        <v>1</v>
      </c>
      <c r="D2021" s="334">
        <f ca="1" t="shared" si="326"/>
        <v>9</v>
      </c>
      <c r="E2021" s="327">
        <f ca="1" t="shared" si="327"/>
        <v>682</v>
      </c>
      <c r="F2021" s="327" t="str">
        <f ca="1">VLOOKUP(D2021,档案!A:C,3,FALSE)</f>
        <v>武汉开明</v>
      </c>
      <c r="G2021" s="338" t="str">
        <f ca="1">VLOOKUP(D2021,档案!A:B,2,FALSE)</f>
        <v>农商行豹澥支行310028</v>
      </c>
      <c r="H2021" s="328">
        <f ca="1" t="shared" si="319"/>
        <v>45750</v>
      </c>
      <c r="I2021" s="344" t="str">
        <f ca="1" t="shared" si="320"/>
        <v>综合部蒋霞报销智谷林总车位地锁--个人</v>
      </c>
      <c r="J2021" s="344" t="str">
        <f ca="1" t="shared" si="321"/>
        <v>付日常费用</v>
      </c>
      <c r="K2021" s="345">
        <f ca="1" t="shared" si="322"/>
        <v>0</v>
      </c>
      <c r="L2021" s="345">
        <f ca="1" t="shared" si="323"/>
        <v>131.53</v>
      </c>
      <c r="M2021" s="345">
        <f ca="1" t="shared" si="324"/>
        <v>505038.69</v>
      </c>
      <c r="N2021" s="345">
        <f ca="1" t="shared" si="325"/>
        <v>0</v>
      </c>
    </row>
    <row r="2022" ht="14.25" hidden="1" spans="1:14">
      <c r="A2022" s="334">
        <f>档案!A2021</f>
        <v>0</v>
      </c>
      <c r="B2022" s="334">
        <f ca="1" t="shared" si="318"/>
        <v>1</v>
      </c>
      <c r="D2022" s="334">
        <f ca="1" t="shared" si="326"/>
        <v>9</v>
      </c>
      <c r="E2022" s="327">
        <f ca="1" t="shared" si="327"/>
        <v>683</v>
      </c>
      <c r="F2022" s="327" t="str">
        <f ca="1">VLOOKUP(D2022,档案!A:C,3,FALSE)</f>
        <v>武汉开明</v>
      </c>
      <c r="G2022" s="338" t="str">
        <f ca="1">VLOOKUP(D2022,档案!A:B,2,FALSE)</f>
        <v>农商行豹澥支行310028</v>
      </c>
      <c r="H2022" s="328">
        <f ca="1" t="shared" si="319"/>
        <v>45750</v>
      </c>
      <c r="I2022" s="344" t="str">
        <f ca="1" t="shared" si="320"/>
        <v>综合部蒋霞报销搬迁用纸箱--个人</v>
      </c>
      <c r="J2022" s="344" t="str">
        <f ca="1" t="shared" si="321"/>
        <v>付日常费用</v>
      </c>
      <c r="K2022" s="345">
        <f ca="1" t="shared" si="322"/>
        <v>0</v>
      </c>
      <c r="L2022" s="345">
        <f ca="1" t="shared" si="323"/>
        <v>73</v>
      </c>
      <c r="M2022" s="345">
        <f ca="1" t="shared" si="324"/>
        <v>504965.69</v>
      </c>
      <c r="N2022" s="345">
        <f ca="1" t="shared" si="325"/>
        <v>0</v>
      </c>
    </row>
    <row r="2023" ht="14.25" hidden="1" spans="1:14">
      <c r="A2023" s="334">
        <f>档案!A2022</f>
        <v>0</v>
      </c>
      <c r="B2023" s="334">
        <f ca="1" t="shared" si="318"/>
        <v>1</v>
      </c>
      <c r="D2023" s="334">
        <f ca="1" t="shared" si="326"/>
        <v>9</v>
      </c>
      <c r="E2023" s="327">
        <f ca="1" t="shared" si="327"/>
        <v>684</v>
      </c>
      <c r="F2023" s="327" t="str">
        <f ca="1">VLOOKUP(D2023,档案!A:C,3,FALSE)</f>
        <v>武汉开明</v>
      </c>
      <c r="G2023" s="338" t="str">
        <f ca="1">VLOOKUP(D2023,档案!A:B,2,FALSE)</f>
        <v>农商行豹澥支行310028</v>
      </c>
      <c r="H2023" s="328">
        <f ca="1" t="shared" si="319"/>
        <v>45750</v>
      </c>
      <c r="I2023" s="344" t="str">
        <f ca="1" t="shared" si="320"/>
        <v>综合部蒋霞报销智谷林总2025.4.1-2026.3.31停车费--个人</v>
      </c>
      <c r="J2023" s="344" t="str">
        <f ca="1" t="shared" si="321"/>
        <v>付日常费用</v>
      </c>
      <c r="K2023" s="345">
        <f ca="1" t="shared" si="322"/>
        <v>0</v>
      </c>
      <c r="L2023" s="345">
        <f ca="1" t="shared" si="323"/>
        <v>3645</v>
      </c>
      <c r="M2023" s="345">
        <f ca="1" t="shared" si="324"/>
        <v>501320.69</v>
      </c>
      <c r="N2023" s="345">
        <f ca="1" t="shared" si="325"/>
        <v>0</v>
      </c>
    </row>
    <row r="2024" ht="14.25" hidden="1" spans="1:14">
      <c r="A2024" s="334">
        <f>档案!A2023</f>
        <v>0</v>
      </c>
      <c r="B2024" s="334">
        <f ca="1" t="shared" si="318"/>
        <v>1</v>
      </c>
      <c r="D2024" s="334">
        <f ca="1" t="shared" si="326"/>
        <v>9</v>
      </c>
      <c r="E2024" s="327">
        <f ca="1" t="shared" si="327"/>
        <v>685</v>
      </c>
      <c r="F2024" s="327" t="str">
        <f ca="1">VLOOKUP(D2024,档案!A:C,3,FALSE)</f>
        <v>武汉开明</v>
      </c>
      <c r="G2024" s="338" t="str">
        <f ca="1">VLOOKUP(D2024,档案!A:B,2,FALSE)</f>
        <v>农商行豹澥支行310028</v>
      </c>
      <c r="H2024" s="328">
        <f ca="1" t="shared" si="319"/>
        <v>45750</v>
      </c>
      <c r="I2024" s="344" t="str">
        <f ca="1" t="shared" si="320"/>
        <v>综合部蒋霞用款购手机2部（彭秀秀，商务部综合部共同使用）付林全意--个人</v>
      </c>
      <c r="J2024" s="344" t="str">
        <f ca="1" t="shared" si="321"/>
        <v>付日常费用</v>
      </c>
      <c r="K2024" s="345">
        <f ca="1" t="shared" si="322"/>
        <v>0</v>
      </c>
      <c r="L2024" s="345">
        <f ca="1" t="shared" si="323"/>
        <v>1178</v>
      </c>
      <c r="M2024" s="345">
        <f ca="1" t="shared" si="324"/>
        <v>500142.69</v>
      </c>
      <c r="N2024" s="345">
        <f ca="1" t="shared" si="325"/>
        <v>0</v>
      </c>
    </row>
    <row r="2025" ht="14.25" hidden="1" spans="1:14">
      <c r="A2025" s="334">
        <f>档案!A2024</f>
        <v>0</v>
      </c>
      <c r="B2025" s="334">
        <f ca="1" t="shared" si="318"/>
        <v>1</v>
      </c>
      <c r="D2025" s="334">
        <f ca="1" t="shared" si="326"/>
        <v>9</v>
      </c>
      <c r="E2025" s="327">
        <f ca="1" t="shared" si="327"/>
        <v>686</v>
      </c>
      <c r="F2025" s="327" t="str">
        <f ca="1">VLOOKUP(D2025,档案!A:C,3,FALSE)</f>
        <v>武汉开明</v>
      </c>
      <c r="G2025" s="338" t="str">
        <f ca="1">VLOOKUP(D2025,档案!A:B,2,FALSE)</f>
        <v>农商行豹澥支行310028</v>
      </c>
      <c r="H2025" s="328">
        <f ca="1" t="shared" si="319"/>
        <v>45750</v>
      </c>
      <c r="I2025" s="344" t="str">
        <f ca="1" t="shared" si="320"/>
        <v>综合部蒋霞报销2025.3.28公司搬迁费用--个人</v>
      </c>
      <c r="J2025" s="344" t="str">
        <f ca="1" t="shared" si="321"/>
        <v>付日常费用</v>
      </c>
      <c r="K2025" s="345">
        <f ca="1" t="shared" si="322"/>
        <v>0</v>
      </c>
      <c r="L2025" s="345">
        <f ca="1" t="shared" si="323"/>
        <v>1600</v>
      </c>
      <c r="M2025" s="345">
        <f ca="1" t="shared" si="324"/>
        <v>498542.69</v>
      </c>
      <c r="N2025" s="345">
        <f ca="1" t="shared" si="325"/>
        <v>0</v>
      </c>
    </row>
    <row r="2026" ht="14.25" hidden="1" spans="1:14">
      <c r="A2026" s="334">
        <f>档案!A2025</f>
        <v>0</v>
      </c>
      <c r="B2026" s="334">
        <f ca="1" t="shared" si="318"/>
        <v>1</v>
      </c>
      <c r="D2026" s="334">
        <f ca="1" t="shared" si="326"/>
        <v>9</v>
      </c>
      <c r="E2026" s="327">
        <f ca="1" t="shared" si="327"/>
        <v>687</v>
      </c>
      <c r="F2026" s="327" t="str">
        <f ca="1">VLOOKUP(D2026,档案!A:C,3,FALSE)</f>
        <v>武汉开明</v>
      </c>
      <c r="G2026" s="338" t="str">
        <f ca="1">VLOOKUP(D2026,档案!A:B,2,FALSE)</f>
        <v>农商行豹澥支行310028</v>
      </c>
      <c r="H2026" s="328">
        <f ca="1" t="shared" si="319"/>
        <v>45750</v>
      </c>
      <c r="I2026" s="344" t="str">
        <f ca="1" t="shared" si="320"/>
        <v>综合部蒋霞用款智谷Ａ16-5水电费（一楼充值200+二楼充值500）付武汉九筑华鼎建筑设计有限公司--公司</v>
      </c>
      <c r="J2026" s="344" t="str">
        <f ca="1" t="shared" si="321"/>
        <v>付日常费用</v>
      </c>
      <c r="K2026" s="345">
        <f ca="1" t="shared" si="322"/>
        <v>0</v>
      </c>
      <c r="L2026" s="345">
        <f ca="1" t="shared" si="323"/>
        <v>700</v>
      </c>
      <c r="M2026" s="345">
        <f ca="1" t="shared" si="324"/>
        <v>497842.69</v>
      </c>
      <c r="N2026" s="345">
        <f ca="1" t="shared" si="325"/>
        <v>0</v>
      </c>
    </row>
    <row r="2027" ht="14.25" hidden="1" spans="1:14">
      <c r="A2027" s="334">
        <f>档案!A2026</f>
        <v>0</v>
      </c>
      <c r="B2027" s="334">
        <f ca="1" t="shared" si="318"/>
        <v>1</v>
      </c>
      <c r="D2027" s="334">
        <f ca="1" t="shared" si="326"/>
        <v>9</v>
      </c>
      <c r="E2027" s="327">
        <f ca="1" t="shared" si="327"/>
        <v>688</v>
      </c>
      <c r="F2027" s="327" t="str">
        <f ca="1">VLOOKUP(D2027,档案!A:C,3,FALSE)</f>
        <v>武汉开明</v>
      </c>
      <c r="G2027" s="338" t="str">
        <f ca="1">VLOOKUP(D2027,档案!A:B,2,FALSE)</f>
        <v>农商行豹澥支行310028</v>
      </c>
      <c r="H2027" s="328">
        <f ca="1" t="shared" si="319"/>
        <v>45750</v>
      </c>
      <c r="I2027" s="344" t="str">
        <f ca="1" t="shared" si="320"/>
        <v>综合部蒋霞用款融创智谷A16-5号写字楼租赁合同房租18万元+电梯使用费1000/年（另25.3.5支付的2万元定金按合同转为房租）付武汉九筑华鼎建筑设计有限公司--公司</v>
      </c>
      <c r="J2027" s="344" t="str">
        <f ca="1" t="shared" si="321"/>
        <v>付日常费用</v>
      </c>
      <c r="K2027" s="345">
        <f ca="1" t="shared" si="322"/>
        <v>0</v>
      </c>
      <c r="L2027" s="345">
        <f ca="1" t="shared" si="323"/>
        <v>181000</v>
      </c>
      <c r="M2027" s="345">
        <f ca="1" t="shared" si="324"/>
        <v>316842.69</v>
      </c>
      <c r="N2027" s="345">
        <f ca="1" t="shared" si="325"/>
        <v>0</v>
      </c>
    </row>
    <row r="2028" ht="14.25" hidden="1" spans="1:14">
      <c r="A2028" s="334">
        <f>档案!A2027</f>
        <v>0</v>
      </c>
      <c r="B2028" s="334">
        <f ca="1" t="shared" si="318"/>
        <v>1</v>
      </c>
      <c r="D2028" s="334">
        <f ca="1" t="shared" si="326"/>
        <v>9</v>
      </c>
      <c r="E2028" s="327">
        <f ca="1" t="shared" si="327"/>
        <v>689</v>
      </c>
      <c r="F2028" s="327" t="str">
        <f ca="1">VLOOKUP(D2028,档案!A:C,3,FALSE)</f>
        <v>武汉开明</v>
      </c>
      <c r="G2028" s="338" t="str">
        <f ca="1">VLOOKUP(D2028,档案!A:B,2,FALSE)</f>
        <v>农商行豹澥支行310028</v>
      </c>
      <c r="H2028" s="328">
        <f ca="1" t="shared" si="319"/>
        <v>45750</v>
      </c>
      <c r="I2028" s="344" t="str">
        <f ca="1" t="shared" si="320"/>
        <v>商务部胡敏报销煅烧车间轻、重灰闪发器更新项目及轻灰一闪总管、重灰煅烧炉进气总管技改项目（安装施工）线下标书打印费--个人</v>
      </c>
      <c r="J2028" s="344" t="str">
        <f ca="1" t="shared" si="321"/>
        <v>项目成本</v>
      </c>
      <c r="K2028" s="345">
        <f ca="1" t="shared" si="322"/>
        <v>0</v>
      </c>
      <c r="L2028" s="345">
        <f ca="1" t="shared" si="323"/>
        <v>230</v>
      </c>
      <c r="M2028" s="345">
        <f ca="1" t="shared" si="324"/>
        <v>316612.69</v>
      </c>
      <c r="N2028" s="345">
        <f ca="1" t="shared" si="325"/>
        <v>0</v>
      </c>
    </row>
    <row r="2029" ht="14.25" hidden="1" spans="1:14">
      <c r="A2029" s="334">
        <f>档案!A2028</f>
        <v>0</v>
      </c>
      <c r="B2029" s="334">
        <f ca="1" t="shared" si="318"/>
        <v>1</v>
      </c>
      <c r="D2029" s="334">
        <f ca="1" t="shared" si="326"/>
        <v>9</v>
      </c>
      <c r="E2029" s="327">
        <f ca="1" t="shared" si="327"/>
        <v>690</v>
      </c>
      <c r="F2029" s="327" t="str">
        <f ca="1">VLOOKUP(D2029,档案!A:C,3,FALSE)</f>
        <v>武汉开明</v>
      </c>
      <c r="G2029" s="338" t="str">
        <f ca="1">VLOOKUP(D2029,档案!A:B,2,FALSE)</f>
        <v>农商行豹澥支行310028</v>
      </c>
      <c r="H2029" s="328">
        <f ca="1" t="shared" si="319"/>
        <v>45750</v>
      </c>
      <c r="I2029" s="344" t="str">
        <f ca="1" t="shared" si="320"/>
        <v>商务部胡敏报销保定区域和益公司破碎机转子在线维修项目 线下标书打印费--个人</v>
      </c>
      <c r="J2029" s="344" t="str">
        <f ca="1" t="shared" si="321"/>
        <v>项目成本</v>
      </c>
      <c r="K2029" s="345">
        <f ca="1" t="shared" si="322"/>
        <v>0</v>
      </c>
      <c r="L2029" s="345">
        <f ca="1" t="shared" si="323"/>
        <v>29</v>
      </c>
      <c r="M2029" s="345">
        <f ca="1" t="shared" si="324"/>
        <v>316583.69</v>
      </c>
      <c r="N2029" s="345">
        <f ca="1" t="shared" si="325"/>
        <v>0</v>
      </c>
    </row>
    <row r="2030" ht="14.25" hidden="1" spans="1:14">
      <c r="A2030" s="334">
        <f>档案!A2029</f>
        <v>0</v>
      </c>
      <c r="B2030" s="334">
        <f ca="1" t="shared" si="318"/>
        <v>1</v>
      </c>
      <c r="D2030" s="334">
        <f ca="1" t="shared" si="326"/>
        <v>9</v>
      </c>
      <c r="E2030" s="327">
        <f ca="1" t="shared" si="327"/>
        <v>691</v>
      </c>
      <c r="F2030" s="327" t="str">
        <f ca="1">VLOOKUP(D2030,档案!A:C,3,FALSE)</f>
        <v>武汉开明</v>
      </c>
      <c r="G2030" s="338" t="str">
        <f ca="1">VLOOKUP(D2030,档案!A:B,2,FALSE)</f>
        <v>农商行豹澥支行310028</v>
      </c>
      <c r="H2030" s="328">
        <f ca="1" t="shared" si="319"/>
        <v>45750</v>
      </c>
      <c r="I2030" s="344" t="str">
        <f ca="1" t="shared" si="320"/>
        <v>商务部胡敏报销中盐东兴云梦制盐有限公司线下标打印费--个人</v>
      </c>
      <c r="J2030" s="344" t="str">
        <f ca="1" t="shared" si="321"/>
        <v>项目成本</v>
      </c>
      <c r="K2030" s="345">
        <f ca="1" t="shared" si="322"/>
        <v>0</v>
      </c>
      <c r="L2030" s="345">
        <f ca="1" t="shared" si="323"/>
        <v>259.6</v>
      </c>
      <c r="M2030" s="345">
        <f ca="1" t="shared" si="324"/>
        <v>316324.09</v>
      </c>
      <c r="N2030" s="345">
        <f ca="1" t="shared" si="325"/>
        <v>0</v>
      </c>
    </row>
    <row r="2031" ht="14.25" hidden="1" spans="1:14">
      <c r="A2031" s="334">
        <f>档案!A2030</f>
        <v>0</v>
      </c>
      <c r="B2031" s="334">
        <f ca="1" t="shared" si="318"/>
        <v>1</v>
      </c>
      <c r="D2031" s="334">
        <f ca="1" t="shared" si="326"/>
        <v>9</v>
      </c>
      <c r="E2031" s="327">
        <f ca="1" t="shared" si="327"/>
        <v>692</v>
      </c>
      <c r="F2031" s="327" t="str">
        <f ca="1">VLOOKUP(D2031,档案!A:C,3,FALSE)</f>
        <v>武汉开明</v>
      </c>
      <c r="G2031" s="338" t="str">
        <f ca="1">VLOOKUP(D2031,档案!A:B,2,FALSE)</f>
        <v>农商行豹澥支行310028</v>
      </c>
      <c r="H2031" s="328">
        <f ca="1" t="shared" si="319"/>
        <v>45750</v>
      </c>
      <c r="I2031" s="344" t="str">
        <f ca="1" t="shared" si="320"/>
        <v>商务部周奇报销中铄公司帮我司围标，平台需要缴纳CA年费100元--个人</v>
      </c>
      <c r="J2031" s="344" t="str">
        <f ca="1" t="shared" si="321"/>
        <v>项目成本</v>
      </c>
      <c r="K2031" s="345">
        <f ca="1" t="shared" si="322"/>
        <v>0</v>
      </c>
      <c r="L2031" s="345">
        <f ca="1" t="shared" si="323"/>
        <v>100</v>
      </c>
      <c r="M2031" s="345">
        <f ca="1" t="shared" si="324"/>
        <v>316224.09</v>
      </c>
      <c r="N2031" s="345">
        <f ca="1" t="shared" si="325"/>
        <v>0</v>
      </c>
    </row>
    <row r="2032" ht="14.25" hidden="1" spans="1:14">
      <c r="A2032" s="334">
        <f>档案!A2031</f>
        <v>0</v>
      </c>
      <c r="B2032" s="334">
        <f ca="1" t="shared" si="318"/>
        <v>1</v>
      </c>
      <c r="D2032" s="334">
        <f ca="1" t="shared" si="326"/>
        <v>9</v>
      </c>
      <c r="E2032" s="327">
        <f ca="1" t="shared" si="327"/>
        <v>693</v>
      </c>
      <c r="F2032" s="327" t="str">
        <f ca="1">VLOOKUP(D2032,档案!A:C,3,FALSE)</f>
        <v>武汉开明</v>
      </c>
      <c r="G2032" s="338" t="str">
        <f ca="1">VLOOKUP(D2032,档案!A:B,2,FALSE)</f>
        <v>农商行豹澥支行310028</v>
      </c>
      <c r="H2032" s="328">
        <f ca="1" t="shared" si="319"/>
        <v>45750</v>
      </c>
      <c r="I2032" s="344" t="str">
        <f ca="1" t="shared" si="320"/>
        <v>销售部林维用款生育津贴福利费--个人</v>
      </c>
      <c r="J2032" s="344" t="str">
        <f ca="1" t="shared" si="321"/>
        <v>项目成本</v>
      </c>
      <c r="K2032" s="345">
        <f ca="1" t="shared" si="322"/>
        <v>0</v>
      </c>
      <c r="L2032" s="345">
        <f ca="1" t="shared" si="323"/>
        <v>2071.8</v>
      </c>
      <c r="M2032" s="345">
        <f ca="1" t="shared" si="324"/>
        <v>314152.29</v>
      </c>
      <c r="N2032" s="345">
        <f ca="1" t="shared" si="325"/>
        <v>0</v>
      </c>
    </row>
    <row r="2033" ht="14.25" hidden="1" spans="1:14">
      <c r="A2033" s="334">
        <f>档案!A2032</f>
        <v>0</v>
      </c>
      <c r="B2033" s="334">
        <f ca="1" t="shared" si="318"/>
        <v>1</v>
      </c>
      <c r="D2033" s="334">
        <f ca="1" t="shared" si="326"/>
        <v>9</v>
      </c>
      <c r="E2033" s="327">
        <f ca="1" t="shared" si="327"/>
        <v>694</v>
      </c>
      <c r="F2033" s="327" t="str">
        <f ca="1">VLOOKUP(D2033,档案!A:C,3,FALSE)</f>
        <v>武汉开明</v>
      </c>
      <c r="G2033" s="338" t="str">
        <f ca="1">VLOOKUP(D2033,档案!A:B,2,FALSE)</f>
        <v>农商行豹澥支行310028</v>
      </c>
      <c r="H2033" s="328">
        <f ca="1" t="shared" si="319"/>
        <v>45750</v>
      </c>
      <c r="I2033" s="344" t="str">
        <f ca="1" t="shared" si="320"/>
        <v>销售部林维报销日照钢铁3.9招待费--个人</v>
      </c>
      <c r="J2033" s="344" t="str">
        <f ca="1" t="shared" si="321"/>
        <v>项目成本</v>
      </c>
      <c r="K2033" s="345">
        <f ca="1" t="shared" si="322"/>
        <v>0</v>
      </c>
      <c r="L2033" s="345">
        <f ca="1" t="shared" si="323"/>
        <v>744</v>
      </c>
      <c r="M2033" s="345">
        <f ca="1" t="shared" si="324"/>
        <v>313408.29</v>
      </c>
      <c r="N2033" s="345">
        <f ca="1" t="shared" si="325"/>
        <v>0</v>
      </c>
    </row>
    <row r="2034" ht="14.25" hidden="1" spans="1:14">
      <c r="A2034" s="334">
        <f>档案!A2033</f>
        <v>0</v>
      </c>
      <c r="B2034" s="334">
        <f ca="1" t="shared" si="318"/>
        <v>1</v>
      </c>
      <c r="D2034" s="334">
        <f ca="1" t="shared" si="326"/>
        <v>9</v>
      </c>
      <c r="E2034" s="327">
        <f ca="1" t="shared" si="327"/>
        <v>695</v>
      </c>
      <c r="F2034" s="327" t="str">
        <f ca="1">VLOOKUP(D2034,档案!A:C,3,FALSE)</f>
        <v>武汉开明</v>
      </c>
      <c r="G2034" s="338" t="str">
        <f ca="1">VLOOKUP(D2034,档案!A:B,2,FALSE)</f>
        <v>农商行豹澥支行310028</v>
      </c>
      <c r="H2034" s="328">
        <f ca="1" t="shared" si="319"/>
        <v>45750</v>
      </c>
      <c r="I2034" s="344" t="str">
        <f ca="1" t="shared" si="320"/>
        <v>销售部林维报销日照钢铁3.5招待费--个人</v>
      </c>
      <c r="J2034" s="344" t="str">
        <f ca="1" t="shared" si="321"/>
        <v>项目成本</v>
      </c>
      <c r="K2034" s="345">
        <f ca="1" t="shared" si="322"/>
        <v>0</v>
      </c>
      <c r="L2034" s="345">
        <f ca="1" t="shared" si="323"/>
        <v>160</v>
      </c>
      <c r="M2034" s="345">
        <f ca="1" t="shared" si="324"/>
        <v>313248.29</v>
      </c>
      <c r="N2034" s="345">
        <f ca="1" t="shared" si="325"/>
        <v>0</v>
      </c>
    </row>
    <row r="2035" ht="14.25" hidden="1" spans="1:14">
      <c r="A2035" s="334">
        <f>档案!A2034</f>
        <v>0</v>
      </c>
      <c r="B2035" s="334">
        <f ca="1" t="shared" si="318"/>
        <v>1</v>
      </c>
      <c r="D2035" s="334">
        <f ca="1" t="shared" si="326"/>
        <v>9</v>
      </c>
      <c r="E2035" s="327">
        <f ca="1" t="shared" si="327"/>
        <v>696</v>
      </c>
      <c r="F2035" s="327" t="str">
        <f ca="1">VLOOKUP(D2035,档案!A:C,3,FALSE)</f>
        <v>武汉开明</v>
      </c>
      <c r="G2035" s="338" t="str">
        <f ca="1">VLOOKUP(D2035,档案!A:B,2,FALSE)</f>
        <v>农商行豹澥支行310028</v>
      </c>
      <c r="H2035" s="328">
        <f ca="1" t="shared" si="319"/>
        <v>45750</v>
      </c>
      <c r="I2035" s="344" t="str">
        <f ca="1" t="shared" si="320"/>
        <v>销售部管厚良报销湖北宜昌兴发集团3.13午餐招待费--个人</v>
      </c>
      <c r="J2035" s="344" t="str">
        <f ca="1" t="shared" si="321"/>
        <v>项目成本</v>
      </c>
      <c r="K2035" s="345">
        <f ca="1" t="shared" si="322"/>
        <v>0</v>
      </c>
      <c r="L2035" s="345">
        <f ca="1" t="shared" si="323"/>
        <v>390</v>
      </c>
      <c r="M2035" s="345">
        <f ca="1" t="shared" si="324"/>
        <v>312858.29</v>
      </c>
      <c r="N2035" s="345">
        <f ca="1" t="shared" si="325"/>
        <v>0</v>
      </c>
    </row>
    <row r="2036" ht="14.25" hidden="1" spans="1:14">
      <c r="A2036" s="334">
        <f>档案!A2035</f>
        <v>0</v>
      </c>
      <c r="B2036" s="334">
        <f ca="1" t="shared" si="318"/>
        <v>1</v>
      </c>
      <c r="D2036" s="334">
        <f ca="1" t="shared" si="326"/>
        <v>9</v>
      </c>
      <c r="E2036" s="327">
        <f ca="1" t="shared" si="327"/>
        <v>697</v>
      </c>
      <c r="F2036" s="327" t="str">
        <f ca="1">VLOOKUP(D2036,档案!A:C,3,FALSE)</f>
        <v>武汉开明</v>
      </c>
      <c r="G2036" s="338" t="str">
        <f ca="1">VLOOKUP(D2036,档案!A:B,2,FALSE)</f>
        <v>农商行豹澥支行310028</v>
      </c>
      <c r="H2036" s="328">
        <f ca="1" t="shared" si="319"/>
        <v>45750</v>
      </c>
      <c r="I2036" s="344" t="str">
        <f ca="1" t="shared" si="320"/>
        <v>销售部管厚良报销内蒙古兴发科技3.16晚餐招待费--个人</v>
      </c>
      <c r="J2036" s="344" t="str">
        <f ca="1" t="shared" si="321"/>
        <v>项目成本</v>
      </c>
      <c r="K2036" s="345">
        <f ca="1" t="shared" si="322"/>
        <v>0</v>
      </c>
      <c r="L2036" s="345">
        <f ca="1" t="shared" si="323"/>
        <v>516</v>
      </c>
      <c r="M2036" s="345">
        <f ca="1" t="shared" si="324"/>
        <v>312342.29</v>
      </c>
      <c r="N2036" s="345">
        <f ca="1" t="shared" si="325"/>
        <v>0</v>
      </c>
    </row>
    <row r="2037" ht="14.25" hidden="1" spans="1:14">
      <c r="A2037" s="334">
        <f>档案!A2036</f>
        <v>0</v>
      </c>
      <c r="B2037" s="334">
        <f ca="1" t="shared" si="318"/>
        <v>1</v>
      </c>
      <c r="D2037" s="334">
        <f ca="1" t="shared" si="326"/>
        <v>9</v>
      </c>
      <c r="E2037" s="327">
        <f ca="1" t="shared" si="327"/>
        <v>698</v>
      </c>
      <c r="F2037" s="327" t="str">
        <f ca="1">VLOOKUP(D2037,档案!A:C,3,FALSE)</f>
        <v>武汉开明</v>
      </c>
      <c r="G2037" s="338" t="str">
        <f ca="1">VLOOKUP(D2037,档案!A:B,2,FALSE)</f>
        <v>农商行豹澥支行310028</v>
      </c>
      <c r="H2037" s="328">
        <f ca="1" t="shared" si="319"/>
        <v>45750</v>
      </c>
      <c r="I2037" s="344" t="str">
        <f ca="1" t="shared" si="320"/>
        <v>销售部管厚良报销湖北双环3.9晚餐招待费--个人</v>
      </c>
      <c r="J2037" s="344" t="str">
        <f ca="1" t="shared" si="321"/>
        <v>项目成本</v>
      </c>
      <c r="K2037" s="345">
        <f ca="1" t="shared" si="322"/>
        <v>0</v>
      </c>
      <c r="L2037" s="345">
        <f ca="1" t="shared" si="323"/>
        <v>179</v>
      </c>
      <c r="M2037" s="345">
        <f ca="1" t="shared" si="324"/>
        <v>312163.29</v>
      </c>
      <c r="N2037" s="345">
        <f ca="1" t="shared" si="325"/>
        <v>0</v>
      </c>
    </row>
    <row r="2038" ht="14.25" hidden="1" spans="1:14">
      <c r="A2038" s="334">
        <f>档案!A2037</f>
        <v>0</v>
      </c>
      <c r="B2038" s="334">
        <f ca="1" t="shared" si="318"/>
        <v>1</v>
      </c>
      <c r="D2038" s="334">
        <f ca="1" t="shared" si="326"/>
        <v>9</v>
      </c>
      <c r="E2038" s="327">
        <f ca="1" t="shared" si="327"/>
        <v>699</v>
      </c>
      <c r="F2038" s="327" t="str">
        <f ca="1">VLOOKUP(D2038,档案!A:C,3,FALSE)</f>
        <v>武汉开明</v>
      </c>
      <c r="G2038" s="338" t="str">
        <f ca="1">VLOOKUP(D2038,档案!A:B,2,FALSE)</f>
        <v>农商行豹澥支行310028</v>
      </c>
      <c r="H2038" s="328">
        <f ca="1" t="shared" si="319"/>
        <v>45750</v>
      </c>
      <c r="I2038" s="344" t="str">
        <f ca="1" t="shared" si="320"/>
        <v>生产部程时勇报销湖北双环3.16交通费--个人</v>
      </c>
      <c r="J2038" s="344" t="str">
        <f ca="1" t="shared" si="321"/>
        <v>项目成本</v>
      </c>
      <c r="K2038" s="345">
        <f ca="1" t="shared" si="322"/>
        <v>0</v>
      </c>
      <c r="L2038" s="345">
        <f ca="1" t="shared" si="323"/>
        <v>87</v>
      </c>
      <c r="M2038" s="345">
        <f ca="1" t="shared" si="324"/>
        <v>312076.29</v>
      </c>
      <c r="N2038" s="345">
        <f ca="1" t="shared" si="325"/>
        <v>0</v>
      </c>
    </row>
    <row r="2039" ht="14.25" hidden="1" spans="1:14">
      <c r="A2039" s="334">
        <f>档案!A2038</f>
        <v>0</v>
      </c>
      <c r="B2039" s="334">
        <f ca="1" t="shared" si="318"/>
        <v>1</v>
      </c>
      <c r="D2039" s="334">
        <f ca="1" t="shared" si="326"/>
        <v>9</v>
      </c>
      <c r="E2039" s="327">
        <f ca="1" t="shared" si="327"/>
        <v>700</v>
      </c>
      <c r="F2039" s="327" t="str">
        <f ca="1">VLOOKUP(D2039,档案!A:C,3,FALSE)</f>
        <v>武汉开明</v>
      </c>
      <c r="G2039" s="338" t="str">
        <f ca="1">VLOOKUP(D2039,档案!A:B,2,FALSE)</f>
        <v>农商行豹澥支行310028</v>
      </c>
      <c r="H2039" s="328">
        <f ca="1" t="shared" si="319"/>
        <v>45750</v>
      </c>
      <c r="I2039" s="344" t="str">
        <f ca="1" t="shared" si="320"/>
        <v>生产部毛昌兵报销河南华润电力3.20交通费--个人</v>
      </c>
      <c r="J2039" s="344" t="str">
        <f ca="1" t="shared" si="321"/>
        <v>项目成本</v>
      </c>
      <c r="K2039" s="345">
        <f ca="1" t="shared" si="322"/>
        <v>0</v>
      </c>
      <c r="L2039" s="345">
        <f ca="1" t="shared" si="323"/>
        <v>347</v>
      </c>
      <c r="M2039" s="345">
        <f ca="1" t="shared" si="324"/>
        <v>311729.29</v>
      </c>
      <c r="N2039" s="345">
        <f ca="1" t="shared" si="325"/>
        <v>0</v>
      </c>
    </row>
    <row r="2040" ht="14.25" hidden="1" spans="1:14">
      <c r="A2040" s="334">
        <f>档案!A2039</f>
        <v>0</v>
      </c>
      <c r="B2040" s="334">
        <f ca="1" t="shared" si="318"/>
        <v>1</v>
      </c>
      <c r="D2040" s="334">
        <f ca="1" t="shared" si="326"/>
        <v>9</v>
      </c>
      <c r="E2040" s="327">
        <f ca="1" t="shared" si="327"/>
        <v>701</v>
      </c>
      <c r="F2040" s="327" t="str">
        <f ca="1">VLOOKUP(D2040,档案!A:C,3,FALSE)</f>
        <v>武汉开明</v>
      </c>
      <c r="G2040" s="338" t="str">
        <f ca="1">VLOOKUP(D2040,档案!A:B,2,FALSE)</f>
        <v>农商行豹澥支行310028</v>
      </c>
      <c r="H2040" s="328">
        <f ca="1" t="shared" si="319"/>
        <v>45750</v>
      </c>
      <c r="I2040" s="344" t="str">
        <f ca="1" t="shared" si="320"/>
        <v>生产部房延云报销青海发投3.26德令哈到西宁72元，西宁到鄂州375元--个人</v>
      </c>
      <c r="J2040" s="344" t="str">
        <f ca="1" t="shared" si="321"/>
        <v>项目成本</v>
      </c>
      <c r="K2040" s="345">
        <f ca="1" t="shared" si="322"/>
        <v>0</v>
      </c>
      <c r="L2040" s="345">
        <f ca="1" t="shared" si="323"/>
        <v>447</v>
      </c>
      <c r="M2040" s="345">
        <f ca="1" t="shared" si="324"/>
        <v>311282.29</v>
      </c>
      <c r="N2040" s="345">
        <f ca="1" t="shared" si="325"/>
        <v>0</v>
      </c>
    </row>
    <row r="2041" ht="14.25" hidden="1" spans="1:14">
      <c r="A2041" s="334">
        <f>档案!A2040</f>
        <v>0</v>
      </c>
      <c r="B2041" s="334">
        <f ca="1" t="shared" si="318"/>
        <v>1</v>
      </c>
      <c r="D2041" s="334">
        <f ca="1" t="shared" si="326"/>
        <v>9</v>
      </c>
      <c r="E2041" s="327">
        <f ca="1" t="shared" si="327"/>
        <v>702</v>
      </c>
      <c r="F2041" s="327" t="str">
        <f ca="1">VLOOKUP(D2041,档案!A:C,3,FALSE)</f>
        <v>武汉开明</v>
      </c>
      <c r="G2041" s="338" t="str">
        <f ca="1">VLOOKUP(D2041,档案!A:B,2,FALSE)</f>
        <v>农商行豹澥支行310028</v>
      </c>
      <c r="H2041" s="328">
        <f ca="1" t="shared" si="319"/>
        <v>45750</v>
      </c>
      <c r="I2041" s="344" t="str">
        <f ca="1" t="shared" si="320"/>
        <v>生产部包兴报销山西铝业3.1-3.2交通费--个人</v>
      </c>
      <c r="J2041" s="344" t="str">
        <f ca="1" t="shared" si="321"/>
        <v>项目成本</v>
      </c>
      <c r="K2041" s="345">
        <f ca="1" t="shared" si="322"/>
        <v>0</v>
      </c>
      <c r="L2041" s="345">
        <f ca="1" t="shared" si="323"/>
        <v>47.48</v>
      </c>
      <c r="M2041" s="345">
        <f ca="1" t="shared" si="324"/>
        <v>311234.81</v>
      </c>
      <c r="N2041" s="345">
        <f ca="1" t="shared" si="325"/>
        <v>0</v>
      </c>
    </row>
    <row r="2042" ht="14.25" hidden="1" spans="1:14">
      <c r="A2042" s="334">
        <f>档案!A2041</f>
        <v>0</v>
      </c>
      <c r="B2042" s="334">
        <f ca="1" t="shared" si="318"/>
        <v>1</v>
      </c>
      <c r="D2042" s="334">
        <f ca="1" t="shared" si="326"/>
        <v>9</v>
      </c>
      <c r="E2042" s="327">
        <f ca="1" t="shared" si="327"/>
        <v>703</v>
      </c>
      <c r="F2042" s="327" t="str">
        <f ca="1">VLOOKUP(D2042,档案!A:C,3,FALSE)</f>
        <v>武汉开明</v>
      </c>
      <c r="G2042" s="338" t="str">
        <f ca="1">VLOOKUP(D2042,档案!A:B,2,FALSE)</f>
        <v>农商行豹澥支行310028</v>
      </c>
      <c r="H2042" s="328">
        <f ca="1" t="shared" si="319"/>
        <v>45750</v>
      </c>
      <c r="I2042" s="344" t="str">
        <f ca="1" t="shared" si="320"/>
        <v>生产部包兴报销山西铝业3.2-3.10打印费--个人</v>
      </c>
      <c r="J2042" s="344" t="str">
        <f ca="1" t="shared" si="321"/>
        <v>项目成本</v>
      </c>
      <c r="K2042" s="345">
        <f ca="1" t="shared" si="322"/>
        <v>0</v>
      </c>
      <c r="L2042" s="345">
        <f ca="1" t="shared" si="323"/>
        <v>276</v>
      </c>
      <c r="M2042" s="345">
        <f ca="1" t="shared" si="324"/>
        <v>310958.81</v>
      </c>
      <c r="N2042" s="345">
        <f ca="1" t="shared" si="325"/>
        <v>0</v>
      </c>
    </row>
    <row r="2043" ht="14.25" hidden="1" spans="1:14">
      <c r="A2043" s="334">
        <f>档案!A2042</f>
        <v>0</v>
      </c>
      <c r="B2043" s="334">
        <f ca="1" t="shared" si="318"/>
        <v>1</v>
      </c>
      <c r="D2043" s="334">
        <f ca="1" t="shared" si="326"/>
        <v>9</v>
      </c>
      <c r="E2043" s="327">
        <f ca="1" t="shared" si="327"/>
        <v>704</v>
      </c>
      <c r="F2043" s="327" t="str">
        <f ca="1">VLOOKUP(D2043,档案!A:C,3,FALSE)</f>
        <v>武汉开明</v>
      </c>
      <c r="G2043" s="338" t="str">
        <f ca="1">VLOOKUP(D2043,档案!A:B,2,FALSE)</f>
        <v>农商行豹澥支行310028</v>
      </c>
      <c r="H2043" s="328">
        <f ca="1" t="shared" si="319"/>
        <v>45750</v>
      </c>
      <c r="I2043" s="344" t="str">
        <f ca="1" t="shared" si="320"/>
        <v>生产部闵洋用款新疆伊犁竖炉除尘道项目朱大勇外包团队尾款49209元，冲借支30000元，付19209元--个人</v>
      </c>
      <c r="J2043" s="344" t="str">
        <f ca="1" t="shared" si="321"/>
        <v>项目成本</v>
      </c>
      <c r="K2043" s="345">
        <f ca="1" t="shared" si="322"/>
        <v>0</v>
      </c>
      <c r="L2043" s="345">
        <f ca="1" t="shared" si="323"/>
        <v>19209</v>
      </c>
      <c r="M2043" s="345">
        <f ca="1" t="shared" si="324"/>
        <v>291749.81</v>
      </c>
      <c r="N2043" s="345">
        <f ca="1" t="shared" si="325"/>
        <v>0</v>
      </c>
    </row>
    <row r="2044" ht="14.25" hidden="1" spans="1:14">
      <c r="A2044" s="334">
        <f>档案!A2043</f>
        <v>0</v>
      </c>
      <c r="B2044" s="334">
        <f ca="1" t="shared" si="318"/>
        <v>1</v>
      </c>
      <c r="D2044" s="334">
        <f ca="1" t="shared" si="326"/>
        <v>9</v>
      </c>
      <c r="E2044" s="327">
        <f ca="1" t="shared" si="327"/>
        <v>705</v>
      </c>
      <c r="F2044" s="327" t="str">
        <f ca="1">VLOOKUP(D2044,档案!A:C,3,FALSE)</f>
        <v>武汉开明</v>
      </c>
      <c r="G2044" s="338" t="str">
        <f ca="1">VLOOKUP(D2044,档案!A:B,2,FALSE)</f>
        <v>农商行豹澥支行310028</v>
      </c>
      <c r="H2044" s="328">
        <f ca="1" t="shared" si="319"/>
        <v>45750</v>
      </c>
      <c r="I2044" s="344" t="str">
        <f ca="1" t="shared" si="320"/>
        <v>生产部闵洋用款伊犁钢铁朱丹宁承包工程尾款39437元，冲借支29169元，付10268元--个人</v>
      </c>
      <c r="J2044" s="344" t="str">
        <f ca="1" t="shared" si="321"/>
        <v>项目成本</v>
      </c>
      <c r="K2044" s="345">
        <f ca="1" t="shared" si="322"/>
        <v>0</v>
      </c>
      <c r="L2044" s="345">
        <f ca="1" t="shared" si="323"/>
        <v>10268</v>
      </c>
      <c r="M2044" s="345">
        <f ca="1" t="shared" si="324"/>
        <v>281481.81</v>
      </c>
      <c r="N2044" s="345">
        <f ca="1" t="shared" si="325"/>
        <v>0</v>
      </c>
    </row>
    <row r="2045" ht="14.25" hidden="1" spans="1:14">
      <c r="A2045" s="334">
        <f>档案!A2044</f>
        <v>0</v>
      </c>
      <c r="B2045" s="334">
        <f ca="1" t="shared" si="318"/>
        <v>1</v>
      </c>
      <c r="D2045" s="334">
        <f ca="1" t="shared" si="326"/>
        <v>9</v>
      </c>
      <c r="E2045" s="327">
        <f ca="1" t="shared" si="327"/>
        <v>706</v>
      </c>
      <c r="F2045" s="327" t="str">
        <f ca="1">VLOOKUP(D2045,档案!A:C,3,FALSE)</f>
        <v>武汉开明</v>
      </c>
      <c r="G2045" s="338" t="str">
        <f ca="1">VLOOKUP(D2045,档案!A:B,2,FALSE)</f>
        <v>农商行豹澥支行310028</v>
      </c>
      <c r="H2045" s="328">
        <f ca="1" t="shared" si="319"/>
        <v>45750</v>
      </c>
      <c r="I2045" s="344" t="str">
        <f ca="1" t="shared" si="320"/>
        <v>生产部闵洋报销3.27伊犁钢铁回公司交通费--个人</v>
      </c>
      <c r="J2045" s="344" t="str">
        <f ca="1" t="shared" si="321"/>
        <v>项目成本</v>
      </c>
      <c r="K2045" s="345">
        <f ca="1" t="shared" si="322"/>
        <v>0</v>
      </c>
      <c r="L2045" s="345">
        <f ca="1" t="shared" si="323"/>
        <v>1269</v>
      </c>
      <c r="M2045" s="345">
        <f ca="1" t="shared" si="324"/>
        <v>280212.81</v>
      </c>
      <c r="N2045" s="345">
        <f ca="1" t="shared" si="325"/>
        <v>0</v>
      </c>
    </row>
    <row r="2046" ht="14.25" hidden="1" spans="1:14">
      <c r="A2046" s="334">
        <f>档案!A2045</f>
        <v>0</v>
      </c>
      <c r="B2046" s="334">
        <f ca="1" t="shared" si="318"/>
        <v>1</v>
      </c>
      <c r="D2046" s="334">
        <f ca="1" t="shared" si="326"/>
        <v>9</v>
      </c>
      <c r="E2046" s="327">
        <f ca="1" t="shared" si="327"/>
        <v>707</v>
      </c>
      <c r="F2046" s="327" t="str">
        <f ca="1">VLOOKUP(D2046,档案!A:C,3,FALSE)</f>
        <v>武汉开明</v>
      </c>
      <c r="G2046" s="338" t="str">
        <f ca="1">VLOOKUP(D2046,档案!A:B,2,FALSE)</f>
        <v>农商行豹澥支行310028</v>
      </c>
      <c r="H2046" s="328">
        <f ca="1" t="shared" si="319"/>
        <v>45750</v>
      </c>
      <c r="I2046" s="344" t="str">
        <f ca="1" t="shared" si="320"/>
        <v>生产部唐欣欣报销日照钢铁采购车刀，白砂轮片材料费--个人</v>
      </c>
      <c r="J2046" s="344" t="str">
        <f ca="1" t="shared" si="321"/>
        <v>项目成本</v>
      </c>
      <c r="K2046" s="345">
        <f ca="1" t="shared" si="322"/>
        <v>0</v>
      </c>
      <c r="L2046" s="345">
        <f ca="1" t="shared" si="323"/>
        <v>931</v>
      </c>
      <c r="M2046" s="345">
        <f ca="1" t="shared" si="324"/>
        <v>279281.81</v>
      </c>
      <c r="N2046" s="345">
        <f ca="1" t="shared" si="325"/>
        <v>0</v>
      </c>
    </row>
    <row r="2047" ht="14.25" hidden="1" spans="1:14">
      <c r="A2047" s="334">
        <f>档案!A2046</f>
        <v>0</v>
      </c>
      <c r="B2047" s="334">
        <f ca="1" t="shared" si="318"/>
        <v>1</v>
      </c>
      <c r="D2047" s="334">
        <f ca="1" t="shared" si="326"/>
        <v>9</v>
      </c>
      <c r="E2047" s="327">
        <f ca="1" t="shared" si="327"/>
        <v>708</v>
      </c>
      <c r="F2047" s="327" t="str">
        <f ca="1">VLOOKUP(D2047,档案!A:C,3,FALSE)</f>
        <v>武汉开明</v>
      </c>
      <c r="G2047" s="338" t="str">
        <f ca="1">VLOOKUP(D2047,档案!A:B,2,FALSE)</f>
        <v>农商行豹澥支行310028</v>
      </c>
      <c r="H2047" s="328">
        <f ca="1" t="shared" si="319"/>
        <v>45750</v>
      </c>
      <c r="I2047" s="344" t="str">
        <f ca="1" t="shared" si="320"/>
        <v>生产部闵洋用款伊犁钢铁捞渣机行车轨道矫正项目剩余尾款25838元，已付18000元，付叶玉辉7838元
--个人</v>
      </c>
      <c r="J2047" s="344" t="str">
        <f ca="1" t="shared" si="321"/>
        <v>项目成本</v>
      </c>
      <c r="K2047" s="345">
        <f ca="1" t="shared" si="322"/>
        <v>0</v>
      </c>
      <c r="L2047" s="345">
        <f ca="1" t="shared" si="323"/>
        <v>7838</v>
      </c>
      <c r="M2047" s="345">
        <f ca="1" t="shared" si="324"/>
        <v>271443.81</v>
      </c>
      <c r="N2047" s="345">
        <f ca="1" t="shared" si="325"/>
        <v>0</v>
      </c>
    </row>
    <row r="2048" ht="14.25" hidden="1" spans="1:14">
      <c r="A2048" s="334">
        <f>档案!A2047</f>
        <v>0</v>
      </c>
      <c r="B2048" s="334">
        <f ca="1" t="shared" si="318"/>
        <v>1</v>
      </c>
      <c r="D2048" s="334">
        <f ca="1" t="shared" si="326"/>
        <v>9</v>
      </c>
      <c r="E2048" s="327">
        <f ca="1" t="shared" si="327"/>
        <v>709</v>
      </c>
      <c r="F2048" s="327" t="str">
        <f ca="1">VLOOKUP(D2048,档案!A:C,3,FALSE)</f>
        <v>武汉开明</v>
      </c>
      <c r="G2048" s="338" t="str">
        <f ca="1">VLOOKUP(D2048,档案!A:B,2,FALSE)</f>
        <v>农商行豹澥支行310028</v>
      </c>
      <c r="H2048" s="328">
        <f ca="1" t="shared" si="319"/>
        <v>45750</v>
      </c>
      <c r="I2048" s="344" t="str">
        <f ca="1" t="shared" si="320"/>
        <v>生产部黄国恩报销日照钢铁4.1-4.2交通费--个人</v>
      </c>
      <c r="J2048" s="344" t="str">
        <f ca="1" t="shared" si="321"/>
        <v>项目成本</v>
      </c>
      <c r="K2048" s="345">
        <f ca="1" t="shared" si="322"/>
        <v>0</v>
      </c>
      <c r="L2048" s="345">
        <f ca="1" t="shared" si="323"/>
        <v>232</v>
      </c>
      <c r="M2048" s="345">
        <f ca="1" t="shared" si="324"/>
        <v>271211.81</v>
      </c>
      <c r="N2048" s="345">
        <f ca="1" t="shared" si="325"/>
        <v>0</v>
      </c>
    </row>
    <row r="2049" ht="14.25" hidden="1" spans="1:14">
      <c r="A2049" s="334">
        <f>档案!A2048</f>
        <v>0</v>
      </c>
      <c r="B2049" s="334">
        <f ca="1" t="shared" si="318"/>
        <v>1</v>
      </c>
      <c r="D2049" s="334">
        <f ca="1" t="shared" si="326"/>
        <v>9</v>
      </c>
      <c r="E2049" s="327">
        <f ca="1" t="shared" si="327"/>
        <v>710</v>
      </c>
      <c r="F2049" s="327" t="str">
        <f ca="1">VLOOKUP(D2049,档案!A:C,3,FALSE)</f>
        <v>武汉开明</v>
      </c>
      <c r="G2049" s="338" t="str">
        <f ca="1">VLOOKUP(D2049,档案!A:B,2,FALSE)</f>
        <v>农商行豹澥支行310028</v>
      </c>
      <c r="H2049" s="328">
        <f ca="1" t="shared" si="319"/>
        <v>45750</v>
      </c>
      <c r="I2049" s="344" t="str">
        <f ca="1" t="shared" si="320"/>
        <v>生产部马全花用款青海发投民乐村办公处八个月房租20000元，2025年3月31日至2025年11月30日房租付王明生--个人</v>
      </c>
      <c r="J2049" s="344" t="str">
        <f ca="1" t="shared" si="321"/>
        <v>项目成本</v>
      </c>
      <c r="K2049" s="345">
        <f ca="1" t="shared" si="322"/>
        <v>0</v>
      </c>
      <c r="L2049" s="345">
        <f ca="1" t="shared" si="323"/>
        <v>20000</v>
      </c>
      <c r="M2049" s="345">
        <f ca="1" t="shared" si="324"/>
        <v>251211.81</v>
      </c>
      <c r="N2049" s="345">
        <f ca="1" t="shared" si="325"/>
        <v>0</v>
      </c>
    </row>
    <row r="2050" ht="14.25" hidden="1" spans="1:14">
      <c r="A2050" s="334">
        <f>档案!A2049</f>
        <v>0</v>
      </c>
      <c r="B2050" s="334">
        <f ca="1" t="shared" si="318"/>
        <v>1</v>
      </c>
      <c r="D2050" s="334">
        <f ca="1" t="shared" si="326"/>
        <v>9</v>
      </c>
      <c r="E2050" s="327">
        <f ca="1" t="shared" si="327"/>
        <v>711</v>
      </c>
      <c r="F2050" s="327" t="str">
        <f ca="1">VLOOKUP(D2050,档案!A:C,3,FALSE)</f>
        <v>武汉开明</v>
      </c>
      <c r="G2050" s="338" t="str">
        <f ca="1">VLOOKUP(D2050,档案!A:B,2,FALSE)</f>
        <v>农商行豹澥支行310028</v>
      </c>
      <c r="H2050" s="328">
        <f ca="1" t="shared" si="319"/>
        <v>45750</v>
      </c>
      <c r="I2050" s="344" t="str">
        <f ca="1" t="shared" si="320"/>
        <v>生产部李权智用款湖北双环高压锅炉蒸汽吹灰管项目外协人员工资生活费付剡本前 李超 谷月飞 杨广--个人</v>
      </c>
      <c r="J2050" s="344" t="str">
        <f ca="1" t="shared" si="321"/>
        <v>项目成本</v>
      </c>
      <c r="K2050" s="345">
        <f ca="1" t="shared" si="322"/>
        <v>0</v>
      </c>
      <c r="L2050" s="345">
        <f ca="1" t="shared" si="323"/>
        <v>45120</v>
      </c>
      <c r="M2050" s="345">
        <f ca="1" t="shared" si="324"/>
        <v>206091.81</v>
      </c>
      <c r="N2050" s="345">
        <f ca="1" t="shared" si="325"/>
        <v>0</v>
      </c>
    </row>
    <row r="2051" ht="14.25" hidden="1" spans="1:14">
      <c r="A2051" s="334">
        <f>档案!A2050</f>
        <v>0</v>
      </c>
      <c r="B2051" s="334">
        <f ca="1" t="shared" ref="B2051:B2114" si="328">COUNTA(INDIRECT("'"&amp;A2051&amp;"'!a:a"))</f>
        <v>1</v>
      </c>
      <c r="D2051" s="334">
        <f ca="1" t="shared" si="326"/>
        <v>9</v>
      </c>
      <c r="E2051" s="327">
        <f ca="1" t="shared" si="327"/>
        <v>712</v>
      </c>
      <c r="F2051" s="327" t="str">
        <f ca="1">VLOOKUP(D2051,档案!A:C,3,FALSE)</f>
        <v>武汉开明</v>
      </c>
      <c r="G2051" s="338" t="str">
        <f ca="1">VLOOKUP(D2051,档案!A:B,2,FALSE)</f>
        <v>农商行豹澥支行310028</v>
      </c>
      <c r="H2051" s="328">
        <f ca="1" t="shared" ref="H2051:H2114" si="329">INDEX(INDIRECT("'"&amp;$D2051&amp;"'!A:g"),$E2051,COLUMN()-7)</f>
        <v>45750</v>
      </c>
      <c r="I2051" s="344" t="str">
        <f ca="1" t="shared" ref="I2051:I2114" si="330">INDEX(INDIRECT("'"&amp;$D2051&amp;"'!A:g"),$E2051,COLUMN()-7)</f>
        <v>付武汉彤烨中信转款</v>
      </c>
      <c r="J2051" s="344" t="str">
        <f ca="1" t="shared" ref="J2051:J2114" si="331">INDEX(INDIRECT("'"&amp;$D2051&amp;"'!A:g"),$E2051,COLUMN()-7)</f>
        <v>转出他行或提现</v>
      </c>
      <c r="K2051" s="345">
        <f ca="1" t="shared" ref="K2051:K2114" si="332">INDEX(INDIRECT("'"&amp;$D2051&amp;"'!A:g"),$E2051,COLUMN()-7)</f>
        <v>0</v>
      </c>
      <c r="L2051" s="345">
        <f ca="1" t="shared" ref="L2051:L2114" si="333">INDEX(INDIRECT("'"&amp;$D2051&amp;"'!A:g"),$E2051,COLUMN()-7)</f>
        <v>20000</v>
      </c>
      <c r="M2051" s="345">
        <f ca="1" t="shared" ref="M2051:M2114" si="334">INDEX(INDIRECT("'"&amp;$D2051&amp;"'!A:g"),$E2051,COLUMN()-7)</f>
        <v>186091.81</v>
      </c>
      <c r="N2051" s="345">
        <f ca="1" t="shared" ref="N2051:N2114" si="335">INDEX(INDIRECT("'"&amp;$D2051&amp;"'!A:g"),$E2051,COLUMN()-7)</f>
        <v>0</v>
      </c>
    </row>
    <row r="2052" ht="14.25" hidden="1" spans="1:14">
      <c r="A2052" s="334">
        <f>档案!A2051</f>
        <v>0</v>
      </c>
      <c r="B2052" s="334">
        <f ca="1" t="shared" si="328"/>
        <v>1</v>
      </c>
      <c r="D2052" s="334">
        <f ca="1" t="shared" ref="D2052:D2115" si="336">IF(E2051&gt;=VLOOKUP(D2051,A:B,2,FALSE),D2051+1,D2051)</f>
        <v>9</v>
      </c>
      <c r="E2052" s="327">
        <f ca="1" t="shared" ref="E2052:E2115" si="337">IF(E2051&gt;=VLOOKUP(D2051,A:B,2,FALSE),3,E2051+1)</f>
        <v>713</v>
      </c>
      <c r="F2052" s="327" t="str">
        <f ca="1">VLOOKUP(D2052,档案!A:C,3,FALSE)</f>
        <v>武汉开明</v>
      </c>
      <c r="G2052" s="338" t="str">
        <f ca="1">VLOOKUP(D2052,档案!A:B,2,FALSE)</f>
        <v>农商行豹澥支行310028</v>
      </c>
      <c r="H2052" s="328">
        <f ca="1" t="shared" si="329"/>
        <v>45750</v>
      </c>
      <c r="I2052" s="344" t="str">
        <f ca="1" t="shared" si="330"/>
        <v>ETC扣款</v>
      </c>
      <c r="J2052" s="344" t="str">
        <f ca="1" t="shared" si="331"/>
        <v>项目成本</v>
      </c>
      <c r="K2052" s="345">
        <f ca="1" t="shared" si="332"/>
        <v>0</v>
      </c>
      <c r="L2052" s="345">
        <f ca="1" t="shared" si="333"/>
        <v>76.91</v>
      </c>
      <c r="M2052" s="345">
        <f ca="1" t="shared" si="334"/>
        <v>186014.9</v>
      </c>
      <c r="N2052" s="345">
        <f ca="1" t="shared" si="335"/>
        <v>0</v>
      </c>
    </row>
    <row r="2053" ht="14.25" hidden="1" spans="1:14">
      <c r="A2053" s="334">
        <f>档案!A2052</f>
        <v>0</v>
      </c>
      <c r="B2053" s="334">
        <f ca="1" t="shared" si="328"/>
        <v>1</v>
      </c>
      <c r="D2053" s="334">
        <f ca="1" t="shared" si="336"/>
        <v>9</v>
      </c>
      <c r="E2053" s="327">
        <f ca="1" t="shared" si="337"/>
        <v>714</v>
      </c>
      <c r="F2053" s="327" t="str">
        <f ca="1">VLOOKUP(D2053,档案!A:C,3,FALSE)</f>
        <v>武汉开明</v>
      </c>
      <c r="G2053" s="338" t="str">
        <f ca="1">VLOOKUP(D2053,档案!A:B,2,FALSE)</f>
        <v>农商行豹澥支行310028</v>
      </c>
      <c r="H2053" s="328">
        <f ca="1" t="shared" si="329"/>
        <v>45750</v>
      </c>
      <c r="I2053" s="344" t="str">
        <f ca="1" t="shared" si="330"/>
        <v>付周嘉琦3月工资</v>
      </c>
      <c r="J2053" s="344" t="str">
        <f ca="1" t="shared" si="331"/>
        <v>付日常费用</v>
      </c>
      <c r="K2053" s="345">
        <f ca="1" t="shared" si="332"/>
        <v>0</v>
      </c>
      <c r="L2053" s="345">
        <f ca="1" t="shared" si="333"/>
        <v>1786.67</v>
      </c>
      <c r="M2053" s="345">
        <f ca="1" t="shared" si="334"/>
        <v>184228.23</v>
      </c>
      <c r="N2053" s="345">
        <f ca="1" t="shared" si="335"/>
        <v>0</v>
      </c>
    </row>
    <row r="2054" ht="14.25" hidden="1" spans="1:14">
      <c r="A2054" s="334">
        <f>档案!A2053</f>
        <v>0</v>
      </c>
      <c r="B2054" s="334">
        <f ca="1" t="shared" si="328"/>
        <v>1</v>
      </c>
      <c r="D2054" s="334">
        <f ca="1" t="shared" si="336"/>
        <v>9</v>
      </c>
      <c r="E2054" s="327">
        <f ca="1" t="shared" si="337"/>
        <v>715</v>
      </c>
      <c r="F2054" s="327" t="str">
        <f ca="1">VLOOKUP(D2054,档案!A:C,3,FALSE)</f>
        <v>武汉开明</v>
      </c>
      <c r="G2054" s="338" t="str">
        <f ca="1">VLOOKUP(D2054,档案!A:B,2,FALSE)</f>
        <v>农商行豹澥支行310028</v>
      </c>
      <c r="H2054" s="328">
        <f ca="1" t="shared" si="329"/>
        <v>45751</v>
      </c>
      <c r="I2054" s="344" t="str">
        <f ca="1" t="shared" si="330"/>
        <v>ETC扣款</v>
      </c>
      <c r="J2054" s="344" t="str">
        <f ca="1" t="shared" si="331"/>
        <v>项目成本</v>
      </c>
      <c r="K2054" s="345">
        <f ca="1" t="shared" si="332"/>
        <v>0</v>
      </c>
      <c r="L2054" s="345">
        <f ca="1" t="shared" si="333"/>
        <v>13.3</v>
      </c>
      <c r="M2054" s="345">
        <f ca="1" t="shared" si="334"/>
        <v>184214.93</v>
      </c>
      <c r="N2054" s="345">
        <f ca="1" t="shared" si="335"/>
        <v>0</v>
      </c>
    </row>
    <row r="2055" ht="14.25" hidden="1" spans="1:14">
      <c r="A2055" s="334">
        <f>档案!A2054</f>
        <v>0</v>
      </c>
      <c r="B2055" s="334">
        <f ca="1" t="shared" si="328"/>
        <v>1</v>
      </c>
      <c r="D2055" s="334">
        <f ca="1" t="shared" si="336"/>
        <v>9</v>
      </c>
      <c r="E2055" s="327">
        <f ca="1" t="shared" si="337"/>
        <v>716</v>
      </c>
      <c r="F2055" s="327" t="str">
        <f ca="1">VLOOKUP(D2055,档案!A:C,3,FALSE)</f>
        <v>武汉开明</v>
      </c>
      <c r="G2055" s="338" t="str">
        <f ca="1">VLOOKUP(D2055,档案!A:B,2,FALSE)</f>
        <v>农商行豹澥支行310028</v>
      </c>
      <c r="H2055" s="328">
        <f ca="1" t="shared" si="329"/>
        <v>45754</v>
      </c>
      <c r="I2055" s="344" t="str">
        <f ca="1" t="shared" si="330"/>
        <v>ETC扣款（无单）</v>
      </c>
      <c r="J2055" s="344" t="str">
        <f ca="1" t="shared" si="331"/>
        <v>项目成本</v>
      </c>
      <c r="K2055" s="345">
        <f ca="1" t="shared" si="332"/>
        <v>0</v>
      </c>
      <c r="L2055" s="345">
        <f ca="1" t="shared" si="333"/>
        <v>130.15</v>
      </c>
      <c r="M2055" s="345">
        <f ca="1" t="shared" si="334"/>
        <v>184084.78</v>
      </c>
      <c r="N2055" s="345">
        <f ca="1" t="shared" si="335"/>
        <v>0</v>
      </c>
    </row>
    <row r="2056" ht="14.25" hidden="1" spans="1:14">
      <c r="A2056" s="334">
        <f>档案!A2055</f>
        <v>0</v>
      </c>
      <c r="B2056" s="334">
        <f ca="1" t="shared" si="328"/>
        <v>1</v>
      </c>
      <c r="D2056" s="334">
        <f ca="1" t="shared" si="336"/>
        <v>9</v>
      </c>
      <c r="E2056" s="327">
        <f ca="1" t="shared" si="337"/>
        <v>717</v>
      </c>
      <c r="F2056" s="327" t="str">
        <f ca="1">VLOOKUP(D2056,档案!A:C,3,FALSE)</f>
        <v>武汉开明</v>
      </c>
      <c r="G2056" s="338" t="str">
        <f ca="1">VLOOKUP(D2056,档案!A:B,2,FALSE)</f>
        <v>农商行豹澥支行310028</v>
      </c>
      <c r="H2056" s="328">
        <f ca="1" t="shared" si="329"/>
        <v>45755</v>
      </c>
      <c r="I2056" s="344" t="str">
        <f ca="1" t="shared" si="330"/>
        <v>ETC扣款</v>
      </c>
      <c r="J2056" s="344" t="str">
        <f ca="1" t="shared" si="331"/>
        <v>项目成本</v>
      </c>
      <c r="K2056" s="345">
        <f ca="1" t="shared" si="332"/>
        <v>0</v>
      </c>
      <c r="L2056" s="345">
        <f ca="1" t="shared" si="333"/>
        <v>71.25</v>
      </c>
      <c r="M2056" s="345">
        <f ca="1" t="shared" si="334"/>
        <v>184013.53</v>
      </c>
      <c r="N2056" s="345">
        <f ca="1" t="shared" si="335"/>
        <v>0</v>
      </c>
    </row>
    <row r="2057" ht="14.25" hidden="1" spans="1:14">
      <c r="A2057" s="334">
        <f>档案!A2056</f>
        <v>0</v>
      </c>
      <c r="B2057" s="334">
        <f ca="1" t="shared" si="328"/>
        <v>1</v>
      </c>
      <c r="D2057" s="334">
        <f ca="1" t="shared" si="336"/>
        <v>9</v>
      </c>
      <c r="E2057" s="327">
        <f ca="1" t="shared" si="337"/>
        <v>718</v>
      </c>
      <c r="F2057" s="327" t="str">
        <f ca="1">VLOOKUP(D2057,档案!A:C,3,FALSE)</f>
        <v>武汉开明</v>
      </c>
      <c r="G2057" s="338" t="str">
        <f ca="1">VLOOKUP(D2057,档案!A:B,2,FALSE)</f>
        <v>农商行豹澥支行310028</v>
      </c>
      <c r="H2057" s="328">
        <f ca="1" t="shared" si="329"/>
        <v>45755</v>
      </c>
      <c r="I2057" s="344" t="str">
        <f ca="1" t="shared" si="330"/>
        <v>生产部闵洋用款新疆伊犁钢铁环冷机项目部分尾款付叶玉辉--个人</v>
      </c>
      <c r="J2057" s="344" t="str">
        <f ca="1" t="shared" si="331"/>
        <v>项目成本</v>
      </c>
      <c r="K2057" s="345">
        <f ca="1" t="shared" si="332"/>
        <v>0</v>
      </c>
      <c r="L2057" s="345">
        <f ca="1" t="shared" si="333"/>
        <v>7618</v>
      </c>
      <c r="M2057" s="345">
        <f ca="1" t="shared" si="334"/>
        <v>176395.53</v>
      </c>
      <c r="N2057" s="345">
        <f ca="1" t="shared" si="335"/>
        <v>0</v>
      </c>
    </row>
    <row r="2058" ht="14.25" hidden="1" spans="1:14">
      <c r="A2058" s="334">
        <f>档案!A2057</f>
        <v>0</v>
      </c>
      <c r="B2058" s="334">
        <f ca="1" t="shared" si="328"/>
        <v>1</v>
      </c>
      <c r="D2058" s="334">
        <f ca="1" t="shared" si="336"/>
        <v>9</v>
      </c>
      <c r="E2058" s="327">
        <f ca="1" t="shared" si="337"/>
        <v>719</v>
      </c>
      <c r="F2058" s="327" t="str">
        <f ca="1">VLOOKUP(D2058,档案!A:C,3,FALSE)</f>
        <v>武汉开明</v>
      </c>
      <c r="G2058" s="338" t="str">
        <f ca="1">VLOOKUP(D2058,档案!A:B,2,FALSE)</f>
        <v>农商行豹澥支行310028</v>
      </c>
      <c r="H2058" s="328">
        <f ca="1" t="shared" si="329"/>
        <v>45755</v>
      </c>
      <c r="I2058" s="344" t="str">
        <f ca="1" t="shared" si="330"/>
        <v>ETC扣款</v>
      </c>
      <c r="J2058" s="344" t="str">
        <f ca="1" t="shared" si="331"/>
        <v>项目成本</v>
      </c>
      <c r="K2058" s="345">
        <f ca="1" t="shared" si="332"/>
        <v>0</v>
      </c>
      <c r="L2058" s="345">
        <f ca="1" t="shared" si="333"/>
        <v>21.61</v>
      </c>
      <c r="M2058" s="345">
        <f ca="1" t="shared" si="334"/>
        <v>176373.92</v>
      </c>
      <c r="N2058" s="345">
        <f ca="1" t="shared" si="335"/>
        <v>0</v>
      </c>
    </row>
    <row r="2059" ht="14.25" hidden="1" spans="1:14">
      <c r="A2059" s="334">
        <f>档案!A2058</f>
        <v>0</v>
      </c>
      <c r="B2059" s="334">
        <f ca="1" t="shared" si="328"/>
        <v>1</v>
      </c>
      <c r="D2059" s="334">
        <f ca="1" t="shared" si="336"/>
        <v>9</v>
      </c>
      <c r="E2059" s="327">
        <f ca="1" t="shared" si="337"/>
        <v>720</v>
      </c>
      <c r="F2059" s="327" t="str">
        <f ca="1">VLOOKUP(D2059,档案!A:C,3,FALSE)</f>
        <v>武汉开明</v>
      </c>
      <c r="G2059" s="338" t="str">
        <f ca="1">VLOOKUP(D2059,档案!A:B,2,FALSE)</f>
        <v>农商行豹澥支行310028</v>
      </c>
      <c r="H2059" s="328">
        <f ca="1" t="shared" si="329"/>
        <v>45755</v>
      </c>
      <c r="I2059" s="344" t="str">
        <f ca="1" t="shared" si="330"/>
        <v>ETC扣款</v>
      </c>
      <c r="J2059" s="344" t="str">
        <f ca="1" t="shared" si="331"/>
        <v>项目成本</v>
      </c>
      <c r="K2059" s="345">
        <f ca="1" t="shared" si="332"/>
        <v>0</v>
      </c>
      <c r="L2059" s="345">
        <f ca="1" t="shared" si="333"/>
        <v>23.75</v>
      </c>
      <c r="M2059" s="345">
        <f ca="1" t="shared" si="334"/>
        <v>176350.17</v>
      </c>
      <c r="N2059" s="345">
        <f ca="1" t="shared" si="335"/>
        <v>0</v>
      </c>
    </row>
    <row r="2060" ht="14.25" hidden="1" spans="1:14">
      <c r="A2060" s="334">
        <f>档案!A2059</f>
        <v>0</v>
      </c>
      <c r="B2060" s="334">
        <f ca="1" t="shared" si="328"/>
        <v>1</v>
      </c>
      <c r="D2060" s="334">
        <f ca="1" t="shared" si="336"/>
        <v>9</v>
      </c>
      <c r="E2060" s="327">
        <f ca="1" t="shared" si="337"/>
        <v>721</v>
      </c>
      <c r="F2060" s="327" t="str">
        <f ca="1">VLOOKUP(D2060,档案!A:C,3,FALSE)</f>
        <v>武汉开明</v>
      </c>
      <c r="G2060" s="338" t="str">
        <f ca="1">VLOOKUP(D2060,档案!A:B,2,FALSE)</f>
        <v>农商行豹澥支行310028</v>
      </c>
      <c r="H2060" s="328">
        <f ca="1" t="shared" si="329"/>
        <v>45755</v>
      </c>
      <c r="I2060" s="344" t="str">
        <f ca="1" t="shared" si="330"/>
        <v>ETC扣款</v>
      </c>
      <c r="J2060" s="344" t="str">
        <f ca="1" t="shared" si="331"/>
        <v>项目成本</v>
      </c>
      <c r="K2060" s="345">
        <f ca="1" t="shared" si="332"/>
        <v>0</v>
      </c>
      <c r="L2060" s="345">
        <f ca="1" t="shared" si="333"/>
        <v>61.75</v>
      </c>
      <c r="M2060" s="345">
        <f ca="1" t="shared" si="334"/>
        <v>176288.42</v>
      </c>
      <c r="N2060" s="345">
        <f ca="1" t="shared" si="335"/>
        <v>0</v>
      </c>
    </row>
    <row r="2061" ht="14.25" hidden="1" spans="1:14">
      <c r="A2061" s="334">
        <f>档案!A2060</f>
        <v>0</v>
      </c>
      <c r="B2061" s="334">
        <f ca="1" t="shared" si="328"/>
        <v>1</v>
      </c>
      <c r="D2061" s="334">
        <f ca="1" t="shared" si="336"/>
        <v>9</v>
      </c>
      <c r="E2061" s="327">
        <f ca="1" t="shared" si="337"/>
        <v>722</v>
      </c>
      <c r="F2061" s="327" t="str">
        <f ca="1">VLOOKUP(D2061,档案!A:C,3,FALSE)</f>
        <v>武汉开明</v>
      </c>
      <c r="G2061" s="338" t="str">
        <f ca="1">VLOOKUP(D2061,档案!A:B,2,FALSE)</f>
        <v>农商行豹澥支行310028</v>
      </c>
      <c r="H2061" s="328">
        <f ca="1" t="shared" si="329"/>
        <v>45755</v>
      </c>
      <c r="I2061" s="344" t="str">
        <f ca="1" t="shared" si="330"/>
        <v>ETC扣款</v>
      </c>
      <c r="J2061" s="344" t="str">
        <f ca="1" t="shared" si="331"/>
        <v>项目成本</v>
      </c>
      <c r="K2061" s="345">
        <f ca="1" t="shared" si="332"/>
        <v>0</v>
      </c>
      <c r="L2061" s="345">
        <f ca="1" t="shared" si="333"/>
        <v>28.5</v>
      </c>
      <c r="M2061" s="345">
        <f ca="1" t="shared" si="334"/>
        <v>176259.92</v>
      </c>
      <c r="N2061" s="345">
        <f ca="1" t="shared" si="335"/>
        <v>0</v>
      </c>
    </row>
    <row r="2062" ht="14.25" hidden="1" spans="1:14">
      <c r="A2062" s="334">
        <f>档案!A2061</f>
        <v>0</v>
      </c>
      <c r="B2062" s="334">
        <f ca="1" t="shared" si="328"/>
        <v>1</v>
      </c>
      <c r="D2062" s="334">
        <f ca="1" t="shared" si="336"/>
        <v>9</v>
      </c>
      <c r="E2062" s="327">
        <f ca="1" t="shared" si="337"/>
        <v>723</v>
      </c>
      <c r="F2062" s="327" t="str">
        <f ca="1">VLOOKUP(D2062,档案!A:C,3,FALSE)</f>
        <v>武汉开明</v>
      </c>
      <c r="G2062" s="338" t="str">
        <f ca="1">VLOOKUP(D2062,档案!A:B,2,FALSE)</f>
        <v>农商行豹澥支行310028</v>
      </c>
      <c r="H2062" s="328">
        <f ca="1" t="shared" si="329"/>
        <v>45755</v>
      </c>
      <c r="I2062" s="344" t="str">
        <f ca="1" t="shared" si="330"/>
        <v>ETC扣款</v>
      </c>
      <c r="J2062" s="344" t="str">
        <f ca="1" t="shared" si="331"/>
        <v>项目成本</v>
      </c>
      <c r="K2062" s="345">
        <f ca="1" t="shared" si="332"/>
        <v>0</v>
      </c>
      <c r="L2062" s="345">
        <f ca="1" t="shared" si="333"/>
        <v>52.25</v>
      </c>
      <c r="M2062" s="345">
        <f ca="1" t="shared" si="334"/>
        <v>176207.67</v>
      </c>
      <c r="N2062" s="345">
        <f ca="1" t="shared" si="335"/>
        <v>0</v>
      </c>
    </row>
    <row r="2063" ht="14.25" hidden="1" spans="1:14">
      <c r="A2063" s="334">
        <f>档案!A2062</f>
        <v>0</v>
      </c>
      <c r="B2063" s="334">
        <f ca="1" t="shared" si="328"/>
        <v>1</v>
      </c>
      <c r="D2063" s="334">
        <f ca="1" t="shared" si="336"/>
        <v>9</v>
      </c>
      <c r="E2063" s="327">
        <f ca="1" t="shared" si="337"/>
        <v>724</v>
      </c>
      <c r="F2063" s="327" t="str">
        <f ca="1">VLOOKUP(D2063,档案!A:C,3,FALSE)</f>
        <v>武汉开明</v>
      </c>
      <c r="G2063" s="338" t="str">
        <f ca="1">VLOOKUP(D2063,档案!A:B,2,FALSE)</f>
        <v>农商行豹澥支行310028</v>
      </c>
      <c r="H2063" s="328">
        <f ca="1" t="shared" si="329"/>
        <v>45755</v>
      </c>
      <c r="I2063" s="344" t="str">
        <f ca="1" t="shared" si="330"/>
        <v>ETC扣款</v>
      </c>
      <c r="J2063" s="344" t="str">
        <f ca="1" t="shared" si="331"/>
        <v>项目成本</v>
      </c>
      <c r="K2063" s="345">
        <f ca="1" t="shared" si="332"/>
        <v>0</v>
      </c>
      <c r="L2063" s="345">
        <f ca="1" t="shared" si="333"/>
        <v>199.04</v>
      </c>
      <c r="M2063" s="345">
        <f ca="1" t="shared" si="334"/>
        <v>176008.63</v>
      </c>
      <c r="N2063" s="345">
        <f ca="1" t="shared" si="335"/>
        <v>0</v>
      </c>
    </row>
    <row r="2064" ht="14.25" hidden="1" spans="1:14">
      <c r="A2064" s="334">
        <f>档案!A2063</f>
        <v>0</v>
      </c>
      <c r="B2064" s="334">
        <f ca="1" t="shared" si="328"/>
        <v>1</v>
      </c>
      <c r="D2064" s="334">
        <f ca="1" t="shared" si="336"/>
        <v>9</v>
      </c>
      <c r="E2064" s="327">
        <f ca="1" t="shared" si="337"/>
        <v>725</v>
      </c>
      <c r="F2064" s="327" t="str">
        <f ca="1">VLOOKUP(D2064,档案!A:C,3,FALSE)</f>
        <v>武汉开明</v>
      </c>
      <c r="G2064" s="338" t="str">
        <f ca="1">VLOOKUP(D2064,档案!A:B,2,FALSE)</f>
        <v>农商行豹澥支行310028</v>
      </c>
      <c r="H2064" s="328">
        <f ca="1" t="shared" si="329"/>
        <v>45755</v>
      </c>
      <c r="I2064" s="344" t="str">
        <f ca="1" t="shared" si="330"/>
        <v>综合部蒋霞用款商务部任娇艳电脑及销售会计童西婷电脑增加2个硬盘512G+重装系统+来回闪送付武汉市洪山区顺世数码经营部--公司</v>
      </c>
      <c r="J2064" s="344" t="str">
        <f ca="1" t="shared" si="331"/>
        <v>付日常费用</v>
      </c>
      <c r="K2064" s="345">
        <f ca="1" t="shared" si="332"/>
        <v>0</v>
      </c>
      <c r="L2064" s="345">
        <f ca="1" t="shared" si="333"/>
        <v>700</v>
      </c>
      <c r="M2064" s="345">
        <f ca="1" t="shared" si="334"/>
        <v>175308.63</v>
      </c>
      <c r="N2064" s="345">
        <f ca="1" t="shared" si="335"/>
        <v>0</v>
      </c>
    </row>
    <row r="2065" ht="14.25" hidden="1" spans="1:14">
      <c r="A2065" s="334">
        <f>档案!A2064</f>
        <v>0</v>
      </c>
      <c r="B2065" s="334">
        <f ca="1" t="shared" si="328"/>
        <v>1</v>
      </c>
      <c r="D2065" s="334">
        <f ca="1" t="shared" si="336"/>
        <v>9</v>
      </c>
      <c r="E2065" s="327">
        <f ca="1" t="shared" si="337"/>
        <v>726</v>
      </c>
      <c r="F2065" s="327" t="str">
        <f ca="1">VLOOKUP(D2065,档案!A:C,3,FALSE)</f>
        <v>武汉开明</v>
      </c>
      <c r="G2065" s="338" t="str">
        <f ca="1">VLOOKUP(D2065,档案!A:B,2,FALSE)</f>
        <v>农商行豹澥支行310028</v>
      </c>
      <c r="H2065" s="328">
        <f ca="1" t="shared" si="329"/>
        <v>45755</v>
      </c>
      <c r="I2065" s="344" t="str">
        <f ca="1" t="shared" si="330"/>
        <v>收到邵玉海退回借款</v>
      </c>
      <c r="J2065" s="344" t="str">
        <f ca="1" t="shared" si="331"/>
        <v>其他收款</v>
      </c>
      <c r="K2065" s="345">
        <f ca="1" t="shared" si="332"/>
        <v>50000</v>
      </c>
      <c r="L2065" s="345">
        <f ca="1" t="shared" si="333"/>
        <v>0</v>
      </c>
      <c r="M2065" s="345">
        <f ca="1" t="shared" si="334"/>
        <v>225308.63</v>
      </c>
      <c r="N2065" s="345">
        <f ca="1" t="shared" si="335"/>
        <v>0</v>
      </c>
    </row>
    <row r="2066" ht="14.25" hidden="1" spans="1:14">
      <c r="A2066" s="334">
        <f>档案!A2065</f>
        <v>0</v>
      </c>
      <c r="B2066" s="334">
        <f ca="1" t="shared" si="328"/>
        <v>1</v>
      </c>
      <c r="D2066" s="334">
        <f ca="1" t="shared" si="336"/>
        <v>9</v>
      </c>
      <c r="E2066" s="327">
        <f ca="1" t="shared" si="337"/>
        <v>727</v>
      </c>
      <c r="F2066" s="327" t="str">
        <f ca="1">VLOOKUP(D2066,档案!A:C,3,FALSE)</f>
        <v>武汉开明</v>
      </c>
      <c r="G2066" s="338" t="str">
        <f ca="1">VLOOKUP(D2066,档案!A:B,2,FALSE)</f>
        <v>农商行豹澥支行310028</v>
      </c>
      <c r="H2066" s="328">
        <f ca="1" t="shared" si="329"/>
        <v>45756</v>
      </c>
      <c r="I2066" s="344" t="str">
        <f ca="1" t="shared" si="330"/>
        <v>ETC扣款</v>
      </c>
      <c r="J2066" s="344" t="str">
        <f ca="1" t="shared" si="331"/>
        <v>项目成本</v>
      </c>
      <c r="K2066" s="345">
        <f ca="1" t="shared" si="332"/>
        <v>0</v>
      </c>
      <c r="L2066" s="345">
        <f ca="1" t="shared" si="333"/>
        <v>61.75</v>
      </c>
      <c r="M2066" s="345">
        <f ca="1" t="shared" si="334"/>
        <v>225246.88</v>
      </c>
      <c r="N2066" s="345">
        <f ca="1" t="shared" si="335"/>
        <v>0</v>
      </c>
    </row>
    <row r="2067" ht="14.25" hidden="1" spans="1:14">
      <c r="A2067" s="334">
        <f>档案!A2066</f>
        <v>0</v>
      </c>
      <c r="B2067" s="334">
        <f ca="1" t="shared" si="328"/>
        <v>1</v>
      </c>
      <c r="D2067" s="334">
        <f ca="1" t="shared" si="336"/>
        <v>9</v>
      </c>
      <c r="E2067" s="327">
        <f ca="1" t="shared" si="337"/>
        <v>728</v>
      </c>
      <c r="F2067" s="327" t="str">
        <f ca="1">VLOOKUP(D2067,档案!A:C,3,FALSE)</f>
        <v>武汉开明</v>
      </c>
      <c r="G2067" s="338" t="str">
        <f ca="1">VLOOKUP(D2067,档案!A:B,2,FALSE)</f>
        <v>农商行豹澥支行310028</v>
      </c>
      <c r="H2067" s="328">
        <f ca="1" t="shared" si="329"/>
        <v>45756</v>
      </c>
      <c r="I2067" s="344" t="str">
        <f ca="1" t="shared" si="330"/>
        <v>ETC扣款</v>
      </c>
      <c r="J2067" s="344" t="str">
        <f ca="1" t="shared" si="331"/>
        <v>项目成本</v>
      </c>
      <c r="K2067" s="345">
        <f ca="1" t="shared" si="332"/>
        <v>0</v>
      </c>
      <c r="L2067" s="345">
        <f ca="1" t="shared" si="333"/>
        <v>40.42</v>
      </c>
      <c r="M2067" s="345">
        <f ca="1" t="shared" si="334"/>
        <v>225206.46</v>
      </c>
      <c r="N2067" s="345">
        <f ca="1" t="shared" si="335"/>
        <v>0</v>
      </c>
    </row>
    <row r="2068" ht="14.25" hidden="1" spans="1:14">
      <c r="A2068" s="334">
        <f>档案!A2067</f>
        <v>0</v>
      </c>
      <c r="B2068" s="334">
        <f ca="1" t="shared" si="328"/>
        <v>1</v>
      </c>
      <c r="D2068" s="334">
        <f ca="1" t="shared" si="336"/>
        <v>9</v>
      </c>
      <c r="E2068" s="327">
        <f ca="1" t="shared" si="337"/>
        <v>729</v>
      </c>
      <c r="F2068" s="327" t="str">
        <f ca="1">VLOOKUP(D2068,档案!A:C,3,FALSE)</f>
        <v>武汉开明</v>
      </c>
      <c r="G2068" s="338" t="str">
        <f ca="1">VLOOKUP(D2068,档案!A:B,2,FALSE)</f>
        <v>农商行豹澥支行310028</v>
      </c>
      <c r="H2068" s="328">
        <f ca="1" t="shared" si="329"/>
        <v>45756</v>
      </c>
      <c r="I2068" s="344" t="str">
        <f ca="1" t="shared" si="330"/>
        <v>付青海发投项目零星检修项目高国俊2024.10-2025.1月工资</v>
      </c>
      <c r="J2068" s="344" t="str">
        <f ca="1" t="shared" si="331"/>
        <v>项目成本</v>
      </c>
      <c r="K2068" s="345">
        <f ca="1" t="shared" si="332"/>
        <v>0</v>
      </c>
      <c r="L2068" s="345">
        <f ca="1" t="shared" si="333"/>
        <v>5750</v>
      </c>
      <c r="M2068" s="345">
        <f ca="1" t="shared" si="334"/>
        <v>219456.46</v>
      </c>
      <c r="N2068" s="345">
        <f ca="1" t="shared" si="335"/>
        <v>0</v>
      </c>
    </row>
    <row r="2069" ht="14.25" hidden="1" spans="1:14">
      <c r="A2069" s="334">
        <f>档案!A2068</f>
        <v>0</v>
      </c>
      <c r="B2069" s="334">
        <f ca="1" t="shared" si="328"/>
        <v>1</v>
      </c>
      <c r="D2069" s="334">
        <f ca="1" t="shared" si="336"/>
        <v>9</v>
      </c>
      <c r="E2069" s="327">
        <f ca="1" t="shared" si="337"/>
        <v>730</v>
      </c>
      <c r="F2069" s="327" t="str">
        <f ca="1">VLOOKUP(D2069,档案!A:C,3,FALSE)</f>
        <v>武汉开明</v>
      </c>
      <c r="G2069" s="338" t="str">
        <f ca="1">VLOOKUP(D2069,档案!A:B,2,FALSE)</f>
        <v>农商行豹澥支行310028</v>
      </c>
      <c r="H2069" s="328">
        <f ca="1" t="shared" si="329"/>
        <v>45756</v>
      </c>
      <c r="I2069" s="344" t="str">
        <f ca="1" t="shared" si="330"/>
        <v>ETC扣款</v>
      </c>
      <c r="J2069" s="344" t="str">
        <f ca="1" t="shared" si="331"/>
        <v>项目成本</v>
      </c>
      <c r="K2069" s="345">
        <f ca="1" t="shared" si="332"/>
        <v>0</v>
      </c>
      <c r="L2069" s="345">
        <f ca="1" t="shared" si="333"/>
        <v>57.84</v>
      </c>
      <c r="M2069" s="345">
        <f ca="1" t="shared" si="334"/>
        <v>219398.62</v>
      </c>
      <c r="N2069" s="345">
        <f ca="1" t="shared" si="335"/>
        <v>0</v>
      </c>
    </row>
    <row r="2070" ht="14.25" hidden="1" spans="1:14">
      <c r="A2070" s="334">
        <f>档案!A2069</f>
        <v>0</v>
      </c>
      <c r="B2070" s="334">
        <f ca="1" t="shared" si="328"/>
        <v>1</v>
      </c>
      <c r="D2070" s="334">
        <f ca="1" t="shared" si="336"/>
        <v>9</v>
      </c>
      <c r="E2070" s="327">
        <f ca="1" t="shared" si="337"/>
        <v>731</v>
      </c>
      <c r="F2070" s="327" t="str">
        <f ca="1">VLOOKUP(D2070,档案!A:C,3,FALSE)</f>
        <v>武汉开明</v>
      </c>
      <c r="G2070" s="338" t="str">
        <f ca="1">VLOOKUP(D2070,档案!A:B,2,FALSE)</f>
        <v>农商行豹澥支行310028</v>
      </c>
      <c r="H2070" s="328">
        <f ca="1" t="shared" si="329"/>
        <v>45756</v>
      </c>
      <c r="I2070" s="344" t="str">
        <f ca="1" t="shared" si="330"/>
        <v>ETC扣款</v>
      </c>
      <c r="J2070" s="344" t="str">
        <f ca="1" t="shared" si="331"/>
        <v>项目成本</v>
      </c>
      <c r="K2070" s="345">
        <f ca="1" t="shared" si="332"/>
        <v>0</v>
      </c>
      <c r="L2070" s="345">
        <f ca="1" t="shared" si="333"/>
        <v>102.44</v>
      </c>
      <c r="M2070" s="345">
        <f ca="1" t="shared" si="334"/>
        <v>219296.18</v>
      </c>
      <c r="N2070" s="345">
        <f ca="1" t="shared" si="335"/>
        <v>0</v>
      </c>
    </row>
    <row r="2071" ht="14.25" hidden="1" spans="1:14">
      <c r="A2071" s="334">
        <f>档案!A2070</f>
        <v>0</v>
      </c>
      <c r="B2071" s="334">
        <f ca="1" t="shared" si="328"/>
        <v>1</v>
      </c>
      <c r="D2071" s="334">
        <f ca="1" t="shared" si="336"/>
        <v>9</v>
      </c>
      <c r="E2071" s="327">
        <f ca="1" t="shared" si="337"/>
        <v>732</v>
      </c>
      <c r="F2071" s="327" t="str">
        <f ca="1">VLOOKUP(D2071,档案!A:C,3,FALSE)</f>
        <v>武汉开明</v>
      </c>
      <c r="G2071" s="338" t="str">
        <f ca="1">VLOOKUP(D2071,档案!A:B,2,FALSE)</f>
        <v>农商行豹澥支行310028</v>
      </c>
      <c r="H2071" s="328">
        <f ca="1" t="shared" si="329"/>
        <v>45756</v>
      </c>
      <c r="I2071" s="344" t="str">
        <f ca="1" t="shared" si="330"/>
        <v>转王先梅邮政账户</v>
      </c>
      <c r="J2071" s="344" t="str">
        <f ca="1" t="shared" si="331"/>
        <v>转出他行或提现</v>
      </c>
      <c r="K2071" s="345">
        <f ca="1" t="shared" si="332"/>
        <v>0</v>
      </c>
      <c r="L2071" s="345">
        <f ca="1" t="shared" si="333"/>
        <v>50000</v>
      </c>
      <c r="M2071" s="345">
        <f ca="1" t="shared" si="334"/>
        <v>169296.18</v>
      </c>
      <c r="N2071" s="345">
        <f ca="1" t="shared" si="335"/>
        <v>0</v>
      </c>
    </row>
    <row r="2072" ht="14.25" hidden="1" spans="1:14">
      <c r="A2072" s="334">
        <f>档案!A2071</f>
        <v>0</v>
      </c>
      <c r="B2072" s="334">
        <f ca="1" t="shared" si="328"/>
        <v>1</v>
      </c>
      <c r="D2072" s="334">
        <f ca="1" t="shared" si="336"/>
        <v>9</v>
      </c>
      <c r="E2072" s="327">
        <f ca="1" t="shared" si="337"/>
        <v>733</v>
      </c>
      <c r="F2072" s="327" t="str">
        <f ca="1">VLOOKUP(D2072,档案!A:C,3,FALSE)</f>
        <v>武汉开明</v>
      </c>
      <c r="G2072" s="338" t="str">
        <f ca="1">VLOOKUP(D2072,档案!A:B,2,FALSE)</f>
        <v>农商行豹澥支行310028</v>
      </c>
      <c r="H2072" s="328">
        <f ca="1" t="shared" si="329"/>
        <v>45757</v>
      </c>
      <c r="I2072" s="344" t="str">
        <f ca="1" t="shared" si="330"/>
        <v>ETC扣款</v>
      </c>
      <c r="J2072" s="344" t="str">
        <f ca="1" t="shared" si="331"/>
        <v>项目成本</v>
      </c>
      <c r="K2072" s="345">
        <f ca="1" t="shared" si="332"/>
        <v>0</v>
      </c>
      <c r="L2072" s="345">
        <f ca="1" t="shared" si="333"/>
        <v>151.93</v>
      </c>
      <c r="M2072" s="345">
        <f ca="1" t="shared" si="334"/>
        <v>169144.25</v>
      </c>
      <c r="N2072" s="345">
        <f ca="1" t="shared" si="335"/>
        <v>0</v>
      </c>
    </row>
    <row r="2073" ht="14.25" hidden="1" spans="1:14">
      <c r="A2073" s="334">
        <f>档案!A2072</f>
        <v>0</v>
      </c>
      <c r="B2073" s="334">
        <f ca="1" t="shared" si="328"/>
        <v>1</v>
      </c>
      <c r="D2073" s="334">
        <f ca="1" t="shared" si="336"/>
        <v>9</v>
      </c>
      <c r="E2073" s="327">
        <f ca="1" t="shared" si="337"/>
        <v>734</v>
      </c>
      <c r="F2073" s="327" t="str">
        <f ca="1">VLOOKUP(D2073,档案!A:C,3,FALSE)</f>
        <v>武汉开明</v>
      </c>
      <c r="G2073" s="338" t="str">
        <f ca="1">VLOOKUP(D2073,档案!A:B,2,FALSE)</f>
        <v>农商行豹澥支行310028</v>
      </c>
      <c r="H2073" s="328">
        <f ca="1" t="shared" si="329"/>
        <v>45757</v>
      </c>
      <c r="I2073" s="344" t="str">
        <f ca="1" t="shared" si="330"/>
        <v>ETC扣款</v>
      </c>
      <c r="J2073" s="344" t="str">
        <f ca="1" t="shared" si="331"/>
        <v>项目成本</v>
      </c>
      <c r="K2073" s="345">
        <f ca="1" t="shared" si="332"/>
        <v>0</v>
      </c>
      <c r="L2073" s="345">
        <f ca="1" t="shared" si="333"/>
        <v>53.16</v>
      </c>
      <c r="M2073" s="345">
        <f ca="1" t="shared" si="334"/>
        <v>169091.09</v>
      </c>
      <c r="N2073" s="345">
        <f ca="1" t="shared" si="335"/>
        <v>0</v>
      </c>
    </row>
    <row r="2074" ht="14.25" hidden="1" spans="1:14">
      <c r="A2074" s="334">
        <f>档案!A2073</f>
        <v>0</v>
      </c>
      <c r="B2074" s="334">
        <f ca="1" t="shared" si="328"/>
        <v>1</v>
      </c>
      <c r="D2074" s="334">
        <f ca="1" t="shared" si="336"/>
        <v>9</v>
      </c>
      <c r="E2074" s="327">
        <f ca="1" t="shared" si="337"/>
        <v>735</v>
      </c>
      <c r="F2074" s="327" t="str">
        <f ca="1">VLOOKUP(D2074,档案!A:C,3,FALSE)</f>
        <v>武汉开明</v>
      </c>
      <c r="G2074" s="338" t="str">
        <f ca="1">VLOOKUP(D2074,档案!A:B,2,FALSE)</f>
        <v>农商行豹澥支行310028</v>
      </c>
      <c r="H2074" s="328">
        <f ca="1" t="shared" si="329"/>
        <v>45757</v>
      </c>
      <c r="I2074" s="344" t="str">
        <f ca="1" t="shared" si="330"/>
        <v>武汉农商行转武汉工行</v>
      </c>
      <c r="J2074" s="344" t="str">
        <f ca="1" t="shared" si="331"/>
        <v>转出他行或提现</v>
      </c>
      <c r="K2074" s="345">
        <f ca="1" t="shared" si="332"/>
        <v>0</v>
      </c>
      <c r="L2074" s="345">
        <f ca="1" t="shared" si="333"/>
        <v>150000</v>
      </c>
      <c r="M2074" s="345">
        <f ca="1" t="shared" si="334"/>
        <v>19091.0900000003</v>
      </c>
      <c r="N2074" s="345">
        <f ca="1" t="shared" si="335"/>
        <v>0</v>
      </c>
    </row>
    <row r="2075" ht="14.25" hidden="1" spans="1:14">
      <c r="A2075" s="334">
        <f>档案!A2074</f>
        <v>0</v>
      </c>
      <c r="B2075" s="334">
        <f ca="1" t="shared" si="328"/>
        <v>1</v>
      </c>
      <c r="D2075" s="334">
        <f ca="1" t="shared" si="336"/>
        <v>9</v>
      </c>
      <c r="E2075" s="327">
        <f ca="1" t="shared" si="337"/>
        <v>736</v>
      </c>
      <c r="F2075" s="327" t="str">
        <f ca="1">VLOOKUP(D2075,档案!A:C,3,FALSE)</f>
        <v>武汉开明</v>
      </c>
      <c r="G2075" s="338" t="str">
        <f ca="1">VLOOKUP(D2075,档案!A:B,2,FALSE)</f>
        <v>农商行豹澥支行310028</v>
      </c>
      <c r="H2075" s="328">
        <f ca="1" t="shared" si="329"/>
        <v>45758</v>
      </c>
      <c r="I2075" s="344" t="str">
        <f ca="1" t="shared" si="330"/>
        <v>ETC扣款</v>
      </c>
      <c r="J2075" s="344" t="str">
        <f ca="1" t="shared" si="331"/>
        <v>项目成本</v>
      </c>
      <c r="K2075" s="345">
        <f ca="1" t="shared" si="332"/>
        <v>0</v>
      </c>
      <c r="L2075" s="345">
        <f ca="1" t="shared" si="333"/>
        <v>86.93</v>
      </c>
      <c r="M2075" s="345">
        <f ca="1" t="shared" si="334"/>
        <v>19004.1600000003</v>
      </c>
      <c r="N2075" s="345">
        <f ca="1" t="shared" si="335"/>
        <v>0</v>
      </c>
    </row>
    <row r="2076" ht="14.25" hidden="1" spans="1:14">
      <c r="A2076" s="334">
        <f>档案!A2075</f>
        <v>0</v>
      </c>
      <c r="B2076" s="334">
        <f ca="1" t="shared" si="328"/>
        <v>1</v>
      </c>
      <c r="D2076" s="334">
        <f ca="1" t="shared" si="336"/>
        <v>9</v>
      </c>
      <c r="E2076" s="327">
        <f ca="1" t="shared" si="337"/>
        <v>737</v>
      </c>
      <c r="F2076" s="327" t="str">
        <f ca="1">VLOOKUP(D2076,档案!A:C,3,FALSE)</f>
        <v>武汉开明</v>
      </c>
      <c r="G2076" s="338" t="str">
        <f ca="1">VLOOKUP(D2076,档案!A:B,2,FALSE)</f>
        <v>农商行豹澥支行310028</v>
      </c>
      <c r="H2076" s="328">
        <f ca="1" t="shared" si="329"/>
        <v>45758</v>
      </c>
      <c r="I2076" s="344" t="str">
        <f ca="1" t="shared" si="330"/>
        <v>ETC扣款</v>
      </c>
      <c r="J2076" s="344" t="str">
        <f ca="1" t="shared" si="331"/>
        <v>项目成本</v>
      </c>
      <c r="K2076" s="345">
        <f ca="1" t="shared" si="332"/>
        <v>0</v>
      </c>
      <c r="L2076" s="345">
        <f ca="1" t="shared" si="333"/>
        <v>8.54</v>
      </c>
      <c r="M2076" s="345">
        <f ca="1" t="shared" si="334"/>
        <v>18995.6200000003</v>
      </c>
      <c r="N2076" s="345">
        <f ca="1" t="shared" si="335"/>
        <v>0</v>
      </c>
    </row>
    <row r="2077" ht="14.25" hidden="1" spans="1:14">
      <c r="A2077" s="334">
        <f>档案!A2076</f>
        <v>0</v>
      </c>
      <c r="B2077" s="334">
        <f ca="1" t="shared" si="328"/>
        <v>1</v>
      </c>
      <c r="D2077" s="334">
        <f ca="1" t="shared" si="336"/>
        <v>9</v>
      </c>
      <c r="E2077" s="327">
        <f ca="1" t="shared" si="337"/>
        <v>738</v>
      </c>
      <c r="F2077" s="327" t="str">
        <f ca="1">VLOOKUP(D2077,档案!A:C,3,FALSE)</f>
        <v>武汉开明</v>
      </c>
      <c r="G2077" s="338" t="str">
        <f ca="1">VLOOKUP(D2077,档案!A:B,2,FALSE)</f>
        <v>农商行豹澥支行310028</v>
      </c>
      <c r="H2077" s="328">
        <f ca="1" t="shared" si="329"/>
        <v>45758</v>
      </c>
      <c r="I2077" s="344" t="str">
        <f ca="1" t="shared" si="330"/>
        <v>ETC扣款</v>
      </c>
      <c r="J2077" s="344" t="str">
        <f ca="1" t="shared" si="331"/>
        <v>项目成本</v>
      </c>
      <c r="K2077" s="345">
        <f ca="1" t="shared" si="332"/>
        <v>0</v>
      </c>
      <c r="L2077" s="345">
        <f ca="1" t="shared" si="333"/>
        <v>145.03</v>
      </c>
      <c r="M2077" s="345">
        <f ca="1" t="shared" si="334"/>
        <v>18850.5900000003</v>
      </c>
      <c r="N2077" s="345">
        <f ca="1" t="shared" si="335"/>
        <v>0</v>
      </c>
    </row>
    <row r="2078" ht="14.25" hidden="1" spans="1:14">
      <c r="A2078" s="334">
        <f>档案!A2077</f>
        <v>0</v>
      </c>
      <c r="B2078" s="334">
        <f ca="1" t="shared" si="328"/>
        <v>1</v>
      </c>
      <c r="D2078" s="334">
        <f ca="1" t="shared" si="336"/>
        <v>9</v>
      </c>
      <c r="E2078" s="327">
        <f ca="1" t="shared" si="337"/>
        <v>739</v>
      </c>
      <c r="F2078" s="327" t="str">
        <f ca="1">VLOOKUP(D2078,档案!A:C,3,FALSE)</f>
        <v>武汉开明</v>
      </c>
      <c r="G2078" s="338" t="str">
        <f ca="1">VLOOKUP(D2078,档案!A:B,2,FALSE)</f>
        <v>农商行豹澥支行310028</v>
      </c>
      <c r="H2078" s="328">
        <f ca="1" t="shared" si="329"/>
        <v>45758</v>
      </c>
      <c r="I2078" s="344" t="str">
        <f ca="1" t="shared" si="330"/>
        <v>收到湖北岚丹中信转款</v>
      </c>
      <c r="J2078" s="344" t="str">
        <f ca="1" t="shared" si="331"/>
        <v>他行转入或存现</v>
      </c>
      <c r="K2078" s="345">
        <f ca="1" t="shared" si="332"/>
        <v>80000</v>
      </c>
      <c r="L2078" s="345">
        <f ca="1" t="shared" si="333"/>
        <v>0</v>
      </c>
      <c r="M2078" s="345">
        <f ca="1" t="shared" si="334"/>
        <v>98850.5900000003</v>
      </c>
      <c r="N2078" s="345">
        <f ca="1" t="shared" si="335"/>
        <v>0</v>
      </c>
    </row>
    <row r="2079" ht="14.25" hidden="1" spans="1:14">
      <c r="A2079" s="334">
        <f>档案!A2078</f>
        <v>0</v>
      </c>
      <c r="B2079" s="334">
        <f ca="1" t="shared" si="328"/>
        <v>1</v>
      </c>
      <c r="D2079" s="334">
        <f ca="1" t="shared" si="336"/>
        <v>9</v>
      </c>
      <c r="E2079" s="327">
        <f ca="1" t="shared" si="337"/>
        <v>740</v>
      </c>
      <c r="F2079" s="327" t="str">
        <f ca="1">VLOOKUP(D2079,档案!A:C,3,FALSE)</f>
        <v>武汉开明</v>
      </c>
      <c r="G2079" s="338" t="str">
        <f ca="1">VLOOKUP(D2079,档案!A:B,2,FALSE)</f>
        <v>农商行豹澥支行310028</v>
      </c>
      <c r="H2079" s="328">
        <f ca="1" t="shared" si="329"/>
        <v>45759</v>
      </c>
      <c r="I2079" s="344" t="str">
        <f ca="1" t="shared" si="330"/>
        <v>综合部蒋霞报销4.2武汉办公室搬迁仪式费用--个人</v>
      </c>
      <c r="J2079" s="344" t="str">
        <f ca="1" t="shared" si="331"/>
        <v>付日常费用</v>
      </c>
      <c r="K2079" s="345">
        <f ca="1" t="shared" si="332"/>
        <v>0</v>
      </c>
      <c r="L2079" s="345">
        <f ca="1" t="shared" si="333"/>
        <v>2908.23</v>
      </c>
      <c r="M2079" s="345">
        <f ca="1" t="shared" si="334"/>
        <v>95942.3600000003</v>
      </c>
      <c r="N2079" s="345">
        <f ca="1" t="shared" si="335"/>
        <v>0</v>
      </c>
    </row>
    <row r="2080" ht="14.25" hidden="1" spans="1:14">
      <c r="A2080" s="334">
        <f>档案!A2079</f>
        <v>0</v>
      </c>
      <c r="B2080" s="334">
        <f ca="1" t="shared" si="328"/>
        <v>1</v>
      </c>
      <c r="D2080" s="334">
        <f ca="1" t="shared" si="336"/>
        <v>9</v>
      </c>
      <c r="E2080" s="327">
        <f ca="1" t="shared" si="337"/>
        <v>741</v>
      </c>
      <c r="F2080" s="327" t="str">
        <f ca="1">VLOOKUP(D2080,档案!A:C,3,FALSE)</f>
        <v>武汉开明</v>
      </c>
      <c r="G2080" s="338" t="str">
        <f ca="1">VLOOKUP(D2080,档案!A:B,2,FALSE)</f>
        <v>农商行豹澥支行310028</v>
      </c>
      <c r="H2080" s="328">
        <f ca="1" t="shared" si="329"/>
        <v>45759</v>
      </c>
      <c r="I2080" s="344" t="str">
        <f ca="1" t="shared" si="330"/>
        <v>综合部蒋霞报销电信手机号13343454580话费充值费用--个人</v>
      </c>
      <c r="J2080" s="344" t="str">
        <f ca="1" t="shared" si="331"/>
        <v>付日常费用</v>
      </c>
      <c r="K2080" s="345">
        <f ca="1" t="shared" si="332"/>
        <v>0</v>
      </c>
      <c r="L2080" s="345">
        <f ca="1" t="shared" si="333"/>
        <v>300</v>
      </c>
      <c r="M2080" s="345">
        <f ca="1" t="shared" si="334"/>
        <v>95642.3600000003</v>
      </c>
      <c r="N2080" s="345">
        <f ca="1" t="shared" si="335"/>
        <v>0</v>
      </c>
    </row>
    <row r="2081" ht="14.25" hidden="1" spans="1:14">
      <c r="A2081" s="334">
        <f>档案!A2080</f>
        <v>0</v>
      </c>
      <c r="B2081" s="334">
        <f ca="1" t="shared" si="328"/>
        <v>1</v>
      </c>
      <c r="D2081" s="334">
        <f ca="1" t="shared" si="336"/>
        <v>9</v>
      </c>
      <c r="E2081" s="327">
        <f ca="1" t="shared" si="337"/>
        <v>742</v>
      </c>
      <c r="F2081" s="327" t="str">
        <f ca="1">VLOOKUP(D2081,档案!A:C,3,FALSE)</f>
        <v>武汉开明</v>
      </c>
      <c r="G2081" s="338" t="str">
        <f ca="1">VLOOKUP(D2081,档案!A:B,2,FALSE)</f>
        <v>农商行豹澥支行310028</v>
      </c>
      <c r="H2081" s="328">
        <f ca="1" t="shared" si="329"/>
        <v>45759</v>
      </c>
      <c r="I2081" s="344" t="str">
        <f ca="1" t="shared" si="330"/>
        <v>综合部蒋霞报销移动手机号13971132282话费充值费用--个人</v>
      </c>
      <c r="J2081" s="344" t="str">
        <f ca="1" t="shared" si="331"/>
        <v>付日常费用</v>
      </c>
      <c r="K2081" s="345">
        <f ca="1" t="shared" si="332"/>
        <v>0</v>
      </c>
      <c r="L2081" s="345">
        <f ca="1" t="shared" si="333"/>
        <v>36</v>
      </c>
      <c r="M2081" s="345">
        <f ca="1" t="shared" si="334"/>
        <v>95606.3600000003</v>
      </c>
      <c r="N2081" s="345">
        <f ca="1" t="shared" si="335"/>
        <v>0</v>
      </c>
    </row>
    <row r="2082" ht="14.25" hidden="1" spans="1:14">
      <c r="A2082" s="334">
        <f>档案!A2081</f>
        <v>0</v>
      </c>
      <c r="B2082" s="334">
        <f ca="1" t="shared" si="328"/>
        <v>1</v>
      </c>
      <c r="D2082" s="334">
        <f ca="1" t="shared" si="336"/>
        <v>9</v>
      </c>
      <c r="E2082" s="327">
        <f ca="1" t="shared" si="337"/>
        <v>743</v>
      </c>
      <c r="F2082" s="327" t="str">
        <f ca="1">VLOOKUP(D2082,档案!A:C,3,FALSE)</f>
        <v>武汉开明</v>
      </c>
      <c r="G2082" s="338" t="str">
        <f ca="1">VLOOKUP(D2082,档案!A:B,2,FALSE)</f>
        <v>农商行豹澥支行310028</v>
      </c>
      <c r="H2082" s="328">
        <f ca="1" t="shared" si="329"/>
        <v>45759</v>
      </c>
      <c r="I2082" s="344" t="str">
        <f ca="1" t="shared" si="330"/>
        <v>财务部汪余欢报销乔迁晚宴餐费--个人</v>
      </c>
      <c r="J2082" s="344" t="str">
        <f ca="1" t="shared" si="331"/>
        <v>付日常费用</v>
      </c>
      <c r="K2082" s="345">
        <f ca="1" t="shared" si="332"/>
        <v>0</v>
      </c>
      <c r="L2082" s="345">
        <f ca="1" t="shared" si="333"/>
        <v>3048.9</v>
      </c>
      <c r="M2082" s="345">
        <f ca="1" t="shared" si="334"/>
        <v>92557.4600000004</v>
      </c>
      <c r="N2082" s="345">
        <f ca="1" t="shared" si="335"/>
        <v>0</v>
      </c>
    </row>
    <row r="2083" ht="14.25" hidden="1" spans="1:14">
      <c r="A2083" s="334">
        <f>档案!A2082</f>
        <v>0</v>
      </c>
      <c r="B2083" s="334">
        <f ca="1" t="shared" si="328"/>
        <v>1</v>
      </c>
      <c r="D2083" s="334">
        <f ca="1" t="shared" si="336"/>
        <v>9</v>
      </c>
      <c r="E2083" s="327">
        <f ca="1" t="shared" si="337"/>
        <v>744</v>
      </c>
      <c r="F2083" s="327" t="str">
        <f ca="1">VLOOKUP(D2083,档案!A:C,3,FALSE)</f>
        <v>武汉开明</v>
      </c>
      <c r="G2083" s="338" t="str">
        <f ca="1">VLOOKUP(D2083,档案!A:B,2,FALSE)</f>
        <v>农商行豹澥支行310028</v>
      </c>
      <c r="H2083" s="328">
        <f ca="1" t="shared" si="329"/>
        <v>45759</v>
      </c>
      <c r="I2083" s="344" t="str">
        <f ca="1" t="shared" si="330"/>
        <v>生产部林家祥报销3.28-3.31去武汉办公室装修停车费--个人</v>
      </c>
      <c r="J2083" s="344" t="str">
        <f ca="1" t="shared" si="331"/>
        <v>付日常费用</v>
      </c>
      <c r="K2083" s="345">
        <f ca="1" t="shared" si="332"/>
        <v>0</v>
      </c>
      <c r="L2083" s="345">
        <f ca="1" t="shared" si="333"/>
        <v>36</v>
      </c>
      <c r="M2083" s="345">
        <f ca="1" t="shared" si="334"/>
        <v>92521.4600000004</v>
      </c>
      <c r="N2083" s="345">
        <f ca="1" t="shared" si="335"/>
        <v>0</v>
      </c>
    </row>
    <row r="2084" ht="14.25" hidden="1" spans="1:14">
      <c r="A2084" s="334">
        <f>档案!A2083</f>
        <v>0</v>
      </c>
      <c r="B2084" s="334">
        <f ca="1" t="shared" si="328"/>
        <v>1</v>
      </c>
      <c r="D2084" s="334">
        <f ca="1" t="shared" si="336"/>
        <v>9</v>
      </c>
      <c r="E2084" s="327">
        <f ca="1" t="shared" si="337"/>
        <v>745</v>
      </c>
      <c r="F2084" s="327" t="str">
        <f ca="1">VLOOKUP(D2084,档案!A:C,3,FALSE)</f>
        <v>武汉开明</v>
      </c>
      <c r="G2084" s="338" t="str">
        <f ca="1">VLOOKUP(D2084,档案!A:B,2,FALSE)</f>
        <v>农商行豹澥支行310028</v>
      </c>
      <c r="H2084" s="328">
        <f ca="1" t="shared" si="329"/>
        <v>45759</v>
      </c>
      <c r="I2084" s="344" t="str">
        <f ca="1" t="shared" si="330"/>
        <v>生产部张泽松报销日照钢铁4.1-4.2交通费--个人</v>
      </c>
      <c r="J2084" s="344" t="str">
        <f ca="1" t="shared" si="331"/>
        <v>项目成本</v>
      </c>
      <c r="K2084" s="345">
        <f ca="1" t="shared" si="332"/>
        <v>0</v>
      </c>
      <c r="L2084" s="345">
        <f ca="1" t="shared" si="333"/>
        <v>232.5</v>
      </c>
      <c r="M2084" s="345">
        <f ca="1" t="shared" si="334"/>
        <v>92288.9600000004</v>
      </c>
      <c r="N2084" s="345">
        <f ca="1" t="shared" si="335"/>
        <v>0</v>
      </c>
    </row>
    <row r="2085" ht="14.25" hidden="1" spans="1:14">
      <c r="A2085" s="334">
        <f>档案!A2084</f>
        <v>0</v>
      </c>
      <c r="B2085" s="334">
        <f ca="1" t="shared" si="328"/>
        <v>1</v>
      </c>
      <c r="D2085" s="334">
        <f ca="1" t="shared" si="336"/>
        <v>9</v>
      </c>
      <c r="E2085" s="327">
        <f ca="1" t="shared" si="337"/>
        <v>746</v>
      </c>
      <c r="F2085" s="327" t="str">
        <f ca="1">VLOOKUP(D2085,档案!A:C,3,FALSE)</f>
        <v>武汉开明</v>
      </c>
      <c r="G2085" s="338" t="str">
        <f ca="1">VLOOKUP(D2085,档案!A:B,2,FALSE)</f>
        <v>农商行豹澥支行310028</v>
      </c>
      <c r="H2085" s="328">
        <f ca="1" t="shared" si="329"/>
        <v>45759</v>
      </c>
      <c r="I2085" s="344" t="str">
        <f ca="1" t="shared" si="330"/>
        <v>商务部范英报销3.31恒鑫材料标书打印费--个人</v>
      </c>
      <c r="J2085" s="344" t="str">
        <f ca="1" t="shared" si="331"/>
        <v>项目成本</v>
      </c>
      <c r="K2085" s="345">
        <f ca="1" t="shared" si="332"/>
        <v>0</v>
      </c>
      <c r="L2085" s="345">
        <f ca="1" t="shared" si="333"/>
        <v>66.3</v>
      </c>
      <c r="M2085" s="345">
        <f ca="1" t="shared" si="334"/>
        <v>92222.6600000004</v>
      </c>
      <c r="N2085" s="345">
        <f ca="1" t="shared" si="335"/>
        <v>0</v>
      </c>
    </row>
    <row r="2086" ht="14.25" hidden="1" spans="1:14">
      <c r="A2086" s="334">
        <f>档案!A2085</f>
        <v>0</v>
      </c>
      <c r="B2086" s="334">
        <f ca="1" t="shared" si="328"/>
        <v>1</v>
      </c>
      <c r="D2086" s="334">
        <f ca="1" t="shared" si="336"/>
        <v>9</v>
      </c>
      <c r="E2086" s="327">
        <f ca="1" t="shared" si="337"/>
        <v>747</v>
      </c>
      <c r="F2086" s="327" t="str">
        <f ca="1">VLOOKUP(D2086,档案!A:C,3,FALSE)</f>
        <v>武汉开明</v>
      </c>
      <c r="G2086" s="338" t="str">
        <f ca="1">VLOOKUP(D2086,档案!A:B,2,FALSE)</f>
        <v>农商行豹澥支行310028</v>
      </c>
      <c r="H2086" s="328">
        <f ca="1" t="shared" si="329"/>
        <v>45759</v>
      </c>
      <c r="I2086" s="344" t="str">
        <f ca="1" t="shared" si="330"/>
        <v>生产部王小兵报销江苏永钢3.11-3.12交通费--个人</v>
      </c>
      <c r="J2086" s="344" t="str">
        <f ca="1" t="shared" si="331"/>
        <v>项目成本</v>
      </c>
      <c r="K2086" s="345">
        <f ca="1" t="shared" si="332"/>
        <v>0</v>
      </c>
      <c r="L2086" s="345">
        <f ca="1" t="shared" si="333"/>
        <v>369</v>
      </c>
      <c r="M2086" s="345">
        <f ca="1" t="shared" si="334"/>
        <v>91853.6600000004</v>
      </c>
      <c r="N2086" s="345">
        <f ca="1" t="shared" si="335"/>
        <v>0</v>
      </c>
    </row>
    <row r="2087" ht="14.25" hidden="1" spans="1:14">
      <c r="A2087" s="334">
        <f>档案!A2086</f>
        <v>0</v>
      </c>
      <c r="B2087" s="334">
        <f ca="1" t="shared" si="328"/>
        <v>1</v>
      </c>
      <c r="D2087" s="334">
        <f ca="1" t="shared" si="336"/>
        <v>9</v>
      </c>
      <c r="E2087" s="327">
        <f ca="1" t="shared" si="337"/>
        <v>748</v>
      </c>
      <c r="F2087" s="327" t="str">
        <f ca="1">VLOOKUP(D2087,档案!A:C,3,FALSE)</f>
        <v>武汉开明</v>
      </c>
      <c r="G2087" s="338" t="str">
        <f ca="1">VLOOKUP(D2087,档案!A:B,2,FALSE)</f>
        <v>农商行豹澥支行310028</v>
      </c>
      <c r="H2087" s="328">
        <f ca="1" t="shared" si="329"/>
        <v>45759</v>
      </c>
      <c r="I2087" s="344" t="str">
        <f ca="1" t="shared" si="330"/>
        <v>生产部唐欣欣用款日照钢铁项目伊维客车辆补胎40元，购汽油260元付史遥旺--个人</v>
      </c>
      <c r="J2087" s="344" t="str">
        <f ca="1" t="shared" si="331"/>
        <v>项目成本</v>
      </c>
      <c r="K2087" s="345">
        <f ca="1" t="shared" si="332"/>
        <v>0</v>
      </c>
      <c r="L2087" s="345">
        <f ca="1" t="shared" si="333"/>
        <v>300</v>
      </c>
      <c r="M2087" s="345">
        <f ca="1" t="shared" si="334"/>
        <v>91553.6600000004</v>
      </c>
      <c r="N2087" s="345">
        <f ca="1" t="shared" si="335"/>
        <v>0</v>
      </c>
    </row>
    <row r="2088" ht="14.25" hidden="1" spans="1:14">
      <c r="A2088" s="334">
        <f>档案!A2087</f>
        <v>0</v>
      </c>
      <c r="B2088" s="334">
        <f ca="1" t="shared" si="328"/>
        <v>1</v>
      </c>
      <c r="D2088" s="334">
        <f ca="1" t="shared" si="336"/>
        <v>9</v>
      </c>
      <c r="E2088" s="327">
        <f ca="1" t="shared" si="337"/>
        <v>749</v>
      </c>
      <c r="F2088" s="327" t="str">
        <f ca="1">VLOOKUP(D2088,档案!A:C,3,FALSE)</f>
        <v>武汉开明</v>
      </c>
      <c r="G2088" s="338" t="str">
        <f ca="1">VLOOKUP(D2088,档案!A:B,2,FALSE)</f>
        <v>农商行豹澥支行310028</v>
      </c>
      <c r="H2088" s="328">
        <f ca="1" t="shared" si="329"/>
        <v>45759</v>
      </c>
      <c r="I2088" s="344" t="str">
        <f ca="1" t="shared" si="330"/>
        <v>生产部余永昕报销河南华润电力采购二氧化碳一瓶气体--个人</v>
      </c>
      <c r="J2088" s="344" t="str">
        <f ca="1" t="shared" si="331"/>
        <v>项目成本</v>
      </c>
      <c r="K2088" s="345">
        <f ca="1" t="shared" si="332"/>
        <v>0</v>
      </c>
      <c r="L2088" s="345">
        <f ca="1" t="shared" si="333"/>
        <v>162</v>
      </c>
      <c r="M2088" s="345">
        <f ca="1" t="shared" si="334"/>
        <v>91391.6600000004</v>
      </c>
      <c r="N2088" s="345">
        <f ca="1" t="shared" si="335"/>
        <v>0</v>
      </c>
    </row>
    <row r="2089" ht="14.25" hidden="1" spans="1:14">
      <c r="A2089" s="334">
        <f>档案!A2088</f>
        <v>0</v>
      </c>
      <c r="B2089" s="334">
        <f ca="1" t="shared" si="328"/>
        <v>1</v>
      </c>
      <c r="D2089" s="334">
        <f ca="1" t="shared" si="336"/>
        <v>9</v>
      </c>
      <c r="E2089" s="327">
        <f ca="1" t="shared" si="337"/>
        <v>750</v>
      </c>
      <c r="F2089" s="327" t="str">
        <f ca="1">VLOOKUP(D2089,档案!A:C,3,FALSE)</f>
        <v>武汉开明</v>
      </c>
      <c r="G2089" s="338" t="str">
        <f ca="1">VLOOKUP(D2089,档案!A:B,2,FALSE)</f>
        <v>农商行豹澥支行310028</v>
      </c>
      <c r="H2089" s="328">
        <f ca="1" t="shared" si="329"/>
        <v>45759</v>
      </c>
      <c r="I2089" s="344" t="str">
        <f ca="1" t="shared" si="330"/>
        <v>生产部余永昕报销唐山中厚板材3.29-3.30交通费--个人</v>
      </c>
      <c r="J2089" s="344" t="str">
        <f ca="1" t="shared" si="331"/>
        <v>项目成本</v>
      </c>
      <c r="K2089" s="345">
        <f ca="1" t="shared" si="332"/>
        <v>0</v>
      </c>
      <c r="L2089" s="345">
        <f ca="1" t="shared" si="333"/>
        <v>275</v>
      </c>
      <c r="M2089" s="345">
        <f ca="1" t="shared" si="334"/>
        <v>91116.6600000004</v>
      </c>
      <c r="N2089" s="345">
        <f ca="1" t="shared" si="335"/>
        <v>0</v>
      </c>
    </row>
    <row r="2090" ht="14.25" hidden="1" spans="1:14">
      <c r="A2090" s="334">
        <f>档案!A2089</f>
        <v>0</v>
      </c>
      <c r="B2090" s="334">
        <f ca="1" t="shared" si="328"/>
        <v>1</v>
      </c>
      <c r="D2090" s="334">
        <f ca="1" t="shared" si="336"/>
        <v>9</v>
      </c>
      <c r="E2090" s="327">
        <f ca="1" t="shared" si="337"/>
        <v>751</v>
      </c>
      <c r="F2090" s="327" t="str">
        <f ca="1">VLOOKUP(D2090,档案!A:C,3,FALSE)</f>
        <v>武汉开明</v>
      </c>
      <c r="G2090" s="338" t="str">
        <f ca="1">VLOOKUP(D2090,档案!A:B,2,FALSE)</f>
        <v>农商行豹澥支行310028</v>
      </c>
      <c r="H2090" s="328">
        <f ca="1" t="shared" si="329"/>
        <v>45759</v>
      </c>
      <c r="I2090" s="344" t="str">
        <f ca="1" t="shared" si="330"/>
        <v>生产部喻志明报销山西铝业3.30-3.31交通费--个人</v>
      </c>
      <c r="J2090" s="344" t="str">
        <f ca="1" t="shared" si="331"/>
        <v>项目成本</v>
      </c>
      <c r="K2090" s="345">
        <f ca="1" t="shared" si="332"/>
        <v>0</v>
      </c>
      <c r="L2090" s="345">
        <f ca="1" t="shared" si="333"/>
        <v>438.5</v>
      </c>
      <c r="M2090" s="345">
        <f ca="1" t="shared" si="334"/>
        <v>90678.1600000004</v>
      </c>
      <c r="N2090" s="345">
        <f ca="1" t="shared" si="335"/>
        <v>0</v>
      </c>
    </row>
    <row r="2091" ht="14.25" hidden="1" spans="1:14">
      <c r="A2091" s="334">
        <f>档案!A2090</f>
        <v>0</v>
      </c>
      <c r="B2091" s="334">
        <f ca="1" t="shared" si="328"/>
        <v>1</v>
      </c>
      <c r="D2091" s="334">
        <f ca="1" t="shared" si="336"/>
        <v>9</v>
      </c>
      <c r="E2091" s="327">
        <f ca="1" t="shared" si="337"/>
        <v>752</v>
      </c>
      <c r="F2091" s="327" t="str">
        <f ca="1">VLOOKUP(D2091,档案!A:C,3,FALSE)</f>
        <v>武汉开明</v>
      </c>
      <c r="G2091" s="338" t="str">
        <f ca="1">VLOOKUP(D2091,档案!A:B,2,FALSE)</f>
        <v>农商行豹澥支行310028</v>
      </c>
      <c r="H2091" s="328">
        <f ca="1" t="shared" si="329"/>
        <v>45759</v>
      </c>
      <c r="I2091" s="344" t="str">
        <f ca="1" t="shared" si="330"/>
        <v>生产部闵洋报销2025年4月2日武汉办公司乔迁仪式当日停车费鄂AT7P87--个人</v>
      </c>
      <c r="J2091" s="344" t="str">
        <f ca="1" t="shared" si="331"/>
        <v>项目成本</v>
      </c>
      <c r="K2091" s="345">
        <f ca="1" t="shared" si="332"/>
        <v>0</v>
      </c>
      <c r="L2091" s="345">
        <f ca="1" t="shared" si="333"/>
        <v>30</v>
      </c>
      <c r="M2091" s="345">
        <f ca="1" t="shared" si="334"/>
        <v>90648.1600000004</v>
      </c>
      <c r="N2091" s="345">
        <f ca="1" t="shared" si="335"/>
        <v>0</v>
      </c>
    </row>
    <row r="2092" ht="14.25" hidden="1" spans="1:14">
      <c r="A2092" s="334">
        <f>档案!A2091</f>
        <v>0</v>
      </c>
      <c r="B2092" s="334">
        <f ca="1" t="shared" si="328"/>
        <v>1</v>
      </c>
      <c r="D2092" s="334">
        <f ca="1" t="shared" si="336"/>
        <v>9</v>
      </c>
      <c r="E2092" s="327">
        <f ca="1" t="shared" si="337"/>
        <v>753</v>
      </c>
      <c r="F2092" s="327" t="str">
        <f ca="1">VLOOKUP(D2092,档案!A:C,3,FALSE)</f>
        <v>武汉开明</v>
      </c>
      <c r="G2092" s="338" t="str">
        <f ca="1">VLOOKUP(D2092,档案!A:B,2,FALSE)</f>
        <v>农商行豹澥支行310028</v>
      </c>
      <c r="H2092" s="328">
        <f ca="1" t="shared" si="329"/>
        <v>45759</v>
      </c>
      <c r="I2092" s="344" t="str">
        <f ca="1" t="shared" si="330"/>
        <v>生产部马全花用款青海发投2025年3月份打印费用付德令哈宏冉图文广告店（个体工商户）--公司</v>
      </c>
      <c r="J2092" s="344" t="str">
        <f ca="1" t="shared" si="331"/>
        <v>项目成本</v>
      </c>
      <c r="K2092" s="345">
        <f ca="1" t="shared" si="332"/>
        <v>0</v>
      </c>
      <c r="L2092" s="345">
        <f ca="1" t="shared" si="333"/>
        <v>2520.4</v>
      </c>
      <c r="M2092" s="345">
        <f ca="1" t="shared" si="334"/>
        <v>88127.7600000004</v>
      </c>
      <c r="N2092" s="345">
        <f ca="1" t="shared" si="335"/>
        <v>0</v>
      </c>
    </row>
    <row r="2093" ht="14.25" hidden="1" spans="1:14">
      <c r="A2093" s="334">
        <f>档案!A2092</f>
        <v>0</v>
      </c>
      <c r="B2093" s="334">
        <f ca="1" t="shared" si="328"/>
        <v>1</v>
      </c>
      <c r="D2093" s="334">
        <f ca="1" t="shared" si="336"/>
        <v>9</v>
      </c>
      <c r="E2093" s="327">
        <f ca="1" t="shared" si="337"/>
        <v>754</v>
      </c>
      <c r="F2093" s="327" t="str">
        <f ca="1">VLOOKUP(D2093,档案!A:C,3,FALSE)</f>
        <v>武汉开明</v>
      </c>
      <c r="G2093" s="338" t="str">
        <f ca="1">VLOOKUP(D2093,档案!A:B,2,FALSE)</f>
        <v>农商行豹澥支行310028</v>
      </c>
      <c r="H2093" s="328">
        <f ca="1" t="shared" si="329"/>
        <v>45759</v>
      </c>
      <c r="I2093" s="344" t="str">
        <f ca="1" t="shared" si="330"/>
        <v>生产部包兴报销山西铝业4.3-4.4交通费--个人</v>
      </c>
      <c r="J2093" s="344" t="str">
        <f ca="1" t="shared" si="331"/>
        <v>项目成本</v>
      </c>
      <c r="K2093" s="345">
        <f ca="1" t="shared" si="332"/>
        <v>0</v>
      </c>
      <c r="L2093" s="345">
        <f ca="1" t="shared" si="333"/>
        <v>319</v>
      </c>
      <c r="M2093" s="345">
        <f ca="1" t="shared" si="334"/>
        <v>87808.7600000004</v>
      </c>
      <c r="N2093" s="345">
        <f ca="1" t="shared" si="335"/>
        <v>0</v>
      </c>
    </row>
    <row r="2094" ht="14.25" hidden="1" spans="1:14">
      <c r="A2094" s="334">
        <f>档案!A2093</f>
        <v>0</v>
      </c>
      <c r="B2094" s="334">
        <f ca="1" t="shared" si="328"/>
        <v>1</v>
      </c>
      <c r="D2094" s="334">
        <f ca="1" t="shared" si="336"/>
        <v>9</v>
      </c>
      <c r="E2094" s="327">
        <f ca="1" t="shared" si="337"/>
        <v>755</v>
      </c>
      <c r="F2094" s="327" t="str">
        <f ca="1">VLOOKUP(D2094,档案!A:C,3,FALSE)</f>
        <v>武汉开明</v>
      </c>
      <c r="G2094" s="338" t="str">
        <f ca="1">VLOOKUP(D2094,档案!A:B,2,FALSE)</f>
        <v>农商行豹澥支行310028</v>
      </c>
      <c r="H2094" s="328">
        <f ca="1" t="shared" si="329"/>
        <v>45759</v>
      </c>
      <c r="I2094" s="344" t="str">
        <f ca="1" t="shared" si="330"/>
        <v>生产部李权智报销新余市汇益信新项目外协人员交通费--个人</v>
      </c>
      <c r="J2094" s="344" t="str">
        <f ca="1" t="shared" si="331"/>
        <v>项目成本</v>
      </c>
      <c r="K2094" s="345">
        <f ca="1" t="shared" si="332"/>
        <v>0</v>
      </c>
      <c r="L2094" s="345">
        <f ca="1" t="shared" si="333"/>
        <v>324</v>
      </c>
      <c r="M2094" s="345">
        <f ca="1" t="shared" si="334"/>
        <v>87484.7600000004</v>
      </c>
      <c r="N2094" s="345">
        <f ca="1" t="shared" si="335"/>
        <v>0</v>
      </c>
    </row>
    <row r="2095" ht="14.25" hidden="1" spans="1:14">
      <c r="A2095" s="334">
        <f>档案!A2094</f>
        <v>0</v>
      </c>
      <c r="B2095" s="334">
        <f ca="1" t="shared" si="328"/>
        <v>1</v>
      </c>
      <c r="D2095" s="334">
        <f ca="1" t="shared" si="336"/>
        <v>9</v>
      </c>
      <c r="E2095" s="327">
        <f ca="1" t="shared" si="337"/>
        <v>756</v>
      </c>
      <c r="F2095" s="327" t="str">
        <f ca="1">VLOOKUP(D2095,档案!A:C,3,FALSE)</f>
        <v>武汉开明</v>
      </c>
      <c r="G2095" s="338" t="str">
        <f ca="1">VLOOKUP(D2095,档案!A:B,2,FALSE)</f>
        <v>农商行豹澥支行310028</v>
      </c>
      <c r="H2095" s="328">
        <f ca="1" t="shared" si="329"/>
        <v>45759</v>
      </c>
      <c r="I2095" s="344" t="str">
        <f ca="1" t="shared" si="330"/>
        <v>生产部李权智用款新余市汇益信新项目外协人员2人3天工资及生活费，交通费付郭都，张文菲--个人</v>
      </c>
      <c r="J2095" s="344" t="str">
        <f ca="1" t="shared" si="331"/>
        <v>项目成本</v>
      </c>
      <c r="K2095" s="345">
        <f ca="1" t="shared" si="332"/>
        <v>0</v>
      </c>
      <c r="L2095" s="345">
        <f ca="1" t="shared" si="333"/>
        <v>3501.55</v>
      </c>
      <c r="M2095" s="345">
        <f ca="1" t="shared" si="334"/>
        <v>83983.2100000004</v>
      </c>
      <c r="N2095" s="345">
        <f ca="1" t="shared" si="335"/>
        <v>0</v>
      </c>
    </row>
    <row r="2096" ht="14.25" hidden="1" spans="1:14">
      <c r="A2096" s="334">
        <f>档案!A2095</f>
        <v>0</v>
      </c>
      <c r="B2096" s="334">
        <f ca="1" t="shared" si="328"/>
        <v>1</v>
      </c>
      <c r="D2096" s="334">
        <f ca="1" t="shared" si="336"/>
        <v>9</v>
      </c>
      <c r="E2096" s="327">
        <f ca="1" t="shared" si="337"/>
        <v>757</v>
      </c>
      <c r="F2096" s="327" t="str">
        <f ca="1">VLOOKUP(D2096,档案!A:C,3,FALSE)</f>
        <v>武汉开明</v>
      </c>
      <c r="G2096" s="338" t="str">
        <f ca="1">VLOOKUP(D2096,档案!A:B,2,FALSE)</f>
        <v>农商行豹澥支行310028</v>
      </c>
      <c r="H2096" s="328">
        <f ca="1" t="shared" si="329"/>
        <v>45759</v>
      </c>
      <c r="I2096" s="344" t="str">
        <f ca="1" t="shared" si="330"/>
        <v>生产部李权智用款莱芜钢铁埋弧焊外协人员工资付余明芬--个人</v>
      </c>
      <c r="J2096" s="344" t="str">
        <f ca="1" t="shared" si="331"/>
        <v>项目成本</v>
      </c>
      <c r="K2096" s="345">
        <f ca="1" t="shared" si="332"/>
        <v>0</v>
      </c>
      <c r="L2096" s="345">
        <f ca="1" t="shared" si="333"/>
        <v>9000</v>
      </c>
      <c r="M2096" s="345">
        <f ca="1" t="shared" si="334"/>
        <v>74983.2100000004</v>
      </c>
      <c r="N2096" s="345">
        <f ca="1" t="shared" si="335"/>
        <v>0</v>
      </c>
    </row>
    <row r="2097" ht="14.25" hidden="1" spans="1:14">
      <c r="A2097" s="334">
        <f>档案!A2096</f>
        <v>0</v>
      </c>
      <c r="B2097" s="334">
        <f ca="1" t="shared" si="328"/>
        <v>1</v>
      </c>
      <c r="D2097" s="334">
        <f ca="1" t="shared" si="336"/>
        <v>9</v>
      </c>
      <c r="E2097" s="327">
        <f ca="1" t="shared" si="337"/>
        <v>758</v>
      </c>
      <c r="F2097" s="327" t="str">
        <f ca="1">VLOOKUP(D2097,档案!A:C,3,FALSE)</f>
        <v>武汉开明</v>
      </c>
      <c r="G2097" s="338" t="str">
        <f ca="1">VLOOKUP(D2097,档案!A:B,2,FALSE)</f>
        <v>农商行豹澥支行310028</v>
      </c>
      <c r="H2097" s="328">
        <f ca="1" t="shared" si="329"/>
        <v>45759</v>
      </c>
      <c r="I2097" s="344" t="str">
        <f ca="1" t="shared" si="330"/>
        <v>生产部朱太礼报销日照钢铁4.1-4.5交通费--个人</v>
      </c>
      <c r="J2097" s="344" t="str">
        <f ca="1" t="shared" si="331"/>
        <v>项目成本</v>
      </c>
      <c r="K2097" s="345">
        <f ca="1" t="shared" si="332"/>
        <v>0</v>
      </c>
      <c r="L2097" s="345">
        <f ca="1" t="shared" si="333"/>
        <v>424</v>
      </c>
      <c r="M2097" s="345">
        <f ca="1" t="shared" si="334"/>
        <v>74559.2100000004</v>
      </c>
      <c r="N2097" s="345">
        <f ca="1" t="shared" si="335"/>
        <v>0</v>
      </c>
    </row>
    <row r="2098" ht="14.25" hidden="1" spans="1:14">
      <c r="A2098" s="334">
        <f>档案!A2097</f>
        <v>0</v>
      </c>
      <c r="B2098" s="334">
        <f ca="1" t="shared" si="328"/>
        <v>1</v>
      </c>
      <c r="D2098" s="334">
        <f ca="1" t="shared" si="336"/>
        <v>9</v>
      </c>
      <c r="E2098" s="327">
        <f ca="1" t="shared" si="337"/>
        <v>759</v>
      </c>
      <c r="F2098" s="327" t="str">
        <f ca="1">VLOOKUP(D2098,档案!A:C,3,FALSE)</f>
        <v>武汉开明</v>
      </c>
      <c r="G2098" s="338" t="str">
        <f ca="1">VLOOKUP(D2098,档案!A:B,2,FALSE)</f>
        <v>农商行豹澥支行310028</v>
      </c>
      <c r="H2098" s="328">
        <f ca="1" t="shared" si="329"/>
        <v>45759</v>
      </c>
      <c r="I2098" s="344" t="str">
        <f ca="1" t="shared" si="330"/>
        <v>生产部李权智用款湖北双环外协人员4人1天工资及生活费交通费付剡本前 李超 谷月飞 杨广--个人</v>
      </c>
      <c r="J2098" s="344" t="str">
        <f ca="1" t="shared" si="331"/>
        <v>项目成本</v>
      </c>
      <c r="K2098" s="345">
        <f ca="1" t="shared" si="332"/>
        <v>0</v>
      </c>
      <c r="L2098" s="345">
        <f ca="1" t="shared" si="333"/>
        <v>3407.5</v>
      </c>
      <c r="M2098" s="345">
        <f ca="1" t="shared" si="334"/>
        <v>71151.7100000004</v>
      </c>
      <c r="N2098" s="345">
        <f ca="1" t="shared" si="335"/>
        <v>0</v>
      </c>
    </row>
    <row r="2099" ht="14.25" hidden="1" spans="1:14">
      <c r="A2099" s="334">
        <f>档案!A2098</f>
        <v>0</v>
      </c>
      <c r="B2099" s="334">
        <f ca="1" t="shared" si="328"/>
        <v>1</v>
      </c>
      <c r="D2099" s="334">
        <f ca="1" t="shared" si="336"/>
        <v>9</v>
      </c>
      <c r="E2099" s="327">
        <f ca="1" t="shared" si="337"/>
        <v>760</v>
      </c>
      <c r="F2099" s="327" t="str">
        <f ca="1">VLOOKUP(D2099,档案!A:C,3,FALSE)</f>
        <v>武汉开明</v>
      </c>
      <c r="G2099" s="338" t="str">
        <f ca="1">VLOOKUP(D2099,档案!A:B,2,FALSE)</f>
        <v>农商行豹澥支行310028</v>
      </c>
      <c r="H2099" s="328">
        <f ca="1" t="shared" si="329"/>
        <v>45759</v>
      </c>
      <c r="I2099" s="344" t="str">
        <f ca="1" t="shared" si="330"/>
        <v>生产部李权智用款山西铝业外协人员4.2-4.3交通费付刘宾建--个人</v>
      </c>
      <c r="J2099" s="344" t="str">
        <f ca="1" t="shared" si="331"/>
        <v>项目成本</v>
      </c>
      <c r="K2099" s="345">
        <f ca="1" t="shared" si="332"/>
        <v>0</v>
      </c>
      <c r="L2099" s="345">
        <f ca="1" t="shared" si="333"/>
        <v>116</v>
      </c>
      <c r="M2099" s="345">
        <f ca="1" t="shared" si="334"/>
        <v>71035.7100000004</v>
      </c>
      <c r="N2099" s="345">
        <f ca="1" t="shared" si="335"/>
        <v>0</v>
      </c>
    </row>
    <row r="2100" ht="14.25" hidden="1" spans="1:14">
      <c r="A2100" s="334">
        <f>档案!A2099</f>
        <v>0</v>
      </c>
      <c r="B2100" s="334">
        <f ca="1" t="shared" si="328"/>
        <v>1</v>
      </c>
      <c r="D2100" s="334">
        <f ca="1" t="shared" si="336"/>
        <v>9</v>
      </c>
      <c r="E2100" s="327">
        <f ca="1" t="shared" si="337"/>
        <v>761</v>
      </c>
      <c r="F2100" s="327" t="str">
        <f ca="1">VLOOKUP(D2100,档案!A:C,3,FALSE)</f>
        <v>武汉开明</v>
      </c>
      <c r="G2100" s="338" t="str">
        <f ca="1">VLOOKUP(D2100,档案!A:B,2,FALSE)</f>
        <v>农商行豹澥支行310028</v>
      </c>
      <c r="H2100" s="328">
        <f ca="1" t="shared" si="329"/>
        <v>45759</v>
      </c>
      <c r="I2100" s="344" t="str">
        <f ca="1" t="shared" si="330"/>
        <v>生产部熊伟用款厂内发货+芜钢铁集团银山型钢有限公司炼铁厂回转窑托轮1件付赤壁市迅速达科技有限公司--公司</v>
      </c>
      <c r="J2100" s="344" t="str">
        <f ca="1" t="shared" si="331"/>
        <v>项目成本</v>
      </c>
      <c r="K2100" s="345">
        <f ca="1" t="shared" si="332"/>
        <v>0</v>
      </c>
      <c r="L2100" s="345">
        <f ca="1" t="shared" si="333"/>
        <v>6500</v>
      </c>
      <c r="M2100" s="345">
        <f ca="1" t="shared" si="334"/>
        <v>64535.7100000004</v>
      </c>
      <c r="N2100" s="345">
        <f ca="1" t="shared" si="335"/>
        <v>0</v>
      </c>
    </row>
    <row r="2101" ht="14.25" hidden="1" spans="1:14">
      <c r="A2101" s="334">
        <f>档案!A2100</f>
        <v>0</v>
      </c>
      <c r="B2101" s="334">
        <f ca="1" t="shared" si="328"/>
        <v>1</v>
      </c>
      <c r="D2101" s="334">
        <f ca="1" t="shared" si="336"/>
        <v>9</v>
      </c>
      <c r="E2101" s="327">
        <f ca="1" t="shared" si="337"/>
        <v>762</v>
      </c>
      <c r="F2101" s="327" t="str">
        <f ca="1">VLOOKUP(D2101,档案!A:C,3,FALSE)</f>
        <v>武汉开明</v>
      </c>
      <c r="G2101" s="338" t="str">
        <f ca="1">VLOOKUP(D2101,档案!A:B,2,FALSE)</f>
        <v>农商行豹澥支行310028</v>
      </c>
      <c r="H2101" s="328">
        <f ca="1" t="shared" si="329"/>
        <v>45759</v>
      </c>
      <c r="I2101" s="344" t="str">
        <f ca="1" t="shared" si="330"/>
        <v>销售部陈涛借支差旅费备用金</v>
      </c>
      <c r="J2101" s="344" t="str">
        <f ca="1" t="shared" si="331"/>
        <v>付日常费用</v>
      </c>
      <c r="K2101" s="345">
        <f ca="1" t="shared" si="332"/>
        <v>0</v>
      </c>
      <c r="L2101" s="345">
        <f ca="1" t="shared" si="333"/>
        <v>5000</v>
      </c>
      <c r="M2101" s="345">
        <f ca="1" t="shared" si="334"/>
        <v>59535.7100000004</v>
      </c>
      <c r="N2101" s="345">
        <f ca="1" t="shared" si="335"/>
        <v>0</v>
      </c>
    </row>
    <row r="2102" ht="14.25" hidden="1" spans="1:14">
      <c r="A2102" s="334">
        <f>档案!A2101</f>
        <v>0</v>
      </c>
      <c r="B2102" s="334">
        <f ca="1" t="shared" si="328"/>
        <v>1</v>
      </c>
      <c r="D2102" s="334">
        <f ca="1" t="shared" si="336"/>
        <v>9</v>
      </c>
      <c r="E2102" s="327">
        <f ca="1" t="shared" si="337"/>
        <v>763</v>
      </c>
      <c r="F2102" s="327" t="str">
        <f ca="1">VLOOKUP(D2102,档案!A:C,3,FALSE)</f>
        <v>武汉开明</v>
      </c>
      <c r="G2102" s="338" t="str">
        <f ca="1">VLOOKUP(D2102,档案!A:B,2,FALSE)</f>
        <v>农商行豹澥支行310028</v>
      </c>
      <c r="H2102" s="328">
        <f ca="1" t="shared" si="329"/>
        <v>45759</v>
      </c>
      <c r="I2102" s="344" t="str">
        <f ca="1" t="shared" si="330"/>
        <v>ETC扣款</v>
      </c>
      <c r="J2102" s="344" t="str">
        <f ca="1" t="shared" si="331"/>
        <v>项目成本</v>
      </c>
      <c r="K2102" s="345">
        <f ca="1" t="shared" si="332"/>
        <v>0</v>
      </c>
      <c r="L2102" s="345">
        <f ca="1" t="shared" si="333"/>
        <v>10.1</v>
      </c>
      <c r="M2102" s="345">
        <f ca="1" t="shared" si="334"/>
        <v>59525.6100000004</v>
      </c>
      <c r="N2102" s="345">
        <f ca="1" t="shared" si="335"/>
        <v>0</v>
      </c>
    </row>
    <row r="2103" ht="14.25" hidden="1" spans="1:14">
      <c r="A2103" s="334">
        <f>档案!A2102</f>
        <v>0</v>
      </c>
      <c r="B2103" s="334">
        <f ca="1" t="shared" si="328"/>
        <v>1</v>
      </c>
      <c r="D2103" s="334">
        <f ca="1" t="shared" si="336"/>
        <v>9</v>
      </c>
      <c r="E2103" s="327">
        <f ca="1" t="shared" si="337"/>
        <v>764</v>
      </c>
      <c r="F2103" s="327" t="str">
        <f ca="1">VLOOKUP(D2103,档案!A:C,3,FALSE)</f>
        <v>武汉开明</v>
      </c>
      <c r="G2103" s="338" t="str">
        <f ca="1">VLOOKUP(D2103,档案!A:B,2,FALSE)</f>
        <v>农商行豹澥支行310028</v>
      </c>
      <c r="H2103" s="328">
        <f ca="1" t="shared" si="329"/>
        <v>45760</v>
      </c>
      <c r="I2103" s="344" t="str">
        <f ca="1" t="shared" si="330"/>
        <v>ETC扣款</v>
      </c>
      <c r="J2103" s="344" t="str">
        <f ca="1" t="shared" si="331"/>
        <v>项目成本</v>
      </c>
      <c r="K2103" s="345">
        <f ca="1" t="shared" si="332"/>
        <v>0</v>
      </c>
      <c r="L2103" s="345">
        <f ca="1" t="shared" si="333"/>
        <v>14.25</v>
      </c>
      <c r="M2103" s="345">
        <f ca="1" t="shared" si="334"/>
        <v>59511.3600000004</v>
      </c>
      <c r="N2103" s="345">
        <f ca="1" t="shared" si="335"/>
        <v>0</v>
      </c>
    </row>
    <row r="2104" ht="14.25" hidden="1" spans="1:14">
      <c r="A2104" s="334">
        <f>档案!A2103</f>
        <v>0</v>
      </c>
      <c r="B2104" s="334">
        <f ca="1" t="shared" si="328"/>
        <v>1</v>
      </c>
      <c r="D2104" s="334">
        <f ca="1" t="shared" si="336"/>
        <v>9</v>
      </c>
      <c r="E2104" s="327">
        <f ca="1" t="shared" si="337"/>
        <v>765</v>
      </c>
      <c r="F2104" s="327" t="str">
        <f ca="1">VLOOKUP(D2104,档案!A:C,3,FALSE)</f>
        <v>武汉开明</v>
      </c>
      <c r="G2104" s="338" t="str">
        <f ca="1">VLOOKUP(D2104,档案!A:B,2,FALSE)</f>
        <v>农商行豹澥支行310028</v>
      </c>
      <c r="H2104" s="328">
        <f ca="1" t="shared" si="329"/>
        <v>45760</v>
      </c>
      <c r="I2104" s="344" t="str">
        <f ca="1" t="shared" si="330"/>
        <v>ETC扣款</v>
      </c>
      <c r="J2104" s="344" t="str">
        <f ca="1" t="shared" si="331"/>
        <v>项目成本</v>
      </c>
      <c r="K2104" s="345">
        <f ca="1" t="shared" si="332"/>
        <v>0</v>
      </c>
      <c r="L2104" s="345">
        <f ca="1" t="shared" si="333"/>
        <v>14.25</v>
      </c>
      <c r="M2104" s="345">
        <f ca="1" t="shared" si="334"/>
        <v>59497.1100000004</v>
      </c>
      <c r="N2104" s="345">
        <f ca="1" t="shared" si="335"/>
        <v>0</v>
      </c>
    </row>
    <row r="2105" ht="14.25" hidden="1" spans="1:14">
      <c r="A2105" s="334">
        <f>档案!A2104</f>
        <v>0</v>
      </c>
      <c r="B2105" s="334">
        <f ca="1" t="shared" si="328"/>
        <v>1</v>
      </c>
      <c r="D2105" s="334">
        <f ca="1" t="shared" si="336"/>
        <v>9</v>
      </c>
      <c r="E2105" s="327">
        <f ca="1" t="shared" si="337"/>
        <v>766</v>
      </c>
      <c r="F2105" s="327" t="str">
        <f ca="1">VLOOKUP(D2105,档案!A:C,3,FALSE)</f>
        <v>武汉开明</v>
      </c>
      <c r="G2105" s="338" t="str">
        <f ca="1">VLOOKUP(D2105,档案!A:B,2,FALSE)</f>
        <v>农商行豹澥支行310028</v>
      </c>
      <c r="H2105" s="328">
        <f ca="1" t="shared" si="329"/>
        <v>45760</v>
      </c>
      <c r="I2105" s="344" t="str">
        <f ca="1" t="shared" si="330"/>
        <v>ETC扣款</v>
      </c>
      <c r="J2105" s="344" t="str">
        <f ca="1" t="shared" si="331"/>
        <v>项目成本</v>
      </c>
      <c r="K2105" s="345">
        <f ca="1" t="shared" si="332"/>
        <v>0</v>
      </c>
      <c r="L2105" s="345">
        <f ca="1" t="shared" si="333"/>
        <v>420.85</v>
      </c>
      <c r="M2105" s="345">
        <f ca="1" t="shared" si="334"/>
        <v>59076.2600000004</v>
      </c>
      <c r="N2105" s="345">
        <f ca="1" t="shared" si="335"/>
        <v>0</v>
      </c>
    </row>
    <row r="2106" ht="14.25" hidden="1" spans="1:14">
      <c r="A2106" s="334">
        <f>档案!A2105</f>
        <v>0</v>
      </c>
      <c r="B2106" s="334">
        <f ca="1" t="shared" si="328"/>
        <v>1</v>
      </c>
      <c r="D2106" s="334">
        <f ca="1" t="shared" si="336"/>
        <v>9</v>
      </c>
      <c r="E2106" s="327">
        <f ca="1" t="shared" si="337"/>
        <v>767</v>
      </c>
      <c r="F2106" s="327" t="str">
        <f ca="1">VLOOKUP(D2106,档案!A:C,3,FALSE)</f>
        <v>武汉开明</v>
      </c>
      <c r="G2106" s="338" t="str">
        <f ca="1">VLOOKUP(D2106,档案!A:B,2,FALSE)</f>
        <v>农商行豹澥支行310028</v>
      </c>
      <c r="H2106" s="328">
        <f ca="1" t="shared" si="329"/>
        <v>45762</v>
      </c>
      <c r="I2106" s="344" t="str">
        <f ca="1" t="shared" si="330"/>
        <v>商务部钱婉妮用款中盐内蒙古化工股份有限公司盐碱分公司1#3#煅烧炉维修项目标书费付中机国际招标有限公司--公司</v>
      </c>
      <c r="J2106" s="344" t="str">
        <f ca="1" t="shared" si="331"/>
        <v>付日常费用</v>
      </c>
      <c r="K2106" s="345">
        <f ca="1" t="shared" si="332"/>
        <v>0</v>
      </c>
      <c r="L2106" s="345">
        <f ca="1" t="shared" si="333"/>
        <v>500</v>
      </c>
      <c r="M2106" s="345">
        <f ca="1" t="shared" si="334"/>
        <v>58576.2600000004</v>
      </c>
      <c r="N2106" s="345">
        <f ca="1" t="shared" si="335"/>
        <v>0</v>
      </c>
    </row>
    <row r="2107" ht="14.25" hidden="1" spans="1:14">
      <c r="A2107" s="334">
        <f>档案!A2106</f>
        <v>0</v>
      </c>
      <c r="B2107" s="334">
        <f ca="1" t="shared" si="328"/>
        <v>1</v>
      </c>
      <c r="D2107" s="334">
        <f ca="1" t="shared" si="336"/>
        <v>9</v>
      </c>
      <c r="E2107" s="327">
        <f ca="1" t="shared" si="337"/>
        <v>768</v>
      </c>
      <c r="F2107" s="327" t="str">
        <f ca="1">VLOOKUP(D2107,档案!A:C,3,FALSE)</f>
        <v>武汉开明</v>
      </c>
      <c r="G2107" s="338" t="str">
        <f ca="1">VLOOKUP(D2107,档案!A:B,2,FALSE)</f>
        <v>农商行豹澥支行310028</v>
      </c>
      <c r="H2107" s="328">
        <f ca="1" t="shared" si="329"/>
        <v>45762</v>
      </c>
      <c r="I2107" s="344" t="str">
        <f ca="1" t="shared" si="330"/>
        <v>销售部林柱生报销3.12-3.28招待费，生活费，交通费--个人</v>
      </c>
      <c r="J2107" s="344" t="str">
        <f ca="1" t="shared" si="331"/>
        <v>项目成本</v>
      </c>
      <c r="K2107" s="345">
        <f ca="1" t="shared" si="332"/>
        <v>0</v>
      </c>
      <c r="L2107" s="345">
        <f ca="1" t="shared" si="333"/>
        <v>10526.5</v>
      </c>
      <c r="M2107" s="345">
        <f ca="1" t="shared" si="334"/>
        <v>48049.7600000004</v>
      </c>
      <c r="N2107" s="345">
        <f ca="1" t="shared" si="335"/>
        <v>0</v>
      </c>
    </row>
    <row r="2108" ht="14.25" hidden="1" spans="1:14">
      <c r="A2108" s="334">
        <f>档案!A2107</f>
        <v>0</v>
      </c>
      <c r="B2108" s="334">
        <f ca="1" t="shared" si="328"/>
        <v>1</v>
      </c>
      <c r="D2108" s="334">
        <f ca="1" t="shared" si="336"/>
        <v>9</v>
      </c>
      <c r="E2108" s="327">
        <f ca="1" t="shared" si="337"/>
        <v>769</v>
      </c>
      <c r="F2108" s="327" t="str">
        <f ca="1">VLOOKUP(D2108,档案!A:C,3,FALSE)</f>
        <v>武汉开明</v>
      </c>
      <c r="G2108" s="338" t="str">
        <f ca="1">VLOOKUP(D2108,档案!A:B,2,FALSE)</f>
        <v>农商行豹澥支行310028</v>
      </c>
      <c r="H2108" s="328">
        <f ca="1" t="shared" si="329"/>
        <v>45762</v>
      </c>
      <c r="I2108" s="344" t="str">
        <f ca="1" t="shared" si="330"/>
        <v>销售部林维报销3.1-3.28日照钢铁差旅费--个人</v>
      </c>
      <c r="J2108" s="344" t="str">
        <f ca="1" t="shared" si="331"/>
        <v>项目成本</v>
      </c>
      <c r="K2108" s="345">
        <f ca="1" t="shared" si="332"/>
        <v>0</v>
      </c>
      <c r="L2108" s="345">
        <f ca="1" t="shared" si="333"/>
        <v>3041.33</v>
      </c>
      <c r="M2108" s="345">
        <f ca="1" t="shared" si="334"/>
        <v>45008.4300000004</v>
      </c>
      <c r="N2108" s="345">
        <f ca="1" t="shared" si="335"/>
        <v>0</v>
      </c>
    </row>
    <row r="2109" ht="14.25" hidden="1" spans="1:14">
      <c r="A2109" s="334">
        <f>档案!A2108</f>
        <v>0</v>
      </c>
      <c r="B2109" s="334">
        <f ca="1" t="shared" si="328"/>
        <v>1</v>
      </c>
      <c r="D2109" s="334">
        <f ca="1" t="shared" si="336"/>
        <v>9</v>
      </c>
      <c r="E2109" s="327">
        <f ca="1" t="shared" si="337"/>
        <v>770</v>
      </c>
      <c r="F2109" s="327" t="str">
        <f ca="1">VLOOKUP(D2109,档案!A:C,3,FALSE)</f>
        <v>武汉开明</v>
      </c>
      <c r="G2109" s="338" t="str">
        <f ca="1">VLOOKUP(D2109,档案!A:B,2,FALSE)</f>
        <v>农商行豹澥支行310028</v>
      </c>
      <c r="H2109" s="328">
        <f ca="1" t="shared" si="329"/>
        <v>45762</v>
      </c>
      <c r="I2109" s="344" t="str">
        <f ca="1" t="shared" si="330"/>
        <v>销售部刘程远报销3.1-3.29赣锋锂业，萍乡钢铁差旅费--个人</v>
      </c>
      <c r="J2109" s="344" t="str">
        <f ca="1" t="shared" si="331"/>
        <v>项目成本</v>
      </c>
      <c r="K2109" s="345">
        <f ca="1" t="shared" si="332"/>
        <v>0</v>
      </c>
      <c r="L2109" s="345">
        <f ca="1" t="shared" si="333"/>
        <v>3181</v>
      </c>
      <c r="M2109" s="345">
        <f ca="1" t="shared" si="334"/>
        <v>41827.4300000004</v>
      </c>
      <c r="N2109" s="345">
        <f ca="1" t="shared" si="335"/>
        <v>0</v>
      </c>
    </row>
    <row r="2110" ht="14.25" hidden="1" spans="1:14">
      <c r="A2110" s="334">
        <f>档案!A2109</f>
        <v>0</v>
      </c>
      <c r="B2110" s="334">
        <f ca="1" t="shared" si="328"/>
        <v>1</v>
      </c>
      <c r="D2110" s="334">
        <f ca="1" t="shared" si="336"/>
        <v>9</v>
      </c>
      <c r="E2110" s="327">
        <f ca="1" t="shared" si="337"/>
        <v>771</v>
      </c>
      <c r="F2110" s="327" t="str">
        <f ca="1">VLOOKUP(D2110,档案!A:C,3,FALSE)</f>
        <v>武汉开明</v>
      </c>
      <c r="G2110" s="338" t="str">
        <f ca="1">VLOOKUP(D2110,档案!A:B,2,FALSE)</f>
        <v>农商行豹澥支行310028</v>
      </c>
      <c r="H2110" s="328">
        <f ca="1" t="shared" si="329"/>
        <v>45762</v>
      </c>
      <c r="I2110" s="344" t="str">
        <f ca="1" t="shared" si="330"/>
        <v>销售部牛国庆报销2.13-3.28永钢，沙钢，兴澄特钢等项目差旅费（总金额8836.5，冲借支，实付2836.5）--个人</v>
      </c>
      <c r="J2110" s="344" t="str">
        <f ca="1" t="shared" si="331"/>
        <v>项目成本</v>
      </c>
      <c r="K2110" s="345">
        <f ca="1" t="shared" si="332"/>
        <v>0</v>
      </c>
      <c r="L2110" s="345">
        <f ca="1" t="shared" si="333"/>
        <v>2836.5</v>
      </c>
      <c r="M2110" s="345">
        <f ca="1" t="shared" si="334"/>
        <v>38990.9300000004</v>
      </c>
      <c r="N2110" s="345">
        <f ca="1" t="shared" si="335"/>
        <v>0</v>
      </c>
    </row>
    <row r="2111" ht="14.25" hidden="1" spans="1:14">
      <c r="A2111" s="334">
        <f>档案!A2110</f>
        <v>0</v>
      </c>
      <c r="B2111" s="334">
        <f ca="1" t="shared" si="328"/>
        <v>1</v>
      </c>
      <c r="D2111" s="334">
        <f ca="1" t="shared" si="336"/>
        <v>9</v>
      </c>
      <c r="E2111" s="327">
        <f ca="1" t="shared" si="337"/>
        <v>772</v>
      </c>
      <c r="F2111" s="327" t="str">
        <f ca="1">VLOOKUP(D2111,档案!A:C,3,FALSE)</f>
        <v>武汉开明</v>
      </c>
      <c r="G2111" s="338" t="str">
        <f ca="1">VLOOKUP(D2111,档案!A:B,2,FALSE)</f>
        <v>农商行豹澥支行310028</v>
      </c>
      <c r="H2111" s="328">
        <f ca="1" t="shared" si="329"/>
        <v>45762</v>
      </c>
      <c r="I2111" s="344" t="str">
        <f ca="1" t="shared" si="330"/>
        <v>销售部牛国庆报销2月江苏永钢招待费，车费--个人</v>
      </c>
      <c r="J2111" s="344" t="str">
        <f ca="1" t="shared" si="331"/>
        <v>项目成本</v>
      </c>
      <c r="K2111" s="345">
        <f ca="1" t="shared" si="332"/>
        <v>0</v>
      </c>
      <c r="L2111" s="345">
        <f ca="1" t="shared" si="333"/>
        <v>2280</v>
      </c>
      <c r="M2111" s="345">
        <f ca="1" t="shared" si="334"/>
        <v>36710.9300000004</v>
      </c>
      <c r="N2111" s="345">
        <f ca="1" t="shared" si="335"/>
        <v>0</v>
      </c>
    </row>
    <row r="2112" ht="14.25" hidden="1" spans="1:14">
      <c r="A2112" s="334">
        <f>档案!A2111</f>
        <v>0</v>
      </c>
      <c r="B2112" s="334">
        <f ca="1" t="shared" si="328"/>
        <v>1</v>
      </c>
      <c r="D2112" s="334">
        <f ca="1" t="shared" si="336"/>
        <v>9</v>
      </c>
      <c r="E2112" s="327">
        <f ca="1" t="shared" si="337"/>
        <v>773</v>
      </c>
      <c r="F2112" s="327" t="str">
        <f ca="1">VLOOKUP(D2112,档案!A:C,3,FALSE)</f>
        <v>武汉开明</v>
      </c>
      <c r="G2112" s="338" t="str">
        <f ca="1">VLOOKUP(D2112,档案!A:B,2,FALSE)</f>
        <v>农商行豹澥支行310028</v>
      </c>
      <c r="H2112" s="328">
        <f ca="1" t="shared" si="329"/>
        <v>45762</v>
      </c>
      <c r="I2112" s="344" t="str">
        <f ca="1" t="shared" si="330"/>
        <v>销售部刘江波报销2.10-3.24江苏永钢，三明钢铁，福建龙钢差旅费（总金额6118.53，扣借支3000元，实付3118.53）--个人</v>
      </c>
      <c r="J2112" s="344" t="str">
        <f ca="1" t="shared" si="331"/>
        <v>项目成本</v>
      </c>
      <c r="K2112" s="345">
        <f ca="1" t="shared" si="332"/>
        <v>0</v>
      </c>
      <c r="L2112" s="345">
        <f ca="1" t="shared" si="333"/>
        <v>3118.53</v>
      </c>
      <c r="M2112" s="345">
        <f ca="1" t="shared" si="334"/>
        <v>33592.4000000004</v>
      </c>
      <c r="N2112" s="345">
        <f ca="1" t="shared" si="335"/>
        <v>0</v>
      </c>
    </row>
    <row r="2113" ht="14.25" hidden="1" spans="1:14">
      <c r="A2113" s="334">
        <f>档案!A2112</f>
        <v>0</v>
      </c>
      <c r="B2113" s="334">
        <f ca="1" t="shared" si="328"/>
        <v>1</v>
      </c>
      <c r="D2113" s="334">
        <f ca="1" t="shared" si="336"/>
        <v>9</v>
      </c>
      <c r="E2113" s="327">
        <f ca="1" t="shared" si="337"/>
        <v>774</v>
      </c>
      <c r="F2113" s="327" t="str">
        <f ca="1">VLOOKUP(D2113,档案!A:C,3,FALSE)</f>
        <v>武汉开明</v>
      </c>
      <c r="G2113" s="338" t="str">
        <f ca="1">VLOOKUP(D2113,档案!A:B,2,FALSE)</f>
        <v>农商行豹澥支行310028</v>
      </c>
      <c r="H2113" s="328">
        <f ca="1" t="shared" si="329"/>
        <v>45762</v>
      </c>
      <c r="I2113" s="344" t="str">
        <f ca="1" t="shared" si="330"/>
        <v>销售部刘江波报销3.8三明钢铁招待费--个人</v>
      </c>
      <c r="J2113" s="344" t="str">
        <f ca="1" t="shared" si="331"/>
        <v>项目成本</v>
      </c>
      <c r="K2113" s="345">
        <f ca="1" t="shared" si="332"/>
        <v>0</v>
      </c>
      <c r="L2113" s="345">
        <f ca="1" t="shared" si="333"/>
        <v>336</v>
      </c>
      <c r="M2113" s="345">
        <f ca="1" t="shared" si="334"/>
        <v>33256.4000000004</v>
      </c>
      <c r="N2113" s="345">
        <f ca="1" t="shared" si="335"/>
        <v>0</v>
      </c>
    </row>
    <row r="2114" ht="14.25" hidden="1" spans="1:14">
      <c r="A2114" s="334">
        <f>档案!A2113</f>
        <v>0</v>
      </c>
      <c r="B2114" s="334">
        <f ca="1" t="shared" si="328"/>
        <v>1</v>
      </c>
      <c r="D2114" s="334">
        <f ca="1" t="shared" si="336"/>
        <v>9</v>
      </c>
      <c r="E2114" s="327">
        <f ca="1" t="shared" si="337"/>
        <v>775</v>
      </c>
      <c r="F2114" s="327" t="str">
        <f ca="1">VLOOKUP(D2114,档案!A:C,3,FALSE)</f>
        <v>武汉开明</v>
      </c>
      <c r="G2114" s="338" t="str">
        <f ca="1">VLOOKUP(D2114,档案!A:B,2,FALSE)</f>
        <v>农商行豹澥支行310028</v>
      </c>
      <c r="H2114" s="328">
        <f ca="1" t="shared" si="329"/>
        <v>45762</v>
      </c>
      <c r="I2114" s="344" t="str">
        <f ca="1" t="shared" si="330"/>
        <v>销售部刘江波报销3.6三明钢铁招待费--个人</v>
      </c>
      <c r="J2114" s="344" t="str">
        <f ca="1" t="shared" si="331"/>
        <v>项目成本</v>
      </c>
      <c r="K2114" s="345">
        <f ca="1" t="shared" si="332"/>
        <v>0</v>
      </c>
      <c r="L2114" s="345">
        <f ca="1" t="shared" si="333"/>
        <v>450</v>
      </c>
      <c r="M2114" s="345">
        <f ca="1" t="shared" si="334"/>
        <v>32806.4000000004</v>
      </c>
      <c r="N2114" s="345">
        <f ca="1" t="shared" si="335"/>
        <v>0</v>
      </c>
    </row>
    <row r="2115" ht="14.25" hidden="1" spans="1:14">
      <c r="A2115" s="334">
        <f>档案!A2114</f>
        <v>0</v>
      </c>
      <c r="B2115" s="334">
        <f ca="1" t="shared" ref="B2115:B2178" si="338">COUNTA(INDIRECT("'"&amp;A2115&amp;"'!a:a"))</f>
        <v>1</v>
      </c>
      <c r="D2115" s="334">
        <f ca="1" t="shared" si="336"/>
        <v>9</v>
      </c>
      <c r="E2115" s="327">
        <f ca="1" t="shared" si="337"/>
        <v>776</v>
      </c>
      <c r="F2115" s="327" t="str">
        <f ca="1">VLOOKUP(D2115,档案!A:C,3,FALSE)</f>
        <v>武汉开明</v>
      </c>
      <c r="G2115" s="338" t="str">
        <f ca="1">VLOOKUP(D2115,档案!A:B,2,FALSE)</f>
        <v>农商行豹澥支行310028</v>
      </c>
      <c r="H2115" s="328">
        <f ca="1" t="shared" ref="H2115:H2178" si="339">INDEX(INDIRECT("'"&amp;$D2115&amp;"'!A:g"),$E2115,COLUMN()-7)</f>
        <v>45762</v>
      </c>
      <c r="I2115" s="344" t="str">
        <f ca="1" t="shared" ref="I2115:I2178" si="340">INDEX(INDIRECT("'"&amp;$D2115&amp;"'!A:g"),$E2115,COLUMN()-7)</f>
        <v>销售部燕志远报销3.14-3.26贵钢交通费--个人</v>
      </c>
      <c r="J2115" s="344" t="str">
        <f ca="1" t="shared" ref="J2115:J2178" si="341">INDEX(INDIRECT("'"&amp;$D2115&amp;"'!A:g"),$E2115,COLUMN()-7)</f>
        <v>项目成本</v>
      </c>
      <c r="K2115" s="345">
        <f ca="1" t="shared" ref="K2115:K2178" si="342">INDEX(INDIRECT("'"&amp;$D2115&amp;"'!A:g"),$E2115,COLUMN()-7)</f>
        <v>0</v>
      </c>
      <c r="L2115" s="345">
        <f ca="1" t="shared" ref="L2115:L2178" si="343">INDEX(INDIRECT("'"&amp;$D2115&amp;"'!A:g"),$E2115,COLUMN()-7)</f>
        <v>867.8</v>
      </c>
      <c r="M2115" s="345">
        <f ca="1" t="shared" ref="M2115:M2178" si="344">INDEX(INDIRECT("'"&amp;$D2115&amp;"'!A:g"),$E2115,COLUMN()-7)</f>
        <v>31938.6000000004</v>
      </c>
      <c r="N2115" s="345">
        <f ca="1" t="shared" ref="N2115:N2178" si="345">INDEX(INDIRECT("'"&amp;$D2115&amp;"'!A:g"),$E2115,COLUMN()-7)</f>
        <v>0</v>
      </c>
    </row>
    <row r="2116" ht="14.25" hidden="1" spans="1:14">
      <c r="A2116" s="334">
        <f>档案!A2115</f>
        <v>0</v>
      </c>
      <c r="B2116" s="334">
        <f ca="1" t="shared" si="338"/>
        <v>1</v>
      </c>
      <c r="D2116" s="334">
        <f ca="1" t="shared" ref="D2116:D2179" si="346">IF(E2115&gt;=VLOOKUP(D2115,A:B,2,FALSE),D2115+1,D2115)</f>
        <v>9</v>
      </c>
      <c r="E2116" s="327">
        <f ca="1" t="shared" ref="E2116:E2179" si="347">IF(E2115&gt;=VLOOKUP(D2115,A:B,2,FALSE),3,E2115+1)</f>
        <v>777</v>
      </c>
      <c r="F2116" s="327" t="str">
        <f ca="1">VLOOKUP(D2116,档案!A:C,3,FALSE)</f>
        <v>武汉开明</v>
      </c>
      <c r="G2116" s="338" t="str">
        <f ca="1">VLOOKUP(D2116,档案!A:B,2,FALSE)</f>
        <v>农商行豹澥支行310028</v>
      </c>
      <c r="H2116" s="328">
        <f ca="1" t="shared" si="339"/>
        <v>45762</v>
      </c>
      <c r="I2116" s="344" t="str">
        <f ca="1" t="shared" si="340"/>
        <v>销售部叶涛报销3.5-3.26北港新材料，柳州钢铁差旅费--个人</v>
      </c>
      <c r="J2116" s="344" t="str">
        <f ca="1" t="shared" si="341"/>
        <v>项目成本</v>
      </c>
      <c r="K2116" s="345">
        <f ca="1" t="shared" si="342"/>
        <v>0</v>
      </c>
      <c r="L2116" s="345">
        <f ca="1" t="shared" si="343"/>
        <v>4419</v>
      </c>
      <c r="M2116" s="345">
        <f ca="1" t="shared" si="344"/>
        <v>27519.6000000004</v>
      </c>
      <c r="N2116" s="345">
        <f ca="1" t="shared" si="345"/>
        <v>0</v>
      </c>
    </row>
    <row r="2117" ht="14.25" hidden="1" spans="1:14">
      <c r="A2117" s="334">
        <f>档案!A2116</f>
        <v>0</v>
      </c>
      <c r="B2117" s="334">
        <f ca="1" t="shared" si="338"/>
        <v>1</v>
      </c>
      <c r="D2117" s="334">
        <f ca="1" t="shared" si="346"/>
        <v>9</v>
      </c>
      <c r="E2117" s="327">
        <f ca="1" t="shared" si="347"/>
        <v>778</v>
      </c>
      <c r="F2117" s="327" t="str">
        <f ca="1">VLOOKUP(D2117,档案!A:C,3,FALSE)</f>
        <v>武汉开明</v>
      </c>
      <c r="G2117" s="338" t="str">
        <f ca="1">VLOOKUP(D2117,档案!A:B,2,FALSE)</f>
        <v>农商行豹澥支行310028</v>
      </c>
      <c r="H2117" s="328">
        <f ca="1" t="shared" si="339"/>
        <v>45762</v>
      </c>
      <c r="I2117" s="344" t="str">
        <f ca="1" t="shared" si="340"/>
        <v>销售部叶涛报销3.5-3.6贵港交通费--个人</v>
      </c>
      <c r="J2117" s="344" t="str">
        <f ca="1" t="shared" si="341"/>
        <v>项目成本</v>
      </c>
      <c r="K2117" s="345">
        <f ca="1" t="shared" si="342"/>
        <v>0</v>
      </c>
      <c r="L2117" s="345">
        <f ca="1" t="shared" si="343"/>
        <v>34.19</v>
      </c>
      <c r="M2117" s="345">
        <f ca="1" t="shared" si="344"/>
        <v>27485.4100000004</v>
      </c>
      <c r="N2117" s="345">
        <f ca="1" t="shared" si="345"/>
        <v>0</v>
      </c>
    </row>
    <row r="2118" ht="14.25" hidden="1" spans="1:14">
      <c r="A2118" s="334">
        <f>档案!A2117</f>
        <v>0</v>
      </c>
      <c r="B2118" s="334">
        <f ca="1" t="shared" si="338"/>
        <v>1</v>
      </c>
      <c r="D2118" s="334">
        <f ca="1" t="shared" si="346"/>
        <v>9</v>
      </c>
      <c r="E2118" s="327">
        <f ca="1" t="shared" si="347"/>
        <v>779</v>
      </c>
      <c r="F2118" s="327" t="str">
        <f ca="1">VLOOKUP(D2118,档案!A:C,3,FALSE)</f>
        <v>武汉开明</v>
      </c>
      <c r="G2118" s="338" t="str">
        <f ca="1">VLOOKUP(D2118,档案!A:B,2,FALSE)</f>
        <v>农商行豹澥支行310028</v>
      </c>
      <c r="H2118" s="328">
        <f ca="1" t="shared" si="339"/>
        <v>45762</v>
      </c>
      <c r="I2118" s="344" t="str">
        <f ca="1" t="shared" si="340"/>
        <v>销售部管厚良报销2.8-2.28湖北宜化，兴发等项目差旅费（总金额3380，扣借支3000元，实付380）--个人</v>
      </c>
      <c r="J2118" s="344" t="str">
        <f ca="1" t="shared" si="341"/>
        <v>项目成本</v>
      </c>
      <c r="K2118" s="345">
        <f ca="1" t="shared" si="342"/>
        <v>0</v>
      </c>
      <c r="L2118" s="345">
        <f ca="1" t="shared" si="343"/>
        <v>380</v>
      </c>
      <c r="M2118" s="345">
        <f ca="1" t="shared" si="344"/>
        <v>27105.4100000004</v>
      </c>
      <c r="N2118" s="345">
        <f ca="1" t="shared" si="345"/>
        <v>0</v>
      </c>
    </row>
    <row r="2119" ht="14.25" hidden="1" spans="1:14">
      <c r="A2119" s="334">
        <f>档案!A2118</f>
        <v>0</v>
      </c>
      <c r="B2119" s="334">
        <f ca="1" t="shared" si="338"/>
        <v>1</v>
      </c>
      <c r="D2119" s="334">
        <f ca="1" t="shared" si="346"/>
        <v>9</v>
      </c>
      <c r="E2119" s="327">
        <f ca="1" t="shared" si="347"/>
        <v>780</v>
      </c>
      <c r="F2119" s="327" t="str">
        <f ca="1">VLOOKUP(D2119,档案!A:C,3,FALSE)</f>
        <v>武汉开明</v>
      </c>
      <c r="G2119" s="338" t="str">
        <f ca="1">VLOOKUP(D2119,档案!A:B,2,FALSE)</f>
        <v>农商行豹澥支行310028</v>
      </c>
      <c r="H2119" s="328">
        <f ca="1" t="shared" si="339"/>
        <v>45762</v>
      </c>
      <c r="I2119" s="344" t="str">
        <f ca="1" t="shared" si="340"/>
        <v>销售部管厚良报销3.1-3.26兴发，应城双环，内蒙等项目差旅费（总金额5207.5，扣借支3000元，实付2207.5）--个人</v>
      </c>
      <c r="J2119" s="344" t="str">
        <f ca="1" t="shared" si="341"/>
        <v>项目成本</v>
      </c>
      <c r="K2119" s="345">
        <f ca="1" t="shared" si="342"/>
        <v>0</v>
      </c>
      <c r="L2119" s="345">
        <f ca="1" t="shared" si="343"/>
        <v>2207.5</v>
      </c>
      <c r="M2119" s="345">
        <f ca="1" t="shared" si="344"/>
        <v>24897.9100000004</v>
      </c>
      <c r="N2119" s="345">
        <f ca="1" t="shared" si="345"/>
        <v>0</v>
      </c>
    </row>
    <row r="2120" ht="14.25" hidden="1" spans="1:14">
      <c r="A2120" s="334">
        <f>档案!A2119</f>
        <v>0</v>
      </c>
      <c r="B2120" s="334">
        <f ca="1" t="shared" si="338"/>
        <v>1</v>
      </c>
      <c r="D2120" s="334">
        <f ca="1" t="shared" si="346"/>
        <v>9</v>
      </c>
      <c r="E2120" s="327">
        <f ca="1" t="shared" si="347"/>
        <v>781</v>
      </c>
      <c r="F2120" s="327" t="str">
        <f ca="1">VLOOKUP(D2120,档案!A:C,3,FALSE)</f>
        <v>武汉开明</v>
      </c>
      <c r="G2120" s="338" t="str">
        <f ca="1">VLOOKUP(D2120,档案!A:B,2,FALSE)</f>
        <v>农商行豹澥支行310028</v>
      </c>
      <c r="H2120" s="328">
        <f ca="1" t="shared" si="339"/>
        <v>45762</v>
      </c>
      <c r="I2120" s="344" t="str">
        <f ca="1" t="shared" si="340"/>
        <v>销售部管厚良报销3.24云梦中盐招待费--个人</v>
      </c>
      <c r="J2120" s="344" t="str">
        <f ca="1" t="shared" si="341"/>
        <v>项目成本</v>
      </c>
      <c r="K2120" s="345">
        <f ca="1" t="shared" si="342"/>
        <v>0</v>
      </c>
      <c r="L2120" s="345">
        <f ca="1" t="shared" si="343"/>
        <v>168</v>
      </c>
      <c r="M2120" s="345">
        <f ca="1" t="shared" si="344"/>
        <v>24729.9100000004</v>
      </c>
      <c r="N2120" s="345">
        <f ca="1" t="shared" si="345"/>
        <v>0</v>
      </c>
    </row>
    <row r="2121" ht="14.25" hidden="1" spans="1:14">
      <c r="A2121" s="334">
        <f>档案!A2120</f>
        <v>0</v>
      </c>
      <c r="B2121" s="334">
        <f ca="1" t="shared" si="338"/>
        <v>1</v>
      </c>
      <c r="D2121" s="334">
        <f ca="1" t="shared" si="346"/>
        <v>9</v>
      </c>
      <c r="E2121" s="327">
        <f ca="1" t="shared" si="347"/>
        <v>782</v>
      </c>
      <c r="F2121" s="327" t="str">
        <f ca="1">VLOOKUP(D2121,档案!A:C,3,FALSE)</f>
        <v>武汉开明</v>
      </c>
      <c r="G2121" s="338" t="str">
        <f ca="1">VLOOKUP(D2121,档案!A:B,2,FALSE)</f>
        <v>农商行豹澥支行310028</v>
      </c>
      <c r="H2121" s="328">
        <f ca="1" t="shared" si="339"/>
        <v>45762</v>
      </c>
      <c r="I2121" s="344" t="str">
        <f ca="1" t="shared" si="340"/>
        <v>销售部管厚良报销3月出差交通费--个人</v>
      </c>
      <c r="J2121" s="344" t="str">
        <f ca="1" t="shared" si="341"/>
        <v>项目成本</v>
      </c>
      <c r="K2121" s="345">
        <f ca="1" t="shared" si="342"/>
        <v>0</v>
      </c>
      <c r="L2121" s="345">
        <f ca="1" t="shared" si="343"/>
        <v>1241.24</v>
      </c>
      <c r="M2121" s="345">
        <f ca="1" t="shared" si="344"/>
        <v>23488.6700000004</v>
      </c>
      <c r="N2121" s="345">
        <f ca="1" t="shared" si="345"/>
        <v>0</v>
      </c>
    </row>
    <row r="2122" ht="14.25" hidden="1" spans="1:14">
      <c r="A2122" s="334">
        <f>档案!A2121</f>
        <v>0</v>
      </c>
      <c r="B2122" s="334">
        <f ca="1" t="shared" si="338"/>
        <v>1</v>
      </c>
      <c r="D2122" s="334">
        <f ca="1" t="shared" si="346"/>
        <v>9</v>
      </c>
      <c r="E2122" s="327">
        <f ca="1" t="shared" si="347"/>
        <v>783</v>
      </c>
      <c r="F2122" s="327" t="str">
        <f ca="1">VLOOKUP(D2122,档案!A:C,3,FALSE)</f>
        <v>武汉开明</v>
      </c>
      <c r="G2122" s="338" t="str">
        <f ca="1">VLOOKUP(D2122,档案!A:B,2,FALSE)</f>
        <v>农商行豹澥支行310028</v>
      </c>
      <c r="H2122" s="328">
        <f ca="1" t="shared" si="339"/>
        <v>45762</v>
      </c>
      <c r="I2122" s="344" t="str">
        <f ca="1" t="shared" si="340"/>
        <v>销售部管厚良报销2月出差交通费--个人</v>
      </c>
      <c r="J2122" s="344" t="str">
        <f ca="1" t="shared" si="341"/>
        <v>项目成本</v>
      </c>
      <c r="K2122" s="345">
        <f ca="1" t="shared" si="342"/>
        <v>0</v>
      </c>
      <c r="L2122" s="345">
        <f ca="1" t="shared" si="343"/>
        <v>657.66</v>
      </c>
      <c r="M2122" s="345">
        <f ca="1" t="shared" si="344"/>
        <v>22831.0100000004</v>
      </c>
      <c r="N2122" s="345">
        <f ca="1" t="shared" si="345"/>
        <v>0</v>
      </c>
    </row>
    <row r="2123" ht="14.25" hidden="1" spans="1:14">
      <c r="A2123" s="334">
        <f>档案!A2122</f>
        <v>0</v>
      </c>
      <c r="B2123" s="334">
        <f ca="1" t="shared" si="338"/>
        <v>1</v>
      </c>
      <c r="D2123" s="334">
        <f ca="1" t="shared" si="346"/>
        <v>9</v>
      </c>
      <c r="E2123" s="327">
        <f ca="1" t="shared" si="347"/>
        <v>784</v>
      </c>
      <c r="F2123" s="327" t="str">
        <f ca="1">VLOOKUP(D2123,档案!A:C,3,FALSE)</f>
        <v>武汉开明</v>
      </c>
      <c r="G2123" s="338" t="str">
        <f ca="1">VLOOKUP(D2123,档案!A:B,2,FALSE)</f>
        <v>农商行豹澥支行310028</v>
      </c>
      <c r="H2123" s="328">
        <f ca="1" t="shared" si="339"/>
        <v>45762</v>
      </c>
      <c r="I2123" s="344" t="str">
        <f ca="1" t="shared" si="340"/>
        <v>销售部罗小涛报销3.1-3.27日照钢铁，新兴铸管，山东泰西等项目差旅费--个人</v>
      </c>
      <c r="J2123" s="344" t="str">
        <f ca="1" t="shared" si="341"/>
        <v>项目成本</v>
      </c>
      <c r="K2123" s="345">
        <f ca="1" t="shared" si="342"/>
        <v>0</v>
      </c>
      <c r="L2123" s="345">
        <f ca="1" t="shared" si="343"/>
        <v>5911.57</v>
      </c>
      <c r="M2123" s="345">
        <f ca="1" t="shared" si="344"/>
        <v>16919.4400000004</v>
      </c>
      <c r="N2123" s="345">
        <f ca="1" t="shared" si="345"/>
        <v>0</v>
      </c>
    </row>
    <row r="2124" ht="14.25" hidden="1" spans="1:14">
      <c r="A2124" s="334">
        <f>档案!A2123</f>
        <v>0</v>
      </c>
      <c r="B2124" s="334">
        <f ca="1" t="shared" si="338"/>
        <v>1</v>
      </c>
      <c r="D2124" s="334">
        <f ca="1" t="shared" si="346"/>
        <v>9</v>
      </c>
      <c r="E2124" s="327">
        <f ca="1" t="shared" si="347"/>
        <v>785</v>
      </c>
      <c r="F2124" s="327" t="str">
        <f ca="1">VLOOKUP(D2124,档案!A:C,3,FALSE)</f>
        <v>武汉开明</v>
      </c>
      <c r="G2124" s="338" t="str">
        <f ca="1">VLOOKUP(D2124,档案!A:B,2,FALSE)</f>
        <v>农商行豹澥支行310028</v>
      </c>
      <c r="H2124" s="328">
        <f ca="1" t="shared" si="339"/>
        <v>45762</v>
      </c>
      <c r="I2124" s="344" t="str">
        <f ca="1" t="shared" si="340"/>
        <v>销售部罗小涛报销购买被子生活用品费用--个人</v>
      </c>
      <c r="J2124" s="344" t="str">
        <f ca="1" t="shared" si="341"/>
        <v>项目成本</v>
      </c>
      <c r="K2124" s="345">
        <f ca="1" t="shared" si="342"/>
        <v>0</v>
      </c>
      <c r="L2124" s="345">
        <f ca="1" t="shared" si="343"/>
        <v>187.96</v>
      </c>
      <c r="M2124" s="345">
        <f ca="1" t="shared" si="344"/>
        <v>16731.4800000004</v>
      </c>
      <c r="N2124" s="345">
        <f ca="1" t="shared" si="345"/>
        <v>0</v>
      </c>
    </row>
    <row r="2125" ht="14.25" hidden="1" spans="1:14">
      <c r="A2125" s="334">
        <f>档案!A2124</f>
        <v>0</v>
      </c>
      <c r="B2125" s="334">
        <f ca="1" t="shared" si="338"/>
        <v>1</v>
      </c>
      <c r="D2125" s="334">
        <f ca="1" t="shared" si="346"/>
        <v>9</v>
      </c>
      <c r="E2125" s="327">
        <f ca="1" t="shared" si="347"/>
        <v>786</v>
      </c>
      <c r="F2125" s="327" t="str">
        <f ca="1">VLOOKUP(D2125,档案!A:C,3,FALSE)</f>
        <v>武汉开明</v>
      </c>
      <c r="G2125" s="338" t="str">
        <f ca="1">VLOOKUP(D2125,档案!A:B,2,FALSE)</f>
        <v>农商行豹澥支行310028</v>
      </c>
      <c r="H2125" s="328">
        <f ca="1" t="shared" si="339"/>
        <v>45762</v>
      </c>
      <c r="I2125" s="344" t="str">
        <f ca="1" t="shared" si="340"/>
        <v>销售部罗小涛报销3.25阿拉伯化肥招待费--个人</v>
      </c>
      <c r="J2125" s="344" t="str">
        <f ca="1" t="shared" si="341"/>
        <v>项目成本</v>
      </c>
      <c r="K2125" s="345">
        <f ca="1" t="shared" si="342"/>
        <v>0</v>
      </c>
      <c r="L2125" s="345">
        <f ca="1" t="shared" si="343"/>
        <v>240</v>
      </c>
      <c r="M2125" s="345">
        <f ca="1" t="shared" si="344"/>
        <v>16491.4800000004</v>
      </c>
      <c r="N2125" s="345">
        <f ca="1" t="shared" si="345"/>
        <v>0</v>
      </c>
    </row>
    <row r="2126" ht="14.25" hidden="1" spans="1:14">
      <c r="A2126" s="334">
        <f>档案!A2125</f>
        <v>0</v>
      </c>
      <c r="B2126" s="334">
        <f ca="1" t="shared" si="338"/>
        <v>1</v>
      </c>
      <c r="D2126" s="334">
        <f ca="1" t="shared" si="346"/>
        <v>9</v>
      </c>
      <c r="E2126" s="327">
        <f ca="1" t="shared" si="347"/>
        <v>787</v>
      </c>
      <c r="F2126" s="327" t="str">
        <f ca="1">VLOOKUP(D2126,档案!A:C,3,FALSE)</f>
        <v>武汉开明</v>
      </c>
      <c r="G2126" s="338" t="str">
        <f ca="1">VLOOKUP(D2126,档案!A:B,2,FALSE)</f>
        <v>农商行豹澥支行310028</v>
      </c>
      <c r="H2126" s="328">
        <f ca="1" t="shared" si="339"/>
        <v>45762</v>
      </c>
      <c r="I2126" s="344" t="str">
        <f ca="1" t="shared" si="340"/>
        <v>销售部罗小涛报销2.7-2.28日照钢铁，新兴铸管，山西铝业差旅费--个人</v>
      </c>
      <c r="J2126" s="344" t="str">
        <f ca="1" t="shared" si="341"/>
        <v>项目成本</v>
      </c>
      <c r="K2126" s="345">
        <f ca="1" t="shared" si="342"/>
        <v>0</v>
      </c>
      <c r="L2126" s="345">
        <f ca="1" t="shared" si="343"/>
        <v>3581.28</v>
      </c>
      <c r="M2126" s="345">
        <f ca="1" t="shared" si="344"/>
        <v>12910.2000000004</v>
      </c>
      <c r="N2126" s="345">
        <f ca="1" t="shared" si="345"/>
        <v>0</v>
      </c>
    </row>
    <row r="2127" ht="14.25" hidden="1" spans="1:14">
      <c r="A2127" s="334">
        <f>档案!A2126</f>
        <v>0</v>
      </c>
      <c r="B2127" s="334">
        <f ca="1" t="shared" si="338"/>
        <v>1</v>
      </c>
      <c r="D2127" s="334">
        <f ca="1" t="shared" si="346"/>
        <v>9</v>
      </c>
      <c r="E2127" s="327">
        <f ca="1" t="shared" si="347"/>
        <v>788</v>
      </c>
      <c r="F2127" s="327" t="str">
        <f ca="1">VLOOKUP(D2127,档案!A:C,3,FALSE)</f>
        <v>武汉开明</v>
      </c>
      <c r="G2127" s="338" t="str">
        <f ca="1">VLOOKUP(D2127,档案!A:B,2,FALSE)</f>
        <v>农商行豹澥支行310028</v>
      </c>
      <c r="H2127" s="328">
        <f ca="1" t="shared" si="339"/>
        <v>45762</v>
      </c>
      <c r="I2127" s="344" t="str">
        <f ca="1" t="shared" si="340"/>
        <v>ETC扣款</v>
      </c>
      <c r="J2127" s="344" t="str">
        <f ca="1" t="shared" si="341"/>
        <v>项目成本</v>
      </c>
      <c r="K2127" s="345">
        <f ca="1" t="shared" si="342"/>
        <v>0</v>
      </c>
      <c r="L2127" s="345">
        <f ca="1" t="shared" si="343"/>
        <v>9.5</v>
      </c>
      <c r="M2127" s="345">
        <f ca="1" t="shared" si="344"/>
        <v>12900.7000000004</v>
      </c>
      <c r="N2127" s="345">
        <f ca="1" t="shared" si="345"/>
        <v>0</v>
      </c>
    </row>
    <row r="2128" ht="14.25" hidden="1" spans="1:14">
      <c r="A2128" s="334">
        <f>档案!A2127</f>
        <v>0</v>
      </c>
      <c r="B2128" s="334">
        <f ca="1" t="shared" si="338"/>
        <v>1</v>
      </c>
      <c r="D2128" s="334">
        <f ca="1" t="shared" si="346"/>
        <v>9</v>
      </c>
      <c r="E2128" s="327">
        <f ca="1" t="shared" si="347"/>
        <v>789</v>
      </c>
      <c r="F2128" s="327" t="str">
        <f ca="1">VLOOKUP(D2128,档案!A:C,3,FALSE)</f>
        <v>武汉开明</v>
      </c>
      <c r="G2128" s="338" t="str">
        <f ca="1">VLOOKUP(D2128,档案!A:B,2,FALSE)</f>
        <v>农商行豹澥支行310028</v>
      </c>
      <c r="H2128" s="328">
        <f ca="1" t="shared" si="339"/>
        <v>45762</v>
      </c>
      <c r="I2128" s="344" t="str">
        <f ca="1" t="shared" si="340"/>
        <v>ETC扣款</v>
      </c>
      <c r="J2128" s="344" t="str">
        <f ca="1" t="shared" si="341"/>
        <v>项目成本</v>
      </c>
      <c r="K2128" s="345">
        <f ca="1" t="shared" si="342"/>
        <v>0</v>
      </c>
      <c r="L2128" s="345">
        <f ca="1" t="shared" si="343"/>
        <v>130.61</v>
      </c>
      <c r="M2128" s="345">
        <f ca="1" t="shared" si="344"/>
        <v>12770.0900000004</v>
      </c>
      <c r="N2128" s="345">
        <f ca="1" t="shared" si="345"/>
        <v>0</v>
      </c>
    </row>
    <row r="2129" ht="14.25" hidden="1" spans="1:14">
      <c r="A2129" s="334">
        <f>档案!A2128</f>
        <v>0</v>
      </c>
      <c r="B2129" s="334">
        <f ca="1" t="shared" si="338"/>
        <v>1</v>
      </c>
      <c r="D2129" s="334">
        <f ca="1" t="shared" si="346"/>
        <v>9</v>
      </c>
      <c r="E2129" s="327">
        <f ca="1" t="shared" si="347"/>
        <v>790</v>
      </c>
      <c r="F2129" s="327" t="str">
        <f ca="1">VLOOKUP(D2129,档案!A:C,3,FALSE)</f>
        <v>武汉开明</v>
      </c>
      <c r="G2129" s="338" t="str">
        <f ca="1">VLOOKUP(D2129,档案!A:B,2,FALSE)</f>
        <v>农商行豹澥支行310028</v>
      </c>
      <c r="H2129" s="328">
        <f ca="1" t="shared" si="339"/>
        <v>45762</v>
      </c>
      <c r="I2129" s="344" t="str">
        <f ca="1" t="shared" si="340"/>
        <v>ETC扣款</v>
      </c>
      <c r="J2129" s="344" t="str">
        <f ca="1" t="shared" si="341"/>
        <v>项目成本</v>
      </c>
      <c r="K2129" s="345">
        <f ca="1" t="shared" si="342"/>
        <v>0</v>
      </c>
      <c r="L2129" s="345">
        <f ca="1" t="shared" si="343"/>
        <v>74.1</v>
      </c>
      <c r="M2129" s="345">
        <f ca="1" t="shared" si="344"/>
        <v>12695.9900000004</v>
      </c>
      <c r="N2129" s="345">
        <f ca="1" t="shared" si="345"/>
        <v>0</v>
      </c>
    </row>
    <row r="2130" ht="14.25" hidden="1" spans="1:14">
      <c r="A2130" s="334">
        <f>档案!A2129</f>
        <v>0</v>
      </c>
      <c r="B2130" s="334">
        <f ca="1" t="shared" si="338"/>
        <v>1</v>
      </c>
      <c r="D2130" s="334">
        <f ca="1" t="shared" si="346"/>
        <v>9</v>
      </c>
      <c r="E2130" s="327">
        <f ca="1" t="shared" si="347"/>
        <v>791</v>
      </c>
      <c r="F2130" s="327" t="str">
        <f ca="1">VLOOKUP(D2130,档案!A:C,3,FALSE)</f>
        <v>武汉开明</v>
      </c>
      <c r="G2130" s="338" t="str">
        <f ca="1">VLOOKUP(D2130,档案!A:B,2,FALSE)</f>
        <v>农商行豹澥支行310028</v>
      </c>
      <c r="H2130" s="328">
        <f ca="1" t="shared" si="339"/>
        <v>45763</v>
      </c>
      <c r="I2130" s="344" t="str">
        <f ca="1" t="shared" si="340"/>
        <v>ETC扣款（无单）</v>
      </c>
      <c r="J2130" s="344" t="str">
        <f ca="1" t="shared" si="341"/>
        <v>项目成本</v>
      </c>
      <c r="K2130" s="345">
        <f ca="1" t="shared" si="342"/>
        <v>0</v>
      </c>
      <c r="L2130" s="345">
        <f ca="1" t="shared" si="343"/>
        <v>97.79</v>
      </c>
      <c r="M2130" s="345">
        <f ca="1" t="shared" si="344"/>
        <v>12598.2000000004</v>
      </c>
      <c r="N2130" s="345">
        <f ca="1" t="shared" si="345"/>
        <v>0</v>
      </c>
    </row>
    <row r="2131" ht="14.25" hidden="1" spans="1:14">
      <c r="A2131" s="334">
        <f>档案!A2130</f>
        <v>0</v>
      </c>
      <c r="B2131" s="334">
        <f ca="1" t="shared" si="338"/>
        <v>1</v>
      </c>
      <c r="D2131" s="334">
        <f ca="1" t="shared" si="346"/>
        <v>9</v>
      </c>
      <c r="E2131" s="327">
        <f ca="1" t="shared" si="347"/>
        <v>792</v>
      </c>
      <c r="F2131" s="327" t="str">
        <f ca="1">VLOOKUP(D2131,档案!A:C,3,FALSE)</f>
        <v>武汉开明</v>
      </c>
      <c r="G2131" s="338" t="str">
        <f ca="1">VLOOKUP(D2131,档案!A:B,2,FALSE)</f>
        <v>农商行豹澥支行310028</v>
      </c>
      <c r="H2131" s="328">
        <f ca="1" t="shared" si="339"/>
        <v>45764</v>
      </c>
      <c r="I2131" s="344" t="str">
        <f ca="1" t="shared" si="340"/>
        <v>收到洛阳黄河同力水泥有限责任公司回转窑大修项目验收款</v>
      </c>
      <c r="J2131" s="344" t="str">
        <f ca="1" t="shared" si="341"/>
        <v>营业回款</v>
      </c>
      <c r="K2131" s="345">
        <f ca="1" t="shared" si="342"/>
        <v>100683</v>
      </c>
      <c r="L2131" s="345">
        <f ca="1" t="shared" si="343"/>
        <v>0</v>
      </c>
      <c r="M2131" s="345">
        <f ca="1" t="shared" si="344"/>
        <v>113281.2</v>
      </c>
      <c r="N2131" s="345">
        <f ca="1" t="shared" si="345"/>
        <v>0</v>
      </c>
    </row>
    <row r="2132" ht="14.25" hidden="1" spans="1:14">
      <c r="A2132" s="334">
        <f>档案!A2131</f>
        <v>0</v>
      </c>
      <c r="B2132" s="334">
        <f ca="1" t="shared" si="338"/>
        <v>1</v>
      </c>
      <c r="D2132" s="334">
        <f ca="1" t="shared" si="346"/>
        <v>9</v>
      </c>
      <c r="E2132" s="327">
        <f ca="1" t="shared" si="347"/>
        <v>793</v>
      </c>
      <c r="F2132" s="327" t="str">
        <f ca="1">VLOOKUP(D2132,档案!A:C,3,FALSE)</f>
        <v>武汉开明</v>
      </c>
      <c r="G2132" s="338" t="str">
        <f ca="1">VLOOKUP(D2132,档案!A:B,2,FALSE)</f>
        <v>农商行豹澥支行310028</v>
      </c>
      <c r="H2132" s="328">
        <f ca="1" t="shared" si="339"/>
        <v>45764</v>
      </c>
      <c r="I2132" s="344" t="str">
        <f ca="1" t="shared" si="340"/>
        <v>收到洛阳黄河同力水泥有限责任公司回转窑大修项目验收款</v>
      </c>
      <c r="J2132" s="344" t="str">
        <f ca="1" t="shared" si="341"/>
        <v>营业回款</v>
      </c>
      <c r="K2132" s="345">
        <f ca="1" t="shared" si="342"/>
        <v>31396.4</v>
      </c>
      <c r="L2132" s="345">
        <f ca="1" t="shared" si="343"/>
        <v>0</v>
      </c>
      <c r="M2132" s="345">
        <f ca="1" t="shared" si="344"/>
        <v>144677.6</v>
      </c>
      <c r="N2132" s="345">
        <f ca="1" t="shared" si="345"/>
        <v>0</v>
      </c>
    </row>
    <row r="2133" ht="14.25" hidden="1" spans="1:14">
      <c r="A2133" s="334">
        <f>档案!A2132</f>
        <v>0</v>
      </c>
      <c r="B2133" s="334">
        <f ca="1" t="shared" si="338"/>
        <v>1</v>
      </c>
      <c r="D2133" s="334">
        <f ca="1" t="shared" si="346"/>
        <v>9</v>
      </c>
      <c r="E2133" s="327">
        <f ca="1" t="shared" si="347"/>
        <v>794</v>
      </c>
      <c r="F2133" s="327" t="str">
        <f ca="1">VLOOKUP(D2133,档案!A:C,3,FALSE)</f>
        <v>武汉开明</v>
      </c>
      <c r="G2133" s="338" t="str">
        <f ca="1">VLOOKUP(D2133,档案!A:B,2,FALSE)</f>
        <v>农商行豹澥支行310028</v>
      </c>
      <c r="H2133" s="328">
        <f ca="1" t="shared" si="339"/>
        <v>45764</v>
      </c>
      <c r="I2133" s="344" t="str">
        <f ca="1" t="shared" si="340"/>
        <v>ETC扣款</v>
      </c>
      <c r="J2133" s="344" t="str">
        <f ca="1" t="shared" si="341"/>
        <v>项目成本</v>
      </c>
      <c r="K2133" s="345">
        <f ca="1" t="shared" si="342"/>
        <v>0</v>
      </c>
      <c r="L2133" s="345">
        <f ca="1" t="shared" si="343"/>
        <v>71.25</v>
      </c>
      <c r="M2133" s="345">
        <f ca="1" t="shared" si="344"/>
        <v>144606.35</v>
      </c>
      <c r="N2133" s="345">
        <f ca="1" t="shared" si="345"/>
        <v>0</v>
      </c>
    </row>
    <row r="2134" ht="14.25" hidden="1" spans="1:14">
      <c r="A2134" s="334">
        <f>档案!A2133</f>
        <v>0</v>
      </c>
      <c r="B2134" s="334">
        <f ca="1" t="shared" si="338"/>
        <v>1</v>
      </c>
      <c r="D2134" s="334">
        <f ca="1" t="shared" si="346"/>
        <v>9</v>
      </c>
      <c r="E2134" s="327">
        <f ca="1" t="shared" si="347"/>
        <v>795</v>
      </c>
      <c r="F2134" s="327" t="str">
        <f ca="1">VLOOKUP(D2134,档案!A:C,3,FALSE)</f>
        <v>武汉开明</v>
      </c>
      <c r="G2134" s="338" t="str">
        <f ca="1">VLOOKUP(D2134,档案!A:B,2,FALSE)</f>
        <v>农商行豹澥支行310028</v>
      </c>
      <c r="H2134" s="328">
        <f ca="1" t="shared" si="339"/>
        <v>45764</v>
      </c>
      <c r="I2134" s="344" t="str">
        <f ca="1" t="shared" si="340"/>
        <v>ETC扣款</v>
      </c>
      <c r="J2134" s="344" t="str">
        <f ca="1" t="shared" si="341"/>
        <v>项目成本</v>
      </c>
      <c r="K2134" s="345">
        <f ca="1" t="shared" si="342"/>
        <v>0</v>
      </c>
      <c r="L2134" s="345">
        <f ca="1" t="shared" si="343"/>
        <v>44.26</v>
      </c>
      <c r="M2134" s="345">
        <f ca="1" t="shared" si="344"/>
        <v>144562.09</v>
      </c>
      <c r="N2134" s="345">
        <f ca="1" t="shared" si="345"/>
        <v>0</v>
      </c>
    </row>
    <row r="2135" ht="14.25" hidden="1" spans="1:14">
      <c r="A2135" s="334">
        <f>档案!A2134</f>
        <v>0</v>
      </c>
      <c r="B2135" s="334">
        <f ca="1" t="shared" si="338"/>
        <v>1</v>
      </c>
      <c r="D2135" s="334">
        <f ca="1" t="shared" si="346"/>
        <v>9</v>
      </c>
      <c r="E2135" s="327">
        <f ca="1" t="shared" si="347"/>
        <v>796</v>
      </c>
      <c r="F2135" s="327" t="str">
        <f ca="1">VLOOKUP(D2135,档案!A:C,3,FALSE)</f>
        <v>武汉开明</v>
      </c>
      <c r="G2135" s="338" t="str">
        <f ca="1">VLOOKUP(D2135,档案!A:B,2,FALSE)</f>
        <v>农商行豹澥支行310028</v>
      </c>
      <c r="H2135" s="328">
        <f ca="1" t="shared" si="339"/>
        <v>45764</v>
      </c>
      <c r="I2135" s="344" t="str">
        <f ca="1" t="shared" si="340"/>
        <v>ETC扣款</v>
      </c>
      <c r="J2135" s="344" t="str">
        <f ca="1" t="shared" si="341"/>
        <v>项目成本</v>
      </c>
      <c r="K2135" s="345">
        <f ca="1" t="shared" si="342"/>
        <v>0</v>
      </c>
      <c r="L2135" s="345">
        <f ca="1" t="shared" si="343"/>
        <v>157.18</v>
      </c>
      <c r="M2135" s="345">
        <f ca="1" t="shared" si="344"/>
        <v>144404.91</v>
      </c>
      <c r="N2135" s="345">
        <f ca="1" t="shared" si="345"/>
        <v>0</v>
      </c>
    </row>
    <row r="2136" ht="14.25" hidden="1" spans="1:14">
      <c r="A2136" s="334">
        <f>档案!A2135</f>
        <v>0</v>
      </c>
      <c r="B2136" s="334">
        <f ca="1" t="shared" si="338"/>
        <v>1</v>
      </c>
      <c r="D2136" s="334">
        <f ca="1" t="shared" si="346"/>
        <v>9</v>
      </c>
      <c r="E2136" s="327">
        <f ca="1" t="shared" si="347"/>
        <v>797</v>
      </c>
      <c r="F2136" s="327" t="str">
        <f ca="1">VLOOKUP(D2136,档案!A:C,3,FALSE)</f>
        <v>武汉开明</v>
      </c>
      <c r="G2136" s="338" t="str">
        <f ca="1">VLOOKUP(D2136,档案!A:B,2,FALSE)</f>
        <v>农商行豹澥支行310028</v>
      </c>
      <c r="H2136" s="328">
        <f ca="1" t="shared" si="339"/>
        <v>45764</v>
      </c>
      <c r="I2136" s="344" t="str">
        <f ca="1" t="shared" si="340"/>
        <v>付陈涛湘潭钢厂外协工资</v>
      </c>
      <c r="J2136" s="344" t="str">
        <f ca="1" t="shared" si="341"/>
        <v>项目成本</v>
      </c>
      <c r="K2136" s="345">
        <f ca="1" t="shared" si="342"/>
        <v>0</v>
      </c>
      <c r="L2136" s="345">
        <f ca="1" t="shared" si="343"/>
        <v>7000</v>
      </c>
      <c r="M2136" s="345">
        <f ca="1" t="shared" si="344"/>
        <v>137404.91</v>
      </c>
      <c r="N2136" s="345">
        <f ca="1" t="shared" si="345"/>
        <v>0</v>
      </c>
    </row>
    <row r="2137" ht="14.25" hidden="1" spans="1:14">
      <c r="A2137" s="334">
        <f>档案!A2136</f>
        <v>0</v>
      </c>
      <c r="B2137" s="334">
        <f ca="1" t="shared" si="338"/>
        <v>1</v>
      </c>
      <c r="D2137" s="334">
        <f ca="1" t="shared" si="346"/>
        <v>9</v>
      </c>
      <c r="E2137" s="327">
        <f ca="1" t="shared" si="347"/>
        <v>798</v>
      </c>
      <c r="F2137" s="327" t="str">
        <f ca="1">VLOOKUP(D2137,档案!A:C,3,FALSE)</f>
        <v>武汉开明</v>
      </c>
      <c r="G2137" s="338" t="str">
        <f ca="1">VLOOKUP(D2137,档案!A:B,2,FALSE)</f>
        <v>农商行豹澥支行310028</v>
      </c>
      <c r="H2137" s="328">
        <f ca="1" t="shared" si="339"/>
        <v>45765</v>
      </c>
      <c r="I2137" s="344" t="str">
        <f ca="1" t="shared" si="340"/>
        <v>收到武汉华夏转款</v>
      </c>
      <c r="J2137" s="344" t="str">
        <f ca="1" t="shared" si="341"/>
        <v>他行转入或存现</v>
      </c>
      <c r="K2137" s="345">
        <f ca="1" t="shared" si="342"/>
        <v>420000</v>
      </c>
      <c r="L2137" s="345">
        <f ca="1" t="shared" si="343"/>
        <v>0</v>
      </c>
      <c r="M2137" s="345">
        <f ca="1" t="shared" si="344"/>
        <v>557404.91</v>
      </c>
      <c r="N2137" s="345">
        <f ca="1" t="shared" si="345"/>
        <v>0</v>
      </c>
    </row>
    <row r="2138" ht="14.25" hidden="1" spans="1:14">
      <c r="A2138" s="334">
        <f>档案!A2137</f>
        <v>0</v>
      </c>
      <c r="B2138" s="334">
        <f ca="1" t="shared" si="338"/>
        <v>1</v>
      </c>
      <c r="D2138" s="334">
        <f ca="1" t="shared" si="346"/>
        <v>9</v>
      </c>
      <c r="E2138" s="327">
        <f ca="1" t="shared" si="347"/>
        <v>799</v>
      </c>
      <c r="F2138" s="327" t="str">
        <f ca="1">VLOOKUP(D2138,档案!A:C,3,FALSE)</f>
        <v>武汉开明</v>
      </c>
      <c r="G2138" s="338" t="str">
        <f ca="1">VLOOKUP(D2138,档案!A:B,2,FALSE)</f>
        <v>农商行豹澥支行310028</v>
      </c>
      <c r="H2138" s="328">
        <f ca="1" t="shared" si="339"/>
        <v>45765</v>
      </c>
      <c r="I2138" s="344" t="str">
        <f ca="1" t="shared" si="340"/>
        <v>转武汉宁波银行</v>
      </c>
      <c r="J2138" s="344" t="str">
        <f ca="1" t="shared" si="341"/>
        <v>转出他行或提现</v>
      </c>
      <c r="K2138" s="345">
        <f ca="1" t="shared" si="342"/>
        <v>0</v>
      </c>
      <c r="L2138" s="345">
        <f ca="1" t="shared" si="343"/>
        <v>90000</v>
      </c>
      <c r="M2138" s="345">
        <f ca="1" t="shared" si="344"/>
        <v>467404.91</v>
      </c>
      <c r="N2138" s="345">
        <f ca="1" t="shared" si="345"/>
        <v>0</v>
      </c>
    </row>
    <row r="2139" ht="14.25" hidden="1" spans="1:14">
      <c r="A2139" s="334">
        <f>档案!A2138</f>
        <v>0</v>
      </c>
      <c r="B2139" s="334">
        <f ca="1" t="shared" si="338"/>
        <v>1</v>
      </c>
      <c r="D2139" s="334">
        <f ca="1" t="shared" si="346"/>
        <v>9</v>
      </c>
      <c r="E2139" s="327">
        <f ca="1" t="shared" si="347"/>
        <v>800</v>
      </c>
      <c r="F2139" s="327" t="str">
        <f ca="1">VLOOKUP(D2139,档案!A:C,3,FALSE)</f>
        <v>武汉开明</v>
      </c>
      <c r="G2139" s="338" t="str">
        <f ca="1">VLOOKUP(D2139,档案!A:B,2,FALSE)</f>
        <v>农商行豹澥支行310028</v>
      </c>
      <c r="H2139" s="328">
        <f ca="1" t="shared" si="339"/>
        <v>45765</v>
      </c>
      <c r="I2139" s="344" t="str">
        <f ca="1" t="shared" si="340"/>
        <v>转武汉工行</v>
      </c>
      <c r="J2139" s="344" t="str">
        <f ca="1" t="shared" si="341"/>
        <v>转出他行或提现</v>
      </c>
      <c r="K2139" s="345">
        <f ca="1" t="shared" si="342"/>
        <v>0</v>
      </c>
      <c r="L2139" s="345">
        <f ca="1" t="shared" si="343"/>
        <v>20000</v>
      </c>
      <c r="M2139" s="345">
        <f ca="1" t="shared" si="344"/>
        <v>447404.91</v>
      </c>
      <c r="N2139" s="345">
        <f ca="1" t="shared" si="345"/>
        <v>0</v>
      </c>
    </row>
    <row r="2140" ht="14.25" hidden="1" spans="1:14">
      <c r="A2140" s="334">
        <f>档案!A2139</f>
        <v>0</v>
      </c>
      <c r="B2140" s="334">
        <f ca="1" t="shared" si="338"/>
        <v>1</v>
      </c>
      <c r="D2140" s="334">
        <f ca="1" t="shared" si="346"/>
        <v>9</v>
      </c>
      <c r="E2140" s="327">
        <f ca="1" t="shared" si="347"/>
        <v>801</v>
      </c>
      <c r="F2140" s="327" t="str">
        <f ca="1">VLOOKUP(D2140,档案!A:C,3,FALSE)</f>
        <v>武汉开明</v>
      </c>
      <c r="G2140" s="338" t="str">
        <f ca="1">VLOOKUP(D2140,档案!A:B,2,FALSE)</f>
        <v>农商行豹澥支行310028</v>
      </c>
      <c r="H2140" s="328">
        <f ca="1" t="shared" si="339"/>
        <v>45765</v>
      </c>
      <c r="I2140" s="344" t="str">
        <f ca="1" t="shared" si="340"/>
        <v>ETC扣款</v>
      </c>
      <c r="J2140" s="344" t="str">
        <f ca="1" t="shared" si="341"/>
        <v>项目成本</v>
      </c>
      <c r="K2140" s="345">
        <f ca="1" t="shared" si="342"/>
        <v>0</v>
      </c>
      <c r="L2140" s="345">
        <f ca="1" t="shared" si="343"/>
        <v>209.62</v>
      </c>
      <c r="M2140" s="345">
        <f ca="1" t="shared" si="344"/>
        <v>447195.29</v>
      </c>
      <c r="N2140" s="345">
        <f ca="1" t="shared" si="345"/>
        <v>0</v>
      </c>
    </row>
    <row r="2141" ht="14.25" hidden="1" spans="1:14">
      <c r="A2141" s="334">
        <f>档案!A2140</f>
        <v>0</v>
      </c>
      <c r="B2141" s="334">
        <f ca="1" t="shared" si="338"/>
        <v>1</v>
      </c>
      <c r="D2141" s="334">
        <f ca="1" t="shared" si="346"/>
        <v>9</v>
      </c>
      <c r="E2141" s="327">
        <f ca="1" t="shared" si="347"/>
        <v>802</v>
      </c>
      <c r="F2141" s="327" t="str">
        <f ca="1">VLOOKUP(D2141,档案!A:C,3,FALSE)</f>
        <v>武汉开明</v>
      </c>
      <c r="G2141" s="338" t="str">
        <f ca="1">VLOOKUP(D2141,档案!A:B,2,FALSE)</f>
        <v>农商行豹澥支行310028</v>
      </c>
      <c r="H2141" s="328">
        <f ca="1" t="shared" si="339"/>
        <v>45765</v>
      </c>
      <c r="I2141" s="344" t="str">
        <f ca="1" t="shared" si="340"/>
        <v>ETC扣款</v>
      </c>
      <c r="J2141" s="344" t="str">
        <f ca="1" t="shared" si="341"/>
        <v>项目成本</v>
      </c>
      <c r="K2141" s="345">
        <f ca="1" t="shared" si="342"/>
        <v>0</v>
      </c>
      <c r="L2141" s="345">
        <f ca="1" t="shared" si="343"/>
        <v>10.1</v>
      </c>
      <c r="M2141" s="345">
        <f ca="1" t="shared" si="344"/>
        <v>447185.19</v>
      </c>
      <c r="N2141" s="345">
        <f ca="1" t="shared" si="345"/>
        <v>0</v>
      </c>
    </row>
    <row r="2142" ht="14.25" hidden="1" spans="1:14">
      <c r="A2142" s="334">
        <f>档案!A2141</f>
        <v>0</v>
      </c>
      <c r="B2142" s="334">
        <f ca="1" t="shared" si="338"/>
        <v>1</v>
      </c>
      <c r="D2142" s="334">
        <f ca="1" t="shared" si="346"/>
        <v>9</v>
      </c>
      <c r="E2142" s="327">
        <f ca="1" t="shared" si="347"/>
        <v>803</v>
      </c>
      <c r="F2142" s="327" t="str">
        <f ca="1">VLOOKUP(D2142,档案!A:C,3,FALSE)</f>
        <v>武汉开明</v>
      </c>
      <c r="G2142" s="338" t="str">
        <f ca="1">VLOOKUP(D2142,档案!A:B,2,FALSE)</f>
        <v>农商行豹澥支行310028</v>
      </c>
      <c r="H2142" s="328">
        <f ca="1" t="shared" si="339"/>
        <v>45765</v>
      </c>
      <c r="I2142" s="344" t="str">
        <f ca="1" t="shared" si="340"/>
        <v>综合部蒋霞报销湖北开明、武汉开明2025年4月办公用品--个人</v>
      </c>
      <c r="J2142" s="344" t="str">
        <f ca="1" t="shared" si="341"/>
        <v>付日常费用</v>
      </c>
      <c r="K2142" s="345">
        <f ca="1" t="shared" si="342"/>
        <v>0</v>
      </c>
      <c r="L2142" s="345">
        <f ca="1" t="shared" si="343"/>
        <v>987.66</v>
      </c>
      <c r="M2142" s="345">
        <f ca="1" t="shared" si="344"/>
        <v>446197.53</v>
      </c>
      <c r="N2142" s="345">
        <f ca="1" t="shared" si="345"/>
        <v>0</v>
      </c>
    </row>
    <row r="2143" ht="14.25" hidden="1" spans="1:14">
      <c r="A2143" s="334">
        <f>档案!A2142</f>
        <v>0</v>
      </c>
      <c r="B2143" s="334">
        <f ca="1" t="shared" si="338"/>
        <v>1</v>
      </c>
      <c r="D2143" s="334">
        <f ca="1" t="shared" si="346"/>
        <v>9</v>
      </c>
      <c r="E2143" s="327">
        <f ca="1" t="shared" si="347"/>
        <v>804</v>
      </c>
      <c r="F2143" s="327" t="str">
        <f ca="1">VLOOKUP(D2143,档案!A:C,3,FALSE)</f>
        <v>武汉开明</v>
      </c>
      <c r="G2143" s="338" t="str">
        <f ca="1">VLOOKUP(D2143,档案!A:B,2,FALSE)</f>
        <v>农商行豹澥支行310028</v>
      </c>
      <c r="H2143" s="328">
        <f ca="1" t="shared" si="339"/>
        <v>45765</v>
      </c>
      <c r="I2143" s="344" t="str">
        <f ca="1" t="shared" si="340"/>
        <v>销售部陈涛用款办理湘钢2022年三烧外协人员结算开票费用付王满妹--个人</v>
      </c>
      <c r="J2143" s="344" t="str">
        <f ca="1" t="shared" si="341"/>
        <v>付日常费用</v>
      </c>
      <c r="K2143" s="345">
        <f ca="1" t="shared" si="342"/>
        <v>0</v>
      </c>
      <c r="L2143" s="345">
        <f ca="1" t="shared" si="343"/>
        <v>800</v>
      </c>
      <c r="M2143" s="345">
        <f ca="1" t="shared" si="344"/>
        <v>445397.53</v>
      </c>
      <c r="N2143" s="345">
        <f ca="1" t="shared" si="345"/>
        <v>0</v>
      </c>
    </row>
    <row r="2144" ht="14.25" hidden="1" spans="1:14">
      <c r="A2144" s="334">
        <f>档案!A2143</f>
        <v>0</v>
      </c>
      <c r="B2144" s="334">
        <f ca="1" t="shared" si="338"/>
        <v>1</v>
      </c>
      <c r="D2144" s="334">
        <f ca="1" t="shared" si="346"/>
        <v>9</v>
      </c>
      <c r="E2144" s="327">
        <f ca="1" t="shared" si="347"/>
        <v>805</v>
      </c>
      <c r="F2144" s="327" t="str">
        <f ca="1">VLOOKUP(D2144,档案!A:C,3,FALSE)</f>
        <v>武汉开明</v>
      </c>
      <c r="G2144" s="338" t="str">
        <f ca="1">VLOOKUP(D2144,档案!A:B,2,FALSE)</f>
        <v>农商行豹澥支行310028</v>
      </c>
      <c r="H2144" s="328">
        <f ca="1" t="shared" si="339"/>
        <v>45765</v>
      </c>
      <c r="I2144" s="344" t="str">
        <f ca="1" t="shared" si="340"/>
        <v>商务部任艳娇报销广西柳州鱼峰水泥有限公司2#线窑口筒体更换工程项目标书打印装订费--个人</v>
      </c>
      <c r="J2144" s="344" t="str">
        <f ca="1" t="shared" si="341"/>
        <v>付日常费用</v>
      </c>
      <c r="K2144" s="345">
        <f ca="1" t="shared" si="342"/>
        <v>0</v>
      </c>
      <c r="L2144" s="345">
        <f ca="1" t="shared" si="343"/>
        <v>97.6</v>
      </c>
      <c r="M2144" s="345">
        <f ca="1" t="shared" si="344"/>
        <v>445299.93</v>
      </c>
      <c r="N2144" s="345">
        <f ca="1" t="shared" si="345"/>
        <v>0</v>
      </c>
    </row>
    <row r="2145" ht="14.25" hidden="1" spans="1:14">
      <c r="A2145" s="334">
        <f>档案!A2144</f>
        <v>0</v>
      </c>
      <c r="B2145" s="334">
        <f ca="1" t="shared" si="338"/>
        <v>1</v>
      </c>
      <c r="D2145" s="334">
        <f ca="1" t="shared" si="346"/>
        <v>9</v>
      </c>
      <c r="E2145" s="327">
        <f ca="1" t="shared" si="347"/>
        <v>806</v>
      </c>
      <c r="F2145" s="327" t="str">
        <f ca="1">VLOOKUP(D2145,档案!A:C,3,FALSE)</f>
        <v>武汉开明</v>
      </c>
      <c r="G2145" s="338" t="str">
        <f ca="1">VLOOKUP(D2145,档案!A:B,2,FALSE)</f>
        <v>农商行豹澥支行310028</v>
      </c>
      <c r="H2145" s="328">
        <f ca="1" t="shared" si="339"/>
        <v>45765</v>
      </c>
      <c r="I2145" s="344" t="str">
        <f ca="1" t="shared" si="340"/>
        <v>商务部胡敏报销二次 煅烧车间轻灰、重灰闪发器更新项目及轻灰一闪总管、重灰煅烧炉进气总管技改项目 标书打印费--个人</v>
      </c>
      <c r="J2145" s="344" t="str">
        <f ca="1" t="shared" si="341"/>
        <v>付日常费用</v>
      </c>
      <c r="K2145" s="345">
        <f ca="1" t="shared" si="342"/>
        <v>0</v>
      </c>
      <c r="L2145" s="345">
        <f ca="1" t="shared" si="343"/>
        <v>290</v>
      </c>
      <c r="M2145" s="345">
        <f ca="1" t="shared" si="344"/>
        <v>445009.93</v>
      </c>
      <c r="N2145" s="345">
        <f ca="1" t="shared" si="345"/>
        <v>0</v>
      </c>
    </row>
    <row r="2146" ht="14.25" hidden="1" spans="1:14">
      <c r="A2146" s="334">
        <f>档案!A2145</f>
        <v>0</v>
      </c>
      <c r="B2146" s="334">
        <f ca="1" t="shared" si="338"/>
        <v>1</v>
      </c>
      <c r="D2146" s="334">
        <f ca="1" t="shared" si="346"/>
        <v>9</v>
      </c>
      <c r="E2146" s="327">
        <f ca="1" t="shared" si="347"/>
        <v>807</v>
      </c>
      <c r="F2146" s="327" t="str">
        <f ca="1">VLOOKUP(D2146,档案!A:C,3,FALSE)</f>
        <v>武汉开明</v>
      </c>
      <c r="G2146" s="338" t="str">
        <f ca="1">VLOOKUP(D2146,档案!A:B,2,FALSE)</f>
        <v>农商行豹澥支行310028</v>
      </c>
      <c r="H2146" s="328">
        <f ca="1" t="shared" si="339"/>
        <v>45765</v>
      </c>
      <c r="I2146" s="344" t="str">
        <f ca="1" t="shared" si="340"/>
        <v>商务部胡敏报销二次供压缩3.82MPA蒸汽管线优化改造及新增重灰减温减压装置（安装）--江苏唐电标书打印费--个人</v>
      </c>
      <c r="J2146" s="344" t="str">
        <f ca="1" t="shared" si="341"/>
        <v>付日常费用</v>
      </c>
      <c r="K2146" s="345">
        <f ca="1" t="shared" si="342"/>
        <v>0</v>
      </c>
      <c r="L2146" s="345">
        <f ca="1" t="shared" si="343"/>
        <v>180</v>
      </c>
      <c r="M2146" s="345">
        <f ca="1" t="shared" si="344"/>
        <v>444829.93</v>
      </c>
      <c r="N2146" s="345">
        <f ca="1" t="shared" si="345"/>
        <v>0</v>
      </c>
    </row>
    <row r="2147" ht="14.25" hidden="1" spans="1:14">
      <c r="A2147" s="334">
        <f>档案!A2146</f>
        <v>0</v>
      </c>
      <c r="B2147" s="334">
        <f ca="1" t="shared" si="338"/>
        <v>1</v>
      </c>
      <c r="D2147" s="334">
        <f ca="1" t="shared" si="346"/>
        <v>9</v>
      </c>
      <c r="E2147" s="327">
        <f ca="1" t="shared" si="347"/>
        <v>808</v>
      </c>
      <c r="F2147" s="327" t="str">
        <f ca="1">VLOOKUP(D2147,档案!A:C,3,FALSE)</f>
        <v>武汉开明</v>
      </c>
      <c r="G2147" s="338" t="str">
        <f ca="1">VLOOKUP(D2147,档案!A:B,2,FALSE)</f>
        <v>农商行豹澥支行310028</v>
      </c>
      <c r="H2147" s="328">
        <f ca="1" t="shared" si="339"/>
        <v>45765</v>
      </c>
      <c r="I2147" s="344" t="str">
        <f ca="1" t="shared" si="340"/>
        <v>商务部胡敏报销供压缩3.82MPA蒸汽管线优化改造及新增重灰减温减压装置（安装）项目，报价调整，二次打印费--个人</v>
      </c>
      <c r="J2147" s="344" t="str">
        <f ca="1" t="shared" si="341"/>
        <v>付日常费用</v>
      </c>
      <c r="K2147" s="345">
        <f ca="1" t="shared" si="342"/>
        <v>0</v>
      </c>
      <c r="L2147" s="345">
        <f ca="1" t="shared" si="343"/>
        <v>170</v>
      </c>
      <c r="M2147" s="345">
        <f ca="1" t="shared" si="344"/>
        <v>444659.93</v>
      </c>
      <c r="N2147" s="345">
        <f ca="1" t="shared" si="345"/>
        <v>0</v>
      </c>
    </row>
    <row r="2148" ht="14.25" hidden="1" spans="1:14">
      <c r="A2148" s="334">
        <f>档案!A2147</f>
        <v>0</v>
      </c>
      <c r="B2148" s="334">
        <f ca="1" t="shared" si="338"/>
        <v>1</v>
      </c>
      <c r="D2148" s="334">
        <f ca="1" t="shared" si="346"/>
        <v>9</v>
      </c>
      <c r="E2148" s="327">
        <f ca="1" t="shared" si="347"/>
        <v>809</v>
      </c>
      <c r="F2148" s="327" t="str">
        <f ca="1">VLOOKUP(D2148,档案!A:C,3,FALSE)</f>
        <v>武汉开明</v>
      </c>
      <c r="G2148" s="338" t="str">
        <f ca="1">VLOOKUP(D2148,档案!A:B,2,FALSE)</f>
        <v>农商行豹澥支行310028</v>
      </c>
      <c r="H2148" s="328">
        <f ca="1" t="shared" si="339"/>
        <v>45765</v>
      </c>
      <c r="I2148" s="344" t="str">
        <f ca="1" t="shared" si="340"/>
        <v>生产部张月用款鄂州厂区供电系统故障，请电工维修付袁漠广--个人</v>
      </c>
      <c r="J2148" s="344" t="str">
        <f ca="1" t="shared" si="341"/>
        <v>付日常费用</v>
      </c>
      <c r="K2148" s="345">
        <f ca="1" t="shared" si="342"/>
        <v>0</v>
      </c>
      <c r="L2148" s="345">
        <f ca="1" t="shared" si="343"/>
        <v>300</v>
      </c>
      <c r="M2148" s="345">
        <f ca="1" t="shared" si="344"/>
        <v>444359.93</v>
      </c>
      <c r="N2148" s="345">
        <f ca="1" t="shared" si="345"/>
        <v>0</v>
      </c>
    </row>
    <row r="2149" ht="14.25" hidden="1" spans="1:14">
      <c r="A2149" s="334">
        <f>档案!A2148</f>
        <v>0</v>
      </c>
      <c r="B2149" s="334">
        <f ca="1" t="shared" si="338"/>
        <v>1</v>
      </c>
      <c r="D2149" s="334">
        <f ca="1" t="shared" si="346"/>
        <v>9</v>
      </c>
      <c r="E2149" s="327">
        <f ca="1" t="shared" si="347"/>
        <v>810</v>
      </c>
      <c r="F2149" s="327" t="str">
        <f ca="1">VLOOKUP(D2149,档案!A:C,3,FALSE)</f>
        <v>武汉开明</v>
      </c>
      <c r="G2149" s="338" t="str">
        <f ca="1">VLOOKUP(D2149,档案!A:B,2,FALSE)</f>
        <v>农商行豹澥支行310028</v>
      </c>
      <c r="H2149" s="328">
        <f ca="1" t="shared" si="339"/>
        <v>45765</v>
      </c>
      <c r="I2149" s="344" t="str">
        <f ca="1" t="shared" si="340"/>
        <v>生产部闵洋报销奎山水泥4.10-4.11交通费--个人</v>
      </c>
      <c r="J2149" s="344" t="str">
        <f ca="1" t="shared" si="341"/>
        <v>项目成本</v>
      </c>
      <c r="K2149" s="345">
        <f ca="1" t="shared" si="342"/>
        <v>0</v>
      </c>
      <c r="L2149" s="345">
        <f ca="1" t="shared" si="343"/>
        <v>131.5</v>
      </c>
      <c r="M2149" s="345">
        <f ca="1" t="shared" si="344"/>
        <v>444228.43</v>
      </c>
      <c r="N2149" s="345">
        <f ca="1" t="shared" si="345"/>
        <v>0</v>
      </c>
    </row>
    <row r="2150" ht="14.25" hidden="1" spans="1:14">
      <c r="A2150" s="334">
        <f>档案!A2149</f>
        <v>0</v>
      </c>
      <c r="B2150" s="334">
        <f ca="1" t="shared" si="338"/>
        <v>1</v>
      </c>
      <c r="D2150" s="334">
        <f ca="1" t="shared" si="346"/>
        <v>9</v>
      </c>
      <c r="E2150" s="327">
        <f ca="1" t="shared" si="347"/>
        <v>811</v>
      </c>
      <c r="F2150" s="327" t="str">
        <f ca="1">VLOOKUP(D2150,档案!A:C,3,FALSE)</f>
        <v>武汉开明</v>
      </c>
      <c r="G2150" s="338" t="str">
        <f ca="1">VLOOKUP(D2150,档案!A:B,2,FALSE)</f>
        <v>农商行豹澥支行310028</v>
      </c>
      <c r="H2150" s="328">
        <f ca="1" t="shared" si="339"/>
        <v>45765</v>
      </c>
      <c r="I2150" s="344" t="str">
        <f ca="1" t="shared" si="340"/>
        <v>生产部林维报销日钢项目部双排货车加油费--个人</v>
      </c>
      <c r="J2150" s="344" t="str">
        <f ca="1" t="shared" si="341"/>
        <v>项目成本</v>
      </c>
      <c r="K2150" s="345">
        <f ca="1" t="shared" si="342"/>
        <v>0</v>
      </c>
      <c r="L2150" s="345">
        <f ca="1" t="shared" si="343"/>
        <v>243.61</v>
      </c>
      <c r="M2150" s="345">
        <f ca="1" t="shared" si="344"/>
        <v>443984.82</v>
      </c>
      <c r="N2150" s="345">
        <f ca="1" t="shared" si="345"/>
        <v>0</v>
      </c>
    </row>
    <row r="2151" ht="14.25" hidden="1" spans="1:14">
      <c r="A2151" s="334">
        <f>档案!A2150</f>
        <v>0</v>
      </c>
      <c r="B2151" s="334">
        <f ca="1" t="shared" si="338"/>
        <v>1</v>
      </c>
      <c r="D2151" s="334">
        <f ca="1" t="shared" si="346"/>
        <v>9</v>
      </c>
      <c r="E2151" s="327">
        <f ca="1" t="shared" si="347"/>
        <v>812</v>
      </c>
      <c r="F2151" s="327" t="str">
        <f ca="1">VLOOKUP(D2151,档案!A:C,3,FALSE)</f>
        <v>武汉开明</v>
      </c>
      <c r="G2151" s="338" t="str">
        <f ca="1">VLOOKUP(D2151,档案!A:B,2,FALSE)</f>
        <v>农商行豹澥支行310028</v>
      </c>
      <c r="H2151" s="328">
        <f ca="1" t="shared" si="339"/>
        <v>45765</v>
      </c>
      <c r="I2151" s="344" t="str">
        <f ca="1" t="shared" si="340"/>
        <v>生产部林维报销因咨询公司制作应急管理局相关文件，购买硬中华一条，作为招待。--个人</v>
      </c>
      <c r="J2151" s="344" t="str">
        <f ca="1" t="shared" si="341"/>
        <v>项目成本</v>
      </c>
      <c r="K2151" s="345">
        <f ca="1" t="shared" si="342"/>
        <v>0</v>
      </c>
      <c r="L2151" s="345">
        <f ca="1" t="shared" si="343"/>
        <v>420</v>
      </c>
      <c r="M2151" s="345">
        <f ca="1" t="shared" si="344"/>
        <v>443564.82</v>
      </c>
      <c r="N2151" s="345">
        <f ca="1" t="shared" si="345"/>
        <v>0</v>
      </c>
    </row>
    <row r="2152" ht="14.25" hidden="1" spans="1:14">
      <c r="A2152" s="334">
        <f>档案!A2151</f>
        <v>0</v>
      </c>
      <c r="B2152" s="334">
        <f ca="1" t="shared" si="338"/>
        <v>1</v>
      </c>
      <c r="D2152" s="334">
        <f ca="1" t="shared" si="346"/>
        <v>9</v>
      </c>
      <c r="E2152" s="327">
        <f ca="1" t="shared" si="347"/>
        <v>813</v>
      </c>
      <c r="F2152" s="327" t="str">
        <f ca="1">VLOOKUP(D2152,档案!A:C,3,FALSE)</f>
        <v>武汉开明</v>
      </c>
      <c r="G2152" s="338" t="str">
        <f ca="1">VLOOKUP(D2152,档案!A:B,2,FALSE)</f>
        <v>农商行豹澥支行310028</v>
      </c>
      <c r="H2152" s="328">
        <f ca="1" t="shared" si="339"/>
        <v>45765</v>
      </c>
      <c r="I2152" s="344" t="str">
        <f ca="1" t="shared" si="340"/>
        <v>生产部项小生报销2025年4月5日湖北双环返回交通费--个人</v>
      </c>
      <c r="J2152" s="344" t="str">
        <f ca="1" t="shared" si="341"/>
        <v>项目成本</v>
      </c>
      <c r="K2152" s="345">
        <f ca="1" t="shared" si="342"/>
        <v>0</v>
      </c>
      <c r="L2152" s="345">
        <f ca="1" t="shared" si="343"/>
        <v>15.5</v>
      </c>
      <c r="M2152" s="345">
        <f ca="1" t="shared" si="344"/>
        <v>443549.32</v>
      </c>
      <c r="N2152" s="345">
        <f ca="1" t="shared" si="345"/>
        <v>0</v>
      </c>
    </row>
    <row r="2153" ht="14.25" hidden="1" spans="1:14">
      <c r="A2153" s="334">
        <f>档案!A2152</f>
        <v>0</v>
      </c>
      <c r="B2153" s="334">
        <f ca="1" t="shared" si="338"/>
        <v>1</v>
      </c>
      <c r="D2153" s="334">
        <f ca="1" t="shared" si="346"/>
        <v>9</v>
      </c>
      <c r="E2153" s="327">
        <f ca="1" t="shared" si="347"/>
        <v>814</v>
      </c>
      <c r="F2153" s="327" t="str">
        <f ca="1">VLOOKUP(D2153,档案!A:C,3,FALSE)</f>
        <v>武汉开明</v>
      </c>
      <c r="G2153" s="338" t="str">
        <f ca="1">VLOOKUP(D2153,档案!A:B,2,FALSE)</f>
        <v>农商行豹澥支行310028</v>
      </c>
      <c r="H2153" s="328">
        <f ca="1" t="shared" si="339"/>
        <v>45765</v>
      </c>
      <c r="I2153" s="344" t="str">
        <f ca="1" t="shared" si="340"/>
        <v>生产部余永昕报销奎山水泥4.8交通费--个人</v>
      </c>
      <c r="J2153" s="344" t="str">
        <f ca="1" t="shared" si="341"/>
        <v>项目成本</v>
      </c>
      <c r="K2153" s="345">
        <f ca="1" t="shared" si="342"/>
        <v>0</v>
      </c>
      <c r="L2153" s="345">
        <f ca="1" t="shared" si="343"/>
        <v>213.5</v>
      </c>
      <c r="M2153" s="345">
        <f ca="1" t="shared" si="344"/>
        <v>443335.82</v>
      </c>
      <c r="N2153" s="345">
        <f ca="1" t="shared" si="345"/>
        <v>0</v>
      </c>
    </row>
    <row r="2154" ht="14.25" hidden="1" spans="1:14">
      <c r="A2154" s="334">
        <f>档案!A2153</f>
        <v>0</v>
      </c>
      <c r="B2154" s="334">
        <f ca="1" t="shared" si="338"/>
        <v>1</v>
      </c>
      <c r="D2154" s="334">
        <f ca="1" t="shared" si="346"/>
        <v>9</v>
      </c>
      <c r="E2154" s="327">
        <f ca="1" t="shared" si="347"/>
        <v>815</v>
      </c>
      <c r="F2154" s="327" t="str">
        <f ca="1">VLOOKUP(D2154,档案!A:C,3,FALSE)</f>
        <v>武汉开明</v>
      </c>
      <c r="G2154" s="338" t="str">
        <f ca="1">VLOOKUP(D2154,档案!A:B,2,FALSE)</f>
        <v>农商行豹澥支行310028</v>
      </c>
      <c r="H2154" s="328">
        <f ca="1" t="shared" si="339"/>
        <v>45765</v>
      </c>
      <c r="I2154" s="344" t="str">
        <f ca="1" t="shared" si="340"/>
        <v>生产部余永昕报销唐山中厚板材3.31-4.1交通费--个人</v>
      </c>
      <c r="J2154" s="344" t="str">
        <f ca="1" t="shared" si="341"/>
        <v>项目成本</v>
      </c>
      <c r="K2154" s="345">
        <f ca="1" t="shared" si="342"/>
        <v>0</v>
      </c>
      <c r="L2154" s="345">
        <f ca="1" t="shared" si="343"/>
        <v>371.5</v>
      </c>
      <c r="M2154" s="345">
        <f ca="1" t="shared" si="344"/>
        <v>442964.32</v>
      </c>
      <c r="N2154" s="345">
        <f ca="1" t="shared" si="345"/>
        <v>0</v>
      </c>
    </row>
    <row r="2155" ht="14.25" hidden="1" spans="1:14">
      <c r="A2155" s="334">
        <f>档案!A2154</f>
        <v>0</v>
      </c>
      <c r="B2155" s="334">
        <f ca="1" t="shared" si="338"/>
        <v>1</v>
      </c>
      <c r="D2155" s="334">
        <f ca="1" t="shared" si="346"/>
        <v>9</v>
      </c>
      <c r="E2155" s="327">
        <f ca="1" t="shared" si="347"/>
        <v>816</v>
      </c>
      <c r="F2155" s="327" t="str">
        <f ca="1">VLOOKUP(D2155,档案!A:C,3,FALSE)</f>
        <v>武汉开明</v>
      </c>
      <c r="G2155" s="338" t="str">
        <f ca="1">VLOOKUP(D2155,档案!A:B,2,FALSE)</f>
        <v>农商行豹澥支行310028</v>
      </c>
      <c r="H2155" s="328">
        <f ca="1" t="shared" si="339"/>
        <v>45765</v>
      </c>
      <c r="I2155" s="344" t="str">
        <f ca="1" t="shared" si="340"/>
        <v>生产部郭建霞报销奎山水泥项目德邦物流费--个人</v>
      </c>
      <c r="J2155" s="344" t="str">
        <f ca="1" t="shared" si="341"/>
        <v>项目成本</v>
      </c>
      <c r="K2155" s="345">
        <f ca="1" t="shared" si="342"/>
        <v>0</v>
      </c>
      <c r="L2155" s="345">
        <f ca="1" t="shared" si="343"/>
        <v>47</v>
      </c>
      <c r="M2155" s="345">
        <f ca="1" t="shared" si="344"/>
        <v>442917.32</v>
      </c>
      <c r="N2155" s="345">
        <f ca="1" t="shared" si="345"/>
        <v>0</v>
      </c>
    </row>
    <row r="2156" ht="14.25" hidden="1" spans="1:14">
      <c r="A2156" s="334">
        <f>档案!A2155</f>
        <v>0</v>
      </c>
      <c r="B2156" s="334">
        <f ca="1" t="shared" si="338"/>
        <v>1</v>
      </c>
      <c r="D2156" s="334">
        <f ca="1" t="shared" si="346"/>
        <v>9</v>
      </c>
      <c r="E2156" s="327">
        <f ca="1" t="shared" si="347"/>
        <v>817</v>
      </c>
      <c r="F2156" s="327" t="str">
        <f ca="1">VLOOKUP(D2156,档案!A:C,3,FALSE)</f>
        <v>武汉开明</v>
      </c>
      <c r="G2156" s="338" t="str">
        <f ca="1">VLOOKUP(D2156,档案!A:B,2,FALSE)</f>
        <v>农商行豹澥支行310028</v>
      </c>
      <c r="H2156" s="328">
        <f ca="1" t="shared" si="339"/>
        <v>45765</v>
      </c>
      <c r="I2156" s="344" t="str">
        <f ca="1" t="shared" si="340"/>
        <v>生产部王小兵报销江苏永钢2.28-2.29交通费--个人</v>
      </c>
      <c r="J2156" s="344" t="str">
        <f ca="1" t="shared" si="341"/>
        <v>项目成本</v>
      </c>
      <c r="K2156" s="345">
        <f ca="1" t="shared" si="342"/>
        <v>0</v>
      </c>
      <c r="L2156" s="345">
        <f ca="1" t="shared" si="343"/>
        <v>170.4</v>
      </c>
      <c r="M2156" s="345">
        <f ca="1" t="shared" si="344"/>
        <v>442746.92</v>
      </c>
      <c r="N2156" s="345">
        <f ca="1" t="shared" si="345"/>
        <v>0</v>
      </c>
    </row>
    <row r="2157" ht="14.25" hidden="1" spans="1:14">
      <c r="A2157" s="334">
        <f>档案!A2156</f>
        <v>0</v>
      </c>
      <c r="B2157" s="334">
        <f ca="1" t="shared" si="338"/>
        <v>1</v>
      </c>
      <c r="D2157" s="334">
        <f ca="1" t="shared" si="346"/>
        <v>9</v>
      </c>
      <c r="E2157" s="327">
        <f ca="1" t="shared" si="347"/>
        <v>818</v>
      </c>
      <c r="F2157" s="327" t="str">
        <f ca="1">VLOOKUP(D2157,档案!A:C,3,FALSE)</f>
        <v>武汉开明</v>
      </c>
      <c r="G2157" s="338" t="str">
        <f ca="1">VLOOKUP(D2157,档案!A:B,2,FALSE)</f>
        <v>农商行豹澥支行310028</v>
      </c>
      <c r="H2157" s="328">
        <f ca="1" t="shared" si="339"/>
        <v>45765</v>
      </c>
      <c r="I2157" s="344" t="str">
        <f ca="1" t="shared" si="340"/>
        <v>生产部熊伟报销私车公用费用，2025.4.15,2025.4.16公司安排去武汉处理商务部事宜--个人</v>
      </c>
      <c r="J2157" s="344" t="str">
        <f ca="1" t="shared" si="341"/>
        <v>项目成本</v>
      </c>
      <c r="K2157" s="345">
        <f ca="1" t="shared" si="342"/>
        <v>0</v>
      </c>
      <c r="L2157" s="345">
        <f ca="1" t="shared" si="343"/>
        <v>282</v>
      </c>
      <c r="M2157" s="345">
        <f ca="1" t="shared" si="344"/>
        <v>442464.92</v>
      </c>
      <c r="N2157" s="345">
        <f ca="1" t="shared" si="345"/>
        <v>0</v>
      </c>
    </row>
    <row r="2158" ht="14.25" hidden="1" spans="1:14">
      <c r="A2158" s="334">
        <f>档案!A2157</f>
        <v>0</v>
      </c>
      <c r="B2158" s="334">
        <f ca="1" t="shared" si="338"/>
        <v>1</v>
      </c>
      <c r="D2158" s="334">
        <f ca="1" t="shared" si="346"/>
        <v>9</v>
      </c>
      <c r="E2158" s="327">
        <f ca="1" t="shared" si="347"/>
        <v>819</v>
      </c>
      <c r="F2158" s="327" t="str">
        <f ca="1">VLOOKUP(D2158,档案!A:C,3,FALSE)</f>
        <v>武汉开明</v>
      </c>
      <c r="G2158" s="338" t="str">
        <f ca="1">VLOOKUP(D2158,档案!A:B,2,FALSE)</f>
        <v>农商行豹澥支行310028</v>
      </c>
      <c r="H2158" s="328">
        <f ca="1" t="shared" si="339"/>
        <v>45765</v>
      </c>
      <c r="I2158" s="344" t="str">
        <f ca="1" t="shared" si="340"/>
        <v>徐中科团队收款提成付吴传俊</v>
      </c>
      <c r="J2158" s="344" t="str">
        <f ca="1" t="shared" si="341"/>
        <v>项目成本</v>
      </c>
      <c r="K2158" s="345">
        <f ca="1" t="shared" si="342"/>
        <v>0</v>
      </c>
      <c r="L2158" s="345">
        <f ca="1" t="shared" si="343"/>
        <v>8034.12</v>
      </c>
      <c r="M2158" s="345">
        <f ca="1" t="shared" si="344"/>
        <v>434430.8</v>
      </c>
      <c r="N2158" s="345">
        <f ca="1" t="shared" si="345"/>
        <v>0</v>
      </c>
    </row>
    <row r="2159" ht="14.25" hidden="1" spans="1:14">
      <c r="A2159" s="334">
        <f>档案!A2158</f>
        <v>0</v>
      </c>
      <c r="B2159" s="334">
        <f ca="1" t="shared" si="338"/>
        <v>1</v>
      </c>
      <c r="D2159" s="334">
        <f ca="1" t="shared" si="346"/>
        <v>9</v>
      </c>
      <c r="E2159" s="327">
        <f ca="1" t="shared" si="347"/>
        <v>820</v>
      </c>
      <c r="F2159" s="327" t="str">
        <f ca="1">VLOOKUP(D2159,档案!A:C,3,FALSE)</f>
        <v>武汉开明</v>
      </c>
      <c r="G2159" s="338" t="str">
        <f ca="1">VLOOKUP(D2159,档案!A:B,2,FALSE)</f>
        <v>农商行豹澥支行310028</v>
      </c>
      <c r="H2159" s="328">
        <f ca="1" t="shared" si="339"/>
        <v>45766</v>
      </c>
      <c r="I2159" s="344" t="str">
        <f ca="1" t="shared" si="340"/>
        <v>ETC扣款</v>
      </c>
      <c r="J2159" s="344" t="str">
        <f ca="1" t="shared" si="341"/>
        <v>项目成本</v>
      </c>
      <c r="K2159" s="345">
        <f ca="1" t="shared" si="342"/>
        <v>0</v>
      </c>
      <c r="L2159" s="345">
        <f ca="1" t="shared" si="343"/>
        <v>10.1</v>
      </c>
      <c r="M2159" s="345">
        <f ca="1" t="shared" si="344"/>
        <v>434420.7</v>
      </c>
      <c r="N2159" s="345">
        <f ca="1" t="shared" si="345"/>
        <v>0</v>
      </c>
    </row>
    <row r="2160" ht="14.25" hidden="1" spans="1:14">
      <c r="A2160" s="334">
        <f>档案!A2159</f>
        <v>0</v>
      </c>
      <c r="B2160" s="334">
        <f ca="1" t="shared" si="338"/>
        <v>1</v>
      </c>
      <c r="D2160" s="334">
        <f ca="1" t="shared" si="346"/>
        <v>9</v>
      </c>
      <c r="E2160" s="327">
        <f ca="1" t="shared" si="347"/>
        <v>821</v>
      </c>
      <c r="F2160" s="327" t="str">
        <f ca="1">VLOOKUP(D2160,档案!A:C,3,FALSE)</f>
        <v>武汉开明</v>
      </c>
      <c r="G2160" s="338" t="str">
        <f ca="1">VLOOKUP(D2160,档案!A:B,2,FALSE)</f>
        <v>农商行豹澥支行310028</v>
      </c>
      <c r="H2160" s="328">
        <f ca="1" t="shared" si="339"/>
        <v>45766</v>
      </c>
      <c r="I2160" s="344" t="str">
        <f ca="1" t="shared" si="340"/>
        <v>ETC扣款</v>
      </c>
      <c r="J2160" s="344" t="str">
        <f ca="1" t="shared" si="341"/>
        <v>项目成本</v>
      </c>
      <c r="K2160" s="345">
        <f ca="1" t="shared" si="342"/>
        <v>0</v>
      </c>
      <c r="L2160" s="345">
        <f ca="1" t="shared" si="343"/>
        <v>10.1</v>
      </c>
      <c r="M2160" s="345">
        <f ca="1" t="shared" si="344"/>
        <v>434410.600000001</v>
      </c>
      <c r="N2160" s="345">
        <f ca="1" t="shared" si="345"/>
        <v>0</v>
      </c>
    </row>
    <row r="2161" ht="14.25" hidden="1" spans="1:14">
      <c r="A2161" s="334">
        <f>档案!A2160</f>
        <v>0</v>
      </c>
      <c r="B2161" s="334">
        <f ca="1" t="shared" si="338"/>
        <v>1</v>
      </c>
      <c r="D2161" s="334">
        <f ca="1" t="shared" si="346"/>
        <v>9</v>
      </c>
      <c r="E2161" s="327">
        <f ca="1" t="shared" si="347"/>
        <v>822</v>
      </c>
      <c r="F2161" s="327" t="str">
        <f ca="1">VLOOKUP(D2161,档案!A:C,3,FALSE)</f>
        <v>武汉开明</v>
      </c>
      <c r="G2161" s="338" t="str">
        <f ca="1">VLOOKUP(D2161,档案!A:B,2,FALSE)</f>
        <v>农商行豹澥支行310028</v>
      </c>
      <c r="H2161" s="328">
        <f ca="1" t="shared" si="339"/>
        <v>45767</v>
      </c>
      <c r="I2161" s="344" t="str">
        <f ca="1" t="shared" si="340"/>
        <v>ETC扣款</v>
      </c>
      <c r="J2161" s="344" t="str">
        <f ca="1" t="shared" si="341"/>
        <v>项目成本</v>
      </c>
      <c r="K2161" s="345">
        <f ca="1" t="shared" si="342"/>
        <v>0</v>
      </c>
      <c r="L2161" s="345">
        <f ca="1" t="shared" si="343"/>
        <v>10.1</v>
      </c>
      <c r="M2161" s="345">
        <f ca="1" t="shared" si="344"/>
        <v>434400.500000001</v>
      </c>
      <c r="N2161" s="345">
        <f ca="1" t="shared" si="345"/>
        <v>0</v>
      </c>
    </row>
    <row r="2162" ht="14.25" hidden="1" spans="1:14">
      <c r="A2162" s="334">
        <f>档案!A2161</f>
        <v>0</v>
      </c>
      <c r="B2162" s="334">
        <f ca="1" t="shared" si="338"/>
        <v>1</v>
      </c>
      <c r="D2162" s="334">
        <f ca="1" t="shared" si="346"/>
        <v>9</v>
      </c>
      <c r="E2162" s="327">
        <f ca="1" t="shared" si="347"/>
        <v>823</v>
      </c>
      <c r="F2162" s="327" t="str">
        <f ca="1">VLOOKUP(D2162,档案!A:C,3,FALSE)</f>
        <v>武汉开明</v>
      </c>
      <c r="G2162" s="338" t="str">
        <f ca="1">VLOOKUP(D2162,档案!A:B,2,FALSE)</f>
        <v>农商行豹澥支行310028</v>
      </c>
      <c r="H2162" s="328">
        <f ca="1" t="shared" si="339"/>
        <v>45767</v>
      </c>
      <c r="I2162" s="344" t="str">
        <f ca="1" t="shared" si="340"/>
        <v>还贷款利息</v>
      </c>
      <c r="J2162" s="344" t="str">
        <f ca="1" t="shared" si="341"/>
        <v>还借款及利息</v>
      </c>
      <c r="K2162" s="345">
        <f ca="1" t="shared" si="342"/>
        <v>0</v>
      </c>
      <c r="L2162" s="345">
        <f ca="1" t="shared" si="343"/>
        <v>11625</v>
      </c>
      <c r="M2162" s="345">
        <f ca="1" t="shared" si="344"/>
        <v>422775.500000001</v>
      </c>
      <c r="N2162" s="345">
        <f ca="1" t="shared" si="345"/>
        <v>0</v>
      </c>
    </row>
    <row r="2163" ht="14.25" hidden="1" spans="1:14">
      <c r="A2163" s="334">
        <f>档案!A2162</f>
        <v>0</v>
      </c>
      <c r="B2163" s="334">
        <f ca="1" t="shared" si="338"/>
        <v>1</v>
      </c>
      <c r="D2163" s="334">
        <f ca="1" t="shared" si="346"/>
        <v>9</v>
      </c>
      <c r="E2163" s="327">
        <f ca="1" t="shared" si="347"/>
        <v>824</v>
      </c>
      <c r="F2163" s="327" t="str">
        <f ca="1">VLOOKUP(D2163,档案!A:C,3,FALSE)</f>
        <v>武汉开明</v>
      </c>
      <c r="G2163" s="338" t="str">
        <f ca="1">VLOOKUP(D2163,档案!A:B,2,FALSE)</f>
        <v>农商行豹澥支行310028</v>
      </c>
      <c r="H2163" s="328">
        <f ca="1" t="shared" si="339"/>
        <v>45767</v>
      </c>
      <c r="I2163" s="344" t="str">
        <f ca="1" t="shared" si="340"/>
        <v>还贷款利息</v>
      </c>
      <c r="J2163" s="344" t="str">
        <f ca="1" t="shared" si="341"/>
        <v>还借款及利息</v>
      </c>
      <c r="K2163" s="345">
        <f ca="1" t="shared" si="342"/>
        <v>0</v>
      </c>
      <c r="L2163" s="345">
        <f ca="1" t="shared" si="343"/>
        <v>19375</v>
      </c>
      <c r="M2163" s="345">
        <f ca="1" t="shared" si="344"/>
        <v>403400.500000001</v>
      </c>
      <c r="N2163" s="345">
        <f ca="1" t="shared" si="345"/>
        <v>0</v>
      </c>
    </row>
    <row r="2164" ht="14.25" hidden="1" spans="1:14">
      <c r="A2164" s="334">
        <f>档案!A2163</f>
        <v>0</v>
      </c>
      <c r="B2164" s="334">
        <f ca="1" t="shared" si="338"/>
        <v>1</v>
      </c>
      <c r="D2164" s="334">
        <f ca="1" t="shared" si="346"/>
        <v>9</v>
      </c>
      <c r="E2164" s="327">
        <f ca="1" t="shared" si="347"/>
        <v>825</v>
      </c>
      <c r="F2164" s="327" t="str">
        <f ca="1">VLOOKUP(D2164,档案!A:C,3,FALSE)</f>
        <v>武汉开明</v>
      </c>
      <c r="G2164" s="338" t="str">
        <f ca="1">VLOOKUP(D2164,档案!A:B,2,FALSE)</f>
        <v>农商行豹澥支行310028</v>
      </c>
      <c r="H2164" s="328">
        <f ca="1" t="shared" si="339"/>
        <v>45768</v>
      </c>
      <c r="I2164" s="344" t="str">
        <f ca="1" t="shared" si="340"/>
        <v>生产部李权智报销内蒙古宜化采购被子及零星采购--个人</v>
      </c>
      <c r="J2164" s="344" t="str">
        <f ca="1" t="shared" si="341"/>
        <v>项目成本</v>
      </c>
      <c r="K2164" s="345">
        <f ca="1" t="shared" si="342"/>
        <v>0</v>
      </c>
      <c r="L2164" s="345">
        <f ca="1" t="shared" si="343"/>
        <v>1441</v>
      </c>
      <c r="M2164" s="345">
        <f ca="1" t="shared" si="344"/>
        <v>401959.500000001</v>
      </c>
      <c r="N2164" s="345">
        <f ca="1" t="shared" si="345"/>
        <v>0</v>
      </c>
    </row>
    <row r="2165" ht="14.25" hidden="1" spans="1:14">
      <c r="A2165" s="334">
        <f>档案!A2164</f>
        <v>0</v>
      </c>
      <c r="B2165" s="334">
        <f ca="1" t="shared" si="338"/>
        <v>1</v>
      </c>
      <c r="D2165" s="334">
        <f ca="1" t="shared" si="346"/>
        <v>9</v>
      </c>
      <c r="E2165" s="327">
        <f ca="1" t="shared" si="347"/>
        <v>826</v>
      </c>
      <c r="F2165" s="327" t="str">
        <f ca="1">VLOOKUP(D2165,档案!A:C,3,FALSE)</f>
        <v>武汉开明</v>
      </c>
      <c r="G2165" s="338" t="str">
        <f ca="1">VLOOKUP(D2165,档案!A:B,2,FALSE)</f>
        <v>农商行豹澥支行310028</v>
      </c>
      <c r="H2165" s="328">
        <f ca="1" t="shared" si="339"/>
        <v>45768</v>
      </c>
      <c r="I2165" s="344" t="str">
        <f ca="1" t="shared" si="340"/>
        <v>销售部林柱生借支备用金--个人</v>
      </c>
      <c r="J2165" s="344" t="str">
        <f ca="1" t="shared" si="341"/>
        <v>付日常费用</v>
      </c>
      <c r="K2165" s="345">
        <f ca="1" t="shared" si="342"/>
        <v>0</v>
      </c>
      <c r="L2165" s="345">
        <f ca="1" t="shared" si="343"/>
        <v>30000</v>
      </c>
      <c r="M2165" s="345">
        <f ca="1" t="shared" si="344"/>
        <v>371959.500000001</v>
      </c>
      <c r="N2165" s="345">
        <f ca="1" t="shared" si="345"/>
        <v>0</v>
      </c>
    </row>
    <row r="2166" ht="14.25" hidden="1" spans="1:14">
      <c r="A2166" s="334">
        <f>档案!A2165</f>
        <v>0</v>
      </c>
      <c r="B2166" s="334">
        <f ca="1" t="shared" si="338"/>
        <v>1</v>
      </c>
      <c r="D2166" s="334">
        <f ca="1" t="shared" si="346"/>
        <v>9</v>
      </c>
      <c r="E2166" s="327">
        <f ca="1" t="shared" si="347"/>
        <v>827</v>
      </c>
      <c r="F2166" s="327" t="str">
        <f ca="1">VLOOKUP(D2166,档案!A:C,3,FALSE)</f>
        <v>武汉开明</v>
      </c>
      <c r="G2166" s="338" t="str">
        <f ca="1">VLOOKUP(D2166,档案!A:B,2,FALSE)</f>
        <v>农商行豹澥支行310028</v>
      </c>
      <c r="H2166" s="328">
        <f ca="1" t="shared" si="339"/>
        <v>45769</v>
      </c>
      <c r="I2166" s="344" t="str">
        <f ca="1" t="shared" si="340"/>
        <v>生产部熊伟报销江西晶昊盐化有限公司重灰煅烧炉BC滚圈驮轮在线修理项目平台管理费</v>
      </c>
      <c r="J2166" s="344" t="str">
        <f ca="1" t="shared" si="341"/>
        <v>付日常费用</v>
      </c>
      <c r="K2166" s="345">
        <f ca="1" t="shared" si="342"/>
        <v>0</v>
      </c>
      <c r="L2166" s="345">
        <f ca="1" t="shared" si="343"/>
        <v>100</v>
      </c>
      <c r="M2166" s="345">
        <f ca="1" t="shared" si="344"/>
        <v>371859.500000001</v>
      </c>
      <c r="N2166" s="345">
        <f ca="1" t="shared" si="345"/>
        <v>0</v>
      </c>
    </row>
    <row r="2167" ht="14.25" hidden="1" spans="1:14">
      <c r="A2167" s="334">
        <f>档案!A2166</f>
        <v>0</v>
      </c>
      <c r="B2167" s="334">
        <f ca="1" t="shared" si="338"/>
        <v>1</v>
      </c>
      <c r="D2167" s="334">
        <f ca="1" t="shared" si="346"/>
        <v>9</v>
      </c>
      <c r="E2167" s="327">
        <f ca="1" t="shared" si="347"/>
        <v>828</v>
      </c>
      <c r="F2167" s="327" t="str">
        <f ca="1">VLOOKUP(D2167,档案!A:C,3,FALSE)</f>
        <v>武汉开明</v>
      </c>
      <c r="G2167" s="338" t="str">
        <f ca="1">VLOOKUP(D2167,档案!A:B,2,FALSE)</f>
        <v>农商行豹澥支行310028</v>
      </c>
      <c r="H2167" s="328">
        <f ca="1" t="shared" si="339"/>
        <v>45769</v>
      </c>
      <c r="I2167" s="344" t="str">
        <f ca="1" t="shared" si="340"/>
        <v>销售部陈涛报销湘钢验收招待费2376元（4.22冲借支1293元，补付1083）--个人</v>
      </c>
      <c r="J2167" s="344" t="str">
        <f ca="1" t="shared" si="341"/>
        <v>项目成本</v>
      </c>
      <c r="K2167" s="345">
        <f ca="1" t="shared" si="342"/>
        <v>0</v>
      </c>
      <c r="L2167" s="345">
        <f ca="1" t="shared" si="343"/>
        <v>1083</v>
      </c>
      <c r="M2167" s="345">
        <f ca="1" t="shared" si="344"/>
        <v>370776.500000001</v>
      </c>
      <c r="N2167" s="345">
        <f ca="1" t="shared" si="345"/>
        <v>0</v>
      </c>
    </row>
    <row r="2168" ht="14.25" hidden="1" spans="1:14">
      <c r="A2168" s="334">
        <f>档案!A2167</f>
        <v>0</v>
      </c>
      <c r="B2168" s="334">
        <f ca="1" t="shared" si="338"/>
        <v>1</v>
      </c>
      <c r="D2168" s="334">
        <f ca="1" t="shared" si="346"/>
        <v>9</v>
      </c>
      <c r="E2168" s="327">
        <f ca="1" t="shared" si="347"/>
        <v>829</v>
      </c>
      <c r="F2168" s="327" t="str">
        <f ca="1">VLOOKUP(D2168,档案!A:C,3,FALSE)</f>
        <v>武汉开明</v>
      </c>
      <c r="G2168" s="338" t="str">
        <f ca="1">VLOOKUP(D2168,档案!A:B,2,FALSE)</f>
        <v>农商行豹澥支行310028</v>
      </c>
      <c r="H2168" s="328">
        <f ca="1" t="shared" si="339"/>
        <v>45769</v>
      </c>
      <c r="I2168" s="344" t="str">
        <f ca="1" t="shared" si="340"/>
        <v>生产部张月用款内蒙古宜化项目现场备用金付闵洋--个人</v>
      </c>
      <c r="J2168" s="344" t="str">
        <f ca="1" t="shared" si="341"/>
        <v>项目成本</v>
      </c>
      <c r="K2168" s="345">
        <f ca="1" t="shared" si="342"/>
        <v>0</v>
      </c>
      <c r="L2168" s="345">
        <f ca="1" t="shared" si="343"/>
        <v>5000</v>
      </c>
      <c r="M2168" s="345">
        <f ca="1" t="shared" si="344"/>
        <v>365776.500000001</v>
      </c>
      <c r="N2168" s="345">
        <f ca="1" t="shared" si="345"/>
        <v>0</v>
      </c>
    </row>
    <row r="2169" ht="14.25" hidden="1" spans="1:14">
      <c r="A2169" s="334">
        <f>档案!A2168</f>
        <v>0</v>
      </c>
      <c r="B2169" s="334">
        <f ca="1" t="shared" si="338"/>
        <v>1</v>
      </c>
      <c r="D2169" s="334">
        <f ca="1" t="shared" si="346"/>
        <v>9</v>
      </c>
      <c r="E2169" s="327">
        <f ca="1" t="shared" si="347"/>
        <v>830</v>
      </c>
      <c r="F2169" s="327" t="str">
        <f ca="1">VLOOKUP(D2169,档案!A:C,3,FALSE)</f>
        <v>武汉开明</v>
      </c>
      <c r="G2169" s="338" t="str">
        <f ca="1">VLOOKUP(D2169,档案!A:B,2,FALSE)</f>
        <v>农商行豹澥支行310028</v>
      </c>
      <c r="H2169" s="328">
        <f ca="1" t="shared" si="339"/>
        <v>45769</v>
      </c>
      <c r="I2169" s="344" t="str">
        <f ca="1" t="shared" si="340"/>
        <v>生产部李权智用款内蒙古宜化项目气体押金付乌海市卓顺气体有限责任有限公司--公司</v>
      </c>
      <c r="J2169" s="344" t="str">
        <f ca="1" t="shared" si="341"/>
        <v>项目成本</v>
      </c>
      <c r="K2169" s="345">
        <f ca="1" t="shared" si="342"/>
        <v>0</v>
      </c>
      <c r="L2169" s="345">
        <f ca="1" t="shared" si="343"/>
        <v>3000</v>
      </c>
      <c r="M2169" s="345">
        <f ca="1" t="shared" si="344"/>
        <v>362776.500000001</v>
      </c>
      <c r="N2169" s="345">
        <f ca="1" t="shared" si="345"/>
        <v>0</v>
      </c>
    </row>
    <row r="2170" ht="14.25" hidden="1" spans="1:14">
      <c r="A2170" s="334">
        <f>档案!A2169</f>
        <v>0</v>
      </c>
      <c r="B2170" s="334">
        <f ca="1" t="shared" si="338"/>
        <v>1</v>
      </c>
      <c r="D2170" s="334">
        <f ca="1" t="shared" si="346"/>
        <v>9</v>
      </c>
      <c r="E2170" s="327">
        <f ca="1" t="shared" si="347"/>
        <v>831</v>
      </c>
      <c r="F2170" s="327" t="str">
        <f ca="1">VLOOKUP(D2170,档案!A:C,3,FALSE)</f>
        <v>武汉开明</v>
      </c>
      <c r="G2170" s="338" t="str">
        <f ca="1">VLOOKUP(D2170,档案!A:B,2,FALSE)</f>
        <v>农商行豹澥支行310028</v>
      </c>
      <c r="H2170" s="328">
        <f ca="1" t="shared" si="339"/>
        <v>45769</v>
      </c>
      <c r="I2170" s="344" t="str">
        <f ca="1" t="shared" si="340"/>
        <v>ETC扣款</v>
      </c>
      <c r="J2170" s="344" t="str">
        <f ca="1" t="shared" si="341"/>
        <v>项目成本</v>
      </c>
      <c r="K2170" s="345">
        <f ca="1" t="shared" si="342"/>
        <v>0</v>
      </c>
      <c r="L2170" s="345">
        <f ca="1" t="shared" si="343"/>
        <v>61.66</v>
      </c>
      <c r="M2170" s="345">
        <f ca="1" t="shared" si="344"/>
        <v>362714.840000001</v>
      </c>
      <c r="N2170" s="345">
        <f ca="1" t="shared" si="345"/>
        <v>0</v>
      </c>
    </row>
    <row r="2171" ht="14.25" hidden="1" spans="1:14">
      <c r="A2171" s="334">
        <f>档案!A2170</f>
        <v>0</v>
      </c>
      <c r="B2171" s="334">
        <f ca="1" t="shared" si="338"/>
        <v>1</v>
      </c>
      <c r="D2171" s="334">
        <f ca="1" t="shared" si="346"/>
        <v>9</v>
      </c>
      <c r="E2171" s="327">
        <f ca="1" t="shared" si="347"/>
        <v>832</v>
      </c>
      <c r="F2171" s="327" t="str">
        <f ca="1">VLOOKUP(D2171,档案!A:C,3,FALSE)</f>
        <v>武汉开明</v>
      </c>
      <c r="G2171" s="338" t="str">
        <f ca="1">VLOOKUP(D2171,档案!A:B,2,FALSE)</f>
        <v>农商行豹澥支行310028</v>
      </c>
      <c r="H2171" s="328">
        <f ca="1" t="shared" si="339"/>
        <v>45771</v>
      </c>
      <c r="I2171" s="344" t="str">
        <f ca="1" t="shared" si="340"/>
        <v>收到武汉国兰商贸有限公司贴现款（原票金额831783.65，手续费6360，实收825423.65）</v>
      </c>
      <c r="J2171" s="344" t="str">
        <f ca="1" t="shared" si="341"/>
        <v>他行转入或存现</v>
      </c>
      <c r="K2171" s="345">
        <f ca="1" t="shared" si="342"/>
        <v>825423.65</v>
      </c>
      <c r="L2171" s="345">
        <f ca="1" t="shared" si="343"/>
        <v>0</v>
      </c>
      <c r="M2171" s="345">
        <f ca="1" t="shared" si="344"/>
        <v>1188138.49</v>
      </c>
      <c r="N2171" s="345">
        <f ca="1" t="shared" si="345"/>
        <v>0</v>
      </c>
    </row>
    <row r="2172" ht="14.25" hidden="1" spans="1:14">
      <c r="A2172" s="334">
        <f>档案!A2171</f>
        <v>0</v>
      </c>
      <c r="B2172" s="334">
        <f ca="1" t="shared" si="338"/>
        <v>1</v>
      </c>
      <c r="D2172" s="334">
        <f ca="1" t="shared" si="346"/>
        <v>9</v>
      </c>
      <c r="E2172" s="327">
        <f ca="1" t="shared" si="347"/>
        <v>833</v>
      </c>
      <c r="F2172" s="327" t="str">
        <f ca="1">VLOOKUP(D2172,档案!A:C,3,FALSE)</f>
        <v>武汉开明</v>
      </c>
      <c r="G2172" s="338" t="str">
        <f ca="1">VLOOKUP(D2172,档案!A:B,2,FALSE)</f>
        <v>农商行豹澥支行310028</v>
      </c>
      <c r="H2172" s="328">
        <f ca="1" t="shared" si="339"/>
        <v>45771</v>
      </c>
      <c r="I2172" s="344" t="str">
        <f ca="1" t="shared" si="340"/>
        <v>转林全意代付青海发投碱业有限公司煅烧车间轻、重灰闪发器更新项目及轻灰一闪总管、重灰煅烧炉进气总管技改项目安全保证金付江苏唐电电力安装有限公司</v>
      </c>
      <c r="J2172" s="344" t="str">
        <f ca="1" t="shared" si="341"/>
        <v>付投标保证金</v>
      </c>
      <c r="K2172" s="345">
        <f ca="1" t="shared" si="342"/>
        <v>0</v>
      </c>
      <c r="L2172" s="345">
        <f ca="1" t="shared" si="343"/>
        <v>44000</v>
      </c>
      <c r="M2172" s="345">
        <f ca="1" t="shared" si="344"/>
        <v>1144138.49</v>
      </c>
      <c r="N2172" s="345">
        <f ca="1" t="shared" si="345"/>
        <v>0</v>
      </c>
    </row>
    <row r="2173" ht="14.25" hidden="1" spans="1:14">
      <c r="A2173" s="334">
        <f>档案!A2172</f>
        <v>0</v>
      </c>
      <c r="B2173" s="334">
        <f ca="1" t="shared" si="338"/>
        <v>1</v>
      </c>
      <c r="D2173" s="334">
        <f ca="1" t="shared" si="346"/>
        <v>9</v>
      </c>
      <c r="E2173" s="327">
        <f ca="1" t="shared" si="347"/>
        <v>834</v>
      </c>
      <c r="F2173" s="327" t="str">
        <f ca="1">VLOOKUP(D2173,档案!A:C,3,FALSE)</f>
        <v>武汉开明</v>
      </c>
      <c r="G2173" s="338" t="str">
        <f ca="1">VLOOKUP(D2173,档案!A:B,2,FALSE)</f>
        <v>农商行豹澥支行310028</v>
      </c>
      <c r="H2173" s="328">
        <f ca="1" t="shared" si="339"/>
        <v>45771</v>
      </c>
      <c r="I2173" s="344" t="str">
        <f ca="1" t="shared" si="340"/>
        <v>生产部马全花用款青海发投碱业重碱车间2023年新增离心机节能增效技术改造项目离心机皮带接头粘接加工费付西宁市城东区宏祥矿山设备经销部</v>
      </c>
      <c r="J2173" s="344" t="str">
        <f ca="1" t="shared" si="341"/>
        <v>项目成本</v>
      </c>
      <c r="K2173" s="345">
        <f ca="1" t="shared" si="342"/>
        <v>0</v>
      </c>
      <c r="L2173" s="345">
        <f ca="1" t="shared" si="343"/>
        <v>3800</v>
      </c>
      <c r="M2173" s="345">
        <f ca="1" t="shared" si="344"/>
        <v>1140338.49</v>
      </c>
      <c r="N2173" s="345">
        <f ca="1" t="shared" si="345"/>
        <v>0</v>
      </c>
    </row>
    <row r="2174" ht="14.25" hidden="1" spans="1:14">
      <c r="A2174" s="334">
        <f>档案!A2173</f>
        <v>0</v>
      </c>
      <c r="B2174" s="334">
        <f ca="1" t="shared" si="338"/>
        <v>1</v>
      </c>
      <c r="D2174" s="334">
        <f ca="1" t="shared" si="346"/>
        <v>9</v>
      </c>
      <c r="E2174" s="327">
        <f ca="1" t="shared" si="347"/>
        <v>835</v>
      </c>
      <c r="F2174" s="327" t="str">
        <f ca="1">VLOOKUP(D2174,档案!A:C,3,FALSE)</f>
        <v>武汉开明</v>
      </c>
      <c r="G2174" s="338" t="str">
        <f ca="1">VLOOKUP(D2174,档案!A:B,2,FALSE)</f>
        <v>农商行豹澥支行310028</v>
      </c>
      <c r="H2174" s="328">
        <f ca="1" t="shared" si="339"/>
        <v>45771</v>
      </c>
      <c r="I2174" s="344" t="str">
        <f ca="1" t="shared" si="340"/>
        <v>转张霖泽借支</v>
      </c>
      <c r="J2174" s="344" t="str">
        <f ca="1" t="shared" si="341"/>
        <v>付日常费用</v>
      </c>
      <c r="K2174" s="345">
        <f ca="1" t="shared" si="342"/>
        <v>0</v>
      </c>
      <c r="L2174" s="345">
        <f ca="1" t="shared" si="343"/>
        <v>100000</v>
      </c>
      <c r="M2174" s="345">
        <f ca="1" t="shared" si="344"/>
        <v>1040338.49</v>
      </c>
      <c r="N2174" s="345">
        <f ca="1" t="shared" si="345"/>
        <v>0</v>
      </c>
    </row>
    <row r="2175" ht="14.25" hidden="1" spans="1:14">
      <c r="A2175" s="334">
        <f>档案!A2174</f>
        <v>0</v>
      </c>
      <c r="B2175" s="334">
        <f ca="1" t="shared" si="338"/>
        <v>1</v>
      </c>
      <c r="D2175" s="334">
        <f ca="1" t="shared" si="346"/>
        <v>9</v>
      </c>
      <c r="E2175" s="327">
        <f ca="1" t="shared" si="347"/>
        <v>836</v>
      </c>
      <c r="F2175" s="327" t="str">
        <f ca="1">VLOOKUP(D2175,档案!A:C,3,FALSE)</f>
        <v>武汉开明</v>
      </c>
      <c r="G2175" s="338" t="str">
        <f ca="1">VLOOKUP(D2175,档案!A:B,2,FALSE)</f>
        <v>农商行豹澥支行310028</v>
      </c>
      <c r="H2175" s="328">
        <f ca="1" t="shared" si="339"/>
        <v>45771</v>
      </c>
      <c r="I2175" s="344" t="str">
        <f ca="1" t="shared" si="340"/>
        <v>转徐中科团队4.17-4.18收款提成付吴传俊</v>
      </c>
      <c r="J2175" s="344" t="str">
        <f ca="1" t="shared" si="341"/>
        <v>付日常费用</v>
      </c>
      <c r="K2175" s="345">
        <f ca="1" t="shared" si="342"/>
        <v>0</v>
      </c>
      <c r="L2175" s="345">
        <f ca="1" t="shared" si="343"/>
        <v>18972.24</v>
      </c>
      <c r="M2175" s="345">
        <f ca="1" t="shared" si="344"/>
        <v>1021366.25</v>
      </c>
      <c r="N2175" s="345">
        <f ca="1" t="shared" si="345"/>
        <v>0</v>
      </c>
    </row>
    <row r="2176" ht="14.25" hidden="1" spans="1:14">
      <c r="A2176" s="334">
        <f>档案!A2175</f>
        <v>0</v>
      </c>
      <c r="B2176" s="334">
        <f ca="1" t="shared" si="338"/>
        <v>1</v>
      </c>
      <c r="D2176" s="334">
        <f ca="1" t="shared" si="346"/>
        <v>9</v>
      </c>
      <c r="E2176" s="327">
        <f ca="1" t="shared" si="347"/>
        <v>837</v>
      </c>
      <c r="F2176" s="327" t="str">
        <f ca="1">VLOOKUP(D2176,档案!A:C,3,FALSE)</f>
        <v>武汉开明</v>
      </c>
      <c r="G2176" s="338" t="str">
        <f ca="1">VLOOKUP(D2176,档案!A:B,2,FALSE)</f>
        <v>农商行豹澥支行310028</v>
      </c>
      <c r="H2176" s="328">
        <f ca="1" t="shared" si="339"/>
        <v>45771</v>
      </c>
      <c r="I2176" s="344" t="str">
        <f ca="1" t="shared" si="340"/>
        <v>收到武汉工行转款</v>
      </c>
      <c r="J2176" s="344" t="str">
        <f ca="1" t="shared" si="341"/>
        <v>他行转入或存现</v>
      </c>
      <c r="K2176" s="345">
        <f ca="1" t="shared" si="342"/>
        <v>40000</v>
      </c>
      <c r="L2176" s="345">
        <f ca="1" t="shared" si="343"/>
        <v>0</v>
      </c>
      <c r="M2176" s="345">
        <f ca="1" t="shared" si="344"/>
        <v>1061366.25</v>
      </c>
      <c r="N2176" s="345">
        <f ca="1" t="shared" si="345"/>
        <v>0</v>
      </c>
    </row>
    <row r="2177" ht="14.25" hidden="1" spans="1:14">
      <c r="A2177" s="334">
        <f>档案!A2176</f>
        <v>0</v>
      </c>
      <c r="B2177" s="334">
        <f ca="1" t="shared" si="338"/>
        <v>1</v>
      </c>
      <c r="D2177" s="334">
        <f ca="1" t="shared" si="346"/>
        <v>9</v>
      </c>
      <c r="E2177" s="327">
        <f ca="1" t="shared" si="347"/>
        <v>838</v>
      </c>
      <c r="F2177" s="327" t="str">
        <f ca="1">VLOOKUP(D2177,档案!A:C,3,FALSE)</f>
        <v>武汉开明</v>
      </c>
      <c r="G2177" s="338" t="str">
        <f ca="1">VLOOKUP(D2177,档案!A:B,2,FALSE)</f>
        <v>农商行豹澥支行310028</v>
      </c>
      <c r="H2177" s="328">
        <f ca="1" t="shared" si="339"/>
        <v>45771</v>
      </c>
      <c r="I2177" s="344" t="str">
        <f ca="1" t="shared" si="340"/>
        <v>收到武汉华夏转款</v>
      </c>
      <c r="J2177" s="344" t="str">
        <f ca="1" t="shared" si="341"/>
        <v>他行转入或存现</v>
      </c>
      <c r="K2177" s="345">
        <f ca="1" t="shared" si="342"/>
        <v>140000</v>
      </c>
      <c r="L2177" s="345">
        <f ca="1" t="shared" si="343"/>
        <v>0</v>
      </c>
      <c r="M2177" s="345">
        <f ca="1" t="shared" si="344"/>
        <v>1201366.25</v>
      </c>
      <c r="N2177" s="345">
        <f ca="1" t="shared" si="345"/>
        <v>0</v>
      </c>
    </row>
    <row r="2178" ht="14.25" hidden="1" spans="1:14">
      <c r="A2178" s="334">
        <f>档案!A2177</f>
        <v>0</v>
      </c>
      <c r="B2178" s="334">
        <f ca="1" t="shared" si="338"/>
        <v>1</v>
      </c>
      <c r="D2178" s="334">
        <f ca="1" t="shared" si="346"/>
        <v>9</v>
      </c>
      <c r="E2178" s="327">
        <f ca="1" t="shared" si="347"/>
        <v>839</v>
      </c>
      <c r="F2178" s="327" t="str">
        <f ca="1">VLOOKUP(D2178,档案!A:C,3,FALSE)</f>
        <v>武汉开明</v>
      </c>
      <c r="G2178" s="338" t="str">
        <f ca="1">VLOOKUP(D2178,档案!A:B,2,FALSE)</f>
        <v>农商行豹澥支行310028</v>
      </c>
      <c r="H2178" s="328">
        <f ca="1" t="shared" si="339"/>
        <v>45771</v>
      </c>
      <c r="I2178" s="344" t="str">
        <f ca="1" t="shared" si="340"/>
        <v>武汉农商行转湖北工行虹桥</v>
      </c>
      <c r="J2178" s="344" t="str">
        <f ca="1" t="shared" si="341"/>
        <v>转出他行或提现</v>
      </c>
      <c r="K2178" s="345">
        <f ca="1" t="shared" si="342"/>
        <v>0</v>
      </c>
      <c r="L2178" s="345">
        <f ca="1" t="shared" si="343"/>
        <v>1000000</v>
      </c>
      <c r="M2178" s="345">
        <f ca="1" t="shared" si="344"/>
        <v>201366.250000001</v>
      </c>
      <c r="N2178" s="345">
        <f ca="1" t="shared" si="345"/>
        <v>0</v>
      </c>
    </row>
    <row r="2179" ht="14.25" hidden="1" spans="1:14">
      <c r="A2179" s="334">
        <f>档案!A2178</f>
        <v>0</v>
      </c>
      <c r="B2179" s="334">
        <f ca="1" t="shared" ref="B2179:B2242" si="348">COUNTA(INDIRECT("'"&amp;A2179&amp;"'!a:a"))</f>
        <v>1</v>
      </c>
      <c r="D2179" s="334">
        <f ca="1" t="shared" si="346"/>
        <v>9</v>
      </c>
      <c r="E2179" s="327">
        <f ca="1" t="shared" si="347"/>
        <v>840</v>
      </c>
      <c r="F2179" s="327" t="str">
        <f ca="1">VLOOKUP(D2179,档案!A:C,3,FALSE)</f>
        <v>武汉开明</v>
      </c>
      <c r="G2179" s="338" t="str">
        <f ca="1">VLOOKUP(D2179,档案!A:B,2,FALSE)</f>
        <v>农商行豹澥支行310028</v>
      </c>
      <c r="H2179" s="328">
        <f ca="1" t="shared" ref="H2179:H2242" si="349">INDEX(INDIRECT("'"&amp;$D2179&amp;"'!A:g"),$E2179,COLUMN()-7)</f>
        <v>45772</v>
      </c>
      <c r="I2179" s="344" t="str">
        <f ca="1" t="shared" ref="I2179:I2242" si="350">INDEX(INDIRECT("'"&amp;$D2179&amp;"'!A:g"),$E2179,COLUMN()-7)</f>
        <v>收到林全意转入江苏唐电电力安装有限公司退回投标保证金</v>
      </c>
      <c r="J2179" s="344" t="str">
        <f ca="1" t="shared" ref="J2179:J2242" si="351">INDEX(INDIRECT("'"&amp;$D2179&amp;"'!A:g"),$E2179,COLUMN()-7)</f>
        <v>投标保证金回款</v>
      </c>
      <c r="K2179" s="345">
        <f ca="1" t="shared" ref="K2179:K2242" si="352">INDEX(INDIRECT("'"&amp;$D2179&amp;"'!A:g"),$E2179,COLUMN()-7)</f>
        <v>15000</v>
      </c>
      <c r="L2179" s="345">
        <f ca="1" t="shared" ref="L2179:L2242" si="353">INDEX(INDIRECT("'"&amp;$D2179&amp;"'!A:g"),$E2179,COLUMN()-7)</f>
        <v>0</v>
      </c>
      <c r="M2179" s="345">
        <f ca="1" t="shared" ref="M2179:M2242" si="354">INDEX(INDIRECT("'"&amp;$D2179&amp;"'!A:g"),$E2179,COLUMN()-7)</f>
        <v>216366.250000001</v>
      </c>
      <c r="N2179" s="345">
        <f ca="1" t="shared" ref="N2179:N2242" si="355">INDEX(INDIRECT("'"&amp;$D2179&amp;"'!A:g"),$E2179,COLUMN()-7)</f>
        <v>0</v>
      </c>
    </row>
    <row r="2180" ht="14.25" hidden="1" spans="1:14">
      <c r="A2180" s="334">
        <f>档案!A2179</f>
        <v>0</v>
      </c>
      <c r="B2180" s="334">
        <f ca="1" t="shared" si="348"/>
        <v>1</v>
      </c>
      <c r="D2180" s="334">
        <f ca="1" t="shared" ref="D2180:D2243" si="356">IF(E2179&gt;=VLOOKUP(D2179,A:B,2,FALSE),D2179+1,D2179)</f>
        <v>9</v>
      </c>
      <c r="E2180" s="327">
        <f ca="1" t="shared" ref="E2180:E2243" si="357">IF(E2179&gt;=VLOOKUP(D2179,A:B,2,FALSE),3,E2179+1)</f>
        <v>841</v>
      </c>
      <c r="F2180" s="327" t="str">
        <f ca="1">VLOOKUP(D2180,档案!A:C,3,FALSE)</f>
        <v>武汉开明</v>
      </c>
      <c r="G2180" s="338" t="str">
        <f ca="1">VLOOKUP(D2180,档案!A:B,2,FALSE)</f>
        <v>农商行豹澥支行310028</v>
      </c>
      <c r="H2180" s="328">
        <f ca="1" t="shared" si="349"/>
        <v>45772</v>
      </c>
      <c r="I2180" s="344" t="str">
        <f ca="1" t="shared" si="350"/>
        <v>综合部蒋霞用款智谷一楼办公室隔断装修费付杨凡--个人</v>
      </c>
      <c r="J2180" s="344" t="str">
        <f ca="1" t="shared" si="351"/>
        <v>付日常费用</v>
      </c>
      <c r="K2180" s="345">
        <f ca="1" t="shared" si="352"/>
        <v>0</v>
      </c>
      <c r="L2180" s="345">
        <f ca="1" t="shared" si="353"/>
        <v>6363</v>
      </c>
      <c r="M2180" s="345">
        <f ca="1" t="shared" si="354"/>
        <v>210003.250000001</v>
      </c>
      <c r="N2180" s="345">
        <f ca="1" t="shared" si="355"/>
        <v>0</v>
      </c>
    </row>
    <row r="2181" ht="14.25" hidden="1" spans="1:14">
      <c r="A2181" s="334">
        <f>档案!A2180</f>
        <v>0</v>
      </c>
      <c r="B2181" s="334">
        <f ca="1" t="shared" si="348"/>
        <v>1</v>
      </c>
      <c r="D2181" s="334">
        <f ca="1" t="shared" si="356"/>
        <v>9</v>
      </c>
      <c r="E2181" s="327">
        <f ca="1" t="shared" si="357"/>
        <v>842</v>
      </c>
      <c r="F2181" s="327" t="str">
        <f ca="1">VLOOKUP(D2181,档案!A:C,3,FALSE)</f>
        <v>武汉开明</v>
      </c>
      <c r="G2181" s="338" t="str">
        <f ca="1">VLOOKUP(D2181,档案!A:B,2,FALSE)</f>
        <v>农商行豹澥支行310028</v>
      </c>
      <c r="H2181" s="328">
        <f ca="1" t="shared" si="349"/>
        <v>45772</v>
      </c>
      <c r="I2181" s="344" t="str">
        <f ca="1" t="shared" si="350"/>
        <v>综合部蒋霞用款武汉开明压力管道安装资质代办预付30%咨询费付武汉市洪山区盛利机电营业部（个体工商户）--公司</v>
      </c>
      <c r="J2181" s="344" t="str">
        <f ca="1" t="shared" si="351"/>
        <v>项目成本</v>
      </c>
      <c r="K2181" s="345">
        <f ca="1" t="shared" si="352"/>
        <v>0</v>
      </c>
      <c r="L2181" s="345">
        <f ca="1" t="shared" si="353"/>
        <v>86000</v>
      </c>
      <c r="M2181" s="345">
        <f ca="1" t="shared" si="354"/>
        <v>124003.250000001</v>
      </c>
      <c r="N2181" s="345">
        <f ca="1" t="shared" si="355"/>
        <v>0</v>
      </c>
    </row>
    <row r="2182" ht="14.25" hidden="1" spans="1:14">
      <c r="A2182" s="334">
        <f>档案!A2181</f>
        <v>0</v>
      </c>
      <c r="B2182" s="334">
        <f ca="1" t="shared" si="348"/>
        <v>1</v>
      </c>
      <c r="D2182" s="334">
        <f ca="1" t="shared" si="356"/>
        <v>9</v>
      </c>
      <c r="E2182" s="327">
        <f ca="1" t="shared" si="357"/>
        <v>843</v>
      </c>
      <c r="F2182" s="327" t="str">
        <f ca="1">VLOOKUP(D2182,档案!A:C,3,FALSE)</f>
        <v>武汉开明</v>
      </c>
      <c r="G2182" s="338" t="str">
        <f ca="1">VLOOKUP(D2182,档案!A:B,2,FALSE)</f>
        <v>农商行豹澥支行310028</v>
      </c>
      <c r="H2182" s="328">
        <f ca="1" t="shared" si="349"/>
        <v>45772</v>
      </c>
      <c r="I2182" s="344" t="str">
        <f ca="1" t="shared" si="350"/>
        <v>综合部蒋霞报销武汉会议室购入会议设备摄像头一体机--个人</v>
      </c>
      <c r="J2182" s="344" t="str">
        <f ca="1" t="shared" si="351"/>
        <v>项目成本</v>
      </c>
      <c r="K2182" s="345">
        <f ca="1" t="shared" si="352"/>
        <v>0</v>
      </c>
      <c r="L2182" s="345">
        <f ca="1" t="shared" si="353"/>
        <v>760.49</v>
      </c>
      <c r="M2182" s="345">
        <f ca="1" t="shared" si="354"/>
        <v>123242.760000001</v>
      </c>
      <c r="N2182" s="345">
        <f ca="1" t="shared" si="355"/>
        <v>0</v>
      </c>
    </row>
    <row r="2183" ht="14.25" hidden="1" spans="1:14">
      <c r="A2183" s="334">
        <f>档案!A2182</f>
        <v>0</v>
      </c>
      <c r="B2183" s="334">
        <f ca="1" t="shared" si="348"/>
        <v>1</v>
      </c>
      <c r="D2183" s="334">
        <f ca="1" t="shared" si="356"/>
        <v>9</v>
      </c>
      <c r="E2183" s="327">
        <f ca="1" t="shared" si="357"/>
        <v>844</v>
      </c>
      <c r="F2183" s="327" t="str">
        <f ca="1">VLOOKUP(D2183,档案!A:C,3,FALSE)</f>
        <v>武汉开明</v>
      </c>
      <c r="G2183" s="338" t="str">
        <f ca="1">VLOOKUP(D2183,档案!A:B,2,FALSE)</f>
        <v>农商行豹澥支行310028</v>
      </c>
      <c r="H2183" s="328">
        <f ca="1" t="shared" si="349"/>
        <v>45772</v>
      </c>
      <c r="I2183" s="344" t="str">
        <f ca="1" t="shared" si="350"/>
        <v>财务部杨万成报销2025.1-3月往返武汉鄂州高速费过路费--个人</v>
      </c>
      <c r="J2183" s="344" t="str">
        <f ca="1" t="shared" si="351"/>
        <v>项目成本</v>
      </c>
      <c r="K2183" s="345">
        <f ca="1" t="shared" si="352"/>
        <v>0</v>
      </c>
      <c r="L2183" s="345">
        <f ca="1" t="shared" si="353"/>
        <v>390.83</v>
      </c>
      <c r="M2183" s="345">
        <f ca="1" t="shared" si="354"/>
        <v>122851.930000001</v>
      </c>
      <c r="N2183" s="345">
        <f ca="1" t="shared" si="355"/>
        <v>0</v>
      </c>
    </row>
    <row r="2184" ht="14.25" hidden="1" spans="1:14">
      <c r="A2184" s="334">
        <f>档案!A2183</f>
        <v>0</v>
      </c>
      <c r="B2184" s="334">
        <f ca="1" t="shared" si="348"/>
        <v>1</v>
      </c>
      <c r="D2184" s="334">
        <f ca="1" t="shared" si="356"/>
        <v>9</v>
      </c>
      <c r="E2184" s="327">
        <f ca="1" t="shared" si="357"/>
        <v>845</v>
      </c>
      <c r="F2184" s="327" t="str">
        <f ca="1">VLOOKUP(D2184,档案!A:C,3,FALSE)</f>
        <v>武汉开明</v>
      </c>
      <c r="G2184" s="338" t="str">
        <f ca="1">VLOOKUP(D2184,档案!A:B,2,FALSE)</f>
        <v>农商行豹澥支行310028</v>
      </c>
      <c r="H2184" s="328">
        <f ca="1" t="shared" si="349"/>
        <v>45772</v>
      </c>
      <c r="I2184" s="344" t="str">
        <f ca="1" t="shared" si="350"/>
        <v>生产部唐欣欣用款日照钢铁外协人员赵丙松，张磊2月工资--个人</v>
      </c>
      <c r="J2184" s="344" t="str">
        <f ca="1" t="shared" si="351"/>
        <v>项目成本</v>
      </c>
      <c r="K2184" s="345">
        <f ca="1" t="shared" si="352"/>
        <v>0</v>
      </c>
      <c r="L2184" s="345">
        <f ca="1" t="shared" si="353"/>
        <v>5468.5</v>
      </c>
      <c r="M2184" s="345">
        <f ca="1" t="shared" si="354"/>
        <v>117383.430000001</v>
      </c>
      <c r="N2184" s="345">
        <f ca="1" t="shared" si="355"/>
        <v>0</v>
      </c>
    </row>
    <row r="2185" ht="14.25" hidden="1" spans="1:14">
      <c r="A2185" s="334">
        <f>档案!A2184</f>
        <v>0</v>
      </c>
      <c r="B2185" s="334">
        <f ca="1" t="shared" si="348"/>
        <v>1</v>
      </c>
      <c r="D2185" s="334">
        <f ca="1" t="shared" si="356"/>
        <v>9</v>
      </c>
      <c r="E2185" s="327">
        <f ca="1" t="shared" si="357"/>
        <v>846</v>
      </c>
      <c r="F2185" s="327" t="str">
        <f ca="1">VLOOKUP(D2185,档案!A:C,3,FALSE)</f>
        <v>武汉开明</v>
      </c>
      <c r="G2185" s="338" t="str">
        <f ca="1">VLOOKUP(D2185,档案!A:B,2,FALSE)</f>
        <v>农商行豹澥支行310028</v>
      </c>
      <c r="H2185" s="328">
        <f ca="1" t="shared" si="349"/>
        <v>45772</v>
      </c>
      <c r="I2185" s="344" t="str">
        <f ca="1" t="shared" si="350"/>
        <v>生产部马全花用款青海发投1#，3#蒸氨塔工程外包费余款付高国俊--个人</v>
      </c>
      <c r="J2185" s="344" t="str">
        <f ca="1" t="shared" si="351"/>
        <v>项目成本</v>
      </c>
      <c r="K2185" s="345">
        <f ca="1" t="shared" si="352"/>
        <v>0</v>
      </c>
      <c r="L2185" s="345">
        <f ca="1" t="shared" si="353"/>
        <v>12000</v>
      </c>
      <c r="M2185" s="345">
        <f ca="1" t="shared" si="354"/>
        <v>105383.430000001</v>
      </c>
      <c r="N2185" s="345">
        <f ca="1" t="shared" si="355"/>
        <v>0</v>
      </c>
    </row>
    <row r="2186" ht="14.25" hidden="1" spans="1:14">
      <c r="A2186" s="334">
        <f>档案!A2185</f>
        <v>0</v>
      </c>
      <c r="B2186" s="334">
        <f ca="1" t="shared" si="348"/>
        <v>1</v>
      </c>
      <c r="D2186" s="334">
        <f ca="1" t="shared" si="356"/>
        <v>9</v>
      </c>
      <c r="E2186" s="327">
        <f ca="1" t="shared" si="357"/>
        <v>847</v>
      </c>
      <c r="F2186" s="327" t="str">
        <f ca="1">VLOOKUP(D2186,档案!A:C,3,FALSE)</f>
        <v>武汉开明</v>
      </c>
      <c r="G2186" s="338" t="str">
        <f ca="1">VLOOKUP(D2186,档案!A:B,2,FALSE)</f>
        <v>农商行豹澥支行310028</v>
      </c>
      <c r="H2186" s="328">
        <f ca="1" t="shared" si="349"/>
        <v>45772</v>
      </c>
      <c r="I2186" s="344" t="str">
        <f ca="1" t="shared" si="350"/>
        <v>生产部包兴报销盐湖镁业4.13-4.15交通费--个人</v>
      </c>
      <c r="J2186" s="344" t="str">
        <f ca="1" t="shared" si="351"/>
        <v>项目成本</v>
      </c>
      <c r="K2186" s="345">
        <f ca="1" t="shared" si="352"/>
        <v>0</v>
      </c>
      <c r="L2186" s="345">
        <f ca="1" t="shared" si="353"/>
        <v>562.1</v>
      </c>
      <c r="M2186" s="345">
        <f ca="1" t="shared" si="354"/>
        <v>104821.330000001</v>
      </c>
      <c r="N2186" s="345">
        <f ca="1" t="shared" si="355"/>
        <v>0</v>
      </c>
    </row>
    <row r="2187" ht="14.25" hidden="1" spans="1:14">
      <c r="A2187" s="334">
        <f>档案!A2186</f>
        <v>0</v>
      </c>
      <c r="B2187" s="334">
        <f ca="1" t="shared" si="348"/>
        <v>1</v>
      </c>
      <c r="D2187" s="334">
        <f ca="1" t="shared" si="356"/>
        <v>9</v>
      </c>
      <c r="E2187" s="327">
        <f ca="1" t="shared" si="357"/>
        <v>848</v>
      </c>
      <c r="F2187" s="327" t="str">
        <f ca="1">VLOOKUP(D2187,档案!A:C,3,FALSE)</f>
        <v>武汉开明</v>
      </c>
      <c r="G2187" s="338" t="str">
        <f ca="1">VLOOKUP(D2187,档案!A:B,2,FALSE)</f>
        <v>农商行豹澥支行310028</v>
      </c>
      <c r="H2187" s="328">
        <f ca="1" t="shared" si="349"/>
        <v>45772</v>
      </c>
      <c r="I2187" s="344" t="str">
        <f ca="1" t="shared" si="350"/>
        <v>生产部余永昕报销北京金隅4.12.-4.13交通费--个人</v>
      </c>
      <c r="J2187" s="344" t="str">
        <f ca="1" t="shared" si="351"/>
        <v>项目成本</v>
      </c>
      <c r="K2187" s="345">
        <f ca="1" t="shared" si="352"/>
        <v>0</v>
      </c>
      <c r="L2187" s="345">
        <f ca="1" t="shared" si="353"/>
        <v>62.5</v>
      </c>
      <c r="M2187" s="345">
        <f ca="1" t="shared" si="354"/>
        <v>104758.830000001</v>
      </c>
      <c r="N2187" s="345">
        <f ca="1" t="shared" si="355"/>
        <v>0</v>
      </c>
    </row>
    <row r="2188" ht="14.25" hidden="1" spans="1:14">
      <c r="A2188" s="334">
        <f>档案!A2187</f>
        <v>0</v>
      </c>
      <c r="B2188" s="334">
        <f ca="1" t="shared" si="348"/>
        <v>1</v>
      </c>
      <c r="D2188" s="334">
        <f ca="1" t="shared" si="356"/>
        <v>9</v>
      </c>
      <c r="E2188" s="327">
        <f ca="1" t="shared" si="357"/>
        <v>849</v>
      </c>
      <c r="F2188" s="327" t="str">
        <f ca="1">VLOOKUP(D2188,档案!A:C,3,FALSE)</f>
        <v>武汉开明</v>
      </c>
      <c r="G2188" s="338" t="str">
        <f ca="1">VLOOKUP(D2188,档案!A:B,2,FALSE)</f>
        <v>农商行豹澥支行310028</v>
      </c>
      <c r="H2188" s="328">
        <f ca="1" t="shared" si="349"/>
        <v>45772</v>
      </c>
      <c r="I2188" s="344" t="str">
        <f ca="1" t="shared" si="350"/>
        <v>生产部马全花用款高国俊、张海龙年会交通费付高国俊--个人</v>
      </c>
      <c r="J2188" s="344" t="str">
        <f ca="1" t="shared" si="351"/>
        <v>项目成本</v>
      </c>
      <c r="K2188" s="345">
        <f ca="1" t="shared" si="352"/>
        <v>0</v>
      </c>
      <c r="L2188" s="345">
        <f ca="1" t="shared" si="353"/>
        <v>3172</v>
      </c>
      <c r="M2188" s="345">
        <f ca="1" t="shared" si="354"/>
        <v>101586.830000001</v>
      </c>
      <c r="N2188" s="345">
        <f ca="1" t="shared" si="355"/>
        <v>0</v>
      </c>
    </row>
    <row r="2189" ht="14.25" hidden="1" spans="1:14">
      <c r="A2189" s="334">
        <f>档案!A2188</f>
        <v>0</v>
      </c>
      <c r="B2189" s="334">
        <f ca="1" t="shared" si="348"/>
        <v>1</v>
      </c>
      <c r="D2189" s="334">
        <f ca="1" t="shared" si="356"/>
        <v>9</v>
      </c>
      <c r="E2189" s="327">
        <f ca="1" t="shared" si="357"/>
        <v>850</v>
      </c>
      <c r="F2189" s="327" t="str">
        <f ca="1">VLOOKUP(D2189,档案!A:C,3,FALSE)</f>
        <v>武汉开明</v>
      </c>
      <c r="G2189" s="338" t="str">
        <f ca="1">VLOOKUP(D2189,档案!A:B,2,FALSE)</f>
        <v>农商行豹澥支行310028</v>
      </c>
      <c r="H2189" s="328">
        <f ca="1" t="shared" si="349"/>
        <v>45772</v>
      </c>
      <c r="I2189" s="344" t="str">
        <f ca="1" t="shared" si="350"/>
        <v>生产部余永昕报销4.16-4.17北京金隅到江苏永钢交通费--个人</v>
      </c>
      <c r="J2189" s="344" t="str">
        <f ca="1" t="shared" si="351"/>
        <v>项目成本</v>
      </c>
      <c r="K2189" s="345">
        <f ca="1" t="shared" si="352"/>
        <v>0</v>
      </c>
      <c r="L2189" s="345">
        <f ca="1" t="shared" si="353"/>
        <v>348.9</v>
      </c>
      <c r="M2189" s="345">
        <f ca="1" t="shared" si="354"/>
        <v>101237.930000001</v>
      </c>
      <c r="N2189" s="345">
        <f ca="1" t="shared" si="355"/>
        <v>0</v>
      </c>
    </row>
    <row r="2190" ht="14.25" hidden="1" spans="1:14">
      <c r="A2190" s="334">
        <f>档案!A2189</f>
        <v>0</v>
      </c>
      <c r="B2190" s="334">
        <f ca="1" t="shared" si="348"/>
        <v>1</v>
      </c>
      <c r="D2190" s="334">
        <f ca="1" t="shared" si="356"/>
        <v>9</v>
      </c>
      <c r="E2190" s="327">
        <f ca="1" t="shared" si="357"/>
        <v>851</v>
      </c>
      <c r="F2190" s="327" t="str">
        <f ca="1">VLOOKUP(D2190,档案!A:C,3,FALSE)</f>
        <v>武汉开明</v>
      </c>
      <c r="G2190" s="338" t="str">
        <f ca="1">VLOOKUP(D2190,档案!A:B,2,FALSE)</f>
        <v>农商行豹澥支行310028</v>
      </c>
      <c r="H2190" s="328">
        <f ca="1" t="shared" si="349"/>
        <v>45772</v>
      </c>
      <c r="I2190" s="344" t="str">
        <f ca="1" t="shared" si="350"/>
        <v>生产部李权智用款催收高宏伟将商务车鄂A S7D07，车辆保养并更换零件付高宏伟--个人</v>
      </c>
      <c r="J2190" s="344" t="str">
        <f ca="1" t="shared" si="351"/>
        <v>项目成本</v>
      </c>
      <c r="K2190" s="345">
        <f ca="1" t="shared" si="352"/>
        <v>0</v>
      </c>
      <c r="L2190" s="345">
        <f ca="1" t="shared" si="353"/>
        <v>1550</v>
      </c>
      <c r="M2190" s="345">
        <f ca="1" t="shared" si="354"/>
        <v>99687.9300000007</v>
      </c>
      <c r="N2190" s="345">
        <f ca="1" t="shared" si="355"/>
        <v>0</v>
      </c>
    </row>
    <row r="2191" ht="14.25" hidden="1" spans="1:14">
      <c r="A2191" s="334">
        <f>档案!A2190</f>
        <v>0</v>
      </c>
      <c r="B2191" s="334">
        <f ca="1" t="shared" si="348"/>
        <v>1</v>
      </c>
      <c r="D2191" s="334">
        <f ca="1" t="shared" si="356"/>
        <v>9</v>
      </c>
      <c r="E2191" s="327">
        <f ca="1" t="shared" si="357"/>
        <v>852</v>
      </c>
      <c r="F2191" s="327" t="str">
        <f ca="1">VLOOKUP(D2191,档案!A:C,3,FALSE)</f>
        <v>武汉开明</v>
      </c>
      <c r="G2191" s="338" t="str">
        <f ca="1">VLOOKUP(D2191,档案!A:B,2,FALSE)</f>
        <v>农商行豹澥支行310028</v>
      </c>
      <c r="H2191" s="328">
        <f ca="1" t="shared" si="349"/>
        <v>45772</v>
      </c>
      <c r="I2191" s="344" t="str">
        <f ca="1" t="shared" si="350"/>
        <v>生产部马全花用款青海发投6#蒸氨塔维修工程外包费付高国俊--个人</v>
      </c>
      <c r="J2191" s="344" t="str">
        <f ca="1" t="shared" si="351"/>
        <v>项目成本</v>
      </c>
      <c r="K2191" s="345">
        <f ca="1" t="shared" si="352"/>
        <v>0</v>
      </c>
      <c r="L2191" s="345">
        <f ca="1" t="shared" si="353"/>
        <v>35000</v>
      </c>
      <c r="M2191" s="345">
        <f ca="1" t="shared" si="354"/>
        <v>64687.9300000007</v>
      </c>
      <c r="N2191" s="345">
        <f ca="1" t="shared" si="355"/>
        <v>0</v>
      </c>
    </row>
    <row r="2192" ht="14.25" hidden="1" spans="1:14">
      <c r="A2192" s="334">
        <f>档案!A2191</f>
        <v>0</v>
      </c>
      <c r="B2192" s="334">
        <f ca="1" t="shared" si="348"/>
        <v>1</v>
      </c>
      <c r="D2192" s="334">
        <f ca="1" t="shared" si="356"/>
        <v>9</v>
      </c>
      <c r="E2192" s="327">
        <f ca="1" t="shared" si="357"/>
        <v>853</v>
      </c>
      <c r="F2192" s="327" t="str">
        <f ca="1">VLOOKUP(D2192,档案!A:C,3,FALSE)</f>
        <v>武汉开明</v>
      </c>
      <c r="G2192" s="338" t="str">
        <f ca="1">VLOOKUP(D2192,档案!A:B,2,FALSE)</f>
        <v>农商行豹澥支行310028</v>
      </c>
      <c r="H2192" s="328">
        <f ca="1" t="shared" si="349"/>
        <v>45772</v>
      </c>
      <c r="I2192" s="344" t="str">
        <f ca="1" t="shared" si="350"/>
        <v>顺丰3月快递费付湖北顺丰速运有限公司</v>
      </c>
      <c r="J2192" s="344" t="str">
        <f ca="1" t="shared" si="351"/>
        <v>付日常费用</v>
      </c>
      <c r="K2192" s="345">
        <f ca="1" t="shared" si="352"/>
        <v>0</v>
      </c>
      <c r="L2192" s="345">
        <f ca="1" t="shared" si="353"/>
        <v>1034</v>
      </c>
      <c r="M2192" s="345">
        <f ca="1" t="shared" si="354"/>
        <v>63653.9300000007</v>
      </c>
      <c r="N2192" s="345">
        <f ca="1" t="shared" si="355"/>
        <v>0</v>
      </c>
    </row>
    <row r="2193" ht="14.25" hidden="1" spans="1:14">
      <c r="A2193" s="334">
        <f>档案!A2192</f>
        <v>0</v>
      </c>
      <c r="B2193" s="334">
        <f ca="1" t="shared" si="348"/>
        <v>1</v>
      </c>
      <c r="D2193" s="334">
        <f ca="1" t="shared" si="356"/>
        <v>9</v>
      </c>
      <c r="E2193" s="327">
        <f ca="1" t="shared" si="357"/>
        <v>854</v>
      </c>
      <c r="F2193" s="327" t="str">
        <f ca="1">VLOOKUP(D2193,档案!A:C,3,FALSE)</f>
        <v>武汉开明</v>
      </c>
      <c r="G2193" s="338" t="str">
        <f ca="1">VLOOKUP(D2193,档案!A:B,2,FALSE)</f>
        <v>农商行豹澥支行310028</v>
      </c>
      <c r="H2193" s="328">
        <f ca="1" t="shared" si="349"/>
        <v>45772</v>
      </c>
      <c r="I2193" s="344" t="str">
        <f ca="1" t="shared" si="350"/>
        <v>收到武汉华夏转款</v>
      </c>
      <c r="J2193" s="344" t="str">
        <f ca="1" t="shared" si="351"/>
        <v>他行转入或存现</v>
      </c>
      <c r="K2193" s="345">
        <f ca="1" t="shared" si="352"/>
        <v>40000</v>
      </c>
      <c r="L2193" s="345">
        <f ca="1" t="shared" si="353"/>
        <v>0</v>
      </c>
      <c r="M2193" s="345">
        <f ca="1" t="shared" si="354"/>
        <v>103653.930000001</v>
      </c>
      <c r="N2193" s="345">
        <f ca="1" t="shared" si="355"/>
        <v>0</v>
      </c>
    </row>
    <row r="2194" ht="14.25" hidden="1" spans="1:14">
      <c r="A2194" s="334">
        <f>档案!A2193</f>
        <v>0</v>
      </c>
      <c r="B2194" s="334">
        <f ca="1" t="shared" si="348"/>
        <v>1</v>
      </c>
      <c r="D2194" s="334">
        <f ca="1" t="shared" si="356"/>
        <v>9</v>
      </c>
      <c r="E2194" s="327">
        <f ca="1" t="shared" si="357"/>
        <v>855</v>
      </c>
      <c r="F2194" s="327" t="str">
        <f ca="1">VLOOKUP(D2194,档案!A:C,3,FALSE)</f>
        <v>武汉开明</v>
      </c>
      <c r="G2194" s="338" t="str">
        <f ca="1">VLOOKUP(D2194,档案!A:B,2,FALSE)</f>
        <v>农商行豹澥支行310028</v>
      </c>
      <c r="H2194" s="328">
        <f ca="1" t="shared" si="349"/>
        <v>45772</v>
      </c>
      <c r="I2194" s="344" t="str">
        <f ca="1" t="shared" si="350"/>
        <v>转武汉光大</v>
      </c>
      <c r="J2194" s="344" t="str">
        <f ca="1" t="shared" si="351"/>
        <v>转出他行或提现</v>
      </c>
      <c r="K2194" s="345">
        <f ca="1" t="shared" si="352"/>
        <v>0</v>
      </c>
      <c r="L2194" s="345">
        <f ca="1" t="shared" si="353"/>
        <v>20000</v>
      </c>
      <c r="M2194" s="345">
        <f ca="1" t="shared" si="354"/>
        <v>83653.9300000007</v>
      </c>
      <c r="N2194" s="345">
        <f ca="1" t="shared" si="355"/>
        <v>0</v>
      </c>
    </row>
    <row r="2195" ht="14.25" hidden="1" spans="1:14">
      <c r="A2195" s="334">
        <f>档案!A2194</f>
        <v>0</v>
      </c>
      <c r="B2195" s="334">
        <f ca="1" t="shared" si="348"/>
        <v>1</v>
      </c>
      <c r="D2195" s="334">
        <f ca="1" t="shared" si="356"/>
        <v>9</v>
      </c>
      <c r="E2195" s="327">
        <f ca="1" t="shared" si="357"/>
        <v>856</v>
      </c>
      <c r="F2195" s="327" t="str">
        <f ca="1">VLOOKUP(D2195,档案!A:C,3,FALSE)</f>
        <v>武汉开明</v>
      </c>
      <c r="G2195" s="338" t="str">
        <f ca="1">VLOOKUP(D2195,档案!A:B,2,FALSE)</f>
        <v>农商行豹澥支行310028</v>
      </c>
      <c r="H2195" s="328">
        <f ca="1" t="shared" si="349"/>
        <v>45772</v>
      </c>
      <c r="I2195" s="344" t="str">
        <f ca="1" t="shared" si="350"/>
        <v>ETC扣款</v>
      </c>
      <c r="J2195" s="344" t="str">
        <f ca="1" t="shared" si="351"/>
        <v>项目成本</v>
      </c>
      <c r="K2195" s="345">
        <f ca="1" t="shared" si="352"/>
        <v>0</v>
      </c>
      <c r="L2195" s="345">
        <f ca="1" t="shared" si="353"/>
        <v>42.37</v>
      </c>
      <c r="M2195" s="345">
        <f ca="1" t="shared" si="354"/>
        <v>83611.5600000007</v>
      </c>
      <c r="N2195" s="345">
        <f ca="1" t="shared" si="355"/>
        <v>0</v>
      </c>
    </row>
    <row r="2196" ht="14.25" hidden="1" spans="1:14">
      <c r="A2196" s="334">
        <f>档案!A2195</f>
        <v>0</v>
      </c>
      <c r="B2196" s="334">
        <f ca="1" t="shared" si="348"/>
        <v>1</v>
      </c>
      <c r="D2196" s="334">
        <f ca="1" t="shared" si="356"/>
        <v>9</v>
      </c>
      <c r="E2196" s="327">
        <f ca="1" t="shared" si="357"/>
        <v>857</v>
      </c>
      <c r="F2196" s="327" t="str">
        <f ca="1">VLOOKUP(D2196,档案!A:C,3,FALSE)</f>
        <v>武汉开明</v>
      </c>
      <c r="G2196" s="338" t="str">
        <f ca="1">VLOOKUP(D2196,档案!A:B,2,FALSE)</f>
        <v>农商行豹澥支行310028</v>
      </c>
      <c r="H2196" s="328">
        <f ca="1" t="shared" si="349"/>
        <v>45772</v>
      </c>
      <c r="I2196" s="344" t="str">
        <f ca="1" t="shared" si="350"/>
        <v>付冉启栋青海发投广联达预算费用</v>
      </c>
      <c r="J2196" s="344" t="str">
        <f ca="1" t="shared" si="351"/>
        <v>项目成本</v>
      </c>
      <c r="K2196" s="345">
        <f ca="1" t="shared" si="352"/>
        <v>0</v>
      </c>
      <c r="L2196" s="345">
        <f ca="1" t="shared" si="353"/>
        <v>800</v>
      </c>
      <c r="M2196" s="345">
        <f ca="1" t="shared" si="354"/>
        <v>82811.5600000007</v>
      </c>
      <c r="N2196" s="345">
        <f ca="1" t="shared" si="355"/>
        <v>0</v>
      </c>
    </row>
    <row r="2197" ht="14.25" hidden="1" spans="1:14">
      <c r="A2197" s="334">
        <f>档案!A2196</f>
        <v>0</v>
      </c>
      <c r="B2197" s="334">
        <f ca="1" t="shared" si="348"/>
        <v>1</v>
      </c>
      <c r="D2197" s="334">
        <f ca="1" t="shared" si="356"/>
        <v>9</v>
      </c>
      <c r="E2197" s="327">
        <f ca="1" t="shared" si="357"/>
        <v>858</v>
      </c>
      <c r="F2197" s="327" t="str">
        <f ca="1">VLOOKUP(D2197,档案!A:C,3,FALSE)</f>
        <v>武汉开明</v>
      </c>
      <c r="G2197" s="338" t="str">
        <f ca="1">VLOOKUP(D2197,档案!A:B,2,FALSE)</f>
        <v>农商行豹澥支行310028</v>
      </c>
      <c r="H2197" s="328">
        <f ca="1" t="shared" si="349"/>
        <v>45773</v>
      </c>
      <c r="I2197" s="344" t="str">
        <f ca="1" t="shared" si="350"/>
        <v>ETC扣款</v>
      </c>
      <c r="J2197" s="344" t="str">
        <f ca="1" t="shared" si="351"/>
        <v>项目成本</v>
      </c>
      <c r="K2197" s="345">
        <f ca="1" t="shared" si="352"/>
        <v>0</v>
      </c>
      <c r="L2197" s="345">
        <f ca="1" t="shared" si="353"/>
        <v>171.84</v>
      </c>
      <c r="M2197" s="345">
        <f ca="1" t="shared" si="354"/>
        <v>82639.7200000007</v>
      </c>
      <c r="N2197" s="345">
        <f ca="1" t="shared" si="355"/>
        <v>0</v>
      </c>
    </row>
    <row r="2198" ht="14.25" hidden="1" spans="1:14">
      <c r="A2198" s="334">
        <f>档案!A2197</f>
        <v>0</v>
      </c>
      <c r="B2198" s="334">
        <f ca="1" t="shared" si="348"/>
        <v>1</v>
      </c>
      <c r="D2198" s="334">
        <f ca="1" t="shared" si="356"/>
        <v>9</v>
      </c>
      <c r="E2198" s="327">
        <f ca="1" t="shared" si="357"/>
        <v>859</v>
      </c>
      <c r="F2198" s="327" t="str">
        <f ca="1">VLOOKUP(D2198,档案!A:C,3,FALSE)</f>
        <v>武汉开明</v>
      </c>
      <c r="G2198" s="338" t="str">
        <f ca="1">VLOOKUP(D2198,档案!A:B,2,FALSE)</f>
        <v>农商行豹澥支行310028</v>
      </c>
      <c r="H2198" s="328">
        <f ca="1" t="shared" si="349"/>
        <v>45773</v>
      </c>
      <c r="I2198" s="344" t="str">
        <f ca="1" t="shared" si="350"/>
        <v>ETC扣款</v>
      </c>
      <c r="J2198" s="344" t="str">
        <f ca="1" t="shared" si="351"/>
        <v>项目成本</v>
      </c>
      <c r="K2198" s="345">
        <f ca="1" t="shared" si="352"/>
        <v>0</v>
      </c>
      <c r="L2198" s="345">
        <f ca="1" t="shared" si="353"/>
        <v>71.25</v>
      </c>
      <c r="M2198" s="345">
        <f ca="1" t="shared" si="354"/>
        <v>82568.4700000007</v>
      </c>
      <c r="N2198" s="345">
        <f ca="1" t="shared" si="355"/>
        <v>0</v>
      </c>
    </row>
    <row r="2199" ht="14.25" hidden="1" spans="1:14">
      <c r="A2199" s="334">
        <f>档案!A2198</f>
        <v>0</v>
      </c>
      <c r="B2199" s="334">
        <f ca="1" t="shared" si="348"/>
        <v>1</v>
      </c>
      <c r="D2199" s="334">
        <f ca="1" t="shared" si="356"/>
        <v>9</v>
      </c>
      <c r="E2199" s="327">
        <f ca="1" t="shared" si="357"/>
        <v>860</v>
      </c>
      <c r="F2199" s="327" t="str">
        <f ca="1">VLOOKUP(D2199,档案!A:C,3,FALSE)</f>
        <v>武汉开明</v>
      </c>
      <c r="G2199" s="338" t="str">
        <f ca="1">VLOOKUP(D2199,档案!A:B,2,FALSE)</f>
        <v>农商行豹澥支行310028</v>
      </c>
      <c r="H2199" s="328">
        <f ca="1" t="shared" si="349"/>
        <v>45773</v>
      </c>
      <c r="I2199" s="344" t="str">
        <f ca="1" t="shared" si="350"/>
        <v>ETC扣款</v>
      </c>
      <c r="J2199" s="344" t="str">
        <f ca="1" t="shared" si="351"/>
        <v>项目成本</v>
      </c>
      <c r="K2199" s="345">
        <f ca="1" t="shared" si="352"/>
        <v>0</v>
      </c>
      <c r="L2199" s="345">
        <f ca="1" t="shared" si="353"/>
        <v>52.25</v>
      </c>
      <c r="M2199" s="345">
        <f ca="1" t="shared" si="354"/>
        <v>82516.2200000007</v>
      </c>
      <c r="N2199" s="345">
        <f ca="1" t="shared" si="355"/>
        <v>0</v>
      </c>
    </row>
    <row r="2200" ht="14.25" hidden="1" spans="1:14">
      <c r="A2200" s="334">
        <f>档案!A2199</f>
        <v>0</v>
      </c>
      <c r="B2200" s="334">
        <f ca="1" t="shared" si="348"/>
        <v>1</v>
      </c>
      <c r="D2200" s="334">
        <f ca="1" t="shared" si="356"/>
        <v>9</v>
      </c>
      <c r="E2200" s="327">
        <f ca="1" t="shared" si="357"/>
        <v>861</v>
      </c>
      <c r="F2200" s="327" t="str">
        <f ca="1">VLOOKUP(D2200,档案!A:C,3,FALSE)</f>
        <v>武汉开明</v>
      </c>
      <c r="G2200" s="338" t="str">
        <f ca="1">VLOOKUP(D2200,档案!A:B,2,FALSE)</f>
        <v>农商行豹澥支行310028</v>
      </c>
      <c r="H2200" s="328">
        <f ca="1" t="shared" si="349"/>
        <v>45773</v>
      </c>
      <c r="I2200" s="344" t="str">
        <f ca="1" t="shared" si="350"/>
        <v>ETC扣款</v>
      </c>
      <c r="J2200" s="344" t="str">
        <f ca="1" t="shared" si="351"/>
        <v>项目成本</v>
      </c>
      <c r="K2200" s="345">
        <f ca="1" t="shared" si="352"/>
        <v>0</v>
      </c>
      <c r="L2200" s="345">
        <f ca="1" t="shared" si="353"/>
        <v>28.5</v>
      </c>
      <c r="M2200" s="345">
        <f ca="1" t="shared" si="354"/>
        <v>82487.7200000007</v>
      </c>
      <c r="N2200" s="345">
        <f ca="1" t="shared" si="355"/>
        <v>0</v>
      </c>
    </row>
    <row r="2201" ht="14.25" hidden="1" spans="1:14">
      <c r="A2201" s="334">
        <f>档案!A2200</f>
        <v>0</v>
      </c>
      <c r="B2201" s="334">
        <f ca="1" t="shared" si="348"/>
        <v>1</v>
      </c>
      <c r="D2201" s="334">
        <f ca="1" t="shared" si="356"/>
        <v>9</v>
      </c>
      <c r="E2201" s="327">
        <f ca="1" t="shared" si="357"/>
        <v>862</v>
      </c>
      <c r="F2201" s="327" t="str">
        <f ca="1">VLOOKUP(D2201,档案!A:C,3,FALSE)</f>
        <v>武汉开明</v>
      </c>
      <c r="G2201" s="338" t="str">
        <f ca="1">VLOOKUP(D2201,档案!A:B,2,FALSE)</f>
        <v>农商行豹澥支行310028</v>
      </c>
      <c r="H2201" s="328">
        <f ca="1" t="shared" si="349"/>
        <v>45773</v>
      </c>
      <c r="I2201" s="344" t="str">
        <f ca="1" t="shared" si="350"/>
        <v>ETC扣款</v>
      </c>
      <c r="J2201" s="344" t="str">
        <f ca="1" t="shared" si="351"/>
        <v>项目成本</v>
      </c>
      <c r="K2201" s="345">
        <f ca="1" t="shared" si="352"/>
        <v>0</v>
      </c>
      <c r="L2201" s="345">
        <f ca="1" t="shared" si="353"/>
        <v>23.75</v>
      </c>
      <c r="M2201" s="345">
        <f ca="1" t="shared" si="354"/>
        <v>82463.9700000007</v>
      </c>
      <c r="N2201" s="345">
        <f ca="1" t="shared" si="355"/>
        <v>0</v>
      </c>
    </row>
    <row r="2202" ht="14.25" hidden="1" spans="1:14">
      <c r="A2202" s="334">
        <f>档案!A2201</f>
        <v>0</v>
      </c>
      <c r="B2202" s="334">
        <f ca="1" t="shared" si="348"/>
        <v>1</v>
      </c>
      <c r="D2202" s="334">
        <f ca="1" t="shared" si="356"/>
        <v>9</v>
      </c>
      <c r="E2202" s="327">
        <f ca="1" t="shared" si="357"/>
        <v>863</v>
      </c>
      <c r="F2202" s="327" t="str">
        <f ca="1">VLOOKUP(D2202,档案!A:C,3,FALSE)</f>
        <v>武汉开明</v>
      </c>
      <c r="G2202" s="338" t="str">
        <f ca="1">VLOOKUP(D2202,档案!A:B,2,FALSE)</f>
        <v>农商行豹澥支行310028</v>
      </c>
      <c r="H2202" s="328">
        <f ca="1" t="shared" si="349"/>
        <v>45773</v>
      </c>
      <c r="I2202" s="344" t="str">
        <f ca="1" t="shared" si="350"/>
        <v>ETC扣款</v>
      </c>
      <c r="J2202" s="344" t="str">
        <f ca="1" t="shared" si="351"/>
        <v>项目成本</v>
      </c>
      <c r="K2202" s="345">
        <f ca="1" t="shared" si="352"/>
        <v>0</v>
      </c>
      <c r="L2202" s="345">
        <f ca="1" t="shared" si="353"/>
        <v>25.37</v>
      </c>
      <c r="M2202" s="345">
        <f ca="1" t="shared" si="354"/>
        <v>82438.6000000007</v>
      </c>
      <c r="N2202" s="345">
        <f ca="1" t="shared" si="355"/>
        <v>0</v>
      </c>
    </row>
    <row r="2203" ht="14.25" hidden="1" spans="1:14">
      <c r="A2203" s="334">
        <f>档案!A2202</f>
        <v>0</v>
      </c>
      <c r="B2203" s="334">
        <f ca="1" t="shared" si="348"/>
        <v>1</v>
      </c>
      <c r="D2203" s="334">
        <f ca="1" t="shared" si="356"/>
        <v>9</v>
      </c>
      <c r="E2203" s="327">
        <f ca="1" t="shared" si="357"/>
        <v>864</v>
      </c>
      <c r="F2203" s="327" t="str">
        <f ca="1">VLOOKUP(D2203,档案!A:C,3,FALSE)</f>
        <v>武汉开明</v>
      </c>
      <c r="G2203" s="338" t="str">
        <f ca="1">VLOOKUP(D2203,档案!A:B,2,FALSE)</f>
        <v>农商行豹澥支行310028</v>
      </c>
      <c r="H2203" s="328">
        <f ca="1" t="shared" si="349"/>
        <v>45773</v>
      </c>
      <c r="I2203" s="344" t="str">
        <f ca="1" t="shared" si="350"/>
        <v>ETC扣款</v>
      </c>
      <c r="J2203" s="344" t="str">
        <f ca="1" t="shared" si="351"/>
        <v>项目成本</v>
      </c>
      <c r="K2203" s="345">
        <f ca="1" t="shared" si="352"/>
        <v>0</v>
      </c>
      <c r="L2203" s="345">
        <f ca="1" t="shared" si="353"/>
        <v>65.55</v>
      </c>
      <c r="M2203" s="345">
        <f ca="1" t="shared" si="354"/>
        <v>82373.0500000007</v>
      </c>
      <c r="N2203" s="345">
        <f ca="1" t="shared" si="355"/>
        <v>0</v>
      </c>
    </row>
    <row r="2204" ht="14.25" hidden="1" spans="1:14">
      <c r="A2204" s="334">
        <f>档案!A2203</f>
        <v>0</v>
      </c>
      <c r="B2204" s="334">
        <f ca="1" t="shared" si="348"/>
        <v>1</v>
      </c>
      <c r="D2204" s="334">
        <f ca="1" t="shared" si="356"/>
        <v>9</v>
      </c>
      <c r="E2204" s="327">
        <f ca="1" t="shared" si="357"/>
        <v>865</v>
      </c>
      <c r="F2204" s="327" t="str">
        <f ca="1">VLOOKUP(D2204,档案!A:C,3,FALSE)</f>
        <v>武汉开明</v>
      </c>
      <c r="G2204" s="338" t="str">
        <f ca="1">VLOOKUP(D2204,档案!A:B,2,FALSE)</f>
        <v>农商行豹澥支行310028</v>
      </c>
      <c r="H2204" s="328">
        <f ca="1" t="shared" si="349"/>
        <v>45774</v>
      </c>
      <c r="I2204" s="344" t="str">
        <f ca="1" t="shared" si="350"/>
        <v>ETC扣款</v>
      </c>
      <c r="J2204" s="344" t="str">
        <f ca="1" t="shared" si="351"/>
        <v>项目成本</v>
      </c>
      <c r="K2204" s="345">
        <f ca="1" t="shared" si="352"/>
        <v>0</v>
      </c>
      <c r="L2204" s="345">
        <f ca="1" t="shared" si="353"/>
        <v>76.95</v>
      </c>
      <c r="M2204" s="345">
        <f ca="1" t="shared" si="354"/>
        <v>82296.1000000007</v>
      </c>
      <c r="N2204" s="345">
        <f ca="1" t="shared" si="355"/>
        <v>0</v>
      </c>
    </row>
    <row r="2205" ht="14.25" hidden="1" spans="1:14">
      <c r="A2205" s="334">
        <f>档案!A2204</f>
        <v>0</v>
      </c>
      <c r="B2205" s="334">
        <f ca="1" t="shared" si="348"/>
        <v>1</v>
      </c>
      <c r="D2205" s="334">
        <f ca="1" t="shared" si="356"/>
        <v>9</v>
      </c>
      <c r="E2205" s="327">
        <f ca="1" t="shared" si="357"/>
        <v>866</v>
      </c>
      <c r="F2205" s="327" t="str">
        <f ca="1">VLOOKUP(D2205,档案!A:C,3,FALSE)</f>
        <v>武汉开明</v>
      </c>
      <c r="G2205" s="338" t="str">
        <f ca="1">VLOOKUP(D2205,档案!A:B,2,FALSE)</f>
        <v>农商行豹澥支行310028</v>
      </c>
      <c r="H2205" s="328">
        <f ca="1" t="shared" si="349"/>
        <v>45774</v>
      </c>
      <c r="I2205" s="344" t="str">
        <f ca="1" t="shared" si="350"/>
        <v>ETC扣款</v>
      </c>
      <c r="J2205" s="344" t="str">
        <f ca="1" t="shared" si="351"/>
        <v>项目成本</v>
      </c>
      <c r="K2205" s="345">
        <f ca="1" t="shared" si="352"/>
        <v>0</v>
      </c>
      <c r="L2205" s="345">
        <f ca="1" t="shared" si="353"/>
        <v>110.9</v>
      </c>
      <c r="M2205" s="345">
        <f ca="1" t="shared" si="354"/>
        <v>82185.2000000007</v>
      </c>
      <c r="N2205" s="345">
        <f ca="1" t="shared" si="355"/>
        <v>0</v>
      </c>
    </row>
    <row r="2206" ht="14.25" hidden="1" spans="1:14">
      <c r="A2206" s="334">
        <f>档案!A2205</f>
        <v>0</v>
      </c>
      <c r="B2206" s="334">
        <f ca="1" t="shared" si="348"/>
        <v>1</v>
      </c>
      <c r="D2206" s="334">
        <f ca="1" t="shared" si="356"/>
        <v>9</v>
      </c>
      <c r="E2206" s="327">
        <f ca="1" t="shared" si="357"/>
        <v>867</v>
      </c>
      <c r="F2206" s="327" t="str">
        <f ca="1">VLOOKUP(D2206,档案!A:C,3,FALSE)</f>
        <v>武汉开明</v>
      </c>
      <c r="G2206" s="338" t="str">
        <f ca="1">VLOOKUP(D2206,档案!A:B,2,FALSE)</f>
        <v>农商行豹澥支行310028</v>
      </c>
      <c r="H2206" s="328">
        <f ca="1" t="shared" si="349"/>
        <v>45774</v>
      </c>
      <c r="I2206" s="344" t="str">
        <f ca="1" t="shared" si="350"/>
        <v>ETC扣款</v>
      </c>
      <c r="J2206" s="344" t="str">
        <f ca="1" t="shared" si="351"/>
        <v>项目成本</v>
      </c>
      <c r="K2206" s="345">
        <f ca="1" t="shared" si="352"/>
        <v>0</v>
      </c>
      <c r="L2206" s="345">
        <f ca="1" t="shared" si="353"/>
        <v>151.75</v>
      </c>
      <c r="M2206" s="345">
        <f ca="1" t="shared" si="354"/>
        <v>82033.4500000007</v>
      </c>
      <c r="N2206" s="345">
        <f ca="1" t="shared" si="355"/>
        <v>0</v>
      </c>
    </row>
    <row r="2207" ht="14.25" hidden="1" spans="1:14">
      <c r="A2207" s="334">
        <f>档案!A2206</f>
        <v>0</v>
      </c>
      <c r="B2207" s="334">
        <f ca="1" t="shared" si="348"/>
        <v>1</v>
      </c>
      <c r="D2207" s="334">
        <f ca="1" t="shared" si="356"/>
        <v>9</v>
      </c>
      <c r="E2207" s="327">
        <f ca="1" t="shared" si="357"/>
        <v>868</v>
      </c>
      <c r="F2207" s="327" t="str">
        <f ca="1">VLOOKUP(D2207,档案!A:C,3,FALSE)</f>
        <v>武汉开明</v>
      </c>
      <c r="G2207" s="338" t="str">
        <f ca="1">VLOOKUP(D2207,档案!A:B,2,FALSE)</f>
        <v>农商行豹澥支行310028</v>
      </c>
      <c r="H2207" s="328">
        <f ca="1" t="shared" si="349"/>
        <v>45774</v>
      </c>
      <c r="I2207" s="344" t="str">
        <f ca="1" t="shared" si="350"/>
        <v>生产部郭建霞用款鄂州工厂3月快递费付湖北顺丰速运有限公司--公司</v>
      </c>
      <c r="J2207" s="344" t="str">
        <f ca="1" t="shared" si="351"/>
        <v>付日常费用</v>
      </c>
      <c r="K2207" s="345">
        <f ca="1" t="shared" si="352"/>
        <v>0</v>
      </c>
      <c r="L2207" s="345">
        <f ca="1" t="shared" si="353"/>
        <v>4558</v>
      </c>
      <c r="M2207" s="345">
        <f ca="1" t="shared" si="354"/>
        <v>77475.4500000007</v>
      </c>
      <c r="N2207" s="345">
        <f ca="1" t="shared" si="355"/>
        <v>0</v>
      </c>
    </row>
    <row r="2208" ht="14.25" hidden="1" spans="1:14">
      <c r="A2208" s="334">
        <f>档案!A2207</f>
        <v>0</v>
      </c>
      <c r="B2208" s="334">
        <f ca="1" t="shared" si="348"/>
        <v>1</v>
      </c>
      <c r="D2208" s="334">
        <f ca="1" t="shared" si="356"/>
        <v>9</v>
      </c>
      <c r="E2208" s="327">
        <f ca="1" t="shared" si="357"/>
        <v>869</v>
      </c>
      <c r="F2208" s="327" t="str">
        <f ca="1">VLOOKUP(D2208,档案!A:C,3,FALSE)</f>
        <v>武汉开明</v>
      </c>
      <c r="G2208" s="338" t="str">
        <f ca="1">VLOOKUP(D2208,档案!A:B,2,FALSE)</f>
        <v>农商行豹澥支行310028</v>
      </c>
      <c r="H2208" s="328">
        <f ca="1" t="shared" si="349"/>
        <v>45775</v>
      </c>
      <c r="I2208" s="344" t="str">
        <f ca="1" t="shared" si="350"/>
        <v>ETC扣款</v>
      </c>
      <c r="J2208" s="344" t="str">
        <f ca="1" t="shared" si="351"/>
        <v>项目成本</v>
      </c>
      <c r="K2208" s="345">
        <f ca="1" t="shared" si="352"/>
        <v>0</v>
      </c>
      <c r="L2208" s="345">
        <f ca="1" t="shared" si="353"/>
        <v>18.96</v>
      </c>
      <c r="M2208" s="345">
        <f ca="1" t="shared" si="354"/>
        <v>77456.4900000007</v>
      </c>
      <c r="N2208" s="345">
        <f ca="1" t="shared" si="355"/>
        <v>0</v>
      </c>
    </row>
    <row r="2209" ht="14.25" hidden="1" spans="1:14">
      <c r="A2209" s="334">
        <f>档案!A2208</f>
        <v>0</v>
      </c>
      <c r="B2209" s="334">
        <f ca="1" t="shared" si="348"/>
        <v>1</v>
      </c>
      <c r="D2209" s="334">
        <f ca="1" t="shared" si="356"/>
        <v>9</v>
      </c>
      <c r="E2209" s="327">
        <f ca="1" t="shared" si="357"/>
        <v>870</v>
      </c>
      <c r="F2209" s="327" t="str">
        <f ca="1">VLOOKUP(D2209,档案!A:C,3,FALSE)</f>
        <v>武汉开明</v>
      </c>
      <c r="G2209" s="338" t="str">
        <f ca="1">VLOOKUP(D2209,档案!A:B,2,FALSE)</f>
        <v>农商行豹澥支行310028</v>
      </c>
      <c r="H2209" s="328">
        <f ca="1" t="shared" si="349"/>
        <v>45775</v>
      </c>
      <c r="I2209" s="344" t="str">
        <f ca="1" t="shared" si="350"/>
        <v>转王先梅邮政账户</v>
      </c>
      <c r="J2209" s="344" t="str">
        <f ca="1" t="shared" si="351"/>
        <v>转出他行或提现</v>
      </c>
      <c r="K2209" s="345">
        <f ca="1" t="shared" si="352"/>
        <v>0</v>
      </c>
      <c r="L2209" s="345">
        <f ca="1" t="shared" si="353"/>
        <v>30000</v>
      </c>
      <c r="M2209" s="345">
        <f ca="1" t="shared" si="354"/>
        <v>47456.4900000007</v>
      </c>
      <c r="N2209" s="345">
        <f ca="1" t="shared" si="355"/>
        <v>0</v>
      </c>
    </row>
    <row r="2210" ht="14.25" hidden="1" spans="1:14">
      <c r="A2210" s="334">
        <f>档案!A2209</f>
        <v>0</v>
      </c>
      <c r="B2210" s="334">
        <f ca="1" t="shared" si="348"/>
        <v>1</v>
      </c>
      <c r="D2210" s="334">
        <f ca="1" t="shared" si="356"/>
        <v>9</v>
      </c>
      <c r="E2210" s="327">
        <f ca="1" t="shared" si="357"/>
        <v>871</v>
      </c>
      <c r="F2210" s="327" t="str">
        <f ca="1">VLOOKUP(D2210,档案!A:C,3,FALSE)</f>
        <v>武汉开明</v>
      </c>
      <c r="G2210" s="338" t="str">
        <f ca="1">VLOOKUP(D2210,档案!A:B,2,FALSE)</f>
        <v>农商行豹澥支行310028</v>
      </c>
      <c r="H2210" s="328">
        <f ca="1" t="shared" si="349"/>
        <v>45775</v>
      </c>
      <c r="I2210" s="344" t="str">
        <f ca="1" t="shared" si="350"/>
        <v>生产部唐欣欣用款日照钢铁3月份五金材料费付日照维刚商贸有限公司--公司</v>
      </c>
      <c r="J2210" s="344" t="str">
        <f ca="1" t="shared" si="351"/>
        <v>项目成本</v>
      </c>
      <c r="K2210" s="345">
        <f ca="1" t="shared" si="352"/>
        <v>0</v>
      </c>
      <c r="L2210" s="345">
        <f ca="1" t="shared" si="353"/>
        <v>7631.4</v>
      </c>
      <c r="M2210" s="345">
        <f ca="1" t="shared" si="354"/>
        <v>39825.0900000007</v>
      </c>
      <c r="N2210" s="345">
        <f ca="1" t="shared" si="355"/>
        <v>0</v>
      </c>
    </row>
    <row r="2211" ht="14.25" hidden="1" spans="1:14">
      <c r="A2211" s="334">
        <f>档案!A2210</f>
        <v>0</v>
      </c>
      <c r="B2211" s="334">
        <f ca="1" t="shared" si="348"/>
        <v>1</v>
      </c>
      <c r="D2211" s="334">
        <f ca="1" t="shared" si="356"/>
        <v>9</v>
      </c>
      <c r="E2211" s="327">
        <f ca="1" t="shared" si="357"/>
        <v>872</v>
      </c>
      <c r="F2211" s="327" t="str">
        <f ca="1">VLOOKUP(D2211,档案!A:C,3,FALSE)</f>
        <v>武汉开明</v>
      </c>
      <c r="G2211" s="338" t="str">
        <f ca="1">VLOOKUP(D2211,档案!A:B,2,FALSE)</f>
        <v>农商行豹澥支行310028</v>
      </c>
      <c r="H2211" s="328">
        <f ca="1" t="shared" si="349"/>
        <v>45775</v>
      </c>
      <c r="I2211" s="344" t="str">
        <f ca="1" t="shared" si="350"/>
        <v>生产部李权智报销内蒙古宜化彩钢瓦100块材料费--个人</v>
      </c>
      <c r="J2211" s="344" t="str">
        <f ca="1" t="shared" si="351"/>
        <v>项目成本</v>
      </c>
      <c r="K2211" s="345">
        <f ca="1" t="shared" si="352"/>
        <v>0</v>
      </c>
      <c r="L2211" s="345">
        <f ca="1" t="shared" si="353"/>
        <v>1100</v>
      </c>
      <c r="M2211" s="345">
        <f ca="1" t="shared" si="354"/>
        <v>38725.0900000007</v>
      </c>
      <c r="N2211" s="345">
        <f ca="1" t="shared" si="355"/>
        <v>0</v>
      </c>
    </row>
    <row r="2212" ht="14.25" hidden="1" spans="1:14">
      <c r="A2212" s="334">
        <f>档案!A2211</f>
        <v>0</v>
      </c>
      <c r="B2212" s="334">
        <f ca="1" t="shared" si="348"/>
        <v>1</v>
      </c>
      <c r="D2212" s="334">
        <f ca="1" t="shared" si="356"/>
        <v>9</v>
      </c>
      <c r="E2212" s="327">
        <f ca="1" t="shared" si="357"/>
        <v>873</v>
      </c>
      <c r="F2212" s="327" t="str">
        <f ca="1">VLOOKUP(D2212,档案!A:C,3,FALSE)</f>
        <v>武汉开明</v>
      </c>
      <c r="G2212" s="338" t="str">
        <f ca="1">VLOOKUP(D2212,档案!A:B,2,FALSE)</f>
        <v>农商行豹澥支行310028</v>
      </c>
      <c r="H2212" s="328">
        <f ca="1" t="shared" si="349"/>
        <v>45776</v>
      </c>
      <c r="I2212" s="344" t="str">
        <f ca="1" t="shared" si="350"/>
        <v>收到湖北岚丹转款</v>
      </c>
      <c r="J2212" s="344" t="str">
        <f ca="1" t="shared" si="351"/>
        <v>他行转入或存现</v>
      </c>
      <c r="K2212" s="345">
        <f ca="1" t="shared" si="352"/>
        <v>20000</v>
      </c>
      <c r="L2212" s="345">
        <f ca="1" t="shared" si="353"/>
        <v>0</v>
      </c>
      <c r="M2212" s="345">
        <f ca="1" t="shared" si="354"/>
        <v>58725.0900000007</v>
      </c>
      <c r="N2212" s="345">
        <f ca="1" t="shared" si="355"/>
        <v>0</v>
      </c>
    </row>
    <row r="2213" ht="14.25" hidden="1" spans="1:14">
      <c r="A2213" s="334">
        <f>档案!A2212</f>
        <v>0</v>
      </c>
      <c r="B2213" s="334">
        <f ca="1" t="shared" si="348"/>
        <v>1</v>
      </c>
      <c r="D2213" s="334">
        <f ca="1" t="shared" si="356"/>
        <v>9</v>
      </c>
      <c r="E2213" s="327">
        <f ca="1" t="shared" si="357"/>
        <v>874</v>
      </c>
      <c r="F2213" s="327" t="str">
        <f ca="1">VLOOKUP(D2213,档案!A:C,3,FALSE)</f>
        <v>武汉开明</v>
      </c>
      <c r="G2213" s="338" t="str">
        <f ca="1">VLOOKUP(D2213,档案!A:B,2,FALSE)</f>
        <v>农商行豹澥支行310028</v>
      </c>
      <c r="H2213" s="328">
        <f ca="1" t="shared" si="349"/>
        <v>45776</v>
      </c>
      <c r="I2213" s="344" t="str">
        <f ca="1" t="shared" si="350"/>
        <v>收到江西贵溪南方水泥有限公司货款</v>
      </c>
      <c r="J2213" s="344" t="str">
        <f ca="1" t="shared" si="351"/>
        <v>营业回款</v>
      </c>
      <c r="K2213" s="345">
        <f ca="1" t="shared" si="352"/>
        <v>19700</v>
      </c>
      <c r="L2213" s="345">
        <f ca="1" t="shared" si="353"/>
        <v>0</v>
      </c>
      <c r="M2213" s="345">
        <f ca="1" t="shared" si="354"/>
        <v>78425.0900000007</v>
      </c>
      <c r="N2213" s="345">
        <f ca="1" t="shared" si="355"/>
        <v>0</v>
      </c>
    </row>
    <row r="2214" ht="14.25" hidden="1" spans="1:14">
      <c r="A2214" s="334">
        <f>档案!A2213</f>
        <v>0</v>
      </c>
      <c r="B2214" s="334">
        <f ca="1" t="shared" si="348"/>
        <v>1</v>
      </c>
      <c r="D2214" s="334">
        <f ca="1" t="shared" si="356"/>
        <v>9</v>
      </c>
      <c r="E2214" s="327">
        <f ca="1" t="shared" si="357"/>
        <v>875</v>
      </c>
      <c r="F2214" s="327" t="str">
        <f ca="1">VLOOKUP(D2214,档案!A:C,3,FALSE)</f>
        <v>武汉开明</v>
      </c>
      <c r="G2214" s="338" t="str">
        <f ca="1">VLOOKUP(D2214,档案!A:B,2,FALSE)</f>
        <v>农商行豹澥支行310028</v>
      </c>
      <c r="H2214" s="328">
        <f ca="1" t="shared" si="349"/>
        <v>45776</v>
      </c>
      <c r="I2214" s="344" t="str">
        <f ca="1" t="shared" si="350"/>
        <v>收到湖北中行转款</v>
      </c>
      <c r="J2214" s="344" t="str">
        <f ca="1" t="shared" si="351"/>
        <v>他行转入或存现</v>
      </c>
      <c r="K2214" s="345">
        <f ca="1" t="shared" si="352"/>
        <v>500000</v>
      </c>
      <c r="L2214" s="345">
        <f ca="1" t="shared" si="353"/>
        <v>0</v>
      </c>
      <c r="M2214" s="345">
        <f ca="1" t="shared" si="354"/>
        <v>578425.090000001</v>
      </c>
      <c r="N2214" s="345">
        <f ca="1" t="shared" si="355"/>
        <v>0</v>
      </c>
    </row>
    <row r="2215" ht="14.25" hidden="1" spans="1:14">
      <c r="A2215" s="334">
        <f>档案!A2214</f>
        <v>0</v>
      </c>
      <c r="B2215" s="334">
        <f ca="1" t="shared" si="348"/>
        <v>1</v>
      </c>
      <c r="D2215" s="334">
        <f ca="1" t="shared" si="356"/>
        <v>9</v>
      </c>
      <c r="E2215" s="327">
        <f ca="1" t="shared" si="357"/>
        <v>876</v>
      </c>
      <c r="F2215" s="327" t="str">
        <f ca="1">VLOOKUP(D2215,档案!A:C,3,FALSE)</f>
        <v>武汉开明</v>
      </c>
      <c r="G2215" s="338" t="str">
        <f ca="1">VLOOKUP(D2215,档案!A:B,2,FALSE)</f>
        <v>农商行豹澥支行310028</v>
      </c>
      <c r="H2215" s="328">
        <f ca="1" t="shared" si="349"/>
        <v>45776</v>
      </c>
      <c r="I2215" s="344" t="str">
        <f ca="1" t="shared" si="350"/>
        <v>ETC扣款</v>
      </c>
      <c r="J2215" s="344" t="str">
        <f ca="1" t="shared" si="351"/>
        <v>项目成本</v>
      </c>
      <c r="K2215" s="345">
        <f ca="1" t="shared" si="352"/>
        <v>0</v>
      </c>
      <c r="L2215" s="345">
        <f ca="1" t="shared" si="353"/>
        <v>10.1</v>
      </c>
      <c r="M2215" s="345">
        <f ca="1" t="shared" si="354"/>
        <v>578414.990000001</v>
      </c>
      <c r="N2215" s="345">
        <f ca="1" t="shared" si="355"/>
        <v>0</v>
      </c>
    </row>
    <row r="2216" ht="14.25" hidden="1" spans="1:14">
      <c r="A2216" s="334">
        <f>档案!A2215</f>
        <v>0</v>
      </c>
      <c r="B2216" s="334">
        <f ca="1" t="shared" si="348"/>
        <v>1</v>
      </c>
      <c r="D2216" s="334">
        <f ca="1" t="shared" si="356"/>
        <v>9</v>
      </c>
      <c r="E2216" s="327">
        <f ca="1" t="shared" si="357"/>
        <v>877</v>
      </c>
      <c r="F2216" s="327" t="str">
        <f ca="1">VLOOKUP(D2216,档案!A:C,3,FALSE)</f>
        <v>武汉开明</v>
      </c>
      <c r="G2216" s="338" t="str">
        <f ca="1">VLOOKUP(D2216,档案!A:B,2,FALSE)</f>
        <v>农商行豹澥支行310028</v>
      </c>
      <c r="H2216" s="328">
        <f ca="1" t="shared" si="349"/>
        <v>45776</v>
      </c>
      <c r="I2216" s="344" t="str">
        <f ca="1" t="shared" si="350"/>
        <v>批量代发2025年3月武汉人员工资</v>
      </c>
      <c r="J2216" s="344" t="str">
        <f ca="1" t="shared" si="351"/>
        <v>付日常费用</v>
      </c>
      <c r="K2216" s="345">
        <f ca="1" t="shared" si="352"/>
        <v>0</v>
      </c>
      <c r="L2216" s="345">
        <f ca="1" t="shared" si="353"/>
        <v>261320.52</v>
      </c>
      <c r="M2216" s="345">
        <f ca="1" t="shared" si="354"/>
        <v>317094.470000001</v>
      </c>
      <c r="N2216" s="345">
        <f ca="1" t="shared" si="355"/>
        <v>0</v>
      </c>
    </row>
    <row r="2217" ht="14.25" hidden="1" spans="1:14">
      <c r="A2217" s="334">
        <f>档案!A2216</f>
        <v>0</v>
      </c>
      <c r="B2217" s="334">
        <f ca="1" t="shared" si="348"/>
        <v>1</v>
      </c>
      <c r="D2217" s="334">
        <f ca="1" t="shared" si="356"/>
        <v>9</v>
      </c>
      <c r="E2217" s="327">
        <f ca="1" t="shared" si="357"/>
        <v>878</v>
      </c>
      <c r="F2217" s="327" t="str">
        <f ca="1">VLOOKUP(D2217,档案!A:C,3,FALSE)</f>
        <v>武汉开明</v>
      </c>
      <c r="G2217" s="338" t="str">
        <f ca="1">VLOOKUP(D2217,档案!A:B,2,FALSE)</f>
        <v>农商行豹澥支行310028</v>
      </c>
      <c r="H2217" s="328">
        <f ca="1" t="shared" si="349"/>
        <v>45776</v>
      </c>
      <c r="I2217" s="344" t="str">
        <f ca="1" t="shared" si="350"/>
        <v>批量代发2025年3月武汉人员生活费</v>
      </c>
      <c r="J2217" s="344" t="str">
        <f ca="1" t="shared" si="351"/>
        <v>付日常费用</v>
      </c>
      <c r="K2217" s="345">
        <f ca="1" t="shared" si="352"/>
        <v>0</v>
      </c>
      <c r="L2217" s="345">
        <f ca="1" t="shared" si="353"/>
        <v>13353</v>
      </c>
      <c r="M2217" s="345">
        <f ca="1" t="shared" si="354"/>
        <v>303741.470000001</v>
      </c>
      <c r="N2217" s="345">
        <f ca="1" t="shared" si="355"/>
        <v>0</v>
      </c>
    </row>
    <row r="2218" ht="14.25" hidden="1" spans="1:14">
      <c r="A2218" s="334">
        <f>档案!A2217</f>
        <v>0</v>
      </c>
      <c r="B2218" s="334">
        <f ca="1" t="shared" si="348"/>
        <v>1</v>
      </c>
      <c r="D2218" s="334">
        <f ca="1" t="shared" si="356"/>
        <v>9</v>
      </c>
      <c r="E2218" s="327">
        <f ca="1" t="shared" si="357"/>
        <v>879</v>
      </c>
      <c r="F2218" s="327" t="str">
        <f ca="1">VLOOKUP(D2218,档案!A:C,3,FALSE)</f>
        <v>武汉开明</v>
      </c>
      <c r="G2218" s="338" t="str">
        <f ca="1">VLOOKUP(D2218,档案!A:B,2,FALSE)</f>
        <v>农商行豹澥支行310028</v>
      </c>
      <c r="H2218" s="328">
        <f ca="1" t="shared" si="349"/>
        <v>45776</v>
      </c>
      <c r="I2218" s="344" t="str">
        <f ca="1" t="shared" si="350"/>
        <v>转熊曼招待费</v>
      </c>
      <c r="J2218" s="344" t="str">
        <f ca="1" t="shared" si="351"/>
        <v>付日常费用</v>
      </c>
      <c r="K2218" s="345">
        <f ca="1" t="shared" si="352"/>
        <v>0</v>
      </c>
      <c r="L2218" s="345">
        <f ca="1" t="shared" si="353"/>
        <v>10000</v>
      </c>
      <c r="M2218" s="345">
        <f ca="1" t="shared" si="354"/>
        <v>293741.470000001</v>
      </c>
      <c r="N2218" s="345">
        <f ca="1" t="shared" si="355"/>
        <v>0</v>
      </c>
    </row>
    <row r="2219" ht="14.25" hidden="1" spans="1:14">
      <c r="A2219" s="334">
        <f>档案!A2218</f>
        <v>0</v>
      </c>
      <c r="B2219" s="334">
        <f ca="1" t="shared" si="348"/>
        <v>1</v>
      </c>
      <c r="D2219" s="334">
        <f ca="1" t="shared" si="356"/>
        <v>9</v>
      </c>
      <c r="E2219" s="327">
        <f ca="1" t="shared" si="357"/>
        <v>880</v>
      </c>
      <c r="F2219" s="327" t="str">
        <f ca="1">VLOOKUP(D2219,档案!A:C,3,FALSE)</f>
        <v>武汉开明</v>
      </c>
      <c r="G2219" s="338" t="str">
        <f ca="1">VLOOKUP(D2219,档案!A:B,2,FALSE)</f>
        <v>农商行豹澥支行310028</v>
      </c>
      <c r="H2219" s="328">
        <f ca="1" t="shared" si="349"/>
        <v>45776</v>
      </c>
      <c r="I2219" s="344" t="str">
        <f ca="1" t="shared" si="350"/>
        <v>转林柱生报销</v>
      </c>
      <c r="J2219" s="344" t="str">
        <f ca="1" t="shared" si="351"/>
        <v>付日常费用</v>
      </c>
      <c r="K2219" s="345">
        <f ca="1" t="shared" si="352"/>
        <v>0</v>
      </c>
      <c r="L2219" s="345">
        <f ca="1" t="shared" si="353"/>
        <v>5000</v>
      </c>
      <c r="M2219" s="345">
        <f ca="1" t="shared" si="354"/>
        <v>288741.470000001</v>
      </c>
      <c r="N2219" s="345">
        <f ca="1" t="shared" si="355"/>
        <v>0</v>
      </c>
    </row>
    <row r="2220" ht="14.25" hidden="1" spans="1:14">
      <c r="A2220" s="334">
        <f>档案!A2219</f>
        <v>0</v>
      </c>
      <c r="B2220" s="334">
        <f ca="1" t="shared" si="348"/>
        <v>1</v>
      </c>
      <c r="D2220" s="334">
        <f ca="1" t="shared" si="356"/>
        <v>9</v>
      </c>
      <c r="E2220" s="327">
        <f ca="1" t="shared" si="357"/>
        <v>881</v>
      </c>
      <c r="F2220" s="327" t="str">
        <f ca="1">VLOOKUP(D2220,档案!A:C,3,FALSE)</f>
        <v>武汉开明</v>
      </c>
      <c r="G2220" s="338" t="str">
        <f ca="1">VLOOKUP(D2220,档案!A:B,2,FALSE)</f>
        <v>农商行豹澥支行310028</v>
      </c>
      <c r="H2220" s="328">
        <f ca="1" t="shared" si="349"/>
        <v>45776</v>
      </c>
      <c r="I2220" s="344" t="str">
        <f ca="1" t="shared" si="350"/>
        <v>转中国人民财产保险股份有限公司武汉市东湖开发区科技保险支公司员工项目意外险</v>
      </c>
      <c r="J2220" s="344" t="str">
        <f ca="1" t="shared" si="351"/>
        <v>付日常费用</v>
      </c>
      <c r="K2220" s="345">
        <f ca="1" t="shared" si="352"/>
        <v>0</v>
      </c>
      <c r="L2220" s="345">
        <f ca="1" t="shared" si="353"/>
        <v>83500</v>
      </c>
      <c r="M2220" s="345">
        <f ca="1" t="shared" si="354"/>
        <v>205241.470000001</v>
      </c>
      <c r="N2220" s="345">
        <f ca="1" t="shared" si="355"/>
        <v>0</v>
      </c>
    </row>
    <row r="2221" ht="14.25" hidden="1" spans="1:14">
      <c r="A2221" s="334">
        <f>档案!A2220</f>
        <v>0</v>
      </c>
      <c r="B2221" s="334">
        <f ca="1" t="shared" si="348"/>
        <v>1</v>
      </c>
      <c r="D2221" s="334">
        <f ca="1" t="shared" si="356"/>
        <v>9</v>
      </c>
      <c r="E2221" s="327">
        <f ca="1" t="shared" si="357"/>
        <v>882</v>
      </c>
      <c r="F2221" s="327" t="str">
        <f ca="1">VLOOKUP(D2221,档案!A:C,3,FALSE)</f>
        <v>武汉开明</v>
      </c>
      <c r="G2221" s="338" t="str">
        <f ca="1">VLOOKUP(D2221,档案!A:B,2,FALSE)</f>
        <v>农商行豹澥支行310028</v>
      </c>
      <c r="H2221" s="328">
        <f ca="1" t="shared" si="349"/>
        <v>45776</v>
      </c>
      <c r="I2221" s="344" t="str">
        <f ca="1" t="shared" si="350"/>
        <v>转北京国富安电子商务安全认证有限公司中铝平台CA办理费</v>
      </c>
      <c r="J2221" s="344" t="str">
        <f ca="1" t="shared" si="351"/>
        <v>付日常费用</v>
      </c>
      <c r="K2221" s="345">
        <f ca="1" t="shared" si="352"/>
        <v>0</v>
      </c>
      <c r="L2221" s="345">
        <f ca="1" t="shared" si="353"/>
        <v>258</v>
      </c>
      <c r="M2221" s="345">
        <f ca="1" t="shared" si="354"/>
        <v>204983.470000001</v>
      </c>
      <c r="N2221" s="345">
        <f ca="1" t="shared" si="355"/>
        <v>0</v>
      </c>
    </row>
    <row r="2222" ht="14.25" hidden="1" spans="1:14">
      <c r="A2222" s="334">
        <f>档案!A2221</f>
        <v>0</v>
      </c>
      <c r="B2222" s="334">
        <f ca="1" t="shared" si="348"/>
        <v>1</v>
      </c>
      <c r="D2222" s="334">
        <f ca="1" t="shared" si="356"/>
        <v>9</v>
      </c>
      <c r="E2222" s="327">
        <f ca="1" t="shared" si="357"/>
        <v>883</v>
      </c>
      <c r="F2222" s="327" t="str">
        <f ca="1">VLOOKUP(D2222,档案!A:C,3,FALSE)</f>
        <v>武汉开明</v>
      </c>
      <c r="G2222" s="338" t="str">
        <f ca="1">VLOOKUP(D2222,档案!A:B,2,FALSE)</f>
        <v>农商行豹澥支行310028</v>
      </c>
      <c r="H2222" s="328">
        <f ca="1" t="shared" si="349"/>
        <v>45776</v>
      </c>
      <c r="I2222" s="344" t="str">
        <f ca="1" t="shared" si="350"/>
        <v>ETC扣款</v>
      </c>
      <c r="J2222" s="344" t="str">
        <f ca="1" t="shared" si="351"/>
        <v>项目成本</v>
      </c>
      <c r="K2222" s="345">
        <f ca="1" t="shared" si="352"/>
        <v>0</v>
      </c>
      <c r="L2222" s="345">
        <f ca="1" t="shared" si="353"/>
        <v>14.25</v>
      </c>
      <c r="M2222" s="345">
        <f ca="1" t="shared" si="354"/>
        <v>204969.220000001</v>
      </c>
      <c r="N2222" s="345">
        <f ca="1" t="shared" si="355"/>
        <v>0</v>
      </c>
    </row>
    <row r="2223" ht="14.25" hidden="1" spans="1:14">
      <c r="A2223" s="334">
        <f>档案!A2222</f>
        <v>0</v>
      </c>
      <c r="B2223" s="334">
        <f ca="1" t="shared" si="348"/>
        <v>1</v>
      </c>
      <c r="D2223" s="334">
        <f ca="1" t="shared" si="356"/>
        <v>9</v>
      </c>
      <c r="E2223" s="327">
        <f ca="1" t="shared" si="357"/>
        <v>884</v>
      </c>
      <c r="F2223" s="327" t="str">
        <f ca="1">VLOOKUP(D2223,档案!A:C,3,FALSE)</f>
        <v>武汉开明</v>
      </c>
      <c r="G2223" s="338" t="str">
        <f ca="1">VLOOKUP(D2223,档案!A:B,2,FALSE)</f>
        <v>农商行豹澥支行310028</v>
      </c>
      <c r="H2223" s="328">
        <f ca="1" t="shared" si="349"/>
        <v>45777</v>
      </c>
      <c r="I2223" s="344" t="str">
        <f ca="1" t="shared" si="350"/>
        <v>综合部蒋霞用款武汉办公室2025.4-2026.3网费付武汉九筑华鼎建筑设计有限公司--公司</v>
      </c>
      <c r="J2223" s="344" t="str">
        <f ca="1" t="shared" si="351"/>
        <v>付日常费用</v>
      </c>
      <c r="K2223" s="345">
        <f ca="1" t="shared" si="352"/>
        <v>0</v>
      </c>
      <c r="L2223" s="345">
        <f ca="1" t="shared" si="353"/>
        <v>2000</v>
      </c>
      <c r="M2223" s="345">
        <f ca="1" t="shared" si="354"/>
        <v>202969.220000001</v>
      </c>
      <c r="N2223" s="345">
        <f ca="1" t="shared" si="355"/>
        <v>0</v>
      </c>
    </row>
    <row r="2224" ht="14.25" hidden="1" spans="1:14">
      <c r="A2224" s="334">
        <f>档案!A2223</f>
        <v>0</v>
      </c>
      <c r="B2224" s="334">
        <f ca="1" t="shared" si="348"/>
        <v>1</v>
      </c>
      <c r="D2224" s="334">
        <f ca="1" t="shared" si="356"/>
        <v>9</v>
      </c>
      <c r="E2224" s="327">
        <f ca="1" t="shared" si="357"/>
        <v>885</v>
      </c>
      <c r="F2224" s="327" t="str">
        <f ca="1">VLOOKUP(D2224,档案!A:C,3,FALSE)</f>
        <v>武汉开明</v>
      </c>
      <c r="G2224" s="338" t="str">
        <f ca="1">VLOOKUP(D2224,档案!A:B,2,FALSE)</f>
        <v>农商行豹澥支行310028</v>
      </c>
      <c r="H2224" s="328">
        <f ca="1" t="shared" si="349"/>
        <v>45777</v>
      </c>
      <c r="I2224" s="344" t="str">
        <f ca="1" t="shared" si="350"/>
        <v>综合部蒋霞报销2025.1-4月外出办事交通费及鄂A68R0K解押手续费--个人</v>
      </c>
      <c r="J2224" s="344" t="str">
        <f ca="1" t="shared" si="351"/>
        <v>付日常费用</v>
      </c>
      <c r="K2224" s="345">
        <f ca="1" t="shared" si="352"/>
        <v>0</v>
      </c>
      <c r="L2224" s="345">
        <f ca="1" t="shared" si="353"/>
        <v>314.2</v>
      </c>
      <c r="M2224" s="345">
        <f ca="1" t="shared" si="354"/>
        <v>202655.020000001</v>
      </c>
      <c r="N2224" s="345">
        <f ca="1" t="shared" si="355"/>
        <v>0</v>
      </c>
    </row>
    <row r="2225" ht="14.25" hidden="1" spans="1:14">
      <c r="A2225" s="334">
        <f>档案!A2224</f>
        <v>0</v>
      </c>
      <c r="B2225" s="334">
        <f ca="1" t="shared" si="348"/>
        <v>1</v>
      </c>
      <c r="D2225" s="334">
        <f ca="1" t="shared" si="356"/>
        <v>9</v>
      </c>
      <c r="E2225" s="327">
        <f ca="1" t="shared" si="357"/>
        <v>886</v>
      </c>
      <c r="F2225" s="327" t="str">
        <f ca="1">VLOOKUP(D2225,档案!A:C,3,FALSE)</f>
        <v>武汉开明</v>
      </c>
      <c r="G2225" s="338" t="str">
        <f ca="1">VLOOKUP(D2225,档案!A:B,2,FALSE)</f>
        <v>农商行豹澥支行310028</v>
      </c>
      <c r="H2225" s="328">
        <f ca="1" t="shared" si="349"/>
        <v>45777</v>
      </c>
      <c r="I2225" s="344" t="str">
        <f ca="1" t="shared" si="350"/>
        <v>生产部郭建霞用款鄂A68R0K去汉口检测加油费及停车费付林家祥--个人</v>
      </c>
      <c r="J2225" s="344" t="str">
        <f ca="1" t="shared" si="351"/>
        <v>项目成本</v>
      </c>
      <c r="K2225" s="345">
        <f ca="1" t="shared" si="352"/>
        <v>0</v>
      </c>
      <c r="L2225" s="345">
        <f ca="1" t="shared" si="353"/>
        <v>260</v>
      </c>
      <c r="M2225" s="345">
        <f ca="1" t="shared" si="354"/>
        <v>202395.020000001</v>
      </c>
      <c r="N2225" s="345">
        <f ca="1" t="shared" si="355"/>
        <v>0</v>
      </c>
    </row>
    <row r="2226" ht="14.25" hidden="1" spans="1:14">
      <c r="A2226" s="334">
        <f>档案!A2225</f>
        <v>0</v>
      </c>
      <c r="B2226" s="334">
        <f ca="1" t="shared" si="348"/>
        <v>1</v>
      </c>
      <c r="D2226" s="334">
        <f ca="1" t="shared" si="356"/>
        <v>9</v>
      </c>
      <c r="E2226" s="327">
        <f ca="1" t="shared" si="357"/>
        <v>887</v>
      </c>
      <c r="F2226" s="327" t="str">
        <f ca="1">VLOOKUP(D2226,档案!A:C,3,FALSE)</f>
        <v>武汉开明</v>
      </c>
      <c r="G2226" s="338" t="str">
        <f ca="1">VLOOKUP(D2226,档案!A:B,2,FALSE)</f>
        <v>农商行豹澥支行310028</v>
      </c>
      <c r="H2226" s="328">
        <f ca="1" t="shared" si="349"/>
        <v>45777</v>
      </c>
      <c r="I2226" s="344" t="str">
        <f ca="1" t="shared" si="350"/>
        <v>商务部彭秀秀用款青海发投购买中华烟付武汉东湖新技术开发区许林波副食商行--公司</v>
      </c>
      <c r="J2226" s="344" t="str">
        <f ca="1" t="shared" si="351"/>
        <v>项目成本</v>
      </c>
      <c r="K2226" s="345">
        <f ca="1" t="shared" si="352"/>
        <v>0</v>
      </c>
      <c r="L2226" s="345">
        <f ca="1" t="shared" si="353"/>
        <v>900</v>
      </c>
      <c r="M2226" s="345">
        <f ca="1" t="shared" si="354"/>
        <v>201495.020000001</v>
      </c>
      <c r="N2226" s="345">
        <f ca="1" t="shared" si="355"/>
        <v>0</v>
      </c>
    </row>
    <row r="2227" ht="14.25" hidden="1" spans="1:14">
      <c r="A2227" s="334">
        <f>档案!A2226</f>
        <v>0</v>
      </c>
      <c r="B2227" s="334">
        <f ca="1" t="shared" si="348"/>
        <v>1</v>
      </c>
      <c r="D2227" s="334">
        <f ca="1" t="shared" si="356"/>
        <v>9</v>
      </c>
      <c r="E2227" s="327">
        <f ca="1" t="shared" si="357"/>
        <v>888</v>
      </c>
      <c r="F2227" s="327" t="str">
        <f ca="1">VLOOKUP(D2227,档案!A:C,3,FALSE)</f>
        <v>武汉开明</v>
      </c>
      <c r="G2227" s="338" t="str">
        <f ca="1">VLOOKUP(D2227,档案!A:B,2,FALSE)</f>
        <v>农商行豹澥支行310028</v>
      </c>
      <c r="H2227" s="328">
        <f ca="1" t="shared" si="349"/>
        <v>45777</v>
      </c>
      <c r="I2227" s="344" t="str">
        <f ca="1" t="shared" si="350"/>
        <v>商务部彭秀秀用款芜湖新兴铸管购买中华烟付武汉东湖新技术开发区许林波副食商行--个人</v>
      </c>
      <c r="J2227" s="344" t="str">
        <f ca="1" t="shared" si="351"/>
        <v>项目成本</v>
      </c>
      <c r="K2227" s="345">
        <f ca="1" t="shared" si="352"/>
        <v>0</v>
      </c>
      <c r="L2227" s="345">
        <f ca="1" t="shared" si="353"/>
        <v>2400</v>
      </c>
      <c r="M2227" s="345">
        <f ca="1" t="shared" si="354"/>
        <v>199095.020000001</v>
      </c>
      <c r="N2227" s="345">
        <f ca="1" t="shared" si="355"/>
        <v>0</v>
      </c>
    </row>
    <row r="2228" ht="14.25" hidden="1" spans="1:14">
      <c r="A2228" s="334">
        <f>档案!A2227</f>
        <v>0</v>
      </c>
      <c r="B2228" s="334">
        <f ca="1" t="shared" si="348"/>
        <v>1</v>
      </c>
      <c r="D2228" s="334">
        <f ca="1" t="shared" si="356"/>
        <v>9</v>
      </c>
      <c r="E2228" s="327">
        <f ca="1" t="shared" si="357"/>
        <v>889</v>
      </c>
      <c r="F2228" s="327" t="str">
        <f ca="1">VLOOKUP(D2228,档案!A:C,3,FALSE)</f>
        <v>武汉开明</v>
      </c>
      <c r="G2228" s="338" t="str">
        <f ca="1">VLOOKUP(D2228,档案!A:B,2,FALSE)</f>
        <v>农商行豹澥支行310028</v>
      </c>
      <c r="H2228" s="328">
        <f ca="1" t="shared" si="349"/>
        <v>45777</v>
      </c>
      <c r="I2228" s="344" t="str">
        <f ca="1" t="shared" si="350"/>
        <v>生产部马全花报销青海发投重碱车间废淡液钛板更换项目购买焊条两箱--个人</v>
      </c>
      <c r="J2228" s="344" t="str">
        <f ca="1" t="shared" si="351"/>
        <v>项目成本</v>
      </c>
      <c r="K2228" s="345">
        <f ca="1" t="shared" si="352"/>
        <v>0</v>
      </c>
      <c r="L2228" s="345">
        <f ca="1" t="shared" si="353"/>
        <v>260</v>
      </c>
      <c r="M2228" s="345">
        <f ca="1" t="shared" si="354"/>
        <v>198835.020000001</v>
      </c>
      <c r="N2228" s="345">
        <f ca="1" t="shared" si="355"/>
        <v>0</v>
      </c>
    </row>
    <row r="2229" ht="14.25" hidden="1" spans="1:14">
      <c r="A2229" s="334">
        <f>档案!A2228</f>
        <v>0</v>
      </c>
      <c r="B2229" s="334">
        <f ca="1" t="shared" si="348"/>
        <v>1</v>
      </c>
      <c r="D2229" s="334">
        <f ca="1" t="shared" si="356"/>
        <v>9</v>
      </c>
      <c r="E2229" s="327">
        <f ca="1" t="shared" si="357"/>
        <v>890</v>
      </c>
      <c r="F2229" s="327" t="str">
        <f ca="1">VLOOKUP(D2229,档案!A:C,3,FALSE)</f>
        <v>武汉开明</v>
      </c>
      <c r="G2229" s="338" t="str">
        <f ca="1">VLOOKUP(D2229,档案!A:B,2,FALSE)</f>
        <v>农商行豹澥支行310028</v>
      </c>
      <c r="H2229" s="328">
        <f ca="1" t="shared" si="349"/>
        <v>45777</v>
      </c>
      <c r="I2229" s="344" t="str">
        <f ca="1" t="shared" si="350"/>
        <v>生产部马全花报销青海发投重碱车间废淡液钛板更换项目购买焊条、油漆、等离子割嘴、钢丝刷及滚刷材料--个人</v>
      </c>
      <c r="J2229" s="344" t="str">
        <f ca="1" t="shared" si="351"/>
        <v>项目成本</v>
      </c>
      <c r="K2229" s="345">
        <f ca="1" t="shared" si="352"/>
        <v>0</v>
      </c>
      <c r="L2229" s="345">
        <f ca="1" t="shared" si="353"/>
        <v>1400</v>
      </c>
      <c r="M2229" s="345">
        <f ca="1" t="shared" si="354"/>
        <v>197435.020000001</v>
      </c>
      <c r="N2229" s="345">
        <f ca="1" t="shared" si="355"/>
        <v>0</v>
      </c>
    </row>
    <row r="2230" ht="14.25" hidden="1" spans="1:14">
      <c r="A2230" s="334">
        <f>档案!A2229</f>
        <v>0</v>
      </c>
      <c r="B2230" s="334">
        <f ca="1" t="shared" si="348"/>
        <v>1</v>
      </c>
      <c r="D2230" s="334">
        <f ca="1" t="shared" si="356"/>
        <v>9</v>
      </c>
      <c r="E2230" s="327">
        <f ca="1" t="shared" si="357"/>
        <v>891</v>
      </c>
      <c r="F2230" s="327" t="str">
        <f ca="1">VLOOKUP(D2230,档案!A:C,3,FALSE)</f>
        <v>武汉开明</v>
      </c>
      <c r="G2230" s="338" t="str">
        <f ca="1">VLOOKUP(D2230,档案!A:B,2,FALSE)</f>
        <v>农商行豹澥支行310028</v>
      </c>
      <c r="H2230" s="328">
        <f ca="1" t="shared" si="349"/>
        <v>45777</v>
      </c>
      <c r="I2230" s="344" t="str">
        <f ca="1" t="shared" si="350"/>
        <v>生产部郑然报销日照钢铁4.11车辆加油费--个人</v>
      </c>
      <c r="J2230" s="344" t="str">
        <f ca="1" t="shared" si="351"/>
        <v>项目成本</v>
      </c>
      <c r="K2230" s="345">
        <f ca="1" t="shared" si="352"/>
        <v>0</v>
      </c>
      <c r="L2230" s="345">
        <f ca="1" t="shared" si="353"/>
        <v>301</v>
      </c>
      <c r="M2230" s="345">
        <f ca="1" t="shared" si="354"/>
        <v>197134.020000001</v>
      </c>
      <c r="N2230" s="345">
        <f ca="1" t="shared" si="355"/>
        <v>0</v>
      </c>
    </row>
    <row r="2231" ht="14.25" hidden="1" spans="1:14">
      <c r="A2231" s="334">
        <f>档案!A2230</f>
        <v>0</v>
      </c>
      <c r="B2231" s="334">
        <f ca="1" t="shared" si="348"/>
        <v>1</v>
      </c>
      <c r="D2231" s="334">
        <f ca="1" t="shared" si="356"/>
        <v>9</v>
      </c>
      <c r="E2231" s="327">
        <f ca="1" t="shared" si="357"/>
        <v>892</v>
      </c>
      <c r="F2231" s="327" t="str">
        <f ca="1">VLOOKUP(D2231,档案!A:C,3,FALSE)</f>
        <v>武汉开明</v>
      </c>
      <c r="G2231" s="338" t="str">
        <f ca="1">VLOOKUP(D2231,档案!A:B,2,FALSE)</f>
        <v>农商行豹澥支行310028</v>
      </c>
      <c r="H2231" s="328">
        <f ca="1" t="shared" si="349"/>
        <v>45777</v>
      </c>
      <c r="I2231" s="344" t="str">
        <f ca="1" t="shared" si="350"/>
        <v>生产部李权智报销盐湖镁业返修磨削施工，购买口罩一打--个人</v>
      </c>
      <c r="J2231" s="344" t="str">
        <f ca="1" t="shared" si="351"/>
        <v>项目成本</v>
      </c>
      <c r="K2231" s="345">
        <f ca="1" t="shared" si="352"/>
        <v>0</v>
      </c>
      <c r="L2231" s="345">
        <f ca="1" t="shared" si="353"/>
        <v>60.78</v>
      </c>
      <c r="M2231" s="345">
        <f ca="1" t="shared" si="354"/>
        <v>197073.240000001</v>
      </c>
      <c r="N2231" s="345">
        <f ca="1" t="shared" si="355"/>
        <v>0</v>
      </c>
    </row>
    <row r="2232" ht="14.25" hidden="1" spans="1:14">
      <c r="A2232" s="334">
        <f>档案!A2231</f>
        <v>0</v>
      </c>
      <c r="B2232" s="334">
        <f ca="1" t="shared" si="348"/>
        <v>1</v>
      </c>
      <c r="D2232" s="334">
        <f ca="1" t="shared" si="356"/>
        <v>9</v>
      </c>
      <c r="E2232" s="327">
        <f ca="1" t="shared" si="357"/>
        <v>893</v>
      </c>
      <c r="F2232" s="327" t="str">
        <f ca="1">VLOOKUP(D2232,档案!A:C,3,FALSE)</f>
        <v>武汉开明</v>
      </c>
      <c r="G2232" s="338" t="str">
        <f ca="1">VLOOKUP(D2232,档案!A:B,2,FALSE)</f>
        <v>农商行豹澥支行310028</v>
      </c>
      <c r="H2232" s="328">
        <f ca="1" t="shared" si="349"/>
        <v>45777</v>
      </c>
      <c r="I2232" s="344" t="str">
        <f ca="1" t="shared" si="350"/>
        <v>销售部林维报销莱芜钢铁托轮第一件轴承装配加工费--公司</v>
      </c>
      <c r="J2232" s="344" t="str">
        <f ca="1" t="shared" si="351"/>
        <v>项目成本</v>
      </c>
      <c r="K2232" s="345">
        <f ca="1" t="shared" si="352"/>
        <v>0</v>
      </c>
      <c r="L2232" s="345">
        <f ca="1" t="shared" si="353"/>
        <v>2000</v>
      </c>
      <c r="M2232" s="345">
        <f ca="1" t="shared" si="354"/>
        <v>195073.240000001</v>
      </c>
      <c r="N2232" s="345">
        <f ca="1" t="shared" si="355"/>
        <v>0</v>
      </c>
    </row>
    <row r="2233" ht="14.25" hidden="1" spans="1:14">
      <c r="A2233" s="334">
        <f>档案!A2232</f>
        <v>0</v>
      </c>
      <c r="B2233" s="334">
        <f ca="1" t="shared" si="348"/>
        <v>1</v>
      </c>
      <c r="D2233" s="334">
        <f ca="1" t="shared" si="356"/>
        <v>9</v>
      </c>
      <c r="E2233" s="327">
        <f ca="1" t="shared" si="357"/>
        <v>894</v>
      </c>
      <c r="F2233" s="327" t="str">
        <f ca="1">VLOOKUP(D2233,档案!A:C,3,FALSE)</f>
        <v>武汉开明</v>
      </c>
      <c r="G2233" s="338" t="str">
        <f ca="1">VLOOKUP(D2233,档案!A:B,2,FALSE)</f>
        <v>农商行豹澥支行310028</v>
      </c>
      <c r="H2233" s="328">
        <f ca="1" t="shared" si="349"/>
        <v>45777</v>
      </c>
      <c r="I2233" s="344" t="str">
        <f ca="1" t="shared" si="350"/>
        <v>生产部唐欣欣用款日照钢铁宿舍三楼四楼2月水电费付李纪国--个人</v>
      </c>
      <c r="J2233" s="344" t="str">
        <f ca="1" t="shared" si="351"/>
        <v>项目成本</v>
      </c>
      <c r="K2233" s="345">
        <f ca="1" t="shared" si="352"/>
        <v>0</v>
      </c>
      <c r="L2233" s="345">
        <f ca="1" t="shared" si="353"/>
        <v>2811</v>
      </c>
      <c r="M2233" s="345">
        <f ca="1" t="shared" si="354"/>
        <v>192262.240000001</v>
      </c>
      <c r="N2233" s="345">
        <f ca="1" t="shared" si="355"/>
        <v>0</v>
      </c>
    </row>
    <row r="2234" ht="14.25" hidden="1" spans="1:14">
      <c r="A2234" s="334">
        <f>档案!A2233</f>
        <v>0</v>
      </c>
      <c r="B2234" s="334">
        <f ca="1" t="shared" si="348"/>
        <v>1</v>
      </c>
      <c r="D2234" s="334">
        <f ca="1" t="shared" si="356"/>
        <v>9</v>
      </c>
      <c r="E2234" s="327">
        <f ca="1" t="shared" si="357"/>
        <v>895</v>
      </c>
      <c r="F2234" s="327" t="str">
        <f ca="1">VLOOKUP(D2234,档案!A:C,3,FALSE)</f>
        <v>武汉开明</v>
      </c>
      <c r="G2234" s="338" t="str">
        <f ca="1">VLOOKUP(D2234,档案!A:B,2,FALSE)</f>
        <v>农商行豹澥支行310028</v>
      </c>
      <c r="H2234" s="328">
        <f ca="1" t="shared" si="349"/>
        <v>45777</v>
      </c>
      <c r="I2234" s="344" t="str">
        <f ca="1" t="shared" si="350"/>
        <v>生产部马全花用款青海发投碱业有限公司石灰车间除尘器更换项目杜敬贤工程外包费付阚凤霞（农民工专户）--个人</v>
      </c>
      <c r="J2234" s="344" t="str">
        <f ca="1" t="shared" si="351"/>
        <v>项目成本</v>
      </c>
      <c r="K2234" s="345">
        <f ca="1" t="shared" si="352"/>
        <v>0</v>
      </c>
      <c r="L2234" s="345">
        <f ca="1" t="shared" si="353"/>
        <v>19235</v>
      </c>
      <c r="M2234" s="345">
        <f ca="1" t="shared" si="354"/>
        <v>173027.240000001</v>
      </c>
      <c r="N2234" s="345">
        <f ca="1" t="shared" si="355"/>
        <v>0</v>
      </c>
    </row>
    <row r="2235" ht="14.25" hidden="1" spans="1:14">
      <c r="A2235" s="334">
        <f>档案!A2234</f>
        <v>0</v>
      </c>
      <c r="B2235" s="334">
        <f ca="1" t="shared" si="348"/>
        <v>1</v>
      </c>
      <c r="D2235" s="334">
        <f ca="1" t="shared" si="356"/>
        <v>9</v>
      </c>
      <c r="E2235" s="327">
        <f ca="1" t="shared" si="357"/>
        <v>896</v>
      </c>
      <c r="F2235" s="327" t="str">
        <f ca="1">VLOOKUP(D2235,档案!A:C,3,FALSE)</f>
        <v>武汉开明</v>
      </c>
      <c r="G2235" s="338" t="str">
        <f ca="1">VLOOKUP(D2235,档案!A:B,2,FALSE)</f>
        <v>农商行豹澥支行310028</v>
      </c>
      <c r="H2235" s="328">
        <f ca="1" t="shared" si="349"/>
        <v>45777</v>
      </c>
      <c r="I2235" s="344" t="str">
        <f ca="1" t="shared" si="350"/>
        <v>商务部林维报销2025年4月25日，日钢项目部双排小货车加油费--个人</v>
      </c>
      <c r="J2235" s="344" t="str">
        <f ca="1" t="shared" si="351"/>
        <v>项目成本</v>
      </c>
      <c r="K2235" s="345">
        <f ca="1" t="shared" si="352"/>
        <v>0</v>
      </c>
      <c r="L2235" s="345">
        <f ca="1" t="shared" si="353"/>
        <v>230.86</v>
      </c>
      <c r="M2235" s="345">
        <f ca="1" t="shared" si="354"/>
        <v>172796.380000001</v>
      </c>
      <c r="N2235" s="345">
        <f ca="1" t="shared" si="355"/>
        <v>0</v>
      </c>
    </row>
    <row r="2236" ht="14.25" hidden="1" spans="1:14">
      <c r="A2236" s="334">
        <f>档案!A2235</f>
        <v>0</v>
      </c>
      <c r="B2236" s="334">
        <f ca="1" t="shared" si="348"/>
        <v>1</v>
      </c>
      <c r="D2236" s="334">
        <f ca="1" t="shared" si="356"/>
        <v>9</v>
      </c>
      <c r="E2236" s="327">
        <f ca="1" t="shared" si="357"/>
        <v>897</v>
      </c>
      <c r="F2236" s="327" t="str">
        <f ca="1">VLOOKUP(D2236,档案!A:C,3,FALSE)</f>
        <v>武汉开明</v>
      </c>
      <c r="G2236" s="338" t="str">
        <f ca="1">VLOOKUP(D2236,档案!A:B,2,FALSE)</f>
        <v>农商行豹澥支行310028</v>
      </c>
      <c r="H2236" s="328">
        <f ca="1" t="shared" si="349"/>
        <v>45777</v>
      </c>
      <c r="I2236" s="344" t="str">
        <f ca="1" t="shared" si="350"/>
        <v>生产部王小兵报销四川峨胜4.17-4.18交通费--个人</v>
      </c>
      <c r="J2236" s="344" t="str">
        <f ca="1" t="shared" si="351"/>
        <v>项目成本</v>
      </c>
      <c r="K2236" s="345">
        <f ca="1" t="shared" si="352"/>
        <v>0</v>
      </c>
      <c r="L2236" s="345">
        <f ca="1" t="shared" si="353"/>
        <v>531</v>
      </c>
      <c r="M2236" s="345">
        <f ca="1" t="shared" si="354"/>
        <v>172265.380000001</v>
      </c>
      <c r="N2236" s="345">
        <f ca="1" t="shared" si="355"/>
        <v>0</v>
      </c>
    </row>
    <row r="2237" ht="14.25" hidden="1" spans="1:14">
      <c r="A2237" s="334">
        <f>档案!A2236</f>
        <v>0</v>
      </c>
      <c r="B2237" s="334">
        <f ca="1" t="shared" si="348"/>
        <v>1</v>
      </c>
      <c r="D2237" s="334">
        <f ca="1" t="shared" si="356"/>
        <v>9</v>
      </c>
      <c r="E2237" s="327">
        <f ca="1" t="shared" si="357"/>
        <v>898</v>
      </c>
      <c r="F2237" s="327" t="str">
        <f ca="1">VLOOKUP(D2237,档案!A:C,3,FALSE)</f>
        <v>武汉开明</v>
      </c>
      <c r="G2237" s="338" t="str">
        <f ca="1">VLOOKUP(D2237,档案!A:B,2,FALSE)</f>
        <v>农商行豹澥支行310028</v>
      </c>
      <c r="H2237" s="328">
        <f ca="1" t="shared" si="349"/>
        <v>45777</v>
      </c>
      <c r="I2237" s="344" t="str">
        <f ca="1" t="shared" si="350"/>
        <v>生产部潘涛报销日照钢铁项目部4.16-4.17交通费用--个人</v>
      </c>
      <c r="J2237" s="344" t="str">
        <f ca="1" t="shared" si="351"/>
        <v>项目成本</v>
      </c>
      <c r="K2237" s="345">
        <f ca="1" t="shared" si="352"/>
        <v>0</v>
      </c>
      <c r="L2237" s="345">
        <f ca="1" t="shared" si="353"/>
        <v>241</v>
      </c>
      <c r="M2237" s="345">
        <f ca="1" t="shared" si="354"/>
        <v>172024.380000001</v>
      </c>
      <c r="N2237" s="345">
        <f ca="1" t="shared" si="355"/>
        <v>0</v>
      </c>
    </row>
    <row r="2238" ht="14.25" hidden="1" spans="1:14">
      <c r="A2238" s="334">
        <f>档案!A2237</f>
        <v>0</v>
      </c>
      <c r="B2238" s="334">
        <f ca="1" t="shared" si="348"/>
        <v>1</v>
      </c>
      <c r="D2238" s="334">
        <f ca="1" t="shared" si="356"/>
        <v>9</v>
      </c>
      <c r="E2238" s="327">
        <f ca="1" t="shared" si="357"/>
        <v>899</v>
      </c>
      <c r="F2238" s="327" t="str">
        <f ca="1">VLOOKUP(D2238,档案!A:C,3,FALSE)</f>
        <v>武汉开明</v>
      </c>
      <c r="G2238" s="338" t="str">
        <f ca="1">VLOOKUP(D2238,档案!A:B,2,FALSE)</f>
        <v>农商行豹澥支行310028</v>
      </c>
      <c r="H2238" s="328">
        <f ca="1" t="shared" si="349"/>
        <v>45777</v>
      </c>
      <c r="I2238" s="344" t="str">
        <f ca="1" t="shared" si="350"/>
        <v>生产部余永昕用款山西铝业车削使用25t吊车两个半个台班费用付仁杰--个人</v>
      </c>
      <c r="J2238" s="344" t="str">
        <f ca="1" t="shared" si="351"/>
        <v>项目成本</v>
      </c>
      <c r="K2238" s="345">
        <f ca="1" t="shared" si="352"/>
        <v>0</v>
      </c>
      <c r="L2238" s="345">
        <f ca="1" t="shared" si="353"/>
        <v>1100</v>
      </c>
      <c r="M2238" s="345">
        <f ca="1" t="shared" si="354"/>
        <v>170924.380000001</v>
      </c>
      <c r="N2238" s="345">
        <f ca="1" t="shared" si="355"/>
        <v>0</v>
      </c>
    </row>
    <row r="2239" ht="14.25" hidden="1" spans="1:14">
      <c r="A2239" s="334">
        <f>档案!A2238</f>
        <v>0</v>
      </c>
      <c r="B2239" s="334">
        <f ca="1" t="shared" si="348"/>
        <v>1</v>
      </c>
      <c r="D2239" s="334">
        <f ca="1" t="shared" si="356"/>
        <v>9</v>
      </c>
      <c r="E2239" s="327">
        <f ca="1" t="shared" si="357"/>
        <v>900</v>
      </c>
      <c r="F2239" s="327" t="str">
        <f ca="1">VLOOKUP(D2239,档案!A:C,3,FALSE)</f>
        <v>武汉开明</v>
      </c>
      <c r="G2239" s="338" t="str">
        <f ca="1">VLOOKUP(D2239,档案!A:B,2,FALSE)</f>
        <v>农商行豹澥支行310028</v>
      </c>
      <c r="H2239" s="328">
        <f ca="1" t="shared" si="349"/>
        <v>45777</v>
      </c>
      <c r="I2239" s="344" t="str">
        <f ca="1" t="shared" si="350"/>
        <v>生产部包兴报销四川峨胜4.17-4.18交通费--个人</v>
      </c>
      <c r="J2239" s="344" t="str">
        <f ca="1" t="shared" si="351"/>
        <v>项目成本</v>
      </c>
      <c r="K2239" s="345">
        <f ca="1" t="shared" si="352"/>
        <v>0</v>
      </c>
      <c r="L2239" s="345">
        <f ca="1" t="shared" si="353"/>
        <v>621</v>
      </c>
      <c r="M2239" s="345">
        <f ca="1" t="shared" si="354"/>
        <v>170303.380000001</v>
      </c>
      <c r="N2239" s="345">
        <f ca="1" t="shared" si="355"/>
        <v>0</v>
      </c>
    </row>
    <row r="2240" ht="14.25" hidden="1" spans="1:14">
      <c r="A2240" s="334">
        <f>档案!A2239</f>
        <v>0</v>
      </c>
      <c r="B2240" s="334">
        <f ca="1" t="shared" si="348"/>
        <v>1</v>
      </c>
      <c r="D2240" s="334">
        <f ca="1" t="shared" si="356"/>
        <v>9</v>
      </c>
      <c r="E2240" s="327">
        <f ca="1" t="shared" si="357"/>
        <v>901</v>
      </c>
      <c r="F2240" s="327" t="str">
        <f ca="1">VLOOKUP(D2240,档案!A:C,3,FALSE)</f>
        <v>武汉开明</v>
      </c>
      <c r="G2240" s="338" t="str">
        <f ca="1">VLOOKUP(D2240,档案!A:B,2,FALSE)</f>
        <v>农商行豹澥支行310028</v>
      </c>
      <c r="H2240" s="328">
        <f ca="1" t="shared" si="349"/>
        <v>45777</v>
      </c>
      <c r="I2240" s="344" t="str">
        <f ca="1" t="shared" si="350"/>
        <v>生产部朱太礼报销安徽皖维高新材料4.16-4.18交通费--个人</v>
      </c>
      <c r="J2240" s="344" t="str">
        <f ca="1" t="shared" si="351"/>
        <v>项目成本</v>
      </c>
      <c r="K2240" s="345">
        <f ca="1" t="shared" si="352"/>
        <v>0</v>
      </c>
      <c r="L2240" s="345">
        <f ca="1" t="shared" si="353"/>
        <v>514</v>
      </c>
      <c r="M2240" s="345">
        <f ca="1" t="shared" si="354"/>
        <v>169789.380000001</v>
      </c>
      <c r="N2240" s="345">
        <f ca="1" t="shared" si="355"/>
        <v>0</v>
      </c>
    </row>
    <row r="2241" ht="14.25" hidden="1" spans="1:14">
      <c r="A2241" s="334">
        <f>档案!A2240</f>
        <v>0</v>
      </c>
      <c r="B2241" s="334">
        <f ca="1" t="shared" si="348"/>
        <v>1</v>
      </c>
      <c r="D2241" s="334">
        <f ca="1" t="shared" si="356"/>
        <v>9</v>
      </c>
      <c r="E2241" s="327">
        <f ca="1" t="shared" si="357"/>
        <v>902</v>
      </c>
      <c r="F2241" s="327" t="str">
        <f ca="1">VLOOKUP(D2241,档案!A:C,3,FALSE)</f>
        <v>武汉开明</v>
      </c>
      <c r="G2241" s="338" t="str">
        <f ca="1">VLOOKUP(D2241,档案!A:B,2,FALSE)</f>
        <v>农商行豹澥支行310028</v>
      </c>
      <c r="H2241" s="328">
        <f ca="1" t="shared" si="349"/>
        <v>45777</v>
      </c>
      <c r="I2241" s="344" t="str">
        <f ca="1" t="shared" si="350"/>
        <v>生产部张泽松报销日照钢铁4.16-4.17交通费--个人</v>
      </c>
      <c r="J2241" s="344" t="str">
        <f ca="1" t="shared" si="351"/>
        <v>项目成本</v>
      </c>
      <c r="K2241" s="345">
        <f ca="1" t="shared" si="352"/>
        <v>0</v>
      </c>
      <c r="L2241" s="345">
        <f ca="1" t="shared" si="353"/>
        <v>235</v>
      </c>
      <c r="M2241" s="345">
        <f ca="1" t="shared" si="354"/>
        <v>169554.380000001</v>
      </c>
      <c r="N2241" s="345">
        <f ca="1" t="shared" si="355"/>
        <v>0</v>
      </c>
    </row>
    <row r="2242" ht="14.25" hidden="1" spans="1:14">
      <c r="A2242" s="334">
        <f>档案!A2241</f>
        <v>0</v>
      </c>
      <c r="B2242" s="334">
        <f ca="1" t="shared" si="348"/>
        <v>1</v>
      </c>
      <c r="D2242" s="334">
        <f ca="1" t="shared" si="356"/>
        <v>9</v>
      </c>
      <c r="E2242" s="327">
        <f ca="1" t="shared" si="357"/>
        <v>903</v>
      </c>
      <c r="F2242" s="327" t="str">
        <f ca="1">VLOOKUP(D2242,档案!A:C,3,FALSE)</f>
        <v>武汉开明</v>
      </c>
      <c r="G2242" s="338" t="str">
        <f ca="1">VLOOKUP(D2242,档案!A:B,2,FALSE)</f>
        <v>农商行豹澥支行310028</v>
      </c>
      <c r="H2242" s="328">
        <f ca="1" t="shared" si="349"/>
        <v>45777</v>
      </c>
      <c r="I2242" s="344" t="str">
        <f ca="1" t="shared" si="350"/>
        <v>生产部程旭文报销山西铝业4.30-4.31交通费--个人</v>
      </c>
      <c r="J2242" s="344" t="str">
        <f ca="1" t="shared" si="351"/>
        <v>项目成本</v>
      </c>
      <c r="K2242" s="345">
        <f ca="1" t="shared" si="352"/>
        <v>0</v>
      </c>
      <c r="L2242" s="345">
        <f ca="1" t="shared" si="353"/>
        <v>422</v>
      </c>
      <c r="M2242" s="345">
        <f ca="1" t="shared" si="354"/>
        <v>169132.380000001</v>
      </c>
      <c r="N2242" s="345">
        <f ca="1" t="shared" si="355"/>
        <v>0</v>
      </c>
    </row>
    <row r="2243" ht="14.25" hidden="1" spans="1:14">
      <c r="A2243" s="334">
        <f>档案!A2242</f>
        <v>0</v>
      </c>
      <c r="B2243" s="334">
        <f ca="1" t="shared" ref="B2243:B2306" si="358">COUNTA(INDIRECT("'"&amp;A2243&amp;"'!a:a"))</f>
        <v>1</v>
      </c>
      <c r="D2243" s="334">
        <f ca="1" t="shared" si="356"/>
        <v>9</v>
      </c>
      <c r="E2243" s="327">
        <f ca="1" t="shared" si="357"/>
        <v>904</v>
      </c>
      <c r="F2243" s="327" t="str">
        <f ca="1">VLOOKUP(D2243,档案!A:C,3,FALSE)</f>
        <v>武汉开明</v>
      </c>
      <c r="G2243" s="338" t="str">
        <f ca="1">VLOOKUP(D2243,档案!A:B,2,FALSE)</f>
        <v>农商行豹澥支行310028</v>
      </c>
      <c r="H2243" s="328">
        <f ca="1" t="shared" ref="H2243:H2306" si="359">INDEX(INDIRECT("'"&amp;$D2243&amp;"'!A:g"),$E2243,COLUMN()-7)</f>
        <v>45777</v>
      </c>
      <c r="I2243" s="344" t="str">
        <f ca="1" t="shared" ref="I2243:I2306" si="360">INDEX(INDIRECT("'"&amp;$D2243&amp;"'!A:g"),$E2243,COLUMN()-7)</f>
        <v>生产部王小兵报销青海盐湖镁业4.12-4.13交通费--个人</v>
      </c>
      <c r="J2243" s="344" t="str">
        <f ca="1" t="shared" ref="J2243:J2306" si="361">INDEX(INDIRECT("'"&amp;$D2243&amp;"'!A:g"),$E2243,COLUMN()-7)</f>
        <v>项目成本</v>
      </c>
      <c r="K2243" s="345">
        <f ca="1" t="shared" ref="K2243:K2306" si="362">INDEX(INDIRECT("'"&amp;$D2243&amp;"'!A:g"),$E2243,COLUMN()-7)</f>
        <v>0</v>
      </c>
      <c r="L2243" s="345">
        <f ca="1" t="shared" ref="L2243:L2306" si="363">INDEX(INDIRECT("'"&amp;$D2243&amp;"'!A:g"),$E2243,COLUMN()-7)</f>
        <v>546.5</v>
      </c>
      <c r="M2243" s="345">
        <f ca="1" t="shared" ref="M2243:M2306" si="364">INDEX(INDIRECT("'"&amp;$D2243&amp;"'!A:g"),$E2243,COLUMN()-7)</f>
        <v>168585.880000001</v>
      </c>
      <c r="N2243" s="345">
        <f ca="1" t="shared" ref="N2243:N2306" si="365">INDEX(INDIRECT("'"&amp;$D2243&amp;"'!A:g"),$E2243,COLUMN()-7)</f>
        <v>0</v>
      </c>
    </row>
    <row r="2244" ht="14.25" hidden="1" spans="1:14">
      <c r="A2244" s="334">
        <f>档案!A2243</f>
        <v>0</v>
      </c>
      <c r="B2244" s="334">
        <f ca="1" t="shared" si="358"/>
        <v>1</v>
      </c>
      <c r="D2244" s="334">
        <f ca="1" t="shared" ref="D2244:D2307" si="366">IF(E2243&gt;=VLOOKUP(D2243,A:B,2,FALSE),D2243+1,D2243)</f>
        <v>9</v>
      </c>
      <c r="E2244" s="327">
        <f ca="1" t="shared" ref="E2244:E2307" si="367">IF(E2243&gt;=VLOOKUP(D2243,A:B,2,FALSE),3,E2243+1)</f>
        <v>905</v>
      </c>
      <c r="F2244" s="327" t="str">
        <f ca="1">VLOOKUP(D2244,档案!A:C,3,FALSE)</f>
        <v>武汉开明</v>
      </c>
      <c r="G2244" s="338" t="str">
        <f ca="1">VLOOKUP(D2244,档案!A:B,2,FALSE)</f>
        <v>农商行豹澥支行310028</v>
      </c>
      <c r="H2244" s="328">
        <f ca="1" t="shared" si="359"/>
        <v>45777</v>
      </c>
      <c r="I2244" s="344" t="str">
        <f ca="1" t="shared" si="360"/>
        <v>生产部杜继红报销山西铝业4.6-4.7交通费--个人</v>
      </c>
      <c r="J2244" s="344" t="str">
        <f ca="1" t="shared" si="361"/>
        <v>项目成本</v>
      </c>
      <c r="K2244" s="345">
        <f ca="1" t="shared" si="362"/>
        <v>0</v>
      </c>
      <c r="L2244" s="345">
        <f ca="1" t="shared" si="363"/>
        <v>221</v>
      </c>
      <c r="M2244" s="345">
        <f ca="1" t="shared" si="364"/>
        <v>168364.880000001</v>
      </c>
      <c r="N2244" s="345">
        <f ca="1" t="shared" si="365"/>
        <v>0</v>
      </c>
    </row>
    <row r="2245" ht="14.25" hidden="1" spans="1:14">
      <c r="A2245" s="334">
        <f>档案!A2244</f>
        <v>0</v>
      </c>
      <c r="B2245" s="334">
        <f ca="1" t="shared" si="358"/>
        <v>1</v>
      </c>
      <c r="D2245" s="334">
        <f ca="1" t="shared" si="366"/>
        <v>9</v>
      </c>
      <c r="E2245" s="327">
        <f ca="1" t="shared" si="367"/>
        <v>906</v>
      </c>
      <c r="F2245" s="327" t="str">
        <f ca="1">VLOOKUP(D2245,档案!A:C,3,FALSE)</f>
        <v>武汉开明</v>
      </c>
      <c r="G2245" s="338" t="str">
        <f ca="1">VLOOKUP(D2245,档案!A:B,2,FALSE)</f>
        <v>农商行豹澥支行310028</v>
      </c>
      <c r="H2245" s="328">
        <f ca="1" t="shared" si="359"/>
        <v>45777</v>
      </c>
      <c r="I2245" s="344" t="str">
        <f ca="1" t="shared" si="360"/>
        <v>生产部杜继红报销山西铝业2.3-2.4交通费--个人</v>
      </c>
      <c r="J2245" s="344" t="str">
        <f ca="1" t="shared" si="361"/>
        <v>项目成本</v>
      </c>
      <c r="K2245" s="345">
        <f ca="1" t="shared" si="362"/>
        <v>0</v>
      </c>
      <c r="L2245" s="345">
        <f ca="1" t="shared" si="363"/>
        <v>481.5</v>
      </c>
      <c r="M2245" s="345">
        <f ca="1" t="shared" si="364"/>
        <v>167883.380000001</v>
      </c>
      <c r="N2245" s="345">
        <f ca="1" t="shared" si="365"/>
        <v>0</v>
      </c>
    </row>
    <row r="2246" ht="14.25" hidden="1" spans="1:14">
      <c r="A2246" s="334">
        <f>档案!A2245</f>
        <v>0</v>
      </c>
      <c r="B2246" s="334">
        <f ca="1" t="shared" si="358"/>
        <v>1</v>
      </c>
      <c r="D2246" s="334">
        <f ca="1" t="shared" si="366"/>
        <v>9</v>
      </c>
      <c r="E2246" s="327">
        <f ca="1" t="shared" si="367"/>
        <v>907</v>
      </c>
      <c r="F2246" s="327" t="str">
        <f ca="1">VLOOKUP(D2246,档案!A:C,3,FALSE)</f>
        <v>武汉开明</v>
      </c>
      <c r="G2246" s="338" t="str">
        <f ca="1">VLOOKUP(D2246,档案!A:B,2,FALSE)</f>
        <v>农商行豹澥支行310028</v>
      </c>
      <c r="H2246" s="328">
        <f ca="1" t="shared" si="359"/>
        <v>45777</v>
      </c>
      <c r="I2246" s="344" t="str">
        <f ca="1" t="shared" si="360"/>
        <v>生产部王小兵报销张家港火车站到济南2.27-2.28交通费--个人</v>
      </c>
      <c r="J2246" s="344" t="str">
        <f ca="1" t="shared" si="361"/>
        <v>项目成本</v>
      </c>
      <c r="K2246" s="345">
        <f ca="1" t="shared" si="362"/>
        <v>0</v>
      </c>
      <c r="L2246" s="345">
        <f ca="1" t="shared" si="363"/>
        <v>250.9</v>
      </c>
      <c r="M2246" s="345">
        <f ca="1" t="shared" si="364"/>
        <v>167632.480000001</v>
      </c>
      <c r="N2246" s="345">
        <f ca="1" t="shared" si="365"/>
        <v>0</v>
      </c>
    </row>
    <row r="2247" ht="14.25" hidden="1" spans="1:14">
      <c r="A2247" s="334">
        <f>档案!A2246</f>
        <v>0</v>
      </c>
      <c r="B2247" s="334">
        <f ca="1" t="shared" si="358"/>
        <v>1</v>
      </c>
      <c r="D2247" s="334">
        <f ca="1" t="shared" si="366"/>
        <v>9</v>
      </c>
      <c r="E2247" s="327">
        <f ca="1" t="shared" si="367"/>
        <v>908</v>
      </c>
      <c r="F2247" s="327" t="str">
        <f ca="1">VLOOKUP(D2247,档案!A:C,3,FALSE)</f>
        <v>武汉开明</v>
      </c>
      <c r="G2247" s="338" t="str">
        <f ca="1">VLOOKUP(D2247,档案!A:B,2,FALSE)</f>
        <v>农商行豹澥支行310028</v>
      </c>
      <c r="H2247" s="328">
        <f ca="1" t="shared" si="359"/>
        <v>45777</v>
      </c>
      <c r="I2247" s="344" t="str">
        <f ca="1" t="shared" si="360"/>
        <v>生产部李权智用款日照钢铁代张凯华发放2024.9月到2025年1月期间宋世文、李纪岗工资，每月发放1万。--个人</v>
      </c>
      <c r="J2247" s="344" t="str">
        <f ca="1" t="shared" si="361"/>
        <v>项目成本</v>
      </c>
      <c r="K2247" s="345">
        <f ca="1" t="shared" si="362"/>
        <v>0</v>
      </c>
      <c r="L2247" s="345">
        <f ca="1" t="shared" si="363"/>
        <v>20000</v>
      </c>
      <c r="M2247" s="345">
        <f ca="1" t="shared" si="364"/>
        <v>147632.480000001</v>
      </c>
      <c r="N2247" s="345">
        <f ca="1" t="shared" si="365"/>
        <v>0</v>
      </c>
    </row>
    <row r="2248" ht="14.25" hidden="1" spans="1:14">
      <c r="A2248" s="334">
        <f>档案!A2247</f>
        <v>0</v>
      </c>
      <c r="B2248" s="334">
        <f ca="1" t="shared" si="358"/>
        <v>1</v>
      </c>
      <c r="D2248" s="334">
        <f ca="1" t="shared" si="366"/>
        <v>9</v>
      </c>
      <c r="E2248" s="327">
        <f ca="1" t="shared" si="367"/>
        <v>909</v>
      </c>
      <c r="F2248" s="327" t="str">
        <f ca="1">VLOOKUP(D2248,档案!A:C,3,FALSE)</f>
        <v>武汉开明</v>
      </c>
      <c r="G2248" s="338" t="str">
        <f ca="1">VLOOKUP(D2248,档案!A:B,2,FALSE)</f>
        <v>农商行豹澥支行310028</v>
      </c>
      <c r="H2248" s="328">
        <f ca="1" t="shared" si="359"/>
        <v>45777</v>
      </c>
      <c r="I2248" s="344" t="str">
        <f ca="1" t="shared" si="360"/>
        <v>生产部李权智用款日照钢铁代张凯华发放2024.9月到2025年1月期间张磊、赵丙松工资，每月发放1万。--个人</v>
      </c>
      <c r="J2248" s="344" t="str">
        <f ca="1" t="shared" si="361"/>
        <v>项目成本</v>
      </c>
      <c r="K2248" s="345">
        <f ca="1" t="shared" si="362"/>
        <v>0</v>
      </c>
      <c r="L2248" s="345">
        <f ca="1" t="shared" si="363"/>
        <v>20000</v>
      </c>
      <c r="M2248" s="345">
        <f ca="1" t="shared" si="364"/>
        <v>127632.480000001</v>
      </c>
      <c r="N2248" s="345">
        <f ca="1" t="shared" si="365"/>
        <v>0</v>
      </c>
    </row>
    <row r="2249" ht="14.25" hidden="1" spans="1:14">
      <c r="A2249" s="334">
        <f>档案!A2248</f>
        <v>0</v>
      </c>
      <c r="B2249" s="334">
        <f ca="1" t="shared" si="358"/>
        <v>1</v>
      </c>
      <c r="D2249" s="334">
        <f ca="1" t="shared" si="366"/>
        <v>9</v>
      </c>
      <c r="E2249" s="327">
        <f ca="1" t="shared" si="367"/>
        <v>910</v>
      </c>
      <c r="F2249" s="327" t="str">
        <f ca="1">VLOOKUP(D2249,档案!A:C,3,FALSE)</f>
        <v>武汉开明</v>
      </c>
      <c r="G2249" s="338" t="str">
        <f ca="1">VLOOKUP(D2249,档案!A:B,2,FALSE)</f>
        <v>农商行豹澥支行310028</v>
      </c>
      <c r="H2249" s="328">
        <f ca="1" t="shared" si="359"/>
        <v>45777</v>
      </c>
      <c r="I2249" s="344" t="str">
        <f ca="1" t="shared" si="360"/>
        <v>生产部李权智用款日照钢铁（2025.2-3月）李纪岗4638.39元， （2025年2月）宋世文1119.9元--个人</v>
      </c>
      <c r="J2249" s="344" t="str">
        <f ca="1" t="shared" si="361"/>
        <v>项目成本</v>
      </c>
      <c r="K2249" s="345">
        <f ca="1" t="shared" si="362"/>
        <v>0</v>
      </c>
      <c r="L2249" s="345">
        <f ca="1" t="shared" si="363"/>
        <v>5758.79</v>
      </c>
      <c r="M2249" s="345">
        <f ca="1" t="shared" si="364"/>
        <v>121873.690000001</v>
      </c>
      <c r="N2249" s="345">
        <f ca="1" t="shared" si="365"/>
        <v>0</v>
      </c>
    </row>
    <row r="2250" ht="14.25" hidden="1" spans="1:14">
      <c r="A2250" s="334">
        <f>档案!A2249</f>
        <v>0</v>
      </c>
      <c r="B2250" s="334">
        <f ca="1" t="shared" si="358"/>
        <v>1</v>
      </c>
      <c r="D2250" s="334">
        <f ca="1" t="shared" si="366"/>
        <v>9</v>
      </c>
      <c r="E2250" s="327">
        <f ca="1" t="shared" si="367"/>
        <v>911</v>
      </c>
      <c r="F2250" s="327" t="str">
        <f ca="1">VLOOKUP(D2250,档案!A:C,3,FALSE)</f>
        <v>武汉开明</v>
      </c>
      <c r="G2250" s="338" t="str">
        <f ca="1">VLOOKUP(D2250,档案!A:B,2,FALSE)</f>
        <v>农商行豹澥支行310028</v>
      </c>
      <c r="H2250" s="328">
        <f ca="1" t="shared" si="359"/>
        <v>45777</v>
      </c>
      <c r="I2250" s="344" t="str">
        <f ca="1" t="shared" si="360"/>
        <v>生产部李权智用款日照钢铁史德法团队赵正国工资7200元，印世茂工资1160元--个人</v>
      </c>
      <c r="J2250" s="344" t="str">
        <f ca="1" t="shared" si="361"/>
        <v>项目成本</v>
      </c>
      <c r="K2250" s="345">
        <f ca="1" t="shared" si="362"/>
        <v>0</v>
      </c>
      <c r="L2250" s="345">
        <f ca="1" t="shared" si="363"/>
        <v>8360</v>
      </c>
      <c r="M2250" s="345">
        <f ca="1" t="shared" si="364"/>
        <v>113513.690000001</v>
      </c>
      <c r="N2250" s="345">
        <f ca="1" t="shared" si="365"/>
        <v>0</v>
      </c>
    </row>
    <row r="2251" ht="14.25" hidden="1" spans="1:14">
      <c r="A2251" s="334">
        <f>档案!A2250</f>
        <v>0</v>
      </c>
      <c r="B2251" s="334">
        <f ca="1" t="shared" si="358"/>
        <v>1</v>
      </c>
      <c r="D2251" s="334">
        <f ca="1" t="shared" si="366"/>
        <v>9</v>
      </c>
      <c r="E2251" s="327">
        <f ca="1" t="shared" si="367"/>
        <v>912</v>
      </c>
      <c r="F2251" s="327" t="str">
        <f ca="1">VLOOKUP(D2251,档案!A:C,3,FALSE)</f>
        <v>武汉开明</v>
      </c>
      <c r="G2251" s="338" t="str">
        <f ca="1">VLOOKUP(D2251,档案!A:B,2,FALSE)</f>
        <v>农商行豹澥支行310028</v>
      </c>
      <c r="H2251" s="328">
        <f ca="1" t="shared" si="359"/>
        <v>45777</v>
      </c>
      <c r="I2251" s="344" t="str">
        <f ca="1" t="shared" si="360"/>
        <v>生产部李权智用款日照钢铁项目部农民工工资。（总金额97141.61元，发放70%67999.13）--公司</v>
      </c>
      <c r="J2251" s="344" t="str">
        <f ca="1" t="shared" si="361"/>
        <v>项目成本</v>
      </c>
      <c r="K2251" s="345">
        <f ca="1" t="shared" si="362"/>
        <v>0</v>
      </c>
      <c r="L2251" s="345">
        <f ca="1" t="shared" si="363"/>
        <v>67999.14</v>
      </c>
      <c r="M2251" s="345">
        <f ca="1" t="shared" si="364"/>
        <v>45514.5500000007</v>
      </c>
      <c r="N2251" s="345">
        <f ca="1" t="shared" si="365"/>
        <v>0</v>
      </c>
    </row>
    <row r="2252" ht="14.25" hidden="1" spans="1:14">
      <c r="A2252" s="334">
        <f>档案!A2251</f>
        <v>0</v>
      </c>
      <c r="B2252" s="334">
        <f ca="1" t="shared" si="358"/>
        <v>1</v>
      </c>
      <c r="D2252" s="334">
        <f ca="1" t="shared" si="366"/>
        <v>9</v>
      </c>
      <c r="E2252" s="327">
        <f ca="1" t="shared" si="367"/>
        <v>913</v>
      </c>
      <c r="F2252" s="327" t="str">
        <f ca="1">VLOOKUP(D2252,档案!A:C,3,FALSE)</f>
        <v>武汉开明</v>
      </c>
      <c r="G2252" s="338" t="str">
        <f ca="1">VLOOKUP(D2252,档案!A:B,2,FALSE)</f>
        <v>农商行豹澥支行310028</v>
      </c>
      <c r="H2252" s="328">
        <f ca="1" t="shared" si="359"/>
        <v>45777</v>
      </c>
      <c r="I2252" s="344" t="str">
        <f ca="1" t="shared" si="360"/>
        <v>生产部张月用款青海发投现场施工需要刻章，刻章费用80元，押金3000元付江苏唐电电力安装有限公司--公司</v>
      </c>
      <c r="J2252" s="344" t="str">
        <f ca="1" t="shared" si="361"/>
        <v>项目成本</v>
      </c>
      <c r="K2252" s="345">
        <f ca="1" t="shared" si="362"/>
        <v>0</v>
      </c>
      <c r="L2252" s="345">
        <f ca="1" t="shared" si="363"/>
        <v>3080</v>
      </c>
      <c r="M2252" s="345">
        <f ca="1" t="shared" si="364"/>
        <v>42434.5500000007</v>
      </c>
      <c r="N2252" s="345">
        <f ca="1" t="shared" si="365"/>
        <v>0</v>
      </c>
    </row>
    <row r="2253" ht="14.25" hidden="1" spans="1:14">
      <c r="A2253" s="334">
        <f>档案!A2252</f>
        <v>0</v>
      </c>
      <c r="B2253" s="334">
        <f ca="1" t="shared" si="358"/>
        <v>1</v>
      </c>
      <c r="D2253" s="334">
        <f ca="1" t="shared" si="366"/>
        <v>9</v>
      </c>
      <c r="E2253" s="327">
        <f ca="1" t="shared" si="367"/>
        <v>914</v>
      </c>
      <c r="F2253" s="327" t="str">
        <f ca="1">VLOOKUP(D2253,档案!A:C,3,FALSE)</f>
        <v>武汉开明</v>
      </c>
      <c r="G2253" s="338" t="str">
        <f ca="1">VLOOKUP(D2253,档案!A:B,2,FALSE)</f>
        <v>农商行豹澥支行310028</v>
      </c>
      <c r="H2253" s="328">
        <f ca="1" t="shared" si="359"/>
        <v>45777</v>
      </c>
      <c r="I2253" s="344" t="str">
        <f ca="1" t="shared" si="360"/>
        <v>江苏唐电电力安装有限公司退回刻章押金</v>
      </c>
      <c r="J2253" s="344" t="str">
        <f ca="1" t="shared" si="361"/>
        <v>其他收款</v>
      </c>
      <c r="K2253" s="345">
        <f ca="1" t="shared" si="362"/>
        <v>3080</v>
      </c>
      <c r="L2253" s="345">
        <f ca="1" t="shared" si="363"/>
        <v>0</v>
      </c>
      <c r="M2253" s="345">
        <f ca="1" t="shared" si="364"/>
        <v>45514.5500000007</v>
      </c>
      <c r="N2253" s="345">
        <f ca="1" t="shared" si="365"/>
        <v>0</v>
      </c>
    </row>
    <row r="2254" ht="14.25" hidden="1" spans="1:14">
      <c r="A2254" s="334">
        <f>档案!A2253</f>
        <v>0</v>
      </c>
      <c r="B2254" s="334">
        <f ca="1" t="shared" si="358"/>
        <v>1</v>
      </c>
      <c r="D2254" s="334">
        <f ca="1" t="shared" si="366"/>
        <v>9</v>
      </c>
      <c r="E2254" s="327">
        <f ca="1" t="shared" si="367"/>
        <v>915</v>
      </c>
      <c r="F2254" s="327" t="str">
        <f ca="1">VLOOKUP(D2254,档案!A:C,3,FALSE)</f>
        <v>武汉开明</v>
      </c>
      <c r="G2254" s="338" t="str">
        <f ca="1">VLOOKUP(D2254,档案!A:B,2,FALSE)</f>
        <v>农商行豹澥支行310028</v>
      </c>
      <c r="H2254" s="328">
        <f ca="1" t="shared" si="359"/>
        <v>45777</v>
      </c>
      <c r="I2254" s="344" t="str">
        <f ca="1" t="shared" si="360"/>
        <v>收到湖北中行转款</v>
      </c>
      <c r="J2254" s="344" t="str">
        <f ca="1" t="shared" si="361"/>
        <v>他行转入或存现</v>
      </c>
      <c r="K2254" s="345">
        <f ca="1" t="shared" si="362"/>
        <v>100000</v>
      </c>
      <c r="L2254" s="345">
        <f ca="1" t="shared" si="363"/>
        <v>0</v>
      </c>
      <c r="M2254" s="345">
        <f ca="1" t="shared" si="364"/>
        <v>145514.550000001</v>
      </c>
      <c r="N2254" s="345">
        <f ca="1" t="shared" si="365"/>
        <v>0</v>
      </c>
    </row>
    <row r="2255" ht="14.25" hidden="1" spans="1:14">
      <c r="A2255" s="334">
        <f>档案!A2254</f>
        <v>0</v>
      </c>
      <c r="B2255" s="334">
        <f ca="1" t="shared" si="358"/>
        <v>1</v>
      </c>
      <c r="D2255" s="334">
        <f ca="1" t="shared" si="366"/>
        <v>9</v>
      </c>
      <c r="E2255" s="327">
        <f ca="1" t="shared" si="367"/>
        <v>916</v>
      </c>
      <c r="F2255" s="327" t="str">
        <f ca="1">VLOOKUP(D2255,档案!A:C,3,FALSE)</f>
        <v>武汉开明</v>
      </c>
      <c r="G2255" s="338" t="str">
        <f ca="1">VLOOKUP(D2255,档案!A:B,2,FALSE)</f>
        <v>农商行豹澥支行310028</v>
      </c>
      <c r="H2255" s="328">
        <f ca="1" t="shared" si="359"/>
        <v>45777</v>
      </c>
      <c r="I2255" s="344" t="str">
        <f ca="1" t="shared" si="360"/>
        <v>武汉农商行转武汉浦发</v>
      </c>
      <c r="J2255" s="344" t="str">
        <f ca="1" t="shared" si="361"/>
        <v>转出他行或提现</v>
      </c>
      <c r="K2255" s="345">
        <f ca="1" t="shared" si="362"/>
        <v>0</v>
      </c>
      <c r="L2255" s="345">
        <f ca="1" t="shared" si="363"/>
        <v>70000</v>
      </c>
      <c r="M2255" s="345">
        <f ca="1" t="shared" si="364"/>
        <v>75514.5500000007</v>
      </c>
      <c r="N2255" s="345">
        <f ca="1" t="shared" si="365"/>
        <v>0</v>
      </c>
    </row>
    <row r="2256" ht="14.25" hidden="1" spans="1:14">
      <c r="A2256" s="334">
        <f>档案!A2255</f>
        <v>0</v>
      </c>
      <c r="B2256" s="334">
        <f ca="1" t="shared" si="358"/>
        <v>1</v>
      </c>
      <c r="D2256" s="334">
        <f ca="1" t="shared" si="366"/>
        <v>9</v>
      </c>
      <c r="E2256" s="327">
        <f ca="1" t="shared" si="367"/>
        <v>917</v>
      </c>
      <c r="F2256" s="327" t="str">
        <f ca="1">VLOOKUP(D2256,档案!A:C,3,FALSE)</f>
        <v>武汉开明</v>
      </c>
      <c r="G2256" s="338" t="str">
        <f ca="1">VLOOKUP(D2256,档案!A:B,2,FALSE)</f>
        <v>农商行豹澥支行310028</v>
      </c>
      <c r="H2256" s="328">
        <f ca="1" t="shared" si="359"/>
        <v>45777</v>
      </c>
      <c r="I2256" s="344" t="str">
        <f ca="1" t="shared" si="360"/>
        <v>转王先梅邮政账户</v>
      </c>
      <c r="J2256" s="344" t="str">
        <f ca="1" t="shared" si="361"/>
        <v>转出他行或提现</v>
      </c>
      <c r="K2256" s="345">
        <f ca="1" t="shared" si="362"/>
        <v>0</v>
      </c>
      <c r="L2256" s="345">
        <f ca="1" t="shared" si="363"/>
        <v>30000</v>
      </c>
      <c r="M2256" s="345">
        <f ca="1" t="shared" si="364"/>
        <v>45514.5500000007</v>
      </c>
      <c r="N2256" s="345">
        <f ca="1" t="shared" si="365"/>
        <v>0</v>
      </c>
    </row>
    <row r="2257" ht="14.25" hidden="1" spans="1:14">
      <c r="A2257" s="334">
        <f>档案!A2256</f>
        <v>0</v>
      </c>
      <c r="B2257" s="334">
        <f ca="1" t="shared" si="358"/>
        <v>1</v>
      </c>
      <c r="D2257" s="334">
        <f ca="1" t="shared" si="366"/>
        <v>9</v>
      </c>
      <c r="E2257" s="327">
        <f ca="1" t="shared" si="367"/>
        <v>918</v>
      </c>
      <c r="F2257" s="327" t="str">
        <f ca="1">VLOOKUP(D2257,档案!A:C,3,FALSE)</f>
        <v>武汉开明</v>
      </c>
      <c r="G2257" s="338" t="str">
        <f ca="1">VLOOKUP(D2257,档案!A:B,2,FALSE)</f>
        <v>农商行豹澥支行310028</v>
      </c>
      <c r="H2257" s="328">
        <f ca="1" t="shared" si="359"/>
        <v>45777</v>
      </c>
      <c r="I2257" s="344" t="str">
        <f ca="1" t="shared" si="360"/>
        <v>赵正国日照钢铁2月工资退回</v>
      </c>
      <c r="J2257" s="344" t="str">
        <f ca="1" t="shared" si="361"/>
        <v>其他收款</v>
      </c>
      <c r="K2257" s="345">
        <f ca="1" t="shared" si="362"/>
        <v>7200</v>
      </c>
      <c r="L2257" s="345">
        <f ca="1" t="shared" si="363"/>
        <v>0</v>
      </c>
      <c r="M2257" s="345">
        <f ca="1" t="shared" si="364"/>
        <v>52714.5500000007</v>
      </c>
      <c r="N2257" s="345">
        <f ca="1" t="shared" si="365"/>
        <v>0</v>
      </c>
    </row>
    <row r="2258" ht="14.25" hidden="1" spans="1:14">
      <c r="A2258" s="334">
        <f>档案!A2257</f>
        <v>0</v>
      </c>
      <c r="B2258" s="334">
        <f ca="1" t="shared" si="358"/>
        <v>1</v>
      </c>
      <c r="D2258" s="334">
        <f ca="1" t="shared" si="366"/>
        <v>9</v>
      </c>
      <c r="E2258" s="327">
        <f ca="1" t="shared" si="367"/>
        <v>919</v>
      </c>
      <c r="F2258" s="327" t="str">
        <f ca="1">VLOOKUP(D2258,档案!A:C,3,FALSE)</f>
        <v>武汉开明</v>
      </c>
      <c r="G2258" s="338" t="str">
        <f ca="1">VLOOKUP(D2258,档案!A:B,2,FALSE)</f>
        <v>农商行豹澥支行310028</v>
      </c>
      <c r="H2258" s="328">
        <f ca="1" t="shared" si="359"/>
        <v>45777</v>
      </c>
      <c r="I2258" s="344" t="str">
        <f ca="1" t="shared" si="360"/>
        <v>赵正国日照钢铁外协工资退回</v>
      </c>
      <c r="J2258" s="344" t="str">
        <f ca="1" t="shared" si="361"/>
        <v>其他收款</v>
      </c>
      <c r="K2258" s="345">
        <f ca="1" t="shared" si="362"/>
        <v>4693.5</v>
      </c>
      <c r="L2258" s="345">
        <f ca="1" t="shared" si="363"/>
        <v>0</v>
      </c>
      <c r="M2258" s="345">
        <f ca="1" t="shared" si="364"/>
        <v>57408.0500000007</v>
      </c>
      <c r="N2258" s="345">
        <f ca="1" t="shared" si="365"/>
        <v>0</v>
      </c>
    </row>
    <row r="2259" ht="14.25" hidden="1" spans="1:14">
      <c r="A2259" s="334">
        <f>档案!A2258</f>
        <v>0</v>
      </c>
      <c r="B2259" s="334">
        <f ca="1" t="shared" si="358"/>
        <v>1</v>
      </c>
      <c r="D2259" s="334">
        <f ca="1" t="shared" si="366"/>
        <v>9</v>
      </c>
      <c r="E2259" s="327">
        <f ca="1" t="shared" si="367"/>
        <v>920</v>
      </c>
      <c r="F2259" s="327" t="str">
        <f ca="1">VLOOKUP(D2259,档案!A:C,3,FALSE)</f>
        <v>武汉开明</v>
      </c>
      <c r="G2259" s="338" t="str">
        <f ca="1">VLOOKUP(D2259,档案!A:B,2,FALSE)</f>
        <v>农商行豹澥支行310028</v>
      </c>
      <c r="H2259" s="328">
        <f ca="1" t="shared" si="359"/>
        <v>45777</v>
      </c>
      <c r="I2259" s="344" t="str">
        <f ca="1" t="shared" si="360"/>
        <v>收到湖北中行转款</v>
      </c>
      <c r="J2259" s="344" t="str">
        <f ca="1" t="shared" si="361"/>
        <v>他行转入或存现</v>
      </c>
      <c r="K2259" s="345">
        <f ca="1" t="shared" si="362"/>
        <v>80000</v>
      </c>
      <c r="L2259" s="345">
        <f ca="1" t="shared" si="363"/>
        <v>0</v>
      </c>
      <c r="M2259" s="345">
        <f ca="1" t="shared" si="364"/>
        <v>137408.050000001</v>
      </c>
      <c r="N2259" s="345">
        <f ca="1" t="shared" si="365"/>
        <v>0</v>
      </c>
    </row>
    <row r="2260" ht="14.25" hidden="1" spans="1:14">
      <c r="A2260" s="334">
        <f>档案!A2259</f>
        <v>0</v>
      </c>
      <c r="B2260" s="334">
        <f ca="1" t="shared" si="358"/>
        <v>1</v>
      </c>
      <c r="D2260" s="334">
        <f ca="1" t="shared" si="366"/>
        <v>9</v>
      </c>
      <c r="E2260" s="327">
        <f ca="1" t="shared" si="367"/>
        <v>921</v>
      </c>
      <c r="F2260" s="327" t="str">
        <f ca="1">VLOOKUP(D2260,档案!A:C,3,FALSE)</f>
        <v>武汉开明</v>
      </c>
      <c r="G2260" s="338" t="str">
        <f ca="1">VLOOKUP(D2260,档案!A:B,2,FALSE)</f>
        <v>农商行豹澥支行310028</v>
      </c>
      <c r="H2260" s="328">
        <f ca="1" t="shared" si="359"/>
        <v>45777</v>
      </c>
      <c r="I2260" s="344" t="str">
        <f ca="1" t="shared" si="360"/>
        <v>转武汉交通银行</v>
      </c>
      <c r="J2260" s="344" t="str">
        <f ca="1" t="shared" si="361"/>
        <v>转出他行或提现</v>
      </c>
      <c r="K2260" s="345">
        <f ca="1" t="shared" si="362"/>
        <v>0</v>
      </c>
      <c r="L2260" s="345">
        <f ca="1" t="shared" si="363"/>
        <v>60000</v>
      </c>
      <c r="M2260" s="345">
        <f ca="1" t="shared" si="364"/>
        <v>77408.0500000007</v>
      </c>
      <c r="N2260" s="345">
        <f ca="1" t="shared" si="365"/>
        <v>0</v>
      </c>
    </row>
    <row r="2261" ht="14.25" hidden="1" spans="1:14">
      <c r="A2261" s="334">
        <f>档案!A2260</f>
        <v>0</v>
      </c>
      <c r="B2261" s="334">
        <f ca="1" t="shared" si="358"/>
        <v>1</v>
      </c>
      <c r="D2261" s="334">
        <f ca="1" t="shared" si="366"/>
        <v>9</v>
      </c>
      <c r="E2261" s="327">
        <f ca="1" t="shared" si="367"/>
        <v>922</v>
      </c>
      <c r="F2261" s="327" t="str">
        <f ca="1">VLOOKUP(D2261,档案!A:C,3,FALSE)</f>
        <v>武汉开明</v>
      </c>
      <c r="G2261" s="338" t="str">
        <f ca="1">VLOOKUP(D2261,档案!A:B,2,FALSE)</f>
        <v>农商行豹澥支行310028</v>
      </c>
      <c r="H2261" s="328">
        <f ca="1" t="shared" si="359"/>
        <v>45777</v>
      </c>
      <c r="I2261" s="344" t="str">
        <f ca="1" t="shared" si="360"/>
        <v>ETC扣款</v>
      </c>
      <c r="J2261" s="344" t="str">
        <f ca="1" t="shared" si="361"/>
        <v>项目成本</v>
      </c>
      <c r="K2261" s="345">
        <f ca="1" t="shared" si="362"/>
        <v>0</v>
      </c>
      <c r="L2261" s="345">
        <f ca="1" t="shared" si="363"/>
        <v>11.12</v>
      </c>
      <c r="M2261" s="345">
        <f ca="1" t="shared" si="364"/>
        <v>77396.9300000007</v>
      </c>
      <c r="N2261" s="345">
        <f ca="1" t="shared" si="365"/>
        <v>0</v>
      </c>
    </row>
    <row r="2262" ht="14.25" hidden="1" spans="1:14">
      <c r="A2262" s="334">
        <f>档案!A2261</f>
        <v>0</v>
      </c>
      <c r="B2262" s="334">
        <f ca="1" t="shared" si="358"/>
        <v>1</v>
      </c>
      <c r="D2262" s="334">
        <f ca="1" t="shared" si="366"/>
        <v>9</v>
      </c>
      <c r="E2262" s="327">
        <f ca="1" t="shared" si="367"/>
        <v>923</v>
      </c>
      <c r="F2262" s="327" t="str">
        <f ca="1">VLOOKUP(D2262,档案!A:C,3,FALSE)</f>
        <v>武汉开明</v>
      </c>
      <c r="G2262" s="338" t="str">
        <f ca="1">VLOOKUP(D2262,档案!A:B,2,FALSE)</f>
        <v>农商行豹澥支行310028</v>
      </c>
      <c r="H2262" s="328">
        <f ca="1" t="shared" si="359"/>
        <v>45777</v>
      </c>
      <c r="I2262" s="344" t="str">
        <f ca="1" t="shared" si="360"/>
        <v>ETC扣款</v>
      </c>
      <c r="J2262" s="344" t="str">
        <f ca="1" t="shared" si="361"/>
        <v>项目成本</v>
      </c>
      <c r="K2262" s="345">
        <f ca="1" t="shared" si="362"/>
        <v>0</v>
      </c>
      <c r="L2262" s="345">
        <f ca="1" t="shared" si="363"/>
        <v>14.25</v>
      </c>
      <c r="M2262" s="345">
        <f ca="1" t="shared" si="364"/>
        <v>77382.6800000007</v>
      </c>
      <c r="N2262" s="345">
        <f ca="1" t="shared" si="365"/>
        <v>0</v>
      </c>
    </row>
    <row r="2263" ht="14.25" hidden="1" spans="1:14">
      <c r="A2263" s="334">
        <f>档案!A2262</f>
        <v>0</v>
      </c>
      <c r="B2263" s="334">
        <f ca="1" t="shared" si="358"/>
        <v>1</v>
      </c>
      <c r="D2263" s="334">
        <f ca="1" t="shared" si="366"/>
        <v>9</v>
      </c>
      <c r="E2263" s="327">
        <f ca="1" t="shared" si="367"/>
        <v>924</v>
      </c>
      <c r="F2263" s="327" t="str">
        <f ca="1">VLOOKUP(D2263,档案!A:C,3,FALSE)</f>
        <v>武汉开明</v>
      </c>
      <c r="G2263" s="338" t="str">
        <f ca="1">VLOOKUP(D2263,档案!A:B,2,FALSE)</f>
        <v>农商行豹澥支行310028</v>
      </c>
      <c r="H2263" s="328">
        <f ca="1" t="shared" si="359"/>
        <v>45777</v>
      </c>
      <c r="I2263" s="344" t="str">
        <f ca="1" t="shared" si="360"/>
        <v>ETC扣款</v>
      </c>
      <c r="J2263" s="344" t="str">
        <f ca="1" t="shared" si="361"/>
        <v>项目成本</v>
      </c>
      <c r="K2263" s="345">
        <f ca="1" t="shared" si="362"/>
        <v>0</v>
      </c>
      <c r="L2263" s="345">
        <f ca="1" t="shared" si="363"/>
        <v>67.45</v>
      </c>
      <c r="M2263" s="345">
        <f ca="1" t="shared" si="364"/>
        <v>77315.2300000007</v>
      </c>
      <c r="N2263" s="345">
        <f ca="1" t="shared" si="365"/>
        <v>0</v>
      </c>
    </row>
    <row r="2264" ht="14.25" hidden="1" spans="1:14">
      <c r="A2264" s="334">
        <f>档案!A2263</f>
        <v>0</v>
      </c>
      <c r="B2264" s="334">
        <f ca="1" t="shared" si="358"/>
        <v>1</v>
      </c>
      <c r="D2264" s="334">
        <f ca="1" t="shared" si="366"/>
        <v>9</v>
      </c>
      <c r="E2264" s="327">
        <f ca="1" t="shared" si="367"/>
        <v>925</v>
      </c>
      <c r="F2264" s="327" t="str">
        <f ca="1">VLOOKUP(D2264,档案!A:C,3,FALSE)</f>
        <v>武汉开明</v>
      </c>
      <c r="G2264" s="338" t="str">
        <f ca="1">VLOOKUP(D2264,档案!A:B,2,FALSE)</f>
        <v>农商行豹澥支行310028</v>
      </c>
      <c r="H2264" s="328">
        <f ca="1" t="shared" si="359"/>
        <v>45777</v>
      </c>
      <c r="I2264" s="344" t="str">
        <f ca="1" t="shared" si="360"/>
        <v>ETC扣款</v>
      </c>
      <c r="J2264" s="344" t="str">
        <f ca="1" t="shared" si="361"/>
        <v>项目成本</v>
      </c>
      <c r="K2264" s="345">
        <f ca="1" t="shared" si="362"/>
        <v>0</v>
      </c>
      <c r="L2264" s="345">
        <f ca="1" t="shared" si="363"/>
        <v>14.25</v>
      </c>
      <c r="M2264" s="345">
        <f ca="1" t="shared" si="364"/>
        <v>77300.9800000007</v>
      </c>
      <c r="N2264" s="345">
        <f ca="1" t="shared" si="365"/>
        <v>0</v>
      </c>
    </row>
    <row r="2265" ht="14.25" hidden="1" spans="1:14">
      <c r="A2265" s="334">
        <f>档案!A2264</f>
        <v>0</v>
      </c>
      <c r="B2265" s="334">
        <f ca="1" t="shared" si="358"/>
        <v>1</v>
      </c>
      <c r="D2265" s="334">
        <f ca="1" t="shared" si="366"/>
        <v>9</v>
      </c>
      <c r="E2265" s="327">
        <f ca="1" t="shared" si="367"/>
        <v>926</v>
      </c>
      <c r="F2265" s="327" t="str">
        <f ca="1">VLOOKUP(D2265,档案!A:C,3,FALSE)</f>
        <v>武汉开明</v>
      </c>
      <c r="G2265" s="338" t="str">
        <f ca="1">VLOOKUP(D2265,档案!A:B,2,FALSE)</f>
        <v>农商行豹澥支行310028</v>
      </c>
      <c r="H2265" s="328">
        <f ca="1" t="shared" si="359"/>
        <v>45778</v>
      </c>
      <c r="I2265" s="344" t="str">
        <f ca="1" t="shared" si="360"/>
        <v>ETC扣款</v>
      </c>
      <c r="J2265" s="344" t="str">
        <f ca="1" t="shared" si="361"/>
        <v>项目成本</v>
      </c>
      <c r="K2265" s="345">
        <f ca="1" t="shared" si="362"/>
        <v>0</v>
      </c>
      <c r="L2265" s="345">
        <f ca="1" t="shared" si="363"/>
        <v>14.25</v>
      </c>
      <c r="M2265" s="345">
        <f ca="1" t="shared" si="364"/>
        <v>77286.7300000007</v>
      </c>
      <c r="N2265" s="345">
        <f ca="1" t="shared" si="365"/>
        <v>0</v>
      </c>
    </row>
    <row r="2266" ht="14.25" hidden="1" spans="1:14">
      <c r="A2266" s="334">
        <f>档案!A2265</f>
        <v>0</v>
      </c>
      <c r="B2266" s="334">
        <f ca="1" t="shared" si="358"/>
        <v>1</v>
      </c>
      <c r="D2266" s="334">
        <f ca="1" t="shared" si="366"/>
        <v>9</v>
      </c>
      <c r="E2266" s="327">
        <f ca="1" t="shared" si="367"/>
        <v>927</v>
      </c>
      <c r="F2266" s="327" t="str">
        <f ca="1">VLOOKUP(D2266,档案!A:C,3,FALSE)</f>
        <v>武汉开明</v>
      </c>
      <c r="G2266" s="338" t="str">
        <f ca="1">VLOOKUP(D2266,档案!A:B,2,FALSE)</f>
        <v>农商行豹澥支行310028</v>
      </c>
      <c r="H2266" s="328">
        <f ca="1" t="shared" si="359"/>
        <v>45778</v>
      </c>
      <c r="I2266" s="344" t="str">
        <f ca="1" t="shared" si="360"/>
        <v>ETC扣款</v>
      </c>
      <c r="J2266" s="344" t="str">
        <f ca="1" t="shared" si="361"/>
        <v>项目成本</v>
      </c>
      <c r="K2266" s="345">
        <f ca="1" t="shared" si="362"/>
        <v>0</v>
      </c>
      <c r="L2266" s="345">
        <f ca="1" t="shared" si="363"/>
        <v>14.25</v>
      </c>
      <c r="M2266" s="345">
        <f ca="1" t="shared" si="364"/>
        <v>77272.4800000007</v>
      </c>
      <c r="N2266" s="345">
        <f ca="1" t="shared" si="365"/>
        <v>0</v>
      </c>
    </row>
    <row r="2267" ht="14.25" hidden="1" spans="1:14">
      <c r="A2267" s="334">
        <f>档案!A2266</f>
        <v>0</v>
      </c>
      <c r="B2267" s="334">
        <f ca="1" t="shared" si="358"/>
        <v>1</v>
      </c>
      <c r="D2267" s="334">
        <f ca="1" t="shared" si="366"/>
        <v>9</v>
      </c>
      <c r="E2267" s="327">
        <f ca="1" t="shared" si="367"/>
        <v>928</v>
      </c>
      <c r="F2267" s="327" t="str">
        <f ca="1">VLOOKUP(D2267,档案!A:C,3,FALSE)</f>
        <v>武汉开明</v>
      </c>
      <c r="G2267" s="338" t="str">
        <f ca="1">VLOOKUP(D2267,档案!A:B,2,FALSE)</f>
        <v>农商行豹澥支行310028</v>
      </c>
      <c r="H2267" s="328">
        <f ca="1" t="shared" si="359"/>
        <v>45778</v>
      </c>
      <c r="I2267" s="344" t="str">
        <f ca="1" t="shared" si="360"/>
        <v>ETC扣款</v>
      </c>
      <c r="J2267" s="344" t="str">
        <f ca="1" t="shared" si="361"/>
        <v>项目成本</v>
      </c>
      <c r="K2267" s="345">
        <f ca="1" t="shared" si="362"/>
        <v>0</v>
      </c>
      <c r="L2267" s="345">
        <f ca="1" t="shared" si="363"/>
        <v>14.25</v>
      </c>
      <c r="M2267" s="345">
        <f ca="1" t="shared" si="364"/>
        <v>77258.2300000007</v>
      </c>
      <c r="N2267" s="345">
        <f ca="1" t="shared" si="365"/>
        <v>0</v>
      </c>
    </row>
    <row r="2268" ht="14.25" hidden="1" spans="1:14">
      <c r="A2268" s="334">
        <f>档案!A2267</f>
        <v>0</v>
      </c>
      <c r="B2268" s="334">
        <f ca="1" t="shared" si="358"/>
        <v>1</v>
      </c>
      <c r="D2268" s="334">
        <f ca="1" t="shared" si="366"/>
        <v>9</v>
      </c>
      <c r="E2268" s="327">
        <f ca="1" t="shared" si="367"/>
        <v>929</v>
      </c>
      <c r="F2268" s="327" t="str">
        <f ca="1">VLOOKUP(D2268,档案!A:C,3,FALSE)</f>
        <v>武汉开明</v>
      </c>
      <c r="G2268" s="338" t="str">
        <f ca="1">VLOOKUP(D2268,档案!A:B,2,FALSE)</f>
        <v>农商行豹澥支行310028</v>
      </c>
      <c r="H2268" s="328">
        <f ca="1" t="shared" si="359"/>
        <v>45782</v>
      </c>
      <c r="I2268" s="344" t="str">
        <f ca="1" t="shared" si="360"/>
        <v>赵正国日照钢铁2月工资付赵娅君</v>
      </c>
      <c r="J2268" s="344" t="str">
        <f ca="1" t="shared" si="361"/>
        <v>项目成本</v>
      </c>
      <c r="K2268" s="345">
        <f ca="1" t="shared" si="362"/>
        <v>0</v>
      </c>
      <c r="L2268" s="345">
        <f ca="1" t="shared" si="363"/>
        <v>7200</v>
      </c>
      <c r="M2268" s="345">
        <f ca="1" t="shared" si="364"/>
        <v>70058.2300000007</v>
      </c>
      <c r="N2268" s="345">
        <f ca="1" t="shared" si="365"/>
        <v>0</v>
      </c>
    </row>
    <row r="2269" ht="14.25" hidden="1" spans="1:14">
      <c r="A2269" s="334">
        <f>档案!A2268</f>
        <v>0</v>
      </c>
      <c r="B2269" s="334">
        <f ca="1" t="shared" si="358"/>
        <v>1</v>
      </c>
      <c r="D2269" s="334">
        <f ca="1" t="shared" si="366"/>
        <v>9</v>
      </c>
      <c r="E2269" s="327">
        <f ca="1" t="shared" si="367"/>
        <v>930</v>
      </c>
      <c r="F2269" s="327" t="str">
        <f ca="1">VLOOKUP(D2269,档案!A:C,3,FALSE)</f>
        <v>武汉开明</v>
      </c>
      <c r="G2269" s="338" t="str">
        <f ca="1">VLOOKUP(D2269,档案!A:B,2,FALSE)</f>
        <v>农商行豹澥支行310028</v>
      </c>
      <c r="H2269" s="328">
        <f ca="1" t="shared" si="359"/>
        <v>45782</v>
      </c>
      <c r="I2269" s="344" t="str">
        <f ca="1" t="shared" si="360"/>
        <v>赵正国日照钢铁外协工资付赵娅君</v>
      </c>
      <c r="J2269" s="344" t="str">
        <f ca="1" t="shared" si="361"/>
        <v>项目成本</v>
      </c>
      <c r="K2269" s="345">
        <f ca="1" t="shared" si="362"/>
        <v>0</v>
      </c>
      <c r="L2269" s="345">
        <f ca="1" t="shared" si="363"/>
        <v>4693.5</v>
      </c>
      <c r="M2269" s="345">
        <f ca="1" t="shared" si="364"/>
        <v>65364.7300000007</v>
      </c>
      <c r="N2269" s="345">
        <f ca="1" t="shared" si="365"/>
        <v>0</v>
      </c>
    </row>
    <row r="2270" ht="14.25" hidden="1" spans="1:14">
      <c r="A2270" s="334">
        <f>档案!A2269</f>
        <v>0</v>
      </c>
      <c r="B2270" s="334">
        <f ca="1" t="shared" si="358"/>
        <v>1</v>
      </c>
      <c r="D2270" s="334">
        <f ca="1" t="shared" si="366"/>
        <v>9</v>
      </c>
      <c r="E2270" s="327">
        <f ca="1" t="shared" si="367"/>
        <v>931</v>
      </c>
      <c r="F2270" s="327" t="str">
        <f ca="1">VLOOKUP(D2270,档案!A:C,3,FALSE)</f>
        <v>武汉开明</v>
      </c>
      <c r="G2270" s="338" t="str">
        <f ca="1">VLOOKUP(D2270,档案!A:B,2,FALSE)</f>
        <v>农商行豹澥支行310028</v>
      </c>
      <c r="H2270" s="328">
        <f ca="1" t="shared" si="359"/>
        <v>45782</v>
      </c>
      <c r="I2270" s="344" t="str">
        <f ca="1" t="shared" si="360"/>
        <v>生产部唐欣欣用款日照钢铁二期现场需要购买两台螺杆泵付上海雨搏泵业有限公司--公司</v>
      </c>
      <c r="J2270" s="344" t="str">
        <f ca="1" t="shared" si="361"/>
        <v>项目成本</v>
      </c>
      <c r="K2270" s="345">
        <f ca="1" t="shared" si="362"/>
        <v>0</v>
      </c>
      <c r="L2270" s="345">
        <f ca="1" t="shared" si="363"/>
        <v>3860</v>
      </c>
      <c r="M2270" s="345">
        <f ca="1" t="shared" si="364"/>
        <v>61504.7300000007</v>
      </c>
      <c r="N2270" s="345">
        <f ca="1" t="shared" si="365"/>
        <v>0</v>
      </c>
    </row>
    <row r="2271" ht="14.25" hidden="1" spans="1:14">
      <c r="A2271" s="334">
        <f>档案!A2270</f>
        <v>0</v>
      </c>
      <c r="B2271" s="334">
        <f ca="1" t="shared" si="358"/>
        <v>1</v>
      </c>
      <c r="D2271" s="334">
        <f ca="1" t="shared" si="366"/>
        <v>9</v>
      </c>
      <c r="E2271" s="327">
        <f ca="1" t="shared" si="367"/>
        <v>932</v>
      </c>
      <c r="F2271" s="327" t="str">
        <f ca="1">VLOOKUP(D2271,档案!A:C,3,FALSE)</f>
        <v>武汉开明</v>
      </c>
      <c r="G2271" s="338" t="str">
        <f ca="1">VLOOKUP(D2271,档案!A:B,2,FALSE)</f>
        <v>农商行豹澥支行310028</v>
      </c>
      <c r="H2271" s="328">
        <f ca="1" t="shared" si="359"/>
        <v>45783</v>
      </c>
      <c r="I2271" s="344" t="str">
        <f ca="1" t="shared" si="360"/>
        <v>ETC扣款</v>
      </c>
      <c r="J2271" s="344" t="str">
        <f ca="1" t="shared" si="361"/>
        <v>项目成本</v>
      </c>
      <c r="K2271" s="345">
        <f ca="1" t="shared" si="362"/>
        <v>0</v>
      </c>
      <c r="L2271" s="345">
        <f ca="1" t="shared" si="363"/>
        <v>7.6</v>
      </c>
      <c r="M2271" s="345">
        <f ca="1" t="shared" si="364"/>
        <v>61497.1300000007</v>
      </c>
      <c r="N2271" s="345">
        <f ca="1" t="shared" si="365"/>
        <v>0</v>
      </c>
    </row>
    <row r="2272" ht="14.25" hidden="1" spans="1:14">
      <c r="A2272" s="334">
        <f>档案!A2271</f>
        <v>0</v>
      </c>
      <c r="B2272" s="334">
        <f ca="1" t="shared" si="358"/>
        <v>1</v>
      </c>
      <c r="D2272" s="334">
        <f ca="1" t="shared" si="366"/>
        <v>9</v>
      </c>
      <c r="E2272" s="327">
        <f ca="1" t="shared" si="367"/>
        <v>933</v>
      </c>
      <c r="F2272" s="327" t="str">
        <f ca="1">VLOOKUP(D2272,档案!A:C,3,FALSE)</f>
        <v>武汉开明</v>
      </c>
      <c r="G2272" s="338" t="str">
        <f ca="1">VLOOKUP(D2272,档案!A:B,2,FALSE)</f>
        <v>农商行豹澥支行310028</v>
      </c>
      <c r="H2272" s="328">
        <f ca="1" t="shared" si="359"/>
        <v>45783</v>
      </c>
      <c r="I2272" s="344" t="str">
        <f ca="1" t="shared" si="360"/>
        <v>ETC扣款</v>
      </c>
      <c r="J2272" s="344" t="str">
        <f ca="1" t="shared" si="361"/>
        <v>项目成本</v>
      </c>
      <c r="K2272" s="345">
        <f ca="1" t="shared" si="362"/>
        <v>0</v>
      </c>
      <c r="L2272" s="345">
        <f ca="1" t="shared" si="363"/>
        <v>72.2</v>
      </c>
      <c r="M2272" s="345">
        <f ca="1" t="shared" si="364"/>
        <v>61424.9300000007</v>
      </c>
      <c r="N2272" s="345">
        <f ca="1" t="shared" si="365"/>
        <v>0</v>
      </c>
    </row>
    <row r="2273" ht="14.25" hidden="1" spans="1:14">
      <c r="A2273" s="334">
        <f>档案!A2272</f>
        <v>0</v>
      </c>
      <c r="B2273" s="334">
        <f ca="1" t="shared" si="358"/>
        <v>1</v>
      </c>
      <c r="D2273" s="334">
        <f ca="1" t="shared" si="366"/>
        <v>9</v>
      </c>
      <c r="E2273" s="327">
        <f ca="1" t="shared" si="367"/>
        <v>934</v>
      </c>
      <c r="F2273" s="327" t="str">
        <f ca="1">VLOOKUP(D2273,档案!A:C,3,FALSE)</f>
        <v>武汉开明</v>
      </c>
      <c r="G2273" s="338" t="str">
        <f ca="1">VLOOKUP(D2273,档案!A:B,2,FALSE)</f>
        <v>农商行豹澥支行310028</v>
      </c>
      <c r="H2273" s="328">
        <f ca="1" t="shared" si="359"/>
        <v>45783</v>
      </c>
      <c r="I2273" s="344" t="str">
        <f ca="1" t="shared" si="360"/>
        <v>ETC扣款</v>
      </c>
      <c r="J2273" s="344" t="str">
        <f ca="1" t="shared" si="361"/>
        <v>项目成本</v>
      </c>
      <c r="K2273" s="345">
        <f ca="1" t="shared" si="362"/>
        <v>0</v>
      </c>
      <c r="L2273" s="345">
        <f ca="1" t="shared" si="363"/>
        <v>9.5</v>
      </c>
      <c r="M2273" s="345">
        <f ca="1" t="shared" si="364"/>
        <v>61415.4300000007</v>
      </c>
      <c r="N2273" s="345">
        <f ca="1" t="shared" si="365"/>
        <v>0</v>
      </c>
    </row>
    <row r="2274" ht="14.25" hidden="1" spans="1:14">
      <c r="A2274" s="334">
        <f>档案!A2273</f>
        <v>0</v>
      </c>
      <c r="B2274" s="334">
        <f ca="1" t="shared" si="358"/>
        <v>1</v>
      </c>
      <c r="D2274" s="334">
        <f ca="1" t="shared" si="366"/>
        <v>9</v>
      </c>
      <c r="E2274" s="327">
        <f ca="1" t="shared" si="367"/>
        <v>935</v>
      </c>
      <c r="F2274" s="327" t="str">
        <f ca="1">VLOOKUP(D2274,档案!A:C,3,FALSE)</f>
        <v>武汉开明</v>
      </c>
      <c r="G2274" s="338" t="str">
        <f ca="1">VLOOKUP(D2274,档案!A:B,2,FALSE)</f>
        <v>农商行豹澥支行310028</v>
      </c>
      <c r="H2274" s="328">
        <f ca="1" t="shared" si="359"/>
        <v>45784</v>
      </c>
      <c r="I2274" s="344" t="str">
        <f ca="1" t="shared" si="360"/>
        <v>ETC扣款</v>
      </c>
      <c r="J2274" s="344" t="str">
        <f ca="1" t="shared" si="361"/>
        <v>项目成本</v>
      </c>
      <c r="K2274" s="345">
        <f ca="1" t="shared" si="362"/>
        <v>0</v>
      </c>
      <c r="L2274" s="345">
        <f ca="1" t="shared" si="363"/>
        <v>176.48</v>
      </c>
      <c r="M2274" s="345">
        <f ca="1" t="shared" si="364"/>
        <v>61238.9500000007</v>
      </c>
      <c r="N2274" s="345">
        <f ca="1" t="shared" si="365"/>
        <v>0</v>
      </c>
    </row>
    <row r="2275" ht="14.25" hidden="1" spans="1:14">
      <c r="A2275" s="334">
        <f>档案!A2274</f>
        <v>0</v>
      </c>
      <c r="B2275" s="334">
        <f ca="1" t="shared" si="358"/>
        <v>1</v>
      </c>
      <c r="D2275" s="334">
        <f ca="1" t="shared" si="366"/>
        <v>9</v>
      </c>
      <c r="E2275" s="327">
        <f ca="1" t="shared" si="367"/>
        <v>936</v>
      </c>
      <c r="F2275" s="327" t="str">
        <f ca="1">VLOOKUP(D2275,档案!A:C,3,FALSE)</f>
        <v>武汉开明</v>
      </c>
      <c r="G2275" s="338" t="str">
        <f ca="1">VLOOKUP(D2275,档案!A:B,2,FALSE)</f>
        <v>农商行豹澥支行310028</v>
      </c>
      <c r="H2275" s="328">
        <f ca="1" t="shared" si="359"/>
        <v>45784</v>
      </c>
      <c r="I2275" s="344" t="str">
        <f ca="1" t="shared" si="360"/>
        <v>ETC扣款</v>
      </c>
      <c r="J2275" s="344" t="str">
        <f ca="1" t="shared" si="361"/>
        <v>项目成本</v>
      </c>
      <c r="K2275" s="345">
        <f ca="1" t="shared" si="362"/>
        <v>0</v>
      </c>
      <c r="L2275" s="345">
        <f ca="1" t="shared" si="363"/>
        <v>9.5</v>
      </c>
      <c r="M2275" s="345">
        <f ca="1" t="shared" si="364"/>
        <v>61229.4500000007</v>
      </c>
      <c r="N2275" s="345">
        <f ca="1" t="shared" si="365"/>
        <v>0</v>
      </c>
    </row>
    <row r="2276" ht="14.25" hidden="1" spans="1:14">
      <c r="A2276" s="334">
        <f>档案!A2275</f>
        <v>0</v>
      </c>
      <c r="B2276" s="334">
        <f ca="1" t="shared" si="358"/>
        <v>1</v>
      </c>
      <c r="D2276" s="334">
        <f ca="1" t="shared" si="366"/>
        <v>9</v>
      </c>
      <c r="E2276" s="327">
        <f ca="1" t="shared" si="367"/>
        <v>937</v>
      </c>
      <c r="F2276" s="327" t="str">
        <f ca="1">VLOOKUP(D2276,档案!A:C,3,FALSE)</f>
        <v>武汉开明</v>
      </c>
      <c r="G2276" s="338" t="str">
        <f ca="1">VLOOKUP(D2276,档案!A:B,2,FALSE)</f>
        <v>农商行豹澥支行310028</v>
      </c>
      <c r="H2276" s="328">
        <f ca="1" t="shared" si="359"/>
        <v>45784</v>
      </c>
      <c r="I2276" s="344" t="str">
        <f ca="1" t="shared" si="360"/>
        <v>ETC扣款</v>
      </c>
      <c r="J2276" s="344" t="str">
        <f ca="1" t="shared" si="361"/>
        <v>项目成本</v>
      </c>
      <c r="K2276" s="345">
        <f ca="1" t="shared" si="362"/>
        <v>0</v>
      </c>
      <c r="L2276" s="345">
        <f ca="1" t="shared" si="363"/>
        <v>325.68</v>
      </c>
      <c r="M2276" s="345">
        <f ca="1" t="shared" si="364"/>
        <v>60903.7700000007</v>
      </c>
      <c r="N2276" s="345">
        <f ca="1" t="shared" si="365"/>
        <v>0</v>
      </c>
    </row>
    <row r="2277" ht="14.25" hidden="1" spans="1:14">
      <c r="A2277" s="334">
        <f>档案!A2276</f>
        <v>0</v>
      </c>
      <c r="B2277" s="334">
        <f ca="1" t="shared" si="358"/>
        <v>1</v>
      </c>
      <c r="D2277" s="334">
        <f ca="1" t="shared" si="366"/>
        <v>9</v>
      </c>
      <c r="E2277" s="327">
        <f ca="1" t="shared" si="367"/>
        <v>938</v>
      </c>
      <c r="F2277" s="327" t="str">
        <f ca="1">VLOOKUP(D2277,档案!A:C,3,FALSE)</f>
        <v>武汉开明</v>
      </c>
      <c r="G2277" s="338" t="str">
        <f ca="1">VLOOKUP(D2277,档案!A:B,2,FALSE)</f>
        <v>农商行豹澥支行310028</v>
      </c>
      <c r="H2277" s="328">
        <f ca="1" t="shared" si="359"/>
        <v>45784</v>
      </c>
      <c r="I2277" s="344" t="str">
        <f ca="1" t="shared" si="360"/>
        <v>收到北京银行股份有限公司上海分行黄浦支行通宝票据贴现款（原票金额289282.74，息费3688.91，手续费1648.92）</v>
      </c>
      <c r="J2277" s="344" t="str">
        <f ca="1" t="shared" si="361"/>
        <v>他行转入或存现</v>
      </c>
      <c r="K2277" s="345">
        <f ca="1" t="shared" si="362"/>
        <v>283966.49</v>
      </c>
      <c r="L2277" s="345">
        <f ca="1" t="shared" si="363"/>
        <v>0</v>
      </c>
      <c r="M2277" s="345">
        <f ca="1" t="shared" si="364"/>
        <v>344870.260000001</v>
      </c>
      <c r="N2277" s="345">
        <f ca="1" t="shared" si="365"/>
        <v>0</v>
      </c>
    </row>
    <row r="2278" ht="14.25" hidden="1" spans="1:14">
      <c r="A2278" s="334">
        <f>档案!A2277</f>
        <v>0</v>
      </c>
      <c r="B2278" s="334">
        <f ca="1" t="shared" si="358"/>
        <v>1</v>
      </c>
      <c r="D2278" s="334">
        <f ca="1" t="shared" si="366"/>
        <v>9</v>
      </c>
      <c r="E2278" s="327">
        <f ca="1" t="shared" si="367"/>
        <v>939</v>
      </c>
      <c r="F2278" s="327" t="str">
        <f ca="1">VLOOKUP(D2278,档案!A:C,3,FALSE)</f>
        <v>武汉开明</v>
      </c>
      <c r="G2278" s="338" t="str">
        <f ca="1">VLOOKUP(D2278,档案!A:B,2,FALSE)</f>
        <v>农商行豹澥支行310028</v>
      </c>
      <c r="H2278" s="328">
        <f ca="1" t="shared" si="359"/>
        <v>45784</v>
      </c>
      <c r="I2278" s="344" t="str">
        <f ca="1" t="shared" si="360"/>
        <v>生产部唐欣欣用款日照钢铁租赁两个集装箱存放工器具付日照市东港区守龙活动板房销售厂--公司</v>
      </c>
      <c r="J2278" s="344" t="str">
        <f ca="1" t="shared" si="361"/>
        <v>项目成本</v>
      </c>
      <c r="K2278" s="345">
        <f ca="1" t="shared" si="362"/>
        <v>0</v>
      </c>
      <c r="L2278" s="345">
        <f ca="1" t="shared" si="363"/>
        <v>10000</v>
      </c>
      <c r="M2278" s="345">
        <f ca="1" t="shared" si="364"/>
        <v>334870.260000001</v>
      </c>
      <c r="N2278" s="345">
        <f ca="1" t="shared" si="365"/>
        <v>0</v>
      </c>
    </row>
    <row r="2279" ht="14.25" hidden="1" spans="1:14">
      <c r="A2279" s="334">
        <f>档案!A2278</f>
        <v>0</v>
      </c>
      <c r="B2279" s="334">
        <f ca="1" t="shared" si="358"/>
        <v>1</v>
      </c>
      <c r="D2279" s="334">
        <f ca="1" t="shared" si="366"/>
        <v>9</v>
      </c>
      <c r="E2279" s="327">
        <f ca="1" t="shared" si="367"/>
        <v>940</v>
      </c>
      <c r="F2279" s="327" t="str">
        <f ca="1">VLOOKUP(D2279,档案!A:C,3,FALSE)</f>
        <v>武汉开明</v>
      </c>
      <c r="G2279" s="338" t="str">
        <f ca="1">VLOOKUP(D2279,档案!A:B,2,FALSE)</f>
        <v>农商行豹澥支行310028</v>
      </c>
      <c r="H2279" s="328">
        <f ca="1" t="shared" si="359"/>
        <v>45784</v>
      </c>
      <c r="I2279" s="344" t="str">
        <f ca="1" t="shared" si="360"/>
        <v>财务部汪余欢用款付徐中科团队2025年4月差旅补贴付吴传俊--个人</v>
      </c>
      <c r="J2279" s="344" t="str">
        <f ca="1" t="shared" si="361"/>
        <v>项目成本</v>
      </c>
      <c r="K2279" s="345">
        <f ca="1" t="shared" si="362"/>
        <v>0</v>
      </c>
      <c r="L2279" s="345">
        <f ca="1" t="shared" si="363"/>
        <v>5175.12</v>
      </c>
      <c r="M2279" s="345">
        <f ca="1" t="shared" si="364"/>
        <v>329695.140000001</v>
      </c>
      <c r="N2279" s="345">
        <f ca="1" t="shared" si="365"/>
        <v>0</v>
      </c>
    </row>
    <row r="2280" ht="14.25" hidden="1" spans="1:14">
      <c r="A2280" s="334">
        <f>档案!A2279</f>
        <v>0</v>
      </c>
      <c r="B2280" s="334">
        <f ca="1" t="shared" si="358"/>
        <v>1</v>
      </c>
      <c r="D2280" s="334">
        <f ca="1" t="shared" si="366"/>
        <v>9</v>
      </c>
      <c r="E2280" s="327">
        <f ca="1" t="shared" si="367"/>
        <v>941</v>
      </c>
      <c r="F2280" s="327" t="str">
        <f ca="1">VLOOKUP(D2280,档案!A:C,3,FALSE)</f>
        <v>武汉开明</v>
      </c>
      <c r="G2280" s="338" t="str">
        <f ca="1">VLOOKUP(D2280,档案!A:B,2,FALSE)</f>
        <v>农商行豹澥支行310028</v>
      </c>
      <c r="H2280" s="328">
        <f ca="1" t="shared" si="359"/>
        <v>45784</v>
      </c>
      <c r="I2280" s="344" t="str">
        <f ca="1" t="shared" si="360"/>
        <v>财务部汪余欢用款徐中科团队4月收款提成付吴传俊--个人</v>
      </c>
      <c r="J2280" s="344" t="str">
        <f ca="1" t="shared" si="361"/>
        <v>项目成本</v>
      </c>
      <c r="K2280" s="345">
        <f ca="1" t="shared" si="362"/>
        <v>0</v>
      </c>
      <c r="L2280" s="345">
        <f ca="1" t="shared" si="363"/>
        <v>4086.75</v>
      </c>
      <c r="M2280" s="345">
        <f ca="1" t="shared" si="364"/>
        <v>325608.390000001</v>
      </c>
      <c r="N2280" s="345">
        <f ca="1" t="shared" si="365"/>
        <v>0</v>
      </c>
    </row>
    <row r="2281" ht="14.25" hidden="1" spans="1:14">
      <c r="A2281" s="334">
        <f>档案!A2280</f>
        <v>0</v>
      </c>
      <c r="B2281" s="334">
        <f ca="1" t="shared" si="358"/>
        <v>1</v>
      </c>
      <c r="D2281" s="334">
        <f ca="1" t="shared" si="366"/>
        <v>9</v>
      </c>
      <c r="E2281" s="327">
        <f ca="1" t="shared" si="367"/>
        <v>942</v>
      </c>
      <c r="F2281" s="327" t="str">
        <f ca="1">VLOOKUP(D2281,档案!A:C,3,FALSE)</f>
        <v>武汉开明</v>
      </c>
      <c r="G2281" s="338" t="str">
        <f ca="1">VLOOKUP(D2281,档案!A:B,2,FALSE)</f>
        <v>农商行豹澥支行310028</v>
      </c>
      <c r="H2281" s="328">
        <f ca="1" t="shared" si="359"/>
        <v>45784</v>
      </c>
      <c r="I2281" s="344" t="str">
        <f ca="1" t="shared" si="360"/>
        <v>收到日照市东港区守龙活动板房销售厂退回板房款</v>
      </c>
      <c r="J2281" s="344" t="str">
        <f ca="1" t="shared" si="361"/>
        <v>其他收款</v>
      </c>
      <c r="K2281" s="345">
        <f ca="1" t="shared" si="362"/>
        <v>2000</v>
      </c>
      <c r="L2281" s="345">
        <f ca="1" t="shared" si="363"/>
        <v>0</v>
      </c>
      <c r="M2281" s="345">
        <f ca="1" t="shared" si="364"/>
        <v>327608.390000001</v>
      </c>
      <c r="N2281" s="345">
        <f ca="1" t="shared" si="365"/>
        <v>0</v>
      </c>
    </row>
    <row r="2282" ht="14.25" hidden="1" spans="1:14">
      <c r="A2282" s="334">
        <f>档案!A2281</f>
        <v>0</v>
      </c>
      <c r="B2282" s="334">
        <f ca="1" t="shared" si="358"/>
        <v>1</v>
      </c>
      <c r="D2282" s="334">
        <f ca="1" t="shared" si="366"/>
        <v>9</v>
      </c>
      <c r="E2282" s="327">
        <f ca="1" t="shared" si="367"/>
        <v>943</v>
      </c>
      <c r="F2282" s="327" t="str">
        <f ca="1">VLOOKUP(D2282,档案!A:C,3,FALSE)</f>
        <v>武汉开明</v>
      </c>
      <c r="G2282" s="338" t="str">
        <f ca="1">VLOOKUP(D2282,档案!A:B,2,FALSE)</f>
        <v>农商行豹澥支行310028</v>
      </c>
      <c r="H2282" s="328">
        <f ca="1" t="shared" si="359"/>
        <v>45785</v>
      </c>
      <c r="I2282" s="344" t="str">
        <f ca="1" t="shared" si="360"/>
        <v>ETC扣款</v>
      </c>
      <c r="J2282" s="344" t="str">
        <f ca="1" t="shared" si="361"/>
        <v>项目成本</v>
      </c>
      <c r="K2282" s="345">
        <f ca="1" t="shared" si="362"/>
        <v>0</v>
      </c>
      <c r="L2282" s="345">
        <f ca="1" t="shared" si="363"/>
        <v>275.5</v>
      </c>
      <c r="M2282" s="345">
        <f ca="1" t="shared" si="364"/>
        <v>327332.890000001</v>
      </c>
      <c r="N2282" s="345">
        <f ca="1" t="shared" si="365"/>
        <v>0</v>
      </c>
    </row>
    <row r="2283" ht="14.25" hidden="1" spans="1:14">
      <c r="A2283" s="334">
        <f>档案!A2282</f>
        <v>0</v>
      </c>
      <c r="B2283" s="334">
        <f ca="1" t="shared" si="358"/>
        <v>1</v>
      </c>
      <c r="D2283" s="334">
        <f ca="1" t="shared" si="366"/>
        <v>9</v>
      </c>
      <c r="E2283" s="327">
        <f ca="1" t="shared" si="367"/>
        <v>944</v>
      </c>
      <c r="F2283" s="327" t="str">
        <f ca="1">VLOOKUP(D2283,档案!A:C,3,FALSE)</f>
        <v>武汉开明</v>
      </c>
      <c r="G2283" s="338" t="str">
        <f ca="1">VLOOKUP(D2283,档案!A:B,2,FALSE)</f>
        <v>农商行豹澥支行310028</v>
      </c>
      <c r="H2283" s="328">
        <f ca="1" t="shared" si="359"/>
        <v>45785</v>
      </c>
      <c r="I2283" s="344" t="str">
        <f ca="1" t="shared" si="360"/>
        <v>ETC扣款</v>
      </c>
      <c r="J2283" s="344" t="str">
        <f ca="1" t="shared" si="361"/>
        <v>项目成本</v>
      </c>
      <c r="K2283" s="345">
        <f ca="1" t="shared" si="362"/>
        <v>0</v>
      </c>
      <c r="L2283" s="345">
        <f ca="1" t="shared" si="363"/>
        <v>63.5</v>
      </c>
      <c r="M2283" s="345">
        <f ca="1" t="shared" si="364"/>
        <v>327269.390000001</v>
      </c>
      <c r="N2283" s="345">
        <f ca="1" t="shared" si="365"/>
        <v>0</v>
      </c>
    </row>
    <row r="2284" ht="14.25" hidden="1" spans="1:14">
      <c r="A2284" s="334">
        <f>档案!A2283</f>
        <v>0</v>
      </c>
      <c r="B2284" s="334">
        <f ca="1" t="shared" si="358"/>
        <v>1</v>
      </c>
      <c r="D2284" s="334">
        <f ca="1" t="shared" si="366"/>
        <v>9</v>
      </c>
      <c r="E2284" s="327">
        <f ca="1" t="shared" si="367"/>
        <v>945</v>
      </c>
      <c r="F2284" s="327" t="str">
        <f ca="1">VLOOKUP(D2284,档案!A:C,3,FALSE)</f>
        <v>武汉开明</v>
      </c>
      <c r="G2284" s="338" t="str">
        <f ca="1">VLOOKUP(D2284,档案!A:B,2,FALSE)</f>
        <v>农商行豹澥支行310028</v>
      </c>
      <c r="H2284" s="328">
        <f ca="1" t="shared" si="359"/>
        <v>45786</v>
      </c>
      <c r="I2284" s="344" t="str">
        <f ca="1" t="shared" si="360"/>
        <v>综合部蒋霞用款武汉公司2025.5.6购买60桶桶装水付武汉武佳锦文商贸有限公司--公司</v>
      </c>
      <c r="J2284" s="344" t="str">
        <f ca="1" t="shared" si="361"/>
        <v>付日常费用</v>
      </c>
      <c r="K2284" s="345">
        <f ca="1" t="shared" si="362"/>
        <v>0</v>
      </c>
      <c r="L2284" s="345">
        <f ca="1" t="shared" si="363"/>
        <v>720</v>
      </c>
      <c r="M2284" s="345">
        <f ca="1" t="shared" si="364"/>
        <v>326549.390000001</v>
      </c>
      <c r="N2284" s="345">
        <f ca="1" t="shared" si="365"/>
        <v>0</v>
      </c>
    </row>
    <row r="2285" ht="14.25" hidden="1" spans="1:14">
      <c r="A2285" s="334">
        <f>档案!A2284</f>
        <v>0</v>
      </c>
      <c r="B2285" s="334">
        <f ca="1" t="shared" si="358"/>
        <v>1</v>
      </c>
      <c r="D2285" s="334">
        <f ca="1" t="shared" si="366"/>
        <v>9</v>
      </c>
      <c r="E2285" s="327">
        <f ca="1" t="shared" si="367"/>
        <v>946</v>
      </c>
      <c r="F2285" s="327" t="str">
        <f ca="1">VLOOKUP(D2285,档案!A:C,3,FALSE)</f>
        <v>武汉开明</v>
      </c>
      <c r="G2285" s="338" t="str">
        <f ca="1">VLOOKUP(D2285,档案!A:B,2,FALSE)</f>
        <v>农商行豹澥支行310028</v>
      </c>
      <c r="H2285" s="328">
        <f ca="1" t="shared" si="359"/>
        <v>45786</v>
      </c>
      <c r="I2285" s="344" t="str">
        <f ca="1" t="shared" si="360"/>
        <v>销售部刘江波报销福建三明钢铁维检部长高斌招待费--个人</v>
      </c>
      <c r="J2285" s="344" t="str">
        <f ca="1" t="shared" si="361"/>
        <v>项目成本</v>
      </c>
      <c r="K2285" s="345">
        <f ca="1" t="shared" si="362"/>
        <v>0</v>
      </c>
      <c r="L2285" s="345">
        <f ca="1" t="shared" si="363"/>
        <v>200</v>
      </c>
      <c r="M2285" s="345">
        <f ca="1" t="shared" si="364"/>
        <v>326349.390000001</v>
      </c>
      <c r="N2285" s="345">
        <f ca="1" t="shared" si="365"/>
        <v>0</v>
      </c>
    </row>
    <row r="2286" ht="14.25" hidden="1" spans="1:14">
      <c r="A2286" s="334">
        <f>档案!A2285</f>
        <v>0</v>
      </c>
      <c r="B2286" s="334">
        <f ca="1" t="shared" si="358"/>
        <v>1</v>
      </c>
      <c r="D2286" s="334">
        <f ca="1" t="shared" si="366"/>
        <v>9</v>
      </c>
      <c r="E2286" s="327">
        <f ca="1" t="shared" si="367"/>
        <v>947</v>
      </c>
      <c r="F2286" s="327" t="str">
        <f ca="1">VLOOKUP(D2286,档案!A:C,3,FALSE)</f>
        <v>武汉开明</v>
      </c>
      <c r="G2286" s="338" t="str">
        <f ca="1">VLOOKUP(D2286,档案!A:B,2,FALSE)</f>
        <v>农商行豹澥支行310028</v>
      </c>
      <c r="H2286" s="328">
        <f ca="1" t="shared" si="359"/>
        <v>45786</v>
      </c>
      <c r="I2286" s="344" t="str">
        <f ca="1" t="shared" si="360"/>
        <v>销售部管厚良报销4.24招待中盐吉兰采盐车间许主任费用--个人</v>
      </c>
      <c r="J2286" s="344" t="str">
        <f ca="1" t="shared" si="361"/>
        <v>项目成本</v>
      </c>
      <c r="K2286" s="345">
        <f ca="1" t="shared" si="362"/>
        <v>0</v>
      </c>
      <c r="L2286" s="345">
        <f ca="1" t="shared" si="363"/>
        <v>210</v>
      </c>
      <c r="M2286" s="345">
        <f ca="1" t="shared" si="364"/>
        <v>326139.390000001</v>
      </c>
      <c r="N2286" s="345">
        <f ca="1" t="shared" si="365"/>
        <v>0</v>
      </c>
    </row>
    <row r="2287" ht="14.25" hidden="1" spans="1:14">
      <c r="A2287" s="334">
        <f>档案!A2286</f>
        <v>0</v>
      </c>
      <c r="B2287" s="334">
        <f ca="1" t="shared" si="358"/>
        <v>1</v>
      </c>
      <c r="D2287" s="334">
        <f ca="1" t="shared" si="366"/>
        <v>9</v>
      </c>
      <c r="E2287" s="327">
        <f ca="1" t="shared" si="367"/>
        <v>948</v>
      </c>
      <c r="F2287" s="327" t="str">
        <f ca="1">VLOOKUP(D2287,档案!A:C,3,FALSE)</f>
        <v>武汉开明</v>
      </c>
      <c r="G2287" s="338" t="str">
        <f ca="1">VLOOKUP(D2287,档案!A:B,2,FALSE)</f>
        <v>农商行豹澥支行310028</v>
      </c>
      <c r="H2287" s="328">
        <f ca="1" t="shared" si="359"/>
        <v>45786</v>
      </c>
      <c r="I2287" s="344" t="str">
        <f ca="1" t="shared" si="360"/>
        <v>销售部管厚良报销4.22招待内蒙古宜化维修厂副厂长费用--个人</v>
      </c>
      <c r="J2287" s="344" t="str">
        <f ca="1" t="shared" si="361"/>
        <v>项目成本</v>
      </c>
      <c r="K2287" s="345">
        <f ca="1" t="shared" si="362"/>
        <v>0</v>
      </c>
      <c r="L2287" s="345">
        <f ca="1" t="shared" si="363"/>
        <v>120</v>
      </c>
      <c r="M2287" s="345">
        <f ca="1" t="shared" si="364"/>
        <v>326019.390000001</v>
      </c>
      <c r="N2287" s="345">
        <f ca="1" t="shared" si="365"/>
        <v>0</v>
      </c>
    </row>
    <row r="2288" ht="14.25" hidden="1" spans="1:14">
      <c r="A2288" s="334">
        <f>档案!A2287</f>
        <v>0</v>
      </c>
      <c r="B2288" s="334">
        <f ca="1" t="shared" si="358"/>
        <v>1</v>
      </c>
      <c r="D2288" s="334">
        <f ca="1" t="shared" si="366"/>
        <v>9</v>
      </c>
      <c r="E2288" s="327">
        <f ca="1" t="shared" si="367"/>
        <v>949</v>
      </c>
      <c r="F2288" s="327" t="str">
        <f ca="1">VLOOKUP(D2288,档案!A:C,3,FALSE)</f>
        <v>武汉开明</v>
      </c>
      <c r="G2288" s="338" t="str">
        <f ca="1">VLOOKUP(D2288,档案!A:B,2,FALSE)</f>
        <v>农商行豹澥支行310028</v>
      </c>
      <c r="H2288" s="328">
        <f ca="1" t="shared" si="359"/>
        <v>45786</v>
      </c>
      <c r="I2288" s="344" t="str">
        <f ca="1" t="shared" si="360"/>
        <v>销售部管厚良报销4.24招待内蒙宜化车间施工负责人杨宏斌费用--个人</v>
      </c>
      <c r="J2288" s="344" t="str">
        <f ca="1" t="shared" si="361"/>
        <v>项目成本</v>
      </c>
      <c r="K2288" s="345">
        <f ca="1" t="shared" si="362"/>
        <v>0</v>
      </c>
      <c r="L2288" s="345">
        <f ca="1" t="shared" si="363"/>
        <v>560</v>
      </c>
      <c r="M2288" s="345">
        <f ca="1" t="shared" si="364"/>
        <v>325459.390000001</v>
      </c>
      <c r="N2288" s="345">
        <f ca="1" t="shared" si="365"/>
        <v>0</v>
      </c>
    </row>
    <row r="2289" ht="14.25" hidden="1" spans="1:14">
      <c r="A2289" s="334">
        <f>档案!A2288</f>
        <v>0</v>
      </c>
      <c r="B2289" s="334">
        <f ca="1" t="shared" si="358"/>
        <v>1</v>
      </c>
      <c r="D2289" s="334">
        <f ca="1" t="shared" si="366"/>
        <v>9</v>
      </c>
      <c r="E2289" s="327">
        <f ca="1" t="shared" si="367"/>
        <v>950</v>
      </c>
      <c r="F2289" s="327" t="str">
        <f ca="1">VLOOKUP(D2289,档案!A:C,3,FALSE)</f>
        <v>武汉开明</v>
      </c>
      <c r="G2289" s="338" t="str">
        <f ca="1">VLOOKUP(D2289,档案!A:B,2,FALSE)</f>
        <v>农商行豹澥支行310028</v>
      </c>
      <c r="H2289" s="328">
        <f ca="1" t="shared" si="359"/>
        <v>45786</v>
      </c>
      <c r="I2289" s="344" t="str">
        <f ca="1" t="shared" si="360"/>
        <v>销售部管厚良报销4月19日招待王春红和吕海涛晚餐费用--个人</v>
      </c>
      <c r="J2289" s="344" t="str">
        <f ca="1" t="shared" si="361"/>
        <v>项目成本</v>
      </c>
      <c r="K2289" s="345">
        <f ca="1" t="shared" si="362"/>
        <v>0</v>
      </c>
      <c r="L2289" s="345">
        <f ca="1" t="shared" si="363"/>
        <v>292</v>
      </c>
      <c r="M2289" s="345">
        <f ca="1" t="shared" si="364"/>
        <v>325167.390000001</v>
      </c>
      <c r="N2289" s="345">
        <f ca="1" t="shared" si="365"/>
        <v>0</v>
      </c>
    </row>
    <row r="2290" ht="14.25" hidden="1" spans="1:14">
      <c r="A2290" s="334">
        <f>档案!A2289</f>
        <v>0</v>
      </c>
      <c r="B2290" s="334">
        <f ca="1" t="shared" si="358"/>
        <v>1</v>
      </c>
      <c r="D2290" s="334">
        <f ca="1" t="shared" si="366"/>
        <v>9</v>
      </c>
      <c r="E2290" s="327">
        <f ca="1" t="shared" si="367"/>
        <v>951</v>
      </c>
      <c r="F2290" s="327" t="str">
        <f ca="1">VLOOKUP(D2290,档案!A:C,3,FALSE)</f>
        <v>武汉开明</v>
      </c>
      <c r="G2290" s="338" t="str">
        <f ca="1">VLOOKUP(D2290,档案!A:B,2,FALSE)</f>
        <v>农商行豹澥支行310028</v>
      </c>
      <c r="H2290" s="328">
        <f ca="1" t="shared" si="359"/>
        <v>45786</v>
      </c>
      <c r="I2290" s="344" t="str">
        <f ca="1" t="shared" si="360"/>
        <v>商务部范雅君报销4月办公手机费--个人</v>
      </c>
      <c r="J2290" s="344" t="str">
        <f ca="1" t="shared" si="361"/>
        <v>项目成本</v>
      </c>
      <c r="K2290" s="345">
        <f ca="1" t="shared" si="362"/>
        <v>0</v>
      </c>
      <c r="L2290" s="345">
        <f ca="1" t="shared" si="363"/>
        <v>48.1</v>
      </c>
      <c r="M2290" s="345">
        <f ca="1" t="shared" si="364"/>
        <v>325119.290000001</v>
      </c>
      <c r="N2290" s="345">
        <f ca="1" t="shared" si="365"/>
        <v>0</v>
      </c>
    </row>
    <row r="2291" ht="14.25" hidden="1" spans="1:14">
      <c r="A2291" s="334">
        <f>档案!A2290</f>
        <v>0</v>
      </c>
      <c r="B2291" s="334">
        <f ca="1" t="shared" si="358"/>
        <v>1</v>
      </c>
      <c r="D2291" s="334">
        <f ca="1" t="shared" si="366"/>
        <v>9</v>
      </c>
      <c r="E2291" s="327">
        <f ca="1" t="shared" si="367"/>
        <v>952</v>
      </c>
      <c r="F2291" s="327" t="str">
        <f ca="1">VLOOKUP(D2291,档案!A:C,3,FALSE)</f>
        <v>武汉开明</v>
      </c>
      <c r="G2291" s="338" t="str">
        <f ca="1">VLOOKUP(D2291,档案!A:B,2,FALSE)</f>
        <v>农商行豹澥支行310028</v>
      </c>
      <c r="H2291" s="328">
        <f ca="1" t="shared" si="359"/>
        <v>45786</v>
      </c>
      <c r="I2291" s="344" t="str">
        <f ca="1" t="shared" si="360"/>
        <v>销售部陈涛报销4.21-24差旅费--个人</v>
      </c>
      <c r="J2291" s="344" t="str">
        <f ca="1" t="shared" si="361"/>
        <v>项目成本</v>
      </c>
      <c r="K2291" s="345">
        <f ca="1" t="shared" si="362"/>
        <v>0</v>
      </c>
      <c r="L2291" s="345">
        <f ca="1" t="shared" si="363"/>
        <v>1102.5</v>
      </c>
      <c r="M2291" s="345">
        <f ca="1" t="shared" si="364"/>
        <v>324016.790000001</v>
      </c>
      <c r="N2291" s="345">
        <f ca="1" t="shared" si="365"/>
        <v>0</v>
      </c>
    </row>
    <row r="2292" ht="14.25" hidden="1" spans="1:14">
      <c r="A2292" s="334">
        <f>档案!A2291</f>
        <v>0</v>
      </c>
      <c r="B2292" s="334">
        <f ca="1" t="shared" si="358"/>
        <v>1</v>
      </c>
      <c r="D2292" s="334">
        <f ca="1" t="shared" si="366"/>
        <v>9</v>
      </c>
      <c r="E2292" s="327">
        <f ca="1" t="shared" si="367"/>
        <v>953</v>
      </c>
      <c r="F2292" s="327" t="str">
        <f ca="1">VLOOKUP(D2292,档案!A:C,3,FALSE)</f>
        <v>武汉开明</v>
      </c>
      <c r="G2292" s="338" t="str">
        <f ca="1">VLOOKUP(D2292,档案!A:B,2,FALSE)</f>
        <v>农商行豹澥支行310028</v>
      </c>
      <c r="H2292" s="328">
        <f ca="1" t="shared" si="359"/>
        <v>45786</v>
      </c>
      <c r="I2292" s="344" t="str">
        <f ca="1" t="shared" si="360"/>
        <v>销售部郑然报销淄博飞源，河南华润3月差旅费--个人</v>
      </c>
      <c r="J2292" s="344" t="str">
        <f ca="1" t="shared" si="361"/>
        <v>项目成本</v>
      </c>
      <c r="K2292" s="345">
        <f ca="1" t="shared" si="362"/>
        <v>0</v>
      </c>
      <c r="L2292" s="345">
        <f ca="1" t="shared" si="363"/>
        <v>2141.26</v>
      </c>
      <c r="M2292" s="345">
        <f ca="1" t="shared" si="364"/>
        <v>321875.530000001</v>
      </c>
      <c r="N2292" s="345">
        <f ca="1" t="shared" si="365"/>
        <v>0</v>
      </c>
    </row>
    <row r="2293" ht="14.25" hidden="1" spans="1:14">
      <c r="A2293" s="334">
        <f>档案!A2292</f>
        <v>0</v>
      </c>
      <c r="B2293" s="334">
        <f ca="1" t="shared" si="358"/>
        <v>1</v>
      </c>
      <c r="D2293" s="334">
        <f ca="1" t="shared" si="366"/>
        <v>9</v>
      </c>
      <c r="E2293" s="327">
        <f ca="1" t="shared" si="367"/>
        <v>954</v>
      </c>
      <c r="F2293" s="327" t="str">
        <f ca="1">VLOOKUP(D2293,档案!A:C,3,FALSE)</f>
        <v>武汉开明</v>
      </c>
      <c r="G2293" s="338" t="str">
        <f ca="1">VLOOKUP(D2293,档案!A:B,2,FALSE)</f>
        <v>农商行豹澥支行310028</v>
      </c>
      <c r="H2293" s="328">
        <f ca="1" t="shared" si="359"/>
        <v>45786</v>
      </c>
      <c r="I2293" s="344" t="str">
        <f ca="1" t="shared" si="360"/>
        <v>销售部郑然报销2月差旅费--个人</v>
      </c>
      <c r="J2293" s="344" t="str">
        <f ca="1" t="shared" si="361"/>
        <v>项目成本</v>
      </c>
      <c r="K2293" s="345">
        <f ca="1" t="shared" si="362"/>
        <v>0</v>
      </c>
      <c r="L2293" s="345">
        <f ca="1" t="shared" si="363"/>
        <v>531.03</v>
      </c>
      <c r="M2293" s="345">
        <f ca="1" t="shared" si="364"/>
        <v>321344.500000001</v>
      </c>
      <c r="N2293" s="345">
        <f ca="1" t="shared" si="365"/>
        <v>0</v>
      </c>
    </row>
    <row r="2294" ht="14.25" hidden="1" spans="1:14">
      <c r="A2294" s="334">
        <f>档案!A2293</f>
        <v>0</v>
      </c>
      <c r="B2294" s="334">
        <f ca="1" t="shared" si="358"/>
        <v>1</v>
      </c>
      <c r="D2294" s="334">
        <f ca="1" t="shared" si="366"/>
        <v>9</v>
      </c>
      <c r="E2294" s="327">
        <f ca="1" t="shared" si="367"/>
        <v>955</v>
      </c>
      <c r="F2294" s="327" t="str">
        <f ca="1">VLOOKUP(D2294,档案!A:C,3,FALSE)</f>
        <v>武汉开明</v>
      </c>
      <c r="G2294" s="338" t="str">
        <f ca="1">VLOOKUP(D2294,档案!A:B,2,FALSE)</f>
        <v>农商行豹澥支行310028</v>
      </c>
      <c r="H2294" s="328">
        <f ca="1" t="shared" si="359"/>
        <v>45786</v>
      </c>
      <c r="I2294" s="344" t="str">
        <f ca="1" t="shared" si="360"/>
        <v>销售部郑然报销3.22河南华润资料打印费--个人</v>
      </c>
      <c r="J2294" s="344" t="str">
        <f ca="1" t="shared" si="361"/>
        <v>项目成本</v>
      </c>
      <c r="K2294" s="345">
        <f ca="1" t="shared" si="362"/>
        <v>0</v>
      </c>
      <c r="L2294" s="345">
        <f ca="1" t="shared" si="363"/>
        <v>55</v>
      </c>
      <c r="M2294" s="345">
        <f ca="1" t="shared" si="364"/>
        <v>321289.500000001</v>
      </c>
      <c r="N2294" s="345">
        <f ca="1" t="shared" si="365"/>
        <v>0</v>
      </c>
    </row>
    <row r="2295" ht="14.25" hidden="1" spans="1:14">
      <c r="A2295" s="334">
        <f>档案!A2294</f>
        <v>0</v>
      </c>
      <c r="B2295" s="334">
        <f ca="1" t="shared" si="358"/>
        <v>1</v>
      </c>
      <c r="D2295" s="334">
        <f ca="1" t="shared" si="366"/>
        <v>9</v>
      </c>
      <c r="E2295" s="327">
        <f ca="1" t="shared" si="367"/>
        <v>956</v>
      </c>
      <c r="F2295" s="327" t="str">
        <f ca="1">VLOOKUP(D2295,档案!A:C,3,FALSE)</f>
        <v>武汉开明</v>
      </c>
      <c r="G2295" s="338" t="str">
        <f ca="1">VLOOKUP(D2295,档案!A:B,2,FALSE)</f>
        <v>农商行豹澥支行310028</v>
      </c>
      <c r="H2295" s="328">
        <f ca="1" t="shared" si="359"/>
        <v>45786</v>
      </c>
      <c r="I2295" s="344" t="str">
        <f ca="1" t="shared" si="360"/>
        <v>销售部燕志远报销3.31-4.6差旅费--个人</v>
      </c>
      <c r="J2295" s="344" t="str">
        <f ca="1" t="shared" si="361"/>
        <v>项目成本</v>
      </c>
      <c r="K2295" s="345">
        <f ca="1" t="shared" si="362"/>
        <v>0</v>
      </c>
      <c r="L2295" s="345">
        <f ca="1" t="shared" si="363"/>
        <v>1171</v>
      </c>
      <c r="M2295" s="345">
        <f ca="1" t="shared" si="364"/>
        <v>320118.500000001</v>
      </c>
      <c r="N2295" s="345">
        <f ca="1" t="shared" si="365"/>
        <v>0</v>
      </c>
    </row>
    <row r="2296" ht="14.25" hidden="1" spans="1:14">
      <c r="A2296" s="334">
        <f>档案!A2295</f>
        <v>0</v>
      </c>
      <c r="B2296" s="334">
        <f ca="1" t="shared" si="358"/>
        <v>1</v>
      </c>
      <c r="D2296" s="334">
        <f ca="1" t="shared" si="366"/>
        <v>9</v>
      </c>
      <c r="E2296" s="327">
        <f ca="1" t="shared" si="367"/>
        <v>957</v>
      </c>
      <c r="F2296" s="327" t="str">
        <f ca="1">VLOOKUP(D2296,档案!A:C,3,FALSE)</f>
        <v>武汉开明</v>
      </c>
      <c r="G2296" s="338" t="str">
        <f ca="1">VLOOKUP(D2296,档案!A:B,2,FALSE)</f>
        <v>农商行豹澥支行310028</v>
      </c>
      <c r="H2296" s="328">
        <f ca="1" t="shared" si="359"/>
        <v>45786</v>
      </c>
      <c r="I2296" s="344" t="str">
        <f ca="1" t="shared" si="360"/>
        <v>销售部罗小涛报销4.6-4.24山西铝业差旅费4675.74元，办公费307元--个人</v>
      </c>
      <c r="J2296" s="344" t="str">
        <f ca="1" t="shared" si="361"/>
        <v>项目成本</v>
      </c>
      <c r="K2296" s="345">
        <f ca="1" t="shared" si="362"/>
        <v>0</v>
      </c>
      <c r="L2296" s="345">
        <f ca="1" t="shared" si="363"/>
        <v>4982.74</v>
      </c>
      <c r="M2296" s="345">
        <f ca="1" t="shared" si="364"/>
        <v>315135.760000001</v>
      </c>
      <c r="N2296" s="345">
        <f ca="1" t="shared" si="365"/>
        <v>0</v>
      </c>
    </row>
    <row r="2297" ht="14.25" hidden="1" spans="1:14">
      <c r="A2297" s="334">
        <f>档案!A2296</f>
        <v>0</v>
      </c>
      <c r="B2297" s="334">
        <f ca="1" t="shared" si="358"/>
        <v>1</v>
      </c>
      <c r="D2297" s="334">
        <f ca="1" t="shared" si="366"/>
        <v>9</v>
      </c>
      <c r="E2297" s="327">
        <f ca="1" t="shared" si="367"/>
        <v>958</v>
      </c>
      <c r="F2297" s="327" t="str">
        <f ca="1">VLOOKUP(D2297,档案!A:C,3,FALSE)</f>
        <v>武汉开明</v>
      </c>
      <c r="G2297" s="338" t="str">
        <f ca="1">VLOOKUP(D2297,档案!A:B,2,FALSE)</f>
        <v>农商行豹澥支行310028</v>
      </c>
      <c r="H2297" s="328">
        <f ca="1" t="shared" si="359"/>
        <v>45786</v>
      </c>
      <c r="I2297" s="344" t="str">
        <f ca="1" t="shared" si="360"/>
        <v>销售部牛国庆报销4.13-4.27江苏永钢差旅费--个人</v>
      </c>
      <c r="J2297" s="344" t="str">
        <f ca="1" t="shared" si="361"/>
        <v>项目成本</v>
      </c>
      <c r="K2297" s="345">
        <f ca="1" t="shared" si="362"/>
        <v>0</v>
      </c>
      <c r="L2297" s="345">
        <f ca="1" t="shared" si="363"/>
        <v>2158</v>
      </c>
      <c r="M2297" s="345">
        <f ca="1" t="shared" si="364"/>
        <v>312977.760000001</v>
      </c>
      <c r="N2297" s="345">
        <f ca="1" t="shared" si="365"/>
        <v>0</v>
      </c>
    </row>
    <row r="2298" ht="14.25" hidden="1" spans="1:14">
      <c r="A2298" s="334">
        <f>档案!A2297</f>
        <v>0</v>
      </c>
      <c r="B2298" s="334">
        <f ca="1" t="shared" si="358"/>
        <v>1</v>
      </c>
      <c r="D2298" s="334">
        <f ca="1" t="shared" si="366"/>
        <v>9</v>
      </c>
      <c r="E2298" s="327">
        <f ca="1" t="shared" si="367"/>
        <v>959</v>
      </c>
      <c r="F2298" s="327" t="str">
        <f ca="1">VLOOKUP(D2298,档案!A:C,3,FALSE)</f>
        <v>武汉开明</v>
      </c>
      <c r="G2298" s="338" t="str">
        <f ca="1">VLOOKUP(D2298,档案!A:B,2,FALSE)</f>
        <v>农商行豹澥支行310028</v>
      </c>
      <c r="H2298" s="328">
        <f ca="1" t="shared" si="359"/>
        <v>45786</v>
      </c>
      <c r="I2298" s="344" t="str">
        <f ca="1" t="shared" si="360"/>
        <v>销售部林维报销4.7-4.13日照钢铁差旅费--个人</v>
      </c>
      <c r="J2298" s="344" t="str">
        <f ca="1" t="shared" si="361"/>
        <v>项目成本</v>
      </c>
      <c r="K2298" s="345">
        <f ca="1" t="shared" si="362"/>
        <v>0</v>
      </c>
      <c r="L2298" s="345">
        <f ca="1" t="shared" si="363"/>
        <v>815</v>
      </c>
      <c r="M2298" s="345">
        <f ca="1" t="shared" si="364"/>
        <v>312162.760000001</v>
      </c>
      <c r="N2298" s="345">
        <f ca="1" t="shared" si="365"/>
        <v>0</v>
      </c>
    </row>
    <row r="2299" ht="14.25" hidden="1" spans="1:14">
      <c r="A2299" s="334">
        <f>档案!A2298</f>
        <v>0</v>
      </c>
      <c r="B2299" s="334">
        <f ca="1" t="shared" si="358"/>
        <v>1</v>
      </c>
      <c r="D2299" s="334">
        <f ca="1" t="shared" si="366"/>
        <v>9</v>
      </c>
      <c r="E2299" s="327">
        <f ca="1" t="shared" si="367"/>
        <v>960</v>
      </c>
      <c r="F2299" s="327" t="str">
        <f ca="1">VLOOKUP(D2299,档案!A:C,3,FALSE)</f>
        <v>武汉开明</v>
      </c>
      <c r="G2299" s="338" t="str">
        <f ca="1">VLOOKUP(D2299,档案!A:B,2,FALSE)</f>
        <v>农商行豹澥支行310028</v>
      </c>
      <c r="H2299" s="328">
        <f ca="1" t="shared" si="359"/>
        <v>45786</v>
      </c>
      <c r="I2299" s="344" t="str">
        <f ca="1" t="shared" si="360"/>
        <v>生产部熊伟报销江西晶昊标书胶装费--个人</v>
      </c>
      <c r="J2299" s="344" t="str">
        <f ca="1" t="shared" si="361"/>
        <v>项目成本</v>
      </c>
      <c r="K2299" s="345">
        <f ca="1" t="shared" si="362"/>
        <v>0</v>
      </c>
      <c r="L2299" s="345">
        <f ca="1" t="shared" si="363"/>
        <v>20</v>
      </c>
      <c r="M2299" s="345">
        <f ca="1" t="shared" si="364"/>
        <v>312142.760000001</v>
      </c>
      <c r="N2299" s="345">
        <f ca="1" t="shared" si="365"/>
        <v>0</v>
      </c>
    </row>
    <row r="2300" ht="14.25" hidden="1" spans="1:14">
      <c r="A2300" s="334">
        <f>档案!A2299</f>
        <v>0</v>
      </c>
      <c r="B2300" s="334">
        <f ca="1" t="shared" si="358"/>
        <v>1</v>
      </c>
      <c r="D2300" s="334">
        <f ca="1" t="shared" si="366"/>
        <v>9</v>
      </c>
      <c r="E2300" s="327">
        <f ca="1" t="shared" si="367"/>
        <v>961</v>
      </c>
      <c r="F2300" s="327" t="str">
        <f ca="1">VLOOKUP(D2300,档案!A:C,3,FALSE)</f>
        <v>武汉开明</v>
      </c>
      <c r="G2300" s="338" t="str">
        <f ca="1">VLOOKUP(D2300,档案!A:B,2,FALSE)</f>
        <v>农商行豹澥支行310028</v>
      </c>
      <c r="H2300" s="328">
        <f ca="1" t="shared" si="359"/>
        <v>45786</v>
      </c>
      <c r="I2300" s="344" t="str">
        <f ca="1" t="shared" si="360"/>
        <v>生产部马全花用款青海发投石灰车间除尘器更换项目外协人员工资付祁廷俊2025元，赵洪财2025元，李守存600元--个人</v>
      </c>
      <c r="J2300" s="344" t="str">
        <f ca="1" t="shared" si="361"/>
        <v>项目成本</v>
      </c>
      <c r="K2300" s="345">
        <f ca="1" t="shared" si="362"/>
        <v>0</v>
      </c>
      <c r="L2300" s="345">
        <f ca="1" t="shared" si="363"/>
        <v>4650</v>
      </c>
      <c r="M2300" s="345">
        <f ca="1" t="shared" si="364"/>
        <v>307492.760000001</v>
      </c>
      <c r="N2300" s="345">
        <f ca="1" t="shared" si="365"/>
        <v>0</v>
      </c>
    </row>
    <row r="2301" ht="14.25" hidden="1" spans="1:14">
      <c r="A2301" s="334">
        <f>档案!A2300</f>
        <v>0</v>
      </c>
      <c r="B2301" s="334">
        <f ca="1" t="shared" si="358"/>
        <v>1</v>
      </c>
      <c r="D2301" s="334">
        <f ca="1" t="shared" si="366"/>
        <v>9</v>
      </c>
      <c r="E2301" s="327">
        <f ca="1" t="shared" si="367"/>
        <v>962</v>
      </c>
      <c r="F2301" s="327" t="str">
        <f ca="1">VLOOKUP(D2301,档案!A:C,3,FALSE)</f>
        <v>武汉开明</v>
      </c>
      <c r="G2301" s="338" t="str">
        <f ca="1">VLOOKUP(D2301,档案!A:B,2,FALSE)</f>
        <v>农商行豹澥支行310028</v>
      </c>
      <c r="H2301" s="328">
        <f ca="1" t="shared" si="359"/>
        <v>45786</v>
      </c>
      <c r="I2301" s="344" t="str">
        <f ca="1" t="shared" si="360"/>
        <v>生产部张泽松报销5.2-5.3兆山诸暨回公司交通费 --个人</v>
      </c>
      <c r="J2301" s="344" t="str">
        <f ca="1" t="shared" si="361"/>
        <v>项目成本</v>
      </c>
      <c r="K2301" s="345">
        <f ca="1" t="shared" si="362"/>
        <v>0</v>
      </c>
      <c r="L2301" s="345">
        <f ca="1" t="shared" si="363"/>
        <v>226.5</v>
      </c>
      <c r="M2301" s="345">
        <f ca="1" t="shared" si="364"/>
        <v>307266.260000001</v>
      </c>
      <c r="N2301" s="345">
        <f ca="1" t="shared" si="365"/>
        <v>0</v>
      </c>
    </row>
    <row r="2302" ht="14.25" hidden="1" spans="1:14">
      <c r="A2302" s="334">
        <f>档案!A2301</f>
        <v>0</v>
      </c>
      <c r="B2302" s="334">
        <f ca="1" t="shared" si="358"/>
        <v>1</v>
      </c>
      <c r="D2302" s="334">
        <f ca="1" t="shared" si="366"/>
        <v>9</v>
      </c>
      <c r="E2302" s="327">
        <f ca="1" t="shared" si="367"/>
        <v>963</v>
      </c>
      <c r="F2302" s="327" t="str">
        <f ca="1">VLOOKUP(D2302,档案!A:C,3,FALSE)</f>
        <v>武汉开明</v>
      </c>
      <c r="G2302" s="338" t="str">
        <f ca="1">VLOOKUP(D2302,档案!A:B,2,FALSE)</f>
        <v>农商行豹澥支行310028</v>
      </c>
      <c r="H2302" s="328">
        <f ca="1" t="shared" si="359"/>
        <v>45786</v>
      </c>
      <c r="I2302" s="344" t="str">
        <f ca="1" t="shared" si="360"/>
        <v>生产部李晶报销唐电人员去德令哈办理农民工专户往返机票--个人</v>
      </c>
      <c r="J2302" s="344" t="str">
        <f ca="1" t="shared" si="361"/>
        <v>项目成本</v>
      </c>
      <c r="K2302" s="345">
        <f ca="1" t="shared" si="362"/>
        <v>0</v>
      </c>
      <c r="L2302" s="345">
        <f ca="1" t="shared" si="363"/>
        <v>3189</v>
      </c>
      <c r="M2302" s="345">
        <f ca="1" t="shared" si="364"/>
        <v>304077.260000001</v>
      </c>
      <c r="N2302" s="345">
        <f ca="1" t="shared" si="365"/>
        <v>0</v>
      </c>
    </row>
    <row r="2303" ht="14.25" hidden="1" spans="1:14">
      <c r="A2303" s="334">
        <f>档案!A2302</f>
        <v>0</v>
      </c>
      <c r="B2303" s="334">
        <f ca="1" t="shared" si="358"/>
        <v>1</v>
      </c>
      <c r="D2303" s="334">
        <f ca="1" t="shared" si="366"/>
        <v>9</v>
      </c>
      <c r="E2303" s="327">
        <f ca="1" t="shared" si="367"/>
        <v>964</v>
      </c>
      <c r="F2303" s="327" t="str">
        <f ca="1">VLOOKUP(D2303,档案!A:C,3,FALSE)</f>
        <v>武汉开明</v>
      </c>
      <c r="G2303" s="338" t="str">
        <f ca="1">VLOOKUP(D2303,档案!A:B,2,FALSE)</f>
        <v>农商行豹澥支行310028</v>
      </c>
      <c r="H2303" s="328">
        <f ca="1" t="shared" si="359"/>
        <v>45786</v>
      </c>
      <c r="I2303" s="344" t="str">
        <f ca="1" t="shared" si="360"/>
        <v>生产部马全花报销青海发投废淡液钛板安装项目采购油漆稀释剂3桶--个人</v>
      </c>
      <c r="J2303" s="344" t="str">
        <f ca="1" t="shared" si="361"/>
        <v>项目成本</v>
      </c>
      <c r="K2303" s="345">
        <f ca="1" t="shared" si="362"/>
        <v>0</v>
      </c>
      <c r="L2303" s="345">
        <f ca="1" t="shared" si="363"/>
        <v>90</v>
      </c>
      <c r="M2303" s="345">
        <f ca="1" t="shared" si="364"/>
        <v>303987.260000001</v>
      </c>
      <c r="N2303" s="345">
        <f ca="1" t="shared" si="365"/>
        <v>0</v>
      </c>
    </row>
    <row r="2304" ht="14.25" hidden="1" spans="1:14">
      <c r="A2304" s="334">
        <f>档案!A2303</f>
        <v>0</v>
      </c>
      <c r="B2304" s="334">
        <f ca="1" t="shared" si="358"/>
        <v>1</v>
      </c>
      <c r="D2304" s="334">
        <f ca="1" t="shared" si="366"/>
        <v>9</v>
      </c>
      <c r="E2304" s="327">
        <f ca="1" t="shared" si="367"/>
        <v>965</v>
      </c>
      <c r="F2304" s="327" t="str">
        <f ca="1">VLOOKUP(D2304,档案!A:C,3,FALSE)</f>
        <v>武汉开明</v>
      </c>
      <c r="G2304" s="338" t="str">
        <f ca="1">VLOOKUP(D2304,档案!A:B,2,FALSE)</f>
        <v>农商行豹澥支行310028</v>
      </c>
      <c r="H2304" s="328">
        <f ca="1" t="shared" si="359"/>
        <v>45786</v>
      </c>
      <c r="I2304" s="344" t="str">
        <f ca="1" t="shared" si="360"/>
        <v>生产部马全花报销青海发投废淡液钛板安装项目采购427焊条两箱，护目镜10个--个人</v>
      </c>
      <c r="J2304" s="344" t="str">
        <f ca="1" t="shared" si="361"/>
        <v>项目成本</v>
      </c>
      <c r="K2304" s="345">
        <f ca="1" t="shared" si="362"/>
        <v>0</v>
      </c>
      <c r="L2304" s="345">
        <f ca="1" t="shared" si="363"/>
        <v>280</v>
      </c>
      <c r="M2304" s="345">
        <f ca="1" t="shared" si="364"/>
        <v>303707.260000001</v>
      </c>
      <c r="N2304" s="345">
        <f ca="1" t="shared" si="365"/>
        <v>0</v>
      </c>
    </row>
    <row r="2305" ht="14.25" hidden="1" spans="1:14">
      <c r="A2305" s="334">
        <f>档案!A2304</f>
        <v>0</v>
      </c>
      <c r="B2305" s="334">
        <f ca="1" t="shared" si="358"/>
        <v>1</v>
      </c>
      <c r="D2305" s="334">
        <f ca="1" t="shared" si="366"/>
        <v>9</v>
      </c>
      <c r="E2305" s="327">
        <f ca="1" t="shared" si="367"/>
        <v>966</v>
      </c>
      <c r="F2305" s="327" t="str">
        <f ca="1">VLOOKUP(D2305,档案!A:C,3,FALSE)</f>
        <v>武汉开明</v>
      </c>
      <c r="G2305" s="338" t="str">
        <f ca="1">VLOOKUP(D2305,档案!A:B,2,FALSE)</f>
        <v>农商行豹澥支行310028</v>
      </c>
      <c r="H2305" s="328">
        <f ca="1" t="shared" si="359"/>
        <v>45786</v>
      </c>
      <c r="I2305" s="344" t="str">
        <f ca="1" t="shared" si="360"/>
        <v>生产部马全花报销青海发投石灰车间除尘器更换项目购买钉子和切割片--个人</v>
      </c>
      <c r="J2305" s="344" t="str">
        <f ca="1" t="shared" si="361"/>
        <v>项目成本</v>
      </c>
      <c r="K2305" s="345">
        <f ca="1" t="shared" si="362"/>
        <v>0</v>
      </c>
      <c r="L2305" s="345">
        <f ca="1" t="shared" si="363"/>
        <v>27</v>
      </c>
      <c r="M2305" s="345">
        <f ca="1" t="shared" si="364"/>
        <v>303680.260000001</v>
      </c>
      <c r="N2305" s="345">
        <f ca="1" t="shared" si="365"/>
        <v>0</v>
      </c>
    </row>
    <row r="2306" ht="14.25" hidden="1" spans="1:14">
      <c r="A2306" s="334">
        <f>档案!A2305</f>
        <v>0</v>
      </c>
      <c r="B2306" s="334">
        <f ca="1" t="shared" si="358"/>
        <v>1</v>
      </c>
      <c r="D2306" s="334">
        <f ca="1" t="shared" si="366"/>
        <v>9</v>
      </c>
      <c r="E2306" s="327">
        <f ca="1" t="shared" si="367"/>
        <v>967</v>
      </c>
      <c r="F2306" s="327" t="str">
        <f ca="1">VLOOKUP(D2306,档案!A:C,3,FALSE)</f>
        <v>武汉开明</v>
      </c>
      <c r="G2306" s="338" t="str">
        <f ca="1">VLOOKUP(D2306,档案!A:B,2,FALSE)</f>
        <v>农商行豹澥支行310028</v>
      </c>
      <c r="H2306" s="328">
        <f ca="1" t="shared" si="359"/>
        <v>45786</v>
      </c>
      <c r="I2306" s="344" t="str">
        <f ca="1" t="shared" si="360"/>
        <v>生产部余永昕报销柳州钢铁4.25-4.26交通费--个人</v>
      </c>
      <c r="J2306" s="344" t="str">
        <f ca="1" t="shared" si="361"/>
        <v>项目成本</v>
      </c>
      <c r="K2306" s="345">
        <f ca="1" t="shared" si="362"/>
        <v>0</v>
      </c>
      <c r="L2306" s="345">
        <f ca="1" t="shared" si="363"/>
        <v>464.5</v>
      </c>
      <c r="M2306" s="345">
        <f ca="1" t="shared" si="364"/>
        <v>303215.760000001</v>
      </c>
      <c r="N2306" s="345">
        <f ca="1" t="shared" si="365"/>
        <v>0</v>
      </c>
    </row>
    <row r="2307" ht="14.25" hidden="1" spans="1:14">
      <c r="A2307" s="334">
        <f>档案!A2306</f>
        <v>0</v>
      </c>
      <c r="B2307" s="334">
        <f ca="1" t="shared" ref="B2307:B2370" si="368">COUNTA(INDIRECT("'"&amp;A2307&amp;"'!a:a"))</f>
        <v>1</v>
      </c>
      <c r="D2307" s="334">
        <f ca="1" t="shared" si="366"/>
        <v>9</v>
      </c>
      <c r="E2307" s="327">
        <f ca="1" t="shared" si="367"/>
        <v>968</v>
      </c>
      <c r="F2307" s="327" t="str">
        <f ca="1">VLOOKUP(D2307,档案!A:C,3,FALSE)</f>
        <v>武汉开明</v>
      </c>
      <c r="G2307" s="338" t="str">
        <f ca="1">VLOOKUP(D2307,档案!A:B,2,FALSE)</f>
        <v>农商行豹澥支行310028</v>
      </c>
      <c r="H2307" s="328">
        <f ca="1" t="shared" ref="H2307:H2370" si="369">INDEX(INDIRECT("'"&amp;$D2307&amp;"'!A:g"),$E2307,COLUMN()-7)</f>
        <v>45786</v>
      </c>
      <c r="I2307" s="344" t="str">
        <f ca="1" t="shared" ref="I2307:I2370" si="370">INDEX(INDIRECT("'"&amp;$D2307&amp;"'!A:g"),$E2307,COLUMN()-7)</f>
        <v>生产部余永昕报销日照钢铁4.22交通费--个人</v>
      </c>
      <c r="J2307" s="344" t="str">
        <f ca="1" t="shared" ref="J2307:J2370" si="371">INDEX(INDIRECT("'"&amp;$D2307&amp;"'!A:g"),$E2307,COLUMN()-7)</f>
        <v>项目成本</v>
      </c>
      <c r="K2307" s="345">
        <f ca="1" t="shared" ref="K2307:K2370" si="372">INDEX(INDIRECT("'"&amp;$D2307&amp;"'!A:g"),$E2307,COLUMN()-7)</f>
        <v>0</v>
      </c>
      <c r="L2307" s="345">
        <f ca="1" t="shared" ref="L2307:L2370" si="373">INDEX(INDIRECT("'"&amp;$D2307&amp;"'!A:g"),$E2307,COLUMN()-7)</f>
        <v>181</v>
      </c>
      <c r="M2307" s="345">
        <f ca="1" t="shared" ref="M2307:M2370" si="374">INDEX(INDIRECT("'"&amp;$D2307&amp;"'!A:g"),$E2307,COLUMN()-7)</f>
        <v>303034.760000001</v>
      </c>
      <c r="N2307" s="345">
        <f ca="1" t="shared" ref="N2307:N2370" si="375">INDEX(INDIRECT("'"&amp;$D2307&amp;"'!A:g"),$E2307,COLUMN()-7)</f>
        <v>0</v>
      </c>
    </row>
    <row r="2308" ht="14.25" hidden="1" spans="1:14">
      <c r="A2308" s="334">
        <f>档案!A2307</f>
        <v>0</v>
      </c>
      <c r="B2308" s="334">
        <f ca="1" t="shared" si="368"/>
        <v>1</v>
      </c>
      <c r="D2308" s="334">
        <f ca="1" t="shared" ref="D2308:D2371" si="376">IF(E2307&gt;=VLOOKUP(D2307,A:B,2,FALSE),D2307+1,D2307)</f>
        <v>9</v>
      </c>
      <c r="E2308" s="327">
        <f ca="1" t="shared" ref="E2308:E2371" si="377">IF(E2307&gt;=VLOOKUP(D2307,A:B,2,FALSE),3,E2307+1)</f>
        <v>969</v>
      </c>
      <c r="F2308" s="327" t="str">
        <f ca="1">VLOOKUP(D2308,档案!A:C,3,FALSE)</f>
        <v>武汉开明</v>
      </c>
      <c r="G2308" s="338" t="str">
        <f ca="1">VLOOKUP(D2308,档案!A:B,2,FALSE)</f>
        <v>农商行豹澥支行310028</v>
      </c>
      <c r="H2308" s="328">
        <f ca="1" t="shared" si="369"/>
        <v>45786</v>
      </c>
      <c r="I2308" s="344" t="str">
        <f ca="1" t="shared" si="370"/>
        <v>生产部包兴报销四川峨胜4.26-4.27交通费--个人</v>
      </c>
      <c r="J2308" s="344" t="str">
        <f ca="1" t="shared" si="371"/>
        <v>项目成本</v>
      </c>
      <c r="K2308" s="345">
        <f ca="1" t="shared" si="372"/>
        <v>0</v>
      </c>
      <c r="L2308" s="345">
        <f ca="1" t="shared" si="373"/>
        <v>335.95</v>
      </c>
      <c r="M2308" s="345">
        <f ca="1" t="shared" si="374"/>
        <v>302698.810000001</v>
      </c>
      <c r="N2308" s="345">
        <f ca="1" t="shared" si="375"/>
        <v>0</v>
      </c>
    </row>
    <row r="2309" ht="14.25" hidden="1" spans="1:14">
      <c r="A2309" s="334">
        <f>档案!A2308</f>
        <v>0</v>
      </c>
      <c r="B2309" s="334">
        <f ca="1" t="shared" si="368"/>
        <v>1</v>
      </c>
      <c r="D2309" s="334">
        <f ca="1" t="shared" si="376"/>
        <v>9</v>
      </c>
      <c r="E2309" s="327">
        <f ca="1" t="shared" si="377"/>
        <v>970</v>
      </c>
      <c r="F2309" s="327" t="str">
        <f ca="1">VLOOKUP(D2309,档案!A:C,3,FALSE)</f>
        <v>武汉开明</v>
      </c>
      <c r="G2309" s="338" t="str">
        <f ca="1">VLOOKUP(D2309,档案!A:B,2,FALSE)</f>
        <v>农商行豹澥支行310028</v>
      </c>
      <c r="H2309" s="328">
        <f ca="1" t="shared" si="369"/>
        <v>45786</v>
      </c>
      <c r="I2309" s="344" t="str">
        <f ca="1" t="shared" si="370"/>
        <v>生产部朱太礼报销日照钢铁4.24交通费--个人</v>
      </c>
      <c r="J2309" s="344" t="str">
        <f ca="1" t="shared" si="371"/>
        <v>项目成本</v>
      </c>
      <c r="K2309" s="345">
        <f ca="1" t="shared" si="372"/>
        <v>0</v>
      </c>
      <c r="L2309" s="345">
        <f ca="1" t="shared" si="373"/>
        <v>412.27</v>
      </c>
      <c r="M2309" s="345">
        <f ca="1" t="shared" si="374"/>
        <v>302286.540000001</v>
      </c>
      <c r="N2309" s="345">
        <f ca="1" t="shared" si="375"/>
        <v>0</v>
      </c>
    </row>
    <row r="2310" ht="14.25" hidden="1" spans="1:14">
      <c r="A2310" s="334">
        <f>档案!A2309</f>
        <v>0</v>
      </c>
      <c r="B2310" s="334">
        <f ca="1" t="shared" si="368"/>
        <v>1</v>
      </c>
      <c r="D2310" s="334">
        <f ca="1" t="shared" si="376"/>
        <v>9</v>
      </c>
      <c r="E2310" s="327">
        <f ca="1" t="shared" si="377"/>
        <v>971</v>
      </c>
      <c r="F2310" s="327" t="str">
        <f ca="1">VLOOKUP(D2310,档案!A:C,3,FALSE)</f>
        <v>武汉开明</v>
      </c>
      <c r="G2310" s="338" t="str">
        <f ca="1">VLOOKUP(D2310,档案!A:B,2,FALSE)</f>
        <v>农商行豹澥支行310028</v>
      </c>
      <c r="H2310" s="328">
        <f ca="1" t="shared" si="369"/>
        <v>45786</v>
      </c>
      <c r="I2310" s="344" t="str">
        <f ca="1" t="shared" si="370"/>
        <v>生产部张泽松报销兆山诸暨4.25交通费--个人</v>
      </c>
      <c r="J2310" s="344" t="str">
        <f ca="1" t="shared" si="371"/>
        <v>项目成本</v>
      </c>
      <c r="K2310" s="345">
        <f ca="1" t="shared" si="372"/>
        <v>0</v>
      </c>
      <c r="L2310" s="345">
        <f ca="1" t="shared" si="373"/>
        <v>267.5</v>
      </c>
      <c r="M2310" s="345">
        <f ca="1" t="shared" si="374"/>
        <v>302019.040000001</v>
      </c>
      <c r="N2310" s="345">
        <f ca="1" t="shared" si="375"/>
        <v>0</v>
      </c>
    </row>
    <row r="2311" ht="14.25" hidden="1" spans="1:14">
      <c r="A2311" s="334">
        <f>档案!A2310</f>
        <v>0</v>
      </c>
      <c r="B2311" s="334">
        <f ca="1" t="shared" si="368"/>
        <v>1</v>
      </c>
      <c r="D2311" s="334">
        <f ca="1" t="shared" si="376"/>
        <v>9</v>
      </c>
      <c r="E2311" s="327">
        <f ca="1" t="shared" si="377"/>
        <v>972</v>
      </c>
      <c r="F2311" s="327" t="str">
        <f ca="1">VLOOKUP(D2311,档案!A:C,3,FALSE)</f>
        <v>武汉开明</v>
      </c>
      <c r="G2311" s="338" t="str">
        <f ca="1">VLOOKUP(D2311,档案!A:B,2,FALSE)</f>
        <v>农商行豹澥支行310028</v>
      </c>
      <c r="H2311" s="328">
        <f ca="1" t="shared" si="369"/>
        <v>45786</v>
      </c>
      <c r="I2311" s="344" t="str">
        <f ca="1" t="shared" si="370"/>
        <v>生产部杜继红报销日照钢铁4.20交通费--个人</v>
      </c>
      <c r="J2311" s="344" t="str">
        <f ca="1" t="shared" si="371"/>
        <v>项目成本</v>
      </c>
      <c r="K2311" s="345">
        <f ca="1" t="shared" si="372"/>
        <v>0</v>
      </c>
      <c r="L2311" s="345">
        <f ca="1" t="shared" si="373"/>
        <v>433.5</v>
      </c>
      <c r="M2311" s="345">
        <f ca="1" t="shared" si="374"/>
        <v>301585.540000001</v>
      </c>
      <c r="N2311" s="345">
        <f ca="1" t="shared" si="375"/>
        <v>0</v>
      </c>
    </row>
    <row r="2312" ht="14.25" hidden="1" spans="1:14">
      <c r="A2312" s="334">
        <f>档案!A2311</f>
        <v>0</v>
      </c>
      <c r="B2312" s="334">
        <f ca="1" t="shared" si="368"/>
        <v>1</v>
      </c>
      <c r="D2312" s="334">
        <f ca="1" t="shared" si="376"/>
        <v>9</v>
      </c>
      <c r="E2312" s="327">
        <f ca="1" t="shared" si="377"/>
        <v>973</v>
      </c>
      <c r="F2312" s="327" t="str">
        <f ca="1">VLOOKUP(D2312,档案!A:C,3,FALSE)</f>
        <v>武汉开明</v>
      </c>
      <c r="G2312" s="338" t="str">
        <f ca="1">VLOOKUP(D2312,档案!A:B,2,FALSE)</f>
        <v>农商行豹澥支行310028</v>
      </c>
      <c r="H2312" s="328">
        <f ca="1" t="shared" si="369"/>
        <v>45786</v>
      </c>
      <c r="I2312" s="344" t="str">
        <f ca="1" t="shared" si="370"/>
        <v>生产部王小兵报销四川峨胜4.24-4.25交通费--个人</v>
      </c>
      <c r="J2312" s="344" t="str">
        <f ca="1" t="shared" si="371"/>
        <v>项目成本</v>
      </c>
      <c r="K2312" s="345">
        <f ca="1" t="shared" si="372"/>
        <v>0</v>
      </c>
      <c r="L2312" s="345">
        <f ca="1" t="shared" si="373"/>
        <v>366</v>
      </c>
      <c r="M2312" s="345">
        <f ca="1" t="shared" si="374"/>
        <v>301219.540000001</v>
      </c>
      <c r="N2312" s="345">
        <f ca="1" t="shared" si="375"/>
        <v>0</v>
      </c>
    </row>
    <row r="2313" ht="14.25" hidden="1" spans="1:14">
      <c r="A2313" s="334">
        <f>档案!A2312</f>
        <v>0</v>
      </c>
      <c r="B2313" s="334">
        <f ca="1" t="shared" si="368"/>
        <v>1</v>
      </c>
      <c r="D2313" s="334">
        <f ca="1" t="shared" si="376"/>
        <v>9</v>
      </c>
      <c r="E2313" s="327">
        <f ca="1" t="shared" si="377"/>
        <v>974</v>
      </c>
      <c r="F2313" s="327" t="str">
        <f ca="1">VLOOKUP(D2313,档案!A:C,3,FALSE)</f>
        <v>武汉开明</v>
      </c>
      <c r="G2313" s="338" t="str">
        <f ca="1">VLOOKUP(D2313,档案!A:B,2,FALSE)</f>
        <v>农商行豹澥支行310028</v>
      </c>
      <c r="H2313" s="328">
        <f ca="1" t="shared" si="369"/>
        <v>45786</v>
      </c>
      <c r="I2313" s="344" t="str">
        <f ca="1" t="shared" si="370"/>
        <v>生产部房延云报销四川峨胜4.24交通费--个人</v>
      </c>
      <c r="J2313" s="344" t="str">
        <f ca="1" t="shared" si="371"/>
        <v>项目成本</v>
      </c>
      <c r="K2313" s="345">
        <f ca="1" t="shared" si="372"/>
        <v>0</v>
      </c>
      <c r="L2313" s="345">
        <f ca="1" t="shared" si="373"/>
        <v>376</v>
      </c>
      <c r="M2313" s="345">
        <f ca="1" t="shared" si="374"/>
        <v>300843.540000001</v>
      </c>
      <c r="N2313" s="345">
        <f ca="1" t="shared" si="375"/>
        <v>0</v>
      </c>
    </row>
    <row r="2314" ht="14.25" hidden="1" spans="1:14">
      <c r="A2314" s="334">
        <f>档案!A2313</f>
        <v>0</v>
      </c>
      <c r="B2314" s="334">
        <f ca="1" t="shared" si="368"/>
        <v>1</v>
      </c>
      <c r="D2314" s="334">
        <f ca="1" t="shared" si="376"/>
        <v>9</v>
      </c>
      <c r="E2314" s="327">
        <f ca="1" t="shared" si="377"/>
        <v>975</v>
      </c>
      <c r="F2314" s="327" t="str">
        <f ca="1">VLOOKUP(D2314,档案!A:C,3,FALSE)</f>
        <v>武汉开明</v>
      </c>
      <c r="G2314" s="338" t="str">
        <f ca="1">VLOOKUP(D2314,档案!A:B,2,FALSE)</f>
        <v>农商行豹澥支行310028</v>
      </c>
      <c r="H2314" s="328">
        <f ca="1" t="shared" si="369"/>
        <v>45786</v>
      </c>
      <c r="I2314" s="344" t="str">
        <f ca="1" t="shared" si="370"/>
        <v>生产部程旭文报销山西铝业4.24交通费--个人</v>
      </c>
      <c r="J2314" s="344" t="str">
        <f ca="1" t="shared" si="371"/>
        <v>项目成本</v>
      </c>
      <c r="K2314" s="345">
        <f ca="1" t="shared" si="372"/>
        <v>0</v>
      </c>
      <c r="L2314" s="345">
        <f ca="1" t="shared" si="373"/>
        <v>319</v>
      </c>
      <c r="M2314" s="345">
        <f ca="1" t="shared" si="374"/>
        <v>300524.540000001</v>
      </c>
      <c r="N2314" s="345">
        <f ca="1" t="shared" si="375"/>
        <v>0</v>
      </c>
    </row>
    <row r="2315" ht="14.25" hidden="1" spans="1:14">
      <c r="A2315" s="334">
        <f>档案!A2314</f>
        <v>0</v>
      </c>
      <c r="B2315" s="334">
        <f ca="1" t="shared" si="368"/>
        <v>1</v>
      </c>
      <c r="D2315" s="334">
        <f ca="1" t="shared" si="376"/>
        <v>9</v>
      </c>
      <c r="E2315" s="327">
        <f ca="1" t="shared" si="377"/>
        <v>976</v>
      </c>
      <c r="F2315" s="327" t="str">
        <f ca="1">VLOOKUP(D2315,档案!A:C,3,FALSE)</f>
        <v>武汉开明</v>
      </c>
      <c r="G2315" s="338" t="str">
        <f ca="1">VLOOKUP(D2315,档案!A:B,2,FALSE)</f>
        <v>农商行豹澥支行310028</v>
      </c>
      <c r="H2315" s="328">
        <f ca="1" t="shared" si="369"/>
        <v>45786</v>
      </c>
      <c r="I2315" s="344" t="str">
        <f ca="1" t="shared" si="370"/>
        <v>生产部吴有良报销4.9-4.10勘查现场交通费--个人</v>
      </c>
      <c r="J2315" s="344" t="str">
        <f ca="1" t="shared" si="371"/>
        <v>项目成本</v>
      </c>
      <c r="K2315" s="345">
        <f ca="1" t="shared" si="372"/>
        <v>0</v>
      </c>
      <c r="L2315" s="345">
        <f ca="1" t="shared" si="373"/>
        <v>206</v>
      </c>
      <c r="M2315" s="345">
        <f ca="1" t="shared" si="374"/>
        <v>300318.540000001</v>
      </c>
      <c r="N2315" s="345">
        <f ca="1" t="shared" si="375"/>
        <v>0</v>
      </c>
    </row>
    <row r="2316" ht="14.25" hidden="1" spans="1:14">
      <c r="A2316" s="334">
        <f>档案!A2315</f>
        <v>0</v>
      </c>
      <c r="B2316" s="334">
        <f ca="1" t="shared" si="368"/>
        <v>1</v>
      </c>
      <c r="D2316" s="334">
        <f ca="1" t="shared" si="376"/>
        <v>9</v>
      </c>
      <c r="E2316" s="327">
        <f ca="1" t="shared" si="377"/>
        <v>977</v>
      </c>
      <c r="F2316" s="327" t="str">
        <f ca="1">VLOOKUP(D2316,档案!A:C,3,FALSE)</f>
        <v>武汉开明</v>
      </c>
      <c r="G2316" s="338" t="str">
        <f ca="1">VLOOKUP(D2316,档案!A:B,2,FALSE)</f>
        <v>农商行豹澥支行310028</v>
      </c>
      <c r="H2316" s="328">
        <f ca="1" t="shared" si="369"/>
        <v>45786</v>
      </c>
      <c r="I2316" s="344" t="str">
        <f ca="1" t="shared" si="370"/>
        <v>生产部吴有良报销湖北双环3.16交通费--个人</v>
      </c>
      <c r="J2316" s="344" t="str">
        <f ca="1" t="shared" si="371"/>
        <v>项目成本</v>
      </c>
      <c r="K2316" s="345">
        <f ca="1" t="shared" si="372"/>
        <v>0</v>
      </c>
      <c r="L2316" s="345">
        <f ca="1" t="shared" si="373"/>
        <v>38.54</v>
      </c>
      <c r="M2316" s="345">
        <f ca="1" t="shared" si="374"/>
        <v>300280.000000001</v>
      </c>
      <c r="N2316" s="345">
        <f ca="1" t="shared" si="375"/>
        <v>0</v>
      </c>
    </row>
    <row r="2317" ht="14.25" hidden="1" spans="1:14">
      <c r="A2317" s="334">
        <f>档案!A2316</f>
        <v>0</v>
      </c>
      <c r="B2317" s="334">
        <f ca="1" t="shared" si="368"/>
        <v>1</v>
      </c>
      <c r="D2317" s="334">
        <f ca="1" t="shared" si="376"/>
        <v>9</v>
      </c>
      <c r="E2317" s="327">
        <f ca="1" t="shared" si="377"/>
        <v>978</v>
      </c>
      <c r="F2317" s="327" t="str">
        <f ca="1">VLOOKUP(D2317,档案!A:C,3,FALSE)</f>
        <v>武汉开明</v>
      </c>
      <c r="G2317" s="338" t="str">
        <f ca="1">VLOOKUP(D2317,档案!A:B,2,FALSE)</f>
        <v>农商行豹澥支行310028</v>
      </c>
      <c r="H2317" s="328">
        <f ca="1" t="shared" si="369"/>
        <v>45786</v>
      </c>
      <c r="I2317" s="344" t="str">
        <f ca="1" t="shared" si="370"/>
        <v>生产部吴有良报销4.13-4.14现场勘查交通费--个人</v>
      </c>
      <c r="J2317" s="344" t="str">
        <f ca="1" t="shared" si="371"/>
        <v>项目成本</v>
      </c>
      <c r="K2317" s="345">
        <f ca="1" t="shared" si="372"/>
        <v>0</v>
      </c>
      <c r="L2317" s="345">
        <f ca="1" t="shared" si="373"/>
        <v>313.5</v>
      </c>
      <c r="M2317" s="345">
        <f ca="1" t="shared" si="374"/>
        <v>299966.500000001</v>
      </c>
      <c r="N2317" s="345">
        <f ca="1" t="shared" si="375"/>
        <v>0</v>
      </c>
    </row>
    <row r="2318" ht="14.25" hidden="1" spans="1:14">
      <c r="A2318" s="334">
        <f>档案!A2317</f>
        <v>0</v>
      </c>
      <c r="B2318" s="334">
        <f ca="1" t="shared" si="368"/>
        <v>1</v>
      </c>
      <c r="D2318" s="334">
        <f ca="1" t="shared" si="376"/>
        <v>9</v>
      </c>
      <c r="E2318" s="327">
        <f ca="1" t="shared" si="377"/>
        <v>979</v>
      </c>
      <c r="F2318" s="327" t="str">
        <f ca="1">VLOOKUP(D2318,档案!A:C,3,FALSE)</f>
        <v>武汉开明</v>
      </c>
      <c r="G2318" s="338" t="str">
        <f ca="1">VLOOKUP(D2318,档案!A:B,2,FALSE)</f>
        <v>农商行豹澥支行310028</v>
      </c>
      <c r="H2318" s="328">
        <f ca="1" t="shared" si="369"/>
        <v>45786</v>
      </c>
      <c r="I2318" s="344" t="str">
        <f ca="1" t="shared" si="370"/>
        <v>生产部李权智用款湘潭瑞通外协人员工资付刘新路--个人</v>
      </c>
      <c r="J2318" s="344" t="str">
        <f ca="1" t="shared" si="371"/>
        <v>项目成本</v>
      </c>
      <c r="K2318" s="345">
        <f ca="1" t="shared" si="372"/>
        <v>0</v>
      </c>
      <c r="L2318" s="345">
        <f ca="1" t="shared" si="373"/>
        <v>1200</v>
      </c>
      <c r="M2318" s="345">
        <f ca="1" t="shared" si="374"/>
        <v>298766.500000001</v>
      </c>
      <c r="N2318" s="345">
        <f ca="1" t="shared" si="375"/>
        <v>0</v>
      </c>
    </row>
    <row r="2319" ht="14.25" hidden="1" spans="1:14">
      <c r="A2319" s="334">
        <f>档案!A2318</f>
        <v>0</v>
      </c>
      <c r="B2319" s="334">
        <f ca="1" t="shared" si="368"/>
        <v>1</v>
      </c>
      <c r="D2319" s="334">
        <f ca="1" t="shared" si="376"/>
        <v>9</v>
      </c>
      <c r="E2319" s="327">
        <f ca="1" t="shared" si="377"/>
        <v>980</v>
      </c>
      <c r="F2319" s="327" t="str">
        <f ca="1">VLOOKUP(D2319,档案!A:C,3,FALSE)</f>
        <v>武汉开明</v>
      </c>
      <c r="G2319" s="338" t="str">
        <f ca="1">VLOOKUP(D2319,档案!A:B,2,FALSE)</f>
        <v>农商行豹澥支行310028</v>
      </c>
      <c r="H2319" s="328">
        <f ca="1" t="shared" si="369"/>
        <v>45786</v>
      </c>
      <c r="I2319" s="344" t="str">
        <f ca="1" t="shared" si="370"/>
        <v>生产部李权智用款新疆伊犁钢铁环冷机工程外包尾款付叶玉辉--个人</v>
      </c>
      <c r="J2319" s="344" t="str">
        <f ca="1" t="shared" si="371"/>
        <v>项目成本</v>
      </c>
      <c r="K2319" s="345">
        <f ca="1" t="shared" si="372"/>
        <v>0</v>
      </c>
      <c r="L2319" s="345">
        <f ca="1" t="shared" si="373"/>
        <v>4000</v>
      </c>
      <c r="M2319" s="345">
        <f ca="1" t="shared" si="374"/>
        <v>294766.500000001</v>
      </c>
      <c r="N2319" s="345">
        <f ca="1" t="shared" si="375"/>
        <v>0</v>
      </c>
    </row>
    <row r="2320" ht="14.25" hidden="1" spans="1:14">
      <c r="A2320" s="334">
        <f>档案!A2319</f>
        <v>0</v>
      </c>
      <c r="B2320" s="334">
        <f ca="1" t="shared" si="368"/>
        <v>1</v>
      </c>
      <c r="D2320" s="334">
        <f ca="1" t="shared" si="376"/>
        <v>9</v>
      </c>
      <c r="E2320" s="327">
        <f ca="1" t="shared" si="377"/>
        <v>981</v>
      </c>
      <c r="F2320" s="327" t="str">
        <f ca="1">VLOOKUP(D2320,档案!A:C,3,FALSE)</f>
        <v>武汉开明</v>
      </c>
      <c r="G2320" s="338" t="str">
        <f ca="1">VLOOKUP(D2320,档案!A:B,2,FALSE)</f>
        <v>农商行豹澥支行310028</v>
      </c>
      <c r="H2320" s="328">
        <f ca="1" t="shared" si="369"/>
        <v>45786</v>
      </c>
      <c r="I2320" s="344" t="str">
        <f ca="1" t="shared" si="370"/>
        <v>生产部马全花报销青海发投办公室购买打印机硒鼓--个人</v>
      </c>
      <c r="J2320" s="344" t="str">
        <f ca="1" t="shared" si="371"/>
        <v>项目成本</v>
      </c>
      <c r="K2320" s="345">
        <f ca="1" t="shared" si="372"/>
        <v>0</v>
      </c>
      <c r="L2320" s="345">
        <f ca="1" t="shared" si="373"/>
        <v>160</v>
      </c>
      <c r="M2320" s="345">
        <f ca="1" t="shared" si="374"/>
        <v>294606.500000001</v>
      </c>
      <c r="N2320" s="345">
        <f ca="1" t="shared" si="375"/>
        <v>0</v>
      </c>
    </row>
    <row r="2321" ht="14.25" hidden="1" spans="1:14">
      <c r="A2321" s="334">
        <f>档案!A2320</f>
        <v>0</v>
      </c>
      <c r="B2321" s="334">
        <f ca="1" t="shared" si="368"/>
        <v>1</v>
      </c>
      <c r="D2321" s="334">
        <f ca="1" t="shared" si="376"/>
        <v>9</v>
      </c>
      <c r="E2321" s="327">
        <f ca="1" t="shared" si="377"/>
        <v>982</v>
      </c>
      <c r="F2321" s="327" t="str">
        <f ca="1">VLOOKUP(D2321,档案!A:C,3,FALSE)</f>
        <v>武汉开明</v>
      </c>
      <c r="G2321" s="338" t="str">
        <f ca="1">VLOOKUP(D2321,档案!A:B,2,FALSE)</f>
        <v>农商行豹澥支行310028</v>
      </c>
      <c r="H2321" s="328">
        <f ca="1" t="shared" si="369"/>
        <v>45786</v>
      </c>
      <c r="I2321" s="344" t="str">
        <f ca="1" t="shared" si="370"/>
        <v>生产部王小兵报销兆山诸暨3.2-3.3交通费--个人</v>
      </c>
      <c r="J2321" s="344" t="str">
        <f ca="1" t="shared" si="371"/>
        <v>项目成本</v>
      </c>
      <c r="K2321" s="345">
        <f ca="1" t="shared" si="372"/>
        <v>0</v>
      </c>
      <c r="L2321" s="345">
        <f ca="1" t="shared" si="373"/>
        <v>205.5</v>
      </c>
      <c r="M2321" s="345">
        <f ca="1" t="shared" si="374"/>
        <v>294401.000000001</v>
      </c>
      <c r="N2321" s="345">
        <f ca="1" t="shared" si="375"/>
        <v>0</v>
      </c>
    </row>
    <row r="2322" ht="14.25" hidden="1" spans="1:14">
      <c r="A2322" s="334">
        <f>档案!A2321</f>
        <v>0</v>
      </c>
      <c r="B2322" s="334">
        <f ca="1" t="shared" si="368"/>
        <v>1</v>
      </c>
      <c r="D2322" s="334">
        <f ca="1" t="shared" si="376"/>
        <v>9</v>
      </c>
      <c r="E2322" s="327">
        <f ca="1" t="shared" si="377"/>
        <v>983</v>
      </c>
      <c r="F2322" s="327" t="str">
        <f ca="1">VLOOKUP(D2322,档案!A:C,3,FALSE)</f>
        <v>武汉开明</v>
      </c>
      <c r="G2322" s="338" t="str">
        <f ca="1">VLOOKUP(D2322,档案!A:B,2,FALSE)</f>
        <v>农商行豹澥支行310028</v>
      </c>
      <c r="H2322" s="328">
        <f ca="1" t="shared" si="369"/>
        <v>45786</v>
      </c>
      <c r="I2322" s="344" t="str">
        <f ca="1" t="shared" si="370"/>
        <v>生产部房延云报销5.2-5.3兆山诸暨回公司交通费 --个人</v>
      </c>
      <c r="J2322" s="344" t="str">
        <f ca="1" t="shared" si="371"/>
        <v>项目成本</v>
      </c>
      <c r="K2322" s="345">
        <f ca="1" t="shared" si="372"/>
        <v>0</v>
      </c>
      <c r="L2322" s="345">
        <f ca="1" t="shared" si="373"/>
        <v>163</v>
      </c>
      <c r="M2322" s="345">
        <f ca="1" t="shared" si="374"/>
        <v>294238.000000001</v>
      </c>
      <c r="N2322" s="345">
        <f ca="1" t="shared" si="375"/>
        <v>0</v>
      </c>
    </row>
    <row r="2323" ht="14.25" hidden="1" spans="1:14">
      <c r="A2323" s="334">
        <f>档案!A2322</f>
        <v>0</v>
      </c>
      <c r="B2323" s="334">
        <f ca="1" t="shared" si="368"/>
        <v>1</v>
      </c>
      <c r="D2323" s="334">
        <f ca="1" t="shared" si="376"/>
        <v>9</v>
      </c>
      <c r="E2323" s="327">
        <f ca="1" t="shared" si="377"/>
        <v>984</v>
      </c>
      <c r="F2323" s="327" t="str">
        <f ca="1">VLOOKUP(D2323,档案!A:C,3,FALSE)</f>
        <v>武汉开明</v>
      </c>
      <c r="G2323" s="338" t="str">
        <f ca="1">VLOOKUP(D2323,档案!A:B,2,FALSE)</f>
        <v>农商行豹澥支行310028</v>
      </c>
      <c r="H2323" s="328">
        <f ca="1" t="shared" si="369"/>
        <v>45786</v>
      </c>
      <c r="I2323" s="344" t="str">
        <f ca="1" t="shared" si="370"/>
        <v>生产部喻志明报销4.28-4.29日照钢铁交通费--个人</v>
      </c>
      <c r="J2323" s="344" t="str">
        <f ca="1" t="shared" si="371"/>
        <v>项目成本</v>
      </c>
      <c r="K2323" s="345">
        <f ca="1" t="shared" si="372"/>
        <v>0</v>
      </c>
      <c r="L2323" s="345">
        <f ca="1" t="shared" si="373"/>
        <v>304.3</v>
      </c>
      <c r="M2323" s="345">
        <f ca="1" t="shared" si="374"/>
        <v>293933.700000001</v>
      </c>
      <c r="N2323" s="345">
        <f ca="1" t="shared" si="375"/>
        <v>0</v>
      </c>
    </row>
    <row r="2324" ht="14.25" hidden="1" spans="1:14">
      <c r="A2324" s="334">
        <f>档案!A2323</f>
        <v>0</v>
      </c>
      <c r="B2324" s="334">
        <f ca="1" t="shared" si="368"/>
        <v>1</v>
      </c>
      <c r="D2324" s="334">
        <f ca="1" t="shared" si="376"/>
        <v>9</v>
      </c>
      <c r="E2324" s="327">
        <f ca="1" t="shared" si="377"/>
        <v>985</v>
      </c>
      <c r="F2324" s="327" t="str">
        <f ca="1">VLOOKUP(D2324,档案!A:C,3,FALSE)</f>
        <v>武汉开明</v>
      </c>
      <c r="G2324" s="338" t="str">
        <f ca="1">VLOOKUP(D2324,档案!A:B,2,FALSE)</f>
        <v>农商行豹澥支行310028</v>
      </c>
      <c r="H2324" s="328">
        <f ca="1" t="shared" si="369"/>
        <v>45786</v>
      </c>
      <c r="I2324" s="344" t="str">
        <f ca="1" t="shared" si="370"/>
        <v>青海发投工程预付款付周金国</v>
      </c>
      <c r="J2324" s="344" t="str">
        <f ca="1" t="shared" si="371"/>
        <v>项目成本</v>
      </c>
      <c r="K2324" s="345">
        <f ca="1" t="shared" si="372"/>
        <v>0</v>
      </c>
      <c r="L2324" s="345">
        <f ca="1" t="shared" si="373"/>
        <v>171000</v>
      </c>
      <c r="M2324" s="345">
        <f ca="1" t="shared" si="374"/>
        <v>122933.700000001</v>
      </c>
      <c r="N2324" s="345">
        <f ca="1" t="shared" si="375"/>
        <v>0</v>
      </c>
    </row>
    <row r="2325" ht="14.25" hidden="1" spans="1:14">
      <c r="A2325" s="334">
        <f>档案!A2324</f>
        <v>0</v>
      </c>
      <c r="B2325" s="334">
        <f ca="1" t="shared" si="368"/>
        <v>1</v>
      </c>
      <c r="D2325" s="334">
        <f ca="1" t="shared" si="376"/>
        <v>9</v>
      </c>
      <c r="E2325" s="327">
        <f ca="1" t="shared" si="377"/>
        <v>986</v>
      </c>
      <c r="F2325" s="327" t="str">
        <f ca="1">VLOOKUP(D2325,档案!A:C,3,FALSE)</f>
        <v>武汉开明</v>
      </c>
      <c r="G2325" s="338" t="str">
        <f ca="1">VLOOKUP(D2325,档案!A:B,2,FALSE)</f>
        <v>农商行豹澥支行310028</v>
      </c>
      <c r="H2325" s="328">
        <f ca="1" t="shared" si="369"/>
        <v>45786</v>
      </c>
      <c r="I2325" s="344" t="str">
        <f ca="1" t="shared" si="370"/>
        <v>ETC扣款</v>
      </c>
      <c r="J2325" s="344" t="str">
        <f ca="1" t="shared" si="371"/>
        <v>项目成本</v>
      </c>
      <c r="K2325" s="345">
        <f ca="1" t="shared" si="372"/>
        <v>0</v>
      </c>
      <c r="L2325" s="345">
        <f ca="1" t="shared" si="373"/>
        <v>13.25</v>
      </c>
      <c r="M2325" s="345">
        <f ca="1" t="shared" si="374"/>
        <v>122920.450000001</v>
      </c>
      <c r="N2325" s="345">
        <f ca="1" t="shared" si="375"/>
        <v>0</v>
      </c>
    </row>
    <row r="2326" ht="14.25" hidden="1" spans="1:14">
      <c r="A2326" s="334">
        <f>档案!A2325</f>
        <v>0</v>
      </c>
      <c r="B2326" s="334">
        <f ca="1" t="shared" si="368"/>
        <v>1</v>
      </c>
      <c r="D2326" s="334">
        <f ca="1" t="shared" si="376"/>
        <v>9</v>
      </c>
      <c r="E2326" s="327">
        <f ca="1" t="shared" si="377"/>
        <v>987</v>
      </c>
      <c r="F2326" s="327" t="str">
        <f ca="1">VLOOKUP(D2326,档案!A:C,3,FALSE)</f>
        <v>武汉开明</v>
      </c>
      <c r="G2326" s="338" t="str">
        <f ca="1">VLOOKUP(D2326,档案!A:B,2,FALSE)</f>
        <v>农商行豹澥支行310028</v>
      </c>
      <c r="H2326" s="328">
        <f ca="1" t="shared" si="369"/>
        <v>45787</v>
      </c>
      <c r="I2326" s="344" t="str">
        <f ca="1" t="shared" si="370"/>
        <v>ETC扣款</v>
      </c>
      <c r="J2326" s="344" t="str">
        <f ca="1" t="shared" si="371"/>
        <v>项目成本</v>
      </c>
      <c r="K2326" s="345">
        <f ca="1" t="shared" si="372"/>
        <v>0</v>
      </c>
      <c r="L2326" s="345">
        <f ca="1" t="shared" si="373"/>
        <v>84.1</v>
      </c>
      <c r="M2326" s="345">
        <f ca="1" t="shared" si="374"/>
        <v>122836.350000001</v>
      </c>
      <c r="N2326" s="345">
        <f ca="1" t="shared" si="375"/>
        <v>0</v>
      </c>
    </row>
    <row r="2327" ht="14.25" hidden="1" spans="1:14">
      <c r="A2327" s="334">
        <f>档案!A2326</f>
        <v>0</v>
      </c>
      <c r="B2327" s="334">
        <f ca="1" t="shared" si="368"/>
        <v>1</v>
      </c>
      <c r="D2327" s="334">
        <f ca="1" t="shared" si="376"/>
        <v>9</v>
      </c>
      <c r="E2327" s="327">
        <f ca="1" t="shared" si="377"/>
        <v>988</v>
      </c>
      <c r="F2327" s="327" t="str">
        <f ca="1">VLOOKUP(D2327,档案!A:C,3,FALSE)</f>
        <v>武汉开明</v>
      </c>
      <c r="G2327" s="338" t="str">
        <f ca="1">VLOOKUP(D2327,档案!A:B,2,FALSE)</f>
        <v>农商行豹澥支行310028</v>
      </c>
      <c r="H2327" s="328">
        <f ca="1" t="shared" si="369"/>
        <v>45789</v>
      </c>
      <c r="I2327" s="344" t="str">
        <f ca="1" t="shared" si="370"/>
        <v>综合部蒋霞用款武汉开明与海拉尔蒙西，宜州广驰案代理律师费付湖北华隽律师事务所--公司</v>
      </c>
      <c r="J2327" s="344" t="str">
        <f ca="1" t="shared" si="371"/>
        <v>付日常费用</v>
      </c>
      <c r="K2327" s="345">
        <f ca="1" t="shared" si="372"/>
        <v>0</v>
      </c>
      <c r="L2327" s="345">
        <f ca="1" t="shared" si="373"/>
        <v>10000</v>
      </c>
      <c r="M2327" s="345">
        <f ca="1" t="shared" si="374"/>
        <v>112836.350000001</v>
      </c>
      <c r="N2327" s="345">
        <f ca="1" t="shared" si="375"/>
        <v>0</v>
      </c>
    </row>
    <row r="2328" ht="14.25" hidden="1" spans="1:14">
      <c r="A2328" s="334">
        <f>档案!A2327</f>
        <v>0</v>
      </c>
      <c r="B2328" s="334">
        <f ca="1" t="shared" si="368"/>
        <v>1</v>
      </c>
      <c r="D2328" s="334">
        <f ca="1" t="shared" si="376"/>
        <v>9</v>
      </c>
      <c r="E2328" s="327">
        <f ca="1" t="shared" si="377"/>
        <v>989</v>
      </c>
      <c r="F2328" s="327" t="str">
        <f ca="1">VLOOKUP(D2328,档案!A:C,3,FALSE)</f>
        <v>武汉开明</v>
      </c>
      <c r="G2328" s="338" t="str">
        <f ca="1">VLOOKUP(D2328,档案!A:B,2,FALSE)</f>
        <v>农商行豹澥支行310028</v>
      </c>
      <c r="H2328" s="328">
        <f ca="1" t="shared" si="369"/>
        <v>45789</v>
      </c>
      <c r="I2328" s="344" t="str">
        <f ca="1" t="shared" si="370"/>
        <v>综合部蒋霞用款张凯华/张小忠车辆买卖案诉讼费付刘梦君--个人</v>
      </c>
      <c r="J2328" s="344" t="str">
        <f ca="1" t="shared" si="371"/>
        <v>付日常费用</v>
      </c>
      <c r="K2328" s="345">
        <f ca="1" t="shared" si="372"/>
        <v>0</v>
      </c>
      <c r="L2328" s="345">
        <f ca="1" t="shared" si="373"/>
        <v>2000</v>
      </c>
      <c r="M2328" s="345">
        <f ca="1" t="shared" si="374"/>
        <v>110836.350000001</v>
      </c>
      <c r="N2328" s="345">
        <f ca="1" t="shared" si="375"/>
        <v>0</v>
      </c>
    </row>
    <row r="2329" ht="14.25" hidden="1" spans="1:14">
      <c r="A2329" s="334">
        <f>档案!A2328</f>
        <v>0</v>
      </c>
      <c r="B2329" s="334">
        <f ca="1" t="shared" si="368"/>
        <v>1</v>
      </c>
      <c r="D2329" s="334">
        <f ca="1" t="shared" si="376"/>
        <v>9</v>
      </c>
      <c r="E2329" s="327">
        <f ca="1" t="shared" si="377"/>
        <v>990</v>
      </c>
      <c r="F2329" s="327" t="str">
        <f ca="1">VLOOKUP(D2329,档案!A:C,3,FALSE)</f>
        <v>武汉开明</v>
      </c>
      <c r="G2329" s="338" t="str">
        <f ca="1">VLOOKUP(D2329,档案!A:B,2,FALSE)</f>
        <v>农商行豹澥支行310028</v>
      </c>
      <c r="H2329" s="328">
        <f ca="1" t="shared" si="369"/>
        <v>45789</v>
      </c>
      <c r="I2329" s="344" t="str">
        <f ca="1" t="shared" si="370"/>
        <v>内蒙古宜化外协人员交通费付闵洋代发</v>
      </c>
      <c r="J2329" s="344" t="str">
        <f ca="1" t="shared" si="371"/>
        <v>付日常费用</v>
      </c>
      <c r="K2329" s="345">
        <f ca="1" t="shared" si="372"/>
        <v>0</v>
      </c>
      <c r="L2329" s="345">
        <f ca="1" t="shared" si="373"/>
        <v>3066</v>
      </c>
      <c r="M2329" s="345">
        <f ca="1" t="shared" si="374"/>
        <v>107770.350000001</v>
      </c>
      <c r="N2329" s="345">
        <f ca="1" t="shared" si="375"/>
        <v>0</v>
      </c>
    </row>
    <row r="2330" ht="14.25" hidden="1" spans="1:14">
      <c r="A2330" s="334">
        <f>档案!A2329</f>
        <v>0</v>
      </c>
      <c r="B2330" s="334">
        <f ca="1" t="shared" si="368"/>
        <v>1</v>
      </c>
      <c r="D2330" s="334">
        <f ca="1" t="shared" si="376"/>
        <v>9</v>
      </c>
      <c r="E2330" s="327">
        <f ca="1" t="shared" si="377"/>
        <v>991</v>
      </c>
      <c r="F2330" s="327" t="str">
        <f ca="1">VLOOKUP(D2330,档案!A:C,3,FALSE)</f>
        <v>武汉开明</v>
      </c>
      <c r="G2330" s="338" t="str">
        <f ca="1">VLOOKUP(D2330,档案!A:B,2,FALSE)</f>
        <v>农商行豹澥支行310028</v>
      </c>
      <c r="H2330" s="328">
        <f ca="1" t="shared" si="369"/>
        <v>45789</v>
      </c>
      <c r="I2330" s="344" t="str">
        <f ca="1" t="shared" si="370"/>
        <v>转武汉浦发</v>
      </c>
      <c r="J2330" s="344" t="str">
        <f ca="1" t="shared" si="371"/>
        <v>转出他行或提现</v>
      </c>
      <c r="K2330" s="345">
        <f ca="1" t="shared" si="372"/>
        <v>0</v>
      </c>
      <c r="L2330" s="345">
        <f ca="1" t="shared" si="373"/>
        <v>90000</v>
      </c>
      <c r="M2330" s="345">
        <f ca="1" t="shared" si="374"/>
        <v>17770.3500000007</v>
      </c>
      <c r="N2330" s="345">
        <f ca="1" t="shared" si="375"/>
        <v>0</v>
      </c>
    </row>
    <row r="2331" ht="14.25" hidden="1" spans="1:14">
      <c r="A2331" s="334">
        <f>档案!A2330</f>
        <v>0</v>
      </c>
      <c r="B2331" s="334">
        <f ca="1" t="shared" si="368"/>
        <v>1</v>
      </c>
      <c r="D2331" s="334">
        <f ca="1" t="shared" si="376"/>
        <v>9</v>
      </c>
      <c r="E2331" s="327">
        <f ca="1" t="shared" si="377"/>
        <v>992</v>
      </c>
      <c r="F2331" s="327" t="str">
        <f ca="1">VLOOKUP(D2331,档案!A:C,3,FALSE)</f>
        <v>武汉开明</v>
      </c>
      <c r="G2331" s="338" t="str">
        <f ca="1">VLOOKUP(D2331,档案!A:B,2,FALSE)</f>
        <v>农商行豹澥支行310028</v>
      </c>
      <c r="H2331" s="328">
        <f ca="1" t="shared" si="369"/>
        <v>45789</v>
      </c>
      <c r="I2331" s="344" t="str">
        <f ca="1" t="shared" si="370"/>
        <v>ETC扣款</v>
      </c>
      <c r="J2331" s="344" t="str">
        <f ca="1" t="shared" si="371"/>
        <v>项目成本</v>
      </c>
      <c r="K2331" s="345">
        <f ca="1" t="shared" si="372"/>
        <v>0</v>
      </c>
      <c r="L2331" s="345">
        <f ca="1" t="shared" si="373"/>
        <v>18.64</v>
      </c>
      <c r="M2331" s="345">
        <f ca="1" t="shared" si="374"/>
        <v>17751.7100000007</v>
      </c>
      <c r="N2331" s="345">
        <f ca="1" t="shared" si="375"/>
        <v>0</v>
      </c>
    </row>
    <row r="2332" ht="14.25" hidden="1" spans="1:14">
      <c r="A2332" s="334">
        <f>档案!A2331</f>
        <v>0</v>
      </c>
      <c r="B2332" s="334">
        <f ca="1" t="shared" si="368"/>
        <v>1</v>
      </c>
      <c r="D2332" s="334">
        <f ca="1" t="shared" si="376"/>
        <v>9</v>
      </c>
      <c r="E2332" s="327">
        <f ca="1" t="shared" si="377"/>
        <v>993</v>
      </c>
      <c r="F2332" s="327" t="str">
        <f ca="1">VLOOKUP(D2332,档案!A:C,3,FALSE)</f>
        <v>武汉开明</v>
      </c>
      <c r="G2332" s="338" t="str">
        <f ca="1">VLOOKUP(D2332,档案!A:B,2,FALSE)</f>
        <v>农商行豹澥支行310028</v>
      </c>
      <c r="H2332" s="328">
        <f ca="1" t="shared" si="369"/>
        <v>45790</v>
      </c>
      <c r="I2332" s="344" t="str">
        <f ca="1" t="shared" si="370"/>
        <v>销售部陈涛报销太原钢铁4.30-5.5交通费及招待费--个人</v>
      </c>
      <c r="J2332" s="344" t="str">
        <f ca="1" t="shared" si="371"/>
        <v>项目成本</v>
      </c>
      <c r="K2332" s="345">
        <f ca="1" t="shared" si="372"/>
        <v>0</v>
      </c>
      <c r="L2332" s="345">
        <f ca="1" t="shared" si="373"/>
        <v>352</v>
      </c>
      <c r="M2332" s="345">
        <f ca="1" t="shared" si="374"/>
        <v>17399.7100000007</v>
      </c>
      <c r="N2332" s="345">
        <f ca="1" t="shared" si="375"/>
        <v>0</v>
      </c>
    </row>
    <row r="2333" ht="14.25" hidden="1" spans="1:14">
      <c r="A2333" s="334">
        <f>档案!A2332</f>
        <v>0</v>
      </c>
      <c r="B2333" s="334">
        <f ca="1" t="shared" si="368"/>
        <v>1</v>
      </c>
      <c r="D2333" s="334">
        <f ca="1" t="shared" si="376"/>
        <v>9</v>
      </c>
      <c r="E2333" s="327">
        <f ca="1" t="shared" si="377"/>
        <v>994</v>
      </c>
      <c r="F2333" s="327" t="str">
        <f ca="1">VLOOKUP(D2333,档案!A:C,3,FALSE)</f>
        <v>武汉开明</v>
      </c>
      <c r="G2333" s="338" t="str">
        <f ca="1">VLOOKUP(D2333,档案!A:B,2,FALSE)</f>
        <v>农商行豹澥支行310028</v>
      </c>
      <c r="H2333" s="328">
        <f ca="1" t="shared" si="369"/>
        <v>45790</v>
      </c>
      <c r="I2333" s="344" t="str">
        <f ca="1" t="shared" si="370"/>
        <v>销售部管厚良报销内蒙古宜化工人体检协调招待田部长--个人</v>
      </c>
      <c r="J2333" s="344" t="str">
        <f ca="1" t="shared" si="371"/>
        <v>项目成本</v>
      </c>
      <c r="K2333" s="345">
        <f ca="1" t="shared" si="372"/>
        <v>0</v>
      </c>
      <c r="L2333" s="345">
        <f ca="1" t="shared" si="373"/>
        <v>128</v>
      </c>
      <c r="M2333" s="345">
        <f ca="1" t="shared" si="374"/>
        <v>17271.7100000007</v>
      </c>
      <c r="N2333" s="345">
        <f ca="1" t="shared" si="375"/>
        <v>0</v>
      </c>
    </row>
    <row r="2334" ht="14.25" hidden="1" spans="1:14">
      <c r="A2334" s="334">
        <f>档案!A2333</f>
        <v>0</v>
      </c>
      <c r="B2334" s="334">
        <f ca="1" t="shared" si="368"/>
        <v>1</v>
      </c>
      <c r="D2334" s="334">
        <f ca="1" t="shared" si="376"/>
        <v>9</v>
      </c>
      <c r="E2334" s="327">
        <f ca="1" t="shared" si="377"/>
        <v>995</v>
      </c>
      <c r="F2334" s="327" t="str">
        <f ca="1">VLOOKUP(D2334,档案!A:C,3,FALSE)</f>
        <v>武汉开明</v>
      </c>
      <c r="G2334" s="338" t="str">
        <f ca="1">VLOOKUP(D2334,档案!A:B,2,FALSE)</f>
        <v>农商行豹澥支行310028</v>
      </c>
      <c r="H2334" s="328">
        <f ca="1" t="shared" si="369"/>
        <v>45790</v>
      </c>
      <c r="I2334" s="344" t="str">
        <f ca="1" t="shared" si="370"/>
        <v>销售部管厚良报销内蒙古宜化施工现场验收协调招待费--个人</v>
      </c>
      <c r="J2334" s="344" t="str">
        <f ca="1" t="shared" si="371"/>
        <v>项目成本</v>
      </c>
      <c r="K2334" s="345">
        <f ca="1" t="shared" si="372"/>
        <v>0</v>
      </c>
      <c r="L2334" s="345">
        <f ca="1" t="shared" si="373"/>
        <v>1700</v>
      </c>
      <c r="M2334" s="345">
        <f ca="1" t="shared" si="374"/>
        <v>15571.7100000007</v>
      </c>
      <c r="N2334" s="345">
        <f ca="1" t="shared" si="375"/>
        <v>0</v>
      </c>
    </row>
    <row r="2335" ht="14.25" hidden="1" spans="1:14">
      <c r="A2335" s="334">
        <f>档案!A2334</f>
        <v>0</v>
      </c>
      <c r="B2335" s="334">
        <f ca="1" t="shared" si="368"/>
        <v>1</v>
      </c>
      <c r="D2335" s="334">
        <f ca="1" t="shared" si="376"/>
        <v>9</v>
      </c>
      <c r="E2335" s="327">
        <f ca="1" t="shared" si="377"/>
        <v>996</v>
      </c>
      <c r="F2335" s="327" t="str">
        <f ca="1">VLOOKUP(D2335,档案!A:C,3,FALSE)</f>
        <v>武汉开明</v>
      </c>
      <c r="G2335" s="338" t="str">
        <f ca="1">VLOOKUP(D2335,档案!A:B,2,FALSE)</f>
        <v>农商行豹澥支行310028</v>
      </c>
      <c r="H2335" s="328">
        <f ca="1" t="shared" si="369"/>
        <v>45790</v>
      </c>
      <c r="I2335" s="344" t="str">
        <f ca="1" t="shared" si="370"/>
        <v>销售部管厚良报销内蒙古宜化5.11招待费--个人</v>
      </c>
      <c r="J2335" s="344" t="str">
        <f ca="1" t="shared" si="371"/>
        <v>项目成本</v>
      </c>
      <c r="K2335" s="345">
        <f ca="1" t="shared" si="372"/>
        <v>0</v>
      </c>
      <c r="L2335" s="345">
        <f ca="1" t="shared" si="373"/>
        <v>242</v>
      </c>
      <c r="M2335" s="345">
        <f ca="1" t="shared" si="374"/>
        <v>15329.7100000007</v>
      </c>
      <c r="N2335" s="345">
        <f ca="1" t="shared" si="375"/>
        <v>0</v>
      </c>
    </row>
    <row r="2336" ht="14.25" hidden="1" spans="1:14">
      <c r="A2336" s="334">
        <f>档案!A2335</f>
        <v>0</v>
      </c>
      <c r="B2336" s="334">
        <f ca="1" t="shared" si="368"/>
        <v>1</v>
      </c>
      <c r="D2336" s="334">
        <f ca="1" t="shared" si="376"/>
        <v>9</v>
      </c>
      <c r="E2336" s="327">
        <f ca="1" t="shared" si="377"/>
        <v>997</v>
      </c>
      <c r="F2336" s="327" t="str">
        <f ca="1">VLOOKUP(D2336,档案!A:C,3,FALSE)</f>
        <v>武汉开明</v>
      </c>
      <c r="G2336" s="338" t="str">
        <f ca="1">VLOOKUP(D2336,档案!A:B,2,FALSE)</f>
        <v>农商行豹澥支行310028</v>
      </c>
      <c r="H2336" s="328">
        <f ca="1" t="shared" si="369"/>
        <v>45790</v>
      </c>
      <c r="I2336" s="344" t="str">
        <f ca="1" t="shared" si="370"/>
        <v>销售部管厚良报销安徽皖维高新5.8招待费--个人</v>
      </c>
      <c r="J2336" s="344" t="str">
        <f ca="1" t="shared" si="371"/>
        <v>项目成本</v>
      </c>
      <c r="K2336" s="345">
        <f ca="1" t="shared" si="372"/>
        <v>0</v>
      </c>
      <c r="L2336" s="345">
        <f ca="1" t="shared" si="373"/>
        <v>660</v>
      </c>
      <c r="M2336" s="345">
        <f ca="1" t="shared" si="374"/>
        <v>14669.7100000007</v>
      </c>
      <c r="N2336" s="345">
        <f ca="1" t="shared" si="375"/>
        <v>0</v>
      </c>
    </row>
    <row r="2337" ht="14.25" hidden="1" spans="1:14">
      <c r="A2337" s="334">
        <f>档案!A2336</f>
        <v>0</v>
      </c>
      <c r="B2337" s="334">
        <f ca="1" t="shared" si="368"/>
        <v>1</v>
      </c>
      <c r="D2337" s="334">
        <f ca="1" t="shared" si="376"/>
        <v>9</v>
      </c>
      <c r="E2337" s="327">
        <f ca="1" t="shared" si="377"/>
        <v>998</v>
      </c>
      <c r="F2337" s="327" t="str">
        <f ca="1">VLOOKUP(D2337,档案!A:C,3,FALSE)</f>
        <v>武汉开明</v>
      </c>
      <c r="G2337" s="338" t="str">
        <f ca="1">VLOOKUP(D2337,档案!A:B,2,FALSE)</f>
        <v>农商行豹澥支行310028</v>
      </c>
      <c r="H2337" s="328">
        <f ca="1" t="shared" si="369"/>
        <v>45790</v>
      </c>
      <c r="I2337" s="344" t="str">
        <f ca="1" t="shared" si="370"/>
        <v>销售部管厚良报销湖北双环5.7招待费--个人</v>
      </c>
      <c r="J2337" s="344" t="str">
        <f ca="1" t="shared" si="371"/>
        <v>项目成本</v>
      </c>
      <c r="K2337" s="345">
        <f ca="1" t="shared" si="372"/>
        <v>0</v>
      </c>
      <c r="L2337" s="345">
        <f ca="1" t="shared" si="373"/>
        <v>441</v>
      </c>
      <c r="M2337" s="345">
        <f ca="1" t="shared" si="374"/>
        <v>14228.7100000007</v>
      </c>
      <c r="N2337" s="345">
        <f ca="1" t="shared" si="375"/>
        <v>0</v>
      </c>
    </row>
    <row r="2338" ht="14.25" hidden="1" spans="1:14">
      <c r="A2338" s="334">
        <f>档案!A2337</f>
        <v>0</v>
      </c>
      <c r="B2338" s="334">
        <f ca="1" t="shared" si="368"/>
        <v>1</v>
      </c>
      <c r="D2338" s="334">
        <f ca="1" t="shared" si="376"/>
        <v>9</v>
      </c>
      <c r="E2338" s="327">
        <f ca="1" t="shared" si="377"/>
        <v>999</v>
      </c>
      <c r="F2338" s="327" t="str">
        <f ca="1">VLOOKUP(D2338,档案!A:C,3,FALSE)</f>
        <v>武汉开明</v>
      </c>
      <c r="G2338" s="338" t="str">
        <f ca="1">VLOOKUP(D2338,档案!A:B,2,FALSE)</f>
        <v>农商行豹澥支行310028</v>
      </c>
      <c r="H2338" s="328">
        <f ca="1" t="shared" si="369"/>
        <v>45791</v>
      </c>
      <c r="I2338" s="344" t="str">
        <f ca="1" t="shared" si="370"/>
        <v>财务部汪余欢用款徐中科借支差旅费付吴传俊--个人</v>
      </c>
      <c r="J2338" s="344" t="str">
        <f ca="1" t="shared" si="371"/>
        <v>付日常费用</v>
      </c>
      <c r="K2338" s="345">
        <f ca="1" t="shared" si="372"/>
        <v>0</v>
      </c>
      <c r="L2338" s="345">
        <f ca="1" t="shared" si="373"/>
        <v>5000</v>
      </c>
      <c r="M2338" s="345">
        <f ca="1" t="shared" si="374"/>
        <v>9228.7100000007</v>
      </c>
      <c r="N2338" s="345">
        <f ca="1" t="shared" si="375"/>
        <v>0</v>
      </c>
    </row>
    <row r="2339" ht="14.25" hidden="1" spans="1:14">
      <c r="A2339" s="334">
        <f>档案!A2338</f>
        <v>0</v>
      </c>
      <c r="B2339" s="334">
        <f ca="1" t="shared" si="368"/>
        <v>1</v>
      </c>
      <c r="D2339" s="334">
        <f ca="1" t="shared" si="376"/>
        <v>9</v>
      </c>
      <c r="E2339" s="327">
        <f ca="1" t="shared" si="377"/>
        <v>1000</v>
      </c>
      <c r="F2339" s="327" t="str">
        <f ca="1">VLOOKUP(D2339,档案!A:C,3,FALSE)</f>
        <v>武汉开明</v>
      </c>
      <c r="G2339" s="338" t="str">
        <f ca="1">VLOOKUP(D2339,档案!A:B,2,FALSE)</f>
        <v>农商行豹澥支行310028</v>
      </c>
      <c r="H2339" s="328">
        <f ca="1" t="shared" si="369"/>
        <v>45791</v>
      </c>
      <c r="I2339" s="344" t="str">
        <f ca="1" t="shared" si="370"/>
        <v>ETC扣款</v>
      </c>
      <c r="J2339" s="344" t="str">
        <f ca="1" t="shared" si="371"/>
        <v>项目成本</v>
      </c>
      <c r="K2339" s="345">
        <f ca="1" t="shared" si="372"/>
        <v>0</v>
      </c>
      <c r="L2339" s="345">
        <f ca="1" t="shared" si="373"/>
        <v>48.17</v>
      </c>
      <c r="M2339" s="345">
        <f ca="1" t="shared" si="374"/>
        <v>9180.5400000007</v>
      </c>
      <c r="N2339" s="345">
        <f ca="1" t="shared" si="375"/>
        <v>0</v>
      </c>
    </row>
    <row r="2340" ht="14.25" hidden="1" spans="1:14">
      <c r="A2340" s="334">
        <f>档案!A2339</f>
        <v>0</v>
      </c>
      <c r="B2340" s="334">
        <f ca="1" t="shared" si="368"/>
        <v>1</v>
      </c>
      <c r="D2340" s="334">
        <f ca="1" t="shared" si="376"/>
        <v>9</v>
      </c>
      <c r="E2340" s="327">
        <f ca="1" t="shared" si="377"/>
        <v>1001</v>
      </c>
      <c r="F2340" s="327" t="str">
        <f ca="1">VLOOKUP(D2340,档案!A:C,3,FALSE)</f>
        <v>武汉开明</v>
      </c>
      <c r="G2340" s="338" t="str">
        <f ca="1">VLOOKUP(D2340,档案!A:B,2,FALSE)</f>
        <v>农商行豹澥支行310028</v>
      </c>
      <c r="H2340" s="328">
        <f ca="1" t="shared" si="369"/>
        <v>45792</v>
      </c>
      <c r="I2340" s="344" t="str">
        <f ca="1" t="shared" si="370"/>
        <v>ETC扣款</v>
      </c>
      <c r="J2340" s="344" t="str">
        <f ca="1" t="shared" si="371"/>
        <v>项目成本</v>
      </c>
      <c r="K2340" s="345">
        <f ca="1" t="shared" si="372"/>
        <v>0</v>
      </c>
      <c r="L2340" s="345">
        <f ca="1" t="shared" si="373"/>
        <v>89.3</v>
      </c>
      <c r="M2340" s="345">
        <f ca="1" t="shared" si="374"/>
        <v>9091.24000000071</v>
      </c>
      <c r="N2340" s="345">
        <f ca="1" t="shared" si="375"/>
        <v>0</v>
      </c>
    </row>
    <row r="2341" ht="14.25" hidden="1" spans="1:14">
      <c r="A2341" s="334">
        <f>档案!A2340</f>
        <v>0</v>
      </c>
      <c r="B2341" s="334">
        <f ca="1" t="shared" si="368"/>
        <v>1</v>
      </c>
      <c r="D2341" s="334">
        <f ca="1" t="shared" si="376"/>
        <v>9</v>
      </c>
      <c r="E2341" s="327">
        <f ca="1" t="shared" si="377"/>
        <v>1002</v>
      </c>
      <c r="F2341" s="327" t="str">
        <f ca="1">VLOOKUP(D2341,档案!A:C,3,FALSE)</f>
        <v>武汉开明</v>
      </c>
      <c r="G2341" s="338" t="str">
        <f ca="1">VLOOKUP(D2341,档案!A:B,2,FALSE)</f>
        <v>农商行豹澥支行310028</v>
      </c>
      <c r="H2341" s="328">
        <f ca="1" t="shared" si="369"/>
        <v>45792</v>
      </c>
      <c r="I2341" s="344" t="str">
        <f ca="1" t="shared" si="370"/>
        <v>ETC扣款</v>
      </c>
      <c r="J2341" s="344" t="str">
        <f ca="1" t="shared" si="371"/>
        <v>项目成本</v>
      </c>
      <c r="K2341" s="345">
        <f ca="1" t="shared" si="372"/>
        <v>0</v>
      </c>
      <c r="L2341" s="345">
        <f ca="1" t="shared" si="373"/>
        <v>16.08</v>
      </c>
      <c r="M2341" s="345">
        <f ca="1" t="shared" si="374"/>
        <v>9075.16000000071</v>
      </c>
      <c r="N2341" s="345">
        <f ca="1" t="shared" si="375"/>
        <v>0</v>
      </c>
    </row>
    <row r="2342" ht="14.25" hidden="1" spans="1:14">
      <c r="A2342" s="334">
        <f>档案!A2341</f>
        <v>0</v>
      </c>
      <c r="B2342" s="334">
        <f ca="1" t="shared" si="368"/>
        <v>1</v>
      </c>
      <c r="D2342" s="334">
        <f ca="1" t="shared" si="376"/>
        <v>9</v>
      </c>
      <c r="E2342" s="327">
        <f ca="1" t="shared" si="377"/>
        <v>1003</v>
      </c>
      <c r="F2342" s="327" t="str">
        <f ca="1">VLOOKUP(D2342,档案!A:C,3,FALSE)</f>
        <v>武汉开明</v>
      </c>
      <c r="G2342" s="338" t="str">
        <f ca="1">VLOOKUP(D2342,档案!A:B,2,FALSE)</f>
        <v>农商行豹澥支行310028</v>
      </c>
      <c r="H2342" s="328">
        <f ca="1" t="shared" si="369"/>
        <v>45792</v>
      </c>
      <c r="I2342" s="344" t="str">
        <f ca="1" t="shared" si="370"/>
        <v>转杨婷代缴4月外经证</v>
      </c>
      <c r="J2342" s="344" t="str">
        <f ca="1" t="shared" si="371"/>
        <v>付日常费用</v>
      </c>
      <c r="K2342" s="345">
        <f ca="1" t="shared" si="372"/>
        <v>0</v>
      </c>
      <c r="L2342" s="345">
        <f ca="1" t="shared" si="373"/>
        <v>1853.39</v>
      </c>
      <c r="M2342" s="345">
        <f ca="1" t="shared" si="374"/>
        <v>7221.77000000071</v>
      </c>
      <c r="N2342" s="345">
        <f ca="1" t="shared" si="375"/>
        <v>0</v>
      </c>
    </row>
    <row r="2343" ht="14.25" hidden="1" spans="1:14">
      <c r="A2343" s="334">
        <f>档案!A2342</f>
        <v>0</v>
      </c>
      <c r="B2343" s="334">
        <f ca="1" t="shared" si="368"/>
        <v>1</v>
      </c>
      <c r="D2343" s="334">
        <f ca="1" t="shared" si="376"/>
        <v>9</v>
      </c>
      <c r="E2343" s="327">
        <f ca="1" t="shared" si="377"/>
        <v>1004</v>
      </c>
      <c r="F2343" s="327" t="str">
        <f ca="1">VLOOKUP(D2343,档案!A:C,3,FALSE)</f>
        <v>武汉开明</v>
      </c>
      <c r="G2343" s="338" t="str">
        <f ca="1">VLOOKUP(D2343,档案!A:B,2,FALSE)</f>
        <v>农商行豹澥支行310028</v>
      </c>
      <c r="H2343" s="328">
        <f ca="1" t="shared" si="369"/>
        <v>45793</v>
      </c>
      <c r="I2343" s="344" t="str">
        <f ca="1" t="shared" si="370"/>
        <v>收到湖北邮政转款</v>
      </c>
      <c r="J2343" s="344" t="str">
        <f ca="1" t="shared" si="371"/>
        <v>他行转入或存现</v>
      </c>
      <c r="K2343" s="345">
        <f ca="1" t="shared" si="372"/>
        <v>168000</v>
      </c>
      <c r="L2343" s="345">
        <f ca="1" t="shared" si="373"/>
        <v>0</v>
      </c>
      <c r="M2343" s="345">
        <f ca="1" t="shared" si="374"/>
        <v>175221.770000001</v>
      </c>
      <c r="N2343" s="345">
        <f ca="1" t="shared" si="375"/>
        <v>0</v>
      </c>
    </row>
    <row r="2344" ht="14.25" hidden="1" spans="1:14">
      <c r="A2344" s="334">
        <f>档案!A2343</f>
        <v>0</v>
      </c>
      <c r="B2344" s="334">
        <f ca="1" t="shared" si="368"/>
        <v>1</v>
      </c>
      <c r="D2344" s="334">
        <f ca="1" t="shared" si="376"/>
        <v>9</v>
      </c>
      <c r="E2344" s="327">
        <f ca="1" t="shared" si="377"/>
        <v>1005</v>
      </c>
      <c r="F2344" s="327" t="str">
        <f ca="1">VLOOKUP(D2344,档案!A:C,3,FALSE)</f>
        <v>武汉开明</v>
      </c>
      <c r="G2344" s="338" t="str">
        <f ca="1">VLOOKUP(D2344,档案!A:B,2,FALSE)</f>
        <v>农商行豹澥支行310028</v>
      </c>
      <c r="H2344" s="328">
        <f ca="1" t="shared" si="369"/>
        <v>45793</v>
      </c>
      <c r="I2344" s="344" t="str">
        <f ca="1" t="shared" si="370"/>
        <v>综合部蒋霞用款武汉开明压力管道安装资质代办预付30%咨询费付武汉市洪山区盛利机电营业部（个体工商户）--公司</v>
      </c>
      <c r="J2344" s="344" t="str">
        <f ca="1" t="shared" si="371"/>
        <v>项目成本</v>
      </c>
      <c r="K2344" s="345">
        <f ca="1" t="shared" si="372"/>
        <v>0</v>
      </c>
      <c r="L2344" s="345">
        <f ca="1" t="shared" si="373"/>
        <v>50000</v>
      </c>
      <c r="M2344" s="345">
        <f ca="1" t="shared" si="374"/>
        <v>125221.770000001</v>
      </c>
      <c r="N2344" s="345">
        <f ca="1" t="shared" si="375"/>
        <v>0</v>
      </c>
    </row>
    <row r="2345" ht="14.25" hidden="1" spans="1:14">
      <c r="A2345" s="334">
        <f>档案!A2344</f>
        <v>0</v>
      </c>
      <c r="B2345" s="334">
        <f ca="1" t="shared" si="368"/>
        <v>1</v>
      </c>
      <c r="D2345" s="334">
        <f ca="1" t="shared" si="376"/>
        <v>9</v>
      </c>
      <c r="E2345" s="327">
        <f ca="1" t="shared" si="377"/>
        <v>1006</v>
      </c>
      <c r="F2345" s="327" t="str">
        <f ca="1">VLOOKUP(D2345,档案!A:C,3,FALSE)</f>
        <v>武汉开明</v>
      </c>
      <c r="G2345" s="338" t="str">
        <f ca="1">VLOOKUP(D2345,档案!A:B,2,FALSE)</f>
        <v>农商行豹澥支行310028</v>
      </c>
      <c r="H2345" s="328">
        <f ca="1" t="shared" si="369"/>
        <v>45793</v>
      </c>
      <c r="I2345" s="344" t="str">
        <f ca="1" t="shared" si="370"/>
        <v>综合部蒋霞报销给客户购买零食水果--个人</v>
      </c>
      <c r="J2345" s="344" t="str">
        <f ca="1" t="shared" si="371"/>
        <v>项目成本</v>
      </c>
      <c r="K2345" s="345">
        <f ca="1" t="shared" si="372"/>
        <v>0</v>
      </c>
      <c r="L2345" s="345">
        <f ca="1" t="shared" si="373"/>
        <v>278.46</v>
      </c>
      <c r="M2345" s="345">
        <f ca="1" t="shared" si="374"/>
        <v>124943.310000001</v>
      </c>
      <c r="N2345" s="345">
        <f ca="1" t="shared" si="375"/>
        <v>0</v>
      </c>
    </row>
    <row r="2346" ht="14.25" hidden="1" spans="1:14">
      <c r="A2346" s="334">
        <f>档案!A2345</f>
        <v>0</v>
      </c>
      <c r="B2346" s="334">
        <f ca="1" t="shared" si="368"/>
        <v>1</v>
      </c>
      <c r="D2346" s="334">
        <f ca="1" t="shared" si="376"/>
        <v>9</v>
      </c>
      <c r="E2346" s="327">
        <f ca="1" t="shared" si="377"/>
        <v>1007</v>
      </c>
      <c r="F2346" s="327" t="str">
        <f ca="1">VLOOKUP(D2346,档案!A:C,3,FALSE)</f>
        <v>武汉开明</v>
      </c>
      <c r="G2346" s="338" t="str">
        <f ca="1">VLOOKUP(D2346,档案!A:B,2,FALSE)</f>
        <v>农商行豹澥支行310028</v>
      </c>
      <c r="H2346" s="328">
        <f ca="1" t="shared" si="369"/>
        <v>45793</v>
      </c>
      <c r="I2346" s="344" t="str">
        <f ca="1" t="shared" si="370"/>
        <v>综合部蒋霞用款智谷25.3.27-5.9水电费付武汉九筑华鼎建筑设计有限公司--公司</v>
      </c>
      <c r="J2346" s="344" t="str">
        <f ca="1" t="shared" si="371"/>
        <v>项目成本</v>
      </c>
      <c r="K2346" s="345">
        <f ca="1" t="shared" si="372"/>
        <v>0</v>
      </c>
      <c r="L2346" s="345">
        <f ca="1" t="shared" si="373"/>
        <v>1400</v>
      </c>
      <c r="M2346" s="345">
        <f ca="1" t="shared" si="374"/>
        <v>123543.310000001</v>
      </c>
      <c r="N2346" s="345">
        <f ca="1" t="shared" si="375"/>
        <v>0</v>
      </c>
    </row>
    <row r="2347" ht="14.25" hidden="1" spans="1:14">
      <c r="A2347" s="334">
        <f>档案!A2346</f>
        <v>0</v>
      </c>
      <c r="B2347" s="334">
        <f ca="1" t="shared" si="368"/>
        <v>1</v>
      </c>
      <c r="D2347" s="334">
        <f ca="1" t="shared" si="376"/>
        <v>9</v>
      </c>
      <c r="E2347" s="327">
        <f ca="1" t="shared" si="377"/>
        <v>1008</v>
      </c>
      <c r="F2347" s="327" t="str">
        <f ca="1">VLOOKUP(D2347,档案!A:C,3,FALSE)</f>
        <v>武汉开明</v>
      </c>
      <c r="G2347" s="338" t="str">
        <f ca="1">VLOOKUP(D2347,档案!A:B,2,FALSE)</f>
        <v>农商行豹澥支行310028</v>
      </c>
      <c r="H2347" s="328">
        <f ca="1" t="shared" si="369"/>
        <v>45793</v>
      </c>
      <c r="I2347" s="344" t="str">
        <f ca="1" t="shared" si="370"/>
        <v>综合部蒋霞用款武汉开明2个商标地址变更代理费付武汉红宝石知识产权服务集团有限公司--公司</v>
      </c>
      <c r="J2347" s="344" t="str">
        <f ca="1" t="shared" si="371"/>
        <v>项目成本</v>
      </c>
      <c r="K2347" s="345">
        <f ca="1" t="shared" si="372"/>
        <v>0</v>
      </c>
      <c r="L2347" s="345">
        <f ca="1" t="shared" si="373"/>
        <v>400</v>
      </c>
      <c r="M2347" s="345">
        <f ca="1" t="shared" si="374"/>
        <v>123143.310000001</v>
      </c>
      <c r="N2347" s="345">
        <f ca="1" t="shared" si="375"/>
        <v>0</v>
      </c>
    </row>
    <row r="2348" ht="14.25" hidden="1" spans="1:14">
      <c r="A2348" s="334">
        <f>档案!A2347</f>
        <v>0</v>
      </c>
      <c r="B2348" s="334">
        <f ca="1" t="shared" si="368"/>
        <v>1</v>
      </c>
      <c r="D2348" s="334">
        <f ca="1" t="shared" si="376"/>
        <v>9</v>
      </c>
      <c r="E2348" s="327">
        <f ca="1" t="shared" si="377"/>
        <v>1009</v>
      </c>
      <c r="F2348" s="327" t="str">
        <f ca="1">VLOOKUP(D2348,档案!A:C,3,FALSE)</f>
        <v>武汉开明</v>
      </c>
      <c r="G2348" s="338" t="str">
        <f ca="1">VLOOKUP(D2348,档案!A:B,2,FALSE)</f>
        <v>农商行豹澥支行310028</v>
      </c>
      <c r="H2348" s="328">
        <f ca="1" t="shared" si="369"/>
        <v>45793</v>
      </c>
      <c r="I2348" s="344" t="str">
        <f ca="1" t="shared" si="370"/>
        <v>商务部范雅君用款房产鄂AZ118Y补交6个月停车费付林柱生--个人</v>
      </c>
      <c r="J2348" s="344" t="str">
        <f ca="1" t="shared" si="371"/>
        <v>付日常费用</v>
      </c>
      <c r="K2348" s="345">
        <f ca="1" t="shared" si="372"/>
        <v>0</v>
      </c>
      <c r="L2348" s="345">
        <f ca="1" t="shared" si="373"/>
        <v>432</v>
      </c>
      <c r="M2348" s="345">
        <f ca="1" t="shared" si="374"/>
        <v>122711.310000001</v>
      </c>
      <c r="N2348" s="345">
        <f ca="1" t="shared" si="375"/>
        <v>0</v>
      </c>
    </row>
    <row r="2349" ht="14.25" hidden="1" spans="1:14">
      <c r="A2349" s="334">
        <f>档案!A2348</f>
        <v>0</v>
      </c>
      <c r="B2349" s="334">
        <f ca="1" t="shared" si="368"/>
        <v>1</v>
      </c>
      <c r="D2349" s="334">
        <f ca="1" t="shared" si="376"/>
        <v>9</v>
      </c>
      <c r="E2349" s="327">
        <f ca="1" t="shared" si="377"/>
        <v>1010</v>
      </c>
      <c r="F2349" s="327" t="str">
        <f ca="1">VLOOKUP(D2349,档案!A:C,3,FALSE)</f>
        <v>武汉开明</v>
      </c>
      <c r="G2349" s="338" t="str">
        <f ca="1">VLOOKUP(D2349,档案!A:B,2,FALSE)</f>
        <v>农商行豹澥支行310028</v>
      </c>
      <c r="H2349" s="328">
        <f ca="1" t="shared" si="369"/>
        <v>45793</v>
      </c>
      <c r="I2349" s="344" t="str">
        <f ca="1" t="shared" si="370"/>
        <v>生产部杜继红报销天瑞汝州4.1交通费--个人</v>
      </c>
      <c r="J2349" s="344" t="str">
        <f ca="1" t="shared" si="371"/>
        <v>项目成本</v>
      </c>
      <c r="K2349" s="345">
        <f ca="1" t="shared" si="372"/>
        <v>0</v>
      </c>
      <c r="L2349" s="345">
        <f ca="1" t="shared" si="373"/>
        <v>426.5</v>
      </c>
      <c r="M2349" s="345">
        <f ca="1" t="shared" si="374"/>
        <v>122284.810000001</v>
      </c>
      <c r="N2349" s="345">
        <f ca="1" t="shared" si="375"/>
        <v>0</v>
      </c>
    </row>
    <row r="2350" ht="14.25" hidden="1" spans="1:14">
      <c r="A2350" s="334">
        <f>档案!A2349</f>
        <v>0</v>
      </c>
      <c r="B2350" s="334">
        <f ca="1" t="shared" si="368"/>
        <v>1</v>
      </c>
      <c r="D2350" s="334">
        <f ca="1" t="shared" si="376"/>
        <v>9</v>
      </c>
      <c r="E2350" s="327">
        <f ca="1" t="shared" si="377"/>
        <v>1011</v>
      </c>
      <c r="F2350" s="327" t="str">
        <f ca="1">VLOOKUP(D2350,档案!A:C,3,FALSE)</f>
        <v>武汉开明</v>
      </c>
      <c r="G2350" s="338" t="str">
        <f ca="1">VLOOKUP(D2350,档案!A:B,2,FALSE)</f>
        <v>农商行豹澥支行310028</v>
      </c>
      <c r="H2350" s="328">
        <f ca="1" t="shared" si="369"/>
        <v>45793</v>
      </c>
      <c r="I2350" s="344" t="str">
        <f ca="1" t="shared" si="370"/>
        <v>生产部李权智用款湖北双环工程外包射线探伤费用付武汉翊鑫工程测试技术有限公司--公司</v>
      </c>
      <c r="J2350" s="344" t="str">
        <f ca="1" t="shared" si="371"/>
        <v>项目成本</v>
      </c>
      <c r="K2350" s="345">
        <f ca="1" t="shared" si="372"/>
        <v>0</v>
      </c>
      <c r="L2350" s="345">
        <f ca="1" t="shared" si="373"/>
        <v>10900</v>
      </c>
      <c r="M2350" s="345">
        <f ca="1" t="shared" si="374"/>
        <v>111384.810000001</v>
      </c>
      <c r="N2350" s="345">
        <f ca="1" t="shared" si="375"/>
        <v>0</v>
      </c>
    </row>
    <row r="2351" ht="14.25" hidden="1" spans="1:14">
      <c r="A2351" s="334">
        <f>档案!A2350</f>
        <v>0</v>
      </c>
      <c r="B2351" s="334">
        <f ca="1" t="shared" si="368"/>
        <v>1</v>
      </c>
      <c r="D2351" s="334">
        <f ca="1" t="shared" si="376"/>
        <v>9</v>
      </c>
      <c r="E2351" s="327">
        <f ca="1" t="shared" si="377"/>
        <v>1012</v>
      </c>
      <c r="F2351" s="327" t="str">
        <f ca="1">VLOOKUP(D2351,档案!A:C,3,FALSE)</f>
        <v>武汉开明</v>
      </c>
      <c r="G2351" s="338" t="str">
        <f ca="1">VLOOKUP(D2351,档案!A:B,2,FALSE)</f>
        <v>农商行豹澥支行310028</v>
      </c>
      <c r="H2351" s="328">
        <f ca="1" t="shared" si="369"/>
        <v>45793</v>
      </c>
      <c r="I2351" s="344" t="str">
        <f ca="1" t="shared" si="370"/>
        <v>生产部李晶用款青海发投项目唐电人员4.27-4.30去青海开户交通费付狄凯--个人</v>
      </c>
      <c r="J2351" s="344" t="str">
        <f ca="1" t="shared" si="371"/>
        <v>项目成本</v>
      </c>
      <c r="K2351" s="345">
        <f ca="1" t="shared" si="372"/>
        <v>0</v>
      </c>
      <c r="L2351" s="345">
        <f ca="1" t="shared" si="373"/>
        <v>1720.76</v>
      </c>
      <c r="M2351" s="345">
        <f ca="1" t="shared" si="374"/>
        <v>109664.050000001</v>
      </c>
      <c r="N2351" s="345">
        <f ca="1" t="shared" si="375"/>
        <v>0</v>
      </c>
    </row>
    <row r="2352" ht="14.25" hidden="1" spans="1:14">
      <c r="A2352" s="334">
        <f>档案!A2351</f>
        <v>0</v>
      </c>
      <c r="B2352" s="334">
        <f ca="1" t="shared" si="368"/>
        <v>1</v>
      </c>
      <c r="D2352" s="334">
        <f ca="1" t="shared" si="376"/>
        <v>9</v>
      </c>
      <c r="E2352" s="327">
        <f ca="1" t="shared" si="377"/>
        <v>1013</v>
      </c>
      <c r="F2352" s="327" t="str">
        <f ca="1">VLOOKUP(D2352,档案!A:C,3,FALSE)</f>
        <v>武汉开明</v>
      </c>
      <c r="G2352" s="338" t="str">
        <f ca="1">VLOOKUP(D2352,档案!A:B,2,FALSE)</f>
        <v>农商行豹澥支行310028</v>
      </c>
      <c r="H2352" s="328">
        <f ca="1" t="shared" si="369"/>
        <v>45793</v>
      </c>
      <c r="I2352" s="344" t="str">
        <f ca="1" t="shared" si="370"/>
        <v>生产部马全花用款青海发投2#、5#蒸氨塔检修项目外协人员工资付高国俊（合同价72000元，农民工工资支付52985元，剩余工程款19015元支付给高国俊个人）--个人</v>
      </c>
      <c r="J2352" s="344" t="str">
        <f ca="1" t="shared" si="371"/>
        <v>项目成本</v>
      </c>
      <c r="K2352" s="345">
        <f ca="1" t="shared" si="372"/>
        <v>0</v>
      </c>
      <c r="L2352" s="345">
        <f ca="1" t="shared" si="373"/>
        <v>19015</v>
      </c>
      <c r="M2352" s="345">
        <f ca="1" t="shared" si="374"/>
        <v>90649.0500000007</v>
      </c>
      <c r="N2352" s="345">
        <f ca="1" t="shared" si="375"/>
        <v>0</v>
      </c>
    </row>
    <row r="2353" ht="14.25" hidden="1" spans="1:14">
      <c r="A2353" s="334">
        <f>档案!A2352</f>
        <v>0</v>
      </c>
      <c r="B2353" s="334">
        <f ca="1" t="shared" si="368"/>
        <v>1</v>
      </c>
      <c r="D2353" s="334">
        <f ca="1" t="shared" si="376"/>
        <v>9</v>
      </c>
      <c r="E2353" s="327">
        <f ca="1" t="shared" si="377"/>
        <v>1014</v>
      </c>
      <c r="F2353" s="327" t="str">
        <f ca="1">VLOOKUP(D2353,档案!A:C,3,FALSE)</f>
        <v>武汉开明</v>
      </c>
      <c r="G2353" s="338" t="str">
        <f ca="1">VLOOKUP(D2353,档案!A:B,2,FALSE)</f>
        <v>农商行豹澥支行310028</v>
      </c>
      <c r="H2353" s="328">
        <f ca="1" t="shared" si="369"/>
        <v>45793</v>
      </c>
      <c r="I2353" s="344" t="str">
        <f ca="1" t="shared" si="370"/>
        <v>生产部李权智报销五一期间项目上的一线员工加餐费及补贴--个人</v>
      </c>
      <c r="J2353" s="344" t="str">
        <f ca="1" t="shared" si="371"/>
        <v>项目成本</v>
      </c>
      <c r="K2353" s="345">
        <f ca="1" t="shared" si="372"/>
        <v>0</v>
      </c>
      <c r="L2353" s="345">
        <f ca="1" t="shared" si="373"/>
        <v>600</v>
      </c>
      <c r="M2353" s="345">
        <f ca="1" t="shared" si="374"/>
        <v>90049.0500000007</v>
      </c>
      <c r="N2353" s="345">
        <f ca="1" t="shared" si="375"/>
        <v>0</v>
      </c>
    </row>
    <row r="2354" ht="14.25" hidden="1" spans="1:14">
      <c r="A2354" s="334">
        <f>档案!A2353</f>
        <v>0</v>
      </c>
      <c r="B2354" s="334">
        <f ca="1" t="shared" si="368"/>
        <v>1</v>
      </c>
      <c r="D2354" s="334">
        <f ca="1" t="shared" si="376"/>
        <v>9</v>
      </c>
      <c r="E2354" s="327">
        <f ca="1" t="shared" si="377"/>
        <v>1015</v>
      </c>
      <c r="F2354" s="327" t="str">
        <f ca="1">VLOOKUP(D2354,档案!A:C,3,FALSE)</f>
        <v>武汉开明</v>
      </c>
      <c r="G2354" s="338" t="str">
        <f ca="1">VLOOKUP(D2354,档案!A:B,2,FALSE)</f>
        <v>农商行豹澥支行310028</v>
      </c>
      <c r="H2354" s="328">
        <f ca="1" t="shared" si="369"/>
        <v>45793</v>
      </c>
      <c r="I2354" s="344" t="str">
        <f ca="1" t="shared" si="370"/>
        <v>生产部马全花用款青海发投煅烧车间重灰4#煅烧炉大、小齿轮更换项目外协人员工资付高国俊（合同价37000元，农民工工资支付35160元，剩余工程款支付给高国俊个人1840元。）--个人</v>
      </c>
      <c r="J2354" s="344" t="str">
        <f ca="1" t="shared" si="371"/>
        <v>项目成本</v>
      </c>
      <c r="K2354" s="345">
        <f ca="1" t="shared" si="372"/>
        <v>0</v>
      </c>
      <c r="L2354" s="345">
        <f ca="1" t="shared" si="373"/>
        <v>1840</v>
      </c>
      <c r="M2354" s="345">
        <f ca="1" t="shared" si="374"/>
        <v>88209.0500000007</v>
      </c>
      <c r="N2354" s="345">
        <f ca="1" t="shared" si="375"/>
        <v>0</v>
      </c>
    </row>
    <row r="2355" ht="14.25" hidden="1" spans="1:14">
      <c r="A2355" s="334">
        <f>档案!A2354</f>
        <v>0</v>
      </c>
      <c r="B2355" s="334">
        <f ca="1" t="shared" si="368"/>
        <v>1</v>
      </c>
      <c r="D2355" s="334">
        <f ca="1" t="shared" si="376"/>
        <v>9</v>
      </c>
      <c r="E2355" s="327">
        <f ca="1" t="shared" si="377"/>
        <v>1016</v>
      </c>
      <c r="F2355" s="327" t="str">
        <f ca="1">VLOOKUP(D2355,档案!A:C,3,FALSE)</f>
        <v>武汉开明</v>
      </c>
      <c r="G2355" s="338" t="str">
        <f ca="1">VLOOKUP(D2355,档案!A:B,2,FALSE)</f>
        <v>农商行豹澥支行310028</v>
      </c>
      <c r="H2355" s="328">
        <f ca="1" t="shared" si="369"/>
        <v>45793</v>
      </c>
      <c r="I2355" s="344" t="str">
        <f ca="1" t="shared" si="370"/>
        <v>生产部朱太礼报销4.28到中铝山东新材料有限公司售前交通费--个人</v>
      </c>
      <c r="J2355" s="344" t="str">
        <f ca="1" t="shared" si="371"/>
        <v>项目成本</v>
      </c>
      <c r="K2355" s="345">
        <f ca="1" t="shared" si="372"/>
        <v>0</v>
      </c>
      <c r="L2355" s="345">
        <f ca="1" t="shared" si="373"/>
        <v>537</v>
      </c>
      <c r="M2355" s="345">
        <f ca="1" t="shared" si="374"/>
        <v>87672.0500000007</v>
      </c>
      <c r="N2355" s="345">
        <f ca="1" t="shared" si="375"/>
        <v>0</v>
      </c>
    </row>
    <row r="2356" ht="14.25" hidden="1" spans="1:14">
      <c r="A2356" s="334">
        <f>档案!A2355</f>
        <v>0</v>
      </c>
      <c r="B2356" s="334">
        <f ca="1" t="shared" si="368"/>
        <v>1</v>
      </c>
      <c r="D2356" s="334">
        <f ca="1" t="shared" si="376"/>
        <v>9</v>
      </c>
      <c r="E2356" s="327">
        <f ca="1" t="shared" si="377"/>
        <v>1017</v>
      </c>
      <c r="F2356" s="327" t="str">
        <f ca="1">VLOOKUP(D2356,档案!A:C,3,FALSE)</f>
        <v>武汉开明</v>
      </c>
      <c r="G2356" s="338" t="str">
        <f ca="1">VLOOKUP(D2356,档案!A:B,2,FALSE)</f>
        <v>农商行豹澥支行310028</v>
      </c>
      <c r="H2356" s="328">
        <f ca="1" t="shared" si="369"/>
        <v>45793</v>
      </c>
      <c r="I2356" s="344" t="str">
        <f ca="1" t="shared" si="370"/>
        <v>生产部朱太礼报销4.30到中铝山东新材料有限公司售前交通费--个人</v>
      </c>
      <c r="J2356" s="344" t="str">
        <f ca="1" t="shared" si="371"/>
        <v>项目成本</v>
      </c>
      <c r="K2356" s="345">
        <f ca="1" t="shared" si="372"/>
        <v>0</v>
      </c>
      <c r="L2356" s="345">
        <f ca="1" t="shared" si="373"/>
        <v>521.5</v>
      </c>
      <c r="M2356" s="345">
        <f ca="1" t="shared" si="374"/>
        <v>87150.5500000007</v>
      </c>
      <c r="N2356" s="345">
        <f ca="1" t="shared" si="375"/>
        <v>0</v>
      </c>
    </row>
    <row r="2357" ht="14.25" hidden="1" spans="1:14">
      <c r="A2357" s="334">
        <f>档案!A2356</f>
        <v>0</v>
      </c>
      <c r="B2357" s="334">
        <f ca="1" t="shared" si="368"/>
        <v>1</v>
      </c>
      <c r="D2357" s="334">
        <f ca="1" t="shared" si="376"/>
        <v>9</v>
      </c>
      <c r="E2357" s="327">
        <f ca="1" t="shared" si="377"/>
        <v>1018</v>
      </c>
      <c r="F2357" s="327" t="str">
        <f ca="1">VLOOKUP(D2357,档案!A:C,3,FALSE)</f>
        <v>武汉开明</v>
      </c>
      <c r="G2357" s="338" t="str">
        <f ca="1">VLOOKUP(D2357,档案!A:B,2,FALSE)</f>
        <v>农商行豹澥支行310028</v>
      </c>
      <c r="H2357" s="328">
        <f ca="1" t="shared" si="369"/>
        <v>45793</v>
      </c>
      <c r="I2357" s="344" t="str">
        <f ca="1" t="shared" si="370"/>
        <v>生产部余永昕报销4.30-5.2柳州钢铁到内蒙古宜化交通费--个人</v>
      </c>
      <c r="J2357" s="344" t="str">
        <f ca="1" t="shared" si="371"/>
        <v>项目成本</v>
      </c>
      <c r="K2357" s="345">
        <f ca="1" t="shared" si="372"/>
        <v>0</v>
      </c>
      <c r="L2357" s="345">
        <f ca="1" t="shared" si="373"/>
        <v>603.5</v>
      </c>
      <c r="M2357" s="345">
        <f ca="1" t="shared" si="374"/>
        <v>86547.0500000007</v>
      </c>
      <c r="N2357" s="345">
        <f ca="1" t="shared" si="375"/>
        <v>0</v>
      </c>
    </row>
    <row r="2358" ht="14.25" hidden="1" spans="1:14">
      <c r="A2358" s="334">
        <f>档案!A2357</f>
        <v>0</v>
      </c>
      <c r="B2358" s="334">
        <f ca="1" t="shared" si="368"/>
        <v>1</v>
      </c>
      <c r="D2358" s="334">
        <f ca="1" t="shared" si="376"/>
        <v>9</v>
      </c>
      <c r="E2358" s="327">
        <f ca="1" t="shared" si="377"/>
        <v>1019</v>
      </c>
      <c r="F2358" s="327" t="str">
        <f ca="1">VLOOKUP(D2358,档案!A:C,3,FALSE)</f>
        <v>武汉开明</v>
      </c>
      <c r="G2358" s="338" t="str">
        <f ca="1">VLOOKUP(D2358,档案!A:B,2,FALSE)</f>
        <v>农商行豹澥支行310028</v>
      </c>
      <c r="H2358" s="328">
        <f ca="1" t="shared" si="369"/>
        <v>45793</v>
      </c>
      <c r="I2358" s="344" t="str">
        <f ca="1" t="shared" si="370"/>
        <v>生产部唐欣欣报销日钢项目部双排小货车加油--个人</v>
      </c>
      <c r="J2358" s="344" t="str">
        <f ca="1" t="shared" si="371"/>
        <v>项目成本</v>
      </c>
      <c r="K2358" s="345">
        <f ca="1" t="shared" si="372"/>
        <v>0</v>
      </c>
      <c r="L2358" s="345">
        <f ca="1" t="shared" si="373"/>
        <v>249.95</v>
      </c>
      <c r="M2358" s="345">
        <f ca="1" t="shared" si="374"/>
        <v>86297.1000000007</v>
      </c>
      <c r="N2358" s="345">
        <f ca="1" t="shared" si="375"/>
        <v>0</v>
      </c>
    </row>
    <row r="2359" ht="14.25" hidden="1" spans="1:14">
      <c r="A2359" s="334">
        <f>档案!A2358</f>
        <v>0</v>
      </c>
      <c r="B2359" s="334">
        <f ca="1" t="shared" si="368"/>
        <v>1</v>
      </c>
      <c r="D2359" s="334">
        <f ca="1" t="shared" si="376"/>
        <v>9</v>
      </c>
      <c r="E2359" s="327">
        <f ca="1" t="shared" si="377"/>
        <v>1020</v>
      </c>
      <c r="F2359" s="327" t="str">
        <f ca="1">VLOOKUP(D2359,档案!A:C,3,FALSE)</f>
        <v>武汉开明</v>
      </c>
      <c r="G2359" s="338" t="str">
        <f ca="1">VLOOKUP(D2359,档案!A:B,2,FALSE)</f>
        <v>农商行豹澥支行310028</v>
      </c>
      <c r="H2359" s="328">
        <f ca="1" t="shared" si="369"/>
        <v>45793</v>
      </c>
      <c r="I2359" s="344" t="str">
        <f ca="1" t="shared" si="370"/>
        <v>生产部马全花用款2025年4月份打印费用付德令哈宏冉图文广告店（个体工商户--公司</v>
      </c>
      <c r="J2359" s="344" t="str">
        <f ca="1" t="shared" si="371"/>
        <v>项目成本</v>
      </c>
      <c r="K2359" s="345">
        <f ca="1" t="shared" si="372"/>
        <v>0</v>
      </c>
      <c r="L2359" s="345">
        <f ca="1" t="shared" si="373"/>
        <v>1146.5</v>
      </c>
      <c r="M2359" s="345">
        <f ca="1" t="shared" si="374"/>
        <v>85150.6000000007</v>
      </c>
      <c r="N2359" s="345">
        <f ca="1" t="shared" si="375"/>
        <v>0</v>
      </c>
    </row>
    <row r="2360" ht="14.25" hidden="1" spans="1:14">
      <c r="A2360" s="334">
        <f>档案!A2359</f>
        <v>0</v>
      </c>
      <c r="B2360" s="334">
        <f ca="1" t="shared" si="368"/>
        <v>1</v>
      </c>
      <c r="D2360" s="334">
        <f ca="1" t="shared" si="376"/>
        <v>9</v>
      </c>
      <c r="E2360" s="327">
        <f ca="1" t="shared" si="377"/>
        <v>1021</v>
      </c>
      <c r="F2360" s="327" t="str">
        <f ca="1">VLOOKUP(D2360,档案!A:C,3,FALSE)</f>
        <v>武汉开明</v>
      </c>
      <c r="G2360" s="338" t="str">
        <f ca="1">VLOOKUP(D2360,档案!A:B,2,FALSE)</f>
        <v>农商行豹澥支行310028</v>
      </c>
      <c r="H2360" s="328">
        <f ca="1" t="shared" si="369"/>
        <v>45793</v>
      </c>
      <c r="I2360" s="344" t="str">
        <f ca="1" t="shared" si="370"/>
        <v>生产部闵洋报销内蒙古宜化外协员工4月25日-5月4日期间生活费--个人</v>
      </c>
      <c r="J2360" s="344" t="str">
        <f ca="1" t="shared" si="371"/>
        <v>项目成本</v>
      </c>
      <c r="K2360" s="345">
        <f ca="1" t="shared" si="372"/>
        <v>0</v>
      </c>
      <c r="L2360" s="345">
        <f ca="1" t="shared" si="373"/>
        <v>4670</v>
      </c>
      <c r="M2360" s="345">
        <f ca="1" t="shared" si="374"/>
        <v>80480.6000000007</v>
      </c>
      <c r="N2360" s="345">
        <f ca="1" t="shared" si="375"/>
        <v>0</v>
      </c>
    </row>
    <row r="2361" ht="14.25" hidden="1" spans="1:14">
      <c r="A2361" s="334">
        <f>档案!A2360</f>
        <v>0</v>
      </c>
      <c r="B2361" s="334">
        <f ca="1" t="shared" si="368"/>
        <v>1</v>
      </c>
      <c r="D2361" s="334">
        <f ca="1" t="shared" si="376"/>
        <v>9</v>
      </c>
      <c r="E2361" s="327">
        <f ca="1" t="shared" si="377"/>
        <v>1022</v>
      </c>
      <c r="F2361" s="327" t="str">
        <f ca="1">VLOOKUP(D2361,档案!A:C,3,FALSE)</f>
        <v>武汉开明</v>
      </c>
      <c r="G2361" s="338" t="str">
        <f ca="1">VLOOKUP(D2361,档案!A:B,2,FALSE)</f>
        <v>农商行豹澥支行310028</v>
      </c>
      <c r="H2361" s="328">
        <f ca="1" t="shared" si="369"/>
        <v>45793</v>
      </c>
      <c r="I2361" s="344" t="str">
        <f ca="1" t="shared" si="370"/>
        <v>生产部唐欣欣用款日照钢铁5.3-6.2煤气管道维修人员住宿租赁费付杨丽丽--个人</v>
      </c>
      <c r="J2361" s="344" t="str">
        <f ca="1" t="shared" si="371"/>
        <v>项目成本</v>
      </c>
      <c r="K2361" s="345">
        <f ca="1" t="shared" si="372"/>
        <v>0</v>
      </c>
      <c r="L2361" s="345">
        <f ca="1" t="shared" si="373"/>
        <v>6000</v>
      </c>
      <c r="M2361" s="345">
        <f ca="1" t="shared" si="374"/>
        <v>74480.6000000007</v>
      </c>
      <c r="N2361" s="345">
        <f ca="1" t="shared" si="375"/>
        <v>0</v>
      </c>
    </row>
    <row r="2362" ht="14.25" hidden="1" spans="1:14">
      <c r="A2362" s="334">
        <f>档案!A2361</f>
        <v>0</v>
      </c>
      <c r="B2362" s="334">
        <f ca="1" t="shared" si="368"/>
        <v>1</v>
      </c>
      <c r="D2362" s="334">
        <f ca="1" t="shared" si="376"/>
        <v>9</v>
      </c>
      <c r="E2362" s="327">
        <f ca="1" t="shared" si="377"/>
        <v>1023</v>
      </c>
      <c r="F2362" s="327" t="str">
        <f ca="1">VLOOKUP(D2362,档案!A:C,3,FALSE)</f>
        <v>武汉开明</v>
      </c>
      <c r="G2362" s="338" t="str">
        <f ca="1">VLOOKUP(D2362,档案!A:B,2,FALSE)</f>
        <v>农商行豹澥支行310028</v>
      </c>
      <c r="H2362" s="328">
        <f ca="1" t="shared" si="369"/>
        <v>45793</v>
      </c>
      <c r="I2362" s="344" t="str">
        <f ca="1" t="shared" si="370"/>
        <v>生产部李晶报销日照钢铁进场体检费用--个人</v>
      </c>
      <c r="J2362" s="344" t="str">
        <f ca="1" t="shared" si="371"/>
        <v>项目成本</v>
      </c>
      <c r="K2362" s="345">
        <f ca="1" t="shared" si="372"/>
        <v>0</v>
      </c>
      <c r="L2362" s="345">
        <f ca="1" t="shared" si="373"/>
        <v>110</v>
      </c>
      <c r="M2362" s="345">
        <f ca="1" t="shared" si="374"/>
        <v>74370.6000000007</v>
      </c>
      <c r="N2362" s="345">
        <f ca="1" t="shared" si="375"/>
        <v>0</v>
      </c>
    </row>
    <row r="2363" ht="14.25" hidden="1" spans="1:14">
      <c r="A2363" s="334">
        <f>档案!A2362</f>
        <v>0</v>
      </c>
      <c r="B2363" s="334">
        <f ca="1" t="shared" si="368"/>
        <v>1</v>
      </c>
      <c r="D2363" s="334">
        <f ca="1" t="shared" si="376"/>
        <v>9</v>
      </c>
      <c r="E2363" s="327">
        <f ca="1" t="shared" si="377"/>
        <v>1024</v>
      </c>
      <c r="F2363" s="327" t="str">
        <f ca="1">VLOOKUP(D2363,档案!A:C,3,FALSE)</f>
        <v>武汉开明</v>
      </c>
      <c r="G2363" s="338" t="str">
        <f ca="1">VLOOKUP(D2363,档案!A:B,2,FALSE)</f>
        <v>农商行豹澥支行310028</v>
      </c>
      <c r="H2363" s="328">
        <f ca="1" t="shared" si="369"/>
        <v>45793</v>
      </c>
      <c r="I2363" s="344" t="str">
        <f ca="1" t="shared" si="370"/>
        <v>生产部李权智用款青海盐湖镁业立车变频器维修付陈志恒--个人</v>
      </c>
      <c r="J2363" s="344" t="str">
        <f ca="1" t="shared" si="371"/>
        <v>项目成本</v>
      </c>
      <c r="K2363" s="345">
        <f ca="1" t="shared" si="372"/>
        <v>0</v>
      </c>
      <c r="L2363" s="345">
        <f ca="1" t="shared" si="373"/>
        <v>3000</v>
      </c>
      <c r="M2363" s="345">
        <f ca="1" t="shared" si="374"/>
        <v>71370.6000000007</v>
      </c>
      <c r="N2363" s="345">
        <f ca="1" t="shared" si="375"/>
        <v>0</v>
      </c>
    </row>
    <row r="2364" ht="14.25" hidden="1" spans="1:14">
      <c r="A2364" s="334">
        <f>档案!A2363</f>
        <v>0</v>
      </c>
      <c r="B2364" s="334">
        <f ca="1" t="shared" si="368"/>
        <v>1</v>
      </c>
      <c r="D2364" s="334">
        <f ca="1" t="shared" si="376"/>
        <v>9</v>
      </c>
      <c r="E2364" s="327">
        <f ca="1" t="shared" si="377"/>
        <v>1025</v>
      </c>
      <c r="F2364" s="327" t="str">
        <f ca="1">VLOOKUP(D2364,档案!A:C,3,FALSE)</f>
        <v>武汉开明</v>
      </c>
      <c r="G2364" s="338" t="str">
        <f ca="1">VLOOKUP(D2364,档案!A:B,2,FALSE)</f>
        <v>农商行豹澥支行310028</v>
      </c>
      <c r="H2364" s="328">
        <f ca="1" t="shared" si="369"/>
        <v>45793</v>
      </c>
      <c r="I2364" s="344" t="str">
        <f ca="1" t="shared" si="370"/>
        <v>生产部林家祥报销重庆东方希望5.10交通费--个人</v>
      </c>
      <c r="J2364" s="344" t="str">
        <f ca="1" t="shared" si="371"/>
        <v>项目成本</v>
      </c>
      <c r="K2364" s="345">
        <f ca="1" t="shared" si="372"/>
        <v>0</v>
      </c>
      <c r="L2364" s="345">
        <f ca="1" t="shared" si="373"/>
        <v>260.5</v>
      </c>
      <c r="M2364" s="345">
        <f ca="1" t="shared" si="374"/>
        <v>71110.1000000007</v>
      </c>
      <c r="N2364" s="345">
        <f ca="1" t="shared" si="375"/>
        <v>0</v>
      </c>
    </row>
    <row r="2365" ht="14.25" hidden="1" spans="1:14">
      <c r="A2365" s="334">
        <f>档案!A2364</f>
        <v>0</v>
      </c>
      <c r="B2365" s="334">
        <f ca="1" t="shared" si="368"/>
        <v>1</v>
      </c>
      <c r="D2365" s="334">
        <f ca="1" t="shared" si="376"/>
        <v>9</v>
      </c>
      <c r="E2365" s="327">
        <f ca="1" t="shared" si="377"/>
        <v>1026</v>
      </c>
      <c r="F2365" s="327" t="str">
        <f ca="1">VLOOKUP(D2365,档案!A:C,3,FALSE)</f>
        <v>武汉开明</v>
      </c>
      <c r="G2365" s="338" t="str">
        <f ca="1">VLOOKUP(D2365,档案!A:B,2,FALSE)</f>
        <v>农商行豹澥支行310028</v>
      </c>
      <c r="H2365" s="328">
        <f ca="1" t="shared" si="369"/>
        <v>45793</v>
      </c>
      <c r="I2365" s="344" t="str">
        <f ca="1" t="shared" si="370"/>
        <v>生产部李晶用款日照钢铁租赁等离子焊机、葫芦押金付山东省高晨真建筑工程设备租赁有限公司--公司</v>
      </c>
      <c r="J2365" s="344" t="str">
        <f ca="1" t="shared" si="371"/>
        <v>项目成本</v>
      </c>
      <c r="K2365" s="345">
        <f ca="1" t="shared" si="372"/>
        <v>0</v>
      </c>
      <c r="L2365" s="345">
        <f ca="1" t="shared" si="373"/>
        <v>30000</v>
      </c>
      <c r="M2365" s="345">
        <f ca="1" t="shared" si="374"/>
        <v>41110.1000000007</v>
      </c>
      <c r="N2365" s="345">
        <f ca="1" t="shared" si="375"/>
        <v>0</v>
      </c>
    </row>
    <row r="2366" ht="14.25" hidden="1" spans="1:14">
      <c r="A2366" s="334">
        <f>档案!A2365</f>
        <v>0</v>
      </c>
      <c r="B2366" s="334">
        <f ca="1" t="shared" si="368"/>
        <v>1</v>
      </c>
      <c r="D2366" s="334">
        <f ca="1" t="shared" si="376"/>
        <v>9</v>
      </c>
      <c r="E2366" s="327">
        <f ca="1" t="shared" si="377"/>
        <v>1027</v>
      </c>
      <c r="F2366" s="327" t="str">
        <f ca="1">VLOOKUP(D2366,档案!A:C,3,FALSE)</f>
        <v>武汉开明</v>
      </c>
      <c r="G2366" s="338" t="str">
        <f ca="1">VLOOKUP(D2366,档案!A:B,2,FALSE)</f>
        <v>农商行豹澥支行310028</v>
      </c>
      <c r="H2366" s="328">
        <f ca="1" t="shared" si="369"/>
        <v>45793</v>
      </c>
      <c r="I2366" s="344" t="str">
        <f ca="1" t="shared" si="370"/>
        <v>生产部唐欣欣用款日照钢铁4月五金材料费付日照维刚商贸有限公司</v>
      </c>
      <c r="J2366" s="344" t="str">
        <f ca="1" t="shared" si="371"/>
        <v>项目成本</v>
      </c>
      <c r="K2366" s="345">
        <f ca="1" t="shared" si="372"/>
        <v>0</v>
      </c>
      <c r="L2366" s="345">
        <f ca="1" t="shared" si="373"/>
        <v>7862.72</v>
      </c>
      <c r="M2366" s="345">
        <f ca="1" t="shared" si="374"/>
        <v>33247.3800000007</v>
      </c>
      <c r="N2366" s="345">
        <f ca="1" t="shared" si="375"/>
        <v>0</v>
      </c>
    </row>
    <row r="2367" ht="14.25" hidden="1" spans="1:14">
      <c r="A2367" s="334">
        <f>档案!A2366</f>
        <v>0</v>
      </c>
      <c r="B2367" s="334">
        <f ca="1" t="shared" si="368"/>
        <v>1</v>
      </c>
      <c r="D2367" s="334">
        <f ca="1" t="shared" si="376"/>
        <v>9</v>
      </c>
      <c r="E2367" s="327">
        <f ca="1" t="shared" si="377"/>
        <v>1028</v>
      </c>
      <c r="F2367" s="327" t="str">
        <f ca="1">VLOOKUP(D2367,档案!A:C,3,FALSE)</f>
        <v>武汉开明</v>
      </c>
      <c r="G2367" s="338" t="str">
        <f ca="1">VLOOKUP(D2367,档案!A:B,2,FALSE)</f>
        <v>农商行豹澥支行310028</v>
      </c>
      <c r="H2367" s="328">
        <f ca="1" t="shared" si="369"/>
        <v>45793</v>
      </c>
      <c r="I2367" s="344" t="str">
        <f ca="1" t="shared" si="370"/>
        <v>ETC扣款</v>
      </c>
      <c r="J2367" s="344" t="str">
        <f ca="1" t="shared" si="371"/>
        <v>项目成本</v>
      </c>
      <c r="K2367" s="345">
        <f ca="1" t="shared" si="372"/>
        <v>0</v>
      </c>
      <c r="L2367" s="345">
        <f ca="1" t="shared" si="373"/>
        <v>93.1</v>
      </c>
      <c r="M2367" s="345">
        <f ca="1" t="shared" si="374"/>
        <v>33154.2800000007</v>
      </c>
      <c r="N2367" s="345">
        <f ca="1" t="shared" si="375"/>
        <v>0</v>
      </c>
    </row>
    <row r="2368" ht="14.25" hidden="1" spans="1:14">
      <c r="A2368" s="334">
        <f>档案!A2367</f>
        <v>0</v>
      </c>
      <c r="B2368" s="334">
        <f ca="1" t="shared" si="368"/>
        <v>1</v>
      </c>
      <c r="D2368" s="334">
        <f ca="1" t="shared" si="376"/>
        <v>9</v>
      </c>
      <c r="E2368" s="327">
        <f ca="1" t="shared" si="377"/>
        <v>1029</v>
      </c>
      <c r="F2368" s="327" t="str">
        <f ca="1">VLOOKUP(D2368,档案!A:C,3,FALSE)</f>
        <v>武汉开明</v>
      </c>
      <c r="G2368" s="338" t="str">
        <f ca="1">VLOOKUP(D2368,档案!A:B,2,FALSE)</f>
        <v>农商行豹澥支行310028</v>
      </c>
      <c r="H2368" s="328">
        <f ca="1" t="shared" si="369"/>
        <v>45793</v>
      </c>
      <c r="I2368" s="344" t="str">
        <f ca="1" t="shared" si="370"/>
        <v>ETC扣款</v>
      </c>
      <c r="J2368" s="344" t="str">
        <f ca="1" t="shared" si="371"/>
        <v>项目成本</v>
      </c>
      <c r="K2368" s="345">
        <f ca="1" t="shared" si="372"/>
        <v>0</v>
      </c>
      <c r="L2368" s="345">
        <f ca="1" t="shared" si="373"/>
        <v>29.45</v>
      </c>
      <c r="M2368" s="345">
        <f ca="1" t="shared" si="374"/>
        <v>33124.8300000007</v>
      </c>
      <c r="N2368" s="345">
        <f ca="1" t="shared" si="375"/>
        <v>0</v>
      </c>
    </row>
    <row r="2369" ht="14.25" hidden="1" spans="1:14">
      <c r="A2369" s="334">
        <f>档案!A2368</f>
        <v>0</v>
      </c>
      <c r="B2369" s="334">
        <f ca="1" t="shared" si="368"/>
        <v>1</v>
      </c>
      <c r="D2369" s="334">
        <f ca="1" t="shared" si="376"/>
        <v>9</v>
      </c>
      <c r="E2369" s="327">
        <f ca="1" t="shared" si="377"/>
        <v>1030</v>
      </c>
      <c r="F2369" s="327" t="str">
        <f ca="1">VLOOKUP(D2369,档案!A:C,3,FALSE)</f>
        <v>武汉开明</v>
      </c>
      <c r="G2369" s="338" t="str">
        <f ca="1">VLOOKUP(D2369,档案!A:B,2,FALSE)</f>
        <v>农商行豹澥支行310028</v>
      </c>
      <c r="H2369" s="328">
        <f ca="1" t="shared" si="369"/>
        <v>45793</v>
      </c>
      <c r="I2369" s="344" t="str">
        <f ca="1" t="shared" si="370"/>
        <v>ETC扣款</v>
      </c>
      <c r="J2369" s="344" t="str">
        <f ca="1" t="shared" si="371"/>
        <v>项目成本</v>
      </c>
      <c r="K2369" s="345">
        <f ca="1" t="shared" si="372"/>
        <v>0</v>
      </c>
      <c r="L2369" s="345">
        <f ca="1" t="shared" si="373"/>
        <v>12.09</v>
      </c>
      <c r="M2369" s="345">
        <f ca="1" t="shared" si="374"/>
        <v>33112.7400000007</v>
      </c>
      <c r="N2369" s="345">
        <f ca="1" t="shared" si="375"/>
        <v>0</v>
      </c>
    </row>
    <row r="2370" ht="14.25" hidden="1" spans="1:14">
      <c r="A2370" s="334">
        <f>档案!A2369</f>
        <v>0</v>
      </c>
      <c r="B2370" s="334">
        <f ca="1" t="shared" si="368"/>
        <v>1</v>
      </c>
      <c r="D2370" s="334">
        <f ca="1" t="shared" si="376"/>
        <v>9</v>
      </c>
      <c r="E2370" s="327">
        <f ca="1" t="shared" si="377"/>
        <v>1031</v>
      </c>
      <c r="F2370" s="327" t="str">
        <f ca="1">VLOOKUP(D2370,档案!A:C,3,FALSE)</f>
        <v>武汉开明</v>
      </c>
      <c r="G2370" s="338" t="str">
        <f ca="1">VLOOKUP(D2370,档案!A:B,2,FALSE)</f>
        <v>农商行豹澥支行310028</v>
      </c>
      <c r="H2370" s="328">
        <f ca="1" t="shared" si="369"/>
        <v>45793</v>
      </c>
      <c r="I2370" s="344" t="str">
        <f ca="1" t="shared" si="370"/>
        <v>ETC扣款</v>
      </c>
      <c r="J2370" s="344" t="str">
        <f ca="1" t="shared" si="371"/>
        <v>项目成本</v>
      </c>
      <c r="K2370" s="345">
        <f ca="1" t="shared" si="372"/>
        <v>0</v>
      </c>
      <c r="L2370" s="345">
        <f ca="1" t="shared" si="373"/>
        <v>16.15</v>
      </c>
      <c r="M2370" s="345">
        <f ca="1" t="shared" si="374"/>
        <v>33096.5900000007</v>
      </c>
      <c r="N2370" s="345">
        <f ca="1" t="shared" si="375"/>
        <v>0</v>
      </c>
    </row>
    <row r="2371" ht="14.25" hidden="1" spans="1:14">
      <c r="A2371" s="334">
        <f>档案!A2370</f>
        <v>0</v>
      </c>
      <c r="B2371" s="334">
        <f ca="1" t="shared" ref="B2371:B2434" si="378">COUNTA(INDIRECT("'"&amp;A2371&amp;"'!a:a"))</f>
        <v>1</v>
      </c>
      <c r="D2371" s="334">
        <f ca="1" t="shared" si="376"/>
        <v>9</v>
      </c>
      <c r="E2371" s="327">
        <f ca="1" t="shared" si="377"/>
        <v>1032</v>
      </c>
      <c r="F2371" s="327" t="str">
        <f ca="1">VLOOKUP(D2371,档案!A:C,3,FALSE)</f>
        <v>武汉开明</v>
      </c>
      <c r="G2371" s="338" t="str">
        <f ca="1">VLOOKUP(D2371,档案!A:B,2,FALSE)</f>
        <v>农商行豹澥支行310028</v>
      </c>
      <c r="H2371" s="328">
        <f ca="1" t="shared" ref="H2371:H2434" si="379">INDEX(INDIRECT("'"&amp;$D2371&amp;"'!A:g"),$E2371,COLUMN()-7)</f>
        <v>45793</v>
      </c>
      <c r="I2371" s="344" t="str">
        <f ca="1" t="shared" ref="I2371:I2434" si="380">INDEX(INDIRECT("'"&amp;$D2371&amp;"'!A:g"),$E2371,COLUMN()-7)</f>
        <v>ETC扣款</v>
      </c>
      <c r="J2371" s="344" t="str">
        <f ca="1" t="shared" ref="J2371:J2434" si="381">INDEX(INDIRECT("'"&amp;$D2371&amp;"'!A:g"),$E2371,COLUMN()-7)</f>
        <v>项目成本</v>
      </c>
      <c r="K2371" s="345">
        <f ca="1" t="shared" ref="K2371:K2434" si="382">INDEX(INDIRECT("'"&amp;$D2371&amp;"'!A:g"),$E2371,COLUMN()-7)</f>
        <v>0</v>
      </c>
      <c r="L2371" s="345">
        <f ca="1" t="shared" ref="L2371:L2434" si="383">INDEX(INDIRECT("'"&amp;$D2371&amp;"'!A:g"),$E2371,COLUMN()-7)</f>
        <v>17.8</v>
      </c>
      <c r="M2371" s="345">
        <f ca="1" t="shared" ref="M2371:M2434" si="384">INDEX(INDIRECT("'"&amp;$D2371&amp;"'!A:g"),$E2371,COLUMN()-7)</f>
        <v>33078.7900000007</v>
      </c>
      <c r="N2371" s="345">
        <f ca="1" t="shared" ref="N2371:N2434" si="385">INDEX(INDIRECT("'"&amp;$D2371&amp;"'!A:g"),$E2371,COLUMN()-7)</f>
        <v>0</v>
      </c>
    </row>
    <row r="2372" ht="14.25" hidden="1" spans="1:14">
      <c r="A2372" s="334">
        <f>档案!A2371</f>
        <v>0</v>
      </c>
      <c r="B2372" s="334">
        <f ca="1" t="shared" si="378"/>
        <v>1</v>
      </c>
      <c r="D2372" s="334">
        <f ca="1" t="shared" ref="D2372:D2435" si="386">IF(E2371&gt;=VLOOKUP(D2371,A:B,2,FALSE),D2371+1,D2371)</f>
        <v>9</v>
      </c>
      <c r="E2372" s="327">
        <f ca="1" t="shared" ref="E2372:E2435" si="387">IF(E2371&gt;=VLOOKUP(D2371,A:B,2,FALSE),3,E2371+1)</f>
        <v>1033</v>
      </c>
      <c r="F2372" s="327" t="str">
        <f ca="1">VLOOKUP(D2372,档案!A:C,3,FALSE)</f>
        <v>武汉开明</v>
      </c>
      <c r="G2372" s="338" t="str">
        <f ca="1">VLOOKUP(D2372,档案!A:B,2,FALSE)</f>
        <v>农商行豹澥支行310028</v>
      </c>
      <c r="H2372" s="328">
        <f ca="1" t="shared" si="379"/>
        <v>45794</v>
      </c>
      <c r="I2372" s="344" t="str">
        <f ca="1" t="shared" si="380"/>
        <v>ETC扣款</v>
      </c>
      <c r="J2372" s="344" t="str">
        <f ca="1" t="shared" si="381"/>
        <v>项目成本</v>
      </c>
      <c r="K2372" s="345">
        <f ca="1" t="shared" si="382"/>
        <v>0</v>
      </c>
      <c r="L2372" s="345">
        <f ca="1" t="shared" si="383"/>
        <v>2.85</v>
      </c>
      <c r="M2372" s="345">
        <f ca="1" t="shared" si="384"/>
        <v>33075.9400000007</v>
      </c>
      <c r="N2372" s="345">
        <f ca="1" t="shared" si="385"/>
        <v>0</v>
      </c>
    </row>
    <row r="2373" ht="14.25" hidden="1" spans="1:14">
      <c r="A2373" s="334">
        <f>档案!A2372</f>
        <v>0</v>
      </c>
      <c r="B2373" s="334">
        <f ca="1" t="shared" si="378"/>
        <v>1</v>
      </c>
      <c r="D2373" s="334">
        <f ca="1" t="shared" si="386"/>
        <v>9</v>
      </c>
      <c r="E2373" s="327">
        <f ca="1" t="shared" si="387"/>
        <v>1034</v>
      </c>
      <c r="F2373" s="327" t="str">
        <f ca="1">VLOOKUP(D2373,档案!A:C,3,FALSE)</f>
        <v>武汉开明</v>
      </c>
      <c r="G2373" s="338" t="str">
        <f ca="1">VLOOKUP(D2373,档案!A:B,2,FALSE)</f>
        <v>农商行豹澥支行310028</v>
      </c>
      <c r="H2373" s="328">
        <f ca="1" t="shared" si="379"/>
        <v>45795</v>
      </c>
      <c r="I2373" s="344" t="str">
        <f ca="1" t="shared" si="380"/>
        <v>ETC扣款</v>
      </c>
      <c r="J2373" s="344" t="str">
        <f ca="1" t="shared" si="381"/>
        <v>项目成本</v>
      </c>
      <c r="K2373" s="345">
        <f ca="1" t="shared" si="382"/>
        <v>0</v>
      </c>
      <c r="L2373" s="345">
        <f ca="1" t="shared" si="383"/>
        <v>84.55</v>
      </c>
      <c r="M2373" s="345">
        <f ca="1" t="shared" si="384"/>
        <v>32991.3900000007</v>
      </c>
      <c r="N2373" s="345">
        <f ca="1" t="shared" si="385"/>
        <v>0</v>
      </c>
    </row>
    <row r="2374" ht="14.25" hidden="1" spans="1:14">
      <c r="A2374" s="334">
        <f>档案!A2373</f>
        <v>0</v>
      </c>
      <c r="B2374" s="334">
        <f ca="1" t="shared" si="378"/>
        <v>1</v>
      </c>
      <c r="D2374" s="334">
        <f ca="1" t="shared" si="386"/>
        <v>9</v>
      </c>
      <c r="E2374" s="327">
        <f ca="1" t="shared" si="387"/>
        <v>1035</v>
      </c>
      <c r="F2374" s="327" t="str">
        <f ca="1">VLOOKUP(D2374,档案!A:C,3,FALSE)</f>
        <v>武汉开明</v>
      </c>
      <c r="G2374" s="338" t="str">
        <f ca="1">VLOOKUP(D2374,档案!A:B,2,FALSE)</f>
        <v>农商行豹澥支行310028</v>
      </c>
      <c r="H2374" s="328">
        <f ca="1" t="shared" si="379"/>
        <v>45795</v>
      </c>
      <c r="I2374" s="344" t="str">
        <f ca="1" t="shared" si="380"/>
        <v>ETC扣款</v>
      </c>
      <c r="J2374" s="344" t="str">
        <f ca="1" t="shared" si="381"/>
        <v>项目成本</v>
      </c>
      <c r="K2374" s="345">
        <f ca="1" t="shared" si="382"/>
        <v>0</v>
      </c>
      <c r="L2374" s="345">
        <f ca="1" t="shared" si="383"/>
        <v>108.3</v>
      </c>
      <c r="M2374" s="345">
        <f ca="1" t="shared" si="384"/>
        <v>32883.0900000007</v>
      </c>
      <c r="N2374" s="345">
        <f ca="1" t="shared" si="385"/>
        <v>0</v>
      </c>
    </row>
    <row r="2375" ht="14.25" hidden="1" spans="1:14">
      <c r="A2375" s="334">
        <f>档案!A2374</f>
        <v>0</v>
      </c>
      <c r="B2375" s="334">
        <f ca="1" t="shared" si="378"/>
        <v>1</v>
      </c>
      <c r="D2375" s="334">
        <f ca="1" t="shared" si="386"/>
        <v>9</v>
      </c>
      <c r="E2375" s="327">
        <f ca="1" t="shared" si="387"/>
        <v>1036</v>
      </c>
      <c r="F2375" s="327" t="str">
        <f ca="1">VLOOKUP(D2375,档案!A:C,3,FALSE)</f>
        <v>武汉开明</v>
      </c>
      <c r="G2375" s="338" t="str">
        <f ca="1">VLOOKUP(D2375,档案!A:B,2,FALSE)</f>
        <v>农商行豹澥支行310028</v>
      </c>
      <c r="H2375" s="328">
        <f ca="1" t="shared" si="379"/>
        <v>45795</v>
      </c>
      <c r="I2375" s="344" t="str">
        <f ca="1" t="shared" si="380"/>
        <v>ETC扣款</v>
      </c>
      <c r="J2375" s="344" t="str">
        <f ca="1" t="shared" si="381"/>
        <v>项目成本</v>
      </c>
      <c r="K2375" s="345">
        <f ca="1" t="shared" si="382"/>
        <v>0</v>
      </c>
      <c r="L2375" s="345">
        <f ca="1" t="shared" si="383"/>
        <v>84.55</v>
      </c>
      <c r="M2375" s="345">
        <f ca="1" t="shared" si="384"/>
        <v>32798.5400000007</v>
      </c>
      <c r="N2375" s="345">
        <f ca="1" t="shared" si="385"/>
        <v>0</v>
      </c>
    </row>
    <row r="2376" ht="14.25" hidden="1" spans="1:14">
      <c r="A2376" s="334">
        <f>档案!A2375</f>
        <v>0</v>
      </c>
      <c r="B2376" s="334">
        <f ca="1" t="shared" si="378"/>
        <v>1</v>
      </c>
      <c r="D2376" s="334">
        <f ca="1" t="shared" si="386"/>
        <v>9</v>
      </c>
      <c r="E2376" s="327">
        <f ca="1" t="shared" si="387"/>
        <v>1037</v>
      </c>
      <c r="F2376" s="327" t="str">
        <f ca="1">VLOOKUP(D2376,档案!A:C,3,FALSE)</f>
        <v>武汉开明</v>
      </c>
      <c r="G2376" s="338" t="str">
        <f ca="1">VLOOKUP(D2376,档案!A:B,2,FALSE)</f>
        <v>农商行豹澥支行310028</v>
      </c>
      <c r="H2376" s="328">
        <f ca="1" t="shared" si="379"/>
        <v>45796</v>
      </c>
      <c r="I2376" s="344" t="str">
        <f ca="1" t="shared" si="380"/>
        <v>收到武汉国兰商贸有限公司贴现款（原票金额310300，手续费2100，实收308200）</v>
      </c>
      <c r="J2376" s="344" t="str">
        <f ca="1" t="shared" si="381"/>
        <v>他行转入或存现</v>
      </c>
      <c r="K2376" s="345">
        <f ca="1" t="shared" si="382"/>
        <v>308200</v>
      </c>
      <c r="L2376" s="345">
        <f ca="1" t="shared" si="383"/>
        <v>0</v>
      </c>
      <c r="M2376" s="345">
        <f ca="1" t="shared" si="384"/>
        <v>340998.540000001</v>
      </c>
      <c r="N2376" s="345">
        <f ca="1" t="shared" si="385"/>
        <v>0</v>
      </c>
    </row>
    <row r="2377" ht="14.25" hidden="1" spans="1:14">
      <c r="A2377" s="334">
        <f>档案!A2376</f>
        <v>0</v>
      </c>
      <c r="B2377" s="334">
        <f ca="1" t="shared" si="378"/>
        <v>1</v>
      </c>
      <c r="D2377" s="334">
        <f ca="1" t="shared" si="386"/>
        <v>9</v>
      </c>
      <c r="E2377" s="327">
        <f ca="1" t="shared" si="387"/>
        <v>1038</v>
      </c>
      <c r="F2377" s="327" t="str">
        <f ca="1">VLOOKUP(D2377,档案!A:C,3,FALSE)</f>
        <v>武汉开明</v>
      </c>
      <c r="G2377" s="338" t="str">
        <f ca="1">VLOOKUP(D2377,档案!A:B,2,FALSE)</f>
        <v>农商行豹澥支行310028</v>
      </c>
      <c r="H2377" s="328">
        <f ca="1" t="shared" si="379"/>
        <v>45796</v>
      </c>
      <c r="I2377" s="344" t="str">
        <f ca="1" t="shared" si="380"/>
        <v>财务部汪余欢用款徐中科借支差旅费付吴传俊--个人</v>
      </c>
      <c r="J2377" s="344" t="str">
        <f ca="1" t="shared" si="381"/>
        <v>项目成本</v>
      </c>
      <c r="K2377" s="345">
        <f ca="1" t="shared" si="382"/>
        <v>0</v>
      </c>
      <c r="L2377" s="345">
        <f ca="1" t="shared" si="383"/>
        <v>5000</v>
      </c>
      <c r="M2377" s="345">
        <f ca="1" t="shared" si="384"/>
        <v>335998.540000001</v>
      </c>
      <c r="N2377" s="345">
        <f ca="1" t="shared" si="385"/>
        <v>0</v>
      </c>
    </row>
    <row r="2378" ht="14.25" hidden="1" spans="1:14">
      <c r="A2378" s="334">
        <f>档案!A2377</f>
        <v>0</v>
      </c>
      <c r="B2378" s="334">
        <f ca="1" t="shared" si="378"/>
        <v>1</v>
      </c>
      <c r="D2378" s="334">
        <f ca="1" t="shared" si="386"/>
        <v>9</v>
      </c>
      <c r="E2378" s="327">
        <f ca="1" t="shared" si="387"/>
        <v>1039</v>
      </c>
      <c r="F2378" s="327" t="str">
        <f ca="1">VLOOKUP(D2378,档案!A:C,3,FALSE)</f>
        <v>武汉开明</v>
      </c>
      <c r="G2378" s="338" t="str">
        <f ca="1">VLOOKUP(D2378,档案!A:B,2,FALSE)</f>
        <v>农商行豹澥支行310028</v>
      </c>
      <c r="H2378" s="328">
        <f ca="1" t="shared" si="379"/>
        <v>45796</v>
      </c>
      <c r="I2378" s="344" t="str">
        <f ca="1" t="shared" si="380"/>
        <v>生产部闵洋用款内蒙古宜化项目发放外协马海峰工资付闵洋代发--个人</v>
      </c>
      <c r="J2378" s="344" t="str">
        <f ca="1" t="shared" si="381"/>
        <v>项目成本</v>
      </c>
      <c r="K2378" s="345">
        <f ca="1" t="shared" si="382"/>
        <v>0</v>
      </c>
      <c r="L2378" s="345">
        <f ca="1" t="shared" si="383"/>
        <v>9506.25</v>
      </c>
      <c r="M2378" s="345">
        <f ca="1" t="shared" si="384"/>
        <v>326492.290000001</v>
      </c>
      <c r="N2378" s="345">
        <f ca="1" t="shared" si="385"/>
        <v>0</v>
      </c>
    </row>
    <row r="2379" ht="14.25" hidden="1" spans="1:14">
      <c r="A2379" s="334">
        <f>档案!A2378</f>
        <v>0</v>
      </c>
      <c r="B2379" s="334">
        <f ca="1" t="shared" si="378"/>
        <v>1</v>
      </c>
      <c r="D2379" s="334">
        <f ca="1" t="shared" si="386"/>
        <v>9</v>
      </c>
      <c r="E2379" s="327">
        <f ca="1" t="shared" si="387"/>
        <v>1040</v>
      </c>
      <c r="F2379" s="327" t="str">
        <f ca="1">VLOOKUP(D2379,档案!A:C,3,FALSE)</f>
        <v>武汉开明</v>
      </c>
      <c r="G2379" s="338" t="str">
        <f ca="1">VLOOKUP(D2379,档案!A:B,2,FALSE)</f>
        <v>农商行豹澥支行310028</v>
      </c>
      <c r="H2379" s="328">
        <f ca="1" t="shared" si="379"/>
        <v>45796</v>
      </c>
      <c r="I2379" s="344" t="str">
        <f ca="1" t="shared" si="380"/>
        <v>武汉农商行转湖北邮政</v>
      </c>
      <c r="J2379" s="344" t="str">
        <f ca="1" t="shared" si="381"/>
        <v>转出他行或提现</v>
      </c>
      <c r="K2379" s="345">
        <f ca="1" t="shared" si="382"/>
        <v>0</v>
      </c>
      <c r="L2379" s="345">
        <f ca="1" t="shared" si="383"/>
        <v>20000</v>
      </c>
      <c r="M2379" s="345">
        <f ca="1" t="shared" si="384"/>
        <v>306492.290000001</v>
      </c>
      <c r="N2379" s="345">
        <f ca="1" t="shared" si="385"/>
        <v>0</v>
      </c>
    </row>
    <row r="2380" ht="14.25" hidden="1" spans="1:14">
      <c r="A2380" s="334">
        <f>档案!A2379</f>
        <v>0</v>
      </c>
      <c r="B2380" s="334">
        <f ca="1" t="shared" si="378"/>
        <v>1</v>
      </c>
      <c r="D2380" s="334">
        <f ca="1" t="shared" si="386"/>
        <v>9</v>
      </c>
      <c r="E2380" s="327">
        <f ca="1" t="shared" si="387"/>
        <v>1041</v>
      </c>
      <c r="F2380" s="327" t="str">
        <f ca="1">VLOOKUP(D2380,档案!A:C,3,FALSE)</f>
        <v>武汉开明</v>
      </c>
      <c r="G2380" s="338" t="str">
        <f ca="1">VLOOKUP(D2380,档案!A:B,2,FALSE)</f>
        <v>农商行豹澥支行310028</v>
      </c>
      <c r="H2380" s="328">
        <f ca="1" t="shared" si="379"/>
        <v>45796</v>
      </c>
      <c r="I2380" s="344" t="str">
        <f ca="1" t="shared" si="380"/>
        <v>转武汉光大</v>
      </c>
      <c r="J2380" s="344" t="str">
        <f ca="1" t="shared" si="381"/>
        <v>转出他行或提现</v>
      </c>
      <c r="K2380" s="345">
        <f ca="1" t="shared" si="382"/>
        <v>0</v>
      </c>
      <c r="L2380" s="345">
        <f ca="1" t="shared" si="383"/>
        <v>15000</v>
      </c>
      <c r="M2380" s="345">
        <f ca="1" t="shared" si="384"/>
        <v>291492.290000001</v>
      </c>
      <c r="N2380" s="345">
        <f ca="1" t="shared" si="385"/>
        <v>0</v>
      </c>
    </row>
    <row r="2381" ht="14.25" hidden="1" spans="1:14">
      <c r="A2381" s="334">
        <f>档案!A2380</f>
        <v>0</v>
      </c>
      <c r="B2381" s="334">
        <f ca="1" t="shared" si="378"/>
        <v>1</v>
      </c>
      <c r="D2381" s="334">
        <f ca="1" t="shared" si="386"/>
        <v>9</v>
      </c>
      <c r="E2381" s="327">
        <f ca="1" t="shared" si="387"/>
        <v>1042</v>
      </c>
      <c r="F2381" s="327" t="str">
        <f ca="1">VLOOKUP(D2381,档案!A:C,3,FALSE)</f>
        <v>武汉开明</v>
      </c>
      <c r="G2381" s="338" t="str">
        <f ca="1">VLOOKUP(D2381,档案!A:B,2,FALSE)</f>
        <v>农商行豹澥支行310028</v>
      </c>
      <c r="H2381" s="328">
        <f ca="1" t="shared" si="379"/>
        <v>45796</v>
      </c>
      <c r="I2381" s="344" t="str">
        <f ca="1" t="shared" si="380"/>
        <v>武汉农商行转湖北工行虹桥</v>
      </c>
      <c r="J2381" s="344" t="str">
        <f ca="1" t="shared" si="381"/>
        <v>转出他行或提现</v>
      </c>
      <c r="K2381" s="345">
        <f ca="1" t="shared" si="382"/>
        <v>0</v>
      </c>
      <c r="L2381" s="345">
        <f ca="1" t="shared" si="383"/>
        <v>15000</v>
      </c>
      <c r="M2381" s="345">
        <f ca="1" t="shared" si="384"/>
        <v>276492.290000001</v>
      </c>
      <c r="N2381" s="345">
        <f ca="1" t="shared" si="385"/>
        <v>0</v>
      </c>
    </row>
    <row r="2382" ht="14.25" hidden="1" spans="1:14">
      <c r="A2382" s="334">
        <f>档案!A2381</f>
        <v>0</v>
      </c>
      <c r="B2382" s="334">
        <f ca="1" t="shared" si="378"/>
        <v>1</v>
      </c>
      <c r="D2382" s="334">
        <f ca="1" t="shared" si="386"/>
        <v>9</v>
      </c>
      <c r="E2382" s="327">
        <f ca="1" t="shared" si="387"/>
        <v>1043</v>
      </c>
      <c r="F2382" s="327" t="str">
        <f ca="1">VLOOKUP(D2382,档案!A:C,3,FALSE)</f>
        <v>武汉开明</v>
      </c>
      <c r="G2382" s="338" t="str">
        <f ca="1">VLOOKUP(D2382,档案!A:B,2,FALSE)</f>
        <v>农商行豹澥支行310028</v>
      </c>
      <c r="H2382" s="328">
        <f ca="1" t="shared" si="379"/>
        <v>45796</v>
      </c>
      <c r="I2382" s="344" t="str">
        <f ca="1" t="shared" si="380"/>
        <v>转武汉宁波银行</v>
      </c>
      <c r="J2382" s="344" t="str">
        <f ca="1" t="shared" si="381"/>
        <v>转出他行或提现</v>
      </c>
      <c r="K2382" s="345">
        <f ca="1" t="shared" si="382"/>
        <v>0</v>
      </c>
      <c r="L2382" s="345">
        <f ca="1" t="shared" si="383"/>
        <v>90000</v>
      </c>
      <c r="M2382" s="345">
        <f ca="1" t="shared" si="384"/>
        <v>186492.290000001</v>
      </c>
      <c r="N2382" s="345">
        <f ca="1" t="shared" si="385"/>
        <v>0</v>
      </c>
    </row>
    <row r="2383" ht="14.25" hidden="1" spans="1:14">
      <c r="A2383" s="334">
        <f>档案!A2382</f>
        <v>0</v>
      </c>
      <c r="B2383" s="334">
        <f ca="1" t="shared" si="378"/>
        <v>1</v>
      </c>
      <c r="D2383" s="334">
        <f ca="1" t="shared" si="386"/>
        <v>9</v>
      </c>
      <c r="E2383" s="327">
        <f ca="1" t="shared" si="387"/>
        <v>1044</v>
      </c>
      <c r="F2383" s="327" t="str">
        <f ca="1">VLOOKUP(D2383,档案!A:C,3,FALSE)</f>
        <v>武汉开明</v>
      </c>
      <c r="G2383" s="338" t="str">
        <f ca="1">VLOOKUP(D2383,档案!A:B,2,FALSE)</f>
        <v>农商行豹澥支行310028</v>
      </c>
      <c r="H2383" s="328">
        <f ca="1" t="shared" si="379"/>
        <v>45796</v>
      </c>
      <c r="I2383" s="344" t="str">
        <f ca="1" t="shared" si="380"/>
        <v>武汉农商行转武汉工行</v>
      </c>
      <c r="J2383" s="344" t="str">
        <f ca="1" t="shared" si="381"/>
        <v>转出他行或提现</v>
      </c>
      <c r="K2383" s="345">
        <f ca="1" t="shared" si="382"/>
        <v>0</v>
      </c>
      <c r="L2383" s="345">
        <f ca="1" t="shared" si="383"/>
        <v>20000</v>
      </c>
      <c r="M2383" s="345">
        <f ca="1" t="shared" si="384"/>
        <v>166492.290000001</v>
      </c>
      <c r="N2383" s="345">
        <f ca="1" t="shared" si="385"/>
        <v>0</v>
      </c>
    </row>
    <row r="2384" ht="14.25" hidden="1" spans="1:14">
      <c r="A2384" s="334">
        <f>档案!A2383</f>
        <v>0</v>
      </c>
      <c r="B2384" s="334">
        <f ca="1" t="shared" si="378"/>
        <v>1</v>
      </c>
      <c r="D2384" s="334">
        <f ca="1" t="shared" si="386"/>
        <v>9</v>
      </c>
      <c r="E2384" s="327">
        <f ca="1" t="shared" si="387"/>
        <v>1045</v>
      </c>
      <c r="F2384" s="327" t="str">
        <f ca="1">VLOOKUP(D2384,档案!A:C,3,FALSE)</f>
        <v>武汉开明</v>
      </c>
      <c r="G2384" s="338" t="str">
        <f ca="1">VLOOKUP(D2384,档案!A:B,2,FALSE)</f>
        <v>农商行豹澥支行310028</v>
      </c>
      <c r="H2384" s="328">
        <f ca="1" t="shared" si="379"/>
        <v>45797</v>
      </c>
      <c r="I2384" s="344" t="str">
        <f ca="1" t="shared" si="380"/>
        <v>销售部刘江波借支伊犁钢铁客情费用付林全意--个人</v>
      </c>
      <c r="J2384" s="344" t="str">
        <f ca="1" t="shared" si="381"/>
        <v>项目成本</v>
      </c>
      <c r="K2384" s="345">
        <f ca="1" t="shared" si="382"/>
        <v>0</v>
      </c>
      <c r="L2384" s="345">
        <f ca="1" t="shared" si="383"/>
        <v>4000</v>
      </c>
      <c r="M2384" s="345">
        <f ca="1" t="shared" si="384"/>
        <v>162492.290000001</v>
      </c>
      <c r="N2384" s="345">
        <f ca="1" t="shared" si="385"/>
        <v>0</v>
      </c>
    </row>
    <row r="2385" ht="14.25" hidden="1" spans="1:14">
      <c r="A2385" s="334">
        <f>档案!A2384</f>
        <v>0</v>
      </c>
      <c r="B2385" s="334">
        <f ca="1" t="shared" si="378"/>
        <v>1</v>
      </c>
      <c r="D2385" s="334">
        <f ca="1" t="shared" si="386"/>
        <v>9</v>
      </c>
      <c r="E2385" s="327">
        <f ca="1" t="shared" si="387"/>
        <v>1046</v>
      </c>
      <c r="F2385" s="327" t="str">
        <f ca="1">VLOOKUP(D2385,档案!A:C,3,FALSE)</f>
        <v>武汉开明</v>
      </c>
      <c r="G2385" s="338" t="str">
        <f ca="1">VLOOKUP(D2385,档案!A:B,2,FALSE)</f>
        <v>农商行豹澥支行310028</v>
      </c>
      <c r="H2385" s="328">
        <f ca="1" t="shared" si="379"/>
        <v>45797</v>
      </c>
      <c r="I2385" s="344" t="str">
        <f ca="1" t="shared" si="380"/>
        <v>生产部李权智用款青海发投供压缩 3.82MPA蒸汽项目工程预付款付周金国--个人</v>
      </c>
      <c r="J2385" s="344" t="str">
        <f ca="1" t="shared" si="381"/>
        <v>项目成本</v>
      </c>
      <c r="K2385" s="345">
        <f ca="1" t="shared" si="382"/>
        <v>0</v>
      </c>
      <c r="L2385" s="345">
        <f ca="1" t="shared" si="383"/>
        <v>50000</v>
      </c>
      <c r="M2385" s="345">
        <f ca="1" t="shared" si="384"/>
        <v>112492.290000001</v>
      </c>
      <c r="N2385" s="345">
        <f ca="1" t="shared" si="385"/>
        <v>0</v>
      </c>
    </row>
    <row r="2386" ht="14.25" hidden="1" spans="1:14">
      <c r="A2386" s="334">
        <f>档案!A2385</f>
        <v>0</v>
      </c>
      <c r="B2386" s="334">
        <f ca="1" t="shared" si="378"/>
        <v>1</v>
      </c>
      <c r="D2386" s="334">
        <f ca="1" t="shared" si="386"/>
        <v>9</v>
      </c>
      <c r="E2386" s="327">
        <f ca="1" t="shared" si="387"/>
        <v>1047</v>
      </c>
      <c r="F2386" s="327" t="str">
        <f ca="1">VLOOKUP(D2386,档案!A:C,3,FALSE)</f>
        <v>武汉开明</v>
      </c>
      <c r="G2386" s="338" t="str">
        <f ca="1">VLOOKUP(D2386,档案!A:B,2,FALSE)</f>
        <v>农商行豹澥支行310028</v>
      </c>
      <c r="H2386" s="328">
        <f ca="1" t="shared" si="379"/>
        <v>45797</v>
      </c>
      <c r="I2386" s="344" t="str">
        <f ca="1" t="shared" si="380"/>
        <v>生产部李权智用款日照钢铁租20台二氧化碳气保焊押金费付日照维刚商贸有限公司--公司</v>
      </c>
      <c r="J2386" s="344" t="str">
        <f ca="1" t="shared" si="381"/>
        <v>项目成本</v>
      </c>
      <c r="K2386" s="345">
        <f ca="1" t="shared" si="382"/>
        <v>0</v>
      </c>
      <c r="L2386" s="345">
        <f ca="1" t="shared" si="383"/>
        <v>46750</v>
      </c>
      <c r="M2386" s="345">
        <f ca="1" t="shared" si="384"/>
        <v>65742.2900000007</v>
      </c>
      <c r="N2386" s="345">
        <f ca="1" t="shared" si="385"/>
        <v>0</v>
      </c>
    </row>
    <row r="2387" ht="14.25" hidden="1" spans="1:14">
      <c r="A2387" s="334">
        <f>档案!A2386</f>
        <v>0</v>
      </c>
      <c r="B2387" s="334">
        <f ca="1" t="shared" si="378"/>
        <v>1</v>
      </c>
      <c r="D2387" s="334">
        <f ca="1" t="shared" si="386"/>
        <v>9</v>
      </c>
      <c r="E2387" s="327">
        <f ca="1" t="shared" si="387"/>
        <v>1048</v>
      </c>
      <c r="F2387" s="327" t="str">
        <f ca="1">VLOOKUP(D2387,档案!A:C,3,FALSE)</f>
        <v>武汉开明</v>
      </c>
      <c r="G2387" s="338" t="str">
        <f ca="1">VLOOKUP(D2387,档案!A:B,2,FALSE)</f>
        <v>农商行豹澥支行310028</v>
      </c>
      <c r="H2387" s="328">
        <f ca="1" t="shared" si="379"/>
        <v>45797</v>
      </c>
      <c r="I2387" s="344" t="str">
        <f ca="1" t="shared" si="380"/>
        <v>生产部李权智用款日照钢铁焊机租赁押金付日照市岚山区源真建筑设备租赁站</v>
      </c>
      <c r="J2387" s="344" t="str">
        <f ca="1" t="shared" si="381"/>
        <v>项目成本</v>
      </c>
      <c r="K2387" s="345">
        <f ca="1" t="shared" si="382"/>
        <v>0</v>
      </c>
      <c r="L2387" s="345">
        <f ca="1" t="shared" si="383"/>
        <v>14000</v>
      </c>
      <c r="M2387" s="345">
        <f ca="1" t="shared" si="384"/>
        <v>51742.2900000007</v>
      </c>
      <c r="N2387" s="345">
        <f ca="1" t="shared" si="385"/>
        <v>0</v>
      </c>
    </row>
    <row r="2388" ht="14.25" hidden="1" spans="1:14">
      <c r="A2388" s="334">
        <f>档案!A2387</f>
        <v>0</v>
      </c>
      <c r="B2388" s="334">
        <f ca="1" t="shared" si="378"/>
        <v>1</v>
      </c>
      <c r="D2388" s="334">
        <f ca="1" t="shared" si="386"/>
        <v>9</v>
      </c>
      <c r="E2388" s="327">
        <f ca="1" t="shared" si="387"/>
        <v>1049</v>
      </c>
      <c r="F2388" s="327" t="str">
        <f ca="1">VLOOKUP(D2388,档案!A:C,3,FALSE)</f>
        <v>武汉开明</v>
      </c>
      <c r="G2388" s="338" t="str">
        <f ca="1">VLOOKUP(D2388,档案!A:B,2,FALSE)</f>
        <v>农商行豹澥支行310028</v>
      </c>
      <c r="H2388" s="328">
        <f ca="1" t="shared" si="379"/>
        <v>45797</v>
      </c>
      <c r="I2388" s="344" t="str">
        <f ca="1" t="shared" si="380"/>
        <v>收到武汉浦发转款</v>
      </c>
      <c r="J2388" s="344" t="str">
        <f ca="1" t="shared" si="381"/>
        <v>他行转入或存现</v>
      </c>
      <c r="K2388" s="345">
        <f ca="1" t="shared" si="382"/>
        <v>50000</v>
      </c>
      <c r="L2388" s="345">
        <f ca="1" t="shared" si="383"/>
        <v>0</v>
      </c>
      <c r="M2388" s="345">
        <f ca="1" t="shared" si="384"/>
        <v>101742.290000001</v>
      </c>
      <c r="N2388" s="345">
        <f ca="1" t="shared" si="385"/>
        <v>0</v>
      </c>
    </row>
    <row r="2389" ht="14.25" hidden="1" spans="1:14">
      <c r="A2389" s="334">
        <f>档案!A2388</f>
        <v>0</v>
      </c>
      <c r="B2389" s="334">
        <f ca="1" t="shared" si="378"/>
        <v>1</v>
      </c>
      <c r="D2389" s="334">
        <f ca="1" t="shared" si="386"/>
        <v>9</v>
      </c>
      <c r="E2389" s="327">
        <f ca="1" t="shared" si="387"/>
        <v>1050</v>
      </c>
      <c r="F2389" s="327" t="str">
        <f ca="1">VLOOKUP(D2389,档案!A:C,3,FALSE)</f>
        <v>武汉开明</v>
      </c>
      <c r="G2389" s="338" t="str">
        <f ca="1">VLOOKUP(D2389,档案!A:B,2,FALSE)</f>
        <v>农商行豹澥支行310028</v>
      </c>
      <c r="H2389" s="328">
        <f ca="1" t="shared" si="379"/>
        <v>45797</v>
      </c>
      <c r="I2389" s="344" t="str">
        <f ca="1" t="shared" si="380"/>
        <v>还贷款利息</v>
      </c>
      <c r="J2389" s="344" t="str">
        <f ca="1" t="shared" si="381"/>
        <v>还借款及利息</v>
      </c>
      <c r="K2389" s="345">
        <f ca="1" t="shared" si="382"/>
        <v>0</v>
      </c>
      <c r="L2389" s="345">
        <f ca="1" t="shared" si="383"/>
        <v>11250</v>
      </c>
      <c r="M2389" s="345">
        <f ca="1" t="shared" si="384"/>
        <v>90492.2900000007</v>
      </c>
      <c r="N2389" s="345">
        <f ca="1" t="shared" si="385"/>
        <v>0</v>
      </c>
    </row>
    <row r="2390" ht="14.25" hidden="1" spans="1:14">
      <c r="A2390" s="334">
        <f>档案!A2389</f>
        <v>0</v>
      </c>
      <c r="B2390" s="334">
        <f ca="1" t="shared" si="378"/>
        <v>1</v>
      </c>
      <c r="D2390" s="334">
        <f ca="1" t="shared" si="386"/>
        <v>9</v>
      </c>
      <c r="E2390" s="327">
        <f ca="1" t="shared" si="387"/>
        <v>1051</v>
      </c>
      <c r="F2390" s="327" t="str">
        <f ca="1">VLOOKUP(D2390,档案!A:C,3,FALSE)</f>
        <v>武汉开明</v>
      </c>
      <c r="G2390" s="338" t="str">
        <f ca="1">VLOOKUP(D2390,档案!A:B,2,FALSE)</f>
        <v>农商行豹澥支行310028</v>
      </c>
      <c r="H2390" s="328">
        <f ca="1" t="shared" si="379"/>
        <v>45797</v>
      </c>
      <c r="I2390" s="344" t="str">
        <f ca="1" t="shared" si="380"/>
        <v>还贷款利息</v>
      </c>
      <c r="J2390" s="344" t="str">
        <f ca="1" t="shared" si="381"/>
        <v>还借款及利息</v>
      </c>
      <c r="K2390" s="345">
        <f ca="1" t="shared" si="382"/>
        <v>0</v>
      </c>
      <c r="L2390" s="345">
        <f ca="1" t="shared" si="383"/>
        <v>18750</v>
      </c>
      <c r="M2390" s="345">
        <f ca="1" t="shared" si="384"/>
        <v>71742.2900000007</v>
      </c>
      <c r="N2390" s="345">
        <f ca="1" t="shared" si="385"/>
        <v>0</v>
      </c>
    </row>
    <row r="2391" ht="14.25" hidden="1" spans="1:14">
      <c r="A2391" s="334">
        <f>档案!A2390</f>
        <v>0</v>
      </c>
      <c r="B2391" s="334">
        <f ca="1" t="shared" si="378"/>
        <v>1</v>
      </c>
      <c r="D2391" s="334">
        <f ca="1" t="shared" si="386"/>
        <v>9</v>
      </c>
      <c r="E2391" s="327">
        <f ca="1" t="shared" si="387"/>
        <v>1052</v>
      </c>
      <c r="F2391" s="327" t="str">
        <f ca="1">VLOOKUP(D2391,档案!A:C,3,FALSE)</f>
        <v>武汉开明</v>
      </c>
      <c r="G2391" s="338" t="str">
        <f ca="1">VLOOKUP(D2391,档案!A:B,2,FALSE)</f>
        <v>农商行豹澥支行310028</v>
      </c>
      <c r="H2391" s="328">
        <f ca="1" t="shared" si="379"/>
        <v>45798</v>
      </c>
      <c r="I2391" s="344" t="str">
        <f ca="1" t="shared" si="380"/>
        <v>ETC扣款</v>
      </c>
      <c r="J2391" s="344" t="str">
        <f ca="1" t="shared" si="381"/>
        <v>项目成本</v>
      </c>
      <c r="K2391" s="345">
        <f ca="1" t="shared" si="382"/>
        <v>0</v>
      </c>
      <c r="L2391" s="345">
        <f ca="1" t="shared" si="383"/>
        <v>15.95</v>
      </c>
      <c r="M2391" s="345">
        <f ca="1" t="shared" si="384"/>
        <v>71726.3400000007</v>
      </c>
      <c r="N2391" s="345">
        <f ca="1" t="shared" si="385"/>
        <v>0</v>
      </c>
    </row>
    <row r="2392" ht="14.25" hidden="1" spans="1:14">
      <c r="A2392" s="334">
        <f>档案!A2391</f>
        <v>0</v>
      </c>
      <c r="B2392" s="334">
        <f ca="1" t="shared" si="378"/>
        <v>1</v>
      </c>
      <c r="D2392" s="334">
        <f ca="1" t="shared" si="386"/>
        <v>9</v>
      </c>
      <c r="E2392" s="327">
        <f ca="1" t="shared" si="387"/>
        <v>1053</v>
      </c>
      <c r="F2392" s="327" t="str">
        <f ca="1">VLOOKUP(D2392,档案!A:C,3,FALSE)</f>
        <v>武汉开明</v>
      </c>
      <c r="G2392" s="338" t="str">
        <f ca="1">VLOOKUP(D2392,档案!A:B,2,FALSE)</f>
        <v>农商行豹澥支行310028</v>
      </c>
      <c r="H2392" s="328">
        <f ca="1" t="shared" si="379"/>
        <v>45798</v>
      </c>
      <c r="I2392" s="344" t="str">
        <f ca="1" t="shared" si="380"/>
        <v>ETC扣款</v>
      </c>
      <c r="J2392" s="344" t="str">
        <f ca="1" t="shared" si="381"/>
        <v>项目成本</v>
      </c>
      <c r="K2392" s="345">
        <f ca="1" t="shared" si="382"/>
        <v>0</v>
      </c>
      <c r="L2392" s="345">
        <f ca="1" t="shared" si="383"/>
        <v>56.03</v>
      </c>
      <c r="M2392" s="345">
        <f ca="1" t="shared" si="384"/>
        <v>71670.3100000007</v>
      </c>
      <c r="N2392" s="345">
        <f ca="1" t="shared" si="385"/>
        <v>0</v>
      </c>
    </row>
    <row r="2393" ht="14.25" hidden="1" spans="1:14">
      <c r="A2393" s="334">
        <f>档案!A2392</f>
        <v>0</v>
      </c>
      <c r="B2393" s="334">
        <f ca="1" t="shared" si="378"/>
        <v>1</v>
      </c>
      <c r="D2393" s="334">
        <f ca="1" t="shared" si="386"/>
        <v>9</v>
      </c>
      <c r="E2393" s="327">
        <f ca="1" t="shared" si="387"/>
        <v>1054</v>
      </c>
      <c r="F2393" s="327" t="str">
        <f ca="1">VLOOKUP(D2393,档案!A:C,3,FALSE)</f>
        <v>武汉开明</v>
      </c>
      <c r="G2393" s="338" t="str">
        <f ca="1">VLOOKUP(D2393,档案!A:B,2,FALSE)</f>
        <v>农商行豹澥支行310028</v>
      </c>
      <c r="H2393" s="328">
        <f ca="1" t="shared" si="379"/>
        <v>45798</v>
      </c>
      <c r="I2393" s="344" t="str">
        <f ca="1" t="shared" si="380"/>
        <v>收到王先梅邮政户转款</v>
      </c>
      <c r="J2393" s="344" t="str">
        <f ca="1" t="shared" si="381"/>
        <v>他行转入或存现</v>
      </c>
      <c r="K2393" s="345">
        <f ca="1" t="shared" si="382"/>
        <v>50000</v>
      </c>
      <c r="L2393" s="345">
        <f ca="1" t="shared" si="383"/>
        <v>0</v>
      </c>
      <c r="M2393" s="345">
        <f ca="1" t="shared" si="384"/>
        <v>121670.310000001</v>
      </c>
      <c r="N2393" s="345">
        <f ca="1" t="shared" si="385"/>
        <v>0</v>
      </c>
    </row>
    <row r="2394" ht="14.25" hidden="1" spans="1:14">
      <c r="A2394" s="334">
        <f>档案!A2393</f>
        <v>0</v>
      </c>
      <c r="B2394" s="334">
        <f ca="1" t="shared" si="378"/>
        <v>1</v>
      </c>
      <c r="D2394" s="334">
        <f ca="1" t="shared" si="386"/>
        <v>9</v>
      </c>
      <c r="E2394" s="327">
        <f ca="1" t="shared" si="387"/>
        <v>1055</v>
      </c>
      <c r="F2394" s="327" t="str">
        <f ca="1">VLOOKUP(D2394,档案!A:C,3,FALSE)</f>
        <v>武汉开明</v>
      </c>
      <c r="G2394" s="338" t="str">
        <f ca="1">VLOOKUP(D2394,档案!A:B,2,FALSE)</f>
        <v>农商行豹澥支行310028</v>
      </c>
      <c r="H2394" s="328">
        <f ca="1" t="shared" si="379"/>
        <v>45799</v>
      </c>
      <c r="I2394" s="344" t="str">
        <f ca="1" t="shared" si="380"/>
        <v>收到王先梅邮政户转款</v>
      </c>
      <c r="J2394" s="344" t="str">
        <f ca="1" t="shared" si="381"/>
        <v>他行转入或存现</v>
      </c>
      <c r="K2394" s="345">
        <f ca="1" t="shared" si="382"/>
        <v>40000</v>
      </c>
      <c r="L2394" s="345">
        <f ca="1" t="shared" si="383"/>
        <v>0</v>
      </c>
      <c r="M2394" s="345">
        <f ca="1" t="shared" si="384"/>
        <v>161670.310000001</v>
      </c>
      <c r="N2394" s="345">
        <f ca="1" t="shared" si="385"/>
        <v>0</v>
      </c>
    </row>
    <row r="2395" ht="14.25" hidden="1" spans="1:14">
      <c r="A2395" s="334">
        <f>档案!A2394</f>
        <v>0</v>
      </c>
      <c r="B2395" s="334">
        <f ca="1" t="shared" si="378"/>
        <v>1</v>
      </c>
      <c r="D2395" s="334">
        <f ca="1" t="shared" si="386"/>
        <v>9</v>
      </c>
      <c r="E2395" s="327">
        <f ca="1" t="shared" si="387"/>
        <v>1056</v>
      </c>
      <c r="F2395" s="327" t="str">
        <f ca="1">VLOOKUP(D2395,档案!A:C,3,FALSE)</f>
        <v>武汉开明</v>
      </c>
      <c r="G2395" s="338" t="str">
        <f ca="1">VLOOKUP(D2395,档案!A:B,2,FALSE)</f>
        <v>农商行豹澥支行310028</v>
      </c>
      <c r="H2395" s="328">
        <f ca="1" t="shared" si="379"/>
        <v>45799</v>
      </c>
      <c r="I2395" s="344" t="str">
        <f ca="1" t="shared" si="380"/>
        <v>收到武汉国兰商贸有限公司贴现款（原票金额94051.44，手续费780，实收93271.44）</v>
      </c>
      <c r="J2395" s="344" t="str">
        <f ca="1" t="shared" si="381"/>
        <v>他行转入或存现</v>
      </c>
      <c r="K2395" s="345">
        <f ca="1" t="shared" si="382"/>
        <v>93271.44</v>
      </c>
      <c r="L2395" s="345">
        <f ca="1" t="shared" si="383"/>
        <v>0</v>
      </c>
      <c r="M2395" s="345">
        <f ca="1" t="shared" si="384"/>
        <v>254941.750000001</v>
      </c>
      <c r="N2395" s="345">
        <f ca="1" t="shared" si="385"/>
        <v>0</v>
      </c>
    </row>
    <row r="2396" ht="14.25" hidden="1" spans="1:14">
      <c r="A2396" s="334">
        <f>档案!A2395</f>
        <v>0</v>
      </c>
      <c r="B2396" s="334">
        <f ca="1" t="shared" si="378"/>
        <v>1</v>
      </c>
      <c r="D2396" s="334">
        <f ca="1" t="shared" si="386"/>
        <v>9</v>
      </c>
      <c r="E2396" s="327">
        <f ca="1" t="shared" si="387"/>
        <v>1057</v>
      </c>
      <c r="F2396" s="327" t="str">
        <f ca="1">VLOOKUP(D2396,档案!A:C,3,FALSE)</f>
        <v>武汉开明</v>
      </c>
      <c r="G2396" s="338" t="str">
        <f ca="1">VLOOKUP(D2396,档案!A:B,2,FALSE)</f>
        <v>农商行豹澥支行310028</v>
      </c>
      <c r="H2396" s="328">
        <f ca="1" t="shared" si="379"/>
        <v>45799</v>
      </c>
      <c r="I2396" s="344" t="str">
        <f ca="1" t="shared" si="380"/>
        <v>商务部冯肖用款山西省公共资源交易平台主体库项目武汉开明和岚丹CA办理费付冯肖--个人</v>
      </c>
      <c r="J2396" s="344" t="str">
        <f ca="1" t="shared" si="381"/>
        <v>项目成本</v>
      </c>
      <c r="K2396" s="345">
        <f ca="1" t="shared" si="382"/>
        <v>0</v>
      </c>
      <c r="L2396" s="345">
        <f ca="1" t="shared" si="383"/>
        <v>960</v>
      </c>
      <c r="M2396" s="345">
        <f ca="1" t="shared" si="384"/>
        <v>253981.750000001</v>
      </c>
      <c r="N2396" s="345">
        <f ca="1" t="shared" si="385"/>
        <v>0</v>
      </c>
    </row>
    <row r="2397" ht="14.25" hidden="1" spans="1:14">
      <c r="A2397" s="334">
        <f>档案!A2396</f>
        <v>0</v>
      </c>
      <c r="B2397" s="334">
        <f ca="1" t="shared" si="378"/>
        <v>1</v>
      </c>
      <c r="D2397" s="334">
        <f ca="1" t="shared" si="386"/>
        <v>9</v>
      </c>
      <c r="E2397" s="327">
        <f ca="1" t="shared" si="387"/>
        <v>1058</v>
      </c>
      <c r="F2397" s="327" t="str">
        <f ca="1">VLOOKUP(D2397,档案!A:C,3,FALSE)</f>
        <v>武汉开明</v>
      </c>
      <c r="G2397" s="338" t="str">
        <f ca="1">VLOOKUP(D2397,档案!A:B,2,FALSE)</f>
        <v>农商行豹澥支行310028</v>
      </c>
      <c r="H2397" s="328">
        <f ca="1" t="shared" si="379"/>
        <v>45799</v>
      </c>
      <c r="I2397" s="344" t="str">
        <f ca="1" t="shared" si="380"/>
        <v>生产部熊伟用款伊犁钢铁炼钢厂烘烤器改造施工广联达费用付冉启栋--个人</v>
      </c>
      <c r="J2397" s="344" t="str">
        <f ca="1" t="shared" si="381"/>
        <v>项目成本</v>
      </c>
      <c r="K2397" s="345">
        <f ca="1" t="shared" si="382"/>
        <v>0</v>
      </c>
      <c r="L2397" s="345">
        <f ca="1" t="shared" si="383"/>
        <v>400</v>
      </c>
      <c r="M2397" s="345">
        <f ca="1" t="shared" si="384"/>
        <v>253581.750000001</v>
      </c>
      <c r="N2397" s="345">
        <f ca="1" t="shared" si="385"/>
        <v>0</v>
      </c>
    </row>
    <row r="2398" ht="14.25" hidden="1" spans="1:14">
      <c r="A2398" s="334">
        <f>档案!A2397</f>
        <v>0</v>
      </c>
      <c r="B2398" s="334">
        <f ca="1" t="shared" si="378"/>
        <v>1</v>
      </c>
      <c r="D2398" s="334">
        <f ca="1" t="shared" si="386"/>
        <v>9</v>
      </c>
      <c r="E2398" s="327">
        <f ca="1" t="shared" si="387"/>
        <v>1059</v>
      </c>
      <c r="F2398" s="327" t="str">
        <f ca="1">VLOOKUP(D2398,档案!A:C,3,FALSE)</f>
        <v>武汉开明</v>
      </c>
      <c r="G2398" s="338" t="str">
        <f ca="1">VLOOKUP(D2398,档案!A:B,2,FALSE)</f>
        <v>农商行豹澥支行310028</v>
      </c>
      <c r="H2398" s="328">
        <f ca="1" t="shared" si="379"/>
        <v>45799</v>
      </c>
      <c r="I2398" s="344" t="str">
        <f ca="1" t="shared" si="380"/>
        <v>转杨婷代缴5月青海发投外经证缴税</v>
      </c>
      <c r="J2398" s="344" t="str">
        <f ca="1" t="shared" si="381"/>
        <v>付日常费用</v>
      </c>
      <c r="K2398" s="345">
        <f ca="1" t="shared" si="382"/>
        <v>0</v>
      </c>
      <c r="L2398" s="345">
        <f ca="1" t="shared" si="383"/>
        <v>1644.83</v>
      </c>
      <c r="M2398" s="345">
        <f ca="1" t="shared" si="384"/>
        <v>251936.920000001</v>
      </c>
      <c r="N2398" s="345">
        <f ca="1" t="shared" si="385"/>
        <v>0</v>
      </c>
    </row>
    <row r="2399" ht="14.25" hidden="1" spans="1:14">
      <c r="A2399" s="334">
        <f>档案!A2398</f>
        <v>0</v>
      </c>
      <c r="B2399" s="334">
        <f ca="1" t="shared" si="378"/>
        <v>1</v>
      </c>
      <c r="D2399" s="334">
        <f ca="1" t="shared" si="386"/>
        <v>9</v>
      </c>
      <c r="E2399" s="327">
        <f ca="1" t="shared" si="387"/>
        <v>1060</v>
      </c>
      <c r="F2399" s="327" t="str">
        <f ca="1">VLOOKUP(D2399,档案!A:C,3,FALSE)</f>
        <v>武汉开明</v>
      </c>
      <c r="G2399" s="338" t="str">
        <f ca="1">VLOOKUP(D2399,档案!A:B,2,FALSE)</f>
        <v>农商行豹澥支行310028</v>
      </c>
      <c r="H2399" s="328">
        <f ca="1" t="shared" si="379"/>
        <v>45799</v>
      </c>
      <c r="I2399" s="344" t="str">
        <f ca="1" t="shared" si="380"/>
        <v>ETC扣款</v>
      </c>
      <c r="J2399" s="344" t="str">
        <f ca="1" t="shared" si="381"/>
        <v>项目成本</v>
      </c>
      <c r="K2399" s="345">
        <f ca="1" t="shared" si="382"/>
        <v>0</v>
      </c>
      <c r="L2399" s="345">
        <f ca="1" t="shared" si="383"/>
        <v>145.85</v>
      </c>
      <c r="M2399" s="345">
        <f ca="1" t="shared" si="384"/>
        <v>251791.070000001</v>
      </c>
      <c r="N2399" s="345">
        <f ca="1" t="shared" si="385"/>
        <v>0</v>
      </c>
    </row>
    <row r="2400" ht="14.25" hidden="1" spans="1:14">
      <c r="A2400" s="334">
        <f>档案!A2399</f>
        <v>0</v>
      </c>
      <c r="B2400" s="334">
        <f ca="1" t="shared" si="378"/>
        <v>1</v>
      </c>
      <c r="D2400" s="334">
        <f ca="1" t="shared" si="386"/>
        <v>9</v>
      </c>
      <c r="E2400" s="327">
        <f ca="1" t="shared" si="387"/>
        <v>1061</v>
      </c>
      <c r="F2400" s="327" t="str">
        <f ca="1">VLOOKUP(D2400,档案!A:C,3,FALSE)</f>
        <v>武汉开明</v>
      </c>
      <c r="G2400" s="338" t="str">
        <f ca="1">VLOOKUP(D2400,档案!A:B,2,FALSE)</f>
        <v>农商行豹澥支行310028</v>
      </c>
      <c r="H2400" s="328">
        <f ca="1" t="shared" si="379"/>
        <v>45800</v>
      </c>
      <c r="I2400" s="344" t="str">
        <f ca="1" t="shared" si="380"/>
        <v>收到武汉浦发转款</v>
      </c>
      <c r="J2400" s="344" t="str">
        <f ca="1" t="shared" si="381"/>
        <v>他行转入或存现</v>
      </c>
      <c r="K2400" s="345">
        <f ca="1" t="shared" si="382"/>
        <v>65000</v>
      </c>
      <c r="L2400" s="345">
        <f ca="1" t="shared" si="383"/>
        <v>0</v>
      </c>
      <c r="M2400" s="345">
        <f ca="1" t="shared" si="384"/>
        <v>316791.070000001</v>
      </c>
      <c r="N2400" s="345">
        <f ca="1" t="shared" si="385"/>
        <v>0</v>
      </c>
    </row>
    <row r="2401" ht="14.25" hidden="1" spans="1:14">
      <c r="A2401" s="334">
        <f>档案!A2400</f>
        <v>0</v>
      </c>
      <c r="B2401" s="334">
        <f ca="1" t="shared" si="378"/>
        <v>1</v>
      </c>
      <c r="D2401" s="334">
        <f ca="1" t="shared" si="386"/>
        <v>9</v>
      </c>
      <c r="E2401" s="327">
        <f ca="1" t="shared" si="387"/>
        <v>1062</v>
      </c>
      <c r="F2401" s="327" t="str">
        <f ca="1">VLOOKUP(D2401,档案!A:C,3,FALSE)</f>
        <v>武汉开明</v>
      </c>
      <c r="G2401" s="338" t="str">
        <f ca="1">VLOOKUP(D2401,档案!A:B,2,FALSE)</f>
        <v>农商行豹澥支行310028</v>
      </c>
      <c r="H2401" s="328">
        <f ca="1" t="shared" si="379"/>
        <v>45800</v>
      </c>
      <c r="I2401" s="344" t="str">
        <f ca="1" t="shared" si="380"/>
        <v>收到武汉交行转款</v>
      </c>
      <c r="J2401" s="344" t="str">
        <f ca="1" t="shared" si="381"/>
        <v>他行转入或存现</v>
      </c>
      <c r="K2401" s="345">
        <f ca="1" t="shared" si="382"/>
        <v>55000</v>
      </c>
      <c r="L2401" s="345">
        <f ca="1" t="shared" si="383"/>
        <v>0</v>
      </c>
      <c r="M2401" s="345">
        <f ca="1" t="shared" si="384"/>
        <v>371791.070000001</v>
      </c>
      <c r="N2401" s="345">
        <f ca="1" t="shared" si="385"/>
        <v>0</v>
      </c>
    </row>
    <row r="2402" ht="14.25" hidden="1" spans="1:14">
      <c r="A2402" s="334">
        <f>档案!A2401</f>
        <v>0</v>
      </c>
      <c r="B2402" s="334">
        <f ca="1" t="shared" si="378"/>
        <v>1</v>
      </c>
      <c r="D2402" s="334">
        <f ca="1" t="shared" si="386"/>
        <v>9</v>
      </c>
      <c r="E2402" s="327">
        <f ca="1" t="shared" si="387"/>
        <v>1063</v>
      </c>
      <c r="F2402" s="327" t="str">
        <f ca="1">VLOOKUP(D2402,档案!A:C,3,FALSE)</f>
        <v>武汉开明</v>
      </c>
      <c r="G2402" s="338" t="str">
        <f ca="1">VLOOKUP(D2402,档案!A:B,2,FALSE)</f>
        <v>农商行豹澥支行310028</v>
      </c>
      <c r="H2402" s="328">
        <f ca="1" t="shared" si="379"/>
        <v>45800</v>
      </c>
      <c r="I2402" s="344" t="str">
        <f ca="1" t="shared" si="380"/>
        <v>综合部蒋霞用款鄂AP86J2发生自燃起火拖车费+拖车上工具的费用付李权智--个人</v>
      </c>
      <c r="J2402" s="344" t="str">
        <f ca="1" t="shared" si="381"/>
        <v>项目成本</v>
      </c>
      <c r="K2402" s="345">
        <f ca="1" t="shared" si="382"/>
        <v>0</v>
      </c>
      <c r="L2402" s="345">
        <f ca="1" t="shared" si="383"/>
        <v>800</v>
      </c>
      <c r="M2402" s="345">
        <f ca="1" t="shared" si="384"/>
        <v>370991.070000001</v>
      </c>
      <c r="N2402" s="345">
        <f ca="1" t="shared" si="385"/>
        <v>0</v>
      </c>
    </row>
    <row r="2403" ht="14.25" hidden="1" spans="1:14">
      <c r="A2403" s="334">
        <f>档案!A2402</f>
        <v>0</v>
      </c>
      <c r="B2403" s="334">
        <f ca="1" t="shared" si="378"/>
        <v>1</v>
      </c>
      <c r="D2403" s="334">
        <f ca="1" t="shared" si="386"/>
        <v>9</v>
      </c>
      <c r="E2403" s="327">
        <f ca="1" t="shared" si="387"/>
        <v>1064</v>
      </c>
      <c r="F2403" s="327" t="str">
        <f ca="1">VLOOKUP(D2403,档案!A:C,3,FALSE)</f>
        <v>武汉开明</v>
      </c>
      <c r="G2403" s="338" t="str">
        <f ca="1">VLOOKUP(D2403,档案!A:B,2,FALSE)</f>
        <v>农商行豹澥支行310028</v>
      </c>
      <c r="H2403" s="328">
        <f ca="1" t="shared" si="379"/>
        <v>45800</v>
      </c>
      <c r="I2403" s="344" t="str">
        <f ca="1" t="shared" si="380"/>
        <v>综合部蒋霞报销湖北，武汉开明5月办公费--个人</v>
      </c>
      <c r="J2403" s="344" t="str">
        <f ca="1" t="shared" si="381"/>
        <v>付日常费用</v>
      </c>
      <c r="K2403" s="345">
        <f ca="1" t="shared" si="382"/>
        <v>0</v>
      </c>
      <c r="L2403" s="345">
        <f ca="1" t="shared" si="383"/>
        <v>1034.05</v>
      </c>
      <c r="M2403" s="345">
        <f ca="1" t="shared" si="384"/>
        <v>369957.020000001</v>
      </c>
      <c r="N2403" s="345">
        <f ca="1" t="shared" si="385"/>
        <v>0</v>
      </c>
    </row>
    <row r="2404" ht="14.25" hidden="1" spans="1:14">
      <c r="A2404" s="334">
        <f>档案!A2403</f>
        <v>0</v>
      </c>
      <c r="B2404" s="334">
        <f ca="1" t="shared" si="378"/>
        <v>1</v>
      </c>
      <c r="D2404" s="334">
        <f ca="1" t="shared" si="386"/>
        <v>9</v>
      </c>
      <c r="E2404" s="327">
        <f ca="1" t="shared" si="387"/>
        <v>1065</v>
      </c>
      <c r="F2404" s="327" t="str">
        <f ca="1">VLOOKUP(D2404,档案!A:C,3,FALSE)</f>
        <v>武汉开明</v>
      </c>
      <c r="G2404" s="338" t="str">
        <f ca="1">VLOOKUP(D2404,档案!A:B,2,FALSE)</f>
        <v>农商行豹澥支行310028</v>
      </c>
      <c r="H2404" s="328">
        <f ca="1" t="shared" si="379"/>
        <v>45800</v>
      </c>
      <c r="I2404" s="344" t="str">
        <f ca="1" t="shared" si="380"/>
        <v>销售部刘江波报销伊犁钢铁项目5.17招待费--公司</v>
      </c>
      <c r="J2404" s="344" t="str">
        <f ca="1" t="shared" si="381"/>
        <v>项目成本</v>
      </c>
      <c r="K2404" s="345">
        <f ca="1" t="shared" si="382"/>
        <v>0</v>
      </c>
      <c r="L2404" s="345">
        <f ca="1" t="shared" si="383"/>
        <v>805</v>
      </c>
      <c r="M2404" s="345">
        <f ca="1" t="shared" si="384"/>
        <v>369152.020000001</v>
      </c>
      <c r="N2404" s="345">
        <f ca="1" t="shared" si="385"/>
        <v>0</v>
      </c>
    </row>
    <row r="2405" ht="14.25" hidden="1" spans="1:14">
      <c r="A2405" s="334">
        <f>档案!A2404</f>
        <v>0</v>
      </c>
      <c r="B2405" s="334">
        <f ca="1" t="shared" si="378"/>
        <v>1</v>
      </c>
      <c r="D2405" s="334">
        <f ca="1" t="shared" si="386"/>
        <v>9</v>
      </c>
      <c r="E2405" s="327">
        <f ca="1" t="shared" si="387"/>
        <v>1066</v>
      </c>
      <c r="F2405" s="327" t="str">
        <f ca="1">VLOOKUP(D2405,档案!A:C,3,FALSE)</f>
        <v>武汉开明</v>
      </c>
      <c r="G2405" s="338" t="str">
        <f ca="1">VLOOKUP(D2405,档案!A:B,2,FALSE)</f>
        <v>农商行豹澥支行310028</v>
      </c>
      <c r="H2405" s="328">
        <f ca="1" t="shared" si="379"/>
        <v>45800</v>
      </c>
      <c r="I2405" s="344" t="str">
        <f ca="1" t="shared" si="380"/>
        <v>商务部冯肖报销太钢集团岚县矿业有限公司2025年球团一线年检回转窑检修项目标书费--个人</v>
      </c>
      <c r="J2405" s="344" t="str">
        <f ca="1" t="shared" si="381"/>
        <v>项目成本</v>
      </c>
      <c r="K2405" s="345">
        <f ca="1" t="shared" si="382"/>
        <v>0</v>
      </c>
      <c r="L2405" s="345">
        <f ca="1" t="shared" si="383"/>
        <v>500</v>
      </c>
      <c r="M2405" s="345">
        <f ca="1" t="shared" si="384"/>
        <v>368652.020000001</v>
      </c>
      <c r="N2405" s="345">
        <f ca="1" t="shared" si="385"/>
        <v>0</v>
      </c>
    </row>
    <row r="2406" ht="14.25" hidden="1" spans="1:14">
      <c r="A2406" s="334">
        <f>档案!A2405</f>
        <v>0</v>
      </c>
      <c r="B2406" s="334">
        <f ca="1" t="shared" si="378"/>
        <v>1</v>
      </c>
      <c r="D2406" s="334">
        <f ca="1" t="shared" si="386"/>
        <v>9</v>
      </c>
      <c r="E2406" s="327">
        <f ca="1" t="shared" si="387"/>
        <v>1067</v>
      </c>
      <c r="F2406" s="327" t="str">
        <f ca="1">VLOOKUP(D2406,档案!A:C,3,FALSE)</f>
        <v>武汉开明</v>
      </c>
      <c r="G2406" s="338" t="str">
        <f ca="1">VLOOKUP(D2406,档案!A:B,2,FALSE)</f>
        <v>农商行豹澥支行310028</v>
      </c>
      <c r="H2406" s="328">
        <f ca="1" t="shared" si="379"/>
        <v>45800</v>
      </c>
      <c r="I2406" s="344" t="str">
        <f ca="1" t="shared" si="380"/>
        <v>商务部冯肖报销江西晶昊盐化有限公司石灰车间新增除尘技改项目标书费--个人</v>
      </c>
      <c r="J2406" s="344" t="str">
        <f ca="1" t="shared" si="381"/>
        <v>项目成本</v>
      </c>
      <c r="K2406" s="345">
        <f ca="1" t="shared" si="382"/>
        <v>0</v>
      </c>
      <c r="L2406" s="345">
        <f ca="1" t="shared" si="383"/>
        <v>100</v>
      </c>
      <c r="M2406" s="345">
        <f ca="1" t="shared" si="384"/>
        <v>368552.020000001</v>
      </c>
      <c r="N2406" s="345">
        <f ca="1" t="shared" si="385"/>
        <v>0</v>
      </c>
    </row>
    <row r="2407" ht="14.25" hidden="1" spans="1:14">
      <c r="A2407" s="334">
        <f>档案!A2406</f>
        <v>0</v>
      </c>
      <c r="B2407" s="334">
        <f ca="1" t="shared" si="378"/>
        <v>1</v>
      </c>
      <c r="D2407" s="334">
        <f ca="1" t="shared" si="386"/>
        <v>9</v>
      </c>
      <c r="E2407" s="327">
        <f ca="1" t="shared" si="387"/>
        <v>1068</v>
      </c>
      <c r="F2407" s="327" t="str">
        <f ca="1">VLOOKUP(D2407,档案!A:C,3,FALSE)</f>
        <v>武汉开明</v>
      </c>
      <c r="G2407" s="338" t="str">
        <f ca="1">VLOOKUP(D2407,档案!A:B,2,FALSE)</f>
        <v>农商行豹澥支行310028</v>
      </c>
      <c r="H2407" s="328">
        <f ca="1" t="shared" si="379"/>
        <v>45800</v>
      </c>
      <c r="I2407" s="344" t="str">
        <f ca="1" t="shared" si="380"/>
        <v>销售部林柱生报销内蒙古宜化4.22招待检修厂厂长--个人</v>
      </c>
      <c r="J2407" s="344" t="str">
        <f ca="1" t="shared" si="381"/>
        <v>项目成本</v>
      </c>
      <c r="K2407" s="345">
        <f ca="1" t="shared" si="382"/>
        <v>0</v>
      </c>
      <c r="L2407" s="345">
        <f ca="1" t="shared" si="383"/>
        <v>348</v>
      </c>
      <c r="M2407" s="345">
        <f ca="1" t="shared" si="384"/>
        <v>368204.020000001</v>
      </c>
      <c r="N2407" s="345">
        <f ca="1" t="shared" si="385"/>
        <v>0</v>
      </c>
    </row>
    <row r="2408" ht="14.25" hidden="1" spans="1:14">
      <c r="A2408" s="334">
        <f>档案!A2407</f>
        <v>0</v>
      </c>
      <c r="B2408" s="334">
        <f ca="1" t="shared" si="378"/>
        <v>1</v>
      </c>
      <c r="D2408" s="334">
        <f ca="1" t="shared" si="386"/>
        <v>9</v>
      </c>
      <c r="E2408" s="327">
        <f ca="1" t="shared" si="387"/>
        <v>1069</v>
      </c>
      <c r="F2408" s="327" t="str">
        <f ca="1">VLOOKUP(D2408,档案!A:C,3,FALSE)</f>
        <v>武汉开明</v>
      </c>
      <c r="G2408" s="338" t="str">
        <f ca="1">VLOOKUP(D2408,档案!A:B,2,FALSE)</f>
        <v>农商行豹澥支行310028</v>
      </c>
      <c r="H2408" s="328">
        <f ca="1" t="shared" si="379"/>
        <v>45800</v>
      </c>
      <c r="I2408" s="344" t="str">
        <f ca="1" t="shared" si="380"/>
        <v>销售部林柱生报销5.5管厚良，陈涛，罗小涛餐费--个人</v>
      </c>
      <c r="J2408" s="344" t="str">
        <f ca="1" t="shared" si="381"/>
        <v>项目成本</v>
      </c>
      <c r="K2408" s="345">
        <f ca="1" t="shared" si="382"/>
        <v>0</v>
      </c>
      <c r="L2408" s="345">
        <f ca="1" t="shared" si="383"/>
        <v>455</v>
      </c>
      <c r="M2408" s="345">
        <f ca="1" t="shared" si="384"/>
        <v>367749.020000001</v>
      </c>
      <c r="N2408" s="345">
        <f ca="1" t="shared" si="385"/>
        <v>0</v>
      </c>
    </row>
    <row r="2409" ht="14.25" hidden="1" spans="1:14">
      <c r="A2409" s="334">
        <f>档案!A2408</f>
        <v>0</v>
      </c>
      <c r="B2409" s="334">
        <f ca="1" t="shared" si="378"/>
        <v>1</v>
      </c>
      <c r="D2409" s="334">
        <f ca="1" t="shared" si="386"/>
        <v>9</v>
      </c>
      <c r="E2409" s="327">
        <f ca="1" t="shared" si="387"/>
        <v>1070</v>
      </c>
      <c r="F2409" s="327" t="str">
        <f ca="1">VLOOKUP(D2409,档案!A:C,3,FALSE)</f>
        <v>武汉开明</v>
      </c>
      <c r="G2409" s="338" t="str">
        <f ca="1">VLOOKUP(D2409,档案!A:B,2,FALSE)</f>
        <v>农商行豹澥支行310028</v>
      </c>
      <c r="H2409" s="328">
        <f ca="1" t="shared" si="379"/>
        <v>45800</v>
      </c>
      <c r="I2409" s="344" t="str">
        <f ca="1" t="shared" si="380"/>
        <v>销售部林柱生用款4.16招待兆山诸暨陈总中华烟--个人</v>
      </c>
      <c r="J2409" s="344" t="str">
        <f ca="1" t="shared" si="381"/>
        <v>项目成本</v>
      </c>
      <c r="K2409" s="345">
        <f ca="1" t="shared" si="382"/>
        <v>0</v>
      </c>
      <c r="L2409" s="345">
        <f ca="1" t="shared" si="383"/>
        <v>4672</v>
      </c>
      <c r="M2409" s="345">
        <f ca="1" t="shared" si="384"/>
        <v>363077.020000001</v>
      </c>
      <c r="N2409" s="345">
        <f ca="1" t="shared" si="385"/>
        <v>0</v>
      </c>
    </row>
    <row r="2410" ht="14.25" hidden="1" spans="1:14">
      <c r="A2410" s="334">
        <f>档案!A2409</f>
        <v>0</v>
      </c>
      <c r="B2410" s="334">
        <f ca="1" t="shared" si="378"/>
        <v>1</v>
      </c>
      <c r="D2410" s="334">
        <f ca="1" t="shared" si="386"/>
        <v>9</v>
      </c>
      <c r="E2410" s="327">
        <f ca="1" t="shared" si="387"/>
        <v>1071</v>
      </c>
      <c r="F2410" s="327" t="str">
        <f ca="1">VLOOKUP(D2410,档案!A:C,3,FALSE)</f>
        <v>武汉开明</v>
      </c>
      <c r="G2410" s="338" t="str">
        <f ca="1">VLOOKUP(D2410,档案!A:B,2,FALSE)</f>
        <v>农商行豹澥支行310028</v>
      </c>
      <c r="H2410" s="328">
        <f ca="1" t="shared" si="379"/>
        <v>45800</v>
      </c>
      <c r="I2410" s="344" t="str">
        <f ca="1" t="shared" si="380"/>
        <v>生产部唐欣欣报销日照钢铁二期2#窑窑体发热，网购螺杆泵费用--个人</v>
      </c>
      <c r="J2410" s="344" t="str">
        <f ca="1" t="shared" si="381"/>
        <v>项目成本</v>
      </c>
      <c r="K2410" s="345">
        <f ca="1" t="shared" si="382"/>
        <v>0</v>
      </c>
      <c r="L2410" s="345">
        <f ca="1" t="shared" si="383"/>
        <v>1940</v>
      </c>
      <c r="M2410" s="345">
        <f ca="1" t="shared" si="384"/>
        <v>361137.020000001</v>
      </c>
      <c r="N2410" s="345">
        <f ca="1" t="shared" si="385"/>
        <v>0</v>
      </c>
    </row>
    <row r="2411" ht="14.25" hidden="1" spans="1:14">
      <c r="A2411" s="334">
        <f>档案!A2410</f>
        <v>0</v>
      </c>
      <c r="B2411" s="334">
        <f ca="1" t="shared" si="378"/>
        <v>1</v>
      </c>
      <c r="D2411" s="334">
        <f ca="1" t="shared" si="386"/>
        <v>9</v>
      </c>
      <c r="E2411" s="327">
        <f ca="1" t="shared" si="387"/>
        <v>1072</v>
      </c>
      <c r="F2411" s="327" t="str">
        <f ca="1">VLOOKUP(D2411,档案!A:C,3,FALSE)</f>
        <v>武汉开明</v>
      </c>
      <c r="G2411" s="338" t="str">
        <f ca="1">VLOOKUP(D2411,档案!A:B,2,FALSE)</f>
        <v>农商行豹澥支行310028</v>
      </c>
      <c r="H2411" s="328">
        <f ca="1" t="shared" si="379"/>
        <v>45800</v>
      </c>
      <c r="I2411" s="344" t="str">
        <f ca="1" t="shared" si="380"/>
        <v>生产部朱太礼报销5.9到玉山万年青水泥有限公司售前交通费--个人</v>
      </c>
      <c r="J2411" s="344" t="str">
        <f ca="1" t="shared" si="381"/>
        <v>项目成本</v>
      </c>
      <c r="K2411" s="345">
        <f ca="1" t="shared" si="382"/>
        <v>0</v>
      </c>
      <c r="L2411" s="345">
        <f ca="1" t="shared" si="383"/>
        <v>308.62</v>
      </c>
      <c r="M2411" s="345">
        <f ca="1" t="shared" si="384"/>
        <v>360828.400000001</v>
      </c>
      <c r="N2411" s="345">
        <f ca="1" t="shared" si="385"/>
        <v>0</v>
      </c>
    </row>
    <row r="2412" ht="14.25" hidden="1" spans="1:14">
      <c r="A2412" s="334">
        <f>档案!A2411</f>
        <v>0</v>
      </c>
      <c r="B2412" s="334">
        <f ca="1" t="shared" si="378"/>
        <v>1</v>
      </c>
      <c r="D2412" s="334">
        <f ca="1" t="shared" si="386"/>
        <v>9</v>
      </c>
      <c r="E2412" s="327">
        <f ca="1" t="shared" si="387"/>
        <v>1073</v>
      </c>
      <c r="F2412" s="327" t="str">
        <f ca="1">VLOOKUP(D2412,档案!A:C,3,FALSE)</f>
        <v>武汉开明</v>
      </c>
      <c r="G2412" s="338" t="str">
        <f ca="1">VLOOKUP(D2412,档案!A:B,2,FALSE)</f>
        <v>农商行豹澥支行310028</v>
      </c>
      <c r="H2412" s="328">
        <f ca="1" t="shared" si="379"/>
        <v>45800</v>
      </c>
      <c r="I2412" s="344" t="str">
        <f ca="1" t="shared" si="380"/>
        <v>生产部朱太礼报销5.11到江苏永钢集团烧结机开机前技术交流售前交通费--个人</v>
      </c>
      <c r="J2412" s="344" t="str">
        <f ca="1" t="shared" si="381"/>
        <v>项目成本</v>
      </c>
      <c r="K2412" s="345">
        <f ca="1" t="shared" si="382"/>
        <v>0</v>
      </c>
      <c r="L2412" s="345">
        <f ca="1" t="shared" si="383"/>
        <v>364.5</v>
      </c>
      <c r="M2412" s="345">
        <f ca="1" t="shared" si="384"/>
        <v>360463.900000001</v>
      </c>
      <c r="N2412" s="345">
        <f ca="1" t="shared" si="385"/>
        <v>0</v>
      </c>
    </row>
    <row r="2413" ht="14.25" hidden="1" spans="1:14">
      <c r="A2413" s="334">
        <f>档案!A2412</f>
        <v>0</v>
      </c>
      <c r="B2413" s="334">
        <f ca="1" t="shared" si="378"/>
        <v>1</v>
      </c>
      <c r="D2413" s="334">
        <f ca="1" t="shared" si="386"/>
        <v>9</v>
      </c>
      <c r="E2413" s="327">
        <f ca="1" t="shared" si="387"/>
        <v>1074</v>
      </c>
      <c r="F2413" s="327" t="str">
        <f ca="1">VLOOKUP(D2413,档案!A:C,3,FALSE)</f>
        <v>武汉开明</v>
      </c>
      <c r="G2413" s="338" t="str">
        <f ca="1">VLOOKUP(D2413,档案!A:B,2,FALSE)</f>
        <v>农商行豹澥支行310028</v>
      </c>
      <c r="H2413" s="328">
        <f ca="1" t="shared" si="379"/>
        <v>45800</v>
      </c>
      <c r="I2413" s="344" t="str">
        <f ca="1" t="shared" si="380"/>
        <v>生产部李权智报销购买货车棚子和绳子--个人</v>
      </c>
      <c r="J2413" s="344" t="str">
        <f ca="1" t="shared" si="381"/>
        <v>项目成本</v>
      </c>
      <c r="K2413" s="345">
        <f ca="1" t="shared" si="382"/>
        <v>0</v>
      </c>
      <c r="L2413" s="345">
        <f ca="1" t="shared" si="383"/>
        <v>580</v>
      </c>
      <c r="M2413" s="345">
        <f ca="1" t="shared" si="384"/>
        <v>359883.900000001</v>
      </c>
      <c r="N2413" s="345">
        <f ca="1" t="shared" si="385"/>
        <v>0</v>
      </c>
    </row>
    <row r="2414" ht="14.25" hidden="1" spans="1:14">
      <c r="A2414" s="334">
        <f>档案!A2413</f>
        <v>0</v>
      </c>
      <c r="B2414" s="334">
        <f ca="1" t="shared" si="378"/>
        <v>1</v>
      </c>
      <c r="D2414" s="334">
        <f ca="1" t="shared" si="386"/>
        <v>9</v>
      </c>
      <c r="E2414" s="327">
        <f ca="1" t="shared" si="387"/>
        <v>1075</v>
      </c>
      <c r="F2414" s="327" t="str">
        <f ca="1">VLOOKUP(D2414,档案!A:C,3,FALSE)</f>
        <v>武汉开明</v>
      </c>
      <c r="G2414" s="338" t="str">
        <f ca="1">VLOOKUP(D2414,档案!A:B,2,FALSE)</f>
        <v>农商行豹澥支行310028</v>
      </c>
      <c r="H2414" s="328">
        <f ca="1" t="shared" si="379"/>
        <v>45800</v>
      </c>
      <c r="I2414" s="344" t="str">
        <f ca="1" t="shared" si="380"/>
        <v>生产部李同林报销青海盐湖镁业5.11-5.14交通费--个人</v>
      </c>
      <c r="J2414" s="344" t="str">
        <f ca="1" t="shared" si="381"/>
        <v>项目成本</v>
      </c>
      <c r="K2414" s="345">
        <f ca="1" t="shared" si="382"/>
        <v>0</v>
      </c>
      <c r="L2414" s="345">
        <f ca="1" t="shared" si="383"/>
        <v>212</v>
      </c>
      <c r="M2414" s="345">
        <f ca="1" t="shared" si="384"/>
        <v>359671.900000001</v>
      </c>
      <c r="N2414" s="345">
        <f ca="1" t="shared" si="385"/>
        <v>0</v>
      </c>
    </row>
    <row r="2415" ht="14.25" hidden="1" spans="1:14">
      <c r="A2415" s="334">
        <f>档案!A2414</f>
        <v>0</v>
      </c>
      <c r="B2415" s="334">
        <f ca="1" t="shared" si="378"/>
        <v>1</v>
      </c>
      <c r="D2415" s="334">
        <f ca="1" t="shared" si="386"/>
        <v>9</v>
      </c>
      <c r="E2415" s="327">
        <f ca="1" t="shared" si="387"/>
        <v>1076</v>
      </c>
      <c r="F2415" s="327" t="str">
        <f ca="1">VLOOKUP(D2415,档案!A:C,3,FALSE)</f>
        <v>武汉开明</v>
      </c>
      <c r="G2415" s="338" t="str">
        <f ca="1">VLOOKUP(D2415,档案!A:B,2,FALSE)</f>
        <v>农商行豹澥支行310028</v>
      </c>
      <c r="H2415" s="328">
        <f ca="1" t="shared" si="379"/>
        <v>45800</v>
      </c>
      <c r="I2415" s="344" t="str">
        <f ca="1" t="shared" si="380"/>
        <v>生产部李晶报销日照钢铁租皮卡押金--个人</v>
      </c>
      <c r="J2415" s="344" t="str">
        <f ca="1" t="shared" si="381"/>
        <v>项目成本</v>
      </c>
      <c r="K2415" s="345">
        <f ca="1" t="shared" si="382"/>
        <v>0</v>
      </c>
      <c r="L2415" s="345">
        <f ca="1" t="shared" si="383"/>
        <v>1000</v>
      </c>
      <c r="M2415" s="345">
        <f ca="1" t="shared" si="384"/>
        <v>358671.900000001</v>
      </c>
      <c r="N2415" s="345">
        <f ca="1" t="shared" si="385"/>
        <v>0</v>
      </c>
    </row>
    <row r="2416" ht="14.25" hidden="1" spans="1:14">
      <c r="A2416" s="334">
        <f>档案!A2415</f>
        <v>0</v>
      </c>
      <c r="B2416" s="334">
        <f ca="1" t="shared" si="378"/>
        <v>1</v>
      </c>
      <c r="D2416" s="334">
        <f ca="1" t="shared" si="386"/>
        <v>9</v>
      </c>
      <c r="E2416" s="327">
        <f ca="1" t="shared" si="387"/>
        <v>1077</v>
      </c>
      <c r="F2416" s="327" t="str">
        <f ca="1">VLOOKUP(D2416,档案!A:C,3,FALSE)</f>
        <v>武汉开明</v>
      </c>
      <c r="G2416" s="338" t="str">
        <f ca="1">VLOOKUP(D2416,档案!A:B,2,FALSE)</f>
        <v>农商行豹澥支行310028</v>
      </c>
      <c r="H2416" s="328">
        <f ca="1" t="shared" si="379"/>
        <v>45800</v>
      </c>
      <c r="I2416" s="344" t="str">
        <f ca="1" t="shared" si="380"/>
        <v>生产部唐欣欣报销日照钢铁双排小货车加油费--个人</v>
      </c>
      <c r="J2416" s="344" t="str">
        <f ca="1" t="shared" si="381"/>
        <v>项目成本</v>
      </c>
      <c r="K2416" s="345">
        <f ca="1" t="shared" si="382"/>
        <v>0</v>
      </c>
      <c r="L2416" s="345">
        <f ca="1" t="shared" si="383"/>
        <v>286</v>
      </c>
      <c r="M2416" s="345">
        <f ca="1" t="shared" si="384"/>
        <v>358385.900000001</v>
      </c>
      <c r="N2416" s="345">
        <f ca="1" t="shared" si="385"/>
        <v>0</v>
      </c>
    </row>
    <row r="2417" ht="14.25" hidden="1" spans="1:14">
      <c r="A2417" s="334">
        <f>档案!A2416</f>
        <v>0</v>
      </c>
      <c r="B2417" s="334">
        <f ca="1" t="shared" si="378"/>
        <v>1</v>
      </c>
      <c r="D2417" s="334">
        <f ca="1" t="shared" si="386"/>
        <v>9</v>
      </c>
      <c r="E2417" s="327">
        <f ca="1" t="shared" si="387"/>
        <v>1078</v>
      </c>
      <c r="F2417" s="327" t="str">
        <f ca="1">VLOOKUP(D2417,档案!A:C,3,FALSE)</f>
        <v>武汉开明</v>
      </c>
      <c r="G2417" s="338" t="str">
        <f ca="1">VLOOKUP(D2417,档案!A:B,2,FALSE)</f>
        <v>农商行豹澥支行310028</v>
      </c>
      <c r="H2417" s="328">
        <f ca="1" t="shared" si="379"/>
        <v>45800</v>
      </c>
      <c r="I2417" s="344" t="str">
        <f ca="1" t="shared" si="380"/>
        <v>生产部李晶报销日照钢铁41人17号体检费--个人</v>
      </c>
      <c r="J2417" s="344" t="str">
        <f ca="1" t="shared" si="381"/>
        <v>项目成本</v>
      </c>
      <c r="K2417" s="345">
        <f ca="1" t="shared" si="382"/>
        <v>0</v>
      </c>
      <c r="L2417" s="345">
        <f ca="1" t="shared" si="383"/>
        <v>4510</v>
      </c>
      <c r="M2417" s="345">
        <f ca="1" t="shared" si="384"/>
        <v>353875.900000001</v>
      </c>
      <c r="N2417" s="345">
        <f ca="1" t="shared" si="385"/>
        <v>0</v>
      </c>
    </row>
    <row r="2418" ht="14.25" hidden="1" spans="1:14">
      <c r="A2418" s="334">
        <f>档案!A2417</f>
        <v>0</v>
      </c>
      <c r="B2418" s="334">
        <f ca="1" t="shared" si="378"/>
        <v>1</v>
      </c>
      <c r="D2418" s="334">
        <f ca="1" t="shared" si="386"/>
        <v>9</v>
      </c>
      <c r="E2418" s="327">
        <f ca="1" t="shared" si="387"/>
        <v>1079</v>
      </c>
      <c r="F2418" s="327" t="str">
        <f ca="1">VLOOKUP(D2418,档案!A:C,3,FALSE)</f>
        <v>武汉开明</v>
      </c>
      <c r="G2418" s="338" t="str">
        <f ca="1">VLOOKUP(D2418,档案!A:B,2,FALSE)</f>
        <v>农商行豹澥支行310028</v>
      </c>
      <c r="H2418" s="328">
        <f ca="1" t="shared" si="379"/>
        <v>45800</v>
      </c>
      <c r="I2418" s="344" t="str">
        <f ca="1" t="shared" si="380"/>
        <v>生产部朱太礼报销5.15到玉山万年青水泥有限公司测窑及技术交流交通费--个人</v>
      </c>
      <c r="J2418" s="344" t="str">
        <f ca="1" t="shared" si="381"/>
        <v>项目成本</v>
      </c>
      <c r="K2418" s="345">
        <f ca="1" t="shared" si="382"/>
        <v>0</v>
      </c>
      <c r="L2418" s="345">
        <f ca="1" t="shared" si="383"/>
        <v>203.5</v>
      </c>
      <c r="M2418" s="345">
        <f ca="1" t="shared" si="384"/>
        <v>353672.400000001</v>
      </c>
      <c r="N2418" s="345">
        <f ca="1" t="shared" si="385"/>
        <v>0</v>
      </c>
    </row>
    <row r="2419" ht="14.25" hidden="1" spans="1:14">
      <c r="A2419" s="334">
        <f>档案!A2418</f>
        <v>0</v>
      </c>
      <c r="B2419" s="334">
        <f ca="1" t="shared" si="378"/>
        <v>1</v>
      </c>
      <c r="D2419" s="334">
        <f ca="1" t="shared" si="386"/>
        <v>9</v>
      </c>
      <c r="E2419" s="327">
        <f ca="1" t="shared" si="387"/>
        <v>1080</v>
      </c>
      <c r="F2419" s="327" t="str">
        <f ca="1">VLOOKUP(D2419,档案!A:C,3,FALSE)</f>
        <v>武汉开明</v>
      </c>
      <c r="G2419" s="338" t="str">
        <f ca="1">VLOOKUP(D2419,档案!A:B,2,FALSE)</f>
        <v>农商行豹澥支行310028</v>
      </c>
      <c r="H2419" s="328">
        <f ca="1" t="shared" si="379"/>
        <v>45800</v>
      </c>
      <c r="I2419" s="344" t="str">
        <f ca="1" t="shared" si="380"/>
        <v>生产部李晶报销日照钢铁外协王厚高、宁宇两人体检费及交通费--个人</v>
      </c>
      <c r="J2419" s="344" t="str">
        <f ca="1" t="shared" si="381"/>
        <v>项目成本</v>
      </c>
      <c r="K2419" s="345">
        <f ca="1" t="shared" si="382"/>
        <v>0</v>
      </c>
      <c r="L2419" s="345">
        <f ca="1" t="shared" si="383"/>
        <v>240</v>
      </c>
      <c r="M2419" s="345">
        <f ca="1" t="shared" si="384"/>
        <v>353432.400000001</v>
      </c>
      <c r="N2419" s="345">
        <f ca="1" t="shared" si="385"/>
        <v>0</v>
      </c>
    </row>
    <row r="2420" ht="14.25" hidden="1" spans="1:14">
      <c r="A2420" s="334">
        <f>档案!A2419</f>
        <v>0</v>
      </c>
      <c r="B2420" s="334">
        <f ca="1" t="shared" si="378"/>
        <v>1</v>
      </c>
      <c r="D2420" s="334">
        <f ca="1" t="shared" si="386"/>
        <v>9</v>
      </c>
      <c r="E2420" s="327">
        <f ca="1" t="shared" si="387"/>
        <v>1081</v>
      </c>
      <c r="F2420" s="327" t="str">
        <f ca="1">VLOOKUP(D2420,档案!A:C,3,FALSE)</f>
        <v>武汉开明</v>
      </c>
      <c r="G2420" s="338" t="str">
        <f ca="1">VLOOKUP(D2420,档案!A:B,2,FALSE)</f>
        <v>农商行豹澥支行310028</v>
      </c>
      <c r="H2420" s="328">
        <f ca="1" t="shared" si="379"/>
        <v>45800</v>
      </c>
      <c r="I2420" s="344" t="str">
        <f ca="1" t="shared" si="380"/>
        <v>生产部余永昕报销山西铝业回转窑检测外协人员工资--个人</v>
      </c>
      <c r="J2420" s="344" t="str">
        <f ca="1" t="shared" si="381"/>
        <v>项目成本</v>
      </c>
      <c r="K2420" s="345">
        <f ca="1" t="shared" si="382"/>
        <v>0</v>
      </c>
      <c r="L2420" s="345">
        <f ca="1" t="shared" si="383"/>
        <v>480</v>
      </c>
      <c r="M2420" s="345">
        <f ca="1" t="shared" si="384"/>
        <v>352952.400000001</v>
      </c>
      <c r="N2420" s="345">
        <f ca="1" t="shared" si="385"/>
        <v>0</v>
      </c>
    </row>
    <row r="2421" ht="14.25" hidden="1" spans="1:14">
      <c r="A2421" s="334">
        <f>档案!A2420</f>
        <v>0</v>
      </c>
      <c r="B2421" s="334">
        <f ca="1" t="shared" si="378"/>
        <v>1</v>
      </c>
      <c r="D2421" s="334">
        <f ca="1" t="shared" si="386"/>
        <v>9</v>
      </c>
      <c r="E2421" s="327">
        <f ca="1" t="shared" si="387"/>
        <v>1082</v>
      </c>
      <c r="F2421" s="327" t="str">
        <f ca="1">VLOOKUP(D2421,档案!A:C,3,FALSE)</f>
        <v>武汉开明</v>
      </c>
      <c r="G2421" s="338" t="str">
        <f ca="1">VLOOKUP(D2421,档案!A:B,2,FALSE)</f>
        <v>农商行豹澥支行310028</v>
      </c>
      <c r="H2421" s="328">
        <f ca="1" t="shared" si="379"/>
        <v>45800</v>
      </c>
      <c r="I2421" s="344" t="str">
        <f ca="1" t="shared" si="380"/>
        <v>生产部余永昕报销山西铝业出发玉山万年青交通费--个人</v>
      </c>
      <c r="J2421" s="344" t="str">
        <f ca="1" t="shared" si="381"/>
        <v>项目成本</v>
      </c>
      <c r="K2421" s="345">
        <f ca="1" t="shared" si="382"/>
        <v>0</v>
      </c>
      <c r="L2421" s="345">
        <f ca="1" t="shared" si="383"/>
        <v>789.1</v>
      </c>
      <c r="M2421" s="345">
        <f ca="1" t="shared" si="384"/>
        <v>352163.300000001</v>
      </c>
      <c r="N2421" s="345">
        <f ca="1" t="shared" si="385"/>
        <v>0</v>
      </c>
    </row>
    <row r="2422" ht="14.25" hidden="1" spans="1:14">
      <c r="A2422" s="334">
        <f>档案!A2421</f>
        <v>0</v>
      </c>
      <c r="B2422" s="334">
        <f ca="1" t="shared" si="378"/>
        <v>1</v>
      </c>
      <c r="D2422" s="334">
        <f ca="1" t="shared" si="386"/>
        <v>9</v>
      </c>
      <c r="E2422" s="327">
        <f ca="1" t="shared" si="387"/>
        <v>1083</v>
      </c>
      <c r="F2422" s="327" t="str">
        <f ca="1">VLOOKUP(D2422,档案!A:C,3,FALSE)</f>
        <v>武汉开明</v>
      </c>
      <c r="G2422" s="338" t="str">
        <f ca="1">VLOOKUP(D2422,档案!A:B,2,FALSE)</f>
        <v>农商行豹澥支行310028</v>
      </c>
      <c r="H2422" s="328">
        <f ca="1" t="shared" si="379"/>
        <v>45800</v>
      </c>
      <c r="I2422" s="344" t="str">
        <f ca="1" t="shared" si="380"/>
        <v>生产部张泽松报销日照钢铁5.17-5.18交通费--个人</v>
      </c>
      <c r="J2422" s="344" t="str">
        <f ca="1" t="shared" si="381"/>
        <v>项目成本</v>
      </c>
      <c r="K2422" s="345">
        <f ca="1" t="shared" si="382"/>
        <v>0</v>
      </c>
      <c r="L2422" s="345">
        <f ca="1" t="shared" si="383"/>
        <v>247</v>
      </c>
      <c r="M2422" s="345">
        <f ca="1" t="shared" si="384"/>
        <v>351916.300000001</v>
      </c>
      <c r="N2422" s="345">
        <f ca="1" t="shared" si="385"/>
        <v>0</v>
      </c>
    </row>
    <row r="2423" ht="14.25" hidden="1" spans="1:14">
      <c r="A2423" s="334">
        <f>档案!A2422</f>
        <v>0</v>
      </c>
      <c r="B2423" s="334">
        <f ca="1" t="shared" si="378"/>
        <v>1</v>
      </c>
      <c r="D2423" s="334">
        <f ca="1" t="shared" si="386"/>
        <v>9</v>
      </c>
      <c r="E2423" s="327">
        <f ca="1" t="shared" si="387"/>
        <v>1084</v>
      </c>
      <c r="F2423" s="327" t="str">
        <f ca="1">VLOOKUP(D2423,档案!A:C,3,FALSE)</f>
        <v>武汉开明</v>
      </c>
      <c r="G2423" s="338" t="str">
        <f ca="1">VLOOKUP(D2423,档案!A:B,2,FALSE)</f>
        <v>农商行豹澥支行310028</v>
      </c>
      <c r="H2423" s="328">
        <f ca="1" t="shared" si="379"/>
        <v>45800</v>
      </c>
      <c r="I2423" s="344" t="str">
        <f ca="1" t="shared" si="380"/>
        <v>生产部李权智报销山东圣川5.15项小生交通费--个人</v>
      </c>
      <c r="J2423" s="344" t="str">
        <f ca="1" t="shared" si="381"/>
        <v>项目成本</v>
      </c>
      <c r="K2423" s="345">
        <f ca="1" t="shared" si="382"/>
        <v>0</v>
      </c>
      <c r="L2423" s="345">
        <f ca="1" t="shared" si="383"/>
        <v>389</v>
      </c>
      <c r="M2423" s="345">
        <f ca="1" t="shared" si="384"/>
        <v>351527.300000001</v>
      </c>
      <c r="N2423" s="345">
        <f ca="1" t="shared" si="385"/>
        <v>0</v>
      </c>
    </row>
    <row r="2424" ht="14.25" hidden="1" spans="1:14">
      <c r="A2424" s="334">
        <f>档案!A2423</f>
        <v>0</v>
      </c>
      <c r="B2424" s="334">
        <f ca="1" t="shared" si="378"/>
        <v>1</v>
      </c>
      <c r="D2424" s="334">
        <f ca="1" t="shared" si="386"/>
        <v>9</v>
      </c>
      <c r="E2424" s="327">
        <f ca="1" t="shared" si="387"/>
        <v>1085</v>
      </c>
      <c r="F2424" s="327" t="str">
        <f ca="1">VLOOKUP(D2424,档案!A:C,3,FALSE)</f>
        <v>武汉开明</v>
      </c>
      <c r="G2424" s="338" t="str">
        <f ca="1">VLOOKUP(D2424,档案!A:B,2,FALSE)</f>
        <v>农商行豹澥支行310028</v>
      </c>
      <c r="H2424" s="328">
        <f ca="1" t="shared" si="379"/>
        <v>45800</v>
      </c>
      <c r="I2424" s="344" t="str">
        <f ca="1" t="shared" si="380"/>
        <v>生产部闵洋报销内蒙古宜化外协工人体检费--个人</v>
      </c>
      <c r="J2424" s="344" t="str">
        <f ca="1" t="shared" si="381"/>
        <v>项目成本</v>
      </c>
      <c r="K2424" s="345">
        <f ca="1" t="shared" si="382"/>
        <v>0</v>
      </c>
      <c r="L2424" s="345">
        <f ca="1" t="shared" si="383"/>
        <v>960</v>
      </c>
      <c r="M2424" s="345">
        <f ca="1" t="shared" si="384"/>
        <v>350567.300000001</v>
      </c>
      <c r="N2424" s="345">
        <f ca="1" t="shared" si="385"/>
        <v>0</v>
      </c>
    </row>
    <row r="2425" ht="14.25" hidden="1" spans="1:14">
      <c r="A2425" s="334">
        <f>档案!A2424</f>
        <v>0</v>
      </c>
      <c r="B2425" s="334">
        <f ca="1" t="shared" si="378"/>
        <v>1</v>
      </c>
      <c r="D2425" s="334">
        <f ca="1" t="shared" si="386"/>
        <v>9</v>
      </c>
      <c r="E2425" s="327">
        <f ca="1" t="shared" si="387"/>
        <v>1086</v>
      </c>
      <c r="F2425" s="327" t="str">
        <f ca="1">VLOOKUP(D2425,档案!A:C,3,FALSE)</f>
        <v>武汉开明</v>
      </c>
      <c r="G2425" s="338" t="str">
        <f ca="1">VLOOKUP(D2425,档案!A:B,2,FALSE)</f>
        <v>农商行豹澥支行310028</v>
      </c>
      <c r="H2425" s="328">
        <f ca="1" t="shared" si="379"/>
        <v>45800</v>
      </c>
      <c r="I2425" s="344" t="str">
        <f ca="1" t="shared" si="380"/>
        <v>生产部张泽松报销重庆东方希望5.16交通费--个人</v>
      </c>
      <c r="J2425" s="344" t="str">
        <f ca="1" t="shared" si="381"/>
        <v>项目成本</v>
      </c>
      <c r="K2425" s="345">
        <f ca="1" t="shared" si="382"/>
        <v>0</v>
      </c>
      <c r="L2425" s="345">
        <f ca="1" t="shared" si="383"/>
        <v>275.5</v>
      </c>
      <c r="M2425" s="345">
        <f ca="1" t="shared" si="384"/>
        <v>350291.800000001</v>
      </c>
      <c r="N2425" s="345">
        <f ca="1" t="shared" si="385"/>
        <v>0</v>
      </c>
    </row>
    <row r="2426" ht="14.25" hidden="1" spans="1:14">
      <c r="A2426" s="334">
        <f>档案!A2425</f>
        <v>0</v>
      </c>
      <c r="B2426" s="334">
        <f ca="1" t="shared" si="378"/>
        <v>1</v>
      </c>
      <c r="D2426" s="334">
        <f ca="1" t="shared" si="386"/>
        <v>9</v>
      </c>
      <c r="E2426" s="327">
        <f ca="1" t="shared" si="387"/>
        <v>1087</v>
      </c>
      <c r="F2426" s="327" t="str">
        <f ca="1">VLOOKUP(D2426,档案!A:C,3,FALSE)</f>
        <v>武汉开明</v>
      </c>
      <c r="G2426" s="338" t="str">
        <f ca="1">VLOOKUP(D2426,档案!A:B,2,FALSE)</f>
        <v>农商行豹澥支行310028</v>
      </c>
      <c r="H2426" s="328">
        <f ca="1" t="shared" si="379"/>
        <v>45800</v>
      </c>
      <c r="I2426" s="344" t="str">
        <f ca="1" t="shared" si="380"/>
        <v>生产部熊伟用款湖北开明4月快递费付湖北顺丰速运有限公司--公司</v>
      </c>
      <c r="J2426" s="344" t="str">
        <f ca="1" t="shared" si="381"/>
        <v>项目成本</v>
      </c>
      <c r="K2426" s="345">
        <f ca="1" t="shared" si="382"/>
        <v>0</v>
      </c>
      <c r="L2426" s="345">
        <f ca="1" t="shared" si="383"/>
        <v>3918</v>
      </c>
      <c r="M2426" s="345">
        <f ca="1" t="shared" si="384"/>
        <v>346373.800000001</v>
      </c>
      <c r="N2426" s="345">
        <f ca="1" t="shared" si="385"/>
        <v>0</v>
      </c>
    </row>
    <row r="2427" ht="14.25" hidden="1" spans="1:14">
      <c r="A2427" s="334">
        <f>档案!A2426</f>
        <v>0</v>
      </c>
      <c r="B2427" s="334">
        <f ca="1" t="shared" si="378"/>
        <v>1</v>
      </c>
      <c r="D2427" s="334">
        <f ca="1" t="shared" si="386"/>
        <v>9</v>
      </c>
      <c r="E2427" s="327">
        <f ca="1" t="shared" si="387"/>
        <v>1088</v>
      </c>
      <c r="F2427" s="327" t="str">
        <f ca="1">VLOOKUP(D2427,档案!A:C,3,FALSE)</f>
        <v>武汉开明</v>
      </c>
      <c r="G2427" s="338" t="str">
        <f ca="1">VLOOKUP(D2427,档案!A:B,2,FALSE)</f>
        <v>农商行豹澥支行310028</v>
      </c>
      <c r="H2427" s="328">
        <f ca="1" t="shared" si="379"/>
        <v>45800</v>
      </c>
      <c r="I2427" s="344" t="str">
        <f ca="1" t="shared" si="380"/>
        <v>销售部林柱生报销4月差旅费--个人</v>
      </c>
      <c r="J2427" s="344" t="str">
        <f ca="1" t="shared" si="381"/>
        <v>项目成本</v>
      </c>
      <c r="K2427" s="345">
        <f ca="1" t="shared" si="382"/>
        <v>0</v>
      </c>
      <c r="L2427" s="345">
        <f ca="1" t="shared" si="383"/>
        <v>2125</v>
      </c>
      <c r="M2427" s="345">
        <f ca="1" t="shared" si="384"/>
        <v>344248.800000001</v>
      </c>
      <c r="N2427" s="345">
        <f ca="1" t="shared" si="385"/>
        <v>0</v>
      </c>
    </row>
    <row r="2428" ht="14.25" hidden="1" spans="1:14">
      <c r="A2428" s="334">
        <f>档案!A2427</f>
        <v>0</v>
      </c>
      <c r="B2428" s="334">
        <f ca="1" t="shared" si="378"/>
        <v>1</v>
      </c>
      <c r="D2428" s="334">
        <f ca="1" t="shared" si="386"/>
        <v>9</v>
      </c>
      <c r="E2428" s="327">
        <f ca="1" t="shared" si="387"/>
        <v>1089</v>
      </c>
      <c r="F2428" s="327" t="str">
        <f ca="1">VLOOKUP(D2428,档案!A:C,3,FALSE)</f>
        <v>武汉开明</v>
      </c>
      <c r="G2428" s="338" t="str">
        <f ca="1">VLOOKUP(D2428,档案!A:B,2,FALSE)</f>
        <v>农商行豹澥支行310028</v>
      </c>
      <c r="H2428" s="328">
        <f ca="1" t="shared" si="379"/>
        <v>45800</v>
      </c>
      <c r="I2428" s="344" t="str">
        <f ca="1" t="shared" si="380"/>
        <v>销售部牛国庆报销4.7-4.11交通生活费住宿费--个人</v>
      </c>
      <c r="J2428" s="344" t="str">
        <f ca="1" t="shared" si="381"/>
        <v>项目成本</v>
      </c>
      <c r="K2428" s="345">
        <f ca="1" t="shared" si="382"/>
        <v>0</v>
      </c>
      <c r="L2428" s="345">
        <f ca="1" t="shared" si="383"/>
        <v>1622.73</v>
      </c>
      <c r="M2428" s="345">
        <f ca="1" t="shared" si="384"/>
        <v>342626.070000001</v>
      </c>
      <c r="N2428" s="345">
        <f ca="1" t="shared" si="385"/>
        <v>0</v>
      </c>
    </row>
    <row r="2429" ht="14.25" hidden="1" spans="1:14">
      <c r="A2429" s="334">
        <f>档案!A2428</f>
        <v>0</v>
      </c>
      <c r="B2429" s="334">
        <f ca="1" t="shared" si="378"/>
        <v>1</v>
      </c>
      <c r="D2429" s="334">
        <f ca="1" t="shared" si="386"/>
        <v>9</v>
      </c>
      <c r="E2429" s="327">
        <f ca="1" t="shared" si="387"/>
        <v>1090</v>
      </c>
      <c r="F2429" s="327" t="str">
        <f ca="1">VLOOKUP(D2429,档案!A:C,3,FALSE)</f>
        <v>武汉开明</v>
      </c>
      <c r="G2429" s="338" t="str">
        <f ca="1">VLOOKUP(D2429,档案!A:B,2,FALSE)</f>
        <v>农商行豹澥支行310028</v>
      </c>
      <c r="H2429" s="328">
        <f ca="1" t="shared" si="379"/>
        <v>45800</v>
      </c>
      <c r="I2429" s="344" t="str">
        <f ca="1" t="shared" si="380"/>
        <v>销售部陈涛报销4.14-4.20住宿生活费--个人</v>
      </c>
      <c r="J2429" s="344" t="str">
        <f ca="1" t="shared" si="381"/>
        <v>项目成本</v>
      </c>
      <c r="K2429" s="345">
        <f ca="1" t="shared" si="382"/>
        <v>0</v>
      </c>
      <c r="L2429" s="345">
        <f ca="1" t="shared" si="383"/>
        <v>1597</v>
      </c>
      <c r="M2429" s="345">
        <f ca="1" t="shared" si="384"/>
        <v>341029.070000001</v>
      </c>
      <c r="N2429" s="345">
        <f ca="1" t="shared" si="385"/>
        <v>0</v>
      </c>
    </row>
    <row r="2430" ht="14.25" hidden="1" spans="1:14">
      <c r="A2430" s="334">
        <f>档案!A2429</f>
        <v>0</v>
      </c>
      <c r="B2430" s="334">
        <f ca="1" t="shared" si="378"/>
        <v>1</v>
      </c>
      <c r="D2430" s="334">
        <f ca="1" t="shared" si="386"/>
        <v>9</v>
      </c>
      <c r="E2430" s="327">
        <f ca="1" t="shared" si="387"/>
        <v>1091</v>
      </c>
      <c r="F2430" s="327" t="str">
        <f ca="1">VLOOKUP(D2430,档案!A:C,3,FALSE)</f>
        <v>武汉开明</v>
      </c>
      <c r="G2430" s="338" t="str">
        <f ca="1">VLOOKUP(D2430,档案!A:B,2,FALSE)</f>
        <v>农商行豹澥支行310028</v>
      </c>
      <c r="H2430" s="328">
        <f ca="1" t="shared" si="379"/>
        <v>45800</v>
      </c>
      <c r="I2430" s="344" t="str">
        <f ca="1" t="shared" si="380"/>
        <v>销售部陈涛报销4.28-4.29交通生活住宿费--个人</v>
      </c>
      <c r="J2430" s="344" t="str">
        <f ca="1" t="shared" si="381"/>
        <v>项目成本</v>
      </c>
      <c r="K2430" s="345">
        <f ca="1" t="shared" si="382"/>
        <v>0</v>
      </c>
      <c r="L2430" s="345">
        <f ca="1" t="shared" si="383"/>
        <v>1634</v>
      </c>
      <c r="M2430" s="345">
        <f ca="1" t="shared" si="384"/>
        <v>339395.070000001</v>
      </c>
      <c r="N2430" s="345">
        <f ca="1" t="shared" si="385"/>
        <v>0</v>
      </c>
    </row>
    <row r="2431" ht="14.25" hidden="1" spans="1:14">
      <c r="A2431" s="334">
        <f>档案!A2430</f>
        <v>0</v>
      </c>
      <c r="B2431" s="334">
        <f ca="1" t="shared" si="378"/>
        <v>1</v>
      </c>
      <c r="D2431" s="334">
        <f ca="1" t="shared" si="386"/>
        <v>9</v>
      </c>
      <c r="E2431" s="327">
        <f ca="1" t="shared" si="387"/>
        <v>1092</v>
      </c>
      <c r="F2431" s="327" t="str">
        <f ca="1">VLOOKUP(D2431,档案!A:C,3,FALSE)</f>
        <v>武汉开明</v>
      </c>
      <c r="G2431" s="338" t="str">
        <f ca="1">VLOOKUP(D2431,档案!A:B,2,FALSE)</f>
        <v>农商行豹澥支行310028</v>
      </c>
      <c r="H2431" s="328">
        <f ca="1" t="shared" si="379"/>
        <v>45800</v>
      </c>
      <c r="I2431" s="344" t="str">
        <f ca="1" t="shared" si="380"/>
        <v>销售部陈涛报销4.6-4.13湘钢住宿生活交通费--个人</v>
      </c>
      <c r="J2431" s="344" t="str">
        <f ca="1" t="shared" si="381"/>
        <v>项目成本</v>
      </c>
      <c r="K2431" s="345">
        <f ca="1" t="shared" si="382"/>
        <v>0</v>
      </c>
      <c r="L2431" s="345">
        <f ca="1" t="shared" si="383"/>
        <v>1451.5</v>
      </c>
      <c r="M2431" s="345">
        <f ca="1" t="shared" si="384"/>
        <v>337943.570000001</v>
      </c>
      <c r="N2431" s="345">
        <f ca="1" t="shared" si="385"/>
        <v>0</v>
      </c>
    </row>
    <row r="2432" ht="14.25" hidden="1" spans="1:14">
      <c r="A2432" s="334">
        <f>档案!A2431</f>
        <v>0</v>
      </c>
      <c r="B2432" s="334">
        <f ca="1" t="shared" si="378"/>
        <v>1</v>
      </c>
      <c r="D2432" s="334">
        <f ca="1" t="shared" si="386"/>
        <v>9</v>
      </c>
      <c r="E2432" s="327">
        <f ca="1" t="shared" si="387"/>
        <v>1093</v>
      </c>
      <c r="F2432" s="327" t="str">
        <f ca="1">VLOOKUP(D2432,档案!A:C,3,FALSE)</f>
        <v>武汉开明</v>
      </c>
      <c r="G2432" s="338" t="str">
        <f ca="1">VLOOKUP(D2432,档案!A:B,2,FALSE)</f>
        <v>农商行豹澥支行310028</v>
      </c>
      <c r="H2432" s="328">
        <f ca="1" t="shared" si="379"/>
        <v>45800</v>
      </c>
      <c r="I2432" s="344" t="str">
        <f ca="1" t="shared" si="380"/>
        <v>销售部管厚良报销4.2-5.2住宿生活交通费--个人</v>
      </c>
      <c r="J2432" s="344" t="str">
        <f ca="1" t="shared" si="381"/>
        <v>项目成本</v>
      </c>
      <c r="K2432" s="345">
        <f ca="1" t="shared" si="382"/>
        <v>0</v>
      </c>
      <c r="L2432" s="345">
        <f ca="1" t="shared" si="383"/>
        <v>6896.57</v>
      </c>
      <c r="M2432" s="345">
        <f ca="1" t="shared" si="384"/>
        <v>331047.000000001</v>
      </c>
      <c r="N2432" s="345">
        <f ca="1" t="shared" si="385"/>
        <v>0</v>
      </c>
    </row>
    <row r="2433" ht="14.25" hidden="1" spans="1:14">
      <c r="A2433" s="334">
        <f>档案!A2432</f>
        <v>0</v>
      </c>
      <c r="B2433" s="334">
        <f ca="1" t="shared" si="378"/>
        <v>1</v>
      </c>
      <c r="D2433" s="334">
        <f ca="1" t="shared" si="386"/>
        <v>9</v>
      </c>
      <c r="E2433" s="327">
        <f ca="1" t="shared" si="387"/>
        <v>1094</v>
      </c>
      <c r="F2433" s="327" t="str">
        <f ca="1">VLOOKUP(D2433,档案!A:C,3,FALSE)</f>
        <v>武汉开明</v>
      </c>
      <c r="G2433" s="338" t="str">
        <f ca="1">VLOOKUP(D2433,档案!A:B,2,FALSE)</f>
        <v>农商行豹澥支行310028</v>
      </c>
      <c r="H2433" s="328">
        <f ca="1" t="shared" si="379"/>
        <v>45800</v>
      </c>
      <c r="I2433" s="344" t="str">
        <f ca="1" t="shared" si="380"/>
        <v>销售部叶涛报销4.7-4.25柳钢差旅费--个人</v>
      </c>
      <c r="J2433" s="344" t="str">
        <f ca="1" t="shared" si="381"/>
        <v>项目成本</v>
      </c>
      <c r="K2433" s="345">
        <f ca="1" t="shared" si="382"/>
        <v>0</v>
      </c>
      <c r="L2433" s="345">
        <f ca="1" t="shared" si="383"/>
        <v>3680.31</v>
      </c>
      <c r="M2433" s="345">
        <f ca="1" t="shared" si="384"/>
        <v>327366.690000001</v>
      </c>
      <c r="N2433" s="345">
        <f ca="1" t="shared" si="385"/>
        <v>0</v>
      </c>
    </row>
    <row r="2434" ht="14.25" hidden="1" spans="1:14">
      <c r="A2434" s="334">
        <f>档案!A2433</f>
        <v>0</v>
      </c>
      <c r="B2434" s="334">
        <f ca="1" t="shared" si="378"/>
        <v>1</v>
      </c>
      <c r="D2434" s="334">
        <f ca="1" t="shared" si="386"/>
        <v>9</v>
      </c>
      <c r="E2434" s="327">
        <f ca="1" t="shared" si="387"/>
        <v>1095</v>
      </c>
      <c r="F2434" s="327" t="str">
        <f ca="1">VLOOKUP(D2434,档案!A:C,3,FALSE)</f>
        <v>武汉开明</v>
      </c>
      <c r="G2434" s="338" t="str">
        <f ca="1">VLOOKUP(D2434,档案!A:B,2,FALSE)</f>
        <v>农商行豹澥支行310028</v>
      </c>
      <c r="H2434" s="328">
        <f ca="1" t="shared" si="379"/>
        <v>45800</v>
      </c>
      <c r="I2434" s="344" t="str">
        <f ca="1" t="shared" si="380"/>
        <v>销售部刘江波报销4.7-4.25三明差旅费（扣借支4000元，实付435.43元）--个人</v>
      </c>
      <c r="J2434" s="344" t="str">
        <f ca="1" t="shared" si="381"/>
        <v>项目成本</v>
      </c>
      <c r="K2434" s="345">
        <f ca="1" t="shared" si="382"/>
        <v>0</v>
      </c>
      <c r="L2434" s="345">
        <f ca="1" t="shared" si="383"/>
        <v>435.43</v>
      </c>
      <c r="M2434" s="345">
        <f ca="1" t="shared" si="384"/>
        <v>326931.260000001</v>
      </c>
      <c r="N2434" s="345">
        <f ca="1" t="shared" si="385"/>
        <v>0</v>
      </c>
    </row>
    <row r="2435" ht="14.25" hidden="1" spans="1:14">
      <c r="A2435" s="334">
        <f>档案!A2434</f>
        <v>0</v>
      </c>
      <c r="B2435" s="334">
        <f ca="1" t="shared" ref="B2435:B2498" si="388">COUNTA(INDIRECT("'"&amp;A2435&amp;"'!a:a"))</f>
        <v>1</v>
      </c>
      <c r="D2435" s="334">
        <f ca="1" t="shared" si="386"/>
        <v>9</v>
      </c>
      <c r="E2435" s="327">
        <f ca="1" t="shared" si="387"/>
        <v>1096</v>
      </c>
      <c r="F2435" s="327" t="str">
        <f ca="1">VLOOKUP(D2435,档案!A:C,3,FALSE)</f>
        <v>武汉开明</v>
      </c>
      <c r="G2435" s="338" t="str">
        <f ca="1">VLOOKUP(D2435,档案!A:B,2,FALSE)</f>
        <v>农商行豹澥支行310028</v>
      </c>
      <c r="H2435" s="328">
        <f ca="1" t="shared" ref="H2435:H2498" si="389">INDEX(INDIRECT("'"&amp;$D2435&amp;"'!A:g"),$E2435,COLUMN()-7)</f>
        <v>45800</v>
      </c>
      <c r="I2435" s="344" t="str">
        <f ca="1" t="shared" ref="I2435:I2498" si="390">INDEX(INDIRECT("'"&amp;$D2435&amp;"'!A:g"),$E2435,COLUMN()-7)</f>
        <v>销售部燕志远报销4.15-4.18柳钢交通费--个人</v>
      </c>
      <c r="J2435" s="344" t="str">
        <f ca="1" t="shared" ref="J2435:J2498" si="391">INDEX(INDIRECT("'"&amp;$D2435&amp;"'!A:g"),$E2435,COLUMN()-7)</f>
        <v>项目成本</v>
      </c>
      <c r="K2435" s="345">
        <f ca="1" t="shared" ref="K2435:K2498" si="392">INDEX(INDIRECT("'"&amp;$D2435&amp;"'!A:g"),$E2435,COLUMN()-7)</f>
        <v>0</v>
      </c>
      <c r="L2435" s="345">
        <f ca="1" t="shared" ref="L2435:L2498" si="393">INDEX(INDIRECT("'"&amp;$D2435&amp;"'!A:g"),$E2435,COLUMN()-7)</f>
        <v>768</v>
      </c>
      <c r="M2435" s="345">
        <f ca="1" t="shared" ref="M2435:M2498" si="394">INDEX(INDIRECT("'"&amp;$D2435&amp;"'!A:g"),$E2435,COLUMN()-7)</f>
        <v>326163.260000001</v>
      </c>
      <c r="N2435" s="345">
        <f ca="1" t="shared" ref="N2435:N2498" si="395">INDEX(INDIRECT("'"&amp;$D2435&amp;"'!A:g"),$E2435,COLUMN()-7)</f>
        <v>0</v>
      </c>
    </row>
    <row r="2436" ht="14.25" hidden="1" spans="1:14">
      <c r="A2436" s="334">
        <f>档案!A2435</f>
        <v>0</v>
      </c>
      <c r="B2436" s="334">
        <f ca="1" t="shared" si="388"/>
        <v>1</v>
      </c>
      <c r="D2436" s="334">
        <f ca="1" t="shared" ref="D2436:D2499" si="396">IF(E2435&gt;=VLOOKUP(D2435,A:B,2,FALSE),D2435+1,D2435)</f>
        <v>9</v>
      </c>
      <c r="E2436" s="327">
        <f ca="1" t="shared" ref="E2436:E2499" si="397">IF(E2435&gt;=VLOOKUP(D2435,A:B,2,FALSE),3,E2435+1)</f>
        <v>1097</v>
      </c>
      <c r="F2436" s="327" t="str">
        <f ca="1">VLOOKUP(D2436,档案!A:C,3,FALSE)</f>
        <v>武汉开明</v>
      </c>
      <c r="G2436" s="338" t="str">
        <f ca="1">VLOOKUP(D2436,档案!A:B,2,FALSE)</f>
        <v>农商行豹澥支行310028</v>
      </c>
      <c r="H2436" s="328">
        <f ca="1" t="shared" si="389"/>
        <v>45800</v>
      </c>
      <c r="I2436" s="344" t="str">
        <f ca="1" t="shared" si="390"/>
        <v>销售部燕志远报销4.24-4.29广西贵钢差旅费--个人</v>
      </c>
      <c r="J2436" s="344" t="str">
        <f ca="1" t="shared" si="391"/>
        <v>项目成本</v>
      </c>
      <c r="K2436" s="345">
        <f ca="1" t="shared" si="392"/>
        <v>0</v>
      </c>
      <c r="L2436" s="345">
        <f ca="1" t="shared" si="393"/>
        <v>1370.04</v>
      </c>
      <c r="M2436" s="345">
        <f ca="1" t="shared" si="394"/>
        <v>324793.220000001</v>
      </c>
      <c r="N2436" s="345">
        <f ca="1" t="shared" si="395"/>
        <v>0</v>
      </c>
    </row>
    <row r="2437" ht="14.25" hidden="1" spans="1:14">
      <c r="A2437" s="334">
        <f>档案!A2436</f>
        <v>0</v>
      </c>
      <c r="B2437" s="334">
        <f ca="1" t="shared" si="388"/>
        <v>1</v>
      </c>
      <c r="D2437" s="334">
        <f ca="1" t="shared" si="396"/>
        <v>9</v>
      </c>
      <c r="E2437" s="327">
        <f ca="1" t="shared" si="397"/>
        <v>1098</v>
      </c>
      <c r="F2437" s="327" t="str">
        <f ca="1">VLOOKUP(D2437,档案!A:C,3,FALSE)</f>
        <v>武汉开明</v>
      </c>
      <c r="G2437" s="338" t="str">
        <f ca="1">VLOOKUP(D2437,档案!A:B,2,FALSE)</f>
        <v>农商行豹澥支行310028</v>
      </c>
      <c r="H2437" s="328">
        <f ca="1" t="shared" si="389"/>
        <v>45800</v>
      </c>
      <c r="I2437" s="344" t="str">
        <f ca="1" t="shared" si="390"/>
        <v>销售部燕志远报销4.7-4.12广西贵港差旅费--个人</v>
      </c>
      <c r="J2437" s="344" t="str">
        <f ca="1" t="shared" si="391"/>
        <v>项目成本</v>
      </c>
      <c r="K2437" s="345">
        <f ca="1" t="shared" si="392"/>
        <v>0</v>
      </c>
      <c r="L2437" s="345">
        <f ca="1" t="shared" si="393"/>
        <v>1256.43</v>
      </c>
      <c r="M2437" s="345">
        <f ca="1" t="shared" si="394"/>
        <v>323536.790000001</v>
      </c>
      <c r="N2437" s="345">
        <f ca="1" t="shared" si="395"/>
        <v>0</v>
      </c>
    </row>
    <row r="2438" ht="14.25" hidden="1" spans="1:14">
      <c r="A2438" s="334">
        <f>档案!A2437</f>
        <v>0</v>
      </c>
      <c r="B2438" s="334">
        <f ca="1" t="shared" si="388"/>
        <v>1</v>
      </c>
      <c r="D2438" s="334">
        <f ca="1" t="shared" si="396"/>
        <v>9</v>
      </c>
      <c r="E2438" s="327">
        <f ca="1" t="shared" si="397"/>
        <v>1099</v>
      </c>
      <c r="F2438" s="327" t="str">
        <f ca="1">VLOOKUP(D2438,档案!A:C,3,FALSE)</f>
        <v>武汉开明</v>
      </c>
      <c r="G2438" s="338" t="str">
        <f ca="1">VLOOKUP(D2438,档案!A:B,2,FALSE)</f>
        <v>农商行豹澥支行310028</v>
      </c>
      <c r="H2438" s="328">
        <f ca="1" t="shared" si="389"/>
        <v>45800</v>
      </c>
      <c r="I2438" s="344" t="str">
        <f ca="1" t="shared" si="390"/>
        <v>转李晶日照钢铁借支</v>
      </c>
      <c r="J2438" s="344" t="str">
        <f ca="1" t="shared" si="391"/>
        <v>项目成本</v>
      </c>
      <c r="K2438" s="345">
        <f ca="1" t="shared" si="392"/>
        <v>0</v>
      </c>
      <c r="L2438" s="345">
        <f ca="1" t="shared" si="393"/>
        <v>140200</v>
      </c>
      <c r="M2438" s="345">
        <f ca="1" t="shared" si="394"/>
        <v>183336.790000001</v>
      </c>
      <c r="N2438" s="345">
        <f ca="1" t="shared" si="395"/>
        <v>0</v>
      </c>
    </row>
    <row r="2439" ht="14.25" hidden="1" spans="1:14">
      <c r="A2439" s="334">
        <f>档案!A2438</f>
        <v>0</v>
      </c>
      <c r="B2439" s="334">
        <f ca="1" t="shared" si="388"/>
        <v>1</v>
      </c>
      <c r="D2439" s="334">
        <f ca="1" t="shared" si="396"/>
        <v>9</v>
      </c>
      <c r="E2439" s="327">
        <f ca="1" t="shared" si="397"/>
        <v>1100</v>
      </c>
      <c r="F2439" s="327" t="str">
        <f ca="1">VLOOKUP(D2439,档案!A:C,3,FALSE)</f>
        <v>武汉开明</v>
      </c>
      <c r="G2439" s="338" t="str">
        <f ca="1">VLOOKUP(D2439,档案!A:B,2,FALSE)</f>
        <v>农商行豹澥支行310028</v>
      </c>
      <c r="H2439" s="328">
        <f ca="1" t="shared" si="389"/>
        <v>45800</v>
      </c>
      <c r="I2439" s="344" t="str">
        <f ca="1" t="shared" si="390"/>
        <v>转林柱生日照钢铁借支</v>
      </c>
      <c r="J2439" s="344" t="str">
        <f ca="1" t="shared" si="391"/>
        <v>项目成本</v>
      </c>
      <c r="K2439" s="345">
        <f ca="1" t="shared" si="392"/>
        <v>0</v>
      </c>
      <c r="L2439" s="345">
        <f ca="1" t="shared" si="393"/>
        <v>150000</v>
      </c>
      <c r="M2439" s="345">
        <f ca="1" t="shared" si="394"/>
        <v>33336.7900000009</v>
      </c>
      <c r="N2439" s="345">
        <f ca="1" t="shared" si="395"/>
        <v>0</v>
      </c>
    </row>
    <row r="2440" ht="14.25" hidden="1" spans="1:14">
      <c r="A2440" s="334">
        <f>档案!A2439</f>
        <v>0</v>
      </c>
      <c r="B2440" s="334">
        <f ca="1" t="shared" si="388"/>
        <v>1</v>
      </c>
      <c r="D2440" s="334">
        <f ca="1" t="shared" si="396"/>
        <v>9</v>
      </c>
      <c r="E2440" s="327">
        <f ca="1" t="shared" si="397"/>
        <v>1101</v>
      </c>
      <c r="F2440" s="327" t="str">
        <f ca="1">VLOOKUP(D2440,档案!A:C,3,FALSE)</f>
        <v>武汉开明</v>
      </c>
      <c r="G2440" s="338" t="str">
        <f ca="1">VLOOKUP(D2440,档案!A:B,2,FALSE)</f>
        <v>农商行豹澥支行310028</v>
      </c>
      <c r="H2440" s="328">
        <f ca="1" t="shared" si="389"/>
        <v>45800</v>
      </c>
      <c r="I2440" s="344" t="str">
        <f ca="1" t="shared" si="390"/>
        <v>ETC扣款</v>
      </c>
      <c r="J2440" s="344" t="str">
        <f ca="1" t="shared" si="391"/>
        <v>项目成本</v>
      </c>
      <c r="K2440" s="345">
        <f ca="1" t="shared" si="392"/>
        <v>0</v>
      </c>
      <c r="L2440" s="345">
        <f ca="1" t="shared" si="393"/>
        <v>59.85</v>
      </c>
      <c r="M2440" s="345">
        <f ca="1" t="shared" si="394"/>
        <v>33276.9400000009</v>
      </c>
      <c r="N2440" s="345">
        <f ca="1" t="shared" si="395"/>
        <v>0</v>
      </c>
    </row>
    <row r="2441" ht="14.25" hidden="1" spans="1:14">
      <c r="A2441" s="334">
        <f>档案!A2440</f>
        <v>0</v>
      </c>
      <c r="B2441" s="334">
        <f ca="1" t="shared" si="388"/>
        <v>1</v>
      </c>
      <c r="D2441" s="334">
        <f ca="1" t="shared" si="396"/>
        <v>9</v>
      </c>
      <c r="E2441" s="327">
        <f ca="1" t="shared" si="397"/>
        <v>1102</v>
      </c>
      <c r="F2441" s="327" t="str">
        <f ca="1">VLOOKUP(D2441,档案!A:C,3,FALSE)</f>
        <v>武汉开明</v>
      </c>
      <c r="G2441" s="338" t="str">
        <f ca="1">VLOOKUP(D2441,档案!A:B,2,FALSE)</f>
        <v>农商行豹澥支行310028</v>
      </c>
      <c r="H2441" s="328">
        <f ca="1" t="shared" si="389"/>
        <v>45801</v>
      </c>
      <c r="I2441" s="344" t="str">
        <f ca="1" t="shared" si="390"/>
        <v>ETC扣款</v>
      </c>
      <c r="J2441" s="344" t="str">
        <f ca="1" t="shared" si="391"/>
        <v>项目成本</v>
      </c>
      <c r="K2441" s="345">
        <f ca="1" t="shared" si="392"/>
        <v>0</v>
      </c>
      <c r="L2441" s="345">
        <f ca="1" t="shared" si="393"/>
        <v>128.25</v>
      </c>
      <c r="M2441" s="345">
        <f ca="1" t="shared" si="394"/>
        <v>33148.6900000009</v>
      </c>
      <c r="N2441" s="345">
        <f ca="1" t="shared" si="395"/>
        <v>0</v>
      </c>
    </row>
    <row r="2442" ht="14.25" hidden="1" spans="1:14">
      <c r="A2442" s="334">
        <f>档案!A2441</f>
        <v>0</v>
      </c>
      <c r="B2442" s="334">
        <f ca="1" t="shared" si="388"/>
        <v>1</v>
      </c>
      <c r="D2442" s="334">
        <f ca="1" t="shared" si="396"/>
        <v>9</v>
      </c>
      <c r="E2442" s="327">
        <f ca="1" t="shared" si="397"/>
        <v>1103</v>
      </c>
      <c r="F2442" s="327" t="str">
        <f ca="1">VLOOKUP(D2442,档案!A:C,3,FALSE)</f>
        <v>武汉开明</v>
      </c>
      <c r="G2442" s="338" t="str">
        <f ca="1">VLOOKUP(D2442,档案!A:B,2,FALSE)</f>
        <v>农商行豹澥支行310028</v>
      </c>
      <c r="H2442" s="328">
        <f ca="1" t="shared" si="389"/>
        <v>45801</v>
      </c>
      <c r="I2442" s="344" t="str">
        <f ca="1" t="shared" si="390"/>
        <v>ETC扣款</v>
      </c>
      <c r="J2442" s="344" t="str">
        <f ca="1" t="shared" si="391"/>
        <v>项目成本</v>
      </c>
      <c r="K2442" s="345">
        <f ca="1" t="shared" si="392"/>
        <v>0</v>
      </c>
      <c r="L2442" s="345">
        <f ca="1" t="shared" si="393"/>
        <v>7.6</v>
      </c>
      <c r="M2442" s="345">
        <f ca="1" t="shared" si="394"/>
        <v>33141.0900000009</v>
      </c>
      <c r="N2442" s="345">
        <f ca="1" t="shared" si="395"/>
        <v>0</v>
      </c>
    </row>
    <row r="2443" ht="14.25" hidden="1" spans="1:14">
      <c r="A2443" s="334">
        <f>档案!A2442</f>
        <v>0</v>
      </c>
      <c r="B2443" s="334">
        <f ca="1" t="shared" si="388"/>
        <v>1</v>
      </c>
      <c r="D2443" s="334">
        <f ca="1" t="shared" si="396"/>
        <v>9</v>
      </c>
      <c r="E2443" s="327">
        <f ca="1" t="shared" si="397"/>
        <v>1104</v>
      </c>
      <c r="F2443" s="327" t="str">
        <f ca="1">VLOOKUP(D2443,档案!A:C,3,FALSE)</f>
        <v>武汉开明</v>
      </c>
      <c r="G2443" s="338" t="str">
        <f ca="1">VLOOKUP(D2443,档案!A:B,2,FALSE)</f>
        <v>农商行豹澥支行310028</v>
      </c>
      <c r="H2443" s="328">
        <f ca="1" t="shared" si="389"/>
        <v>45803</v>
      </c>
      <c r="I2443" s="344" t="str">
        <f ca="1" t="shared" si="390"/>
        <v>收到李晶退回日照钢铁借支</v>
      </c>
      <c r="J2443" s="344" t="str">
        <f ca="1" t="shared" si="391"/>
        <v>其他收款</v>
      </c>
      <c r="K2443" s="345">
        <f ca="1" t="shared" si="392"/>
        <v>50000</v>
      </c>
      <c r="L2443" s="345">
        <f ca="1" t="shared" si="393"/>
        <v>0</v>
      </c>
      <c r="M2443" s="345">
        <f ca="1" t="shared" si="394"/>
        <v>83141.0900000009</v>
      </c>
      <c r="N2443" s="345">
        <f ca="1" t="shared" si="395"/>
        <v>0</v>
      </c>
    </row>
    <row r="2444" ht="14.25" hidden="1" spans="1:14">
      <c r="A2444" s="334">
        <f>档案!A2443</f>
        <v>0</v>
      </c>
      <c r="B2444" s="334">
        <f ca="1" t="shared" si="388"/>
        <v>1</v>
      </c>
      <c r="D2444" s="334">
        <f ca="1" t="shared" si="396"/>
        <v>9</v>
      </c>
      <c r="E2444" s="327">
        <f ca="1" t="shared" si="397"/>
        <v>1105</v>
      </c>
      <c r="F2444" s="327" t="str">
        <f ca="1">VLOOKUP(D2444,档案!A:C,3,FALSE)</f>
        <v>武汉开明</v>
      </c>
      <c r="G2444" s="338" t="str">
        <f ca="1">VLOOKUP(D2444,档案!A:B,2,FALSE)</f>
        <v>农商行豹澥支行310028</v>
      </c>
      <c r="H2444" s="328">
        <f ca="1" t="shared" si="389"/>
        <v>45803</v>
      </c>
      <c r="I2444" s="344" t="str">
        <f ca="1" t="shared" si="390"/>
        <v>收到武汉浦发转款</v>
      </c>
      <c r="J2444" s="344" t="str">
        <f ca="1" t="shared" si="391"/>
        <v>他行转入或存现</v>
      </c>
      <c r="K2444" s="345">
        <f ca="1" t="shared" si="392"/>
        <v>200000</v>
      </c>
      <c r="L2444" s="345">
        <f ca="1" t="shared" si="393"/>
        <v>0</v>
      </c>
      <c r="M2444" s="345">
        <f ca="1" t="shared" si="394"/>
        <v>283141.090000001</v>
      </c>
      <c r="N2444" s="345">
        <f ca="1" t="shared" si="395"/>
        <v>0</v>
      </c>
    </row>
    <row r="2445" ht="14.25" hidden="1" spans="1:14">
      <c r="A2445" s="334">
        <f>档案!A2444</f>
        <v>0</v>
      </c>
      <c r="B2445" s="334">
        <f ca="1" t="shared" si="388"/>
        <v>1</v>
      </c>
      <c r="D2445" s="334">
        <f ca="1" t="shared" si="396"/>
        <v>9</v>
      </c>
      <c r="E2445" s="327">
        <f ca="1" t="shared" si="397"/>
        <v>1106</v>
      </c>
      <c r="F2445" s="327" t="str">
        <f ca="1">VLOOKUP(D2445,档案!A:C,3,FALSE)</f>
        <v>武汉开明</v>
      </c>
      <c r="G2445" s="338" t="str">
        <f ca="1">VLOOKUP(D2445,档案!A:B,2,FALSE)</f>
        <v>农商行豹澥支行310028</v>
      </c>
      <c r="H2445" s="328">
        <f ca="1" t="shared" si="389"/>
        <v>45803</v>
      </c>
      <c r="I2445" s="344" t="str">
        <f ca="1" t="shared" si="390"/>
        <v>商务部冯肖用款青海发投碱业有限公司5台锅炉喷水减温器更换项目(二次)广联达预算费付冉启栋--个人</v>
      </c>
      <c r="J2445" s="344" t="str">
        <f ca="1" t="shared" si="391"/>
        <v>付日常费用</v>
      </c>
      <c r="K2445" s="345">
        <f ca="1" t="shared" si="392"/>
        <v>0</v>
      </c>
      <c r="L2445" s="345">
        <f ca="1" t="shared" si="393"/>
        <v>200</v>
      </c>
      <c r="M2445" s="345">
        <f ca="1" t="shared" si="394"/>
        <v>282941.090000001</v>
      </c>
      <c r="N2445" s="345">
        <f ca="1" t="shared" si="395"/>
        <v>0</v>
      </c>
    </row>
    <row r="2446" ht="14.25" hidden="1" spans="1:14">
      <c r="A2446" s="334">
        <f>档案!A2445</f>
        <v>0</v>
      </c>
      <c r="B2446" s="334">
        <f ca="1" t="shared" si="388"/>
        <v>1</v>
      </c>
      <c r="D2446" s="334">
        <f ca="1" t="shared" si="396"/>
        <v>9</v>
      </c>
      <c r="E2446" s="327">
        <f ca="1" t="shared" si="397"/>
        <v>1107</v>
      </c>
      <c r="F2446" s="327" t="str">
        <f ca="1">VLOOKUP(D2446,档案!A:C,3,FALSE)</f>
        <v>武汉开明</v>
      </c>
      <c r="G2446" s="338" t="str">
        <f ca="1">VLOOKUP(D2446,档案!A:B,2,FALSE)</f>
        <v>农商行豹澥支行310028</v>
      </c>
      <c r="H2446" s="328">
        <f ca="1" t="shared" si="389"/>
        <v>45803</v>
      </c>
      <c r="I2446" s="344" t="str">
        <f ca="1" t="shared" si="390"/>
        <v>商务部冯肖用款青海发投碱业有限公司 各车间厂房彩钢屋面修缮项目外协协助(广联达制作)（二次）付冉启栋--个人</v>
      </c>
      <c r="J2446" s="344" t="str">
        <f ca="1" t="shared" si="391"/>
        <v>付日常费用</v>
      </c>
      <c r="K2446" s="345">
        <f ca="1" t="shared" si="392"/>
        <v>0</v>
      </c>
      <c r="L2446" s="345">
        <f ca="1" t="shared" si="393"/>
        <v>100</v>
      </c>
      <c r="M2446" s="345">
        <f ca="1" t="shared" si="394"/>
        <v>282841.090000001</v>
      </c>
      <c r="N2446" s="345">
        <f ca="1" t="shared" si="395"/>
        <v>0</v>
      </c>
    </row>
    <row r="2447" ht="14.25" hidden="1" spans="1:14">
      <c r="A2447" s="334">
        <f>档案!A2446</f>
        <v>0</v>
      </c>
      <c r="B2447" s="334">
        <f ca="1" t="shared" si="388"/>
        <v>1</v>
      </c>
      <c r="D2447" s="334">
        <f ca="1" t="shared" si="396"/>
        <v>9</v>
      </c>
      <c r="E2447" s="327">
        <f ca="1" t="shared" si="397"/>
        <v>1108</v>
      </c>
      <c r="F2447" s="327" t="str">
        <f ca="1">VLOOKUP(D2447,档案!A:C,3,FALSE)</f>
        <v>武汉开明</v>
      </c>
      <c r="G2447" s="338" t="str">
        <f ca="1">VLOOKUP(D2447,档案!A:B,2,FALSE)</f>
        <v>农商行豹澥支行310028</v>
      </c>
      <c r="H2447" s="328">
        <f ca="1" t="shared" si="389"/>
        <v>45803</v>
      </c>
      <c r="I2447" s="344" t="str">
        <f ca="1" t="shared" si="390"/>
        <v>生产部李晶用款日照钢铁抢修期间新增40多人房租付杨丽丽--个人</v>
      </c>
      <c r="J2447" s="344" t="str">
        <f ca="1" t="shared" si="391"/>
        <v>项目成本</v>
      </c>
      <c r="K2447" s="345">
        <f ca="1" t="shared" si="392"/>
        <v>0</v>
      </c>
      <c r="L2447" s="345">
        <f ca="1" t="shared" si="393"/>
        <v>6600</v>
      </c>
      <c r="M2447" s="345">
        <f ca="1" t="shared" si="394"/>
        <v>276241.090000001</v>
      </c>
      <c r="N2447" s="345">
        <f ca="1" t="shared" si="395"/>
        <v>0</v>
      </c>
    </row>
    <row r="2448" ht="14.25" hidden="1" spans="1:14">
      <c r="A2448" s="334">
        <f>档案!A2447</f>
        <v>0</v>
      </c>
      <c r="B2448" s="334">
        <f ca="1" t="shared" si="388"/>
        <v>1</v>
      </c>
      <c r="D2448" s="334">
        <f ca="1" t="shared" si="396"/>
        <v>9</v>
      </c>
      <c r="E2448" s="327">
        <f ca="1" t="shared" si="397"/>
        <v>1109</v>
      </c>
      <c r="F2448" s="327" t="str">
        <f ca="1">VLOOKUP(D2448,档案!A:C,3,FALSE)</f>
        <v>武汉开明</v>
      </c>
      <c r="G2448" s="338" t="str">
        <f ca="1">VLOOKUP(D2448,档案!A:B,2,FALSE)</f>
        <v>农商行豹澥支行310028</v>
      </c>
      <c r="H2448" s="328">
        <f ca="1" t="shared" si="389"/>
        <v>45803</v>
      </c>
      <c r="I2448" s="344" t="str">
        <f ca="1" t="shared" si="390"/>
        <v>生产部李权智用款青海发投供压缩 3.82MPA蒸汽项目工程预付款付周金国--个人</v>
      </c>
      <c r="J2448" s="344" t="str">
        <f ca="1" t="shared" si="391"/>
        <v>项目成本</v>
      </c>
      <c r="K2448" s="345">
        <f ca="1" t="shared" si="392"/>
        <v>0</v>
      </c>
      <c r="L2448" s="345">
        <f ca="1" t="shared" si="393"/>
        <v>19000</v>
      </c>
      <c r="M2448" s="345">
        <f ca="1" t="shared" si="394"/>
        <v>257241.090000001</v>
      </c>
      <c r="N2448" s="345">
        <f ca="1" t="shared" si="395"/>
        <v>0</v>
      </c>
    </row>
    <row r="2449" ht="14.25" hidden="1" spans="1:14">
      <c r="A2449" s="334">
        <f>档案!A2448</f>
        <v>0</v>
      </c>
      <c r="B2449" s="334">
        <f ca="1" t="shared" si="388"/>
        <v>1</v>
      </c>
      <c r="D2449" s="334">
        <f ca="1" t="shared" si="396"/>
        <v>9</v>
      </c>
      <c r="E2449" s="327">
        <f ca="1" t="shared" si="397"/>
        <v>1110</v>
      </c>
      <c r="F2449" s="327" t="str">
        <f ca="1">VLOOKUP(D2449,档案!A:C,3,FALSE)</f>
        <v>武汉开明</v>
      </c>
      <c r="G2449" s="338" t="str">
        <f ca="1">VLOOKUP(D2449,档案!A:B,2,FALSE)</f>
        <v>农商行豹澥支行310028</v>
      </c>
      <c r="H2449" s="328">
        <f ca="1" t="shared" si="389"/>
        <v>45803</v>
      </c>
      <c r="I2449" s="344" t="str">
        <f ca="1" t="shared" si="390"/>
        <v>ETC扣款</v>
      </c>
      <c r="J2449" s="344" t="str">
        <f ca="1" t="shared" si="391"/>
        <v>项目成本</v>
      </c>
      <c r="K2449" s="345">
        <f ca="1" t="shared" si="392"/>
        <v>0</v>
      </c>
      <c r="L2449" s="345">
        <f ca="1" t="shared" si="393"/>
        <v>18.05</v>
      </c>
      <c r="M2449" s="345">
        <f ca="1" t="shared" si="394"/>
        <v>257223.040000001</v>
      </c>
      <c r="N2449" s="345">
        <f ca="1" t="shared" si="395"/>
        <v>0</v>
      </c>
    </row>
    <row r="2450" ht="14.25" hidden="1" spans="1:14">
      <c r="A2450" s="334">
        <f>档案!A2449</f>
        <v>0</v>
      </c>
      <c r="B2450" s="334">
        <f ca="1" t="shared" si="388"/>
        <v>1</v>
      </c>
      <c r="D2450" s="334">
        <f ca="1" t="shared" si="396"/>
        <v>9</v>
      </c>
      <c r="E2450" s="327">
        <f ca="1" t="shared" si="397"/>
        <v>1111</v>
      </c>
      <c r="F2450" s="327" t="str">
        <f ca="1">VLOOKUP(D2450,档案!A:C,3,FALSE)</f>
        <v>武汉开明</v>
      </c>
      <c r="G2450" s="338" t="str">
        <f ca="1">VLOOKUP(D2450,档案!A:B,2,FALSE)</f>
        <v>农商行豹澥支行310028</v>
      </c>
      <c r="H2450" s="328">
        <f ca="1" t="shared" si="389"/>
        <v>45803</v>
      </c>
      <c r="I2450" s="344" t="str">
        <f ca="1" t="shared" si="390"/>
        <v>ETC扣款</v>
      </c>
      <c r="J2450" s="344" t="str">
        <f ca="1" t="shared" si="391"/>
        <v>项目成本</v>
      </c>
      <c r="K2450" s="345">
        <f ca="1" t="shared" si="392"/>
        <v>0</v>
      </c>
      <c r="L2450" s="345">
        <f ca="1" t="shared" si="393"/>
        <v>99.63</v>
      </c>
      <c r="M2450" s="345">
        <f ca="1" t="shared" si="394"/>
        <v>257123.410000001</v>
      </c>
      <c r="N2450" s="345">
        <f ca="1" t="shared" si="395"/>
        <v>0</v>
      </c>
    </row>
    <row r="2451" ht="14.25" hidden="1" spans="1:14">
      <c r="A2451" s="334">
        <f>档案!A2450</f>
        <v>0</v>
      </c>
      <c r="B2451" s="334">
        <f ca="1" t="shared" si="388"/>
        <v>1</v>
      </c>
      <c r="D2451" s="334">
        <f ca="1" t="shared" si="396"/>
        <v>9</v>
      </c>
      <c r="E2451" s="327">
        <f ca="1" t="shared" si="397"/>
        <v>1112</v>
      </c>
      <c r="F2451" s="327" t="str">
        <f ca="1">VLOOKUP(D2451,档案!A:C,3,FALSE)</f>
        <v>武汉开明</v>
      </c>
      <c r="G2451" s="338" t="str">
        <f ca="1">VLOOKUP(D2451,档案!A:B,2,FALSE)</f>
        <v>农商行豹澥支行310028</v>
      </c>
      <c r="H2451" s="328">
        <f ca="1" t="shared" si="389"/>
        <v>45803</v>
      </c>
      <c r="I2451" s="344" t="str">
        <f ca="1" t="shared" si="390"/>
        <v>ETC扣款</v>
      </c>
      <c r="J2451" s="344" t="str">
        <f ca="1" t="shared" si="391"/>
        <v>项目成本</v>
      </c>
      <c r="K2451" s="345">
        <f ca="1" t="shared" si="392"/>
        <v>0</v>
      </c>
      <c r="L2451" s="345">
        <f ca="1" t="shared" si="393"/>
        <v>76</v>
      </c>
      <c r="M2451" s="345">
        <f ca="1" t="shared" si="394"/>
        <v>257047.410000001</v>
      </c>
      <c r="N2451" s="345">
        <f ca="1" t="shared" si="395"/>
        <v>0</v>
      </c>
    </row>
    <row r="2452" ht="14.25" hidden="1" spans="1:14">
      <c r="A2452" s="334">
        <f>档案!A2451</f>
        <v>0</v>
      </c>
      <c r="B2452" s="334">
        <f ca="1" t="shared" si="388"/>
        <v>1</v>
      </c>
      <c r="D2452" s="334">
        <f ca="1" t="shared" si="396"/>
        <v>9</v>
      </c>
      <c r="E2452" s="327">
        <f ca="1" t="shared" si="397"/>
        <v>1113</v>
      </c>
      <c r="F2452" s="327" t="str">
        <f ca="1">VLOOKUP(D2452,档案!A:C,3,FALSE)</f>
        <v>武汉开明</v>
      </c>
      <c r="G2452" s="338" t="str">
        <f ca="1">VLOOKUP(D2452,档案!A:B,2,FALSE)</f>
        <v>农商行豹澥支行310028</v>
      </c>
      <c r="H2452" s="328">
        <f ca="1" t="shared" si="389"/>
        <v>45803</v>
      </c>
      <c r="I2452" s="344" t="str">
        <f ca="1" t="shared" si="390"/>
        <v>日照钢铁托轮油采购付洛阳正本润滑材料有限公司</v>
      </c>
      <c r="J2452" s="344" t="str">
        <f ca="1" t="shared" si="391"/>
        <v>项目成本</v>
      </c>
      <c r="K2452" s="345">
        <f ca="1" t="shared" si="392"/>
        <v>0</v>
      </c>
      <c r="L2452" s="345">
        <f ca="1" t="shared" si="393"/>
        <v>4590</v>
      </c>
      <c r="M2452" s="345">
        <f ca="1" t="shared" si="394"/>
        <v>252457.410000001</v>
      </c>
      <c r="N2452" s="345">
        <f ca="1" t="shared" si="395"/>
        <v>0</v>
      </c>
    </row>
    <row r="2453" ht="14.25" hidden="1" spans="1:14">
      <c r="A2453" s="334">
        <f>档案!A2452</f>
        <v>0</v>
      </c>
      <c r="B2453" s="334">
        <f ca="1" t="shared" si="388"/>
        <v>1</v>
      </c>
      <c r="D2453" s="334">
        <f ca="1" t="shared" si="396"/>
        <v>9</v>
      </c>
      <c r="E2453" s="327">
        <f ca="1" t="shared" si="397"/>
        <v>1114</v>
      </c>
      <c r="F2453" s="327" t="str">
        <f ca="1">VLOOKUP(D2453,档案!A:C,3,FALSE)</f>
        <v>武汉开明</v>
      </c>
      <c r="G2453" s="338" t="str">
        <f ca="1">VLOOKUP(D2453,档案!A:B,2,FALSE)</f>
        <v>农商行豹澥支行310028</v>
      </c>
      <c r="H2453" s="328">
        <f ca="1" t="shared" si="389"/>
        <v>45804</v>
      </c>
      <c r="I2453" s="344" t="str">
        <f ca="1" t="shared" si="390"/>
        <v>综合部蒋霞用款汪瑞青14549.51元（加班费 3968.05 元+未休年休假工资差额10581.46 元）--个人</v>
      </c>
      <c r="J2453" s="344" t="str">
        <f ca="1" t="shared" si="391"/>
        <v>付日常费用</v>
      </c>
      <c r="K2453" s="345">
        <f ca="1" t="shared" si="392"/>
        <v>0</v>
      </c>
      <c r="L2453" s="345">
        <f ca="1" t="shared" si="393"/>
        <v>14549.51</v>
      </c>
      <c r="M2453" s="345">
        <f ca="1" t="shared" si="394"/>
        <v>237907.900000001</v>
      </c>
      <c r="N2453" s="345">
        <f ca="1" t="shared" si="395"/>
        <v>0</v>
      </c>
    </row>
    <row r="2454" ht="14.25" hidden="1" spans="1:14">
      <c r="A2454" s="334">
        <f>档案!A2453</f>
        <v>0</v>
      </c>
      <c r="B2454" s="334">
        <f ca="1" t="shared" si="388"/>
        <v>1</v>
      </c>
      <c r="D2454" s="334">
        <f ca="1" t="shared" si="396"/>
        <v>9</v>
      </c>
      <c r="E2454" s="327">
        <f ca="1" t="shared" si="397"/>
        <v>1115</v>
      </c>
      <c r="F2454" s="327" t="str">
        <f ca="1">VLOOKUP(D2454,档案!A:C,3,FALSE)</f>
        <v>武汉开明</v>
      </c>
      <c r="G2454" s="338" t="str">
        <f ca="1">VLOOKUP(D2454,档案!A:B,2,FALSE)</f>
        <v>农商行豹澥支行310028</v>
      </c>
      <c r="H2454" s="328">
        <f ca="1" t="shared" si="389"/>
        <v>45804</v>
      </c>
      <c r="I2454" s="344" t="str">
        <f ca="1" t="shared" si="390"/>
        <v>综合部蒋霞用款武汉开明官网建设（多平台响应式）付中企动力科技股份有限公司武汉第二分公司--公司</v>
      </c>
      <c r="J2454" s="344" t="str">
        <f ca="1" t="shared" si="391"/>
        <v>付日常费用</v>
      </c>
      <c r="K2454" s="345">
        <f ca="1" t="shared" si="392"/>
        <v>0</v>
      </c>
      <c r="L2454" s="345">
        <f ca="1" t="shared" si="393"/>
        <v>20000</v>
      </c>
      <c r="M2454" s="345">
        <f ca="1" t="shared" si="394"/>
        <v>217907.900000001</v>
      </c>
      <c r="N2454" s="345">
        <f ca="1" t="shared" si="395"/>
        <v>0</v>
      </c>
    </row>
    <row r="2455" ht="14.25" hidden="1" spans="1:14">
      <c r="A2455" s="334">
        <f>档案!A2454</f>
        <v>0</v>
      </c>
      <c r="B2455" s="334">
        <f ca="1" t="shared" si="388"/>
        <v>1</v>
      </c>
      <c r="D2455" s="334">
        <f ca="1" t="shared" si="396"/>
        <v>9</v>
      </c>
      <c r="E2455" s="327">
        <f ca="1" t="shared" si="397"/>
        <v>1116</v>
      </c>
      <c r="F2455" s="327" t="str">
        <f ca="1">VLOOKUP(D2455,档案!A:C,3,FALSE)</f>
        <v>武汉开明</v>
      </c>
      <c r="G2455" s="338" t="str">
        <f ca="1">VLOOKUP(D2455,档案!A:B,2,FALSE)</f>
        <v>农商行豹澥支行310028</v>
      </c>
      <c r="H2455" s="328">
        <f ca="1" t="shared" si="389"/>
        <v>45804</v>
      </c>
      <c r="I2455" s="344" t="str">
        <f ca="1" t="shared" si="390"/>
        <v>ETC扣款</v>
      </c>
      <c r="J2455" s="344" t="str">
        <f ca="1" t="shared" si="391"/>
        <v>项目成本</v>
      </c>
      <c r="K2455" s="345">
        <f ca="1" t="shared" si="392"/>
        <v>0</v>
      </c>
      <c r="L2455" s="345">
        <f ca="1" t="shared" si="393"/>
        <v>55.1</v>
      </c>
      <c r="M2455" s="345">
        <f ca="1" t="shared" si="394"/>
        <v>217852.800000001</v>
      </c>
      <c r="N2455" s="345">
        <f ca="1" t="shared" si="395"/>
        <v>0</v>
      </c>
    </row>
    <row r="2456" ht="14.25" hidden="1" spans="1:14">
      <c r="A2456" s="334">
        <f>档案!A2455</f>
        <v>0</v>
      </c>
      <c r="B2456" s="334">
        <f ca="1" t="shared" si="388"/>
        <v>1</v>
      </c>
      <c r="D2456" s="334">
        <f ca="1" t="shared" si="396"/>
        <v>9</v>
      </c>
      <c r="E2456" s="327">
        <f ca="1" t="shared" si="397"/>
        <v>1117</v>
      </c>
      <c r="F2456" s="327" t="str">
        <f ca="1">VLOOKUP(D2456,档案!A:C,3,FALSE)</f>
        <v>武汉开明</v>
      </c>
      <c r="G2456" s="338" t="str">
        <f ca="1">VLOOKUP(D2456,档案!A:B,2,FALSE)</f>
        <v>农商行豹澥支行310028</v>
      </c>
      <c r="H2456" s="328">
        <f ca="1" t="shared" si="389"/>
        <v>45804</v>
      </c>
      <c r="I2456" s="344" t="str">
        <f ca="1" t="shared" si="390"/>
        <v>ETC扣款</v>
      </c>
      <c r="J2456" s="344" t="str">
        <f ca="1" t="shared" si="391"/>
        <v>项目成本</v>
      </c>
      <c r="K2456" s="345">
        <f ca="1" t="shared" si="392"/>
        <v>0</v>
      </c>
      <c r="L2456" s="345">
        <f ca="1" t="shared" si="393"/>
        <v>9.5</v>
      </c>
      <c r="M2456" s="345">
        <f ca="1" t="shared" si="394"/>
        <v>217843.300000001</v>
      </c>
      <c r="N2456" s="345">
        <f ca="1" t="shared" si="395"/>
        <v>0</v>
      </c>
    </row>
    <row r="2457" ht="14.25" hidden="1" spans="1:14">
      <c r="A2457" s="334">
        <f>档案!A2456</f>
        <v>0</v>
      </c>
      <c r="B2457" s="334">
        <f ca="1" t="shared" si="388"/>
        <v>1</v>
      </c>
      <c r="D2457" s="334">
        <f ca="1" t="shared" si="396"/>
        <v>9</v>
      </c>
      <c r="E2457" s="327">
        <f ca="1" t="shared" si="397"/>
        <v>1118</v>
      </c>
      <c r="F2457" s="327" t="str">
        <f ca="1">VLOOKUP(D2457,档案!A:C,3,FALSE)</f>
        <v>武汉开明</v>
      </c>
      <c r="G2457" s="338" t="str">
        <f ca="1">VLOOKUP(D2457,档案!A:B,2,FALSE)</f>
        <v>农商行豹澥支行310028</v>
      </c>
      <c r="H2457" s="328">
        <f ca="1" t="shared" si="389"/>
        <v>45804</v>
      </c>
      <c r="I2457" s="344" t="str">
        <f ca="1" t="shared" si="390"/>
        <v>ETC扣款</v>
      </c>
      <c r="J2457" s="344" t="str">
        <f ca="1" t="shared" si="391"/>
        <v>项目成本</v>
      </c>
      <c r="K2457" s="345">
        <f ca="1" t="shared" si="392"/>
        <v>0</v>
      </c>
      <c r="L2457" s="345">
        <f ca="1" t="shared" si="393"/>
        <v>46.55</v>
      </c>
      <c r="M2457" s="345">
        <f ca="1" t="shared" si="394"/>
        <v>217796.750000001</v>
      </c>
      <c r="N2457" s="345">
        <f ca="1" t="shared" si="395"/>
        <v>0</v>
      </c>
    </row>
    <row r="2458" ht="14.25" hidden="1" spans="1:14">
      <c r="A2458" s="334">
        <f>档案!A2457</f>
        <v>0</v>
      </c>
      <c r="B2458" s="334">
        <f ca="1" t="shared" si="388"/>
        <v>1</v>
      </c>
      <c r="D2458" s="334">
        <f ca="1" t="shared" si="396"/>
        <v>9</v>
      </c>
      <c r="E2458" s="327">
        <f ca="1" t="shared" si="397"/>
        <v>1119</v>
      </c>
      <c r="F2458" s="327" t="str">
        <f ca="1">VLOOKUP(D2458,档案!A:C,3,FALSE)</f>
        <v>武汉开明</v>
      </c>
      <c r="G2458" s="338" t="str">
        <f ca="1">VLOOKUP(D2458,档案!A:B,2,FALSE)</f>
        <v>农商行豹澥支行310028</v>
      </c>
      <c r="H2458" s="328">
        <f ca="1" t="shared" si="389"/>
        <v>45804</v>
      </c>
      <c r="I2458" s="344" t="str">
        <f ca="1" t="shared" si="390"/>
        <v>ETC扣款</v>
      </c>
      <c r="J2458" s="344" t="str">
        <f ca="1" t="shared" si="391"/>
        <v>项目成本</v>
      </c>
      <c r="K2458" s="345">
        <f ca="1" t="shared" si="392"/>
        <v>0</v>
      </c>
      <c r="L2458" s="345">
        <f ca="1" t="shared" si="393"/>
        <v>18.05</v>
      </c>
      <c r="M2458" s="345">
        <f ca="1" t="shared" si="394"/>
        <v>217778.700000001</v>
      </c>
      <c r="N2458" s="345">
        <f ca="1" t="shared" si="395"/>
        <v>0</v>
      </c>
    </row>
    <row r="2459" ht="14.25" hidden="1" spans="1:14">
      <c r="A2459" s="334">
        <f>档案!A2458</f>
        <v>0</v>
      </c>
      <c r="B2459" s="334">
        <f ca="1" t="shared" si="388"/>
        <v>1</v>
      </c>
      <c r="D2459" s="334">
        <f ca="1" t="shared" si="396"/>
        <v>9</v>
      </c>
      <c r="E2459" s="327">
        <f ca="1" t="shared" si="397"/>
        <v>1120</v>
      </c>
      <c r="F2459" s="327" t="str">
        <f ca="1">VLOOKUP(D2459,档案!A:C,3,FALSE)</f>
        <v>武汉开明</v>
      </c>
      <c r="G2459" s="338" t="str">
        <f ca="1">VLOOKUP(D2459,档案!A:B,2,FALSE)</f>
        <v>农商行豹澥支行310028</v>
      </c>
      <c r="H2459" s="328">
        <f ca="1" t="shared" si="389"/>
        <v>45804</v>
      </c>
      <c r="I2459" s="344" t="str">
        <f ca="1" t="shared" si="390"/>
        <v>ETC扣款</v>
      </c>
      <c r="J2459" s="344" t="str">
        <f ca="1" t="shared" si="391"/>
        <v>项目成本</v>
      </c>
      <c r="K2459" s="345">
        <f ca="1" t="shared" si="392"/>
        <v>0</v>
      </c>
      <c r="L2459" s="345">
        <f ca="1" t="shared" si="393"/>
        <v>12.1</v>
      </c>
      <c r="M2459" s="345">
        <f ca="1" t="shared" si="394"/>
        <v>217766.600000001</v>
      </c>
      <c r="N2459" s="345">
        <f ca="1" t="shared" si="395"/>
        <v>0</v>
      </c>
    </row>
    <row r="2460" ht="14.25" hidden="1" spans="1:14">
      <c r="A2460" s="334">
        <f>档案!A2459</f>
        <v>0</v>
      </c>
      <c r="B2460" s="334">
        <f ca="1" t="shared" si="388"/>
        <v>1</v>
      </c>
      <c r="D2460" s="334">
        <f ca="1" t="shared" si="396"/>
        <v>9</v>
      </c>
      <c r="E2460" s="327">
        <f ca="1" t="shared" si="397"/>
        <v>1121</v>
      </c>
      <c r="F2460" s="327" t="str">
        <f ca="1">VLOOKUP(D2460,档案!A:C,3,FALSE)</f>
        <v>武汉开明</v>
      </c>
      <c r="G2460" s="338" t="str">
        <f ca="1">VLOOKUP(D2460,档案!A:B,2,FALSE)</f>
        <v>农商行豹澥支行310028</v>
      </c>
      <c r="H2460" s="328">
        <f ca="1" t="shared" si="389"/>
        <v>45805</v>
      </c>
      <c r="I2460" s="344" t="str">
        <f ca="1" t="shared" si="390"/>
        <v>生产部李权智用款青海发投供压缩 3.82MPA蒸汽项目工程预付款付周金国--个人</v>
      </c>
      <c r="J2460" s="344" t="str">
        <f ca="1" t="shared" si="391"/>
        <v>项目成本</v>
      </c>
      <c r="K2460" s="345">
        <f ca="1" t="shared" si="392"/>
        <v>0</v>
      </c>
      <c r="L2460" s="345">
        <f ca="1" t="shared" si="393"/>
        <v>50000</v>
      </c>
      <c r="M2460" s="345">
        <f ca="1" t="shared" si="394"/>
        <v>167766.600000001</v>
      </c>
      <c r="N2460" s="345">
        <f ca="1" t="shared" si="395"/>
        <v>0</v>
      </c>
    </row>
    <row r="2461" ht="14.25" hidden="1" spans="1:14">
      <c r="A2461" s="334">
        <f>档案!A2460</f>
        <v>0</v>
      </c>
      <c r="B2461" s="334">
        <f ca="1" t="shared" si="388"/>
        <v>1</v>
      </c>
      <c r="D2461" s="334">
        <f ca="1" t="shared" si="396"/>
        <v>9</v>
      </c>
      <c r="E2461" s="327">
        <f ca="1" t="shared" si="397"/>
        <v>1122</v>
      </c>
      <c r="F2461" s="327" t="str">
        <f ca="1">VLOOKUP(D2461,档案!A:C,3,FALSE)</f>
        <v>武汉开明</v>
      </c>
      <c r="G2461" s="338" t="str">
        <f ca="1">VLOOKUP(D2461,档案!A:B,2,FALSE)</f>
        <v>农商行豹澥支行310028</v>
      </c>
      <c r="H2461" s="328">
        <f ca="1" t="shared" si="389"/>
        <v>45806</v>
      </c>
      <c r="I2461" s="344" t="str">
        <f ca="1" t="shared" si="390"/>
        <v>销售部管厚良用款山东钢铁5.20招待费--个人</v>
      </c>
      <c r="J2461" s="344" t="str">
        <f ca="1" t="shared" si="391"/>
        <v>项目成本</v>
      </c>
      <c r="K2461" s="345">
        <f ca="1" t="shared" si="392"/>
        <v>0</v>
      </c>
      <c r="L2461" s="345">
        <f ca="1" t="shared" si="393"/>
        <v>840</v>
      </c>
      <c r="M2461" s="345">
        <f ca="1" t="shared" si="394"/>
        <v>166926.600000001</v>
      </c>
      <c r="N2461" s="345">
        <f ca="1" t="shared" si="395"/>
        <v>0</v>
      </c>
    </row>
    <row r="2462" ht="14.25" hidden="1" spans="1:14">
      <c r="A2462" s="334">
        <f>档案!A2461</f>
        <v>0</v>
      </c>
      <c r="B2462" s="334">
        <f ca="1" t="shared" si="388"/>
        <v>1</v>
      </c>
      <c r="D2462" s="334">
        <f ca="1" t="shared" si="396"/>
        <v>9</v>
      </c>
      <c r="E2462" s="327">
        <f ca="1" t="shared" si="397"/>
        <v>1123</v>
      </c>
      <c r="F2462" s="327" t="str">
        <f ca="1">VLOOKUP(D2462,档案!A:C,3,FALSE)</f>
        <v>武汉开明</v>
      </c>
      <c r="G2462" s="338" t="str">
        <f ca="1">VLOOKUP(D2462,档案!A:B,2,FALSE)</f>
        <v>农商行豹澥支行310028</v>
      </c>
      <c r="H2462" s="328">
        <f ca="1" t="shared" si="389"/>
        <v>45806</v>
      </c>
      <c r="I2462" s="344" t="str">
        <f ca="1" t="shared" si="390"/>
        <v>销售部管厚良用款荆门新洋5.22招待费--个人</v>
      </c>
      <c r="J2462" s="344" t="str">
        <f ca="1" t="shared" si="391"/>
        <v>项目成本</v>
      </c>
      <c r="K2462" s="345">
        <f ca="1" t="shared" si="392"/>
        <v>0</v>
      </c>
      <c r="L2462" s="345">
        <f ca="1" t="shared" si="393"/>
        <v>123</v>
      </c>
      <c r="M2462" s="345">
        <f ca="1" t="shared" si="394"/>
        <v>166803.600000001</v>
      </c>
      <c r="N2462" s="345">
        <f ca="1" t="shared" si="395"/>
        <v>0</v>
      </c>
    </row>
    <row r="2463" ht="14.25" hidden="1" spans="1:14">
      <c r="A2463" s="334">
        <f>档案!A2462</f>
        <v>0</v>
      </c>
      <c r="B2463" s="334">
        <f ca="1" t="shared" si="388"/>
        <v>1</v>
      </c>
      <c r="D2463" s="334">
        <f ca="1" t="shared" si="396"/>
        <v>9</v>
      </c>
      <c r="E2463" s="327">
        <f ca="1" t="shared" si="397"/>
        <v>1124</v>
      </c>
      <c r="F2463" s="327" t="str">
        <f ca="1">VLOOKUP(D2463,档案!A:C,3,FALSE)</f>
        <v>武汉开明</v>
      </c>
      <c r="G2463" s="338" t="str">
        <f ca="1">VLOOKUP(D2463,档案!A:B,2,FALSE)</f>
        <v>农商行豹澥支行310028</v>
      </c>
      <c r="H2463" s="328">
        <f ca="1" t="shared" si="389"/>
        <v>45806</v>
      </c>
      <c r="I2463" s="344" t="str">
        <f ca="1" t="shared" si="390"/>
        <v>销售部林维用款日照钢铁5.8招待费480元/日照钢铁5.9招待费1450元--个人</v>
      </c>
      <c r="J2463" s="344" t="str">
        <f ca="1" t="shared" si="391"/>
        <v>项目成本</v>
      </c>
      <c r="K2463" s="345">
        <f ca="1" t="shared" si="392"/>
        <v>0</v>
      </c>
      <c r="L2463" s="345">
        <f ca="1" t="shared" si="393"/>
        <v>1930</v>
      </c>
      <c r="M2463" s="345">
        <f ca="1" t="shared" si="394"/>
        <v>164873.600000001</v>
      </c>
      <c r="N2463" s="345">
        <f ca="1" t="shared" si="395"/>
        <v>0</v>
      </c>
    </row>
    <row r="2464" ht="14.25" hidden="1" spans="1:14">
      <c r="A2464" s="334">
        <f>档案!A2463</f>
        <v>0</v>
      </c>
      <c r="B2464" s="334">
        <f ca="1" t="shared" si="388"/>
        <v>1</v>
      </c>
      <c r="D2464" s="334">
        <f ca="1" t="shared" si="396"/>
        <v>9</v>
      </c>
      <c r="E2464" s="327">
        <f ca="1" t="shared" si="397"/>
        <v>1125</v>
      </c>
      <c r="F2464" s="327" t="str">
        <f ca="1">VLOOKUP(D2464,档案!A:C,3,FALSE)</f>
        <v>武汉开明</v>
      </c>
      <c r="G2464" s="338" t="str">
        <f ca="1">VLOOKUP(D2464,档案!A:B,2,FALSE)</f>
        <v>农商行豹澥支行310028</v>
      </c>
      <c r="H2464" s="328">
        <f ca="1" t="shared" si="389"/>
        <v>45806</v>
      </c>
      <c r="I2464" s="344" t="str">
        <f ca="1" t="shared" si="390"/>
        <v>生产部马全花用款青海发投重碱车间碳化塔更新项目已完成项目80%工程量，现需借款吊车租赁费付高国俊--个人</v>
      </c>
      <c r="J2464" s="344" t="str">
        <f ca="1" t="shared" si="391"/>
        <v>项目成本</v>
      </c>
      <c r="K2464" s="345">
        <f ca="1" t="shared" si="392"/>
        <v>0</v>
      </c>
      <c r="L2464" s="345">
        <f ca="1" t="shared" si="393"/>
        <v>100000</v>
      </c>
      <c r="M2464" s="345">
        <f ca="1" t="shared" si="394"/>
        <v>64873.6000000008</v>
      </c>
      <c r="N2464" s="345">
        <f ca="1" t="shared" si="395"/>
        <v>0</v>
      </c>
    </row>
    <row r="2465" ht="14.25" hidden="1" spans="1:14">
      <c r="A2465" s="334">
        <f>档案!A2464</f>
        <v>0</v>
      </c>
      <c r="B2465" s="334">
        <f ca="1" t="shared" si="388"/>
        <v>1</v>
      </c>
      <c r="D2465" s="334">
        <f ca="1" t="shared" si="396"/>
        <v>9</v>
      </c>
      <c r="E2465" s="327">
        <f ca="1" t="shared" si="397"/>
        <v>1126</v>
      </c>
      <c r="F2465" s="327" t="str">
        <f ca="1">VLOOKUP(D2465,档案!A:C,3,FALSE)</f>
        <v>武汉开明</v>
      </c>
      <c r="G2465" s="338" t="str">
        <f ca="1">VLOOKUP(D2465,档案!A:B,2,FALSE)</f>
        <v>农商行豹澥支行310028</v>
      </c>
      <c r="H2465" s="328">
        <f ca="1" t="shared" si="389"/>
        <v>45806</v>
      </c>
      <c r="I2465" s="344" t="str">
        <f ca="1" t="shared" si="390"/>
        <v>批量代发2025年4月武汉人员生活费</v>
      </c>
      <c r="J2465" s="344" t="str">
        <f ca="1" t="shared" si="391"/>
        <v>付日常费用</v>
      </c>
      <c r="K2465" s="345">
        <f ca="1" t="shared" si="392"/>
        <v>0</v>
      </c>
      <c r="L2465" s="345">
        <f ca="1" t="shared" si="393"/>
        <v>11448.5</v>
      </c>
      <c r="M2465" s="345">
        <f ca="1" t="shared" si="394"/>
        <v>53425.1000000008</v>
      </c>
      <c r="N2465" s="345">
        <f ca="1" t="shared" si="395"/>
        <v>0</v>
      </c>
    </row>
    <row r="2466" ht="14.25" hidden="1" spans="1:14">
      <c r="A2466" s="334">
        <f>档案!A2465</f>
        <v>0</v>
      </c>
      <c r="B2466" s="334">
        <f ca="1" t="shared" si="388"/>
        <v>1</v>
      </c>
      <c r="D2466" s="334">
        <f ca="1" t="shared" si="396"/>
        <v>9</v>
      </c>
      <c r="E2466" s="327">
        <f ca="1" t="shared" si="397"/>
        <v>1127</v>
      </c>
      <c r="F2466" s="327" t="str">
        <f ca="1">VLOOKUP(D2466,档案!A:C,3,FALSE)</f>
        <v>武汉开明</v>
      </c>
      <c r="G2466" s="338" t="str">
        <f ca="1">VLOOKUP(D2466,档案!A:B,2,FALSE)</f>
        <v>农商行豹澥支行310028</v>
      </c>
      <c r="H2466" s="328">
        <f ca="1" t="shared" si="389"/>
        <v>45806</v>
      </c>
      <c r="I2466" s="344" t="str">
        <f ca="1" t="shared" si="390"/>
        <v>武汉农商行转湖北邮政</v>
      </c>
      <c r="J2466" s="344" t="str">
        <f ca="1" t="shared" si="391"/>
        <v>转出他行或提现</v>
      </c>
      <c r="K2466" s="345">
        <f ca="1" t="shared" si="392"/>
        <v>0</v>
      </c>
      <c r="L2466" s="345">
        <f ca="1" t="shared" si="393"/>
        <v>28800</v>
      </c>
      <c r="M2466" s="345">
        <f ca="1" t="shared" si="394"/>
        <v>24625.1000000008</v>
      </c>
      <c r="N2466" s="345">
        <f ca="1" t="shared" si="395"/>
        <v>0</v>
      </c>
    </row>
    <row r="2467" ht="14.25" hidden="1" spans="1:14">
      <c r="A2467" s="334">
        <f>档案!A2466</f>
        <v>0</v>
      </c>
      <c r="B2467" s="334">
        <f ca="1" t="shared" si="388"/>
        <v>1</v>
      </c>
      <c r="D2467" s="334">
        <f ca="1" t="shared" si="396"/>
        <v>9</v>
      </c>
      <c r="E2467" s="327">
        <f ca="1" t="shared" si="397"/>
        <v>1128</v>
      </c>
      <c r="F2467" s="327" t="str">
        <f ca="1">VLOOKUP(D2467,档案!A:C,3,FALSE)</f>
        <v>武汉开明</v>
      </c>
      <c r="G2467" s="338" t="str">
        <f ca="1">VLOOKUP(D2467,档案!A:B,2,FALSE)</f>
        <v>农商行豹澥支行310028</v>
      </c>
      <c r="H2467" s="328">
        <f ca="1" t="shared" si="389"/>
        <v>45806</v>
      </c>
      <c r="I2467" s="344" t="str">
        <f ca="1" t="shared" si="390"/>
        <v>ETC扣款</v>
      </c>
      <c r="J2467" s="344" t="str">
        <f ca="1" t="shared" si="391"/>
        <v>项目成本</v>
      </c>
      <c r="K2467" s="345">
        <f ca="1" t="shared" si="392"/>
        <v>0</v>
      </c>
      <c r="L2467" s="345">
        <f ca="1" t="shared" si="393"/>
        <v>2.62</v>
      </c>
      <c r="M2467" s="345">
        <f ca="1" t="shared" si="394"/>
        <v>24622.4800000009</v>
      </c>
      <c r="N2467" s="345">
        <f ca="1" t="shared" si="395"/>
        <v>0</v>
      </c>
    </row>
    <row r="2468" ht="14.25" hidden="1" spans="1:14">
      <c r="A2468" s="334">
        <f>档案!A2467</f>
        <v>0</v>
      </c>
      <c r="B2468" s="334">
        <f ca="1" t="shared" si="388"/>
        <v>1</v>
      </c>
      <c r="D2468" s="334">
        <f ca="1" t="shared" si="396"/>
        <v>9</v>
      </c>
      <c r="E2468" s="327">
        <f ca="1" t="shared" si="397"/>
        <v>1129</v>
      </c>
      <c r="F2468" s="327" t="str">
        <f ca="1">VLOOKUP(D2468,档案!A:C,3,FALSE)</f>
        <v>武汉开明</v>
      </c>
      <c r="G2468" s="338" t="str">
        <f ca="1">VLOOKUP(D2468,档案!A:B,2,FALSE)</f>
        <v>农商行豹澥支行310028</v>
      </c>
      <c r="H2468" s="328">
        <f ca="1" t="shared" si="389"/>
        <v>45806</v>
      </c>
      <c r="I2468" s="344" t="str">
        <f ca="1" t="shared" si="390"/>
        <v>ETC扣款</v>
      </c>
      <c r="J2468" s="344" t="str">
        <f ca="1" t="shared" si="391"/>
        <v>项目成本</v>
      </c>
      <c r="K2468" s="345">
        <f ca="1" t="shared" si="392"/>
        <v>0</v>
      </c>
      <c r="L2468" s="345">
        <f ca="1" t="shared" si="393"/>
        <v>15.91</v>
      </c>
      <c r="M2468" s="345">
        <f ca="1" t="shared" si="394"/>
        <v>24606.5700000009</v>
      </c>
      <c r="N2468" s="345">
        <f ca="1" t="shared" si="395"/>
        <v>0</v>
      </c>
    </row>
    <row r="2469" ht="14.25" hidden="1" spans="1:14">
      <c r="A2469" s="334">
        <f>档案!A2468</f>
        <v>0</v>
      </c>
      <c r="B2469" s="334">
        <f ca="1" t="shared" si="388"/>
        <v>1</v>
      </c>
      <c r="D2469" s="334">
        <f ca="1" t="shared" si="396"/>
        <v>9</v>
      </c>
      <c r="E2469" s="327">
        <f ca="1" t="shared" si="397"/>
        <v>1130</v>
      </c>
      <c r="F2469" s="327" t="str">
        <f ca="1">VLOOKUP(D2469,档案!A:C,3,FALSE)</f>
        <v>武汉开明</v>
      </c>
      <c r="G2469" s="338" t="str">
        <f ca="1">VLOOKUP(D2469,档案!A:B,2,FALSE)</f>
        <v>农商行豹澥支行310028</v>
      </c>
      <c r="H2469" s="328">
        <f ca="1" t="shared" si="389"/>
        <v>45806</v>
      </c>
      <c r="I2469" s="344" t="str">
        <f ca="1" t="shared" si="390"/>
        <v>收到李晶退回日照钢铁借支</v>
      </c>
      <c r="J2469" s="344" t="str">
        <f ca="1" t="shared" si="391"/>
        <v>其他收款</v>
      </c>
      <c r="K2469" s="345">
        <f ca="1" t="shared" si="392"/>
        <v>35345</v>
      </c>
      <c r="L2469" s="345">
        <f ca="1" t="shared" si="393"/>
        <v>0</v>
      </c>
      <c r="M2469" s="345">
        <f ca="1" t="shared" si="394"/>
        <v>59951.5700000009</v>
      </c>
      <c r="N2469" s="345">
        <f ca="1" t="shared" si="395"/>
        <v>0</v>
      </c>
    </row>
    <row r="2470" ht="14.25" hidden="1" spans="1:14">
      <c r="A2470" s="334">
        <f>档案!A2469</f>
        <v>0</v>
      </c>
      <c r="B2470" s="334">
        <f ca="1" t="shared" si="388"/>
        <v>1</v>
      </c>
      <c r="D2470" s="334">
        <f ca="1" t="shared" si="396"/>
        <v>9</v>
      </c>
      <c r="E2470" s="327">
        <f ca="1" t="shared" si="397"/>
        <v>1131</v>
      </c>
      <c r="F2470" s="327" t="str">
        <f ca="1">VLOOKUP(D2470,档案!A:C,3,FALSE)</f>
        <v>武汉开明</v>
      </c>
      <c r="G2470" s="338" t="str">
        <f ca="1">VLOOKUP(D2470,档案!A:B,2,FALSE)</f>
        <v>农商行豹澥支行310028</v>
      </c>
      <c r="H2470" s="328">
        <f ca="1" t="shared" si="389"/>
        <v>45806</v>
      </c>
      <c r="I2470" s="344" t="str">
        <f ca="1" t="shared" si="390"/>
        <v>武汉农商行转湖北邮政</v>
      </c>
      <c r="J2470" s="344" t="str">
        <f ca="1" t="shared" si="391"/>
        <v>转出他行或提现</v>
      </c>
      <c r="K2470" s="345">
        <f ca="1" t="shared" si="392"/>
        <v>0</v>
      </c>
      <c r="L2470" s="345">
        <f ca="1" t="shared" si="393"/>
        <v>16000</v>
      </c>
      <c r="M2470" s="345">
        <f ca="1" t="shared" si="394"/>
        <v>43951.5700000009</v>
      </c>
      <c r="N2470" s="345">
        <f ca="1" t="shared" si="395"/>
        <v>0</v>
      </c>
    </row>
    <row r="2471" ht="14.25" hidden="1" spans="1:14">
      <c r="A2471" s="334">
        <f>档案!A2470</f>
        <v>0</v>
      </c>
      <c r="B2471" s="334">
        <f ca="1" t="shared" si="388"/>
        <v>1</v>
      </c>
      <c r="D2471" s="334">
        <f ca="1" t="shared" si="396"/>
        <v>9</v>
      </c>
      <c r="E2471" s="327">
        <f ca="1" t="shared" si="397"/>
        <v>1132</v>
      </c>
      <c r="F2471" s="327" t="str">
        <f ca="1">VLOOKUP(D2471,档案!A:C,3,FALSE)</f>
        <v>武汉开明</v>
      </c>
      <c r="G2471" s="338" t="str">
        <f ca="1">VLOOKUP(D2471,档案!A:B,2,FALSE)</f>
        <v>农商行豹澥支行310028</v>
      </c>
      <c r="H2471" s="328">
        <f ca="1" t="shared" si="389"/>
        <v>45807</v>
      </c>
      <c r="I2471" s="344" t="str">
        <f ca="1" t="shared" si="390"/>
        <v>收到温州凯沣机械有限公司贴现款（原票金额256300，扣手续费2092）</v>
      </c>
      <c r="J2471" s="344" t="str">
        <f ca="1" t="shared" si="391"/>
        <v>他行转入或存现</v>
      </c>
      <c r="K2471" s="345">
        <f ca="1" t="shared" si="392"/>
        <v>254208</v>
      </c>
      <c r="L2471" s="345">
        <f ca="1" t="shared" si="393"/>
        <v>0</v>
      </c>
      <c r="M2471" s="345">
        <f ca="1" t="shared" si="394"/>
        <v>298159.570000001</v>
      </c>
      <c r="N2471" s="345">
        <f ca="1" t="shared" si="395"/>
        <v>0</v>
      </c>
    </row>
    <row r="2472" ht="14.25" hidden="1" spans="1:14">
      <c r="A2472" s="334">
        <f>档案!A2471</f>
        <v>0</v>
      </c>
      <c r="B2472" s="334">
        <f ca="1" t="shared" si="388"/>
        <v>1</v>
      </c>
      <c r="D2472" s="334">
        <f ca="1" t="shared" si="396"/>
        <v>9</v>
      </c>
      <c r="E2472" s="327">
        <f ca="1" t="shared" si="397"/>
        <v>1133</v>
      </c>
      <c r="F2472" s="327" t="str">
        <f ca="1">VLOOKUP(D2472,档案!A:C,3,FALSE)</f>
        <v>武汉开明</v>
      </c>
      <c r="G2472" s="338" t="str">
        <f ca="1">VLOOKUP(D2472,档案!A:B,2,FALSE)</f>
        <v>农商行豹澥支行310028</v>
      </c>
      <c r="H2472" s="328">
        <f ca="1" t="shared" si="389"/>
        <v>45807</v>
      </c>
      <c r="I2472" s="344" t="str">
        <f ca="1" t="shared" si="390"/>
        <v>瑕疵票扣款付温州凯沣机械有限公司</v>
      </c>
      <c r="J2472" s="344" t="str">
        <f ca="1" t="shared" si="391"/>
        <v>付日常费用</v>
      </c>
      <c r="K2472" s="345">
        <f ca="1" t="shared" si="392"/>
        <v>0</v>
      </c>
      <c r="L2472" s="345">
        <f ca="1" t="shared" si="393"/>
        <v>100</v>
      </c>
      <c r="M2472" s="345">
        <f ca="1" t="shared" si="394"/>
        <v>298059.570000001</v>
      </c>
      <c r="N2472" s="345">
        <f ca="1" t="shared" si="395"/>
        <v>0</v>
      </c>
    </row>
    <row r="2473" ht="14.25" hidden="1" spans="1:14">
      <c r="A2473" s="334">
        <f>档案!A2472</f>
        <v>0</v>
      </c>
      <c r="B2473" s="334">
        <f ca="1" t="shared" si="388"/>
        <v>1</v>
      </c>
      <c r="D2473" s="334">
        <f ca="1" t="shared" si="396"/>
        <v>9</v>
      </c>
      <c r="E2473" s="327">
        <f ca="1" t="shared" si="397"/>
        <v>1134</v>
      </c>
      <c r="F2473" s="327" t="str">
        <f ca="1">VLOOKUP(D2473,档案!A:C,3,FALSE)</f>
        <v>武汉开明</v>
      </c>
      <c r="G2473" s="338" t="str">
        <f ca="1">VLOOKUP(D2473,档案!A:B,2,FALSE)</f>
        <v>农商行豹澥支行310028</v>
      </c>
      <c r="H2473" s="328">
        <f ca="1" t="shared" si="389"/>
        <v>45807</v>
      </c>
      <c r="I2473" s="344" t="str">
        <f ca="1" t="shared" si="390"/>
        <v>财务部王金平用款武汉市洪山区东博劳务经营部（个体工商户），2025.4.1-2026.3.31一年开票费用付杨万成--个人</v>
      </c>
      <c r="J2473" s="344" t="str">
        <f ca="1" t="shared" si="391"/>
        <v>付日常费用</v>
      </c>
      <c r="K2473" s="345">
        <f ca="1" t="shared" si="392"/>
        <v>0</v>
      </c>
      <c r="L2473" s="345">
        <f ca="1" t="shared" si="393"/>
        <v>5000</v>
      </c>
      <c r="M2473" s="345">
        <f ca="1" t="shared" si="394"/>
        <v>293059.570000001</v>
      </c>
      <c r="N2473" s="345">
        <f ca="1" t="shared" si="395"/>
        <v>0</v>
      </c>
    </row>
    <row r="2474" ht="14.25" hidden="1" spans="1:14">
      <c r="A2474" s="334">
        <f>档案!A2473</f>
        <v>0</v>
      </c>
      <c r="B2474" s="334">
        <f ca="1" t="shared" si="388"/>
        <v>1</v>
      </c>
      <c r="D2474" s="334">
        <f ca="1" t="shared" si="396"/>
        <v>9</v>
      </c>
      <c r="E2474" s="327">
        <f ca="1" t="shared" si="397"/>
        <v>1135</v>
      </c>
      <c r="F2474" s="327" t="str">
        <f ca="1">VLOOKUP(D2474,档案!A:C,3,FALSE)</f>
        <v>武汉开明</v>
      </c>
      <c r="G2474" s="338" t="str">
        <f ca="1">VLOOKUP(D2474,档案!A:B,2,FALSE)</f>
        <v>农商行豹澥支行310028</v>
      </c>
      <c r="H2474" s="328">
        <f ca="1" t="shared" si="389"/>
        <v>45807</v>
      </c>
      <c r="I2474" s="344" t="str">
        <f ca="1" t="shared" si="390"/>
        <v>商务部汤卓宁用款武汉4月快递费付湖北顺丰速运有限公司--公司</v>
      </c>
      <c r="J2474" s="344" t="str">
        <f ca="1" t="shared" si="391"/>
        <v>付日常费用</v>
      </c>
      <c r="K2474" s="345">
        <f ca="1" t="shared" si="392"/>
        <v>0</v>
      </c>
      <c r="L2474" s="345">
        <f ca="1" t="shared" si="393"/>
        <v>640</v>
      </c>
      <c r="M2474" s="345">
        <f ca="1" t="shared" si="394"/>
        <v>292419.570000001</v>
      </c>
      <c r="N2474" s="345">
        <f ca="1" t="shared" si="395"/>
        <v>0</v>
      </c>
    </row>
    <row r="2475" ht="14.25" hidden="1" spans="1:14">
      <c r="A2475" s="334">
        <f>档案!A2474</f>
        <v>0</v>
      </c>
      <c r="B2475" s="334">
        <f ca="1" t="shared" si="388"/>
        <v>1</v>
      </c>
      <c r="D2475" s="334">
        <f ca="1" t="shared" si="396"/>
        <v>9</v>
      </c>
      <c r="E2475" s="327">
        <f ca="1" t="shared" si="397"/>
        <v>1136</v>
      </c>
      <c r="F2475" s="327" t="str">
        <f ca="1">VLOOKUP(D2475,档案!A:C,3,FALSE)</f>
        <v>武汉开明</v>
      </c>
      <c r="G2475" s="338" t="str">
        <f ca="1">VLOOKUP(D2475,档案!A:B,2,FALSE)</f>
        <v>农商行豹澥支行310028</v>
      </c>
      <c r="H2475" s="328">
        <f ca="1" t="shared" si="389"/>
        <v>45807</v>
      </c>
      <c r="I2475" s="344" t="str">
        <f ca="1" t="shared" si="390"/>
        <v>商务部冯肖用款青海发投5项目编号74,75,76,77,80等5个项目开明及中铄单位的广联达制作费付冉启栋--个人</v>
      </c>
      <c r="J2475" s="344" t="str">
        <f ca="1" t="shared" si="391"/>
        <v>项目成本</v>
      </c>
      <c r="K2475" s="345">
        <f ca="1" t="shared" si="392"/>
        <v>0</v>
      </c>
      <c r="L2475" s="345">
        <f ca="1" t="shared" si="393"/>
        <v>1350</v>
      </c>
      <c r="M2475" s="345">
        <f ca="1" t="shared" si="394"/>
        <v>291069.570000001</v>
      </c>
      <c r="N2475" s="345">
        <f ca="1" t="shared" si="395"/>
        <v>0</v>
      </c>
    </row>
    <row r="2476" ht="14.25" hidden="1" spans="1:14">
      <c r="A2476" s="334">
        <f>档案!A2475</f>
        <v>0</v>
      </c>
      <c r="B2476" s="334">
        <f ca="1" t="shared" si="388"/>
        <v>1</v>
      </c>
      <c r="D2476" s="334">
        <f ca="1" t="shared" si="396"/>
        <v>9</v>
      </c>
      <c r="E2476" s="327">
        <f ca="1" t="shared" si="397"/>
        <v>1137</v>
      </c>
      <c r="F2476" s="327" t="str">
        <f ca="1">VLOOKUP(D2476,档案!A:C,3,FALSE)</f>
        <v>武汉开明</v>
      </c>
      <c r="G2476" s="338" t="str">
        <f ca="1">VLOOKUP(D2476,档案!A:B,2,FALSE)</f>
        <v>农商行豹澥支行310028</v>
      </c>
      <c r="H2476" s="328">
        <f ca="1" t="shared" si="389"/>
        <v>45807</v>
      </c>
      <c r="I2476" s="344" t="str">
        <f ca="1" t="shared" si="390"/>
        <v>商务部冯肖报销中国化学工程集团电子招投标平台 CA办理--个人</v>
      </c>
      <c r="J2476" s="344" t="str">
        <f ca="1" t="shared" si="391"/>
        <v>项目成本</v>
      </c>
      <c r="K2476" s="345">
        <f ca="1" t="shared" si="392"/>
        <v>0</v>
      </c>
      <c r="L2476" s="345">
        <f ca="1" t="shared" si="393"/>
        <v>380</v>
      </c>
      <c r="M2476" s="345">
        <f ca="1" t="shared" si="394"/>
        <v>290689.570000001</v>
      </c>
      <c r="N2476" s="345">
        <f ca="1" t="shared" si="395"/>
        <v>0</v>
      </c>
    </row>
    <row r="2477" ht="14.25" hidden="1" spans="1:14">
      <c r="A2477" s="334">
        <f>档案!A2476</f>
        <v>0</v>
      </c>
      <c r="B2477" s="334">
        <f ca="1" t="shared" si="388"/>
        <v>1</v>
      </c>
      <c r="D2477" s="334">
        <f ca="1" t="shared" si="396"/>
        <v>9</v>
      </c>
      <c r="E2477" s="327">
        <f ca="1" t="shared" si="397"/>
        <v>1138</v>
      </c>
      <c r="F2477" s="327" t="str">
        <f ca="1">VLOOKUP(D2477,档案!A:C,3,FALSE)</f>
        <v>武汉开明</v>
      </c>
      <c r="G2477" s="338" t="str">
        <f ca="1">VLOOKUP(D2477,档案!A:B,2,FALSE)</f>
        <v>农商行豹澥支行310028</v>
      </c>
      <c r="H2477" s="328">
        <f ca="1" t="shared" si="389"/>
        <v>45807</v>
      </c>
      <c r="I2477" s="344" t="str">
        <f ca="1" t="shared" si="390"/>
        <v>商务部冯肖报销中铝山东新材料有限公司熟料窑检修、轻烧炉检修标书费--个人</v>
      </c>
      <c r="J2477" s="344" t="str">
        <f ca="1" t="shared" si="391"/>
        <v>项目成本</v>
      </c>
      <c r="K2477" s="345">
        <f ca="1" t="shared" si="392"/>
        <v>0</v>
      </c>
      <c r="L2477" s="345">
        <f ca="1" t="shared" si="393"/>
        <v>300</v>
      </c>
      <c r="M2477" s="345">
        <f ca="1" t="shared" si="394"/>
        <v>290389.570000001</v>
      </c>
      <c r="N2477" s="345">
        <f ca="1" t="shared" si="395"/>
        <v>0</v>
      </c>
    </row>
    <row r="2478" ht="14.25" hidden="1" spans="1:14">
      <c r="A2478" s="334">
        <f>档案!A2477</f>
        <v>0</v>
      </c>
      <c r="B2478" s="334">
        <f ca="1" t="shared" si="388"/>
        <v>1</v>
      </c>
      <c r="D2478" s="334">
        <f ca="1" t="shared" si="396"/>
        <v>9</v>
      </c>
      <c r="E2478" s="327">
        <f ca="1" t="shared" si="397"/>
        <v>1139</v>
      </c>
      <c r="F2478" s="327" t="str">
        <f ca="1">VLOOKUP(D2478,档案!A:C,3,FALSE)</f>
        <v>武汉开明</v>
      </c>
      <c r="G2478" s="338" t="str">
        <f ca="1">VLOOKUP(D2478,档案!A:B,2,FALSE)</f>
        <v>农商行豹澥支行310028</v>
      </c>
      <c r="H2478" s="328">
        <f ca="1" t="shared" si="389"/>
        <v>45807</v>
      </c>
      <c r="I2478" s="344" t="str">
        <f ca="1" t="shared" si="390"/>
        <v>商务部冯肖报销测井研究院FW-202504-00006科研项目机械加工业务外包标书费--个人</v>
      </c>
      <c r="J2478" s="344" t="str">
        <f ca="1" t="shared" si="391"/>
        <v>项目成本</v>
      </c>
      <c r="K2478" s="345">
        <f ca="1" t="shared" si="392"/>
        <v>0</v>
      </c>
      <c r="L2478" s="345">
        <f ca="1" t="shared" si="393"/>
        <v>410</v>
      </c>
      <c r="M2478" s="345">
        <f ca="1" t="shared" si="394"/>
        <v>289979.570000001</v>
      </c>
      <c r="N2478" s="345">
        <f ca="1" t="shared" si="395"/>
        <v>0</v>
      </c>
    </row>
    <row r="2479" ht="14.25" hidden="1" spans="1:14">
      <c r="A2479" s="334">
        <f>档案!A2478</f>
        <v>0</v>
      </c>
      <c r="B2479" s="334">
        <f ca="1" t="shared" si="388"/>
        <v>1</v>
      </c>
      <c r="D2479" s="334">
        <f ca="1" t="shared" si="396"/>
        <v>9</v>
      </c>
      <c r="E2479" s="327">
        <f ca="1" t="shared" si="397"/>
        <v>1140</v>
      </c>
      <c r="F2479" s="327" t="str">
        <f ca="1">VLOOKUP(D2479,档案!A:C,3,FALSE)</f>
        <v>武汉开明</v>
      </c>
      <c r="G2479" s="338" t="str">
        <f ca="1">VLOOKUP(D2479,档案!A:B,2,FALSE)</f>
        <v>农商行豹澥支行310028</v>
      </c>
      <c r="H2479" s="328">
        <f ca="1" t="shared" si="389"/>
        <v>45807</v>
      </c>
      <c r="I2479" s="344" t="str">
        <f ca="1" t="shared" si="390"/>
        <v>商务部冯肖报销中国化学平台平台审核加急服务费第一笔--个人</v>
      </c>
      <c r="J2479" s="344" t="str">
        <f ca="1" t="shared" si="391"/>
        <v>项目成本</v>
      </c>
      <c r="K2479" s="345">
        <f ca="1" t="shared" si="392"/>
        <v>0</v>
      </c>
      <c r="L2479" s="345">
        <f ca="1" t="shared" si="393"/>
        <v>99</v>
      </c>
      <c r="M2479" s="345">
        <f ca="1" t="shared" si="394"/>
        <v>289880.570000001</v>
      </c>
      <c r="N2479" s="345">
        <f ca="1" t="shared" si="395"/>
        <v>0</v>
      </c>
    </row>
    <row r="2480" ht="14.25" hidden="1" spans="1:14">
      <c r="A2480" s="334">
        <f>档案!A2479</f>
        <v>0</v>
      </c>
      <c r="B2480" s="334">
        <f ca="1" t="shared" si="388"/>
        <v>1</v>
      </c>
      <c r="D2480" s="334">
        <f ca="1" t="shared" si="396"/>
        <v>9</v>
      </c>
      <c r="E2480" s="327">
        <f ca="1" t="shared" si="397"/>
        <v>1141</v>
      </c>
      <c r="F2480" s="327" t="str">
        <f ca="1">VLOOKUP(D2480,档案!A:C,3,FALSE)</f>
        <v>武汉开明</v>
      </c>
      <c r="G2480" s="338" t="str">
        <f ca="1">VLOOKUP(D2480,档案!A:B,2,FALSE)</f>
        <v>农商行豹澥支行310028</v>
      </c>
      <c r="H2480" s="328">
        <f ca="1" t="shared" si="389"/>
        <v>45807</v>
      </c>
      <c r="I2480" s="344" t="str">
        <f ca="1" t="shared" si="390"/>
        <v>商务部冯肖报销中国化学平台平台审核加急服务费第二笔--个人</v>
      </c>
      <c r="J2480" s="344" t="str">
        <f ca="1" t="shared" si="391"/>
        <v>项目成本</v>
      </c>
      <c r="K2480" s="345">
        <f ca="1" t="shared" si="392"/>
        <v>0</v>
      </c>
      <c r="L2480" s="345">
        <f ca="1" t="shared" si="393"/>
        <v>99</v>
      </c>
      <c r="M2480" s="345">
        <f ca="1" t="shared" si="394"/>
        <v>289781.570000001</v>
      </c>
      <c r="N2480" s="345">
        <f ca="1" t="shared" si="395"/>
        <v>0</v>
      </c>
    </row>
    <row r="2481" ht="14.25" hidden="1" spans="1:14">
      <c r="A2481" s="334">
        <f>档案!A2480</f>
        <v>0</v>
      </c>
      <c r="B2481" s="334">
        <f ca="1" t="shared" si="388"/>
        <v>1</v>
      </c>
      <c r="D2481" s="334">
        <f ca="1" t="shared" si="396"/>
        <v>9</v>
      </c>
      <c r="E2481" s="327">
        <f ca="1" t="shared" si="397"/>
        <v>1142</v>
      </c>
      <c r="F2481" s="327" t="str">
        <f ca="1">VLOOKUP(D2481,档案!A:C,3,FALSE)</f>
        <v>武汉开明</v>
      </c>
      <c r="G2481" s="338" t="str">
        <f ca="1">VLOOKUP(D2481,档案!A:B,2,FALSE)</f>
        <v>农商行豹澥支行310028</v>
      </c>
      <c r="H2481" s="328">
        <f ca="1" t="shared" si="389"/>
        <v>45807</v>
      </c>
      <c r="I2481" s="344" t="str">
        <f ca="1" t="shared" si="390"/>
        <v>商务部冯肖报销中国兵器平台平台审核加急服务费--个人</v>
      </c>
      <c r="J2481" s="344" t="str">
        <f ca="1" t="shared" si="391"/>
        <v>项目成本</v>
      </c>
      <c r="K2481" s="345">
        <f ca="1" t="shared" si="392"/>
        <v>0</v>
      </c>
      <c r="L2481" s="345">
        <f ca="1" t="shared" si="393"/>
        <v>49</v>
      </c>
      <c r="M2481" s="345">
        <f ca="1" t="shared" si="394"/>
        <v>289732.570000001</v>
      </c>
      <c r="N2481" s="345">
        <f ca="1" t="shared" si="395"/>
        <v>0</v>
      </c>
    </row>
    <row r="2482" ht="14.25" hidden="1" spans="1:14">
      <c r="A2482" s="334">
        <f>档案!A2481</f>
        <v>0</v>
      </c>
      <c r="B2482" s="334">
        <f ca="1" t="shared" si="388"/>
        <v>1</v>
      </c>
      <c r="D2482" s="334">
        <f ca="1" t="shared" si="396"/>
        <v>9</v>
      </c>
      <c r="E2482" s="327">
        <f ca="1" t="shared" si="397"/>
        <v>1143</v>
      </c>
      <c r="F2482" s="327" t="str">
        <f ca="1">VLOOKUP(D2482,档案!A:C,3,FALSE)</f>
        <v>武汉开明</v>
      </c>
      <c r="G2482" s="338" t="str">
        <f ca="1">VLOOKUP(D2482,档案!A:B,2,FALSE)</f>
        <v>农商行豹澥支行310028</v>
      </c>
      <c r="H2482" s="328">
        <f ca="1" t="shared" si="389"/>
        <v>45807</v>
      </c>
      <c r="I2482" s="344" t="str">
        <f ca="1" t="shared" si="390"/>
        <v>商务部冯肖报销北京中招互连应用科技有限公司CA服务费--个人</v>
      </c>
      <c r="J2482" s="344" t="str">
        <f ca="1" t="shared" si="391"/>
        <v>项目成本</v>
      </c>
      <c r="K2482" s="345">
        <f ca="1" t="shared" si="392"/>
        <v>0</v>
      </c>
      <c r="L2482" s="345">
        <f ca="1" t="shared" si="393"/>
        <v>90</v>
      </c>
      <c r="M2482" s="345">
        <f ca="1" t="shared" si="394"/>
        <v>289642.570000001</v>
      </c>
      <c r="N2482" s="345">
        <f ca="1" t="shared" si="395"/>
        <v>0</v>
      </c>
    </row>
    <row r="2483" ht="14.25" hidden="1" spans="1:14">
      <c r="A2483" s="334">
        <f>档案!A2482</f>
        <v>0</v>
      </c>
      <c r="B2483" s="334">
        <f ca="1" t="shared" si="388"/>
        <v>1</v>
      </c>
      <c r="D2483" s="334">
        <f ca="1" t="shared" si="396"/>
        <v>9</v>
      </c>
      <c r="E2483" s="327">
        <f ca="1" t="shared" si="397"/>
        <v>1144</v>
      </c>
      <c r="F2483" s="327" t="str">
        <f ca="1">VLOOKUP(D2483,档案!A:C,3,FALSE)</f>
        <v>武汉开明</v>
      </c>
      <c r="G2483" s="338" t="str">
        <f ca="1">VLOOKUP(D2483,档案!A:B,2,FALSE)</f>
        <v>农商行豹澥支行310028</v>
      </c>
      <c r="H2483" s="328">
        <f ca="1" t="shared" si="389"/>
        <v>45807</v>
      </c>
      <c r="I2483" s="344" t="str">
        <f ca="1" t="shared" si="390"/>
        <v>财务部汪余欢用款徐中科团队5.12-5.27回款提成付吴传俊--个人</v>
      </c>
      <c r="J2483" s="344" t="str">
        <f ca="1" t="shared" si="391"/>
        <v>项目成本</v>
      </c>
      <c r="K2483" s="345">
        <f ca="1" t="shared" si="392"/>
        <v>0</v>
      </c>
      <c r="L2483" s="345">
        <f ca="1" t="shared" si="393"/>
        <v>20000</v>
      </c>
      <c r="M2483" s="345">
        <f ca="1" t="shared" si="394"/>
        <v>269642.570000001</v>
      </c>
      <c r="N2483" s="345">
        <f ca="1" t="shared" si="395"/>
        <v>0</v>
      </c>
    </row>
    <row r="2484" ht="14.25" hidden="1" spans="1:14">
      <c r="A2484" s="334">
        <f>档案!A2483</f>
        <v>0</v>
      </c>
      <c r="B2484" s="334">
        <f ca="1" t="shared" si="388"/>
        <v>1</v>
      </c>
      <c r="D2484" s="334">
        <f ca="1" t="shared" si="396"/>
        <v>9</v>
      </c>
      <c r="E2484" s="327">
        <f ca="1" t="shared" si="397"/>
        <v>1145</v>
      </c>
      <c r="F2484" s="327" t="str">
        <f ca="1">VLOOKUP(D2484,档案!A:C,3,FALSE)</f>
        <v>武汉开明</v>
      </c>
      <c r="G2484" s="338" t="str">
        <f ca="1">VLOOKUP(D2484,档案!A:B,2,FALSE)</f>
        <v>农商行豹澥支行310028</v>
      </c>
      <c r="H2484" s="328">
        <f ca="1" t="shared" si="389"/>
        <v>45807</v>
      </c>
      <c r="I2484" s="344" t="str">
        <f ca="1" t="shared" si="390"/>
        <v>生产部唐欣欣用款施工现场配五图一牌，及安全生产条幅制作费付崔丽--个人</v>
      </c>
      <c r="J2484" s="344" t="str">
        <f ca="1" t="shared" si="391"/>
        <v>项目成本</v>
      </c>
      <c r="K2484" s="345">
        <f ca="1" t="shared" si="392"/>
        <v>0</v>
      </c>
      <c r="L2484" s="345">
        <f ca="1" t="shared" si="393"/>
        <v>700</v>
      </c>
      <c r="M2484" s="345">
        <f ca="1" t="shared" si="394"/>
        <v>268942.570000001</v>
      </c>
      <c r="N2484" s="345">
        <f ca="1" t="shared" si="395"/>
        <v>0</v>
      </c>
    </row>
    <row r="2485" ht="14.25" hidden="1" spans="1:14">
      <c r="A2485" s="334">
        <f>档案!A2484</f>
        <v>0</v>
      </c>
      <c r="B2485" s="334">
        <f ca="1" t="shared" si="388"/>
        <v>1</v>
      </c>
      <c r="D2485" s="334">
        <f ca="1" t="shared" si="396"/>
        <v>9</v>
      </c>
      <c r="E2485" s="327">
        <f ca="1" t="shared" si="397"/>
        <v>1146</v>
      </c>
      <c r="F2485" s="327" t="str">
        <f ca="1">VLOOKUP(D2485,档案!A:C,3,FALSE)</f>
        <v>武汉开明</v>
      </c>
      <c r="G2485" s="338" t="str">
        <f ca="1">VLOOKUP(D2485,档案!A:B,2,FALSE)</f>
        <v>农商行豹澥支行310028</v>
      </c>
      <c r="H2485" s="328">
        <f ca="1" t="shared" si="389"/>
        <v>45807</v>
      </c>
      <c r="I2485" s="344" t="str">
        <f ca="1" t="shared" si="390"/>
        <v>生产部闵洋报销内蒙古宜化支付外协5月12日-5月18日生活费--个人</v>
      </c>
      <c r="J2485" s="344" t="str">
        <f ca="1" t="shared" si="391"/>
        <v>项目成本</v>
      </c>
      <c r="K2485" s="345">
        <f ca="1" t="shared" si="392"/>
        <v>0</v>
      </c>
      <c r="L2485" s="345">
        <f ca="1" t="shared" si="393"/>
        <v>4050</v>
      </c>
      <c r="M2485" s="345">
        <f ca="1" t="shared" si="394"/>
        <v>264892.570000001</v>
      </c>
      <c r="N2485" s="345">
        <f ca="1" t="shared" si="395"/>
        <v>0</v>
      </c>
    </row>
    <row r="2486" ht="14.25" hidden="1" spans="1:14">
      <c r="A2486" s="334">
        <f>档案!A2485</f>
        <v>0</v>
      </c>
      <c r="B2486" s="334">
        <f ca="1" t="shared" si="388"/>
        <v>1</v>
      </c>
      <c r="D2486" s="334">
        <f ca="1" t="shared" si="396"/>
        <v>9</v>
      </c>
      <c r="E2486" s="327">
        <f ca="1" t="shared" si="397"/>
        <v>1147</v>
      </c>
      <c r="F2486" s="327" t="str">
        <f ca="1">VLOOKUP(D2486,档案!A:C,3,FALSE)</f>
        <v>武汉开明</v>
      </c>
      <c r="G2486" s="338" t="str">
        <f ca="1">VLOOKUP(D2486,档案!A:B,2,FALSE)</f>
        <v>农商行豹澥支行310028</v>
      </c>
      <c r="H2486" s="328">
        <f ca="1" t="shared" si="389"/>
        <v>45807</v>
      </c>
      <c r="I2486" s="344" t="str">
        <f ca="1" t="shared" si="390"/>
        <v>生产部闵洋报销内蒙古宜化支付外协5月5日-5月11日生活费--个人</v>
      </c>
      <c r="J2486" s="344" t="str">
        <f ca="1" t="shared" si="391"/>
        <v>项目成本</v>
      </c>
      <c r="K2486" s="345">
        <f ca="1" t="shared" si="392"/>
        <v>0</v>
      </c>
      <c r="L2486" s="345">
        <f ca="1" t="shared" si="393"/>
        <v>4260</v>
      </c>
      <c r="M2486" s="345">
        <f ca="1" t="shared" si="394"/>
        <v>260632.570000001</v>
      </c>
      <c r="N2486" s="345">
        <f ca="1" t="shared" si="395"/>
        <v>0</v>
      </c>
    </row>
    <row r="2487" ht="14.25" hidden="1" spans="1:14">
      <c r="A2487" s="334">
        <f>档案!A2486</f>
        <v>0</v>
      </c>
      <c r="B2487" s="334">
        <f ca="1" t="shared" si="388"/>
        <v>1</v>
      </c>
      <c r="D2487" s="334">
        <f ca="1" t="shared" si="396"/>
        <v>9</v>
      </c>
      <c r="E2487" s="327">
        <f ca="1" t="shared" si="397"/>
        <v>1148</v>
      </c>
      <c r="F2487" s="327" t="str">
        <f ca="1">VLOOKUP(D2487,档案!A:C,3,FALSE)</f>
        <v>武汉开明</v>
      </c>
      <c r="G2487" s="338" t="str">
        <f ca="1">VLOOKUP(D2487,档案!A:B,2,FALSE)</f>
        <v>农商行豹澥支行310028</v>
      </c>
      <c r="H2487" s="328">
        <f ca="1" t="shared" si="389"/>
        <v>45807</v>
      </c>
      <c r="I2487" s="344" t="str">
        <f ca="1" t="shared" si="390"/>
        <v>生产部闵洋报销内蒙古宜化支付4月21日-4月27日外协生活费--个人</v>
      </c>
      <c r="J2487" s="344" t="str">
        <f ca="1" t="shared" si="391"/>
        <v>项目成本</v>
      </c>
      <c r="K2487" s="345">
        <f ca="1" t="shared" si="392"/>
        <v>0</v>
      </c>
      <c r="L2487" s="345">
        <f ca="1" t="shared" si="393"/>
        <v>2940</v>
      </c>
      <c r="M2487" s="345">
        <f ca="1" t="shared" si="394"/>
        <v>257692.570000001</v>
      </c>
      <c r="N2487" s="345">
        <f ca="1" t="shared" si="395"/>
        <v>0</v>
      </c>
    </row>
    <row r="2488" ht="14.25" hidden="1" spans="1:14">
      <c r="A2488" s="334">
        <f>档案!A2487</f>
        <v>0</v>
      </c>
      <c r="B2488" s="334">
        <f ca="1" t="shared" si="388"/>
        <v>1</v>
      </c>
      <c r="D2488" s="334">
        <f ca="1" t="shared" si="396"/>
        <v>9</v>
      </c>
      <c r="E2488" s="327">
        <f ca="1" t="shared" si="397"/>
        <v>1149</v>
      </c>
      <c r="F2488" s="327" t="str">
        <f ca="1">VLOOKUP(D2488,档案!A:C,3,FALSE)</f>
        <v>武汉开明</v>
      </c>
      <c r="G2488" s="338" t="str">
        <f ca="1">VLOOKUP(D2488,档案!A:B,2,FALSE)</f>
        <v>农商行豹澥支行310028</v>
      </c>
      <c r="H2488" s="328">
        <f ca="1" t="shared" si="389"/>
        <v>45807</v>
      </c>
      <c r="I2488" s="344" t="str">
        <f ca="1" t="shared" si="390"/>
        <v>生产部闵洋报销4.19-4.20从江苏永钢-内蒙古宜化交通费--个人</v>
      </c>
      <c r="J2488" s="344" t="str">
        <f ca="1" t="shared" si="391"/>
        <v>项目成本</v>
      </c>
      <c r="K2488" s="345">
        <f ca="1" t="shared" si="392"/>
        <v>0</v>
      </c>
      <c r="L2488" s="345">
        <f ca="1" t="shared" si="393"/>
        <v>823</v>
      </c>
      <c r="M2488" s="345">
        <f ca="1" t="shared" si="394"/>
        <v>256869.570000001</v>
      </c>
      <c r="N2488" s="345">
        <f ca="1" t="shared" si="395"/>
        <v>0</v>
      </c>
    </row>
    <row r="2489" ht="14.25" hidden="1" spans="1:14">
      <c r="A2489" s="334">
        <f>档案!A2488</f>
        <v>0</v>
      </c>
      <c r="B2489" s="334">
        <f ca="1" t="shared" si="388"/>
        <v>1</v>
      </c>
      <c r="D2489" s="334">
        <f ca="1" t="shared" si="396"/>
        <v>9</v>
      </c>
      <c r="E2489" s="327">
        <f ca="1" t="shared" si="397"/>
        <v>1150</v>
      </c>
      <c r="F2489" s="327" t="str">
        <f ca="1">VLOOKUP(D2489,档案!A:C,3,FALSE)</f>
        <v>武汉开明</v>
      </c>
      <c r="G2489" s="338" t="str">
        <f ca="1">VLOOKUP(D2489,档案!A:B,2,FALSE)</f>
        <v>农商行豹澥支行310028</v>
      </c>
      <c r="H2489" s="328">
        <f ca="1" t="shared" si="389"/>
        <v>45807</v>
      </c>
      <c r="I2489" s="344" t="str">
        <f ca="1" t="shared" si="390"/>
        <v>生产部闵洋报销4.16-4.17江苏永钢烧结分厂（300 烧结）项目交通费--个人</v>
      </c>
      <c r="J2489" s="344" t="str">
        <f ca="1" t="shared" si="391"/>
        <v>项目成本</v>
      </c>
      <c r="K2489" s="345">
        <f ca="1" t="shared" si="392"/>
        <v>0</v>
      </c>
      <c r="L2489" s="345">
        <f ca="1" t="shared" si="393"/>
        <v>339.4</v>
      </c>
      <c r="M2489" s="345">
        <f ca="1" t="shared" si="394"/>
        <v>256530.170000001</v>
      </c>
      <c r="N2489" s="345">
        <f ca="1" t="shared" si="395"/>
        <v>0</v>
      </c>
    </row>
    <row r="2490" ht="14.25" hidden="1" spans="1:14">
      <c r="A2490" s="334">
        <f>档案!A2489</f>
        <v>0</v>
      </c>
      <c r="B2490" s="334">
        <f ca="1" t="shared" si="388"/>
        <v>1</v>
      </c>
      <c r="D2490" s="334">
        <f ca="1" t="shared" si="396"/>
        <v>9</v>
      </c>
      <c r="E2490" s="327">
        <f ca="1" t="shared" si="397"/>
        <v>1151</v>
      </c>
      <c r="F2490" s="327" t="str">
        <f ca="1">VLOOKUP(D2490,档案!A:C,3,FALSE)</f>
        <v>武汉开明</v>
      </c>
      <c r="G2490" s="338" t="str">
        <f ca="1">VLOOKUP(D2490,档案!A:B,2,FALSE)</f>
        <v>农商行豹澥支行310028</v>
      </c>
      <c r="H2490" s="328">
        <f ca="1" t="shared" si="389"/>
        <v>45807</v>
      </c>
      <c r="I2490" s="344" t="str">
        <f ca="1" t="shared" si="390"/>
        <v>生产部闵洋报销4.12-4.13北京众德友邦工程交通费--个人</v>
      </c>
      <c r="J2490" s="344" t="str">
        <f ca="1" t="shared" si="391"/>
        <v>项目成本</v>
      </c>
      <c r="K2490" s="345">
        <f ca="1" t="shared" si="392"/>
        <v>0</v>
      </c>
      <c r="L2490" s="345">
        <f ca="1" t="shared" si="393"/>
        <v>62.5</v>
      </c>
      <c r="M2490" s="345">
        <f ca="1" t="shared" si="394"/>
        <v>256467.670000001</v>
      </c>
      <c r="N2490" s="345">
        <f ca="1" t="shared" si="395"/>
        <v>0</v>
      </c>
    </row>
    <row r="2491" ht="14.25" hidden="1" spans="1:14">
      <c r="A2491" s="334">
        <f>档案!A2490</f>
        <v>0</v>
      </c>
      <c r="B2491" s="334">
        <f ca="1" t="shared" si="388"/>
        <v>1</v>
      </c>
      <c r="D2491" s="334">
        <f ca="1" t="shared" si="396"/>
        <v>9</v>
      </c>
      <c r="E2491" s="327">
        <f ca="1" t="shared" si="397"/>
        <v>1152</v>
      </c>
      <c r="F2491" s="327" t="str">
        <f ca="1">VLOOKUP(D2491,档案!A:C,3,FALSE)</f>
        <v>武汉开明</v>
      </c>
      <c r="G2491" s="338" t="str">
        <f ca="1">VLOOKUP(D2491,档案!A:B,2,FALSE)</f>
        <v>农商行豹澥支行310028</v>
      </c>
      <c r="H2491" s="328">
        <f ca="1" t="shared" si="389"/>
        <v>45807</v>
      </c>
      <c r="I2491" s="344" t="str">
        <f ca="1" t="shared" si="390"/>
        <v>生产部闵洋报销内蒙古宜化现场零星采购--个人</v>
      </c>
      <c r="J2491" s="344" t="str">
        <f ca="1" t="shared" si="391"/>
        <v>项目成本</v>
      </c>
      <c r="K2491" s="345">
        <f ca="1" t="shared" si="392"/>
        <v>0</v>
      </c>
      <c r="L2491" s="345">
        <f ca="1" t="shared" si="393"/>
        <v>7237</v>
      </c>
      <c r="M2491" s="345">
        <f ca="1" t="shared" si="394"/>
        <v>249230.670000001</v>
      </c>
      <c r="N2491" s="345">
        <f ca="1" t="shared" si="395"/>
        <v>0</v>
      </c>
    </row>
    <row r="2492" ht="14.25" hidden="1" spans="1:14">
      <c r="A2492" s="334">
        <f>档案!A2491</f>
        <v>0</v>
      </c>
      <c r="B2492" s="334">
        <f ca="1" t="shared" si="388"/>
        <v>1</v>
      </c>
      <c r="D2492" s="334">
        <f ca="1" t="shared" si="396"/>
        <v>9</v>
      </c>
      <c r="E2492" s="327">
        <f ca="1" t="shared" si="397"/>
        <v>1153</v>
      </c>
      <c r="F2492" s="327" t="str">
        <f ca="1">VLOOKUP(D2492,档案!A:C,3,FALSE)</f>
        <v>武汉开明</v>
      </c>
      <c r="G2492" s="338" t="str">
        <f ca="1">VLOOKUP(D2492,档案!A:B,2,FALSE)</f>
        <v>农商行豹澥支行310028</v>
      </c>
      <c r="H2492" s="328">
        <f ca="1" t="shared" si="389"/>
        <v>45807</v>
      </c>
      <c r="I2492" s="344" t="str">
        <f ca="1" t="shared" si="390"/>
        <v>生产部李权智用款张丙晨、李建军、曲学仪、李海波四人截止2025年5月25日一个月工资9911.25元，闵洋垫付2200元。--个人</v>
      </c>
      <c r="J2492" s="344" t="str">
        <f ca="1" t="shared" si="391"/>
        <v>项目成本</v>
      </c>
      <c r="K2492" s="345">
        <f ca="1" t="shared" si="392"/>
        <v>0</v>
      </c>
      <c r="L2492" s="345">
        <f ca="1" t="shared" si="393"/>
        <v>12111.25</v>
      </c>
      <c r="M2492" s="345">
        <f ca="1" t="shared" si="394"/>
        <v>237119.420000001</v>
      </c>
      <c r="N2492" s="345">
        <f ca="1" t="shared" si="395"/>
        <v>0</v>
      </c>
    </row>
    <row r="2493" ht="14.25" hidden="1" spans="1:14">
      <c r="A2493" s="334">
        <f>档案!A2492</f>
        <v>0</v>
      </c>
      <c r="B2493" s="334">
        <f ca="1" t="shared" si="388"/>
        <v>1</v>
      </c>
      <c r="D2493" s="334">
        <f ca="1" t="shared" si="396"/>
        <v>9</v>
      </c>
      <c r="E2493" s="327">
        <f ca="1" t="shared" si="397"/>
        <v>1154</v>
      </c>
      <c r="F2493" s="327" t="str">
        <f ca="1">VLOOKUP(D2493,档案!A:C,3,FALSE)</f>
        <v>武汉开明</v>
      </c>
      <c r="G2493" s="338" t="str">
        <f ca="1">VLOOKUP(D2493,档案!A:B,2,FALSE)</f>
        <v>农商行豹澥支行310028</v>
      </c>
      <c r="H2493" s="328">
        <f ca="1" t="shared" si="389"/>
        <v>45807</v>
      </c>
      <c r="I2493" s="344" t="str">
        <f ca="1" t="shared" si="390"/>
        <v>生产部李权智用款5.21日照钢铁项目崔慎栋工伤医疗费付崔慎栋--个人</v>
      </c>
      <c r="J2493" s="344" t="str">
        <f ca="1" t="shared" si="391"/>
        <v>项目成本</v>
      </c>
      <c r="K2493" s="345">
        <f ca="1" t="shared" si="392"/>
        <v>0</v>
      </c>
      <c r="L2493" s="345">
        <f ca="1" t="shared" si="393"/>
        <v>200.89</v>
      </c>
      <c r="M2493" s="345">
        <f ca="1" t="shared" si="394"/>
        <v>236918.530000001</v>
      </c>
      <c r="N2493" s="345">
        <f ca="1" t="shared" si="395"/>
        <v>0</v>
      </c>
    </row>
    <row r="2494" ht="14.25" hidden="1" spans="1:14">
      <c r="A2494" s="334">
        <f>档案!A2493</f>
        <v>0</v>
      </c>
      <c r="B2494" s="334">
        <f ca="1" t="shared" si="388"/>
        <v>1</v>
      </c>
      <c r="D2494" s="334">
        <f ca="1" t="shared" si="396"/>
        <v>9</v>
      </c>
      <c r="E2494" s="327">
        <f ca="1" t="shared" si="397"/>
        <v>1155</v>
      </c>
      <c r="F2494" s="327" t="str">
        <f ca="1">VLOOKUP(D2494,档案!A:C,3,FALSE)</f>
        <v>武汉开明</v>
      </c>
      <c r="G2494" s="338" t="str">
        <f ca="1">VLOOKUP(D2494,档案!A:B,2,FALSE)</f>
        <v>农商行豹澥支行310028</v>
      </c>
      <c r="H2494" s="328">
        <f ca="1" t="shared" si="389"/>
        <v>45807</v>
      </c>
      <c r="I2494" s="344" t="str">
        <f ca="1" t="shared" si="390"/>
        <v>批量代发2025年4月武汉前线人员工资</v>
      </c>
      <c r="J2494" s="344" t="str">
        <f ca="1" t="shared" si="391"/>
        <v>付日常费用</v>
      </c>
      <c r="K2494" s="345">
        <f ca="1" t="shared" si="392"/>
        <v>0</v>
      </c>
      <c r="L2494" s="345">
        <f ca="1" t="shared" si="393"/>
        <v>92919.2</v>
      </c>
      <c r="M2494" s="345">
        <f ca="1" t="shared" si="394"/>
        <v>143999.330000001</v>
      </c>
      <c r="N2494" s="345">
        <f ca="1" t="shared" si="395"/>
        <v>0</v>
      </c>
    </row>
    <row r="2495" ht="14.25" hidden="1" spans="1:14">
      <c r="A2495" s="334">
        <f>档案!A2494</f>
        <v>0</v>
      </c>
      <c r="B2495" s="334">
        <f ca="1" t="shared" si="388"/>
        <v>1</v>
      </c>
      <c r="D2495" s="334">
        <f ca="1" t="shared" si="396"/>
        <v>9</v>
      </c>
      <c r="E2495" s="327">
        <f ca="1" t="shared" si="397"/>
        <v>1156</v>
      </c>
      <c r="F2495" s="327" t="str">
        <f ca="1">VLOOKUP(D2495,档案!A:C,3,FALSE)</f>
        <v>武汉开明</v>
      </c>
      <c r="G2495" s="338" t="str">
        <f ca="1">VLOOKUP(D2495,档案!A:B,2,FALSE)</f>
        <v>农商行豹澥支行310028</v>
      </c>
      <c r="H2495" s="328">
        <f ca="1" t="shared" si="389"/>
        <v>45807</v>
      </c>
      <c r="I2495" s="344" t="str">
        <f ca="1" t="shared" si="390"/>
        <v>武汉农商行转湖北邮政</v>
      </c>
      <c r="J2495" s="344" t="str">
        <f ca="1" t="shared" si="391"/>
        <v>转出他行或提现</v>
      </c>
      <c r="K2495" s="345">
        <f ca="1" t="shared" si="392"/>
        <v>0</v>
      </c>
      <c r="L2495" s="345">
        <f ca="1" t="shared" si="393"/>
        <v>130000</v>
      </c>
      <c r="M2495" s="345">
        <f ca="1" t="shared" si="394"/>
        <v>13999.3300000009</v>
      </c>
      <c r="N2495" s="345">
        <f ca="1" t="shared" si="395"/>
        <v>0</v>
      </c>
    </row>
    <row r="2496" ht="14.25" hidden="1" spans="1:14">
      <c r="A2496" s="334">
        <f>档案!A2495</f>
        <v>0</v>
      </c>
      <c r="B2496" s="334">
        <f ca="1" t="shared" si="388"/>
        <v>1</v>
      </c>
      <c r="D2496" s="334">
        <f ca="1" t="shared" si="396"/>
        <v>9</v>
      </c>
      <c r="E2496" s="327">
        <f ca="1" t="shared" si="397"/>
        <v>1157</v>
      </c>
      <c r="F2496" s="327" t="str">
        <f ca="1">VLOOKUP(D2496,档案!A:C,3,FALSE)</f>
        <v>武汉开明</v>
      </c>
      <c r="G2496" s="338" t="str">
        <f ca="1">VLOOKUP(D2496,档案!A:B,2,FALSE)</f>
        <v>农商行豹澥支行310028</v>
      </c>
      <c r="H2496" s="328">
        <f ca="1" t="shared" si="389"/>
        <v>45807</v>
      </c>
      <c r="I2496" s="344" t="str">
        <f ca="1" t="shared" si="390"/>
        <v>ETC扣款</v>
      </c>
      <c r="J2496" s="344" t="str">
        <f ca="1" t="shared" si="391"/>
        <v>项目成本</v>
      </c>
      <c r="K2496" s="345">
        <f ca="1" t="shared" si="392"/>
        <v>0</v>
      </c>
      <c r="L2496" s="345">
        <f ca="1" t="shared" si="393"/>
        <v>121.51</v>
      </c>
      <c r="M2496" s="345">
        <f ca="1" t="shared" si="394"/>
        <v>13877.8200000009</v>
      </c>
      <c r="N2496" s="345">
        <f ca="1" t="shared" si="395"/>
        <v>0</v>
      </c>
    </row>
    <row r="2497" ht="14.25" hidden="1" spans="1:14">
      <c r="A2497" s="334">
        <f>档案!A2496</f>
        <v>0</v>
      </c>
      <c r="B2497" s="334">
        <f ca="1" t="shared" si="388"/>
        <v>1</v>
      </c>
      <c r="D2497" s="334">
        <f ca="1" t="shared" si="396"/>
        <v>9</v>
      </c>
      <c r="E2497" s="327">
        <f ca="1" t="shared" si="397"/>
        <v>1158</v>
      </c>
      <c r="F2497" s="327" t="str">
        <f ca="1">VLOOKUP(D2497,档案!A:C,3,FALSE)</f>
        <v>武汉开明</v>
      </c>
      <c r="G2497" s="338" t="str">
        <f ca="1">VLOOKUP(D2497,档案!A:B,2,FALSE)</f>
        <v>农商行豹澥支行310028</v>
      </c>
      <c r="H2497" s="328">
        <f ca="1" t="shared" si="389"/>
        <v>45811</v>
      </c>
      <c r="I2497" s="344" t="str">
        <f ca="1" t="shared" si="390"/>
        <v>ETC扣款</v>
      </c>
      <c r="J2497" s="344" t="str">
        <f ca="1" t="shared" si="391"/>
        <v>项目成本</v>
      </c>
      <c r="K2497" s="345">
        <f ca="1" t="shared" si="392"/>
        <v>0</v>
      </c>
      <c r="L2497" s="345">
        <f ca="1" t="shared" si="393"/>
        <v>198.55</v>
      </c>
      <c r="M2497" s="345">
        <f ca="1" t="shared" si="394"/>
        <v>13679.2700000009</v>
      </c>
      <c r="N2497" s="345">
        <f ca="1" t="shared" si="395"/>
        <v>0</v>
      </c>
    </row>
    <row r="2498" ht="14.25" hidden="1" spans="1:14">
      <c r="A2498" s="334">
        <f>档案!A2497</f>
        <v>0</v>
      </c>
      <c r="B2498" s="334">
        <f ca="1" t="shared" si="388"/>
        <v>1</v>
      </c>
      <c r="D2498" s="334">
        <f ca="1" t="shared" si="396"/>
        <v>9</v>
      </c>
      <c r="E2498" s="327">
        <f ca="1" t="shared" si="397"/>
        <v>1159</v>
      </c>
      <c r="F2498" s="327" t="str">
        <f ca="1">VLOOKUP(D2498,档案!A:C,3,FALSE)</f>
        <v>武汉开明</v>
      </c>
      <c r="G2498" s="338" t="str">
        <f ca="1">VLOOKUP(D2498,档案!A:B,2,FALSE)</f>
        <v>农商行豹澥支行310028</v>
      </c>
      <c r="H2498" s="328">
        <f ca="1" t="shared" si="389"/>
        <v>45812</v>
      </c>
      <c r="I2498" s="344" t="str">
        <f ca="1" t="shared" si="390"/>
        <v>收到武汉华夏转款</v>
      </c>
      <c r="J2498" s="344" t="str">
        <f ca="1" t="shared" si="391"/>
        <v>他行转入或存现</v>
      </c>
      <c r="K2498" s="345">
        <f ca="1" t="shared" si="392"/>
        <v>400000</v>
      </c>
      <c r="L2498" s="345">
        <f ca="1" t="shared" si="393"/>
        <v>0</v>
      </c>
      <c r="M2498" s="345">
        <f ca="1" t="shared" si="394"/>
        <v>413679.270000001</v>
      </c>
      <c r="N2498" s="345">
        <f ca="1" t="shared" si="395"/>
        <v>0</v>
      </c>
    </row>
    <row r="2499" ht="14.25" hidden="1" spans="1:14">
      <c r="A2499" s="334">
        <f>档案!A2498</f>
        <v>0</v>
      </c>
      <c r="B2499" s="334">
        <f ca="1" t="shared" ref="B2499:B2562" si="398">COUNTA(INDIRECT("'"&amp;A2499&amp;"'!a:a"))</f>
        <v>1</v>
      </c>
      <c r="D2499" s="334">
        <f ca="1" t="shared" si="396"/>
        <v>9</v>
      </c>
      <c r="E2499" s="327">
        <f ca="1" t="shared" si="397"/>
        <v>1160</v>
      </c>
      <c r="F2499" s="327" t="str">
        <f ca="1">VLOOKUP(D2499,档案!A:C,3,FALSE)</f>
        <v>武汉开明</v>
      </c>
      <c r="G2499" s="338" t="str">
        <f ca="1">VLOOKUP(D2499,档案!A:B,2,FALSE)</f>
        <v>农商行豹澥支行310028</v>
      </c>
      <c r="H2499" s="328">
        <f ca="1" t="shared" ref="H2499:H2562" si="399">INDEX(INDIRECT("'"&amp;$D2499&amp;"'!A:g"),$E2499,COLUMN()-7)</f>
        <v>45812</v>
      </c>
      <c r="I2499" s="344" t="str">
        <f ca="1" t="shared" ref="I2499:I2562" si="400">INDEX(INDIRECT("'"&amp;$D2499&amp;"'!A:g"),$E2499,COLUMN()-7)</f>
        <v>批量代发2025年4月武汉后勤人员工资</v>
      </c>
      <c r="J2499" s="344" t="str">
        <f ca="1" t="shared" ref="J2499:J2562" si="401">INDEX(INDIRECT("'"&amp;$D2499&amp;"'!A:g"),$E2499,COLUMN()-7)</f>
        <v>付日常费用</v>
      </c>
      <c r="K2499" s="345">
        <f ca="1" t="shared" ref="K2499:K2562" si="402">INDEX(INDIRECT("'"&amp;$D2499&amp;"'!A:g"),$E2499,COLUMN()-7)</f>
        <v>0</v>
      </c>
      <c r="L2499" s="345">
        <f ca="1" t="shared" ref="L2499:L2562" si="403">INDEX(INDIRECT("'"&amp;$D2499&amp;"'!A:g"),$E2499,COLUMN()-7)</f>
        <v>143266.19</v>
      </c>
      <c r="M2499" s="345">
        <f ca="1" t="shared" ref="M2499:M2562" si="404">INDEX(INDIRECT("'"&amp;$D2499&amp;"'!A:g"),$E2499,COLUMN()-7)</f>
        <v>270413.080000001</v>
      </c>
      <c r="N2499" s="345">
        <f ca="1" t="shared" ref="N2499:N2562" si="405">INDEX(INDIRECT("'"&amp;$D2499&amp;"'!A:g"),$E2499,COLUMN()-7)</f>
        <v>0</v>
      </c>
    </row>
    <row r="2500" ht="14.25" hidden="1" spans="1:14">
      <c r="A2500" s="334">
        <f>档案!A2499</f>
        <v>0</v>
      </c>
      <c r="B2500" s="334">
        <f ca="1" t="shared" si="398"/>
        <v>1</v>
      </c>
      <c r="D2500" s="334">
        <f ca="1" t="shared" ref="D2500:D2563" si="406">IF(E2499&gt;=VLOOKUP(D2499,A:B,2,FALSE),D2499+1,D2499)</f>
        <v>9</v>
      </c>
      <c r="E2500" s="327">
        <f ca="1" t="shared" ref="E2500:E2563" si="407">IF(E2499&gt;=VLOOKUP(D2499,A:B,2,FALSE),3,E2499+1)</f>
        <v>1161</v>
      </c>
      <c r="F2500" s="327" t="str">
        <f ca="1">VLOOKUP(D2500,档案!A:C,3,FALSE)</f>
        <v>武汉开明</v>
      </c>
      <c r="G2500" s="338" t="str">
        <f ca="1">VLOOKUP(D2500,档案!A:B,2,FALSE)</f>
        <v>农商行豹澥支行310028</v>
      </c>
      <c r="H2500" s="328">
        <f ca="1" t="shared" si="399"/>
        <v>45812</v>
      </c>
      <c r="I2500" s="344" t="str">
        <f ca="1" t="shared" si="400"/>
        <v>生产部朱太礼报销5.19到荆门新洋丰农业科技有限公司现场检查交流交通费--个人</v>
      </c>
      <c r="J2500" s="344" t="str">
        <f ca="1" t="shared" si="401"/>
        <v>项目成本</v>
      </c>
      <c r="K2500" s="345">
        <f ca="1" t="shared" si="402"/>
        <v>0</v>
      </c>
      <c r="L2500" s="345">
        <f ca="1" t="shared" si="403"/>
        <v>435.3</v>
      </c>
      <c r="M2500" s="345">
        <f ca="1" t="shared" si="404"/>
        <v>269977.780000001</v>
      </c>
      <c r="N2500" s="345">
        <f ca="1" t="shared" si="405"/>
        <v>0</v>
      </c>
    </row>
    <row r="2501" ht="14.25" hidden="1" spans="1:14">
      <c r="A2501" s="334">
        <f>档案!A2500</f>
        <v>0</v>
      </c>
      <c r="B2501" s="334">
        <f ca="1" t="shared" si="398"/>
        <v>1</v>
      </c>
      <c r="D2501" s="334">
        <f ca="1" t="shared" si="406"/>
        <v>9</v>
      </c>
      <c r="E2501" s="327">
        <f ca="1" t="shared" si="407"/>
        <v>1162</v>
      </c>
      <c r="F2501" s="327" t="str">
        <f ca="1">VLOOKUP(D2501,档案!A:C,3,FALSE)</f>
        <v>武汉开明</v>
      </c>
      <c r="G2501" s="338" t="str">
        <f ca="1">VLOOKUP(D2501,档案!A:B,2,FALSE)</f>
        <v>农商行豹澥支行310028</v>
      </c>
      <c r="H2501" s="328">
        <f ca="1" t="shared" si="399"/>
        <v>45812</v>
      </c>
      <c r="I2501" s="344" t="str">
        <f ca="1" t="shared" si="400"/>
        <v>生产部郑然报销日照钢铁提锌窑1#窑更换减速机购买油封--个人</v>
      </c>
      <c r="J2501" s="344" t="str">
        <f ca="1" t="shared" si="401"/>
        <v>项目成本</v>
      </c>
      <c r="K2501" s="345">
        <f ca="1" t="shared" si="402"/>
        <v>0</v>
      </c>
      <c r="L2501" s="345">
        <f ca="1" t="shared" si="403"/>
        <v>240</v>
      </c>
      <c r="M2501" s="345">
        <f ca="1" t="shared" si="404"/>
        <v>269737.780000001</v>
      </c>
      <c r="N2501" s="345">
        <f ca="1" t="shared" si="405"/>
        <v>0</v>
      </c>
    </row>
    <row r="2502" ht="14.25" hidden="1" spans="1:14">
      <c r="A2502" s="334">
        <f>档案!A2501</f>
        <v>0</v>
      </c>
      <c r="B2502" s="334">
        <f ca="1" t="shared" si="398"/>
        <v>1</v>
      </c>
      <c r="D2502" s="334">
        <f ca="1" t="shared" si="406"/>
        <v>9</v>
      </c>
      <c r="E2502" s="327">
        <f ca="1" t="shared" si="407"/>
        <v>1163</v>
      </c>
      <c r="F2502" s="327" t="str">
        <f ca="1">VLOOKUP(D2502,档案!A:C,3,FALSE)</f>
        <v>武汉开明</v>
      </c>
      <c r="G2502" s="338" t="str">
        <f ca="1">VLOOKUP(D2502,档案!A:B,2,FALSE)</f>
        <v>农商行豹澥支行310028</v>
      </c>
      <c r="H2502" s="328">
        <f ca="1" t="shared" si="399"/>
        <v>45812</v>
      </c>
      <c r="I2502" s="344" t="str">
        <f ca="1" t="shared" si="400"/>
        <v>生产部唐欣欣报销日照钢铁定做贴牌和横幅--个人</v>
      </c>
      <c r="J2502" s="344" t="str">
        <f ca="1" t="shared" si="401"/>
        <v>项目成本</v>
      </c>
      <c r="K2502" s="345">
        <f ca="1" t="shared" si="402"/>
        <v>0</v>
      </c>
      <c r="L2502" s="345">
        <f ca="1" t="shared" si="403"/>
        <v>195</v>
      </c>
      <c r="M2502" s="345">
        <f ca="1" t="shared" si="404"/>
        <v>269542.780000001</v>
      </c>
      <c r="N2502" s="345">
        <f ca="1" t="shared" si="405"/>
        <v>0</v>
      </c>
    </row>
    <row r="2503" ht="14.25" hidden="1" spans="1:14">
      <c r="A2503" s="334">
        <f>档案!A2502</f>
        <v>0</v>
      </c>
      <c r="B2503" s="334">
        <f ca="1" t="shared" si="398"/>
        <v>1</v>
      </c>
      <c r="D2503" s="334">
        <f ca="1" t="shared" si="406"/>
        <v>9</v>
      </c>
      <c r="E2503" s="327">
        <f ca="1" t="shared" si="407"/>
        <v>1164</v>
      </c>
      <c r="F2503" s="327" t="str">
        <f ca="1">VLOOKUP(D2503,档案!A:C,3,FALSE)</f>
        <v>武汉开明</v>
      </c>
      <c r="G2503" s="338" t="str">
        <f ca="1">VLOOKUP(D2503,档案!A:B,2,FALSE)</f>
        <v>农商行豹澥支行310028</v>
      </c>
      <c r="H2503" s="328">
        <f ca="1" t="shared" si="399"/>
        <v>45812</v>
      </c>
      <c r="I2503" s="344" t="str">
        <f ca="1" t="shared" si="400"/>
        <v>生产部喻志明报销湘潭瑞通4.27交通费--个人</v>
      </c>
      <c r="J2503" s="344" t="str">
        <f ca="1" t="shared" si="401"/>
        <v>项目成本</v>
      </c>
      <c r="K2503" s="345">
        <f ca="1" t="shared" si="402"/>
        <v>0</v>
      </c>
      <c r="L2503" s="345">
        <f ca="1" t="shared" si="403"/>
        <v>207.5</v>
      </c>
      <c r="M2503" s="345">
        <f ca="1" t="shared" si="404"/>
        <v>269335.280000001</v>
      </c>
      <c r="N2503" s="345">
        <f ca="1" t="shared" si="405"/>
        <v>0</v>
      </c>
    </row>
    <row r="2504" ht="14.25" hidden="1" spans="1:14">
      <c r="A2504" s="334">
        <f>档案!A2503</f>
        <v>0</v>
      </c>
      <c r="B2504" s="334">
        <f ca="1" t="shared" si="398"/>
        <v>1</v>
      </c>
      <c r="D2504" s="334">
        <f ca="1" t="shared" si="406"/>
        <v>9</v>
      </c>
      <c r="E2504" s="327">
        <f ca="1" t="shared" si="407"/>
        <v>1165</v>
      </c>
      <c r="F2504" s="327" t="str">
        <f ca="1">VLOOKUP(D2504,档案!A:C,3,FALSE)</f>
        <v>武汉开明</v>
      </c>
      <c r="G2504" s="338" t="str">
        <f ca="1">VLOOKUP(D2504,档案!A:B,2,FALSE)</f>
        <v>农商行豹澥支行310028</v>
      </c>
      <c r="H2504" s="328">
        <f ca="1" t="shared" si="399"/>
        <v>45812</v>
      </c>
      <c r="I2504" s="344" t="str">
        <f ca="1" t="shared" si="400"/>
        <v>生产部喻志明报销山西铝业4.24-4.25交通费--个人</v>
      </c>
      <c r="J2504" s="344" t="str">
        <f ca="1" t="shared" si="401"/>
        <v>项目成本</v>
      </c>
      <c r="K2504" s="345">
        <f ca="1" t="shared" si="402"/>
        <v>0</v>
      </c>
      <c r="L2504" s="345">
        <f ca="1" t="shared" si="403"/>
        <v>315</v>
      </c>
      <c r="M2504" s="345">
        <f ca="1" t="shared" si="404"/>
        <v>269020.280000001</v>
      </c>
      <c r="N2504" s="345">
        <f ca="1" t="shared" si="405"/>
        <v>0</v>
      </c>
    </row>
    <row r="2505" ht="14.25" hidden="1" spans="1:14">
      <c r="A2505" s="334">
        <f>档案!A2504</f>
        <v>0</v>
      </c>
      <c r="B2505" s="334">
        <f ca="1" t="shared" si="398"/>
        <v>1</v>
      </c>
      <c r="D2505" s="334">
        <f ca="1" t="shared" si="406"/>
        <v>9</v>
      </c>
      <c r="E2505" s="327">
        <f ca="1" t="shared" si="407"/>
        <v>1166</v>
      </c>
      <c r="F2505" s="327" t="str">
        <f ca="1">VLOOKUP(D2505,档案!A:C,3,FALSE)</f>
        <v>武汉开明</v>
      </c>
      <c r="G2505" s="338" t="str">
        <f ca="1">VLOOKUP(D2505,档案!A:B,2,FALSE)</f>
        <v>农商行豹澥支行310028</v>
      </c>
      <c r="H2505" s="328">
        <f ca="1" t="shared" si="399"/>
        <v>45812</v>
      </c>
      <c r="I2505" s="344" t="str">
        <f ca="1" t="shared" si="400"/>
        <v>生产部吴有良报销5.15-5.16勘查现场技术交流交通费--个人</v>
      </c>
      <c r="J2505" s="344" t="str">
        <f ca="1" t="shared" si="401"/>
        <v>项目成本</v>
      </c>
      <c r="K2505" s="345">
        <f ca="1" t="shared" si="402"/>
        <v>0</v>
      </c>
      <c r="L2505" s="345">
        <f ca="1" t="shared" si="403"/>
        <v>924</v>
      </c>
      <c r="M2505" s="345">
        <f ca="1" t="shared" si="404"/>
        <v>268096.280000001</v>
      </c>
      <c r="N2505" s="345">
        <f ca="1" t="shared" si="405"/>
        <v>0</v>
      </c>
    </row>
    <row r="2506" ht="14.25" hidden="1" spans="1:14">
      <c r="A2506" s="334">
        <f>档案!A2505</f>
        <v>0</v>
      </c>
      <c r="B2506" s="334">
        <f ca="1" t="shared" si="398"/>
        <v>1</v>
      </c>
      <c r="D2506" s="334">
        <f ca="1" t="shared" si="406"/>
        <v>9</v>
      </c>
      <c r="E2506" s="327">
        <f ca="1" t="shared" si="407"/>
        <v>1167</v>
      </c>
      <c r="F2506" s="327" t="str">
        <f ca="1">VLOOKUP(D2506,档案!A:C,3,FALSE)</f>
        <v>武汉开明</v>
      </c>
      <c r="G2506" s="338" t="str">
        <f ca="1">VLOOKUP(D2506,档案!A:B,2,FALSE)</f>
        <v>农商行豹澥支行310028</v>
      </c>
      <c r="H2506" s="328">
        <f ca="1" t="shared" si="399"/>
        <v>45812</v>
      </c>
      <c r="I2506" s="344" t="str">
        <f ca="1" t="shared" si="400"/>
        <v>生产部吴有良报销5.13-5.14勘查现场技术交流交通费--个人</v>
      </c>
      <c r="J2506" s="344" t="str">
        <f ca="1" t="shared" si="401"/>
        <v>项目成本</v>
      </c>
      <c r="K2506" s="345">
        <f ca="1" t="shared" si="402"/>
        <v>0</v>
      </c>
      <c r="L2506" s="345">
        <f ca="1" t="shared" si="403"/>
        <v>280</v>
      </c>
      <c r="M2506" s="345">
        <f ca="1" t="shared" si="404"/>
        <v>267816.280000001</v>
      </c>
      <c r="N2506" s="345">
        <f ca="1" t="shared" si="405"/>
        <v>0</v>
      </c>
    </row>
    <row r="2507" ht="14.25" hidden="1" spans="1:14">
      <c r="A2507" s="334">
        <f>档案!A2506</f>
        <v>0</v>
      </c>
      <c r="B2507" s="334">
        <f ca="1" t="shared" si="398"/>
        <v>1</v>
      </c>
      <c r="D2507" s="334">
        <f ca="1" t="shared" si="406"/>
        <v>9</v>
      </c>
      <c r="E2507" s="327">
        <f ca="1" t="shared" si="407"/>
        <v>1168</v>
      </c>
      <c r="F2507" s="327" t="str">
        <f ca="1">VLOOKUP(D2507,档案!A:C,3,FALSE)</f>
        <v>武汉开明</v>
      </c>
      <c r="G2507" s="338" t="str">
        <f ca="1">VLOOKUP(D2507,档案!A:B,2,FALSE)</f>
        <v>农商行豹澥支行310028</v>
      </c>
      <c r="H2507" s="328">
        <f ca="1" t="shared" si="399"/>
        <v>45812</v>
      </c>
      <c r="I2507" s="344" t="str">
        <f ca="1" t="shared" si="400"/>
        <v>生产部余永昕报销山西铝业5.9-5.10交通费--个人</v>
      </c>
      <c r="J2507" s="344" t="str">
        <f ca="1" t="shared" si="401"/>
        <v>项目成本</v>
      </c>
      <c r="K2507" s="345">
        <f ca="1" t="shared" si="402"/>
        <v>0</v>
      </c>
      <c r="L2507" s="345">
        <f ca="1" t="shared" si="403"/>
        <v>235</v>
      </c>
      <c r="M2507" s="345">
        <f ca="1" t="shared" si="404"/>
        <v>267581.280000001</v>
      </c>
      <c r="N2507" s="345">
        <f ca="1" t="shared" si="405"/>
        <v>0</v>
      </c>
    </row>
    <row r="2508" ht="14.25" hidden="1" spans="1:14">
      <c r="A2508" s="334">
        <f>档案!A2507</f>
        <v>0</v>
      </c>
      <c r="B2508" s="334">
        <f ca="1" t="shared" si="398"/>
        <v>1</v>
      </c>
      <c r="D2508" s="334">
        <f ca="1" t="shared" si="406"/>
        <v>9</v>
      </c>
      <c r="E2508" s="327">
        <f ca="1" t="shared" si="407"/>
        <v>1169</v>
      </c>
      <c r="F2508" s="327" t="str">
        <f ca="1">VLOOKUP(D2508,档案!A:C,3,FALSE)</f>
        <v>武汉开明</v>
      </c>
      <c r="G2508" s="338" t="str">
        <f ca="1">VLOOKUP(D2508,档案!A:B,2,FALSE)</f>
        <v>农商行豹澥支行310028</v>
      </c>
      <c r="H2508" s="328">
        <f ca="1" t="shared" si="399"/>
        <v>45812</v>
      </c>
      <c r="I2508" s="344" t="str">
        <f ca="1" t="shared" si="400"/>
        <v>生产部黄震报销青海发投5.13-5.14交通费--个人</v>
      </c>
      <c r="J2508" s="344" t="str">
        <f ca="1" t="shared" si="401"/>
        <v>项目成本</v>
      </c>
      <c r="K2508" s="345">
        <f ca="1" t="shared" si="402"/>
        <v>0</v>
      </c>
      <c r="L2508" s="345">
        <f ca="1" t="shared" si="403"/>
        <v>459</v>
      </c>
      <c r="M2508" s="345">
        <f ca="1" t="shared" si="404"/>
        <v>267122.280000001</v>
      </c>
      <c r="N2508" s="345">
        <f ca="1" t="shared" si="405"/>
        <v>0</v>
      </c>
    </row>
    <row r="2509" ht="14.25" hidden="1" spans="1:14">
      <c r="A2509" s="334">
        <f>档案!A2508</f>
        <v>0</v>
      </c>
      <c r="B2509" s="334">
        <f ca="1" t="shared" si="398"/>
        <v>1</v>
      </c>
      <c r="D2509" s="334">
        <f ca="1" t="shared" si="406"/>
        <v>9</v>
      </c>
      <c r="E2509" s="327">
        <f ca="1" t="shared" si="407"/>
        <v>1170</v>
      </c>
      <c r="F2509" s="327" t="str">
        <f ca="1">VLOOKUP(D2509,档案!A:C,3,FALSE)</f>
        <v>武汉开明</v>
      </c>
      <c r="G2509" s="338" t="str">
        <f ca="1">VLOOKUP(D2509,档案!A:B,2,FALSE)</f>
        <v>农商行豹澥支行310028</v>
      </c>
      <c r="H2509" s="328">
        <f ca="1" t="shared" si="399"/>
        <v>45812</v>
      </c>
      <c r="I2509" s="344" t="str">
        <f ca="1" t="shared" si="400"/>
        <v>生产部朱太礼报销5.13日到皖维集团有限公司水泥窑技术交流--个人</v>
      </c>
      <c r="J2509" s="344" t="str">
        <f ca="1" t="shared" si="401"/>
        <v>项目成本</v>
      </c>
      <c r="K2509" s="345">
        <f ca="1" t="shared" si="402"/>
        <v>0</v>
      </c>
      <c r="L2509" s="345">
        <f ca="1" t="shared" si="403"/>
        <v>204</v>
      </c>
      <c r="M2509" s="345">
        <f ca="1" t="shared" si="404"/>
        <v>266918.280000001</v>
      </c>
      <c r="N2509" s="345">
        <f ca="1" t="shared" si="405"/>
        <v>0</v>
      </c>
    </row>
    <row r="2510" ht="14.25" hidden="1" spans="1:14">
      <c r="A2510" s="334">
        <f>档案!A2509</f>
        <v>0</v>
      </c>
      <c r="B2510" s="334">
        <f ca="1" t="shared" si="398"/>
        <v>1</v>
      </c>
      <c r="D2510" s="334">
        <f ca="1" t="shared" si="406"/>
        <v>9</v>
      </c>
      <c r="E2510" s="327">
        <f ca="1" t="shared" si="407"/>
        <v>1171</v>
      </c>
      <c r="F2510" s="327" t="str">
        <f ca="1">VLOOKUP(D2510,档案!A:C,3,FALSE)</f>
        <v>武汉开明</v>
      </c>
      <c r="G2510" s="338" t="str">
        <f ca="1">VLOOKUP(D2510,档案!A:B,2,FALSE)</f>
        <v>农商行豹澥支行310028</v>
      </c>
      <c r="H2510" s="328">
        <f ca="1" t="shared" si="399"/>
        <v>45812</v>
      </c>
      <c r="I2510" s="344" t="str">
        <f ca="1" t="shared" si="400"/>
        <v>生产部马全花报销废淡液钛板安装项目采购黄色油漆1桶.毛刷2把.滚筒4个--个人</v>
      </c>
      <c r="J2510" s="344" t="str">
        <f ca="1" t="shared" si="401"/>
        <v>项目成本</v>
      </c>
      <c r="K2510" s="345">
        <f ca="1" t="shared" si="402"/>
        <v>0</v>
      </c>
      <c r="L2510" s="345">
        <f ca="1" t="shared" si="403"/>
        <v>91</v>
      </c>
      <c r="M2510" s="345">
        <f ca="1" t="shared" si="404"/>
        <v>266827.280000001</v>
      </c>
      <c r="N2510" s="345">
        <f ca="1" t="shared" si="405"/>
        <v>0</v>
      </c>
    </row>
    <row r="2511" ht="14.25" hidden="1" spans="1:14">
      <c r="A2511" s="334">
        <f>档案!A2510</f>
        <v>0</v>
      </c>
      <c r="B2511" s="334">
        <f ca="1" t="shared" si="398"/>
        <v>1</v>
      </c>
      <c r="D2511" s="334">
        <f ca="1" t="shared" si="406"/>
        <v>9</v>
      </c>
      <c r="E2511" s="327">
        <f ca="1" t="shared" si="407"/>
        <v>1172</v>
      </c>
      <c r="F2511" s="327" t="str">
        <f ca="1">VLOOKUP(D2511,档案!A:C,3,FALSE)</f>
        <v>武汉开明</v>
      </c>
      <c r="G2511" s="338" t="str">
        <f ca="1">VLOOKUP(D2511,档案!A:B,2,FALSE)</f>
        <v>农商行豹澥支行310028</v>
      </c>
      <c r="H2511" s="328">
        <f ca="1" t="shared" si="399"/>
        <v>45812</v>
      </c>
      <c r="I2511" s="344" t="str">
        <f ca="1" t="shared" si="400"/>
        <v>生产部项小生报销东方希望5.11-5.15坐车上下班（程时勇、项小生、张泽松）和工具出厂交通费--个人</v>
      </c>
      <c r="J2511" s="344" t="str">
        <f ca="1" t="shared" si="401"/>
        <v>项目成本</v>
      </c>
      <c r="K2511" s="345">
        <f ca="1" t="shared" si="402"/>
        <v>0</v>
      </c>
      <c r="L2511" s="345">
        <f ca="1" t="shared" si="403"/>
        <v>375</v>
      </c>
      <c r="M2511" s="345">
        <f ca="1" t="shared" si="404"/>
        <v>266452.280000001</v>
      </c>
      <c r="N2511" s="345">
        <f ca="1" t="shared" si="405"/>
        <v>0</v>
      </c>
    </row>
    <row r="2512" ht="14.25" hidden="1" spans="1:14">
      <c r="A2512" s="334">
        <f>档案!A2511</f>
        <v>0</v>
      </c>
      <c r="B2512" s="334">
        <f ca="1" t="shared" si="398"/>
        <v>1</v>
      </c>
      <c r="D2512" s="334">
        <f ca="1" t="shared" si="406"/>
        <v>9</v>
      </c>
      <c r="E2512" s="327">
        <f ca="1" t="shared" si="407"/>
        <v>1173</v>
      </c>
      <c r="F2512" s="327" t="str">
        <f ca="1">VLOOKUP(D2512,档案!A:C,3,FALSE)</f>
        <v>武汉开明</v>
      </c>
      <c r="G2512" s="338" t="str">
        <f ca="1">VLOOKUP(D2512,档案!A:B,2,FALSE)</f>
        <v>农商行豹澥支行310028</v>
      </c>
      <c r="H2512" s="328">
        <f ca="1" t="shared" si="399"/>
        <v>45812</v>
      </c>
      <c r="I2512" s="344" t="str">
        <f ca="1" t="shared" si="400"/>
        <v>生产部李同林报销5.19-5.20格尔木盐湖镁业包车去格尔木刻章来回路费及刻章费--个人</v>
      </c>
      <c r="J2512" s="344" t="str">
        <f ca="1" t="shared" si="401"/>
        <v>项目成本</v>
      </c>
      <c r="K2512" s="345">
        <f ca="1" t="shared" si="402"/>
        <v>0</v>
      </c>
      <c r="L2512" s="345">
        <f ca="1" t="shared" si="403"/>
        <v>335</v>
      </c>
      <c r="M2512" s="345">
        <f ca="1" t="shared" si="404"/>
        <v>266117.280000001</v>
      </c>
      <c r="N2512" s="345">
        <f ca="1" t="shared" si="405"/>
        <v>0</v>
      </c>
    </row>
    <row r="2513" ht="14.25" hidden="1" spans="1:14">
      <c r="A2513" s="334">
        <f>档案!A2512</f>
        <v>0</v>
      </c>
      <c r="B2513" s="334">
        <f ca="1" t="shared" si="398"/>
        <v>1</v>
      </c>
      <c r="D2513" s="334">
        <f ca="1" t="shared" si="406"/>
        <v>9</v>
      </c>
      <c r="E2513" s="327">
        <f ca="1" t="shared" si="407"/>
        <v>1174</v>
      </c>
      <c r="F2513" s="327" t="str">
        <f ca="1">VLOOKUP(D2513,档案!A:C,3,FALSE)</f>
        <v>武汉开明</v>
      </c>
      <c r="G2513" s="338" t="str">
        <f ca="1">VLOOKUP(D2513,档案!A:B,2,FALSE)</f>
        <v>农商行豹澥支行310028</v>
      </c>
      <c r="H2513" s="328">
        <f ca="1" t="shared" si="399"/>
        <v>45812</v>
      </c>
      <c r="I2513" s="344" t="str">
        <f ca="1" t="shared" si="400"/>
        <v>生产部余永昕报销5.18-5.20去安徽科达四川紫宸项目来回交通费--个人</v>
      </c>
      <c r="J2513" s="344" t="str">
        <f ca="1" t="shared" si="401"/>
        <v>项目成本</v>
      </c>
      <c r="K2513" s="345">
        <f ca="1" t="shared" si="402"/>
        <v>0</v>
      </c>
      <c r="L2513" s="345">
        <f ca="1" t="shared" si="403"/>
        <v>865</v>
      </c>
      <c r="M2513" s="345">
        <f ca="1" t="shared" si="404"/>
        <v>265252.280000001</v>
      </c>
      <c r="N2513" s="345">
        <f ca="1" t="shared" si="405"/>
        <v>0</v>
      </c>
    </row>
    <row r="2514" ht="14.25" hidden="1" spans="1:14">
      <c r="A2514" s="334">
        <f>档案!A2513</f>
        <v>0</v>
      </c>
      <c r="B2514" s="334">
        <f ca="1" t="shared" si="398"/>
        <v>1</v>
      </c>
      <c r="D2514" s="334">
        <f ca="1" t="shared" si="406"/>
        <v>9</v>
      </c>
      <c r="E2514" s="327">
        <f ca="1" t="shared" si="407"/>
        <v>1175</v>
      </c>
      <c r="F2514" s="327" t="str">
        <f ca="1">VLOOKUP(D2514,档案!A:C,3,FALSE)</f>
        <v>武汉开明</v>
      </c>
      <c r="G2514" s="338" t="str">
        <f ca="1">VLOOKUP(D2514,档案!A:B,2,FALSE)</f>
        <v>农商行豹澥支行310028</v>
      </c>
      <c r="H2514" s="328">
        <f ca="1" t="shared" si="399"/>
        <v>45812</v>
      </c>
      <c r="I2514" s="344" t="str">
        <f ca="1" t="shared" si="400"/>
        <v>生产部唐欣欣报销日照钢铁网购螺杆泵快递到付费--个人</v>
      </c>
      <c r="J2514" s="344" t="str">
        <f ca="1" t="shared" si="401"/>
        <v>项目成本</v>
      </c>
      <c r="K2514" s="345">
        <f ca="1" t="shared" si="402"/>
        <v>0</v>
      </c>
      <c r="L2514" s="345">
        <f ca="1" t="shared" si="403"/>
        <v>329</v>
      </c>
      <c r="M2514" s="345">
        <f ca="1" t="shared" si="404"/>
        <v>264923.280000001</v>
      </c>
      <c r="N2514" s="345">
        <f ca="1" t="shared" si="405"/>
        <v>0</v>
      </c>
    </row>
    <row r="2515" ht="14.25" hidden="1" spans="1:14">
      <c r="A2515" s="334">
        <f>档案!A2514</f>
        <v>0</v>
      </c>
      <c r="B2515" s="334">
        <f ca="1" t="shared" si="398"/>
        <v>1</v>
      </c>
      <c r="D2515" s="334">
        <f ca="1" t="shared" si="406"/>
        <v>9</v>
      </c>
      <c r="E2515" s="327">
        <f ca="1" t="shared" si="407"/>
        <v>1176</v>
      </c>
      <c r="F2515" s="327" t="str">
        <f ca="1">VLOOKUP(D2515,档案!A:C,3,FALSE)</f>
        <v>武汉开明</v>
      </c>
      <c r="G2515" s="338" t="str">
        <f ca="1">VLOOKUP(D2515,档案!A:B,2,FALSE)</f>
        <v>农商行豹澥支行310028</v>
      </c>
      <c r="H2515" s="328">
        <f ca="1" t="shared" si="399"/>
        <v>45812</v>
      </c>
      <c r="I2515" s="344" t="str">
        <f ca="1" t="shared" si="400"/>
        <v>生产部李晶报销日照钢铁皮卡车加油拖工具--个人</v>
      </c>
      <c r="J2515" s="344" t="str">
        <f ca="1" t="shared" si="401"/>
        <v>项目成本</v>
      </c>
      <c r="K2515" s="345">
        <f ca="1" t="shared" si="402"/>
        <v>0</v>
      </c>
      <c r="L2515" s="345">
        <f ca="1" t="shared" si="403"/>
        <v>281</v>
      </c>
      <c r="M2515" s="345">
        <f ca="1" t="shared" si="404"/>
        <v>264642.280000001</v>
      </c>
      <c r="N2515" s="345">
        <f ca="1" t="shared" si="405"/>
        <v>0</v>
      </c>
    </row>
    <row r="2516" ht="14.25" hidden="1" spans="1:14">
      <c r="A2516" s="334">
        <f>档案!A2515</f>
        <v>0</v>
      </c>
      <c r="B2516" s="334">
        <f ca="1" t="shared" si="398"/>
        <v>1</v>
      </c>
      <c r="D2516" s="334">
        <f ca="1" t="shared" si="406"/>
        <v>9</v>
      </c>
      <c r="E2516" s="327">
        <f ca="1" t="shared" si="407"/>
        <v>1177</v>
      </c>
      <c r="F2516" s="327" t="str">
        <f ca="1">VLOOKUP(D2516,档案!A:C,3,FALSE)</f>
        <v>武汉开明</v>
      </c>
      <c r="G2516" s="338" t="str">
        <f ca="1">VLOOKUP(D2516,档案!A:B,2,FALSE)</f>
        <v>农商行豹澥支行310028</v>
      </c>
      <c r="H2516" s="328">
        <f ca="1" t="shared" si="399"/>
        <v>45812</v>
      </c>
      <c r="I2516" s="344" t="str">
        <f ca="1" t="shared" si="400"/>
        <v>生产部李晶报销日照钢铁5.20面包车租赁费用--个人</v>
      </c>
      <c r="J2516" s="344" t="str">
        <f ca="1" t="shared" si="401"/>
        <v>项目成本</v>
      </c>
      <c r="K2516" s="345">
        <f ca="1" t="shared" si="402"/>
        <v>0</v>
      </c>
      <c r="L2516" s="345">
        <f ca="1" t="shared" si="403"/>
        <v>1000</v>
      </c>
      <c r="M2516" s="345">
        <f ca="1" t="shared" si="404"/>
        <v>263642.280000001</v>
      </c>
      <c r="N2516" s="345">
        <f ca="1" t="shared" si="405"/>
        <v>0</v>
      </c>
    </row>
    <row r="2517" ht="14.25" hidden="1" spans="1:14">
      <c r="A2517" s="334">
        <f>档案!A2516</f>
        <v>0</v>
      </c>
      <c r="B2517" s="334">
        <f ca="1" t="shared" si="398"/>
        <v>1</v>
      </c>
      <c r="D2517" s="334">
        <f ca="1" t="shared" si="406"/>
        <v>9</v>
      </c>
      <c r="E2517" s="327">
        <f ca="1" t="shared" si="407"/>
        <v>1178</v>
      </c>
      <c r="F2517" s="327" t="str">
        <f ca="1">VLOOKUP(D2517,档案!A:C,3,FALSE)</f>
        <v>武汉开明</v>
      </c>
      <c r="G2517" s="338" t="str">
        <f ca="1">VLOOKUP(D2517,档案!A:B,2,FALSE)</f>
        <v>农商行豹澥支行310028</v>
      </c>
      <c r="H2517" s="328">
        <f ca="1" t="shared" si="399"/>
        <v>45812</v>
      </c>
      <c r="I2517" s="344" t="str">
        <f ca="1" t="shared" si="400"/>
        <v>生产部林柱生报销日照钢铁5.25煤气管道清场垃圾托运费--个人</v>
      </c>
      <c r="J2517" s="344" t="str">
        <f ca="1" t="shared" si="401"/>
        <v>项目成本</v>
      </c>
      <c r="K2517" s="345">
        <f ca="1" t="shared" si="402"/>
        <v>0</v>
      </c>
      <c r="L2517" s="345">
        <f ca="1" t="shared" si="403"/>
        <v>1000</v>
      </c>
      <c r="M2517" s="345">
        <f ca="1" t="shared" si="404"/>
        <v>262642.280000001</v>
      </c>
      <c r="N2517" s="345">
        <f ca="1" t="shared" si="405"/>
        <v>0</v>
      </c>
    </row>
    <row r="2518" ht="14.25" hidden="1" spans="1:14">
      <c r="A2518" s="334">
        <f>档案!A2517</f>
        <v>0</v>
      </c>
      <c r="B2518" s="334">
        <f ca="1" t="shared" si="398"/>
        <v>1</v>
      </c>
      <c r="D2518" s="334">
        <f ca="1" t="shared" si="406"/>
        <v>9</v>
      </c>
      <c r="E2518" s="327">
        <f ca="1" t="shared" si="407"/>
        <v>1179</v>
      </c>
      <c r="F2518" s="327" t="str">
        <f ca="1">VLOOKUP(D2518,档案!A:C,3,FALSE)</f>
        <v>武汉开明</v>
      </c>
      <c r="G2518" s="338" t="str">
        <f ca="1">VLOOKUP(D2518,档案!A:B,2,FALSE)</f>
        <v>农商行豹澥支行310028</v>
      </c>
      <c r="H2518" s="328">
        <f ca="1" t="shared" si="399"/>
        <v>45812</v>
      </c>
      <c r="I2518" s="344" t="str">
        <f ca="1" t="shared" si="400"/>
        <v>生产部马全花报销青海发投得力M2500AD打印机维修费--个人</v>
      </c>
      <c r="J2518" s="344" t="str">
        <f ca="1" t="shared" si="401"/>
        <v>项目成本</v>
      </c>
      <c r="K2518" s="345">
        <f ca="1" t="shared" si="402"/>
        <v>0</v>
      </c>
      <c r="L2518" s="345">
        <f ca="1" t="shared" si="403"/>
        <v>20</v>
      </c>
      <c r="M2518" s="345">
        <f ca="1" t="shared" si="404"/>
        <v>262622.280000001</v>
      </c>
      <c r="N2518" s="345">
        <f ca="1" t="shared" si="405"/>
        <v>0</v>
      </c>
    </row>
    <row r="2519" ht="14.25" hidden="1" spans="1:14">
      <c r="A2519" s="334">
        <f>档案!A2518</f>
        <v>0</v>
      </c>
      <c r="B2519" s="334">
        <f ca="1" t="shared" si="398"/>
        <v>1</v>
      </c>
      <c r="D2519" s="334">
        <f ca="1" t="shared" si="406"/>
        <v>9</v>
      </c>
      <c r="E2519" s="327">
        <f ca="1" t="shared" si="407"/>
        <v>1180</v>
      </c>
      <c r="F2519" s="327" t="str">
        <f ca="1">VLOOKUP(D2519,档案!A:C,3,FALSE)</f>
        <v>武汉开明</v>
      </c>
      <c r="G2519" s="338" t="str">
        <f ca="1">VLOOKUP(D2519,档案!A:B,2,FALSE)</f>
        <v>农商行豹澥支行310028</v>
      </c>
      <c r="H2519" s="328">
        <f ca="1" t="shared" si="399"/>
        <v>45812</v>
      </c>
      <c r="I2519" s="344" t="str">
        <f ca="1" t="shared" si="400"/>
        <v>生产部项小生报销5.18东方希望到山东圣川电瓶车换轮胎费用--个人</v>
      </c>
      <c r="J2519" s="344" t="str">
        <f ca="1" t="shared" si="401"/>
        <v>项目成本</v>
      </c>
      <c r="K2519" s="345">
        <f ca="1" t="shared" si="402"/>
        <v>0</v>
      </c>
      <c r="L2519" s="345">
        <f ca="1" t="shared" si="403"/>
        <v>40</v>
      </c>
      <c r="M2519" s="345">
        <f ca="1" t="shared" si="404"/>
        <v>262582.280000001</v>
      </c>
      <c r="N2519" s="345">
        <f ca="1" t="shared" si="405"/>
        <v>0</v>
      </c>
    </row>
    <row r="2520" ht="14.25" hidden="1" spans="1:14">
      <c r="A2520" s="334">
        <f>档案!A2519</f>
        <v>0</v>
      </c>
      <c r="B2520" s="334">
        <f ca="1" t="shared" si="398"/>
        <v>1</v>
      </c>
      <c r="D2520" s="334">
        <f ca="1" t="shared" si="406"/>
        <v>9</v>
      </c>
      <c r="E2520" s="327">
        <f ca="1" t="shared" si="407"/>
        <v>1181</v>
      </c>
      <c r="F2520" s="327" t="str">
        <f ca="1">VLOOKUP(D2520,档案!A:C,3,FALSE)</f>
        <v>武汉开明</v>
      </c>
      <c r="G2520" s="338" t="str">
        <f ca="1">VLOOKUP(D2520,档案!A:B,2,FALSE)</f>
        <v>农商行豹澥支行310028</v>
      </c>
      <c r="H2520" s="328">
        <f ca="1" t="shared" si="399"/>
        <v>45812</v>
      </c>
      <c r="I2520" s="344" t="str">
        <f ca="1" t="shared" si="400"/>
        <v>转林柱生2025.4月工资</v>
      </c>
      <c r="J2520" s="344" t="str">
        <f ca="1" t="shared" si="401"/>
        <v>付日常费用</v>
      </c>
      <c r="K2520" s="345">
        <f ca="1" t="shared" si="402"/>
        <v>0</v>
      </c>
      <c r="L2520" s="345">
        <f ca="1" t="shared" si="403"/>
        <v>5000</v>
      </c>
      <c r="M2520" s="345">
        <f ca="1" t="shared" si="404"/>
        <v>257582.280000001</v>
      </c>
      <c r="N2520" s="345">
        <f ca="1" t="shared" si="405"/>
        <v>0</v>
      </c>
    </row>
    <row r="2521" ht="14.25" hidden="1" spans="1:14">
      <c r="A2521" s="334">
        <f>档案!A2520</f>
        <v>0</v>
      </c>
      <c r="B2521" s="334">
        <f ca="1" t="shared" si="398"/>
        <v>1</v>
      </c>
      <c r="D2521" s="334">
        <f ca="1" t="shared" si="406"/>
        <v>9</v>
      </c>
      <c r="E2521" s="327">
        <f ca="1" t="shared" si="407"/>
        <v>1182</v>
      </c>
      <c r="F2521" s="327" t="str">
        <f ca="1">VLOOKUP(D2521,档案!A:C,3,FALSE)</f>
        <v>武汉开明</v>
      </c>
      <c r="G2521" s="338" t="str">
        <f ca="1">VLOOKUP(D2521,档案!A:B,2,FALSE)</f>
        <v>农商行豹澥支行310028</v>
      </c>
      <c r="H2521" s="328">
        <f ca="1" t="shared" si="399"/>
        <v>45812</v>
      </c>
      <c r="I2521" s="344" t="str">
        <f ca="1" t="shared" si="400"/>
        <v>转李晶2025.4月工资</v>
      </c>
      <c r="J2521" s="344" t="str">
        <f ca="1" t="shared" si="401"/>
        <v>付日常费用</v>
      </c>
      <c r="K2521" s="345">
        <f ca="1" t="shared" si="402"/>
        <v>0</v>
      </c>
      <c r="L2521" s="345">
        <f ca="1" t="shared" si="403"/>
        <v>5000</v>
      </c>
      <c r="M2521" s="345">
        <f ca="1" t="shared" si="404"/>
        <v>252582.280000001</v>
      </c>
      <c r="N2521" s="345">
        <f ca="1" t="shared" si="405"/>
        <v>0</v>
      </c>
    </row>
    <row r="2522" ht="14.25" hidden="1" spans="1:14">
      <c r="A2522" s="334">
        <f>档案!A2521</f>
        <v>0</v>
      </c>
      <c r="B2522" s="334">
        <f ca="1" t="shared" si="398"/>
        <v>1</v>
      </c>
      <c r="D2522" s="334">
        <f ca="1" t="shared" si="406"/>
        <v>9</v>
      </c>
      <c r="E2522" s="327">
        <f ca="1" t="shared" si="407"/>
        <v>1183</v>
      </c>
      <c r="F2522" s="327" t="str">
        <f ca="1">VLOOKUP(D2522,档案!A:C,3,FALSE)</f>
        <v>武汉开明</v>
      </c>
      <c r="G2522" s="338" t="str">
        <f ca="1">VLOOKUP(D2522,档案!A:B,2,FALSE)</f>
        <v>农商行豹澥支行310028</v>
      </c>
      <c r="H2522" s="328">
        <f ca="1" t="shared" si="399"/>
        <v>45812</v>
      </c>
      <c r="I2522" s="344" t="str">
        <f ca="1" t="shared" si="400"/>
        <v>财务部汪余欢用款徐中科团队5.12-5.27回款提成付吴传俊--个人</v>
      </c>
      <c r="J2522" s="344" t="str">
        <f ca="1" t="shared" si="401"/>
        <v>项目成本</v>
      </c>
      <c r="K2522" s="345">
        <f ca="1" t="shared" si="402"/>
        <v>0</v>
      </c>
      <c r="L2522" s="345">
        <f ca="1" t="shared" si="403"/>
        <v>3577.2</v>
      </c>
      <c r="M2522" s="345">
        <f ca="1" t="shared" si="404"/>
        <v>249005.080000001</v>
      </c>
      <c r="N2522" s="345">
        <f ca="1" t="shared" si="405"/>
        <v>0</v>
      </c>
    </row>
    <row r="2523" ht="14.25" hidden="1" spans="1:14">
      <c r="A2523" s="334">
        <f>档案!A2522</f>
        <v>0</v>
      </c>
      <c r="B2523" s="334">
        <f ca="1" t="shared" si="398"/>
        <v>1</v>
      </c>
      <c r="D2523" s="334">
        <f ca="1" t="shared" si="406"/>
        <v>9</v>
      </c>
      <c r="E2523" s="327">
        <f ca="1" t="shared" si="407"/>
        <v>1184</v>
      </c>
      <c r="F2523" s="327" t="str">
        <f ca="1">VLOOKUP(D2523,档案!A:C,3,FALSE)</f>
        <v>武汉开明</v>
      </c>
      <c r="G2523" s="338" t="str">
        <f ca="1">VLOOKUP(D2523,档案!A:B,2,FALSE)</f>
        <v>农商行豹澥支行310028</v>
      </c>
      <c r="H2523" s="328">
        <f ca="1" t="shared" si="399"/>
        <v>45813</v>
      </c>
      <c r="I2523" s="344" t="str">
        <f ca="1" t="shared" si="400"/>
        <v>转彤烨中信</v>
      </c>
      <c r="J2523" s="344" t="str">
        <f ca="1" t="shared" si="401"/>
        <v>转出他行或提现</v>
      </c>
      <c r="K2523" s="345">
        <f ca="1" t="shared" si="402"/>
        <v>0</v>
      </c>
      <c r="L2523" s="345">
        <f ca="1" t="shared" si="403"/>
        <v>20000</v>
      </c>
      <c r="M2523" s="345">
        <f ca="1" t="shared" si="404"/>
        <v>229005.080000001</v>
      </c>
      <c r="N2523" s="345">
        <f ca="1" t="shared" si="405"/>
        <v>0</v>
      </c>
    </row>
    <row r="2524" ht="14.25" hidden="1" spans="1:14">
      <c r="A2524" s="334">
        <f>档案!A2523</f>
        <v>0</v>
      </c>
      <c r="B2524" s="334">
        <f ca="1" t="shared" si="398"/>
        <v>1</v>
      </c>
      <c r="D2524" s="334">
        <f ca="1" t="shared" si="406"/>
        <v>9</v>
      </c>
      <c r="E2524" s="327">
        <f ca="1" t="shared" si="407"/>
        <v>1185</v>
      </c>
      <c r="F2524" s="327" t="str">
        <f ca="1">VLOOKUP(D2524,档案!A:C,3,FALSE)</f>
        <v>武汉开明</v>
      </c>
      <c r="G2524" s="338" t="str">
        <f ca="1">VLOOKUP(D2524,档案!A:B,2,FALSE)</f>
        <v>农商行豹澥支行310028</v>
      </c>
      <c r="H2524" s="328">
        <f ca="1" t="shared" si="399"/>
        <v>45813</v>
      </c>
      <c r="I2524" s="344" t="str">
        <f ca="1" t="shared" si="400"/>
        <v>转湖北岚丹中信</v>
      </c>
      <c r="J2524" s="344" t="str">
        <f ca="1" t="shared" si="401"/>
        <v>转出他行或提现</v>
      </c>
      <c r="K2524" s="345">
        <f ca="1" t="shared" si="402"/>
        <v>0</v>
      </c>
      <c r="L2524" s="345">
        <f ca="1" t="shared" si="403"/>
        <v>15000</v>
      </c>
      <c r="M2524" s="345">
        <f ca="1" t="shared" si="404"/>
        <v>214005.080000001</v>
      </c>
      <c r="N2524" s="345">
        <f ca="1" t="shared" si="405"/>
        <v>0</v>
      </c>
    </row>
    <row r="2525" ht="14.25" hidden="1" spans="1:14">
      <c r="A2525" s="334">
        <f>档案!A2524</f>
        <v>0</v>
      </c>
      <c r="B2525" s="334">
        <f ca="1" t="shared" si="398"/>
        <v>1</v>
      </c>
      <c r="D2525" s="334">
        <f ca="1" t="shared" si="406"/>
        <v>9</v>
      </c>
      <c r="E2525" s="327">
        <f ca="1" t="shared" si="407"/>
        <v>1186</v>
      </c>
      <c r="F2525" s="327" t="str">
        <f ca="1">VLOOKUP(D2525,档案!A:C,3,FALSE)</f>
        <v>武汉开明</v>
      </c>
      <c r="G2525" s="338" t="str">
        <f ca="1">VLOOKUP(D2525,档案!A:B,2,FALSE)</f>
        <v>农商行豹澥支行310028</v>
      </c>
      <c r="H2525" s="328">
        <f ca="1" t="shared" si="399"/>
        <v>45813</v>
      </c>
      <c r="I2525" s="344" t="str">
        <f ca="1" t="shared" si="400"/>
        <v>ETC扣款</v>
      </c>
      <c r="J2525" s="344" t="str">
        <f ca="1" t="shared" si="401"/>
        <v>项目成本</v>
      </c>
      <c r="K2525" s="345">
        <f ca="1" t="shared" si="402"/>
        <v>0</v>
      </c>
      <c r="L2525" s="345">
        <f ca="1" t="shared" si="403"/>
        <v>10.1</v>
      </c>
      <c r="M2525" s="345">
        <f ca="1" t="shared" si="404"/>
        <v>213994.980000001</v>
      </c>
      <c r="N2525" s="345">
        <f ca="1" t="shared" si="405"/>
        <v>0</v>
      </c>
    </row>
    <row r="2526" ht="14.25" hidden="1" spans="1:14">
      <c r="A2526" s="334">
        <f>档案!A2525</f>
        <v>0</v>
      </c>
      <c r="B2526" s="334">
        <f ca="1" t="shared" si="398"/>
        <v>1</v>
      </c>
      <c r="D2526" s="334">
        <f ca="1" t="shared" si="406"/>
        <v>9</v>
      </c>
      <c r="E2526" s="327">
        <f ca="1" t="shared" si="407"/>
        <v>1187</v>
      </c>
      <c r="F2526" s="327" t="str">
        <f ca="1">VLOOKUP(D2526,档案!A:C,3,FALSE)</f>
        <v>武汉开明</v>
      </c>
      <c r="G2526" s="338" t="str">
        <f ca="1">VLOOKUP(D2526,档案!A:B,2,FALSE)</f>
        <v>农商行豹澥支行310028</v>
      </c>
      <c r="H2526" s="328">
        <f ca="1" t="shared" si="399"/>
        <v>45813</v>
      </c>
      <c r="I2526" s="344" t="str">
        <f ca="1" t="shared" si="400"/>
        <v>转熊曼招待费</v>
      </c>
      <c r="J2526" s="344" t="str">
        <f ca="1" t="shared" si="401"/>
        <v>付日常费用</v>
      </c>
      <c r="K2526" s="345">
        <f ca="1" t="shared" si="402"/>
        <v>0</v>
      </c>
      <c r="L2526" s="345">
        <f ca="1" t="shared" si="403"/>
        <v>10000</v>
      </c>
      <c r="M2526" s="345">
        <f ca="1" t="shared" si="404"/>
        <v>203994.980000001</v>
      </c>
      <c r="N2526" s="345">
        <f ca="1" t="shared" si="405"/>
        <v>0</v>
      </c>
    </row>
    <row r="2527" ht="14.25" hidden="1" spans="1:14">
      <c r="A2527" s="334">
        <f>档案!A2526</f>
        <v>0</v>
      </c>
      <c r="B2527" s="334">
        <f ca="1" t="shared" si="398"/>
        <v>1</v>
      </c>
      <c r="D2527" s="334">
        <f ca="1" t="shared" si="406"/>
        <v>9</v>
      </c>
      <c r="E2527" s="327">
        <f ca="1" t="shared" si="407"/>
        <v>1188</v>
      </c>
      <c r="F2527" s="327" t="str">
        <f ca="1">VLOOKUP(D2527,档案!A:C,3,FALSE)</f>
        <v>武汉开明</v>
      </c>
      <c r="G2527" s="338" t="str">
        <f ca="1">VLOOKUP(D2527,档案!A:B,2,FALSE)</f>
        <v>农商行豹澥支行310028</v>
      </c>
      <c r="H2527" s="328">
        <f ca="1" t="shared" si="399"/>
        <v>45813</v>
      </c>
      <c r="I2527" s="344" t="str">
        <f ca="1" t="shared" si="400"/>
        <v>转林柱生报销</v>
      </c>
      <c r="J2527" s="344" t="str">
        <f ca="1" t="shared" si="401"/>
        <v>付日常费用</v>
      </c>
      <c r="K2527" s="345">
        <f ca="1" t="shared" si="402"/>
        <v>0</v>
      </c>
      <c r="L2527" s="345">
        <f ca="1" t="shared" si="403"/>
        <v>5000</v>
      </c>
      <c r="M2527" s="345">
        <f ca="1" t="shared" si="404"/>
        <v>198994.980000001</v>
      </c>
      <c r="N2527" s="345">
        <f ca="1" t="shared" si="405"/>
        <v>0</v>
      </c>
    </row>
    <row r="2528" ht="14.25" hidden="1" spans="1:14">
      <c r="A2528" s="334">
        <f>档案!A2527</f>
        <v>0</v>
      </c>
      <c r="B2528" s="334">
        <f ca="1" t="shared" si="398"/>
        <v>1</v>
      </c>
      <c r="D2528" s="334">
        <f ca="1" t="shared" si="406"/>
        <v>9</v>
      </c>
      <c r="E2528" s="327">
        <f ca="1" t="shared" si="407"/>
        <v>1189</v>
      </c>
      <c r="F2528" s="327" t="str">
        <f ca="1">VLOOKUP(D2528,档案!A:C,3,FALSE)</f>
        <v>武汉开明</v>
      </c>
      <c r="G2528" s="338" t="str">
        <f ca="1">VLOOKUP(D2528,档案!A:B,2,FALSE)</f>
        <v>农商行豹澥支行310028</v>
      </c>
      <c r="H2528" s="328">
        <f ca="1" t="shared" si="399"/>
        <v>45813</v>
      </c>
      <c r="I2528" s="344" t="str">
        <f ca="1" t="shared" si="400"/>
        <v>商务部冯肖用款陕西华山工程机械有限公司铝业分公司氧化铝仓库除尘器管道及溜槽大修项目报名费付陕西华龙工程造价咨询有限公司--公司</v>
      </c>
      <c r="J2528" s="344" t="str">
        <f ca="1" t="shared" si="401"/>
        <v>付日常费用</v>
      </c>
      <c r="K2528" s="345">
        <f ca="1" t="shared" si="402"/>
        <v>0</v>
      </c>
      <c r="L2528" s="345">
        <f ca="1" t="shared" si="403"/>
        <v>800</v>
      </c>
      <c r="M2528" s="345">
        <f ca="1" t="shared" si="404"/>
        <v>198194.980000001</v>
      </c>
      <c r="N2528" s="345">
        <f ca="1" t="shared" si="405"/>
        <v>0</v>
      </c>
    </row>
    <row r="2529" ht="14.25" hidden="1" spans="1:14">
      <c r="A2529" s="334">
        <f>档案!A2528</f>
        <v>0</v>
      </c>
      <c r="B2529" s="334">
        <f ca="1" t="shared" si="398"/>
        <v>1</v>
      </c>
      <c r="D2529" s="334">
        <f ca="1" t="shared" si="406"/>
        <v>9</v>
      </c>
      <c r="E2529" s="327">
        <f ca="1" t="shared" si="407"/>
        <v>1190</v>
      </c>
      <c r="F2529" s="327" t="str">
        <f ca="1">VLOOKUP(D2529,档案!A:C,3,FALSE)</f>
        <v>武汉开明</v>
      </c>
      <c r="G2529" s="338" t="str">
        <f ca="1">VLOOKUP(D2529,档案!A:B,2,FALSE)</f>
        <v>农商行豹澥支行310028</v>
      </c>
      <c r="H2529" s="328">
        <f ca="1" t="shared" si="399"/>
        <v>45813</v>
      </c>
      <c r="I2529" s="344" t="str">
        <f ca="1" t="shared" si="400"/>
        <v>商务部冯肖报销青海发投，中盐内蒙古，广州白云山等项目标书打印费--个人</v>
      </c>
      <c r="J2529" s="344" t="str">
        <f ca="1" t="shared" si="401"/>
        <v>付日常费用</v>
      </c>
      <c r="K2529" s="345">
        <f ca="1" t="shared" si="402"/>
        <v>0</v>
      </c>
      <c r="L2529" s="345">
        <f ca="1" t="shared" si="403"/>
        <v>281</v>
      </c>
      <c r="M2529" s="345">
        <f ca="1" t="shared" si="404"/>
        <v>197913.980000001</v>
      </c>
      <c r="N2529" s="345">
        <f ca="1" t="shared" si="405"/>
        <v>0</v>
      </c>
    </row>
    <row r="2530" ht="14.25" hidden="1" spans="1:14">
      <c r="A2530" s="334">
        <f>档案!A2529</f>
        <v>0</v>
      </c>
      <c r="B2530" s="334">
        <f ca="1" t="shared" si="398"/>
        <v>1</v>
      </c>
      <c r="D2530" s="334">
        <f ca="1" t="shared" si="406"/>
        <v>9</v>
      </c>
      <c r="E2530" s="327">
        <f ca="1" t="shared" si="407"/>
        <v>1191</v>
      </c>
      <c r="F2530" s="327" t="str">
        <f ca="1">VLOOKUP(D2530,档案!A:C,3,FALSE)</f>
        <v>武汉开明</v>
      </c>
      <c r="G2530" s="338" t="str">
        <f ca="1">VLOOKUP(D2530,档案!A:B,2,FALSE)</f>
        <v>农商行豹澥支行310028</v>
      </c>
      <c r="H2530" s="328">
        <f ca="1" t="shared" si="399"/>
        <v>45813</v>
      </c>
      <c r="I2530" s="344" t="str">
        <f ca="1" t="shared" si="400"/>
        <v>综合部蒋霞用款武汉开明与张凯华、张小忠 合同纠纷案基础代理费付湖北华隽律师事务所--公司</v>
      </c>
      <c r="J2530" s="344" t="str">
        <f ca="1" t="shared" si="401"/>
        <v>付日常费用</v>
      </c>
      <c r="K2530" s="345">
        <f ca="1" t="shared" si="402"/>
        <v>0</v>
      </c>
      <c r="L2530" s="345">
        <f ca="1" t="shared" si="403"/>
        <v>5000</v>
      </c>
      <c r="M2530" s="345">
        <f ca="1" t="shared" si="404"/>
        <v>192913.980000001</v>
      </c>
      <c r="N2530" s="345">
        <f ca="1" t="shared" si="405"/>
        <v>0</v>
      </c>
    </row>
    <row r="2531" ht="14.25" hidden="1" spans="1:14">
      <c r="A2531" s="334">
        <f>档案!A2530</f>
        <v>0</v>
      </c>
      <c r="B2531" s="334">
        <f ca="1" t="shared" si="398"/>
        <v>1</v>
      </c>
      <c r="D2531" s="334">
        <f ca="1" t="shared" si="406"/>
        <v>9</v>
      </c>
      <c r="E2531" s="327">
        <f ca="1" t="shared" si="407"/>
        <v>1192</v>
      </c>
      <c r="F2531" s="327" t="str">
        <f ca="1">VLOOKUP(D2531,档案!A:C,3,FALSE)</f>
        <v>武汉开明</v>
      </c>
      <c r="G2531" s="338" t="str">
        <f ca="1">VLOOKUP(D2531,档案!A:B,2,FALSE)</f>
        <v>农商行豹澥支行310028</v>
      </c>
      <c r="H2531" s="328">
        <f ca="1" t="shared" si="399"/>
        <v>45813</v>
      </c>
      <c r="I2531" s="344" t="str">
        <f ca="1" t="shared" si="400"/>
        <v>综合部蒋霞用款代办电力工程施工总承包二级资质、石油化工工程施工总承包二级资质、钢结构工程专业承包二级资质首付款付武汉纵航企业管理咨询有限公司--公司</v>
      </c>
      <c r="J2531" s="344" t="str">
        <f ca="1" t="shared" si="401"/>
        <v>项目成本</v>
      </c>
      <c r="K2531" s="345">
        <f ca="1" t="shared" si="402"/>
        <v>0</v>
      </c>
      <c r="L2531" s="345">
        <f ca="1" t="shared" si="403"/>
        <v>6000</v>
      </c>
      <c r="M2531" s="345">
        <f ca="1" t="shared" si="404"/>
        <v>186913.980000001</v>
      </c>
      <c r="N2531" s="345">
        <f ca="1" t="shared" si="405"/>
        <v>0</v>
      </c>
    </row>
    <row r="2532" ht="14.25" hidden="1" spans="1:14">
      <c r="A2532" s="334">
        <f>档案!A2531</f>
        <v>0</v>
      </c>
      <c r="B2532" s="334">
        <f ca="1" t="shared" si="398"/>
        <v>1</v>
      </c>
      <c r="D2532" s="334">
        <f ca="1" t="shared" si="406"/>
        <v>9</v>
      </c>
      <c r="E2532" s="327">
        <f ca="1" t="shared" si="407"/>
        <v>1193</v>
      </c>
      <c r="F2532" s="327" t="str">
        <f ca="1">VLOOKUP(D2532,档案!A:C,3,FALSE)</f>
        <v>武汉开明</v>
      </c>
      <c r="G2532" s="338" t="str">
        <f ca="1">VLOOKUP(D2532,档案!A:B,2,FALSE)</f>
        <v>农商行豹澥支行310028</v>
      </c>
      <c r="H2532" s="328">
        <f ca="1" t="shared" si="399"/>
        <v>45813</v>
      </c>
      <c r="I2532" s="344" t="str">
        <f ca="1" t="shared" si="400"/>
        <v>综合部蒋霞报销2025年端午节过节物资 采购京东E卡 报销（56人*100元/人＝5600元）--个人</v>
      </c>
      <c r="J2532" s="344" t="str">
        <f ca="1" t="shared" si="401"/>
        <v>付日常费用</v>
      </c>
      <c r="K2532" s="345">
        <f ca="1" t="shared" si="402"/>
        <v>0</v>
      </c>
      <c r="L2532" s="345">
        <f ca="1" t="shared" si="403"/>
        <v>5600</v>
      </c>
      <c r="M2532" s="345">
        <f ca="1" t="shared" si="404"/>
        <v>181313.980000001</v>
      </c>
      <c r="N2532" s="345">
        <f ca="1" t="shared" si="405"/>
        <v>0</v>
      </c>
    </row>
    <row r="2533" ht="14.25" hidden="1" spans="1:14">
      <c r="A2533" s="334">
        <f>档案!A2532</f>
        <v>0</v>
      </c>
      <c r="B2533" s="334">
        <f ca="1" t="shared" si="398"/>
        <v>1</v>
      </c>
      <c r="D2533" s="334">
        <f ca="1" t="shared" si="406"/>
        <v>9</v>
      </c>
      <c r="E2533" s="327">
        <f ca="1" t="shared" si="407"/>
        <v>1194</v>
      </c>
      <c r="F2533" s="327" t="str">
        <f ca="1">VLOOKUP(D2533,档案!A:C,3,FALSE)</f>
        <v>武汉开明</v>
      </c>
      <c r="G2533" s="338" t="str">
        <f ca="1">VLOOKUP(D2533,档案!A:B,2,FALSE)</f>
        <v>农商行豹澥支行310028</v>
      </c>
      <c r="H2533" s="328">
        <f ca="1" t="shared" si="399"/>
        <v>45813</v>
      </c>
      <c r="I2533" s="344" t="str">
        <f ca="1" t="shared" si="400"/>
        <v>综合部蒋霞用款武汉依通汽车服务车辆维修保养费用5425元，（周期：2024.10.19-2025.4.8）付武汉市汉阳区依通汽车维修中心--公司</v>
      </c>
      <c r="J2533" s="344" t="str">
        <f ca="1" t="shared" si="401"/>
        <v>项目成本</v>
      </c>
      <c r="K2533" s="345">
        <f ca="1" t="shared" si="402"/>
        <v>0</v>
      </c>
      <c r="L2533" s="345">
        <f ca="1" t="shared" si="403"/>
        <v>5425</v>
      </c>
      <c r="M2533" s="345">
        <f ca="1" t="shared" si="404"/>
        <v>175888.980000001</v>
      </c>
      <c r="N2533" s="345">
        <f ca="1" t="shared" si="405"/>
        <v>0</v>
      </c>
    </row>
    <row r="2534" ht="14.25" hidden="1" spans="1:14">
      <c r="A2534" s="334">
        <f>档案!A2533</f>
        <v>0</v>
      </c>
      <c r="B2534" s="334">
        <f ca="1" t="shared" si="398"/>
        <v>1</v>
      </c>
      <c r="D2534" s="334">
        <f ca="1" t="shared" si="406"/>
        <v>9</v>
      </c>
      <c r="E2534" s="327">
        <f ca="1" t="shared" si="407"/>
        <v>1195</v>
      </c>
      <c r="F2534" s="327" t="str">
        <f ca="1">VLOOKUP(D2534,档案!A:C,3,FALSE)</f>
        <v>武汉开明</v>
      </c>
      <c r="G2534" s="338" t="str">
        <f ca="1">VLOOKUP(D2534,档案!A:B,2,FALSE)</f>
        <v>农商行豹澥支行310028</v>
      </c>
      <c r="H2534" s="328">
        <f ca="1" t="shared" si="399"/>
        <v>45813</v>
      </c>
      <c r="I2534" s="344" t="str">
        <f ca="1" t="shared" si="400"/>
        <v>销售部林维报销日照钢铁5.15买烟费用--个人</v>
      </c>
      <c r="J2534" s="344" t="str">
        <f ca="1" t="shared" si="401"/>
        <v>项目成本</v>
      </c>
      <c r="K2534" s="345">
        <f ca="1" t="shared" si="402"/>
        <v>0</v>
      </c>
      <c r="L2534" s="345">
        <f ca="1" t="shared" si="403"/>
        <v>660</v>
      </c>
      <c r="M2534" s="345">
        <f ca="1" t="shared" si="404"/>
        <v>175228.980000001</v>
      </c>
      <c r="N2534" s="345">
        <f ca="1" t="shared" si="405"/>
        <v>0</v>
      </c>
    </row>
    <row r="2535" ht="14.25" hidden="1" spans="1:14">
      <c r="A2535" s="334">
        <f>档案!A2534</f>
        <v>0</v>
      </c>
      <c r="B2535" s="334">
        <f ca="1" t="shared" si="398"/>
        <v>1</v>
      </c>
      <c r="D2535" s="334">
        <f ca="1" t="shared" si="406"/>
        <v>9</v>
      </c>
      <c r="E2535" s="327">
        <f ca="1" t="shared" si="407"/>
        <v>1196</v>
      </c>
      <c r="F2535" s="327" t="str">
        <f ca="1">VLOOKUP(D2535,档案!A:C,3,FALSE)</f>
        <v>武汉开明</v>
      </c>
      <c r="G2535" s="338" t="str">
        <f ca="1">VLOOKUP(D2535,档案!A:B,2,FALSE)</f>
        <v>农商行豹澥支行310028</v>
      </c>
      <c r="H2535" s="328">
        <f ca="1" t="shared" si="399"/>
        <v>45813</v>
      </c>
      <c r="I2535" s="344" t="str">
        <f ca="1" t="shared" si="400"/>
        <v>生产部李权智报销鄂A-S7D07催收车辆维修保养--个人</v>
      </c>
      <c r="J2535" s="344" t="str">
        <f ca="1" t="shared" si="401"/>
        <v>项目成本</v>
      </c>
      <c r="K2535" s="345">
        <f ca="1" t="shared" si="402"/>
        <v>0</v>
      </c>
      <c r="L2535" s="345">
        <f ca="1" t="shared" si="403"/>
        <v>2800</v>
      </c>
      <c r="M2535" s="345">
        <f ca="1" t="shared" si="404"/>
        <v>172428.980000001</v>
      </c>
      <c r="N2535" s="345">
        <f ca="1" t="shared" si="405"/>
        <v>0</v>
      </c>
    </row>
    <row r="2536" ht="14.25" hidden="1" spans="1:14">
      <c r="A2536" s="334">
        <f>档案!A2535</f>
        <v>0</v>
      </c>
      <c r="B2536" s="334">
        <f ca="1" t="shared" si="398"/>
        <v>1</v>
      </c>
      <c r="D2536" s="334">
        <f ca="1" t="shared" si="406"/>
        <v>9</v>
      </c>
      <c r="E2536" s="327">
        <f ca="1" t="shared" si="407"/>
        <v>1197</v>
      </c>
      <c r="F2536" s="327" t="str">
        <f ca="1">VLOOKUP(D2536,档案!A:C,3,FALSE)</f>
        <v>武汉开明</v>
      </c>
      <c r="G2536" s="338" t="str">
        <f ca="1">VLOOKUP(D2536,档案!A:B,2,FALSE)</f>
        <v>农商行豹澥支行310028</v>
      </c>
      <c r="H2536" s="328">
        <f ca="1" t="shared" si="399"/>
        <v>45813</v>
      </c>
      <c r="I2536" s="344" t="str">
        <f ca="1" t="shared" si="400"/>
        <v>生产部闵洋用款内蒙古宜化买烟，餐费招待费--个人</v>
      </c>
      <c r="J2536" s="344" t="str">
        <f ca="1" t="shared" si="401"/>
        <v>项目成本</v>
      </c>
      <c r="K2536" s="345">
        <f ca="1" t="shared" si="402"/>
        <v>0</v>
      </c>
      <c r="L2536" s="345">
        <f ca="1" t="shared" si="403"/>
        <v>431</v>
      </c>
      <c r="M2536" s="345">
        <f ca="1" t="shared" si="404"/>
        <v>171997.980000001</v>
      </c>
      <c r="N2536" s="345">
        <f ca="1" t="shared" si="405"/>
        <v>0</v>
      </c>
    </row>
    <row r="2537" ht="14.25" hidden="1" spans="1:14">
      <c r="A2537" s="334">
        <f>档案!A2536</f>
        <v>0</v>
      </c>
      <c r="B2537" s="334">
        <f ca="1" t="shared" si="398"/>
        <v>1</v>
      </c>
      <c r="D2537" s="334">
        <f ca="1" t="shared" si="406"/>
        <v>9</v>
      </c>
      <c r="E2537" s="327">
        <f ca="1" t="shared" si="407"/>
        <v>1198</v>
      </c>
      <c r="F2537" s="327" t="str">
        <f ca="1">VLOOKUP(D2537,档案!A:C,3,FALSE)</f>
        <v>武汉开明</v>
      </c>
      <c r="G2537" s="338" t="str">
        <f ca="1">VLOOKUP(D2537,档案!A:B,2,FALSE)</f>
        <v>农商行豹澥支行310028</v>
      </c>
      <c r="H2537" s="328">
        <f ca="1" t="shared" si="399"/>
        <v>45813</v>
      </c>
      <c r="I2537" s="344" t="str">
        <f ca="1" t="shared" si="400"/>
        <v>生产部闵洋用款内蒙古宜化外协5月19日-5月25日生活费--个人</v>
      </c>
      <c r="J2537" s="344" t="str">
        <f ca="1" t="shared" si="401"/>
        <v>项目成本</v>
      </c>
      <c r="K2537" s="345">
        <f ca="1" t="shared" si="402"/>
        <v>0</v>
      </c>
      <c r="L2537" s="345">
        <f ca="1" t="shared" si="403"/>
        <v>3990</v>
      </c>
      <c r="M2537" s="345">
        <f ca="1" t="shared" si="404"/>
        <v>168007.980000001</v>
      </c>
      <c r="N2537" s="345">
        <f ca="1" t="shared" si="405"/>
        <v>0</v>
      </c>
    </row>
    <row r="2538" ht="14.25" hidden="1" spans="1:14">
      <c r="A2538" s="334">
        <f>档案!A2537</f>
        <v>0</v>
      </c>
      <c r="B2538" s="334">
        <f ca="1" t="shared" si="398"/>
        <v>1</v>
      </c>
      <c r="D2538" s="334">
        <f ca="1" t="shared" si="406"/>
        <v>9</v>
      </c>
      <c r="E2538" s="327">
        <f ca="1" t="shared" si="407"/>
        <v>1199</v>
      </c>
      <c r="F2538" s="327" t="str">
        <f ca="1">VLOOKUP(D2538,档案!A:C,3,FALSE)</f>
        <v>武汉开明</v>
      </c>
      <c r="G2538" s="338" t="str">
        <f ca="1">VLOOKUP(D2538,档案!A:B,2,FALSE)</f>
        <v>农商行豹澥支行310028</v>
      </c>
      <c r="H2538" s="328">
        <f ca="1" t="shared" si="399"/>
        <v>45813</v>
      </c>
      <c r="I2538" s="344" t="str">
        <f ca="1" t="shared" si="400"/>
        <v>生产部熊伟报销私车公用费用，2025.4.24公司安排去武汉参加展会--个人</v>
      </c>
      <c r="J2538" s="344" t="str">
        <f ca="1" t="shared" si="401"/>
        <v>项目成本</v>
      </c>
      <c r="K2538" s="345">
        <f ca="1" t="shared" si="402"/>
        <v>0</v>
      </c>
      <c r="L2538" s="345">
        <f ca="1" t="shared" si="403"/>
        <v>114</v>
      </c>
      <c r="M2538" s="345">
        <f ca="1" t="shared" si="404"/>
        <v>167893.980000001</v>
      </c>
      <c r="N2538" s="345">
        <f ca="1" t="shared" si="405"/>
        <v>0</v>
      </c>
    </row>
    <row r="2539" ht="14.25" hidden="1" spans="1:14">
      <c r="A2539" s="334">
        <f>档案!A2538</f>
        <v>0</v>
      </c>
      <c r="B2539" s="334">
        <f ca="1" t="shared" si="398"/>
        <v>1</v>
      </c>
      <c r="D2539" s="334">
        <f ca="1" t="shared" si="406"/>
        <v>9</v>
      </c>
      <c r="E2539" s="327">
        <f ca="1" t="shared" si="407"/>
        <v>1200</v>
      </c>
      <c r="F2539" s="327" t="str">
        <f ca="1">VLOOKUP(D2539,档案!A:C,3,FALSE)</f>
        <v>武汉开明</v>
      </c>
      <c r="G2539" s="338" t="str">
        <f ca="1">VLOOKUP(D2539,档案!A:B,2,FALSE)</f>
        <v>农商行豹澥支行310028</v>
      </c>
      <c r="H2539" s="328">
        <f ca="1" t="shared" si="399"/>
        <v>45813</v>
      </c>
      <c r="I2539" s="344" t="str">
        <f ca="1" t="shared" si="400"/>
        <v>ETC扣款</v>
      </c>
      <c r="J2539" s="344" t="str">
        <f ca="1" t="shared" si="401"/>
        <v>项目成本</v>
      </c>
      <c r="K2539" s="345">
        <f ca="1" t="shared" si="402"/>
        <v>0</v>
      </c>
      <c r="L2539" s="345">
        <f ca="1" t="shared" si="403"/>
        <v>77.46</v>
      </c>
      <c r="M2539" s="345">
        <f ca="1" t="shared" si="404"/>
        <v>167816.520000001</v>
      </c>
      <c r="N2539" s="345">
        <f ca="1" t="shared" si="405"/>
        <v>0</v>
      </c>
    </row>
    <row r="2540" ht="14.25" hidden="1" spans="1:14">
      <c r="A2540" s="334">
        <f>档案!A2539</f>
        <v>0</v>
      </c>
      <c r="B2540" s="334">
        <f ca="1" t="shared" si="398"/>
        <v>1</v>
      </c>
      <c r="D2540" s="334">
        <f ca="1" t="shared" si="406"/>
        <v>9</v>
      </c>
      <c r="E2540" s="327">
        <f ca="1" t="shared" si="407"/>
        <v>1201</v>
      </c>
      <c r="F2540" s="327" t="str">
        <f ca="1">VLOOKUP(D2540,档案!A:C,3,FALSE)</f>
        <v>武汉开明</v>
      </c>
      <c r="G2540" s="338" t="str">
        <f ca="1">VLOOKUP(D2540,档案!A:B,2,FALSE)</f>
        <v>农商行豹澥支行310028</v>
      </c>
      <c r="H2540" s="328">
        <f ca="1" t="shared" si="399"/>
        <v>45813</v>
      </c>
      <c r="I2540" s="344" t="str">
        <f ca="1" t="shared" si="400"/>
        <v>转王先梅邮政账户</v>
      </c>
      <c r="J2540" s="344" t="str">
        <f ca="1" t="shared" si="401"/>
        <v>转出他行或提现</v>
      </c>
      <c r="K2540" s="345">
        <f ca="1" t="shared" si="402"/>
        <v>0</v>
      </c>
      <c r="L2540" s="345">
        <f ca="1" t="shared" si="403"/>
        <v>30000</v>
      </c>
      <c r="M2540" s="345">
        <f ca="1" t="shared" si="404"/>
        <v>137816.520000001</v>
      </c>
      <c r="N2540" s="345">
        <f ca="1" t="shared" si="405"/>
        <v>0</v>
      </c>
    </row>
    <row r="2541" ht="14.25" hidden="1" spans="1:14">
      <c r="A2541" s="334">
        <f>档案!A2540</f>
        <v>0</v>
      </c>
      <c r="B2541" s="334">
        <f ca="1" t="shared" si="398"/>
        <v>1</v>
      </c>
      <c r="D2541" s="334">
        <f ca="1" t="shared" si="406"/>
        <v>9</v>
      </c>
      <c r="E2541" s="327">
        <f ca="1" t="shared" si="407"/>
        <v>1202</v>
      </c>
      <c r="F2541" s="327" t="str">
        <f ca="1">VLOOKUP(D2541,档案!A:C,3,FALSE)</f>
        <v>武汉开明</v>
      </c>
      <c r="G2541" s="338" t="str">
        <f ca="1">VLOOKUP(D2541,档案!A:B,2,FALSE)</f>
        <v>农商行豹澥支行310028</v>
      </c>
      <c r="H2541" s="328">
        <f ca="1" t="shared" si="399"/>
        <v>45813</v>
      </c>
      <c r="I2541" s="344" t="str">
        <f ca="1" t="shared" si="400"/>
        <v>转杨婷代缴6月青海发投开票外经证预缴税费</v>
      </c>
      <c r="J2541" s="344" t="str">
        <f ca="1" t="shared" si="401"/>
        <v>付日常费用</v>
      </c>
      <c r="K2541" s="345">
        <f ca="1" t="shared" si="402"/>
        <v>0</v>
      </c>
      <c r="L2541" s="345">
        <f ca="1" t="shared" si="403"/>
        <v>4370.52</v>
      </c>
      <c r="M2541" s="345">
        <f ca="1" t="shared" si="404"/>
        <v>133446.000000001</v>
      </c>
      <c r="N2541" s="345">
        <f ca="1" t="shared" si="405"/>
        <v>0</v>
      </c>
    </row>
    <row r="2542" ht="14.25" hidden="1" spans="1:14">
      <c r="A2542" s="334">
        <f>档案!A2541</f>
        <v>0</v>
      </c>
      <c r="B2542" s="334">
        <f ca="1" t="shared" si="398"/>
        <v>1</v>
      </c>
      <c r="D2542" s="334">
        <f ca="1" t="shared" si="406"/>
        <v>9</v>
      </c>
      <c r="E2542" s="327">
        <f ca="1" t="shared" si="407"/>
        <v>1203</v>
      </c>
      <c r="F2542" s="327" t="str">
        <f ca="1">VLOOKUP(D2542,档案!A:C,3,FALSE)</f>
        <v>武汉开明</v>
      </c>
      <c r="G2542" s="338" t="str">
        <f ca="1">VLOOKUP(D2542,档案!A:B,2,FALSE)</f>
        <v>农商行豹澥支行310028</v>
      </c>
      <c r="H2542" s="328">
        <f ca="1" t="shared" si="399"/>
        <v>45813</v>
      </c>
      <c r="I2542" s="344" t="str">
        <f ca="1" t="shared" si="400"/>
        <v>ETC扣款</v>
      </c>
      <c r="J2542" s="344" t="str">
        <f ca="1" t="shared" si="401"/>
        <v>项目成本</v>
      </c>
      <c r="K2542" s="345">
        <f ca="1" t="shared" si="402"/>
        <v>0</v>
      </c>
      <c r="L2542" s="345">
        <f ca="1" t="shared" si="403"/>
        <v>123.61</v>
      </c>
      <c r="M2542" s="345">
        <f ca="1" t="shared" si="404"/>
        <v>133322.390000001</v>
      </c>
      <c r="N2542" s="345">
        <f ca="1" t="shared" si="405"/>
        <v>0</v>
      </c>
    </row>
    <row r="2543" ht="14.25" hidden="1" spans="1:14">
      <c r="A2543" s="334">
        <f>档案!A2542</f>
        <v>0</v>
      </c>
      <c r="B2543" s="334">
        <f ca="1" t="shared" si="398"/>
        <v>1</v>
      </c>
      <c r="D2543" s="334">
        <f ca="1" t="shared" si="406"/>
        <v>9</v>
      </c>
      <c r="E2543" s="327">
        <f ca="1" t="shared" si="407"/>
        <v>1204</v>
      </c>
      <c r="F2543" s="327" t="str">
        <f ca="1">VLOOKUP(D2543,档案!A:C,3,FALSE)</f>
        <v>武汉开明</v>
      </c>
      <c r="G2543" s="338" t="str">
        <f ca="1">VLOOKUP(D2543,档案!A:B,2,FALSE)</f>
        <v>农商行豹澥支行310028</v>
      </c>
      <c r="H2543" s="328">
        <f ca="1" t="shared" si="399"/>
        <v>45813</v>
      </c>
      <c r="I2543" s="344" t="str">
        <f ca="1" t="shared" si="400"/>
        <v>ETC扣款</v>
      </c>
      <c r="J2543" s="344" t="str">
        <f ca="1" t="shared" si="401"/>
        <v>项目成本</v>
      </c>
      <c r="K2543" s="345">
        <f ca="1" t="shared" si="402"/>
        <v>0</v>
      </c>
      <c r="L2543" s="345">
        <f ca="1" t="shared" si="403"/>
        <v>9.5</v>
      </c>
      <c r="M2543" s="345">
        <f ca="1" t="shared" si="404"/>
        <v>133312.890000001</v>
      </c>
      <c r="N2543" s="345">
        <f ca="1" t="shared" si="405"/>
        <v>0</v>
      </c>
    </row>
    <row r="2544" ht="14.25" hidden="1" spans="1:14">
      <c r="A2544" s="334">
        <f>档案!A2543</f>
        <v>0</v>
      </c>
      <c r="B2544" s="334">
        <f ca="1" t="shared" si="398"/>
        <v>1</v>
      </c>
      <c r="D2544" s="334">
        <f ca="1" t="shared" si="406"/>
        <v>9</v>
      </c>
      <c r="E2544" s="327">
        <f ca="1" t="shared" si="407"/>
        <v>1205</v>
      </c>
      <c r="F2544" s="327" t="str">
        <f ca="1">VLOOKUP(D2544,档案!A:C,3,FALSE)</f>
        <v>武汉开明</v>
      </c>
      <c r="G2544" s="338" t="str">
        <f ca="1">VLOOKUP(D2544,档案!A:B,2,FALSE)</f>
        <v>农商行豹澥支行310028</v>
      </c>
      <c r="H2544" s="328">
        <f ca="1" t="shared" si="399"/>
        <v>45813</v>
      </c>
      <c r="I2544" s="344" t="str">
        <f ca="1" t="shared" si="400"/>
        <v>转喻志明安全罚款</v>
      </c>
      <c r="J2544" s="344" t="str">
        <f ca="1" t="shared" si="401"/>
        <v>项目成本</v>
      </c>
      <c r="K2544" s="345">
        <f ca="1" t="shared" si="402"/>
        <v>0</v>
      </c>
      <c r="L2544" s="345">
        <f ca="1" t="shared" si="403"/>
        <v>1900</v>
      </c>
      <c r="M2544" s="345">
        <f ca="1" t="shared" si="404"/>
        <v>131412.890000001</v>
      </c>
      <c r="N2544" s="345">
        <f ca="1" t="shared" si="405"/>
        <v>0</v>
      </c>
    </row>
    <row r="2545" ht="14.25" hidden="1" spans="1:14">
      <c r="A2545" s="334">
        <f>档案!A2544</f>
        <v>0</v>
      </c>
      <c r="B2545" s="334">
        <f ca="1" t="shared" si="398"/>
        <v>1</v>
      </c>
      <c r="D2545" s="334">
        <f ca="1" t="shared" si="406"/>
        <v>9</v>
      </c>
      <c r="E2545" s="327">
        <f ca="1" t="shared" si="407"/>
        <v>1206</v>
      </c>
      <c r="F2545" s="327" t="str">
        <f ca="1">VLOOKUP(D2545,档案!A:C,3,FALSE)</f>
        <v>武汉开明</v>
      </c>
      <c r="G2545" s="338" t="str">
        <f ca="1">VLOOKUP(D2545,档案!A:B,2,FALSE)</f>
        <v>农商行豹澥支行310028</v>
      </c>
      <c r="H2545" s="328">
        <f ca="1" t="shared" si="399"/>
        <v>45813</v>
      </c>
      <c r="I2545" s="344" t="str">
        <f ca="1" t="shared" si="400"/>
        <v>付中国人民财产保险股份有限公司武汉市东湖开发区科技保险公司员工意外险</v>
      </c>
      <c r="J2545" s="344" t="str">
        <f ca="1" t="shared" si="401"/>
        <v>项目成本</v>
      </c>
      <c r="K2545" s="345">
        <f ca="1" t="shared" si="402"/>
        <v>0</v>
      </c>
      <c r="L2545" s="345">
        <f ca="1" t="shared" si="403"/>
        <v>21225</v>
      </c>
      <c r="M2545" s="345">
        <f ca="1" t="shared" si="404"/>
        <v>110187.890000001</v>
      </c>
      <c r="N2545" s="345">
        <f ca="1" t="shared" si="405"/>
        <v>0</v>
      </c>
    </row>
    <row r="2546" ht="14.25" hidden="1" spans="1:14">
      <c r="A2546" s="334">
        <f>档案!A2545</f>
        <v>0</v>
      </c>
      <c r="B2546" s="334">
        <f ca="1" t="shared" si="398"/>
        <v>1</v>
      </c>
      <c r="D2546" s="334">
        <f ca="1" t="shared" si="406"/>
        <v>9</v>
      </c>
      <c r="E2546" s="327">
        <f ca="1" t="shared" si="407"/>
        <v>1207</v>
      </c>
      <c r="F2546" s="327" t="str">
        <f ca="1">VLOOKUP(D2546,档案!A:C,3,FALSE)</f>
        <v>武汉开明</v>
      </c>
      <c r="G2546" s="338" t="str">
        <f ca="1">VLOOKUP(D2546,档案!A:B,2,FALSE)</f>
        <v>农商行豹澥支行310028</v>
      </c>
      <c r="H2546" s="328">
        <f ca="1" t="shared" si="399"/>
        <v>45813</v>
      </c>
      <c r="I2546" s="344" t="str">
        <f ca="1" t="shared" si="400"/>
        <v>转武汉彤烨中信</v>
      </c>
      <c r="J2546" s="344" t="str">
        <f ca="1" t="shared" si="401"/>
        <v>转出他行或提现</v>
      </c>
      <c r="K2546" s="345">
        <f ca="1" t="shared" si="402"/>
        <v>0</v>
      </c>
      <c r="L2546" s="345">
        <f ca="1" t="shared" si="403"/>
        <v>10000</v>
      </c>
      <c r="M2546" s="345">
        <f ca="1" t="shared" si="404"/>
        <v>100187.890000001</v>
      </c>
      <c r="N2546" s="345">
        <f ca="1" t="shared" si="405"/>
        <v>0</v>
      </c>
    </row>
    <row r="2547" ht="14.25" hidden="1" spans="1:14">
      <c r="A2547" s="334">
        <f>档案!A2546</f>
        <v>0</v>
      </c>
      <c r="B2547" s="334">
        <f ca="1" t="shared" si="398"/>
        <v>1</v>
      </c>
      <c r="D2547" s="334">
        <f ca="1" t="shared" si="406"/>
        <v>9</v>
      </c>
      <c r="E2547" s="327">
        <f ca="1" t="shared" si="407"/>
        <v>1208</v>
      </c>
      <c r="F2547" s="327" t="str">
        <f ca="1">VLOOKUP(D2547,档案!A:C,3,FALSE)</f>
        <v>武汉开明</v>
      </c>
      <c r="G2547" s="338" t="str">
        <f ca="1">VLOOKUP(D2547,档案!A:B,2,FALSE)</f>
        <v>农商行豹澥支行310028</v>
      </c>
      <c r="H2547" s="328">
        <f ca="1" t="shared" si="399"/>
        <v>45814</v>
      </c>
      <c r="I2547" s="344" t="str">
        <f ca="1" t="shared" si="400"/>
        <v>转薛红军</v>
      </c>
      <c r="J2547" s="344" t="str">
        <f ca="1" t="shared" si="401"/>
        <v>项目成本</v>
      </c>
      <c r="K2547" s="345">
        <f ca="1" t="shared" si="402"/>
        <v>0</v>
      </c>
      <c r="L2547" s="345">
        <f ca="1" t="shared" si="403"/>
        <v>22000</v>
      </c>
      <c r="M2547" s="345">
        <f ca="1" t="shared" si="404"/>
        <v>78187.8900000009</v>
      </c>
      <c r="N2547" s="345">
        <f ca="1" t="shared" si="405"/>
        <v>0</v>
      </c>
    </row>
    <row r="2548" ht="14.25" hidden="1" spans="1:14">
      <c r="A2548" s="334">
        <f>档案!A2547</f>
        <v>0</v>
      </c>
      <c r="B2548" s="334">
        <f ca="1" t="shared" si="398"/>
        <v>1</v>
      </c>
      <c r="D2548" s="334">
        <f ca="1" t="shared" si="406"/>
        <v>9</v>
      </c>
      <c r="E2548" s="327">
        <f ca="1" t="shared" si="407"/>
        <v>1209</v>
      </c>
      <c r="F2548" s="327" t="str">
        <f ca="1">VLOOKUP(D2548,档案!A:C,3,FALSE)</f>
        <v>武汉开明</v>
      </c>
      <c r="G2548" s="338" t="str">
        <f ca="1">VLOOKUP(D2548,档案!A:B,2,FALSE)</f>
        <v>农商行豹澥支行310028</v>
      </c>
      <c r="H2548" s="328">
        <f ca="1" t="shared" si="399"/>
        <v>45814</v>
      </c>
      <c r="I2548" s="344" t="str">
        <f ca="1" t="shared" si="400"/>
        <v>ETC扣款</v>
      </c>
      <c r="J2548" s="344" t="str">
        <f ca="1" t="shared" si="401"/>
        <v>项目成本</v>
      </c>
      <c r="K2548" s="345">
        <f ca="1" t="shared" si="402"/>
        <v>0</v>
      </c>
      <c r="L2548" s="345">
        <f ca="1" t="shared" si="403"/>
        <v>48.12</v>
      </c>
      <c r="M2548" s="345">
        <f ca="1" t="shared" si="404"/>
        <v>78139.7700000009</v>
      </c>
      <c r="N2548" s="345">
        <f ca="1" t="shared" si="405"/>
        <v>0</v>
      </c>
    </row>
    <row r="2549" ht="14.25" hidden="1" spans="1:14">
      <c r="A2549" s="334">
        <f>档案!A2548</f>
        <v>0</v>
      </c>
      <c r="B2549" s="334">
        <f ca="1" t="shared" si="398"/>
        <v>1</v>
      </c>
      <c r="D2549" s="334">
        <f ca="1" t="shared" si="406"/>
        <v>9</v>
      </c>
      <c r="E2549" s="327">
        <f ca="1" t="shared" si="407"/>
        <v>1210</v>
      </c>
      <c r="F2549" s="327" t="str">
        <f ca="1">VLOOKUP(D2549,档案!A:C,3,FALSE)</f>
        <v>武汉开明</v>
      </c>
      <c r="G2549" s="338" t="str">
        <f ca="1">VLOOKUP(D2549,档案!A:B,2,FALSE)</f>
        <v>农商行豹澥支行310028</v>
      </c>
      <c r="H2549" s="328">
        <f ca="1" t="shared" si="399"/>
        <v>45817</v>
      </c>
      <c r="I2549" s="344" t="str">
        <f ca="1" t="shared" si="400"/>
        <v>收到湖北中行转款</v>
      </c>
      <c r="J2549" s="344" t="str">
        <f ca="1" t="shared" si="401"/>
        <v>他行转入或存现</v>
      </c>
      <c r="K2549" s="345">
        <f ca="1" t="shared" si="402"/>
        <v>160000</v>
      </c>
      <c r="L2549" s="345">
        <f ca="1" t="shared" si="403"/>
        <v>0</v>
      </c>
      <c r="M2549" s="345">
        <f ca="1" t="shared" si="404"/>
        <v>238139.770000001</v>
      </c>
      <c r="N2549" s="345">
        <f ca="1" t="shared" si="405"/>
        <v>0</v>
      </c>
    </row>
    <row r="2550" ht="14.25" hidden="1" spans="1:14">
      <c r="A2550" s="334">
        <f>档案!A2549</f>
        <v>0</v>
      </c>
      <c r="B2550" s="334">
        <f ca="1" t="shared" si="398"/>
        <v>1</v>
      </c>
      <c r="D2550" s="334">
        <f ca="1" t="shared" si="406"/>
        <v>9</v>
      </c>
      <c r="E2550" s="327">
        <f ca="1" t="shared" si="407"/>
        <v>1211</v>
      </c>
      <c r="F2550" s="327" t="str">
        <f ca="1">VLOOKUP(D2550,档案!A:C,3,FALSE)</f>
        <v>武汉开明</v>
      </c>
      <c r="G2550" s="338" t="str">
        <f ca="1">VLOOKUP(D2550,档案!A:B,2,FALSE)</f>
        <v>农商行豹澥支行310028</v>
      </c>
      <c r="H2550" s="328">
        <f ca="1" t="shared" si="399"/>
        <v>45817</v>
      </c>
      <c r="I2550" s="344" t="str">
        <f ca="1" t="shared" si="400"/>
        <v>收到湖北中行转款</v>
      </c>
      <c r="J2550" s="344" t="str">
        <f ca="1" t="shared" si="401"/>
        <v>他行转入或存现</v>
      </c>
      <c r="K2550" s="345">
        <f ca="1" t="shared" si="402"/>
        <v>100000</v>
      </c>
      <c r="L2550" s="345">
        <f ca="1" t="shared" si="403"/>
        <v>0</v>
      </c>
      <c r="M2550" s="345">
        <f ca="1" t="shared" si="404"/>
        <v>338139.770000001</v>
      </c>
      <c r="N2550" s="345">
        <f ca="1" t="shared" si="405"/>
        <v>0</v>
      </c>
    </row>
    <row r="2551" ht="14.25" hidden="1" spans="1:14">
      <c r="A2551" s="334">
        <f>档案!A2550</f>
        <v>0</v>
      </c>
      <c r="B2551" s="334">
        <f ca="1" t="shared" si="398"/>
        <v>1</v>
      </c>
      <c r="D2551" s="334">
        <f ca="1" t="shared" si="406"/>
        <v>9</v>
      </c>
      <c r="E2551" s="327">
        <f ca="1" t="shared" si="407"/>
        <v>1212</v>
      </c>
      <c r="F2551" s="327" t="str">
        <f ca="1">VLOOKUP(D2551,档案!A:C,3,FALSE)</f>
        <v>武汉开明</v>
      </c>
      <c r="G2551" s="338" t="str">
        <f ca="1">VLOOKUP(D2551,档案!A:B,2,FALSE)</f>
        <v>农商行豹澥支行310028</v>
      </c>
      <c r="H2551" s="328">
        <f ca="1" t="shared" si="399"/>
        <v>45817</v>
      </c>
      <c r="I2551" s="344" t="str">
        <f ca="1" t="shared" si="400"/>
        <v>生产部唐欣欣用款日照钢铁刘波施工团队，在煤气管道施工项目中的人工工资付刘波--个人</v>
      </c>
      <c r="J2551" s="344" t="str">
        <f ca="1" t="shared" si="401"/>
        <v>项目成本</v>
      </c>
      <c r="K2551" s="345">
        <f ca="1" t="shared" si="402"/>
        <v>0</v>
      </c>
      <c r="L2551" s="345">
        <f ca="1" t="shared" si="403"/>
        <v>110246</v>
      </c>
      <c r="M2551" s="345">
        <f ca="1" t="shared" si="404"/>
        <v>227893.770000001</v>
      </c>
      <c r="N2551" s="345">
        <f ca="1" t="shared" si="405"/>
        <v>0</v>
      </c>
    </row>
    <row r="2552" ht="14.25" hidden="1" spans="1:14">
      <c r="A2552" s="334">
        <f>档案!A2551</f>
        <v>0</v>
      </c>
      <c r="B2552" s="334">
        <f ca="1" t="shared" si="398"/>
        <v>1</v>
      </c>
      <c r="D2552" s="334">
        <f ca="1" t="shared" si="406"/>
        <v>9</v>
      </c>
      <c r="E2552" s="327">
        <f ca="1" t="shared" si="407"/>
        <v>1213</v>
      </c>
      <c r="F2552" s="327" t="str">
        <f ca="1">VLOOKUP(D2552,档案!A:C,3,FALSE)</f>
        <v>武汉开明</v>
      </c>
      <c r="G2552" s="338" t="str">
        <f ca="1">VLOOKUP(D2552,档案!A:B,2,FALSE)</f>
        <v>农商行豹澥支行310028</v>
      </c>
      <c r="H2552" s="328">
        <f ca="1" t="shared" si="399"/>
        <v>45817</v>
      </c>
      <c r="I2552" s="344" t="str">
        <f ca="1" t="shared" si="400"/>
        <v>生产部李晶用款日照钢铁外协工资付刘波--个人</v>
      </c>
      <c r="J2552" s="344" t="str">
        <f ca="1" t="shared" si="401"/>
        <v>项目成本</v>
      </c>
      <c r="K2552" s="345">
        <f ca="1" t="shared" si="402"/>
        <v>0</v>
      </c>
      <c r="L2552" s="345">
        <f ca="1" t="shared" si="403"/>
        <v>1931.4</v>
      </c>
      <c r="M2552" s="345">
        <f ca="1" t="shared" si="404"/>
        <v>225962.370000001</v>
      </c>
      <c r="N2552" s="345">
        <f ca="1" t="shared" si="405"/>
        <v>0</v>
      </c>
    </row>
    <row r="2553" ht="14.25" hidden="1" spans="1:14">
      <c r="A2553" s="334">
        <f>档案!A2552</f>
        <v>0</v>
      </c>
      <c r="B2553" s="334">
        <f ca="1" t="shared" si="398"/>
        <v>1</v>
      </c>
      <c r="D2553" s="334">
        <f ca="1" t="shared" si="406"/>
        <v>9</v>
      </c>
      <c r="E2553" s="327">
        <f ca="1" t="shared" si="407"/>
        <v>1214</v>
      </c>
      <c r="F2553" s="327" t="str">
        <f ca="1">VLOOKUP(D2553,档案!A:C,3,FALSE)</f>
        <v>武汉开明</v>
      </c>
      <c r="G2553" s="338" t="str">
        <f ca="1">VLOOKUP(D2553,档案!A:B,2,FALSE)</f>
        <v>农商行豹澥支行310028</v>
      </c>
      <c r="H2553" s="328">
        <f ca="1" t="shared" si="399"/>
        <v>45817</v>
      </c>
      <c r="I2553" s="344" t="str">
        <f ca="1" t="shared" si="400"/>
        <v>财务部汪余欢用款开明公司3-4月人员组织费用付周金国--个人</v>
      </c>
      <c r="J2553" s="344" t="str">
        <f ca="1" t="shared" si="401"/>
        <v>项目成本</v>
      </c>
      <c r="K2553" s="345">
        <f ca="1" t="shared" si="402"/>
        <v>0</v>
      </c>
      <c r="L2553" s="345">
        <f ca="1" t="shared" si="403"/>
        <v>58000</v>
      </c>
      <c r="M2553" s="345">
        <f ca="1" t="shared" si="404"/>
        <v>167962.370000001</v>
      </c>
      <c r="N2553" s="345">
        <f ca="1" t="shared" si="405"/>
        <v>0</v>
      </c>
    </row>
    <row r="2554" ht="14.25" hidden="1" spans="1:14">
      <c r="A2554" s="334">
        <f>档案!A2553</f>
        <v>0</v>
      </c>
      <c r="B2554" s="334">
        <f ca="1" t="shared" si="398"/>
        <v>1</v>
      </c>
      <c r="D2554" s="334">
        <f ca="1" t="shared" si="406"/>
        <v>9</v>
      </c>
      <c r="E2554" s="327">
        <f ca="1" t="shared" si="407"/>
        <v>1215</v>
      </c>
      <c r="F2554" s="327" t="str">
        <f ca="1">VLOOKUP(D2554,档案!A:C,3,FALSE)</f>
        <v>武汉开明</v>
      </c>
      <c r="G2554" s="338" t="str">
        <f ca="1">VLOOKUP(D2554,档案!A:B,2,FALSE)</f>
        <v>农商行豹澥支行310028</v>
      </c>
      <c r="H2554" s="328">
        <f ca="1" t="shared" si="399"/>
        <v>45817</v>
      </c>
      <c r="I2554" s="344" t="str">
        <f ca="1" t="shared" si="400"/>
        <v>财务部汪余欢用款徐中科团队5月差旅补贴--个人</v>
      </c>
      <c r="J2554" s="344" t="str">
        <f ca="1" t="shared" si="401"/>
        <v>项目成本</v>
      </c>
      <c r="K2554" s="345">
        <f ca="1" t="shared" si="402"/>
        <v>0</v>
      </c>
      <c r="L2554" s="345">
        <f ca="1" t="shared" si="403"/>
        <v>5692.21</v>
      </c>
      <c r="M2554" s="345">
        <f ca="1" t="shared" si="404"/>
        <v>162270.160000001</v>
      </c>
      <c r="N2554" s="345">
        <f ca="1" t="shared" si="405"/>
        <v>0</v>
      </c>
    </row>
    <row r="2555" ht="14.25" hidden="1" spans="1:14">
      <c r="A2555" s="334">
        <f>档案!A2554</f>
        <v>0</v>
      </c>
      <c r="B2555" s="334">
        <f ca="1" t="shared" si="398"/>
        <v>1</v>
      </c>
      <c r="D2555" s="334">
        <f ca="1" t="shared" si="406"/>
        <v>9</v>
      </c>
      <c r="E2555" s="327">
        <f ca="1" t="shared" si="407"/>
        <v>1216</v>
      </c>
      <c r="F2555" s="327" t="str">
        <f ca="1">VLOOKUP(D2555,档案!A:C,3,FALSE)</f>
        <v>武汉开明</v>
      </c>
      <c r="G2555" s="338" t="str">
        <f ca="1">VLOOKUP(D2555,档案!A:B,2,FALSE)</f>
        <v>农商行豹澥支行310028</v>
      </c>
      <c r="H2555" s="328">
        <f ca="1" t="shared" si="399"/>
        <v>45817</v>
      </c>
      <c r="I2555" s="344" t="str">
        <f ca="1" t="shared" si="400"/>
        <v>财务部汪余欢用款徐中科团队5月收款提成--个人</v>
      </c>
      <c r="J2555" s="344" t="str">
        <f ca="1" t="shared" si="401"/>
        <v>项目成本</v>
      </c>
      <c r="K2555" s="345">
        <f ca="1" t="shared" si="402"/>
        <v>0</v>
      </c>
      <c r="L2555" s="345">
        <f ca="1" t="shared" si="403"/>
        <v>3548.73</v>
      </c>
      <c r="M2555" s="345">
        <f ca="1" t="shared" si="404"/>
        <v>158721.430000001</v>
      </c>
      <c r="N2555" s="345">
        <f ca="1" t="shared" si="405"/>
        <v>0</v>
      </c>
    </row>
    <row r="2556" ht="14.25" hidden="1" spans="1:14">
      <c r="A2556" s="334">
        <f>档案!A2555</f>
        <v>0</v>
      </c>
      <c r="B2556" s="334">
        <f ca="1" t="shared" si="398"/>
        <v>1</v>
      </c>
      <c r="D2556" s="334">
        <f ca="1" t="shared" si="406"/>
        <v>9</v>
      </c>
      <c r="E2556" s="327">
        <f ca="1" t="shared" si="407"/>
        <v>1217</v>
      </c>
      <c r="F2556" s="327" t="str">
        <f ca="1">VLOOKUP(D2556,档案!A:C,3,FALSE)</f>
        <v>武汉开明</v>
      </c>
      <c r="G2556" s="338" t="str">
        <f ca="1">VLOOKUP(D2556,档案!A:B,2,FALSE)</f>
        <v>农商行豹澥支行310028</v>
      </c>
      <c r="H2556" s="328">
        <f ca="1" t="shared" si="399"/>
        <v>45817</v>
      </c>
      <c r="I2556" s="344" t="str">
        <f ca="1" t="shared" si="400"/>
        <v>综合部蒋霞用款武汉开明压力管道安装资质代办预付30%咨询费付武汉市洪山区盛利机电营业部（个体工商户）（总金额18.6万，已付13.6万，现付5万）--公司</v>
      </c>
      <c r="J2556" s="344" t="str">
        <f ca="1" t="shared" si="401"/>
        <v>项目成本</v>
      </c>
      <c r="K2556" s="345">
        <f ca="1" t="shared" si="402"/>
        <v>0</v>
      </c>
      <c r="L2556" s="345">
        <f ca="1" t="shared" si="403"/>
        <v>50000</v>
      </c>
      <c r="M2556" s="345">
        <f ca="1" t="shared" si="404"/>
        <v>108721.430000001</v>
      </c>
      <c r="N2556" s="345">
        <f ca="1" t="shared" si="405"/>
        <v>0</v>
      </c>
    </row>
    <row r="2557" ht="14.25" hidden="1" spans="1:14">
      <c r="A2557" s="334">
        <f>档案!A2556</f>
        <v>0</v>
      </c>
      <c r="B2557" s="334">
        <f ca="1" t="shared" si="398"/>
        <v>1</v>
      </c>
      <c r="D2557" s="334">
        <f ca="1" t="shared" si="406"/>
        <v>9</v>
      </c>
      <c r="E2557" s="327">
        <f ca="1" t="shared" si="407"/>
        <v>1218</v>
      </c>
      <c r="F2557" s="327" t="str">
        <f ca="1">VLOOKUP(D2557,档案!A:C,3,FALSE)</f>
        <v>武汉开明</v>
      </c>
      <c r="G2557" s="338" t="str">
        <f ca="1">VLOOKUP(D2557,档案!A:B,2,FALSE)</f>
        <v>农商行豹澥支行310028</v>
      </c>
      <c r="H2557" s="328">
        <f ca="1" t="shared" si="399"/>
        <v>45817</v>
      </c>
      <c r="I2557" s="344" t="str">
        <f ca="1" t="shared" si="400"/>
        <v>转杨婷代缴5月外经证税费</v>
      </c>
      <c r="J2557" s="344" t="str">
        <f ca="1" t="shared" si="401"/>
        <v>付日常费用</v>
      </c>
      <c r="K2557" s="345">
        <f ca="1" t="shared" si="402"/>
        <v>0</v>
      </c>
      <c r="L2557" s="345">
        <f ca="1" t="shared" si="403"/>
        <v>4010.34</v>
      </c>
      <c r="M2557" s="345">
        <f ca="1" t="shared" si="404"/>
        <v>104711.090000001</v>
      </c>
      <c r="N2557" s="345">
        <f ca="1" t="shared" si="405"/>
        <v>0</v>
      </c>
    </row>
    <row r="2558" ht="14.25" hidden="1" spans="1:14">
      <c r="A2558" s="334">
        <f>档案!A2557</f>
        <v>0</v>
      </c>
      <c r="B2558" s="334">
        <f ca="1" t="shared" si="398"/>
        <v>1</v>
      </c>
      <c r="D2558" s="334">
        <f ca="1" t="shared" si="406"/>
        <v>9</v>
      </c>
      <c r="E2558" s="327">
        <f ca="1" t="shared" si="407"/>
        <v>1219</v>
      </c>
      <c r="F2558" s="327" t="str">
        <f ca="1">VLOOKUP(D2558,档案!A:C,3,FALSE)</f>
        <v>武汉开明</v>
      </c>
      <c r="G2558" s="338" t="str">
        <f ca="1">VLOOKUP(D2558,档案!A:B,2,FALSE)</f>
        <v>农商行豹澥支行310028</v>
      </c>
      <c r="H2558" s="328">
        <f ca="1" t="shared" si="399"/>
        <v>45817</v>
      </c>
      <c r="I2558" s="344" t="str">
        <f ca="1" t="shared" si="400"/>
        <v>转武汉交通银行</v>
      </c>
      <c r="J2558" s="344" t="str">
        <f ca="1" t="shared" si="401"/>
        <v>转出他行或提现</v>
      </c>
      <c r="K2558" s="345">
        <f ca="1" t="shared" si="402"/>
        <v>0</v>
      </c>
      <c r="L2558" s="345">
        <f ca="1" t="shared" si="403"/>
        <v>50000</v>
      </c>
      <c r="M2558" s="345">
        <f ca="1" t="shared" si="404"/>
        <v>54711.090000001</v>
      </c>
      <c r="N2558" s="345">
        <f ca="1" t="shared" si="405"/>
        <v>0</v>
      </c>
    </row>
    <row r="2559" ht="14.25" hidden="1" spans="1:14">
      <c r="A2559" s="334">
        <f>档案!A2558</f>
        <v>0</v>
      </c>
      <c r="B2559" s="334">
        <f ca="1" t="shared" si="398"/>
        <v>1</v>
      </c>
      <c r="D2559" s="334">
        <f ca="1" t="shared" si="406"/>
        <v>9</v>
      </c>
      <c r="E2559" s="327">
        <f ca="1" t="shared" si="407"/>
        <v>1220</v>
      </c>
      <c r="F2559" s="327" t="str">
        <f ca="1">VLOOKUP(D2559,档案!A:C,3,FALSE)</f>
        <v>武汉开明</v>
      </c>
      <c r="G2559" s="338" t="str">
        <f ca="1">VLOOKUP(D2559,档案!A:B,2,FALSE)</f>
        <v>农商行豹澥支行310028</v>
      </c>
      <c r="H2559" s="328">
        <f ca="1" t="shared" si="399"/>
        <v>45817</v>
      </c>
      <c r="I2559" s="344" t="str">
        <f ca="1" t="shared" si="400"/>
        <v>商务部冯肖用款陕西通达电子招标投标交易平台服务费，CA办理费--个人</v>
      </c>
      <c r="J2559" s="344" t="str">
        <f ca="1" t="shared" si="401"/>
        <v>付日常费用</v>
      </c>
      <c r="K2559" s="345">
        <f ca="1" t="shared" si="402"/>
        <v>0</v>
      </c>
      <c r="L2559" s="345">
        <f ca="1" t="shared" si="403"/>
        <v>20</v>
      </c>
      <c r="M2559" s="345">
        <f ca="1" t="shared" si="404"/>
        <v>54691.090000001</v>
      </c>
      <c r="N2559" s="345">
        <f ca="1" t="shared" si="405"/>
        <v>0</v>
      </c>
    </row>
    <row r="2560" ht="14.25" hidden="1" spans="1:14">
      <c r="A2560" s="334">
        <f>档案!A2559</f>
        <v>0</v>
      </c>
      <c r="B2560" s="334">
        <f ca="1" t="shared" si="398"/>
        <v>1</v>
      </c>
      <c r="D2560" s="334">
        <f ca="1" t="shared" si="406"/>
        <v>9</v>
      </c>
      <c r="E2560" s="327">
        <f ca="1" t="shared" si="407"/>
        <v>1221</v>
      </c>
      <c r="F2560" s="327" t="str">
        <f ca="1">VLOOKUP(D2560,档案!A:C,3,FALSE)</f>
        <v>武汉开明</v>
      </c>
      <c r="G2560" s="338" t="str">
        <f ca="1">VLOOKUP(D2560,档案!A:B,2,FALSE)</f>
        <v>农商行豹澥支行310028</v>
      </c>
      <c r="H2560" s="328">
        <f ca="1" t="shared" si="399"/>
        <v>45818</v>
      </c>
      <c r="I2560" s="344" t="str">
        <f ca="1" t="shared" si="400"/>
        <v>收到湖北中行转款</v>
      </c>
      <c r="J2560" s="344" t="str">
        <f ca="1" t="shared" si="401"/>
        <v>他行转入或存现</v>
      </c>
      <c r="K2560" s="345">
        <f ca="1" t="shared" si="402"/>
        <v>50000</v>
      </c>
      <c r="L2560" s="345">
        <f ca="1" t="shared" si="403"/>
        <v>0</v>
      </c>
      <c r="M2560" s="345">
        <f ca="1" t="shared" si="404"/>
        <v>104691.090000001</v>
      </c>
      <c r="N2560" s="345">
        <f ca="1" t="shared" si="405"/>
        <v>0</v>
      </c>
    </row>
    <row r="2561" ht="14.25" hidden="1" spans="1:14">
      <c r="A2561" s="334">
        <f>档案!A2560</f>
        <v>0</v>
      </c>
      <c r="B2561" s="334">
        <f ca="1" t="shared" si="398"/>
        <v>1</v>
      </c>
      <c r="D2561" s="334">
        <f ca="1" t="shared" si="406"/>
        <v>9</v>
      </c>
      <c r="E2561" s="327">
        <f ca="1" t="shared" si="407"/>
        <v>1222</v>
      </c>
      <c r="F2561" s="327" t="str">
        <f ca="1">VLOOKUP(D2561,档案!A:C,3,FALSE)</f>
        <v>武汉开明</v>
      </c>
      <c r="G2561" s="338" t="str">
        <f ca="1">VLOOKUP(D2561,档案!A:B,2,FALSE)</f>
        <v>农商行豹澥支行310028</v>
      </c>
      <c r="H2561" s="328">
        <f ca="1" t="shared" si="399"/>
        <v>45818</v>
      </c>
      <c r="I2561" s="344" t="str">
        <f ca="1" t="shared" si="400"/>
        <v>生产部潘涛报销日照钢铁体检费--个人</v>
      </c>
      <c r="J2561" s="344" t="str">
        <f ca="1" t="shared" si="401"/>
        <v>项目成本</v>
      </c>
      <c r="K2561" s="345">
        <f ca="1" t="shared" si="402"/>
        <v>0</v>
      </c>
      <c r="L2561" s="345">
        <f ca="1" t="shared" si="403"/>
        <v>110</v>
      </c>
      <c r="M2561" s="345">
        <f ca="1" t="shared" si="404"/>
        <v>104581.090000001</v>
      </c>
      <c r="N2561" s="345">
        <f ca="1" t="shared" si="405"/>
        <v>0</v>
      </c>
    </row>
    <row r="2562" ht="14.25" hidden="1" spans="1:14">
      <c r="A2562" s="334">
        <f>档案!A2561</f>
        <v>0</v>
      </c>
      <c r="B2562" s="334">
        <f ca="1" t="shared" si="398"/>
        <v>1</v>
      </c>
      <c r="D2562" s="334">
        <f ca="1" t="shared" si="406"/>
        <v>9</v>
      </c>
      <c r="E2562" s="327">
        <f ca="1" t="shared" si="407"/>
        <v>1223</v>
      </c>
      <c r="F2562" s="327" t="str">
        <f ca="1">VLOOKUP(D2562,档案!A:C,3,FALSE)</f>
        <v>武汉开明</v>
      </c>
      <c r="G2562" s="338" t="str">
        <f ca="1">VLOOKUP(D2562,档案!A:B,2,FALSE)</f>
        <v>农商行豹澥支行310028</v>
      </c>
      <c r="H2562" s="328">
        <f ca="1" t="shared" si="399"/>
        <v>45818</v>
      </c>
      <c r="I2562" s="344" t="str">
        <f ca="1" t="shared" si="400"/>
        <v>生产部房延云报销赣锋锂业5月30到6月1日租电瓶车上下班--公司</v>
      </c>
      <c r="J2562" s="344" t="str">
        <f ca="1" t="shared" si="401"/>
        <v>项目成本</v>
      </c>
      <c r="K2562" s="345">
        <f ca="1" t="shared" si="402"/>
        <v>0</v>
      </c>
      <c r="L2562" s="345">
        <f ca="1" t="shared" si="403"/>
        <v>30</v>
      </c>
      <c r="M2562" s="345">
        <f ca="1" t="shared" si="404"/>
        <v>104551.090000001</v>
      </c>
      <c r="N2562" s="345">
        <f ca="1" t="shared" si="405"/>
        <v>0</v>
      </c>
    </row>
    <row r="2563" ht="14.25" hidden="1" spans="1:14">
      <c r="A2563" s="334">
        <f>档案!A2562</f>
        <v>0</v>
      </c>
      <c r="B2563" s="334">
        <f ca="1" t="shared" ref="B2563:B2626" si="408">COUNTA(INDIRECT("'"&amp;A2563&amp;"'!a:a"))</f>
        <v>1</v>
      </c>
      <c r="D2563" s="334">
        <f ca="1" t="shared" si="406"/>
        <v>9</v>
      </c>
      <c r="E2563" s="327">
        <f ca="1" t="shared" si="407"/>
        <v>1224</v>
      </c>
      <c r="F2563" s="327" t="str">
        <f ca="1">VLOOKUP(D2563,档案!A:C,3,FALSE)</f>
        <v>武汉开明</v>
      </c>
      <c r="G2563" s="338" t="str">
        <f ca="1">VLOOKUP(D2563,档案!A:B,2,FALSE)</f>
        <v>农商行豹澥支行310028</v>
      </c>
      <c r="H2563" s="328">
        <f ca="1" t="shared" ref="H2563:H2626" si="409">INDEX(INDIRECT("'"&amp;$D2563&amp;"'!A:g"),$E2563,COLUMN()-7)</f>
        <v>45818</v>
      </c>
      <c r="I2563" s="344" t="str">
        <f ca="1" t="shared" ref="I2563:I2626" si="410">INDEX(INDIRECT("'"&amp;$D2563&amp;"'!A:g"),$E2563,COLUMN()-7)</f>
        <v>生产部房延云报销赣锋锂业5.29交通费--个人</v>
      </c>
      <c r="J2563" s="344" t="str">
        <f ca="1" t="shared" ref="J2563:J2626" si="411">INDEX(INDIRECT("'"&amp;$D2563&amp;"'!A:g"),$E2563,COLUMN()-7)</f>
        <v>项目成本</v>
      </c>
      <c r="K2563" s="345">
        <f ca="1" t="shared" ref="K2563:K2626" si="412">INDEX(INDIRECT("'"&amp;$D2563&amp;"'!A:g"),$E2563,COLUMN()-7)</f>
        <v>0</v>
      </c>
      <c r="L2563" s="345">
        <f ca="1" t="shared" ref="L2563:L2626" si="413">INDEX(INDIRECT("'"&amp;$D2563&amp;"'!A:g"),$E2563,COLUMN()-7)</f>
        <v>161</v>
      </c>
      <c r="M2563" s="345">
        <f ca="1" t="shared" ref="M2563:M2626" si="414">INDEX(INDIRECT("'"&amp;$D2563&amp;"'!A:g"),$E2563,COLUMN()-7)</f>
        <v>104390.090000001</v>
      </c>
      <c r="N2563" s="345">
        <f ca="1" t="shared" ref="N2563:N2626" si="415">INDEX(INDIRECT("'"&amp;$D2563&amp;"'!A:g"),$E2563,COLUMN()-7)</f>
        <v>0</v>
      </c>
    </row>
    <row r="2564" ht="14.25" hidden="1" spans="1:14">
      <c r="A2564" s="334">
        <f>档案!A2563</f>
        <v>0</v>
      </c>
      <c r="B2564" s="334">
        <f ca="1" t="shared" si="408"/>
        <v>1</v>
      </c>
      <c r="D2564" s="334">
        <f ca="1" t="shared" ref="D2564:D2627" si="416">IF(E2563&gt;=VLOOKUP(D2563,A:B,2,FALSE),D2563+1,D2563)</f>
        <v>9</v>
      </c>
      <c r="E2564" s="327">
        <f ca="1" t="shared" ref="E2564:E2627" si="417">IF(E2563&gt;=VLOOKUP(D2563,A:B,2,FALSE),3,E2563+1)</f>
        <v>1225</v>
      </c>
      <c r="F2564" s="327" t="str">
        <f ca="1">VLOOKUP(D2564,档案!A:C,3,FALSE)</f>
        <v>武汉开明</v>
      </c>
      <c r="G2564" s="338" t="str">
        <f ca="1">VLOOKUP(D2564,档案!A:B,2,FALSE)</f>
        <v>农商行豹澥支行310028</v>
      </c>
      <c r="H2564" s="328">
        <f ca="1" t="shared" si="409"/>
        <v>45818</v>
      </c>
      <c r="I2564" s="344" t="str">
        <f ca="1" t="shared" si="410"/>
        <v>生产部毛昌兵报销赣锋锂业5.29-6.2交通费--个人</v>
      </c>
      <c r="J2564" s="344" t="str">
        <f ca="1" t="shared" si="411"/>
        <v>项目成本</v>
      </c>
      <c r="K2564" s="345">
        <f ca="1" t="shared" si="412"/>
        <v>0</v>
      </c>
      <c r="L2564" s="345">
        <f ca="1" t="shared" si="413"/>
        <v>325</v>
      </c>
      <c r="M2564" s="345">
        <f ca="1" t="shared" si="414"/>
        <v>104065.090000001</v>
      </c>
      <c r="N2564" s="345">
        <f ca="1" t="shared" si="415"/>
        <v>0</v>
      </c>
    </row>
    <row r="2565" ht="14.25" hidden="1" spans="1:14">
      <c r="A2565" s="334">
        <f>档案!A2564</f>
        <v>0</v>
      </c>
      <c r="B2565" s="334">
        <f ca="1" t="shared" si="408"/>
        <v>1</v>
      </c>
      <c r="D2565" s="334">
        <f ca="1" t="shared" si="416"/>
        <v>9</v>
      </c>
      <c r="E2565" s="327">
        <f ca="1" t="shared" si="417"/>
        <v>1226</v>
      </c>
      <c r="F2565" s="327" t="str">
        <f ca="1">VLOOKUP(D2565,档案!A:C,3,FALSE)</f>
        <v>武汉开明</v>
      </c>
      <c r="G2565" s="338" t="str">
        <f ca="1">VLOOKUP(D2565,档案!A:B,2,FALSE)</f>
        <v>农商行豹澥支行310028</v>
      </c>
      <c r="H2565" s="328">
        <f ca="1" t="shared" si="409"/>
        <v>45818</v>
      </c>
      <c r="I2565" s="344" t="str">
        <f ca="1" t="shared" si="410"/>
        <v>生产部李晶报销日照钢铁5.15-5.30租赁面包车，皮卡租金--个人</v>
      </c>
      <c r="J2565" s="344" t="str">
        <f ca="1" t="shared" si="411"/>
        <v>项目成本</v>
      </c>
      <c r="K2565" s="345">
        <f ca="1" t="shared" si="412"/>
        <v>0</v>
      </c>
      <c r="L2565" s="345">
        <f ca="1" t="shared" si="413"/>
        <v>680</v>
      </c>
      <c r="M2565" s="345">
        <f ca="1" t="shared" si="414"/>
        <v>103385.090000001</v>
      </c>
      <c r="N2565" s="345">
        <f ca="1" t="shared" si="415"/>
        <v>0</v>
      </c>
    </row>
    <row r="2566" ht="14.25" hidden="1" spans="1:14">
      <c r="A2566" s="334">
        <f>档案!A2565</f>
        <v>0</v>
      </c>
      <c r="B2566" s="334">
        <f ca="1" t="shared" si="408"/>
        <v>1</v>
      </c>
      <c r="D2566" s="334">
        <f ca="1" t="shared" si="416"/>
        <v>9</v>
      </c>
      <c r="E2566" s="327">
        <f ca="1" t="shared" si="417"/>
        <v>1227</v>
      </c>
      <c r="F2566" s="327" t="str">
        <f ca="1">VLOOKUP(D2566,档案!A:C,3,FALSE)</f>
        <v>武汉开明</v>
      </c>
      <c r="G2566" s="338" t="str">
        <f ca="1">VLOOKUP(D2566,档案!A:B,2,FALSE)</f>
        <v>农商行豹澥支行310028</v>
      </c>
      <c r="H2566" s="328">
        <f ca="1" t="shared" si="409"/>
        <v>45818</v>
      </c>
      <c r="I2566" s="344" t="str">
        <f ca="1" t="shared" si="410"/>
        <v>销售部管厚良报销5月31日晚日照钢铁公司员工聚餐--个人</v>
      </c>
      <c r="J2566" s="344" t="str">
        <f ca="1" t="shared" si="411"/>
        <v>项目成本</v>
      </c>
      <c r="K2566" s="345">
        <f ca="1" t="shared" si="412"/>
        <v>0</v>
      </c>
      <c r="L2566" s="345">
        <f ca="1" t="shared" si="413"/>
        <v>712</v>
      </c>
      <c r="M2566" s="345">
        <f ca="1" t="shared" si="414"/>
        <v>102673.090000001</v>
      </c>
      <c r="N2566" s="345">
        <f ca="1" t="shared" si="415"/>
        <v>0</v>
      </c>
    </row>
    <row r="2567" ht="14.25" hidden="1" spans="1:14">
      <c r="A2567" s="334">
        <f>档案!A2566</f>
        <v>0</v>
      </c>
      <c r="B2567" s="334">
        <f ca="1" t="shared" si="408"/>
        <v>1</v>
      </c>
      <c r="D2567" s="334">
        <f ca="1" t="shared" si="416"/>
        <v>9</v>
      </c>
      <c r="E2567" s="327">
        <f ca="1" t="shared" si="417"/>
        <v>1228</v>
      </c>
      <c r="F2567" s="327" t="str">
        <f ca="1">VLOOKUP(D2567,档案!A:C,3,FALSE)</f>
        <v>武汉开明</v>
      </c>
      <c r="G2567" s="338" t="str">
        <f ca="1">VLOOKUP(D2567,档案!A:B,2,FALSE)</f>
        <v>农商行豹澥支行310028</v>
      </c>
      <c r="H2567" s="328">
        <f ca="1" t="shared" si="409"/>
        <v>45818</v>
      </c>
      <c r="I2567" s="344" t="str">
        <f ca="1" t="shared" si="410"/>
        <v>销售部林维报销日照钢铁租赁面包车5.29加油费鲁LS967J--个人</v>
      </c>
      <c r="J2567" s="344" t="str">
        <f ca="1" t="shared" si="411"/>
        <v>项目成本</v>
      </c>
      <c r="K2567" s="345">
        <f ca="1" t="shared" si="412"/>
        <v>0</v>
      </c>
      <c r="L2567" s="345">
        <f ca="1" t="shared" si="413"/>
        <v>95.33</v>
      </c>
      <c r="M2567" s="345">
        <f ca="1" t="shared" si="414"/>
        <v>102577.760000001</v>
      </c>
      <c r="N2567" s="345">
        <f ca="1" t="shared" si="415"/>
        <v>0</v>
      </c>
    </row>
    <row r="2568" ht="14.25" hidden="1" spans="1:14">
      <c r="A2568" s="334">
        <f>档案!A2567</f>
        <v>0</v>
      </c>
      <c r="B2568" s="334">
        <f ca="1" t="shared" si="408"/>
        <v>1</v>
      </c>
      <c r="D2568" s="334">
        <f ca="1" t="shared" si="416"/>
        <v>9</v>
      </c>
      <c r="E2568" s="327">
        <f ca="1" t="shared" si="417"/>
        <v>1229</v>
      </c>
      <c r="F2568" s="327" t="str">
        <f ca="1">VLOOKUP(D2568,档案!A:C,3,FALSE)</f>
        <v>武汉开明</v>
      </c>
      <c r="G2568" s="338" t="str">
        <f ca="1">VLOOKUP(D2568,档案!A:B,2,FALSE)</f>
        <v>农商行豹澥支行310028</v>
      </c>
      <c r="H2568" s="328">
        <f ca="1" t="shared" si="409"/>
        <v>45818</v>
      </c>
      <c r="I2568" s="344" t="str">
        <f ca="1" t="shared" si="410"/>
        <v>销售部管厚良报销租赁面包车加油费鲁LS967J--个人</v>
      </c>
      <c r="J2568" s="344" t="str">
        <f ca="1" t="shared" si="411"/>
        <v>项目成本</v>
      </c>
      <c r="K2568" s="345">
        <f ca="1" t="shared" si="412"/>
        <v>0</v>
      </c>
      <c r="L2568" s="345">
        <f ca="1" t="shared" si="413"/>
        <v>200</v>
      </c>
      <c r="M2568" s="345">
        <f ca="1" t="shared" si="414"/>
        <v>102377.760000001</v>
      </c>
      <c r="N2568" s="345">
        <f ca="1" t="shared" si="415"/>
        <v>0</v>
      </c>
    </row>
    <row r="2569" ht="14.25" hidden="1" spans="1:14">
      <c r="A2569" s="334">
        <f>档案!A2568</f>
        <v>0</v>
      </c>
      <c r="B2569" s="334">
        <f ca="1" t="shared" si="408"/>
        <v>1</v>
      </c>
      <c r="D2569" s="334">
        <f ca="1" t="shared" si="416"/>
        <v>9</v>
      </c>
      <c r="E2569" s="327">
        <f ca="1" t="shared" si="417"/>
        <v>1230</v>
      </c>
      <c r="F2569" s="327" t="str">
        <f ca="1">VLOOKUP(D2569,档案!A:C,3,FALSE)</f>
        <v>武汉开明</v>
      </c>
      <c r="G2569" s="338" t="str">
        <f ca="1">VLOOKUP(D2569,档案!A:B,2,FALSE)</f>
        <v>农商行豹澥支行310028</v>
      </c>
      <c r="H2569" s="328">
        <f ca="1" t="shared" si="409"/>
        <v>45818</v>
      </c>
      <c r="I2569" s="344" t="str">
        <f ca="1" t="shared" si="410"/>
        <v>生产部余永昕报销曲阳金隅到唐山中厚板5.27-5.29交通费--个人</v>
      </c>
      <c r="J2569" s="344" t="str">
        <f ca="1" t="shared" si="411"/>
        <v>项目成本</v>
      </c>
      <c r="K2569" s="345">
        <f ca="1" t="shared" si="412"/>
        <v>0</v>
      </c>
      <c r="L2569" s="345">
        <f ca="1" t="shared" si="413"/>
        <v>125.46</v>
      </c>
      <c r="M2569" s="345">
        <f ca="1" t="shared" si="414"/>
        <v>102252.300000001</v>
      </c>
      <c r="N2569" s="345">
        <f ca="1" t="shared" si="415"/>
        <v>0</v>
      </c>
    </row>
    <row r="2570" ht="14.25" hidden="1" spans="1:14">
      <c r="A2570" s="334">
        <f>档案!A2569</f>
        <v>0</v>
      </c>
      <c r="B2570" s="334">
        <f ca="1" t="shared" si="408"/>
        <v>1</v>
      </c>
      <c r="D2570" s="334">
        <f ca="1" t="shared" si="416"/>
        <v>9</v>
      </c>
      <c r="E2570" s="327">
        <f ca="1" t="shared" si="417"/>
        <v>1231</v>
      </c>
      <c r="F2570" s="327" t="str">
        <f ca="1">VLOOKUP(D2570,档案!A:C,3,FALSE)</f>
        <v>武汉开明</v>
      </c>
      <c r="G2570" s="338" t="str">
        <f ca="1">VLOOKUP(D2570,档案!A:B,2,FALSE)</f>
        <v>农商行豹澥支行310028</v>
      </c>
      <c r="H2570" s="328">
        <f ca="1" t="shared" si="409"/>
        <v>45818</v>
      </c>
      <c r="I2570" s="344" t="str">
        <f ca="1" t="shared" si="410"/>
        <v>生产部余永昕报销唐山中厚板到曲阳金隅5.30交通费--个人</v>
      </c>
      <c r="J2570" s="344" t="str">
        <f ca="1" t="shared" si="411"/>
        <v>项目成本</v>
      </c>
      <c r="K2570" s="345">
        <f ca="1" t="shared" si="412"/>
        <v>0</v>
      </c>
      <c r="L2570" s="345">
        <f ca="1" t="shared" si="413"/>
        <v>157</v>
      </c>
      <c r="M2570" s="345">
        <f ca="1" t="shared" si="414"/>
        <v>102095.300000001</v>
      </c>
      <c r="N2570" s="345">
        <f ca="1" t="shared" si="415"/>
        <v>0</v>
      </c>
    </row>
    <row r="2571" ht="14.25" hidden="1" spans="1:14">
      <c r="A2571" s="334">
        <f>档案!A2570</f>
        <v>0</v>
      </c>
      <c r="B2571" s="334">
        <f ca="1" t="shared" si="408"/>
        <v>1</v>
      </c>
      <c r="D2571" s="334">
        <f ca="1" t="shared" si="416"/>
        <v>9</v>
      </c>
      <c r="E2571" s="327">
        <f ca="1" t="shared" si="417"/>
        <v>1232</v>
      </c>
      <c r="F2571" s="327" t="str">
        <f ca="1">VLOOKUP(D2571,档案!A:C,3,FALSE)</f>
        <v>武汉开明</v>
      </c>
      <c r="G2571" s="338" t="str">
        <f ca="1">VLOOKUP(D2571,档案!A:B,2,FALSE)</f>
        <v>农商行豹澥支行310028</v>
      </c>
      <c r="H2571" s="328">
        <f ca="1" t="shared" si="409"/>
        <v>45818</v>
      </c>
      <c r="I2571" s="344" t="str">
        <f ca="1" t="shared" si="410"/>
        <v>销售部林维报销日照钢铁5.6体检费--个人</v>
      </c>
      <c r="J2571" s="344" t="str">
        <f ca="1" t="shared" si="411"/>
        <v>项目成本</v>
      </c>
      <c r="K2571" s="345">
        <f ca="1" t="shared" si="412"/>
        <v>0</v>
      </c>
      <c r="L2571" s="345">
        <f ca="1" t="shared" si="413"/>
        <v>110</v>
      </c>
      <c r="M2571" s="345">
        <f ca="1" t="shared" si="414"/>
        <v>101985.300000001</v>
      </c>
      <c r="N2571" s="345">
        <f ca="1" t="shared" si="415"/>
        <v>0</v>
      </c>
    </row>
    <row r="2572" ht="14.25" hidden="1" spans="1:14">
      <c r="A2572" s="334">
        <f>档案!A2571</f>
        <v>0</v>
      </c>
      <c r="B2572" s="334">
        <f ca="1" t="shared" si="408"/>
        <v>1</v>
      </c>
      <c r="D2572" s="334">
        <f ca="1" t="shared" si="416"/>
        <v>9</v>
      </c>
      <c r="E2572" s="327">
        <f ca="1" t="shared" si="417"/>
        <v>1233</v>
      </c>
      <c r="F2572" s="327" t="str">
        <f ca="1">VLOOKUP(D2572,档案!A:C,3,FALSE)</f>
        <v>武汉开明</v>
      </c>
      <c r="G2572" s="338" t="str">
        <f ca="1">VLOOKUP(D2572,档案!A:B,2,FALSE)</f>
        <v>农商行豹澥支行310028</v>
      </c>
      <c r="H2572" s="328">
        <f ca="1" t="shared" si="409"/>
        <v>45818</v>
      </c>
      <c r="I2572" s="344" t="str">
        <f ca="1" t="shared" si="410"/>
        <v>生产部余永昕报销曲阳金隅5.22交通费--个人</v>
      </c>
      <c r="J2572" s="344" t="str">
        <f ca="1" t="shared" si="411"/>
        <v>项目成本</v>
      </c>
      <c r="K2572" s="345">
        <f ca="1" t="shared" si="412"/>
        <v>0</v>
      </c>
      <c r="L2572" s="345">
        <f ca="1" t="shared" si="413"/>
        <v>527.5</v>
      </c>
      <c r="M2572" s="345">
        <f ca="1" t="shared" si="414"/>
        <v>101457.800000001</v>
      </c>
      <c r="N2572" s="345">
        <f ca="1" t="shared" si="415"/>
        <v>0</v>
      </c>
    </row>
    <row r="2573" ht="14.25" hidden="1" spans="1:14">
      <c r="A2573" s="334">
        <f>档案!A2572</f>
        <v>0</v>
      </c>
      <c r="B2573" s="334">
        <f ca="1" t="shared" si="408"/>
        <v>1</v>
      </c>
      <c r="D2573" s="334">
        <f ca="1" t="shared" si="416"/>
        <v>9</v>
      </c>
      <c r="E2573" s="327">
        <f ca="1" t="shared" si="417"/>
        <v>1234</v>
      </c>
      <c r="F2573" s="327" t="str">
        <f ca="1">VLOOKUP(D2573,档案!A:C,3,FALSE)</f>
        <v>武汉开明</v>
      </c>
      <c r="G2573" s="338" t="str">
        <f ca="1">VLOOKUP(D2573,档案!A:B,2,FALSE)</f>
        <v>农商行豹澥支行310028</v>
      </c>
      <c r="H2573" s="328">
        <f ca="1" t="shared" si="409"/>
        <v>45818</v>
      </c>
      <c r="I2573" s="344" t="str">
        <f ca="1" t="shared" si="410"/>
        <v>生产部吴有良报销4.16-4.18莱芜钢铁现场勘查技术交流交通费--个人</v>
      </c>
      <c r="J2573" s="344" t="str">
        <f ca="1" t="shared" si="411"/>
        <v>项目成本</v>
      </c>
      <c r="K2573" s="345">
        <f ca="1" t="shared" si="412"/>
        <v>0</v>
      </c>
      <c r="L2573" s="345">
        <f ca="1" t="shared" si="413"/>
        <v>382.09</v>
      </c>
      <c r="M2573" s="345">
        <f ca="1" t="shared" si="414"/>
        <v>101075.710000001</v>
      </c>
      <c r="N2573" s="345">
        <f ca="1" t="shared" si="415"/>
        <v>0</v>
      </c>
    </row>
    <row r="2574" ht="14.25" hidden="1" spans="1:14">
      <c r="A2574" s="334">
        <f>档案!A2573</f>
        <v>0</v>
      </c>
      <c r="B2574" s="334">
        <f ca="1" t="shared" si="408"/>
        <v>1</v>
      </c>
      <c r="D2574" s="334">
        <f ca="1" t="shared" si="416"/>
        <v>9</v>
      </c>
      <c r="E2574" s="327">
        <f ca="1" t="shared" si="417"/>
        <v>1235</v>
      </c>
      <c r="F2574" s="327" t="str">
        <f ca="1">VLOOKUP(D2574,档案!A:C,3,FALSE)</f>
        <v>武汉开明</v>
      </c>
      <c r="G2574" s="338" t="str">
        <f ca="1">VLOOKUP(D2574,档案!A:B,2,FALSE)</f>
        <v>农商行豹澥支行310028</v>
      </c>
      <c r="H2574" s="328">
        <f ca="1" t="shared" si="409"/>
        <v>45818</v>
      </c>
      <c r="I2574" s="344" t="str">
        <f ca="1" t="shared" si="410"/>
        <v>生产部郑然报销日照钢铁伊维客车辆加油400元--个人</v>
      </c>
      <c r="J2574" s="344" t="str">
        <f ca="1" t="shared" si="411"/>
        <v>项目成本</v>
      </c>
      <c r="K2574" s="345">
        <f ca="1" t="shared" si="412"/>
        <v>0</v>
      </c>
      <c r="L2574" s="345">
        <f ca="1" t="shared" si="413"/>
        <v>417.86</v>
      </c>
      <c r="M2574" s="345">
        <f ca="1" t="shared" si="414"/>
        <v>100657.850000001</v>
      </c>
      <c r="N2574" s="345">
        <f ca="1" t="shared" si="415"/>
        <v>0</v>
      </c>
    </row>
    <row r="2575" ht="14.25" hidden="1" spans="1:14">
      <c r="A2575" s="334">
        <f>档案!A2574</f>
        <v>0</v>
      </c>
      <c r="B2575" s="334">
        <f ca="1" t="shared" si="408"/>
        <v>1</v>
      </c>
      <c r="D2575" s="334">
        <f ca="1" t="shared" si="416"/>
        <v>9</v>
      </c>
      <c r="E2575" s="327">
        <f ca="1" t="shared" si="417"/>
        <v>1236</v>
      </c>
      <c r="F2575" s="327" t="str">
        <f ca="1">VLOOKUP(D2575,档案!A:C,3,FALSE)</f>
        <v>武汉开明</v>
      </c>
      <c r="G2575" s="338" t="str">
        <f ca="1">VLOOKUP(D2575,档案!A:B,2,FALSE)</f>
        <v>农商行豹澥支行310028</v>
      </c>
      <c r="H2575" s="328">
        <f ca="1" t="shared" si="409"/>
        <v>45818</v>
      </c>
      <c r="I2575" s="344" t="str">
        <f ca="1" t="shared" si="410"/>
        <v>生产部林维报销日照钢铁5.21日晚连班人员90名晚餐费--个人</v>
      </c>
      <c r="J2575" s="344" t="str">
        <f ca="1" t="shared" si="411"/>
        <v>项目成本</v>
      </c>
      <c r="K2575" s="345">
        <f ca="1" t="shared" si="412"/>
        <v>0</v>
      </c>
      <c r="L2575" s="345">
        <f ca="1" t="shared" si="413"/>
        <v>990</v>
      </c>
      <c r="M2575" s="345">
        <f ca="1" t="shared" si="414"/>
        <v>99667.850000001</v>
      </c>
      <c r="N2575" s="345">
        <f ca="1" t="shared" si="415"/>
        <v>0</v>
      </c>
    </row>
    <row r="2576" ht="14.25" hidden="1" spans="1:14">
      <c r="A2576" s="334">
        <f>档案!A2575</f>
        <v>0</v>
      </c>
      <c r="B2576" s="334">
        <f ca="1" t="shared" si="408"/>
        <v>1</v>
      </c>
      <c r="D2576" s="334">
        <f ca="1" t="shared" si="416"/>
        <v>9</v>
      </c>
      <c r="E2576" s="327">
        <f ca="1" t="shared" si="417"/>
        <v>1237</v>
      </c>
      <c r="F2576" s="327" t="str">
        <f ca="1">VLOOKUP(D2576,档案!A:C,3,FALSE)</f>
        <v>武汉开明</v>
      </c>
      <c r="G2576" s="338" t="str">
        <f ca="1">VLOOKUP(D2576,档案!A:B,2,FALSE)</f>
        <v>农商行豹澥支行310028</v>
      </c>
      <c r="H2576" s="328">
        <f ca="1" t="shared" si="409"/>
        <v>45818</v>
      </c>
      <c r="I2576" s="344" t="str">
        <f ca="1" t="shared" si="410"/>
        <v>生产部吴有良报销5.8-5.10现场勘查技术交流交通费--个人</v>
      </c>
      <c r="J2576" s="344" t="str">
        <f ca="1" t="shared" si="411"/>
        <v>项目成本</v>
      </c>
      <c r="K2576" s="345">
        <f ca="1" t="shared" si="412"/>
        <v>0</v>
      </c>
      <c r="L2576" s="345">
        <f ca="1" t="shared" si="413"/>
        <v>815</v>
      </c>
      <c r="M2576" s="345">
        <f ca="1" t="shared" si="414"/>
        <v>98852.850000001</v>
      </c>
      <c r="N2576" s="345">
        <f ca="1" t="shared" si="415"/>
        <v>0</v>
      </c>
    </row>
    <row r="2577" ht="14.25" hidden="1" spans="1:14">
      <c r="A2577" s="334">
        <f>档案!A2576</f>
        <v>0</v>
      </c>
      <c r="B2577" s="334">
        <f ca="1" t="shared" si="408"/>
        <v>1</v>
      </c>
      <c r="D2577" s="334">
        <f ca="1" t="shared" si="416"/>
        <v>9</v>
      </c>
      <c r="E2577" s="327">
        <f ca="1" t="shared" si="417"/>
        <v>1238</v>
      </c>
      <c r="F2577" s="327" t="str">
        <f ca="1">VLOOKUP(D2577,档案!A:C,3,FALSE)</f>
        <v>武汉开明</v>
      </c>
      <c r="G2577" s="338" t="str">
        <f ca="1">VLOOKUP(D2577,档案!A:B,2,FALSE)</f>
        <v>农商行豹澥支行310028</v>
      </c>
      <c r="H2577" s="328">
        <f ca="1" t="shared" si="409"/>
        <v>45818</v>
      </c>
      <c r="I2577" s="344" t="str">
        <f ca="1" t="shared" si="410"/>
        <v>生产部唐欣欣用款日照钢铁项目部5.9-5.22炼铁厂工人上下班大巴车接送费用付日照市岚山区岚源汽车租赁服务中心--公司</v>
      </c>
      <c r="J2577" s="344" t="str">
        <f ca="1" t="shared" si="411"/>
        <v>项目成本</v>
      </c>
      <c r="K2577" s="345">
        <f ca="1" t="shared" si="412"/>
        <v>0</v>
      </c>
      <c r="L2577" s="345">
        <f ca="1" t="shared" si="413"/>
        <v>5400</v>
      </c>
      <c r="M2577" s="345">
        <f ca="1" t="shared" si="414"/>
        <v>93452.850000001</v>
      </c>
      <c r="N2577" s="345">
        <f ca="1" t="shared" si="415"/>
        <v>0</v>
      </c>
    </row>
    <row r="2578" ht="14.25" hidden="1" spans="1:14">
      <c r="A2578" s="334">
        <f>档案!A2577</f>
        <v>0</v>
      </c>
      <c r="B2578" s="334">
        <f ca="1" t="shared" si="408"/>
        <v>1</v>
      </c>
      <c r="D2578" s="334">
        <f ca="1" t="shared" si="416"/>
        <v>9</v>
      </c>
      <c r="E2578" s="327">
        <f ca="1" t="shared" si="417"/>
        <v>1239</v>
      </c>
      <c r="F2578" s="327" t="str">
        <f ca="1">VLOOKUP(D2578,档案!A:C,3,FALSE)</f>
        <v>武汉开明</v>
      </c>
      <c r="G2578" s="338" t="str">
        <f ca="1">VLOOKUP(D2578,档案!A:B,2,FALSE)</f>
        <v>农商行豹澥支行310028</v>
      </c>
      <c r="H2578" s="328">
        <f ca="1" t="shared" si="409"/>
        <v>45818</v>
      </c>
      <c r="I2578" s="344" t="str">
        <f ca="1" t="shared" si="410"/>
        <v>生产部李权智用款青海发投重碱车间废淡液钛板更换项目农民工工资付周飞团队--个人</v>
      </c>
      <c r="J2578" s="344" t="str">
        <f ca="1" t="shared" si="411"/>
        <v>项目成本</v>
      </c>
      <c r="K2578" s="345">
        <f ca="1" t="shared" si="412"/>
        <v>0</v>
      </c>
      <c r="L2578" s="345">
        <f ca="1" t="shared" si="413"/>
        <v>43730</v>
      </c>
      <c r="M2578" s="345">
        <f ca="1" t="shared" si="414"/>
        <v>49722.850000001</v>
      </c>
      <c r="N2578" s="345">
        <f ca="1" t="shared" si="415"/>
        <v>0</v>
      </c>
    </row>
    <row r="2579" ht="14.25" hidden="1" spans="1:14">
      <c r="A2579" s="334">
        <f>档案!A2578</f>
        <v>0</v>
      </c>
      <c r="B2579" s="334">
        <f ca="1" t="shared" si="408"/>
        <v>1</v>
      </c>
      <c r="D2579" s="334">
        <f ca="1" t="shared" si="416"/>
        <v>9</v>
      </c>
      <c r="E2579" s="327">
        <f ca="1" t="shared" si="417"/>
        <v>1240</v>
      </c>
      <c r="F2579" s="327" t="str">
        <f ca="1">VLOOKUP(D2579,档案!A:C,3,FALSE)</f>
        <v>武汉开明</v>
      </c>
      <c r="G2579" s="338" t="str">
        <f ca="1">VLOOKUP(D2579,档案!A:B,2,FALSE)</f>
        <v>农商行豹澥支行310028</v>
      </c>
      <c r="H2579" s="328">
        <f ca="1" t="shared" si="409"/>
        <v>45818</v>
      </c>
      <c r="I2579" s="344" t="str">
        <f ca="1" t="shared" si="410"/>
        <v>ETC扣款</v>
      </c>
      <c r="J2579" s="344" t="str">
        <f ca="1" t="shared" si="411"/>
        <v>项目成本</v>
      </c>
      <c r="K2579" s="345">
        <f ca="1" t="shared" si="412"/>
        <v>0</v>
      </c>
      <c r="L2579" s="345">
        <f ca="1" t="shared" si="413"/>
        <v>86.24</v>
      </c>
      <c r="M2579" s="345">
        <f ca="1" t="shared" si="414"/>
        <v>49636.610000001</v>
      </c>
      <c r="N2579" s="345">
        <f ca="1" t="shared" si="415"/>
        <v>0</v>
      </c>
    </row>
    <row r="2580" ht="14.25" hidden="1" spans="1:14">
      <c r="A2580" s="334">
        <f>档案!A2579</f>
        <v>0</v>
      </c>
      <c r="B2580" s="334">
        <f ca="1" t="shared" si="408"/>
        <v>1</v>
      </c>
      <c r="D2580" s="334">
        <f ca="1" t="shared" si="416"/>
        <v>9</v>
      </c>
      <c r="E2580" s="327">
        <f ca="1" t="shared" si="417"/>
        <v>1241</v>
      </c>
      <c r="F2580" s="327" t="str">
        <f ca="1">VLOOKUP(D2580,档案!A:C,3,FALSE)</f>
        <v>武汉开明</v>
      </c>
      <c r="G2580" s="338" t="str">
        <f ca="1">VLOOKUP(D2580,档案!A:B,2,FALSE)</f>
        <v>农商行豹澥支行310028</v>
      </c>
      <c r="H2580" s="328">
        <f ca="1" t="shared" si="409"/>
        <v>45818</v>
      </c>
      <c r="I2580" s="344" t="str">
        <f ca="1" t="shared" si="410"/>
        <v>ETC扣款</v>
      </c>
      <c r="J2580" s="344" t="str">
        <f ca="1" t="shared" si="411"/>
        <v>项目成本</v>
      </c>
      <c r="K2580" s="345">
        <f ca="1" t="shared" si="412"/>
        <v>0</v>
      </c>
      <c r="L2580" s="345">
        <f ca="1" t="shared" si="413"/>
        <v>15.95</v>
      </c>
      <c r="M2580" s="345">
        <f ca="1" t="shared" si="414"/>
        <v>49620.660000001</v>
      </c>
      <c r="N2580" s="345">
        <f ca="1" t="shared" si="415"/>
        <v>0</v>
      </c>
    </row>
    <row r="2581" ht="14.25" hidden="1" spans="1:14">
      <c r="A2581" s="334">
        <f>档案!A2580</f>
        <v>0</v>
      </c>
      <c r="B2581" s="334">
        <f ca="1" t="shared" si="408"/>
        <v>1</v>
      </c>
      <c r="D2581" s="334">
        <f ca="1" t="shared" si="416"/>
        <v>9</v>
      </c>
      <c r="E2581" s="327">
        <f ca="1" t="shared" si="417"/>
        <v>1242</v>
      </c>
      <c r="F2581" s="327" t="str">
        <f ca="1">VLOOKUP(D2581,档案!A:C,3,FALSE)</f>
        <v>武汉开明</v>
      </c>
      <c r="G2581" s="338" t="str">
        <f ca="1">VLOOKUP(D2581,档案!A:B,2,FALSE)</f>
        <v>农商行豹澥支行310028</v>
      </c>
      <c r="H2581" s="328">
        <f ca="1" t="shared" si="409"/>
        <v>45818</v>
      </c>
      <c r="I2581" s="344" t="str">
        <f ca="1" t="shared" si="410"/>
        <v>ETC扣款</v>
      </c>
      <c r="J2581" s="344" t="str">
        <f ca="1" t="shared" si="411"/>
        <v>项目成本</v>
      </c>
      <c r="K2581" s="345">
        <f ca="1" t="shared" si="412"/>
        <v>0</v>
      </c>
      <c r="L2581" s="345">
        <f ca="1" t="shared" si="413"/>
        <v>92.9</v>
      </c>
      <c r="M2581" s="345">
        <f ca="1" t="shared" si="414"/>
        <v>49527.760000001</v>
      </c>
      <c r="N2581" s="345">
        <f ca="1" t="shared" si="415"/>
        <v>0</v>
      </c>
    </row>
    <row r="2582" ht="14.25" hidden="1" spans="1:14">
      <c r="A2582" s="334">
        <f>档案!A2581</f>
        <v>0</v>
      </c>
      <c r="B2582" s="334">
        <f ca="1" t="shared" si="408"/>
        <v>1</v>
      </c>
      <c r="D2582" s="334">
        <f ca="1" t="shared" si="416"/>
        <v>9</v>
      </c>
      <c r="E2582" s="327">
        <f ca="1" t="shared" si="417"/>
        <v>1243</v>
      </c>
      <c r="F2582" s="327" t="str">
        <f ca="1">VLOOKUP(D2582,档案!A:C,3,FALSE)</f>
        <v>武汉开明</v>
      </c>
      <c r="G2582" s="338" t="str">
        <f ca="1">VLOOKUP(D2582,档案!A:B,2,FALSE)</f>
        <v>农商行豹澥支行310028</v>
      </c>
      <c r="H2582" s="328">
        <f ca="1" t="shared" si="409"/>
        <v>45819</v>
      </c>
      <c r="I2582" s="344" t="str">
        <f ca="1" t="shared" si="410"/>
        <v>生产部王国志报销5.20-5.25在日照钢铁项目期间，车辆加油费用及购买烫伤药费用报销--个人</v>
      </c>
      <c r="J2582" s="344" t="str">
        <f ca="1" t="shared" si="411"/>
        <v>项目成本</v>
      </c>
      <c r="K2582" s="345">
        <f ca="1" t="shared" si="412"/>
        <v>0</v>
      </c>
      <c r="L2582" s="345">
        <f ca="1" t="shared" si="413"/>
        <v>768.28</v>
      </c>
      <c r="M2582" s="345">
        <f ca="1" t="shared" si="414"/>
        <v>48759.480000001</v>
      </c>
      <c r="N2582" s="345">
        <f ca="1" t="shared" si="415"/>
        <v>0</v>
      </c>
    </row>
    <row r="2583" ht="14.25" hidden="1" spans="1:14">
      <c r="A2583" s="334">
        <f>档案!A2582</f>
        <v>0</v>
      </c>
      <c r="B2583" s="334">
        <f ca="1" t="shared" si="408"/>
        <v>1</v>
      </c>
      <c r="D2583" s="334">
        <f ca="1" t="shared" si="416"/>
        <v>9</v>
      </c>
      <c r="E2583" s="327">
        <f ca="1" t="shared" si="417"/>
        <v>1244</v>
      </c>
      <c r="F2583" s="327" t="str">
        <f ca="1">VLOOKUP(D2583,档案!A:C,3,FALSE)</f>
        <v>武汉开明</v>
      </c>
      <c r="G2583" s="338" t="str">
        <f ca="1">VLOOKUP(D2583,档案!A:B,2,FALSE)</f>
        <v>农商行豹澥支行310028</v>
      </c>
      <c r="H2583" s="328">
        <f ca="1" t="shared" si="409"/>
        <v>45819</v>
      </c>
      <c r="I2583" s="344" t="str">
        <f ca="1" t="shared" si="410"/>
        <v>ETC扣款</v>
      </c>
      <c r="J2583" s="344" t="str">
        <f ca="1" t="shared" si="411"/>
        <v>项目成本</v>
      </c>
      <c r="K2583" s="345">
        <f ca="1" t="shared" si="412"/>
        <v>0</v>
      </c>
      <c r="L2583" s="345">
        <f ca="1" t="shared" si="413"/>
        <v>103.27</v>
      </c>
      <c r="M2583" s="345">
        <f ca="1" t="shared" si="414"/>
        <v>48656.210000001</v>
      </c>
      <c r="N2583" s="345">
        <f ca="1" t="shared" si="415"/>
        <v>0</v>
      </c>
    </row>
    <row r="2584" ht="14.25" hidden="1" spans="1:14">
      <c r="A2584" s="334">
        <f>档案!A2583</f>
        <v>0</v>
      </c>
      <c r="B2584" s="334">
        <f ca="1" t="shared" si="408"/>
        <v>1</v>
      </c>
      <c r="D2584" s="334">
        <f ca="1" t="shared" si="416"/>
        <v>9</v>
      </c>
      <c r="E2584" s="327">
        <f ca="1" t="shared" si="417"/>
        <v>1245</v>
      </c>
      <c r="F2584" s="327" t="str">
        <f ca="1">VLOOKUP(D2584,档案!A:C,3,FALSE)</f>
        <v>武汉开明</v>
      </c>
      <c r="G2584" s="338" t="str">
        <f ca="1">VLOOKUP(D2584,档案!A:B,2,FALSE)</f>
        <v>农商行豹澥支行310028</v>
      </c>
      <c r="H2584" s="328">
        <f ca="1" t="shared" si="409"/>
        <v>45819</v>
      </c>
      <c r="I2584" s="344" t="str">
        <f ca="1" t="shared" si="410"/>
        <v>ETC扣款</v>
      </c>
      <c r="J2584" s="344" t="str">
        <f ca="1" t="shared" si="411"/>
        <v>项目成本</v>
      </c>
      <c r="K2584" s="345">
        <f ca="1" t="shared" si="412"/>
        <v>0</v>
      </c>
      <c r="L2584" s="345">
        <f ca="1" t="shared" si="413"/>
        <v>84.55</v>
      </c>
      <c r="M2584" s="345">
        <f ca="1" t="shared" si="414"/>
        <v>48571.660000001</v>
      </c>
      <c r="N2584" s="345">
        <f ca="1" t="shared" si="415"/>
        <v>0</v>
      </c>
    </row>
    <row r="2585" ht="14.25" hidden="1" spans="1:14">
      <c r="A2585" s="334">
        <f>档案!A2584</f>
        <v>0</v>
      </c>
      <c r="B2585" s="334">
        <f ca="1" t="shared" si="408"/>
        <v>1</v>
      </c>
      <c r="D2585" s="334">
        <f ca="1" t="shared" si="416"/>
        <v>9</v>
      </c>
      <c r="E2585" s="327">
        <f ca="1" t="shared" si="417"/>
        <v>1246</v>
      </c>
      <c r="F2585" s="327" t="str">
        <f ca="1">VLOOKUP(D2585,档案!A:C,3,FALSE)</f>
        <v>武汉开明</v>
      </c>
      <c r="G2585" s="338" t="str">
        <f ca="1">VLOOKUP(D2585,档案!A:B,2,FALSE)</f>
        <v>农商行豹澥支行310028</v>
      </c>
      <c r="H2585" s="328">
        <f ca="1" t="shared" si="409"/>
        <v>45820</v>
      </c>
      <c r="I2585" s="344" t="str">
        <f ca="1" t="shared" si="410"/>
        <v>销售部林柱生报销日照钢铁工具出厂厂内货车使用及回武汉物流费用--个人</v>
      </c>
      <c r="J2585" s="344" t="str">
        <f ca="1" t="shared" si="411"/>
        <v>项目成本</v>
      </c>
      <c r="K2585" s="345">
        <f ca="1" t="shared" si="412"/>
        <v>0</v>
      </c>
      <c r="L2585" s="345">
        <f ca="1" t="shared" si="413"/>
        <v>2400</v>
      </c>
      <c r="M2585" s="345">
        <f ca="1" t="shared" si="414"/>
        <v>46171.660000001</v>
      </c>
      <c r="N2585" s="345">
        <f ca="1" t="shared" si="415"/>
        <v>0</v>
      </c>
    </row>
    <row r="2586" ht="14.25" hidden="1" spans="1:14">
      <c r="A2586" s="334">
        <f>档案!A2585</f>
        <v>0</v>
      </c>
      <c r="B2586" s="334">
        <f ca="1" t="shared" si="408"/>
        <v>1</v>
      </c>
      <c r="D2586" s="334">
        <f ca="1" t="shared" si="416"/>
        <v>9</v>
      </c>
      <c r="E2586" s="327">
        <f ca="1" t="shared" si="417"/>
        <v>1247</v>
      </c>
      <c r="F2586" s="327" t="str">
        <f ca="1">VLOOKUP(D2586,档案!A:C,3,FALSE)</f>
        <v>武汉开明</v>
      </c>
      <c r="G2586" s="338" t="str">
        <f ca="1">VLOOKUP(D2586,档案!A:B,2,FALSE)</f>
        <v>农商行豹澥支行310028</v>
      </c>
      <c r="H2586" s="328">
        <f ca="1" t="shared" si="409"/>
        <v>45820</v>
      </c>
      <c r="I2586" s="344" t="str">
        <f ca="1" t="shared" si="410"/>
        <v>销售部管厚良报销日照钢铁二期石灰窑除污买柴油--个人</v>
      </c>
      <c r="J2586" s="344" t="str">
        <f ca="1" t="shared" si="411"/>
        <v>项目成本</v>
      </c>
      <c r="K2586" s="345">
        <f ca="1" t="shared" si="412"/>
        <v>0</v>
      </c>
      <c r="L2586" s="345">
        <f ca="1" t="shared" si="413"/>
        <v>120</v>
      </c>
      <c r="M2586" s="345">
        <f ca="1" t="shared" si="414"/>
        <v>46051.660000001</v>
      </c>
      <c r="N2586" s="345">
        <f ca="1" t="shared" si="415"/>
        <v>0</v>
      </c>
    </row>
    <row r="2587" ht="14.25" hidden="1" spans="1:14">
      <c r="A2587" s="334">
        <f>档案!A2586</f>
        <v>0</v>
      </c>
      <c r="B2587" s="334">
        <f ca="1" t="shared" si="408"/>
        <v>1</v>
      </c>
      <c r="D2587" s="334">
        <f ca="1" t="shared" si="416"/>
        <v>9</v>
      </c>
      <c r="E2587" s="327">
        <f ca="1" t="shared" si="417"/>
        <v>1248</v>
      </c>
      <c r="F2587" s="327" t="str">
        <f ca="1">VLOOKUP(D2587,档案!A:C,3,FALSE)</f>
        <v>武汉开明</v>
      </c>
      <c r="G2587" s="338" t="str">
        <f ca="1">VLOOKUP(D2587,档案!A:B,2,FALSE)</f>
        <v>农商行豹澥支行310028</v>
      </c>
      <c r="H2587" s="328">
        <f ca="1" t="shared" si="409"/>
        <v>45820</v>
      </c>
      <c r="I2587" s="344" t="str">
        <f ca="1" t="shared" si="410"/>
        <v>生产部马全花报销青海发投闪发器项目合同寄至江苏省常州唐电公司快递费--个人</v>
      </c>
      <c r="J2587" s="344" t="str">
        <f ca="1" t="shared" si="411"/>
        <v>项目成本</v>
      </c>
      <c r="K2587" s="345">
        <f ca="1" t="shared" si="412"/>
        <v>0</v>
      </c>
      <c r="L2587" s="345">
        <f ca="1" t="shared" si="413"/>
        <v>23</v>
      </c>
      <c r="M2587" s="345">
        <f ca="1" t="shared" si="414"/>
        <v>46028.660000001</v>
      </c>
      <c r="N2587" s="345">
        <f ca="1" t="shared" si="415"/>
        <v>0</v>
      </c>
    </row>
    <row r="2588" ht="14.25" hidden="1" spans="1:14">
      <c r="A2588" s="334">
        <f>档案!A2587</f>
        <v>0</v>
      </c>
      <c r="B2588" s="334">
        <f ca="1" t="shared" si="408"/>
        <v>1</v>
      </c>
      <c r="D2588" s="334">
        <f ca="1" t="shared" si="416"/>
        <v>9</v>
      </c>
      <c r="E2588" s="327">
        <f ca="1" t="shared" si="417"/>
        <v>1249</v>
      </c>
      <c r="F2588" s="327" t="str">
        <f ca="1">VLOOKUP(D2588,档案!A:C,3,FALSE)</f>
        <v>武汉开明</v>
      </c>
      <c r="G2588" s="338" t="str">
        <f ca="1">VLOOKUP(D2588,档案!A:B,2,FALSE)</f>
        <v>农商行豹澥支行310028</v>
      </c>
      <c r="H2588" s="328">
        <f ca="1" t="shared" si="409"/>
        <v>45820</v>
      </c>
      <c r="I2588" s="344" t="str">
        <f ca="1" t="shared" si="410"/>
        <v>生产部马全花报销青海盐湖镁业探伤器从格尔木盐湖镁业发至德令哈快递费--个人</v>
      </c>
      <c r="J2588" s="344" t="str">
        <f ca="1" t="shared" si="411"/>
        <v>项目成本</v>
      </c>
      <c r="K2588" s="345">
        <f ca="1" t="shared" si="412"/>
        <v>0</v>
      </c>
      <c r="L2588" s="345">
        <f ca="1" t="shared" si="413"/>
        <v>17</v>
      </c>
      <c r="M2588" s="345">
        <f ca="1" t="shared" si="414"/>
        <v>46011.660000001</v>
      </c>
      <c r="N2588" s="345">
        <f ca="1" t="shared" si="415"/>
        <v>0</v>
      </c>
    </row>
    <row r="2589" ht="14.25" hidden="1" spans="1:14">
      <c r="A2589" s="334">
        <f>档案!A2588</f>
        <v>0</v>
      </c>
      <c r="B2589" s="334">
        <f ca="1" t="shared" si="408"/>
        <v>1</v>
      </c>
      <c r="D2589" s="334">
        <f ca="1" t="shared" si="416"/>
        <v>9</v>
      </c>
      <c r="E2589" s="327">
        <f ca="1" t="shared" si="417"/>
        <v>1250</v>
      </c>
      <c r="F2589" s="327" t="str">
        <f ca="1">VLOOKUP(D2589,档案!A:C,3,FALSE)</f>
        <v>武汉开明</v>
      </c>
      <c r="G2589" s="338" t="str">
        <f ca="1">VLOOKUP(D2589,档案!A:B,2,FALSE)</f>
        <v>农商行豹澥支行310028</v>
      </c>
      <c r="H2589" s="328">
        <f ca="1" t="shared" si="409"/>
        <v>45820</v>
      </c>
      <c r="I2589" s="344" t="str">
        <f ca="1" t="shared" si="410"/>
        <v>生产部李同林报销青海盐湖镁业5.19-6.2交通费--个人</v>
      </c>
      <c r="J2589" s="344" t="str">
        <f ca="1" t="shared" si="411"/>
        <v>项目成本</v>
      </c>
      <c r="K2589" s="345">
        <f ca="1" t="shared" si="412"/>
        <v>0</v>
      </c>
      <c r="L2589" s="345">
        <f ca="1" t="shared" si="413"/>
        <v>165.5</v>
      </c>
      <c r="M2589" s="345">
        <f ca="1" t="shared" si="414"/>
        <v>45846.160000001</v>
      </c>
      <c r="N2589" s="345">
        <f ca="1" t="shared" si="415"/>
        <v>0</v>
      </c>
    </row>
    <row r="2590" ht="14.25" hidden="1" spans="1:14">
      <c r="A2590" s="334">
        <f>档案!A2589</f>
        <v>0</v>
      </c>
      <c r="B2590" s="334">
        <f ca="1" t="shared" si="408"/>
        <v>1</v>
      </c>
      <c r="D2590" s="334">
        <f ca="1" t="shared" si="416"/>
        <v>9</v>
      </c>
      <c r="E2590" s="327">
        <f ca="1" t="shared" si="417"/>
        <v>1251</v>
      </c>
      <c r="F2590" s="327" t="str">
        <f ca="1">VLOOKUP(D2590,档案!A:C,3,FALSE)</f>
        <v>武汉开明</v>
      </c>
      <c r="G2590" s="338" t="str">
        <f ca="1">VLOOKUP(D2590,档案!A:B,2,FALSE)</f>
        <v>农商行豹澥支行310028</v>
      </c>
      <c r="H2590" s="328">
        <f ca="1" t="shared" si="409"/>
        <v>45820</v>
      </c>
      <c r="I2590" s="344" t="str">
        <f ca="1" t="shared" si="410"/>
        <v>生产部唐欣欣用款日照钢铁炼铁煤气管道及二期石灰窑餐费付刁自富--个人</v>
      </c>
      <c r="J2590" s="344" t="str">
        <f ca="1" t="shared" si="411"/>
        <v>项目成本</v>
      </c>
      <c r="K2590" s="345">
        <f ca="1" t="shared" si="412"/>
        <v>0</v>
      </c>
      <c r="L2590" s="345">
        <f ca="1" t="shared" si="413"/>
        <v>550</v>
      </c>
      <c r="M2590" s="345">
        <f ca="1" t="shared" si="414"/>
        <v>45296.160000001</v>
      </c>
      <c r="N2590" s="345">
        <f ca="1" t="shared" si="415"/>
        <v>0</v>
      </c>
    </row>
    <row r="2591" ht="14.25" hidden="1" spans="1:14">
      <c r="A2591" s="334">
        <f>档案!A2590</f>
        <v>0</v>
      </c>
      <c r="B2591" s="334">
        <f ca="1" t="shared" si="408"/>
        <v>1</v>
      </c>
      <c r="D2591" s="334">
        <f ca="1" t="shared" si="416"/>
        <v>9</v>
      </c>
      <c r="E2591" s="327">
        <f ca="1" t="shared" si="417"/>
        <v>1252</v>
      </c>
      <c r="F2591" s="327" t="str">
        <f ca="1">VLOOKUP(D2591,档案!A:C,3,FALSE)</f>
        <v>武汉开明</v>
      </c>
      <c r="G2591" s="338" t="str">
        <f ca="1">VLOOKUP(D2591,档案!A:B,2,FALSE)</f>
        <v>农商行豹澥支行310028</v>
      </c>
      <c r="H2591" s="328">
        <f ca="1" t="shared" si="409"/>
        <v>45820</v>
      </c>
      <c r="I2591" s="344" t="str">
        <f ca="1" t="shared" si="410"/>
        <v>生产部唐欣欣用款日照钢铁炼铁厂5.9至5月30日期间盒饭费用付刁自富--个人</v>
      </c>
      <c r="J2591" s="344" t="str">
        <f ca="1" t="shared" si="411"/>
        <v>项目成本</v>
      </c>
      <c r="K2591" s="345">
        <f ca="1" t="shared" si="412"/>
        <v>0</v>
      </c>
      <c r="L2591" s="345">
        <f ca="1" t="shared" si="413"/>
        <v>11355</v>
      </c>
      <c r="M2591" s="345">
        <f ca="1" t="shared" si="414"/>
        <v>33941.160000001</v>
      </c>
      <c r="N2591" s="345">
        <f ca="1" t="shared" si="415"/>
        <v>0</v>
      </c>
    </row>
    <row r="2592" ht="14.25" hidden="1" spans="1:14">
      <c r="A2592" s="334">
        <f>档案!A2591</f>
        <v>0</v>
      </c>
      <c r="B2592" s="334">
        <f ca="1" t="shared" si="408"/>
        <v>1</v>
      </c>
      <c r="D2592" s="334">
        <f ca="1" t="shared" si="416"/>
        <v>9</v>
      </c>
      <c r="E2592" s="327">
        <f ca="1" t="shared" si="417"/>
        <v>1253</v>
      </c>
      <c r="F2592" s="327" t="str">
        <f ca="1">VLOOKUP(D2592,档案!A:C,3,FALSE)</f>
        <v>武汉开明</v>
      </c>
      <c r="G2592" s="338" t="str">
        <f ca="1">VLOOKUP(D2592,档案!A:B,2,FALSE)</f>
        <v>农商行豹澥支行310028</v>
      </c>
      <c r="H2592" s="328">
        <f ca="1" t="shared" si="409"/>
        <v>45820</v>
      </c>
      <c r="I2592" s="344" t="str">
        <f ca="1" t="shared" si="410"/>
        <v>生产部马全花用款青海发投1-4月份吊车租赁费用付马有勺--个人</v>
      </c>
      <c r="J2592" s="344" t="str">
        <f ca="1" t="shared" si="411"/>
        <v>项目成本</v>
      </c>
      <c r="K2592" s="345">
        <f ca="1" t="shared" si="412"/>
        <v>0</v>
      </c>
      <c r="L2592" s="345">
        <f ca="1" t="shared" si="413"/>
        <v>7100</v>
      </c>
      <c r="M2592" s="345">
        <f ca="1" t="shared" si="414"/>
        <v>26841.160000001</v>
      </c>
      <c r="N2592" s="345">
        <f ca="1" t="shared" si="415"/>
        <v>0</v>
      </c>
    </row>
    <row r="2593" ht="14.25" hidden="1" spans="1:14">
      <c r="A2593" s="334">
        <f>档案!A2592</f>
        <v>0</v>
      </c>
      <c r="B2593" s="334">
        <f ca="1" t="shared" si="408"/>
        <v>1</v>
      </c>
      <c r="D2593" s="334">
        <f ca="1" t="shared" si="416"/>
        <v>9</v>
      </c>
      <c r="E2593" s="327">
        <f ca="1" t="shared" si="417"/>
        <v>1254</v>
      </c>
      <c r="F2593" s="327" t="str">
        <f ca="1">VLOOKUP(D2593,档案!A:C,3,FALSE)</f>
        <v>武汉开明</v>
      </c>
      <c r="G2593" s="338" t="str">
        <f ca="1">VLOOKUP(D2593,档案!A:B,2,FALSE)</f>
        <v>农商行豹澥支行310028</v>
      </c>
      <c r="H2593" s="328">
        <f ca="1" t="shared" si="409"/>
        <v>45820</v>
      </c>
      <c r="I2593" s="344" t="str">
        <f ca="1" t="shared" si="410"/>
        <v>ETC扣款</v>
      </c>
      <c r="J2593" s="344" t="str">
        <f ca="1" t="shared" si="411"/>
        <v>项目成本</v>
      </c>
      <c r="K2593" s="345">
        <f ca="1" t="shared" si="412"/>
        <v>0</v>
      </c>
      <c r="L2593" s="345">
        <f ca="1" t="shared" si="413"/>
        <v>14.25</v>
      </c>
      <c r="M2593" s="345">
        <f ca="1" t="shared" si="414"/>
        <v>26826.910000001</v>
      </c>
      <c r="N2593" s="345">
        <f ca="1" t="shared" si="415"/>
        <v>0</v>
      </c>
    </row>
    <row r="2594" ht="14.25" hidden="1" spans="1:14">
      <c r="A2594" s="334">
        <f>档案!A2593</f>
        <v>0</v>
      </c>
      <c r="B2594" s="334">
        <f ca="1" t="shared" si="408"/>
        <v>1</v>
      </c>
      <c r="D2594" s="334">
        <f ca="1" t="shared" si="416"/>
        <v>9</v>
      </c>
      <c r="E2594" s="327">
        <f ca="1" t="shared" si="417"/>
        <v>1255</v>
      </c>
      <c r="F2594" s="327" t="str">
        <f ca="1">VLOOKUP(D2594,档案!A:C,3,FALSE)</f>
        <v>武汉开明</v>
      </c>
      <c r="G2594" s="338" t="str">
        <f ca="1">VLOOKUP(D2594,档案!A:B,2,FALSE)</f>
        <v>农商行豹澥支行310028</v>
      </c>
      <c r="H2594" s="328">
        <f ca="1" t="shared" si="409"/>
        <v>45820</v>
      </c>
      <c r="I2594" s="344" t="str">
        <f ca="1" t="shared" si="410"/>
        <v>ETC扣款</v>
      </c>
      <c r="J2594" s="344" t="str">
        <f ca="1" t="shared" si="411"/>
        <v>项目成本</v>
      </c>
      <c r="K2594" s="345">
        <f ca="1" t="shared" si="412"/>
        <v>0</v>
      </c>
      <c r="L2594" s="345">
        <f ca="1" t="shared" si="413"/>
        <v>23.75</v>
      </c>
      <c r="M2594" s="345">
        <f ca="1" t="shared" si="414"/>
        <v>26803.160000001</v>
      </c>
      <c r="N2594" s="345">
        <f ca="1" t="shared" si="415"/>
        <v>0</v>
      </c>
    </row>
    <row r="2595" ht="14.25" hidden="1" spans="1:14">
      <c r="A2595" s="334">
        <f>档案!A2594</f>
        <v>0</v>
      </c>
      <c r="B2595" s="334">
        <f ca="1" t="shared" si="408"/>
        <v>1</v>
      </c>
      <c r="D2595" s="334">
        <f ca="1" t="shared" si="416"/>
        <v>9</v>
      </c>
      <c r="E2595" s="327">
        <f ca="1" t="shared" si="417"/>
        <v>1256</v>
      </c>
      <c r="F2595" s="327" t="str">
        <f ca="1">VLOOKUP(D2595,档案!A:C,3,FALSE)</f>
        <v>武汉开明</v>
      </c>
      <c r="G2595" s="338" t="str">
        <f ca="1">VLOOKUP(D2595,档案!A:B,2,FALSE)</f>
        <v>农商行豹澥支行310028</v>
      </c>
      <c r="H2595" s="328">
        <f ca="1" t="shared" si="409"/>
        <v>45820</v>
      </c>
      <c r="I2595" s="344" t="str">
        <f ca="1" t="shared" si="410"/>
        <v>ETC扣款</v>
      </c>
      <c r="J2595" s="344" t="str">
        <f ca="1" t="shared" si="411"/>
        <v>项目成本</v>
      </c>
      <c r="K2595" s="345">
        <f ca="1" t="shared" si="412"/>
        <v>0</v>
      </c>
      <c r="L2595" s="345">
        <f ca="1" t="shared" si="413"/>
        <v>35.71</v>
      </c>
      <c r="M2595" s="345">
        <f ca="1" t="shared" si="414"/>
        <v>26767.450000001</v>
      </c>
      <c r="N2595" s="345">
        <f ca="1" t="shared" si="415"/>
        <v>0</v>
      </c>
    </row>
    <row r="2596" ht="14.25" hidden="1" spans="1:14">
      <c r="A2596" s="334">
        <f>档案!A2595</f>
        <v>0</v>
      </c>
      <c r="B2596" s="334">
        <f ca="1" t="shared" si="408"/>
        <v>1</v>
      </c>
      <c r="D2596" s="334">
        <f ca="1" t="shared" si="416"/>
        <v>9</v>
      </c>
      <c r="E2596" s="327">
        <f ca="1" t="shared" si="417"/>
        <v>1257</v>
      </c>
      <c r="F2596" s="327" t="str">
        <f ca="1">VLOOKUP(D2596,档案!A:C,3,FALSE)</f>
        <v>武汉开明</v>
      </c>
      <c r="G2596" s="338" t="str">
        <f ca="1">VLOOKUP(D2596,档案!A:B,2,FALSE)</f>
        <v>农商行豹澥支行310028</v>
      </c>
      <c r="H2596" s="328">
        <f ca="1" t="shared" si="409"/>
        <v>45820</v>
      </c>
      <c r="I2596" s="344" t="str">
        <f ca="1" t="shared" si="410"/>
        <v>ETC扣款</v>
      </c>
      <c r="J2596" s="344" t="str">
        <f ca="1" t="shared" si="411"/>
        <v>项目成本</v>
      </c>
      <c r="K2596" s="345">
        <f ca="1" t="shared" si="412"/>
        <v>0</v>
      </c>
      <c r="L2596" s="345">
        <f ca="1" t="shared" si="413"/>
        <v>9.5</v>
      </c>
      <c r="M2596" s="345">
        <f ca="1" t="shared" si="414"/>
        <v>26757.950000001</v>
      </c>
      <c r="N2596" s="345">
        <f ca="1" t="shared" si="415"/>
        <v>0</v>
      </c>
    </row>
    <row r="2597" ht="14.25" hidden="1" spans="1:14">
      <c r="A2597" s="334">
        <f>档案!A2596</f>
        <v>0</v>
      </c>
      <c r="B2597" s="334">
        <f ca="1" t="shared" si="408"/>
        <v>1</v>
      </c>
      <c r="D2597" s="334">
        <f ca="1" t="shared" si="416"/>
        <v>9</v>
      </c>
      <c r="E2597" s="327">
        <f ca="1" t="shared" si="417"/>
        <v>1258</v>
      </c>
      <c r="F2597" s="327" t="str">
        <f ca="1">VLOOKUP(D2597,档案!A:C,3,FALSE)</f>
        <v>武汉开明</v>
      </c>
      <c r="G2597" s="338" t="str">
        <f ca="1">VLOOKUP(D2597,档案!A:B,2,FALSE)</f>
        <v>农商行豹澥支行310028</v>
      </c>
      <c r="H2597" s="328">
        <f ca="1" t="shared" si="409"/>
        <v>45821</v>
      </c>
      <c r="I2597" s="344" t="str">
        <f ca="1" t="shared" si="410"/>
        <v>收到武汉彤烨中信转款</v>
      </c>
      <c r="J2597" s="344" t="str">
        <f ca="1" t="shared" si="411"/>
        <v>他行转入或存现</v>
      </c>
      <c r="K2597" s="345">
        <f ca="1" t="shared" si="412"/>
        <v>200000</v>
      </c>
      <c r="L2597" s="345">
        <f ca="1" t="shared" si="413"/>
        <v>0</v>
      </c>
      <c r="M2597" s="345">
        <f ca="1" t="shared" si="414"/>
        <v>226757.950000001</v>
      </c>
      <c r="N2597" s="345">
        <f ca="1" t="shared" si="415"/>
        <v>0</v>
      </c>
    </row>
    <row r="2598" ht="14.25" hidden="1" spans="1:14">
      <c r="A2598" s="334">
        <f>档案!A2597</f>
        <v>0</v>
      </c>
      <c r="B2598" s="334">
        <f ca="1" t="shared" si="408"/>
        <v>1</v>
      </c>
      <c r="D2598" s="334">
        <f ca="1" t="shared" si="416"/>
        <v>9</v>
      </c>
      <c r="E2598" s="327">
        <f ca="1" t="shared" si="417"/>
        <v>1259</v>
      </c>
      <c r="F2598" s="327" t="str">
        <f ca="1">VLOOKUP(D2598,档案!A:C,3,FALSE)</f>
        <v>武汉开明</v>
      </c>
      <c r="G2598" s="338" t="str">
        <f ca="1">VLOOKUP(D2598,档案!A:B,2,FALSE)</f>
        <v>农商行豹澥支行310028</v>
      </c>
      <c r="H2598" s="328">
        <f ca="1" t="shared" si="409"/>
        <v>45821</v>
      </c>
      <c r="I2598" s="344" t="str">
        <f ca="1" t="shared" si="410"/>
        <v>收到武汉彤烨中信转款</v>
      </c>
      <c r="J2598" s="344" t="str">
        <f ca="1" t="shared" si="411"/>
        <v>他行转入或存现</v>
      </c>
      <c r="K2598" s="345">
        <f ca="1" t="shared" si="412"/>
        <v>300000</v>
      </c>
      <c r="L2598" s="345">
        <f ca="1" t="shared" si="413"/>
        <v>0</v>
      </c>
      <c r="M2598" s="345">
        <f ca="1" t="shared" si="414"/>
        <v>526757.950000001</v>
      </c>
      <c r="N2598" s="345">
        <f ca="1" t="shared" si="415"/>
        <v>0</v>
      </c>
    </row>
    <row r="2599" ht="14.25" hidden="1" spans="1:14">
      <c r="A2599" s="334">
        <f>档案!A2598</f>
        <v>0</v>
      </c>
      <c r="B2599" s="334">
        <f ca="1" t="shared" si="408"/>
        <v>1</v>
      </c>
      <c r="D2599" s="334">
        <f ca="1" t="shared" si="416"/>
        <v>9</v>
      </c>
      <c r="E2599" s="327">
        <f ca="1" t="shared" si="417"/>
        <v>1260</v>
      </c>
      <c r="F2599" s="327" t="str">
        <f ca="1">VLOOKUP(D2599,档案!A:C,3,FALSE)</f>
        <v>武汉开明</v>
      </c>
      <c r="G2599" s="338" t="str">
        <f ca="1">VLOOKUP(D2599,档案!A:B,2,FALSE)</f>
        <v>农商行豹澥支行310028</v>
      </c>
      <c r="H2599" s="328">
        <f ca="1" t="shared" si="409"/>
        <v>45821</v>
      </c>
      <c r="I2599" s="344" t="str">
        <f ca="1" t="shared" si="410"/>
        <v>生产部李晶用款青海发投蒸汽管道进度款5万元；现场已完成整体进度50%（前期已支付30%21.9万元，本次支付进度款5万）付周金国--个人</v>
      </c>
      <c r="J2599" s="344" t="str">
        <f ca="1" t="shared" si="411"/>
        <v>项目成本</v>
      </c>
      <c r="K2599" s="345">
        <f ca="1" t="shared" si="412"/>
        <v>0</v>
      </c>
      <c r="L2599" s="345">
        <f ca="1" t="shared" si="413"/>
        <v>50000</v>
      </c>
      <c r="M2599" s="345">
        <f ca="1" t="shared" si="414"/>
        <v>476757.950000001</v>
      </c>
      <c r="N2599" s="345">
        <f ca="1" t="shared" si="415"/>
        <v>0</v>
      </c>
    </row>
    <row r="2600" ht="14.25" hidden="1" spans="1:14">
      <c r="A2600" s="334">
        <f>档案!A2599</f>
        <v>0</v>
      </c>
      <c r="B2600" s="334">
        <f ca="1" t="shared" si="408"/>
        <v>1</v>
      </c>
      <c r="D2600" s="334">
        <f ca="1" t="shared" si="416"/>
        <v>9</v>
      </c>
      <c r="E2600" s="327">
        <f ca="1" t="shared" si="417"/>
        <v>1261</v>
      </c>
      <c r="F2600" s="327" t="str">
        <f ca="1">VLOOKUP(D2600,档案!A:C,3,FALSE)</f>
        <v>武汉开明</v>
      </c>
      <c r="G2600" s="338" t="str">
        <f ca="1">VLOOKUP(D2600,档案!A:B,2,FALSE)</f>
        <v>农商行豹澥支行310028</v>
      </c>
      <c r="H2600" s="328">
        <f ca="1" t="shared" si="409"/>
        <v>45821</v>
      </c>
      <c r="I2600" s="344" t="str">
        <f ca="1" t="shared" si="410"/>
        <v>生产部李晶用款青海发投闪发器进度款5万元；现场已完成整体进度50%（前期已支付30%17.1万元整，本次支付进度款5万）付周金国--个人</v>
      </c>
      <c r="J2600" s="344" t="str">
        <f ca="1" t="shared" si="411"/>
        <v>项目成本</v>
      </c>
      <c r="K2600" s="345">
        <f ca="1" t="shared" si="412"/>
        <v>0</v>
      </c>
      <c r="L2600" s="345">
        <f ca="1" t="shared" si="413"/>
        <v>50000</v>
      </c>
      <c r="M2600" s="345">
        <f ca="1" t="shared" si="414"/>
        <v>426757.950000001</v>
      </c>
      <c r="N2600" s="345">
        <f ca="1" t="shared" si="415"/>
        <v>0</v>
      </c>
    </row>
    <row r="2601" ht="14.25" hidden="1" spans="1:14">
      <c r="A2601" s="334">
        <f>档案!A2600</f>
        <v>0</v>
      </c>
      <c r="B2601" s="334">
        <f ca="1" t="shared" si="408"/>
        <v>1</v>
      </c>
      <c r="D2601" s="334">
        <f ca="1" t="shared" si="416"/>
        <v>9</v>
      </c>
      <c r="E2601" s="327">
        <f ca="1" t="shared" si="417"/>
        <v>1262</v>
      </c>
      <c r="F2601" s="327" t="str">
        <f ca="1">VLOOKUP(D2601,档案!A:C,3,FALSE)</f>
        <v>武汉开明</v>
      </c>
      <c r="G2601" s="338" t="str">
        <f ca="1">VLOOKUP(D2601,档案!A:B,2,FALSE)</f>
        <v>农商行豹澥支行310028</v>
      </c>
      <c r="H2601" s="328">
        <f ca="1" t="shared" si="409"/>
        <v>45821</v>
      </c>
      <c r="I2601" s="344" t="str">
        <f ca="1" t="shared" si="410"/>
        <v>综合部蒋霞用款项目申报咨询费（武汉开明省专复审）付武汉红宝石知识产权服务集团有限公司--公司</v>
      </c>
      <c r="J2601" s="344" t="str">
        <f ca="1" t="shared" si="411"/>
        <v>付日常费用</v>
      </c>
      <c r="K2601" s="345">
        <f ca="1" t="shared" si="412"/>
        <v>0</v>
      </c>
      <c r="L2601" s="345">
        <f ca="1" t="shared" si="413"/>
        <v>6000</v>
      </c>
      <c r="M2601" s="345">
        <f ca="1" t="shared" si="414"/>
        <v>420757.950000001</v>
      </c>
      <c r="N2601" s="345">
        <f ca="1" t="shared" si="415"/>
        <v>0</v>
      </c>
    </row>
    <row r="2602" ht="14.25" hidden="1" spans="1:14">
      <c r="A2602" s="334">
        <f>档案!A2601</f>
        <v>0</v>
      </c>
      <c r="B2602" s="334">
        <f ca="1" t="shared" si="408"/>
        <v>1</v>
      </c>
      <c r="D2602" s="334">
        <f ca="1" t="shared" si="416"/>
        <v>9</v>
      </c>
      <c r="E2602" s="327">
        <f ca="1" t="shared" si="417"/>
        <v>1263</v>
      </c>
      <c r="F2602" s="327" t="str">
        <f ca="1">VLOOKUP(D2602,档案!A:C,3,FALSE)</f>
        <v>武汉开明</v>
      </c>
      <c r="G2602" s="338" t="str">
        <f ca="1">VLOOKUP(D2602,档案!A:B,2,FALSE)</f>
        <v>农商行豹澥支行310028</v>
      </c>
      <c r="H2602" s="328">
        <f ca="1" t="shared" si="409"/>
        <v>45821</v>
      </c>
      <c r="I2602" s="344" t="str">
        <f ca="1" t="shared" si="410"/>
        <v>转湖北岚丹中信</v>
      </c>
      <c r="J2602" s="344" t="str">
        <f ca="1" t="shared" si="411"/>
        <v>转出他行或提现</v>
      </c>
      <c r="K2602" s="345">
        <f ca="1" t="shared" si="412"/>
        <v>0</v>
      </c>
      <c r="L2602" s="345">
        <f ca="1" t="shared" si="413"/>
        <v>70000</v>
      </c>
      <c r="M2602" s="345">
        <f ca="1" t="shared" si="414"/>
        <v>350757.950000001</v>
      </c>
      <c r="N2602" s="345">
        <f ca="1" t="shared" si="415"/>
        <v>0</v>
      </c>
    </row>
    <row r="2603" ht="14.25" hidden="1" spans="1:14">
      <c r="A2603" s="334">
        <f>档案!A2602</f>
        <v>0</v>
      </c>
      <c r="B2603" s="334">
        <f ca="1" t="shared" si="408"/>
        <v>1</v>
      </c>
      <c r="D2603" s="334">
        <f ca="1" t="shared" si="416"/>
        <v>9</v>
      </c>
      <c r="E2603" s="327">
        <f ca="1" t="shared" si="417"/>
        <v>1264</v>
      </c>
      <c r="F2603" s="327" t="str">
        <f ca="1">VLOOKUP(D2603,档案!A:C,3,FALSE)</f>
        <v>武汉开明</v>
      </c>
      <c r="G2603" s="338" t="str">
        <f ca="1">VLOOKUP(D2603,档案!A:B,2,FALSE)</f>
        <v>农商行豹澥支行310028</v>
      </c>
      <c r="H2603" s="328">
        <f ca="1" t="shared" si="409"/>
        <v>45821</v>
      </c>
      <c r="I2603" s="344" t="str">
        <f ca="1" t="shared" si="410"/>
        <v>ETC扣款</v>
      </c>
      <c r="J2603" s="344" t="str">
        <f ca="1" t="shared" si="411"/>
        <v>项目成本</v>
      </c>
      <c r="K2603" s="345">
        <f ca="1" t="shared" si="412"/>
        <v>0</v>
      </c>
      <c r="L2603" s="345">
        <f ca="1" t="shared" si="413"/>
        <v>8.2</v>
      </c>
      <c r="M2603" s="345">
        <f ca="1" t="shared" si="414"/>
        <v>350749.750000001</v>
      </c>
      <c r="N2603" s="345">
        <f ca="1" t="shared" si="415"/>
        <v>0</v>
      </c>
    </row>
    <row r="2604" ht="14.25" hidden="1" spans="1:14">
      <c r="A2604" s="334">
        <f>档案!A2603</f>
        <v>0</v>
      </c>
      <c r="B2604" s="334">
        <f ca="1" t="shared" si="408"/>
        <v>1</v>
      </c>
      <c r="D2604" s="334">
        <f ca="1" t="shared" si="416"/>
        <v>9</v>
      </c>
      <c r="E2604" s="327">
        <f ca="1" t="shared" si="417"/>
        <v>1265</v>
      </c>
      <c r="F2604" s="327" t="str">
        <f ca="1">VLOOKUP(D2604,档案!A:C,3,FALSE)</f>
        <v>武汉开明</v>
      </c>
      <c r="G2604" s="338" t="str">
        <f ca="1">VLOOKUP(D2604,档案!A:B,2,FALSE)</f>
        <v>农商行豹澥支行310028</v>
      </c>
      <c r="H2604" s="328">
        <f ca="1" t="shared" si="409"/>
        <v>45821</v>
      </c>
      <c r="I2604" s="344" t="str">
        <f ca="1" t="shared" si="410"/>
        <v>ETC扣款</v>
      </c>
      <c r="J2604" s="344" t="str">
        <f ca="1" t="shared" si="411"/>
        <v>项目成本</v>
      </c>
      <c r="K2604" s="345">
        <f ca="1" t="shared" si="412"/>
        <v>0</v>
      </c>
      <c r="L2604" s="345">
        <f ca="1" t="shared" si="413"/>
        <v>60.48</v>
      </c>
      <c r="M2604" s="345">
        <f ca="1" t="shared" si="414"/>
        <v>350689.270000001</v>
      </c>
      <c r="N2604" s="345">
        <f ca="1" t="shared" si="415"/>
        <v>0</v>
      </c>
    </row>
    <row r="2605" ht="14.25" hidden="1" spans="1:14">
      <c r="A2605" s="334">
        <f>档案!A2604</f>
        <v>0</v>
      </c>
      <c r="B2605" s="334">
        <f ca="1" t="shared" si="408"/>
        <v>1</v>
      </c>
      <c r="D2605" s="334">
        <f ca="1" t="shared" si="416"/>
        <v>9</v>
      </c>
      <c r="E2605" s="327">
        <f ca="1" t="shared" si="417"/>
        <v>1266</v>
      </c>
      <c r="F2605" s="327" t="str">
        <f ca="1">VLOOKUP(D2605,档案!A:C,3,FALSE)</f>
        <v>武汉开明</v>
      </c>
      <c r="G2605" s="338" t="str">
        <f ca="1">VLOOKUP(D2605,档案!A:B,2,FALSE)</f>
        <v>农商行豹澥支行310028</v>
      </c>
      <c r="H2605" s="328">
        <f ca="1" t="shared" si="409"/>
        <v>45822</v>
      </c>
      <c r="I2605" s="344" t="str">
        <f ca="1" t="shared" si="410"/>
        <v>ETC扣款</v>
      </c>
      <c r="J2605" s="344" t="str">
        <f ca="1" t="shared" si="411"/>
        <v>项目成本</v>
      </c>
      <c r="K2605" s="345">
        <f ca="1" t="shared" si="412"/>
        <v>0</v>
      </c>
      <c r="L2605" s="345">
        <f ca="1" t="shared" si="413"/>
        <v>109.25</v>
      </c>
      <c r="M2605" s="345">
        <f ca="1" t="shared" si="414"/>
        <v>350580.020000001</v>
      </c>
      <c r="N2605" s="345">
        <f ca="1" t="shared" si="415"/>
        <v>0</v>
      </c>
    </row>
    <row r="2606" ht="14.25" hidden="1" spans="1:14">
      <c r="A2606" s="334">
        <f>档案!A2605</f>
        <v>0</v>
      </c>
      <c r="B2606" s="334">
        <f ca="1" t="shared" si="408"/>
        <v>1</v>
      </c>
      <c r="D2606" s="334">
        <f ca="1" t="shared" si="416"/>
        <v>9</v>
      </c>
      <c r="E2606" s="327">
        <f ca="1" t="shared" si="417"/>
        <v>1267</v>
      </c>
      <c r="F2606" s="327" t="str">
        <f ca="1">VLOOKUP(D2606,档案!A:C,3,FALSE)</f>
        <v>武汉开明</v>
      </c>
      <c r="G2606" s="338" t="str">
        <f ca="1">VLOOKUP(D2606,档案!A:B,2,FALSE)</f>
        <v>农商行豹澥支行310028</v>
      </c>
      <c r="H2606" s="328">
        <f ca="1" t="shared" si="409"/>
        <v>45822</v>
      </c>
      <c r="I2606" s="344" t="str">
        <f ca="1" t="shared" si="410"/>
        <v>ETC扣款</v>
      </c>
      <c r="J2606" s="344" t="str">
        <f ca="1" t="shared" si="411"/>
        <v>项目成本</v>
      </c>
      <c r="K2606" s="345">
        <f ca="1" t="shared" si="412"/>
        <v>0</v>
      </c>
      <c r="L2606" s="345">
        <f ca="1" t="shared" si="413"/>
        <v>37.86</v>
      </c>
      <c r="M2606" s="345">
        <f ca="1" t="shared" si="414"/>
        <v>350542.160000001</v>
      </c>
      <c r="N2606" s="345">
        <f ca="1" t="shared" si="415"/>
        <v>0</v>
      </c>
    </row>
    <row r="2607" ht="14.25" hidden="1" spans="1:14">
      <c r="A2607" s="334">
        <f>档案!A2606</f>
        <v>0</v>
      </c>
      <c r="B2607" s="334">
        <f ca="1" t="shared" si="408"/>
        <v>1</v>
      </c>
      <c r="D2607" s="334">
        <f ca="1" t="shared" si="416"/>
        <v>9</v>
      </c>
      <c r="E2607" s="327">
        <f ca="1" t="shared" si="417"/>
        <v>1268</v>
      </c>
      <c r="F2607" s="327" t="str">
        <f ca="1">VLOOKUP(D2607,档案!A:C,3,FALSE)</f>
        <v>武汉开明</v>
      </c>
      <c r="G2607" s="338" t="str">
        <f ca="1">VLOOKUP(D2607,档案!A:B,2,FALSE)</f>
        <v>农商行豹澥支行310028</v>
      </c>
      <c r="H2607" s="328">
        <f ca="1" t="shared" si="409"/>
        <v>45822</v>
      </c>
      <c r="I2607" s="344" t="str">
        <f ca="1" t="shared" si="410"/>
        <v>ETC扣款</v>
      </c>
      <c r="J2607" s="344" t="str">
        <f ca="1" t="shared" si="411"/>
        <v>项目成本</v>
      </c>
      <c r="K2607" s="345">
        <f ca="1" t="shared" si="412"/>
        <v>0</v>
      </c>
      <c r="L2607" s="345">
        <f ca="1" t="shared" si="413"/>
        <v>120.2</v>
      </c>
      <c r="M2607" s="345">
        <f ca="1" t="shared" si="414"/>
        <v>350421.960000001</v>
      </c>
      <c r="N2607" s="345">
        <f ca="1" t="shared" si="415"/>
        <v>0</v>
      </c>
    </row>
    <row r="2608" ht="14.25" hidden="1" spans="1:14">
      <c r="A2608" s="334">
        <f>档案!A2607</f>
        <v>0</v>
      </c>
      <c r="B2608" s="334">
        <f ca="1" t="shared" si="408"/>
        <v>1</v>
      </c>
      <c r="D2608" s="334">
        <f ca="1" t="shared" si="416"/>
        <v>9</v>
      </c>
      <c r="E2608" s="327">
        <f ca="1" t="shared" si="417"/>
        <v>1269</v>
      </c>
      <c r="F2608" s="327" t="str">
        <f ca="1">VLOOKUP(D2608,档案!A:C,3,FALSE)</f>
        <v>武汉开明</v>
      </c>
      <c r="G2608" s="338" t="str">
        <f ca="1">VLOOKUP(D2608,档案!A:B,2,FALSE)</f>
        <v>农商行豹澥支行310028</v>
      </c>
      <c r="H2608" s="328">
        <f ca="1" t="shared" si="409"/>
        <v>45823</v>
      </c>
      <c r="I2608" s="344" t="str">
        <f ca="1" t="shared" si="410"/>
        <v>ETC扣款</v>
      </c>
      <c r="J2608" s="344" t="str">
        <f ca="1" t="shared" si="411"/>
        <v>项目成本</v>
      </c>
      <c r="K2608" s="345">
        <f ca="1" t="shared" si="412"/>
        <v>0</v>
      </c>
      <c r="L2608" s="345">
        <f ca="1" t="shared" si="413"/>
        <v>52.8</v>
      </c>
      <c r="M2608" s="345">
        <f ca="1" t="shared" si="414"/>
        <v>350369.160000001</v>
      </c>
      <c r="N2608" s="345">
        <f ca="1" t="shared" si="415"/>
        <v>0</v>
      </c>
    </row>
    <row r="2609" ht="14.25" hidden="1" spans="1:14">
      <c r="A2609" s="334">
        <f>档案!A2608</f>
        <v>0</v>
      </c>
      <c r="B2609" s="334">
        <f ca="1" t="shared" si="408"/>
        <v>1</v>
      </c>
      <c r="D2609" s="334">
        <f ca="1" t="shared" si="416"/>
        <v>9</v>
      </c>
      <c r="E2609" s="327">
        <f ca="1" t="shared" si="417"/>
        <v>1270</v>
      </c>
      <c r="F2609" s="327" t="str">
        <f ca="1">VLOOKUP(D2609,档案!A:C,3,FALSE)</f>
        <v>武汉开明</v>
      </c>
      <c r="G2609" s="338" t="str">
        <f ca="1">VLOOKUP(D2609,档案!A:B,2,FALSE)</f>
        <v>农商行豹澥支行310028</v>
      </c>
      <c r="H2609" s="328">
        <f ca="1" t="shared" si="409"/>
        <v>45823</v>
      </c>
      <c r="I2609" s="344" t="str">
        <f ca="1" t="shared" si="410"/>
        <v>ETC扣款</v>
      </c>
      <c r="J2609" s="344" t="str">
        <f ca="1" t="shared" si="411"/>
        <v>项目成本</v>
      </c>
      <c r="K2609" s="345">
        <f ca="1" t="shared" si="412"/>
        <v>0</v>
      </c>
      <c r="L2609" s="345">
        <f ca="1" t="shared" si="413"/>
        <v>197.6</v>
      </c>
      <c r="M2609" s="345">
        <f ca="1" t="shared" si="414"/>
        <v>350171.560000001</v>
      </c>
      <c r="N2609" s="345">
        <f ca="1" t="shared" si="415"/>
        <v>0</v>
      </c>
    </row>
    <row r="2610" ht="14.25" hidden="1" spans="1:14">
      <c r="A2610" s="334">
        <f>档案!A2609</f>
        <v>0</v>
      </c>
      <c r="B2610" s="334">
        <f ca="1" t="shared" si="408"/>
        <v>1</v>
      </c>
      <c r="D2610" s="334">
        <f ca="1" t="shared" si="416"/>
        <v>9</v>
      </c>
      <c r="E2610" s="327">
        <f ca="1" t="shared" si="417"/>
        <v>1271</v>
      </c>
      <c r="F2610" s="327" t="str">
        <f ca="1">VLOOKUP(D2610,档案!A:C,3,FALSE)</f>
        <v>武汉开明</v>
      </c>
      <c r="G2610" s="338" t="str">
        <f ca="1">VLOOKUP(D2610,档案!A:B,2,FALSE)</f>
        <v>农商行豹澥支行310028</v>
      </c>
      <c r="H2610" s="328">
        <f ca="1" t="shared" si="409"/>
        <v>45823</v>
      </c>
      <c r="I2610" s="344" t="str">
        <f ca="1" t="shared" si="410"/>
        <v>ETC扣款</v>
      </c>
      <c r="J2610" s="344" t="str">
        <f ca="1" t="shared" si="411"/>
        <v>项目成本</v>
      </c>
      <c r="K2610" s="345">
        <f ca="1" t="shared" si="412"/>
        <v>0</v>
      </c>
      <c r="L2610" s="345">
        <f ca="1" t="shared" si="413"/>
        <v>248.07</v>
      </c>
      <c r="M2610" s="345">
        <f ca="1" t="shared" si="414"/>
        <v>349923.490000001</v>
      </c>
      <c r="N2610" s="345">
        <f ca="1" t="shared" si="415"/>
        <v>0</v>
      </c>
    </row>
    <row r="2611" ht="14.25" hidden="1" spans="1:14">
      <c r="A2611" s="334">
        <f>档案!A2610</f>
        <v>0</v>
      </c>
      <c r="B2611" s="334">
        <f ca="1" t="shared" si="408"/>
        <v>1</v>
      </c>
      <c r="D2611" s="334">
        <f ca="1" t="shared" si="416"/>
        <v>9</v>
      </c>
      <c r="E2611" s="327">
        <f ca="1" t="shared" si="417"/>
        <v>1272</v>
      </c>
      <c r="F2611" s="327" t="str">
        <f ca="1">VLOOKUP(D2611,档案!A:C,3,FALSE)</f>
        <v>武汉开明</v>
      </c>
      <c r="G2611" s="338" t="str">
        <f ca="1">VLOOKUP(D2611,档案!A:B,2,FALSE)</f>
        <v>农商行豹澥支行310028</v>
      </c>
      <c r="H2611" s="328">
        <f ca="1" t="shared" si="409"/>
        <v>45823</v>
      </c>
      <c r="I2611" s="344" t="str">
        <f ca="1" t="shared" si="410"/>
        <v>ETC扣款</v>
      </c>
      <c r="J2611" s="344" t="str">
        <f ca="1" t="shared" si="411"/>
        <v>项目成本</v>
      </c>
      <c r="K2611" s="345">
        <f ca="1" t="shared" si="412"/>
        <v>0</v>
      </c>
      <c r="L2611" s="345">
        <f ca="1" t="shared" si="413"/>
        <v>74.64</v>
      </c>
      <c r="M2611" s="345">
        <f ca="1" t="shared" si="414"/>
        <v>349848.850000001</v>
      </c>
      <c r="N2611" s="345">
        <f ca="1" t="shared" si="415"/>
        <v>0</v>
      </c>
    </row>
    <row r="2612" ht="14.25" hidden="1" spans="1:14">
      <c r="A2612" s="334">
        <f>档案!A2611</f>
        <v>0</v>
      </c>
      <c r="B2612" s="334">
        <f ca="1" t="shared" si="408"/>
        <v>1</v>
      </c>
      <c r="D2612" s="334">
        <f ca="1" t="shared" si="416"/>
        <v>9</v>
      </c>
      <c r="E2612" s="327">
        <f ca="1" t="shared" si="417"/>
        <v>1273</v>
      </c>
      <c r="F2612" s="327" t="str">
        <f ca="1">VLOOKUP(D2612,档案!A:C,3,FALSE)</f>
        <v>武汉开明</v>
      </c>
      <c r="G2612" s="338" t="str">
        <f ca="1">VLOOKUP(D2612,档案!A:B,2,FALSE)</f>
        <v>农商行豹澥支行310028</v>
      </c>
      <c r="H2612" s="328">
        <f ca="1" t="shared" si="409"/>
        <v>45823</v>
      </c>
      <c r="I2612" s="344" t="str">
        <f ca="1" t="shared" si="410"/>
        <v>ETC扣款</v>
      </c>
      <c r="J2612" s="344" t="str">
        <f ca="1" t="shared" si="411"/>
        <v>项目成本</v>
      </c>
      <c r="K2612" s="345">
        <f ca="1" t="shared" si="412"/>
        <v>0</v>
      </c>
      <c r="L2612" s="345">
        <f ca="1" t="shared" si="413"/>
        <v>49.95</v>
      </c>
      <c r="M2612" s="345">
        <f ca="1" t="shared" si="414"/>
        <v>349798.900000001</v>
      </c>
      <c r="N2612" s="345">
        <f ca="1" t="shared" si="415"/>
        <v>0</v>
      </c>
    </row>
    <row r="2613" ht="14.25" hidden="1" spans="1:14">
      <c r="A2613" s="334">
        <f>档案!A2612</f>
        <v>0</v>
      </c>
      <c r="B2613" s="334">
        <f ca="1" t="shared" si="408"/>
        <v>1</v>
      </c>
      <c r="D2613" s="334">
        <f ca="1" t="shared" si="416"/>
        <v>9</v>
      </c>
      <c r="E2613" s="327">
        <f ca="1" t="shared" si="417"/>
        <v>1274</v>
      </c>
      <c r="F2613" s="327" t="str">
        <f ca="1">VLOOKUP(D2613,档案!A:C,3,FALSE)</f>
        <v>武汉开明</v>
      </c>
      <c r="G2613" s="338" t="str">
        <f ca="1">VLOOKUP(D2613,档案!A:B,2,FALSE)</f>
        <v>农商行豹澥支行310028</v>
      </c>
      <c r="H2613" s="328">
        <f ca="1" t="shared" si="409"/>
        <v>45823</v>
      </c>
      <c r="I2613" s="344" t="str">
        <f ca="1" t="shared" si="410"/>
        <v>ETC扣款</v>
      </c>
      <c r="J2613" s="344" t="str">
        <f ca="1" t="shared" si="411"/>
        <v>项目成本</v>
      </c>
      <c r="K2613" s="345">
        <f ca="1" t="shared" si="412"/>
        <v>0</v>
      </c>
      <c r="L2613" s="345">
        <f ca="1" t="shared" si="413"/>
        <v>44.65</v>
      </c>
      <c r="M2613" s="345">
        <f ca="1" t="shared" si="414"/>
        <v>349754.250000001</v>
      </c>
      <c r="N2613" s="345">
        <f ca="1" t="shared" si="415"/>
        <v>0</v>
      </c>
    </row>
    <row r="2614" ht="14.25" hidden="1" spans="1:14">
      <c r="A2614" s="334">
        <f>档案!A2613</f>
        <v>0</v>
      </c>
      <c r="B2614" s="334">
        <f ca="1" t="shared" si="408"/>
        <v>1</v>
      </c>
      <c r="D2614" s="334">
        <f ca="1" t="shared" si="416"/>
        <v>9</v>
      </c>
      <c r="E2614" s="327">
        <f ca="1" t="shared" si="417"/>
        <v>1275</v>
      </c>
      <c r="F2614" s="327" t="str">
        <f ca="1">VLOOKUP(D2614,档案!A:C,3,FALSE)</f>
        <v>武汉开明</v>
      </c>
      <c r="G2614" s="338" t="str">
        <f ca="1">VLOOKUP(D2614,档案!A:B,2,FALSE)</f>
        <v>农商行豹澥支行310028</v>
      </c>
      <c r="H2614" s="328">
        <f ca="1" t="shared" si="409"/>
        <v>45823</v>
      </c>
      <c r="I2614" s="344" t="str">
        <f ca="1" t="shared" si="410"/>
        <v>ETC扣款</v>
      </c>
      <c r="J2614" s="344" t="str">
        <f ca="1" t="shared" si="411"/>
        <v>项目成本</v>
      </c>
      <c r="K2614" s="345">
        <f ca="1" t="shared" si="412"/>
        <v>0</v>
      </c>
      <c r="L2614" s="345">
        <f ca="1" t="shared" si="413"/>
        <v>109.25</v>
      </c>
      <c r="M2614" s="345">
        <f ca="1" t="shared" si="414"/>
        <v>349645.000000001</v>
      </c>
      <c r="N2614" s="345">
        <f ca="1" t="shared" si="415"/>
        <v>0</v>
      </c>
    </row>
    <row r="2615" ht="14.25" hidden="1" spans="1:14">
      <c r="A2615" s="334">
        <f>档案!A2614</f>
        <v>0</v>
      </c>
      <c r="B2615" s="334">
        <f ca="1" t="shared" si="408"/>
        <v>1</v>
      </c>
      <c r="D2615" s="334">
        <f ca="1" t="shared" si="416"/>
        <v>9</v>
      </c>
      <c r="E2615" s="327">
        <f ca="1" t="shared" si="417"/>
        <v>1276</v>
      </c>
      <c r="F2615" s="327" t="str">
        <f ca="1">VLOOKUP(D2615,档案!A:C,3,FALSE)</f>
        <v>武汉开明</v>
      </c>
      <c r="G2615" s="338" t="str">
        <f ca="1">VLOOKUP(D2615,档案!A:B,2,FALSE)</f>
        <v>农商行豹澥支行310028</v>
      </c>
      <c r="H2615" s="328">
        <f ca="1" t="shared" si="409"/>
        <v>45824</v>
      </c>
      <c r="I2615" s="344" t="str">
        <f ca="1" t="shared" si="410"/>
        <v>ETC扣款</v>
      </c>
      <c r="J2615" s="344" t="str">
        <f ca="1" t="shared" si="411"/>
        <v>项目成本</v>
      </c>
      <c r="K2615" s="345">
        <f ca="1" t="shared" si="412"/>
        <v>0</v>
      </c>
      <c r="L2615" s="345">
        <f ca="1" t="shared" si="413"/>
        <v>58.9</v>
      </c>
      <c r="M2615" s="345">
        <f ca="1" t="shared" si="414"/>
        <v>349586.100000001</v>
      </c>
      <c r="N2615" s="345">
        <f ca="1" t="shared" si="415"/>
        <v>0</v>
      </c>
    </row>
    <row r="2616" ht="14.25" hidden="1" spans="1:14">
      <c r="A2616" s="334">
        <f>档案!A2615</f>
        <v>0</v>
      </c>
      <c r="B2616" s="334">
        <f ca="1" t="shared" si="408"/>
        <v>1</v>
      </c>
      <c r="D2616" s="334">
        <f ca="1" t="shared" si="416"/>
        <v>9</v>
      </c>
      <c r="E2616" s="327">
        <f ca="1" t="shared" si="417"/>
        <v>1277</v>
      </c>
      <c r="F2616" s="327" t="str">
        <f ca="1">VLOOKUP(D2616,档案!A:C,3,FALSE)</f>
        <v>武汉开明</v>
      </c>
      <c r="G2616" s="338" t="str">
        <f ca="1">VLOOKUP(D2616,档案!A:B,2,FALSE)</f>
        <v>农商行豹澥支行310028</v>
      </c>
      <c r="H2616" s="328">
        <f ca="1" t="shared" si="409"/>
        <v>45824</v>
      </c>
      <c r="I2616" s="344" t="str">
        <f ca="1" t="shared" si="410"/>
        <v>ETC扣款</v>
      </c>
      <c r="J2616" s="344" t="str">
        <f ca="1" t="shared" si="411"/>
        <v>项目成本</v>
      </c>
      <c r="K2616" s="345">
        <f ca="1" t="shared" si="412"/>
        <v>0</v>
      </c>
      <c r="L2616" s="345">
        <f ca="1" t="shared" si="413"/>
        <v>18.97</v>
      </c>
      <c r="M2616" s="345">
        <f ca="1" t="shared" si="414"/>
        <v>349567.130000001</v>
      </c>
      <c r="N2616" s="345">
        <f ca="1" t="shared" si="415"/>
        <v>0</v>
      </c>
    </row>
    <row r="2617" ht="14.25" hidden="1" spans="1:14">
      <c r="A2617" s="334">
        <f>档案!A2616</f>
        <v>0</v>
      </c>
      <c r="B2617" s="334">
        <f ca="1" t="shared" si="408"/>
        <v>1</v>
      </c>
      <c r="D2617" s="334">
        <f ca="1" t="shared" si="416"/>
        <v>9</v>
      </c>
      <c r="E2617" s="327">
        <f ca="1" t="shared" si="417"/>
        <v>1278</v>
      </c>
      <c r="F2617" s="327" t="str">
        <f ca="1">VLOOKUP(D2617,档案!A:C,3,FALSE)</f>
        <v>武汉开明</v>
      </c>
      <c r="G2617" s="338" t="str">
        <f ca="1">VLOOKUP(D2617,档案!A:B,2,FALSE)</f>
        <v>农商行豹澥支行310028</v>
      </c>
      <c r="H2617" s="328">
        <f ca="1" t="shared" si="409"/>
        <v>45825</v>
      </c>
      <c r="I2617" s="344" t="str">
        <f ca="1" t="shared" si="410"/>
        <v>销售部陈涛报销招待宝钢集团马总及家人餐费--个人</v>
      </c>
      <c r="J2617" s="344" t="str">
        <f ca="1" t="shared" si="411"/>
        <v>项目成本</v>
      </c>
      <c r="K2617" s="345">
        <f ca="1" t="shared" si="412"/>
        <v>0</v>
      </c>
      <c r="L2617" s="345">
        <f ca="1" t="shared" si="413"/>
        <v>365</v>
      </c>
      <c r="M2617" s="345">
        <f ca="1" t="shared" si="414"/>
        <v>349202.130000001</v>
      </c>
      <c r="N2617" s="345">
        <f ca="1" t="shared" si="415"/>
        <v>0</v>
      </c>
    </row>
    <row r="2618" ht="14.25" hidden="1" spans="1:14">
      <c r="A2618" s="334">
        <f>档案!A2617</f>
        <v>0</v>
      </c>
      <c r="B2618" s="334">
        <f ca="1" t="shared" si="408"/>
        <v>1</v>
      </c>
      <c r="D2618" s="334">
        <f ca="1" t="shared" si="416"/>
        <v>9</v>
      </c>
      <c r="E2618" s="327">
        <f ca="1" t="shared" si="417"/>
        <v>1279</v>
      </c>
      <c r="F2618" s="327" t="str">
        <f ca="1">VLOOKUP(D2618,档案!A:C,3,FALSE)</f>
        <v>武汉开明</v>
      </c>
      <c r="G2618" s="338" t="str">
        <f ca="1">VLOOKUP(D2618,档案!A:B,2,FALSE)</f>
        <v>农商行豹澥支行310028</v>
      </c>
      <c r="H2618" s="328">
        <f ca="1" t="shared" si="409"/>
        <v>45825</v>
      </c>
      <c r="I2618" s="344" t="str">
        <f ca="1" t="shared" si="410"/>
        <v>销售部林柱生借支差旅备用金--个人</v>
      </c>
      <c r="J2618" s="344" t="str">
        <f ca="1" t="shared" si="411"/>
        <v>项目成本</v>
      </c>
      <c r="K2618" s="345">
        <f ca="1" t="shared" si="412"/>
        <v>0</v>
      </c>
      <c r="L2618" s="345">
        <f ca="1" t="shared" si="413"/>
        <v>20000</v>
      </c>
      <c r="M2618" s="345">
        <f ca="1" t="shared" si="414"/>
        <v>329202.130000001</v>
      </c>
      <c r="N2618" s="345">
        <f ca="1" t="shared" si="415"/>
        <v>0</v>
      </c>
    </row>
    <row r="2619" ht="14.25" hidden="1" spans="1:14">
      <c r="A2619" s="334">
        <f>档案!A2618</f>
        <v>0</v>
      </c>
      <c r="B2619" s="334">
        <f ca="1" t="shared" si="408"/>
        <v>1</v>
      </c>
      <c r="D2619" s="334">
        <f ca="1" t="shared" si="416"/>
        <v>9</v>
      </c>
      <c r="E2619" s="327">
        <f ca="1" t="shared" si="417"/>
        <v>1280</v>
      </c>
      <c r="F2619" s="327" t="str">
        <f ca="1">VLOOKUP(D2619,档案!A:C,3,FALSE)</f>
        <v>武汉开明</v>
      </c>
      <c r="G2619" s="338" t="str">
        <f ca="1">VLOOKUP(D2619,档案!A:B,2,FALSE)</f>
        <v>农商行豹澥支行310028</v>
      </c>
      <c r="H2619" s="328">
        <f ca="1" t="shared" si="409"/>
        <v>45825</v>
      </c>
      <c r="I2619" s="344" t="str">
        <f ca="1" t="shared" si="410"/>
        <v>生产部唐欣欣用款日照钢铁购买集装箱两个，一个做为办公室，一个做为焊机仓库付厉昌功--个人</v>
      </c>
      <c r="J2619" s="344" t="str">
        <f ca="1" t="shared" si="411"/>
        <v>项目成本</v>
      </c>
      <c r="K2619" s="345">
        <f ca="1" t="shared" si="412"/>
        <v>0</v>
      </c>
      <c r="L2619" s="345">
        <f ca="1" t="shared" si="413"/>
        <v>5000</v>
      </c>
      <c r="M2619" s="345">
        <f ca="1" t="shared" si="414"/>
        <v>324202.130000001</v>
      </c>
      <c r="N2619" s="345">
        <f ca="1" t="shared" si="415"/>
        <v>0</v>
      </c>
    </row>
    <row r="2620" ht="14.25" hidden="1" spans="1:14">
      <c r="A2620" s="334">
        <f>档案!A2619</f>
        <v>0</v>
      </c>
      <c r="B2620" s="334">
        <f ca="1" t="shared" si="408"/>
        <v>1</v>
      </c>
      <c r="D2620" s="334">
        <f ca="1" t="shared" si="416"/>
        <v>9</v>
      </c>
      <c r="E2620" s="327">
        <f ca="1" t="shared" si="417"/>
        <v>1281</v>
      </c>
      <c r="F2620" s="327" t="str">
        <f ca="1">VLOOKUP(D2620,档案!A:C,3,FALSE)</f>
        <v>武汉开明</v>
      </c>
      <c r="G2620" s="338" t="str">
        <f ca="1">VLOOKUP(D2620,档案!A:B,2,FALSE)</f>
        <v>农商行豹澥支行310028</v>
      </c>
      <c r="H2620" s="328">
        <f ca="1" t="shared" si="409"/>
        <v>45825</v>
      </c>
      <c r="I2620" s="344" t="str">
        <f ca="1" t="shared" si="410"/>
        <v>ETC扣款</v>
      </c>
      <c r="J2620" s="344" t="str">
        <f ca="1" t="shared" si="411"/>
        <v>项目成本</v>
      </c>
      <c r="K2620" s="345">
        <f ca="1" t="shared" si="412"/>
        <v>0</v>
      </c>
      <c r="L2620" s="345">
        <f ca="1" t="shared" si="413"/>
        <v>22.8</v>
      </c>
      <c r="M2620" s="345">
        <f ca="1" t="shared" si="414"/>
        <v>324179.330000001</v>
      </c>
      <c r="N2620" s="345">
        <f ca="1" t="shared" si="415"/>
        <v>0</v>
      </c>
    </row>
    <row r="2621" ht="14.25" hidden="1" spans="1:14">
      <c r="A2621" s="334">
        <f>档案!A2620</f>
        <v>0</v>
      </c>
      <c r="B2621" s="334">
        <f ca="1" t="shared" si="408"/>
        <v>1</v>
      </c>
      <c r="D2621" s="334">
        <f ca="1" t="shared" si="416"/>
        <v>9</v>
      </c>
      <c r="E2621" s="327">
        <f ca="1" t="shared" si="417"/>
        <v>1282</v>
      </c>
      <c r="F2621" s="327" t="str">
        <f ca="1">VLOOKUP(D2621,档案!A:C,3,FALSE)</f>
        <v>武汉开明</v>
      </c>
      <c r="G2621" s="338" t="str">
        <f ca="1">VLOOKUP(D2621,档案!A:B,2,FALSE)</f>
        <v>农商行豹澥支行310028</v>
      </c>
      <c r="H2621" s="328">
        <f ca="1" t="shared" si="409"/>
        <v>45826</v>
      </c>
      <c r="I2621" s="344" t="str">
        <f ca="1" t="shared" si="410"/>
        <v>财务部汪余欢用款徐中科借支--个人</v>
      </c>
      <c r="J2621" s="344" t="str">
        <f ca="1" t="shared" si="411"/>
        <v>项目成本</v>
      </c>
      <c r="K2621" s="345">
        <f ca="1" t="shared" si="412"/>
        <v>0</v>
      </c>
      <c r="L2621" s="345">
        <f ca="1" t="shared" si="413"/>
        <v>5000</v>
      </c>
      <c r="M2621" s="345">
        <f ca="1" t="shared" si="414"/>
        <v>319179.330000001</v>
      </c>
      <c r="N2621" s="345">
        <f ca="1" t="shared" si="415"/>
        <v>0</v>
      </c>
    </row>
    <row r="2622" ht="14.25" hidden="1" spans="1:14">
      <c r="A2622" s="334">
        <f>档案!A2621</f>
        <v>0</v>
      </c>
      <c r="B2622" s="334">
        <f ca="1" t="shared" si="408"/>
        <v>1</v>
      </c>
      <c r="D2622" s="334">
        <f ca="1" t="shared" si="416"/>
        <v>9</v>
      </c>
      <c r="E2622" s="327">
        <f ca="1" t="shared" si="417"/>
        <v>1283</v>
      </c>
      <c r="F2622" s="327" t="str">
        <f ca="1">VLOOKUP(D2622,档案!A:C,3,FALSE)</f>
        <v>武汉开明</v>
      </c>
      <c r="G2622" s="338" t="str">
        <f ca="1">VLOOKUP(D2622,档案!A:B,2,FALSE)</f>
        <v>农商行豹澥支行310028</v>
      </c>
      <c r="H2622" s="328">
        <f ca="1" t="shared" si="409"/>
        <v>45826</v>
      </c>
      <c r="I2622" s="344" t="str">
        <f ca="1" t="shared" si="410"/>
        <v>财务部汪余欢借支发投采购备用金--个人</v>
      </c>
      <c r="J2622" s="344" t="str">
        <f ca="1" t="shared" si="411"/>
        <v>项目成本</v>
      </c>
      <c r="K2622" s="345">
        <f ca="1" t="shared" si="412"/>
        <v>0</v>
      </c>
      <c r="L2622" s="345">
        <f ca="1" t="shared" si="413"/>
        <v>10000</v>
      </c>
      <c r="M2622" s="345">
        <f ca="1" t="shared" si="414"/>
        <v>309179.330000001</v>
      </c>
      <c r="N2622" s="345">
        <f ca="1" t="shared" si="415"/>
        <v>0</v>
      </c>
    </row>
    <row r="2623" ht="14.25" hidden="1" spans="1:14">
      <c r="A2623" s="334">
        <f>档案!A2622</f>
        <v>0</v>
      </c>
      <c r="B2623" s="334">
        <f ca="1" t="shared" si="408"/>
        <v>1</v>
      </c>
      <c r="D2623" s="334">
        <f ca="1" t="shared" si="416"/>
        <v>9</v>
      </c>
      <c r="E2623" s="327">
        <f ca="1" t="shared" si="417"/>
        <v>1284</v>
      </c>
      <c r="F2623" s="327" t="str">
        <f ca="1">VLOOKUP(D2623,档案!A:C,3,FALSE)</f>
        <v>武汉开明</v>
      </c>
      <c r="G2623" s="338" t="str">
        <f ca="1">VLOOKUP(D2623,档案!A:B,2,FALSE)</f>
        <v>农商行豹澥支行310028</v>
      </c>
      <c r="H2623" s="328">
        <f ca="1" t="shared" si="409"/>
        <v>45826</v>
      </c>
      <c r="I2623" s="344" t="str">
        <f ca="1" t="shared" si="410"/>
        <v>财务部杨万成借支厨房用品采购及其他应急事务处理备用金--个人</v>
      </c>
      <c r="J2623" s="344" t="str">
        <f ca="1" t="shared" si="411"/>
        <v>项目成本</v>
      </c>
      <c r="K2623" s="345">
        <f ca="1" t="shared" si="412"/>
        <v>0</v>
      </c>
      <c r="L2623" s="345">
        <f ca="1" t="shared" si="413"/>
        <v>5000</v>
      </c>
      <c r="M2623" s="345">
        <f ca="1" t="shared" si="414"/>
        <v>304179.330000001</v>
      </c>
      <c r="N2623" s="345">
        <f ca="1" t="shared" si="415"/>
        <v>0</v>
      </c>
    </row>
    <row r="2624" ht="14.25" hidden="1" spans="1:14">
      <c r="A2624" s="334">
        <f>档案!A2623</f>
        <v>0</v>
      </c>
      <c r="B2624" s="334">
        <f ca="1" t="shared" si="408"/>
        <v>1</v>
      </c>
      <c r="D2624" s="334">
        <f ca="1" t="shared" si="416"/>
        <v>9</v>
      </c>
      <c r="E2624" s="327">
        <f ca="1" t="shared" si="417"/>
        <v>1285</v>
      </c>
      <c r="F2624" s="327" t="str">
        <f ca="1">VLOOKUP(D2624,档案!A:C,3,FALSE)</f>
        <v>武汉开明</v>
      </c>
      <c r="G2624" s="338" t="str">
        <f ca="1">VLOOKUP(D2624,档案!A:B,2,FALSE)</f>
        <v>农商行豹澥支行310028</v>
      </c>
      <c r="H2624" s="328">
        <f ca="1" t="shared" si="409"/>
        <v>45826</v>
      </c>
      <c r="I2624" s="344" t="str">
        <f ca="1" t="shared" si="410"/>
        <v>商务部冯肖借支青海发投碱业出差经费--个人</v>
      </c>
      <c r="J2624" s="344" t="str">
        <f ca="1" t="shared" si="411"/>
        <v>项目成本</v>
      </c>
      <c r="K2624" s="345">
        <f ca="1" t="shared" si="412"/>
        <v>0</v>
      </c>
      <c r="L2624" s="345">
        <f ca="1" t="shared" si="413"/>
        <v>2100</v>
      </c>
      <c r="M2624" s="345">
        <f ca="1" t="shared" si="414"/>
        <v>302079.330000001</v>
      </c>
      <c r="N2624" s="345">
        <f ca="1" t="shared" si="415"/>
        <v>0</v>
      </c>
    </row>
    <row r="2625" ht="14.25" hidden="1" spans="1:14">
      <c r="A2625" s="334">
        <f>档案!A2624</f>
        <v>0</v>
      </c>
      <c r="B2625" s="334">
        <f ca="1" t="shared" si="408"/>
        <v>1</v>
      </c>
      <c r="D2625" s="334">
        <f ca="1" t="shared" si="416"/>
        <v>9</v>
      </c>
      <c r="E2625" s="327">
        <f ca="1" t="shared" si="417"/>
        <v>1286</v>
      </c>
      <c r="F2625" s="327" t="str">
        <f ca="1">VLOOKUP(D2625,档案!A:C,3,FALSE)</f>
        <v>武汉开明</v>
      </c>
      <c r="G2625" s="338" t="str">
        <f ca="1">VLOOKUP(D2625,档案!A:B,2,FALSE)</f>
        <v>农商行豹澥支行310028</v>
      </c>
      <c r="H2625" s="328">
        <f ca="1" t="shared" si="409"/>
        <v>45826</v>
      </c>
      <c r="I2625" s="344" t="str">
        <f ca="1" t="shared" si="410"/>
        <v>财务部王金平用款武汉开明2022年不贴花审计报告付四川欣亿欣企业管理咨询有限公司--公司</v>
      </c>
      <c r="J2625" s="344" t="str">
        <f ca="1" t="shared" si="411"/>
        <v>付日常费用</v>
      </c>
      <c r="K2625" s="345">
        <f ca="1" t="shared" si="412"/>
        <v>0</v>
      </c>
      <c r="L2625" s="345">
        <f ca="1" t="shared" si="413"/>
        <v>400</v>
      </c>
      <c r="M2625" s="345">
        <f ca="1" t="shared" si="414"/>
        <v>301679.330000001</v>
      </c>
      <c r="N2625" s="345">
        <f ca="1" t="shared" si="415"/>
        <v>0</v>
      </c>
    </row>
    <row r="2626" ht="14.25" hidden="1" spans="1:14">
      <c r="A2626" s="334">
        <f>档案!A2625</f>
        <v>0</v>
      </c>
      <c r="B2626" s="334">
        <f ca="1" t="shared" si="408"/>
        <v>1</v>
      </c>
      <c r="D2626" s="334">
        <f ca="1" t="shared" si="416"/>
        <v>9</v>
      </c>
      <c r="E2626" s="327">
        <f ca="1" t="shared" si="417"/>
        <v>1287</v>
      </c>
      <c r="F2626" s="327" t="str">
        <f ca="1">VLOOKUP(D2626,档案!A:C,3,FALSE)</f>
        <v>武汉开明</v>
      </c>
      <c r="G2626" s="338" t="str">
        <f ca="1">VLOOKUP(D2626,档案!A:B,2,FALSE)</f>
        <v>农商行豹澥支行310028</v>
      </c>
      <c r="H2626" s="328">
        <f ca="1" t="shared" si="409"/>
        <v>45826</v>
      </c>
      <c r="I2626" s="344" t="str">
        <f ca="1" t="shared" si="410"/>
        <v>财务部杨婷用款张霖泽生活费--个人</v>
      </c>
      <c r="J2626" s="344" t="str">
        <f ca="1" t="shared" si="411"/>
        <v>付日常费用</v>
      </c>
      <c r="K2626" s="345">
        <f ca="1" t="shared" si="412"/>
        <v>0</v>
      </c>
      <c r="L2626" s="345">
        <f ca="1" t="shared" si="413"/>
        <v>152000</v>
      </c>
      <c r="M2626" s="345">
        <f ca="1" t="shared" si="414"/>
        <v>149679.330000001</v>
      </c>
      <c r="N2626" s="345">
        <f ca="1" t="shared" si="415"/>
        <v>0</v>
      </c>
    </row>
    <row r="2627" ht="14.25" hidden="1" spans="1:14">
      <c r="A2627" s="334">
        <f>档案!A2626</f>
        <v>0</v>
      </c>
      <c r="B2627" s="334">
        <f ca="1" t="shared" ref="B2627:B2690" si="418">COUNTA(INDIRECT("'"&amp;A2627&amp;"'!a:a"))</f>
        <v>1</v>
      </c>
      <c r="D2627" s="334">
        <f ca="1" t="shared" si="416"/>
        <v>9</v>
      </c>
      <c r="E2627" s="327">
        <f ca="1" t="shared" si="417"/>
        <v>1288</v>
      </c>
      <c r="F2627" s="327" t="str">
        <f ca="1">VLOOKUP(D2627,档案!A:C,3,FALSE)</f>
        <v>武汉开明</v>
      </c>
      <c r="G2627" s="338" t="str">
        <f ca="1">VLOOKUP(D2627,档案!A:B,2,FALSE)</f>
        <v>农商行豹澥支行310028</v>
      </c>
      <c r="H2627" s="328">
        <f ca="1" t="shared" ref="H2627:H2690" si="419">INDEX(INDIRECT("'"&amp;$D2627&amp;"'!A:g"),$E2627,COLUMN()-7)</f>
        <v>45826</v>
      </c>
      <c r="I2627" s="344" t="str">
        <f ca="1" t="shared" ref="I2627:I2690" si="420">INDEX(INDIRECT("'"&amp;$D2627&amp;"'!A:g"),$E2627,COLUMN()-7)</f>
        <v>收到武汉彤烨转款</v>
      </c>
      <c r="J2627" s="344" t="str">
        <f ca="1" t="shared" ref="J2627:J2690" si="421">INDEX(INDIRECT("'"&amp;$D2627&amp;"'!A:g"),$E2627,COLUMN()-7)</f>
        <v>他行转入或存现</v>
      </c>
      <c r="K2627" s="345">
        <f ca="1" t="shared" ref="K2627:K2690" si="422">INDEX(INDIRECT("'"&amp;$D2627&amp;"'!A:g"),$E2627,COLUMN()-7)</f>
        <v>400000</v>
      </c>
      <c r="L2627" s="345">
        <f ca="1" t="shared" ref="L2627:L2690" si="423">INDEX(INDIRECT("'"&amp;$D2627&amp;"'!A:g"),$E2627,COLUMN()-7)</f>
        <v>0</v>
      </c>
      <c r="M2627" s="345">
        <f ca="1" t="shared" ref="M2627:M2690" si="424">INDEX(INDIRECT("'"&amp;$D2627&amp;"'!A:g"),$E2627,COLUMN()-7)</f>
        <v>549679.330000001</v>
      </c>
      <c r="N2627" s="345">
        <f ca="1" t="shared" ref="N2627:N2690" si="425">INDEX(INDIRECT("'"&amp;$D2627&amp;"'!A:g"),$E2627,COLUMN()-7)</f>
        <v>0</v>
      </c>
    </row>
    <row r="2628" ht="14.25" hidden="1" spans="1:14">
      <c r="A2628" s="334">
        <f>档案!A2627</f>
        <v>0</v>
      </c>
      <c r="B2628" s="334">
        <f ca="1" t="shared" si="418"/>
        <v>1</v>
      </c>
      <c r="D2628" s="334">
        <f ca="1" t="shared" ref="D2628:D2691" si="426">IF(E2627&gt;=VLOOKUP(D2627,A:B,2,FALSE),D2627+1,D2627)</f>
        <v>9</v>
      </c>
      <c r="E2628" s="327">
        <f ca="1" t="shared" ref="E2628:E2691" si="427">IF(E2627&gt;=VLOOKUP(D2627,A:B,2,FALSE),3,E2627+1)</f>
        <v>1289</v>
      </c>
      <c r="F2628" s="327" t="str">
        <f ca="1">VLOOKUP(D2628,档案!A:C,3,FALSE)</f>
        <v>武汉开明</v>
      </c>
      <c r="G2628" s="338" t="str">
        <f ca="1">VLOOKUP(D2628,档案!A:B,2,FALSE)</f>
        <v>农商行豹澥支行310028</v>
      </c>
      <c r="H2628" s="328">
        <f ca="1" t="shared" si="419"/>
        <v>45826</v>
      </c>
      <c r="I2628" s="344" t="str">
        <f ca="1" t="shared" si="420"/>
        <v>收到武汉彤烨转款</v>
      </c>
      <c r="J2628" s="344" t="str">
        <f ca="1" t="shared" si="421"/>
        <v>他行转入或存现</v>
      </c>
      <c r="K2628" s="345">
        <f ca="1" t="shared" si="422"/>
        <v>200000</v>
      </c>
      <c r="L2628" s="345">
        <f ca="1" t="shared" si="423"/>
        <v>0</v>
      </c>
      <c r="M2628" s="345">
        <f ca="1" t="shared" si="424"/>
        <v>749679.330000001</v>
      </c>
      <c r="N2628" s="345">
        <f ca="1" t="shared" si="425"/>
        <v>0</v>
      </c>
    </row>
    <row r="2629" ht="14.25" hidden="1" spans="1:14">
      <c r="A2629" s="334">
        <f>档案!A2628</f>
        <v>0</v>
      </c>
      <c r="B2629" s="334">
        <f ca="1" t="shared" si="418"/>
        <v>1</v>
      </c>
      <c r="D2629" s="334">
        <f ca="1" t="shared" si="426"/>
        <v>9</v>
      </c>
      <c r="E2629" s="327">
        <f ca="1" t="shared" si="427"/>
        <v>1290</v>
      </c>
      <c r="F2629" s="327" t="str">
        <f ca="1">VLOOKUP(D2629,档案!A:C,3,FALSE)</f>
        <v>武汉开明</v>
      </c>
      <c r="G2629" s="338" t="str">
        <f ca="1">VLOOKUP(D2629,档案!A:B,2,FALSE)</f>
        <v>农商行豹澥支行310028</v>
      </c>
      <c r="H2629" s="328">
        <f ca="1" t="shared" si="419"/>
        <v>45826</v>
      </c>
      <c r="I2629" s="344" t="str">
        <f ca="1" t="shared" si="420"/>
        <v>转武汉宁波银行</v>
      </c>
      <c r="J2629" s="344" t="str">
        <f ca="1" t="shared" si="421"/>
        <v>转出他行或提现</v>
      </c>
      <c r="K2629" s="345">
        <f ca="1" t="shared" si="422"/>
        <v>0</v>
      </c>
      <c r="L2629" s="345">
        <f ca="1" t="shared" si="423"/>
        <v>90000</v>
      </c>
      <c r="M2629" s="345">
        <f ca="1" t="shared" si="424"/>
        <v>659679.330000001</v>
      </c>
      <c r="N2629" s="345">
        <f ca="1" t="shared" si="425"/>
        <v>0</v>
      </c>
    </row>
    <row r="2630" ht="14.25" hidden="1" spans="1:14">
      <c r="A2630" s="334">
        <f>档案!A2629</f>
        <v>0</v>
      </c>
      <c r="B2630" s="334">
        <f ca="1" t="shared" si="418"/>
        <v>1</v>
      </c>
      <c r="D2630" s="334">
        <f ca="1" t="shared" si="426"/>
        <v>9</v>
      </c>
      <c r="E2630" s="327">
        <f ca="1" t="shared" si="427"/>
        <v>1291</v>
      </c>
      <c r="F2630" s="327" t="str">
        <f ca="1">VLOOKUP(D2630,档案!A:C,3,FALSE)</f>
        <v>武汉开明</v>
      </c>
      <c r="G2630" s="338" t="str">
        <f ca="1">VLOOKUP(D2630,档案!A:B,2,FALSE)</f>
        <v>农商行豹澥支行310028</v>
      </c>
      <c r="H2630" s="328">
        <f ca="1" t="shared" si="419"/>
        <v>45826</v>
      </c>
      <c r="I2630" s="344" t="str">
        <f ca="1" t="shared" si="420"/>
        <v>武汉农商行转武汉浦发</v>
      </c>
      <c r="J2630" s="344" t="str">
        <f ca="1" t="shared" si="421"/>
        <v>转出他行或提现</v>
      </c>
      <c r="K2630" s="345">
        <f ca="1" t="shared" si="422"/>
        <v>0</v>
      </c>
      <c r="L2630" s="345">
        <f ca="1" t="shared" si="423"/>
        <v>100000</v>
      </c>
      <c r="M2630" s="345">
        <f ca="1" t="shared" si="424"/>
        <v>559679.330000001</v>
      </c>
      <c r="N2630" s="345">
        <f ca="1" t="shared" si="425"/>
        <v>0</v>
      </c>
    </row>
    <row r="2631" ht="14.25" hidden="1" spans="1:14">
      <c r="A2631" s="334">
        <f>档案!A2630</f>
        <v>0</v>
      </c>
      <c r="B2631" s="334">
        <f ca="1" t="shared" si="418"/>
        <v>1</v>
      </c>
      <c r="D2631" s="334">
        <f ca="1" t="shared" si="426"/>
        <v>9</v>
      </c>
      <c r="E2631" s="327">
        <f ca="1" t="shared" si="427"/>
        <v>1292</v>
      </c>
      <c r="F2631" s="327" t="str">
        <f ca="1">VLOOKUP(D2631,档案!A:C,3,FALSE)</f>
        <v>武汉开明</v>
      </c>
      <c r="G2631" s="338" t="str">
        <f ca="1">VLOOKUP(D2631,档案!A:B,2,FALSE)</f>
        <v>农商行豹澥支行310028</v>
      </c>
      <c r="H2631" s="328">
        <f ca="1" t="shared" si="419"/>
        <v>45826</v>
      </c>
      <c r="I2631" s="344" t="str">
        <f ca="1" t="shared" si="420"/>
        <v>武汉农商行转武汉工行</v>
      </c>
      <c r="J2631" s="344" t="str">
        <f ca="1" t="shared" si="421"/>
        <v>转出他行或提现</v>
      </c>
      <c r="K2631" s="345">
        <f ca="1" t="shared" si="422"/>
        <v>0</v>
      </c>
      <c r="L2631" s="345">
        <f ca="1" t="shared" si="423"/>
        <v>5000</v>
      </c>
      <c r="M2631" s="345">
        <f ca="1" t="shared" si="424"/>
        <v>554679.330000001</v>
      </c>
      <c r="N2631" s="345">
        <f ca="1" t="shared" si="425"/>
        <v>0</v>
      </c>
    </row>
    <row r="2632" ht="14.25" hidden="1" spans="1:14">
      <c r="A2632" s="334">
        <f>档案!A2631</f>
        <v>0</v>
      </c>
      <c r="B2632" s="334">
        <f ca="1" t="shared" si="418"/>
        <v>1</v>
      </c>
      <c r="D2632" s="334">
        <f ca="1" t="shared" si="426"/>
        <v>9</v>
      </c>
      <c r="E2632" s="327">
        <f ca="1" t="shared" si="427"/>
        <v>1293</v>
      </c>
      <c r="F2632" s="327" t="str">
        <f ca="1">VLOOKUP(D2632,档案!A:C,3,FALSE)</f>
        <v>武汉开明</v>
      </c>
      <c r="G2632" s="338" t="str">
        <f ca="1">VLOOKUP(D2632,档案!A:B,2,FALSE)</f>
        <v>农商行豹澥支行310028</v>
      </c>
      <c r="H2632" s="328">
        <f ca="1" t="shared" si="419"/>
        <v>45826</v>
      </c>
      <c r="I2632" s="344" t="str">
        <f ca="1" t="shared" si="420"/>
        <v>武汉农商行转湖北邮政</v>
      </c>
      <c r="J2632" s="344" t="str">
        <f ca="1" t="shared" si="421"/>
        <v>转出他行或提现</v>
      </c>
      <c r="K2632" s="345">
        <f ca="1" t="shared" si="422"/>
        <v>0</v>
      </c>
      <c r="L2632" s="345">
        <f ca="1" t="shared" si="423"/>
        <v>120000</v>
      </c>
      <c r="M2632" s="345">
        <f ca="1" t="shared" si="424"/>
        <v>434679.330000001</v>
      </c>
      <c r="N2632" s="345">
        <f ca="1" t="shared" si="425"/>
        <v>0</v>
      </c>
    </row>
    <row r="2633" ht="14.25" hidden="1" spans="1:14">
      <c r="A2633" s="334">
        <f>档案!A2632</f>
        <v>0</v>
      </c>
      <c r="B2633" s="334">
        <f ca="1" t="shared" si="418"/>
        <v>1</v>
      </c>
      <c r="D2633" s="334">
        <f ca="1" t="shared" si="426"/>
        <v>9</v>
      </c>
      <c r="E2633" s="327">
        <f ca="1" t="shared" si="427"/>
        <v>1294</v>
      </c>
      <c r="F2633" s="327" t="str">
        <f ca="1">VLOOKUP(D2633,档案!A:C,3,FALSE)</f>
        <v>武汉开明</v>
      </c>
      <c r="G2633" s="338" t="str">
        <f ca="1">VLOOKUP(D2633,档案!A:B,2,FALSE)</f>
        <v>农商行豹澥支行310028</v>
      </c>
      <c r="H2633" s="328">
        <f ca="1" t="shared" si="419"/>
        <v>45826</v>
      </c>
      <c r="I2633" s="344" t="str">
        <f ca="1" t="shared" si="420"/>
        <v>还微众银行100万贷款利息第一期</v>
      </c>
      <c r="J2633" s="344" t="str">
        <f ca="1" t="shared" si="421"/>
        <v>还借款及利息</v>
      </c>
      <c r="K2633" s="345">
        <f ca="1" t="shared" si="422"/>
        <v>0</v>
      </c>
      <c r="L2633" s="345">
        <f ca="1" t="shared" si="423"/>
        <v>2317.78</v>
      </c>
      <c r="M2633" s="345">
        <f ca="1" t="shared" si="424"/>
        <v>432361.550000001</v>
      </c>
      <c r="N2633" s="345">
        <f ca="1" t="shared" si="425"/>
        <v>0</v>
      </c>
    </row>
    <row r="2634" ht="14.25" hidden="1" spans="1:14">
      <c r="A2634" s="334">
        <f>档案!A2633</f>
        <v>0</v>
      </c>
      <c r="B2634" s="334">
        <f ca="1" t="shared" si="418"/>
        <v>1</v>
      </c>
      <c r="D2634" s="334">
        <f ca="1" t="shared" si="426"/>
        <v>9</v>
      </c>
      <c r="E2634" s="327">
        <f ca="1" t="shared" si="427"/>
        <v>1295</v>
      </c>
      <c r="F2634" s="327" t="str">
        <f ca="1">VLOOKUP(D2634,档案!A:C,3,FALSE)</f>
        <v>武汉开明</v>
      </c>
      <c r="G2634" s="338" t="str">
        <f ca="1">VLOOKUP(D2634,档案!A:B,2,FALSE)</f>
        <v>农商行豹澥支行310028</v>
      </c>
      <c r="H2634" s="328">
        <f ca="1" t="shared" si="419"/>
        <v>45826</v>
      </c>
      <c r="I2634" s="344" t="str">
        <f ca="1" t="shared" si="420"/>
        <v>ETC扣款</v>
      </c>
      <c r="J2634" s="344" t="str">
        <f ca="1" t="shared" si="421"/>
        <v>项目成本</v>
      </c>
      <c r="K2634" s="345">
        <f ca="1" t="shared" si="422"/>
        <v>0</v>
      </c>
      <c r="L2634" s="345">
        <f ca="1" t="shared" si="423"/>
        <v>14.25</v>
      </c>
      <c r="M2634" s="345">
        <f ca="1" t="shared" si="424"/>
        <v>432347.300000001</v>
      </c>
      <c r="N2634" s="345">
        <f ca="1" t="shared" si="425"/>
        <v>0</v>
      </c>
    </row>
    <row r="2635" ht="14.25" hidden="1" spans="1:14">
      <c r="A2635" s="334">
        <f>档案!A2634</f>
        <v>0</v>
      </c>
      <c r="B2635" s="334">
        <f ca="1" t="shared" si="418"/>
        <v>1</v>
      </c>
      <c r="D2635" s="334">
        <f ca="1" t="shared" si="426"/>
        <v>9</v>
      </c>
      <c r="E2635" s="327">
        <f ca="1" t="shared" si="427"/>
        <v>1296</v>
      </c>
      <c r="F2635" s="327" t="str">
        <f ca="1">VLOOKUP(D2635,档案!A:C,3,FALSE)</f>
        <v>武汉开明</v>
      </c>
      <c r="G2635" s="338" t="str">
        <f ca="1">VLOOKUP(D2635,档案!A:B,2,FALSE)</f>
        <v>农商行豹澥支行310028</v>
      </c>
      <c r="H2635" s="328">
        <f ca="1" t="shared" si="419"/>
        <v>45826</v>
      </c>
      <c r="I2635" s="344" t="str">
        <f ca="1" t="shared" si="420"/>
        <v>ETC扣款</v>
      </c>
      <c r="J2635" s="344" t="str">
        <f ca="1" t="shared" si="421"/>
        <v>项目成本</v>
      </c>
      <c r="K2635" s="345">
        <f ca="1" t="shared" si="422"/>
        <v>0</v>
      </c>
      <c r="L2635" s="345">
        <f ca="1" t="shared" si="423"/>
        <v>14.25</v>
      </c>
      <c r="M2635" s="345">
        <f ca="1" t="shared" si="424"/>
        <v>432333.050000001</v>
      </c>
      <c r="N2635" s="345">
        <f ca="1" t="shared" si="425"/>
        <v>0</v>
      </c>
    </row>
    <row r="2636" ht="14.25" hidden="1" spans="1:14">
      <c r="A2636" s="334">
        <f>档案!A2635</f>
        <v>0</v>
      </c>
      <c r="B2636" s="334">
        <f ca="1" t="shared" si="418"/>
        <v>1</v>
      </c>
      <c r="D2636" s="334">
        <f ca="1" t="shared" si="426"/>
        <v>9</v>
      </c>
      <c r="E2636" s="327">
        <f ca="1" t="shared" si="427"/>
        <v>1297</v>
      </c>
      <c r="F2636" s="327" t="str">
        <f ca="1">VLOOKUP(D2636,档案!A:C,3,FALSE)</f>
        <v>武汉开明</v>
      </c>
      <c r="G2636" s="338" t="str">
        <f ca="1">VLOOKUP(D2636,档案!A:B,2,FALSE)</f>
        <v>农商行豹澥支行310028</v>
      </c>
      <c r="H2636" s="328">
        <f ca="1" t="shared" si="419"/>
        <v>45826</v>
      </c>
      <c r="I2636" s="344" t="str">
        <f ca="1" t="shared" si="420"/>
        <v>ETC扣款</v>
      </c>
      <c r="J2636" s="344" t="str">
        <f ca="1" t="shared" si="421"/>
        <v>项目成本</v>
      </c>
      <c r="K2636" s="345">
        <f ca="1" t="shared" si="422"/>
        <v>0</v>
      </c>
      <c r="L2636" s="345">
        <f ca="1" t="shared" si="423"/>
        <v>9.5</v>
      </c>
      <c r="M2636" s="345">
        <f ca="1" t="shared" si="424"/>
        <v>432323.550000001</v>
      </c>
      <c r="N2636" s="345">
        <f ca="1" t="shared" si="425"/>
        <v>0</v>
      </c>
    </row>
    <row r="2637" ht="14.25" hidden="1" spans="1:14">
      <c r="A2637" s="334">
        <f>档案!A2636</f>
        <v>0</v>
      </c>
      <c r="B2637" s="334">
        <f ca="1" t="shared" si="418"/>
        <v>1</v>
      </c>
      <c r="D2637" s="334">
        <f ca="1" t="shared" si="426"/>
        <v>9</v>
      </c>
      <c r="E2637" s="327">
        <f ca="1" t="shared" si="427"/>
        <v>1298</v>
      </c>
      <c r="F2637" s="327" t="str">
        <f ca="1">VLOOKUP(D2637,档案!A:C,3,FALSE)</f>
        <v>武汉开明</v>
      </c>
      <c r="G2637" s="338" t="str">
        <f ca="1">VLOOKUP(D2637,档案!A:B,2,FALSE)</f>
        <v>农商行豹澥支行310028</v>
      </c>
      <c r="H2637" s="328">
        <f ca="1" t="shared" si="419"/>
        <v>45826</v>
      </c>
      <c r="I2637" s="344" t="str">
        <f ca="1" t="shared" si="420"/>
        <v>ETC扣款</v>
      </c>
      <c r="J2637" s="344" t="str">
        <f ca="1" t="shared" si="421"/>
        <v>项目成本</v>
      </c>
      <c r="K2637" s="345">
        <f ca="1" t="shared" si="422"/>
        <v>0</v>
      </c>
      <c r="L2637" s="345">
        <f ca="1" t="shared" si="423"/>
        <v>9.5</v>
      </c>
      <c r="M2637" s="345">
        <f ca="1" t="shared" si="424"/>
        <v>432314.050000001</v>
      </c>
      <c r="N2637" s="345">
        <f ca="1" t="shared" si="425"/>
        <v>0</v>
      </c>
    </row>
    <row r="2638" ht="14.25" hidden="1" spans="1:14">
      <c r="A2638" s="334">
        <f>档案!A2637</f>
        <v>0</v>
      </c>
      <c r="B2638" s="334">
        <f ca="1" t="shared" si="418"/>
        <v>1</v>
      </c>
      <c r="D2638" s="334">
        <f ca="1" t="shared" si="426"/>
        <v>9</v>
      </c>
      <c r="E2638" s="327">
        <f ca="1" t="shared" si="427"/>
        <v>1299</v>
      </c>
      <c r="F2638" s="327" t="str">
        <f ca="1">VLOOKUP(D2638,档案!A:C,3,FALSE)</f>
        <v>武汉开明</v>
      </c>
      <c r="G2638" s="338" t="str">
        <f ca="1">VLOOKUP(D2638,档案!A:B,2,FALSE)</f>
        <v>农商行豹澥支行310028</v>
      </c>
      <c r="H2638" s="328">
        <f ca="1" t="shared" si="419"/>
        <v>45826</v>
      </c>
      <c r="I2638" s="344" t="str">
        <f ca="1" t="shared" si="420"/>
        <v>ETC扣款</v>
      </c>
      <c r="J2638" s="344" t="str">
        <f ca="1" t="shared" si="421"/>
        <v>项目成本</v>
      </c>
      <c r="K2638" s="345">
        <f ca="1" t="shared" si="422"/>
        <v>0</v>
      </c>
      <c r="L2638" s="345">
        <f ca="1" t="shared" si="423"/>
        <v>9.5</v>
      </c>
      <c r="M2638" s="345">
        <f ca="1" t="shared" si="424"/>
        <v>432304.550000001</v>
      </c>
      <c r="N2638" s="345">
        <f ca="1" t="shared" si="425"/>
        <v>0</v>
      </c>
    </row>
    <row r="2639" ht="14.25" hidden="1" spans="1:14">
      <c r="A2639" s="334">
        <f>档案!A2638</f>
        <v>0</v>
      </c>
      <c r="B2639" s="334">
        <f ca="1" t="shared" si="418"/>
        <v>1</v>
      </c>
      <c r="D2639" s="334">
        <f ca="1" t="shared" si="426"/>
        <v>9</v>
      </c>
      <c r="E2639" s="327">
        <f ca="1" t="shared" si="427"/>
        <v>1300</v>
      </c>
      <c r="F2639" s="327" t="str">
        <f ca="1">VLOOKUP(D2639,档案!A:C,3,FALSE)</f>
        <v>武汉开明</v>
      </c>
      <c r="G2639" s="338" t="str">
        <f ca="1">VLOOKUP(D2639,档案!A:B,2,FALSE)</f>
        <v>农商行豹澥支行310028</v>
      </c>
      <c r="H2639" s="328">
        <f ca="1" t="shared" si="419"/>
        <v>45826</v>
      </c>
      <c r="I2639" s="344" t="str">
        <f ca="1" t="shared" si="420"/>
        <v>ETC扣款</v>
      </c>
      <c r="J2639" s="344" t="str">
        <f ca="1" t="shared" si="421"/>
        <v>项目成本</v>
      </c>
      <c r="K2639" s="345">
        <f ca="1" t="shared" si="422"/>
        <v>0</v>
      </c>
      <c r="L2639" s="345">
        <f ca="1" t="shared" si="423"/>
        <v>9.5</v>
      </c>
      <c r="M2639" s="345">
        <f ca="1" t="shared" si="424"/>
        <v>432295.050000001</v>
      </c>
      <c r="N2639" s="345">
        <f ca="1" t="shared" si="425"/>
        <v>0</v>
      </c>
    </row>
    <row r="2640" ht="14.25" hidden="1" spans="1:14">
      <c r="A2640" s="334">
        <f>档案!A2639</f>
        <v>0</v>
      </c>
      <c r="B2640" s="334">
        <f ca="1" t="shared" si="418"/>
        <v>1</v>
      </c>
      <c r="D2640" s="334">
        <f ca="1" t="shared" si="426"/>
        <v>9</v>
      </c>
      <c r="E2640" s="327">
        <f ca="1" t="shared" si="427"/>
        <v>1301</v>
      </c>
      <c r="F2640" s="327" t="str">
        <f ca="1">VLOOKUP(D2640,档案!A:C,3,FALSE)</f>
        <v>武汉开明</v>
      </c>
      <c r="G2640" s="338" t="str">
        <f ca="1">VLOOKUP(D2640,档案!A:B,2,FALSE)</f>
        <v>农商行豹澥支行310028</v>
      </c>
      <c r="H2640" s="328">
        <f ca="1" t="shared" si="419"/>
        <v>45826</v>
      </c>
      <c r="I2640" s="344" t="str">
        <f ca="1" t="shared" si="420"/>
        <v>ETC扣款</v>
      </c>
      <c r="J2640" s="344" t="str">
        <f ca="1" t="shared" si="421"/>
        <v>项目成本</v>
      </c>
      <c r="K2640" s="345">
        <f ca="1" t="shared" si="422"/>
        <v>0</v>
      </c>
      <c r="L2640" s="345">
        <f ca="1" t="shared" si="423"/>
        <v>60.33</v>
      </c>
      <c r="M2640" s="345">
        <f ca="1" t="shared" si="424"/>
        <v>432234.720000001</v>
      </c>
      <c r="N2640" s="345">
        <f ca="1" t="shared" si="425"/>
        <v>0</v>
      </c>
    </row>
    <row r="2641" ht="14.25" hidden="1" spans="1:14">
      <c r="A2641" s="334">
        <f>档案!A2640</f>
        <v>0</v>
      </c>
      <c r="B2641" s="334">
        <f ca="1" t="shared" si="418"/>
        <v>1</v>
      </c>
      <c r="D2641" s="334">
        <f ca="1" t="shared" si="426"/>
        <v>9</v>
      </c>
      <c r="E2641" s="327">
        <f ca="1" t="shared" si="427"/>
        <v>1302</v>
      </c>
      <c r="F2641" s="327" t="str">
        <f ca="1">VLOOKUP(D2641,档案!A:C,3,FALSE)</f>
        <v>武汉开明</v>
      </c>
      <c r="G2641" s="338" t="str">
        <f ca="1">VLOOKUP(D2641,档案!A:B,2,FALSE)</f>
        <v>农商行豹澥支行310028</v>
      </c>
      <c r="H2641" s="328">
        <f ca="1" t="shared" si="419"/>
        <v>45827</v>
      </c>
      <c r="I2641" s="344" t="str">
        <f ca="1" t="shared" si="420"/>
        <v>转林家祥借支</v>
      </c>
      <c r="J2641" s="344" t="str">
        <f ca="1" t="shared" si="421"/>
        <v>项目成本</v>
      </c>
      <c r="K2641" s="345">
        <f ca="1" t="shared" si="422"/>
        <v>0</v>
      </c>
      <c r="L2641" s="345">
        <f ca="1" t="shared" si="423"/>
        <v>10000</v>
      </c>
      <c r="M2641" s="345">
        <f ca="1" t="shared" si="424"/>
        <v>422234.720000001</v>
      </c>
      <c r="N2641" s="345">
        <f ca="1" t="shared" si="425"/>
        <v>0</v>
      </c>
    </row>
    <row r="2642" ht="14.25" hidden="1" spans="1:14">
      <c r="A2642" s="334">
        <f>档案!A2641</f>
        <v>0</v>
      </c>
      <c r="B2642" s="334">
        <f ca="1" t="shared" si="418"/>
        <v>1</v>
      </c>
      <c r="D2642" s="334">
        <f ca="1" t="shared" si="426"/>
        <v>9</v>
      </c>
      <c r="E2642" s="327">
        <f ca="1" t="shared" si="427"/>
        <v>1303</v>
      </c>
      <c r="F2642" s="327" t="str">
        <f ca="1">VLOOKUP(D2642,档案!A:C,3,FALSE)</f>
        <v>武汉开明</v>
      </c>
      <c r="G2642" s="338" t="str">
        <f ca="1">VLOOKUP(D2642,档案!A:B,2,FALSE)</f>
        <v>农商行豹澥支行310028</v>
      </c>
      <c r="H2642" s="328">
        <f ca="1" t="shared" si="419"/>
        <v>45827</v>
      </c>
      <c r="I2642" s="344" t="str">
        <f ca="1" t="shared" si="420"/>
        <v>ETC扣款</v>
      </c>
      <c r="J2642" s="344" t="str">
        <f ca="1" t="shared" si="421"/>
        <v>项目成本</v>
      </c>
      <c r="K2642" s="345">
        <f ca="1" t="shared" si="422"/>
        <v>0</v>
      </c>
      <c r="L2642" s="345">
        <f ca="1" t="shared" si="423"/>
        <v>41.73</v>
      </c>
      <c r="M2642" s="345">
        <f ca="1" t="shared" si="424"/>
        <v>422192.990000001</v>
      </c>
      <c r="N2642" s="345">
        <f ca="1" t="shared" si="425"/>
        <v>0</v>
      </c>
    </row>
    <row r="2643" ht="14.25" hidden="1" spans="1:14">
      <c r="A2643" s="334">
        <f>档案!A2642</f>
        <v>0</v>
      </c>
      <c r="B2643" s="334">
        <f ca="1" t="shared" si="418"/>
        <v>1</v>
      </c>
      <c r="D2643" s="334">
        <f ca="1" t="shared" si="426"/>
        <v>9</v>
      </c>
      <c r="E2643" s="327">
        <f ca="1" t="shared" si="427"/>
        <v>1304</v>
      </c>
      <c r="F2643" s="327" t="str">
        <f ca="1">VLOOKUP(D2643,档案!A:C,3,FALSE)</f>
        <v>武汉开明</v>
      </c>
      <c r="G2643" s="338" t="str">
        <f ca="1">VLOOKUP(D2643,档案!A:B,2,FALSE)</f>
        <v>农商行豹澥支行310028</v>
      </c>
      <c r="H2643" s="328">
        <f ca="1" t="shared" si="419"/>
        <v>45828</v>
      </c>
      <c r="I2643" s="344" t="str">
        <f ca="1" t="shared" si="420"/>
        <v>武汉农商行转武汉工行</v>
      </c>
      <c r="J2643" s="344" t="str">
        <f ca="1" t="shared" si="421"/>
        <v>转出他行或提现</v>
      </c>
      <c r="K2643" s="345">
        <f ca="1" t="shared" si="422"/>
        <v>0</v>
      </c>
      <c r="L2643" s="345">
        <f ca="1" t="shared" si="423"/>
        <v>10000</v>
      </c>
      <c r="M2643" s="345">
        <f ca="1" t="shared" si="424"/>
        <v>412192.990000001</v>
      </c>
      <c r="N2643" s="345">
        <f ca="1" t="shared" si="425"/>
        <v>0</v>
      </c>
    </row>
    <row r="2644" ht="14.25" hidden="1" spans="1:14">
      <c r="A2644" s="334">
        <f>档案!A2643</f>
        <v>0</v>
      </c>
      <c r="B2644" s="334">
        <f ca="1" t="shared" si="418"/>
        <v>1</v>
      </c>
      <c r="D2644" s="334">
        <f ca="1" t="shared" si="426"/>
        <v>9</v>
      </c>
      <c r="E2644" s="327">
        <f ca="1" t="shared" si="427"/>
        <v>1305</v>
      </c>
      <c r="F2644" s="327" t="str">
        <f ca="1">VLOOKUP(D2644,档案!A:C,3,FALSE)</f>
        <v>武汉开明</v>
      </c>
      <c r="G2644" s="338" t="str">
        <f ca="1">VLOOKUP(D2644,档案!A:B,2,FALSE)</f>
        <v>农商行豹澥支行310028</v>
      </c>
      <c r="H2644" s="328">
        <f ca="1" t="shared" si="419"/>
        <v>45828</v>
      </c>
      <c r="I2644" s="344" t="str">
        <f ca="1" t="shared" si="420"/>
        <v>日照钢铁托轮油采购费付洛阳正本润滑材料有限公司</v>
      </c>
      <c r="J2644" s="344" t="str">
        <f ca="1" t="shared" si="421"/>
        <v>项目成本</v>
      </c>
      <c r="K2644" s="345">
        <f ca="1" t="shared" si="422"/>
        <v>0</v>
      </c>
      <c r="L2644" s="345">
        <f ca="1" t="shared" si="423"/>
        <v>4590</v>
      </c>
      <c r="M2644" s="345">
        <f ca="1" t="shared" si="424"/>
        <v>407602.990000001</v>
      </c>
      <c r="N2644" s="345">
        <f ca="1" t="shared" si="425"/>
        <v>0</v>
      </c>
    </row>
    <row r="2645" ht="14.25" hidden="1" spans="1:14">
      <c r="A2645" s="334">
        <f>档案!A2644</f>
        <v>0</v>
      </c>
      <c r="B2645" s="334">
        <f ca="1" t="shared" si="418"/>
        <v>1</v>
      </c>
      <c r="D2645" s="334">
        <f ca="1" t="shared" si="426"/>
        <v>9</v>
      </c>
      <c r="E2645" s="327">
        <f ca="1" t="shared" si="427"/>
        <v>1306</v>
      </c>
      <c r="F2645" s="327" t="str">
        <f ca="1">VLOOKUP(D2645,档案!A:C,3,FALSE)</f>
        <v>武汉开明</v>
      </c>
      <c r="G2645" s="338" t="str">
        <f ca="1">VLOOKUP(D2645,档案!A:B,2,FALSE)</f>
        <v>农商行豹澥支行310028</v>
      </c>
      <c r="H2645" s="328">
        <f ca="1" t="shared" si="419"/>
        <v>45828</v>
      </c>
      <c r="I2645" s="344" t="str">
        <f ca="1" t="shared" si="420"/>
        <v>综合部蒋霞报销临时采购办公用品（青海发投考勤机及U盘）--个人</v>
      </c>
      <c r="J2645" s="344" t="str">
        <f ca="1" t="shared" si="421"/>
        <v>付日常费用</v>
      </c>
      <c r="K2645" s="345">
        <f ca="1" t="shared" si="422"/>
        <v>0</v>
      </c>
      <c r="L2645" s="345">
        <f ca="1" t="shared" si="423"/>
        <v>927.02</v>
      </c>
      <c r="M2645" s="345">
        <f ca="1" t="shared" si="424"/>
        <v>406675.970000001</v>
      </c>
      <c r="N2645" s="345">
        <f ca="1" t="shared" si="425"/>
        <v>0</v>
      </c>
    </row>
    <row r="2646" ht="14.25" hidden="1" spans="1:14">
      <c r="A2646" s="334">
        <f>档案!A2645</f>
        <v>0</v>
      </c>
      <c r="B2646" s="334">
        <f ca="1" t="shared" si="418"/>
        <v>1</v>
      </c>
      <c r="D2646" s="334">
        <f ca="1" t="shared" si="426"/>
        <v>9</v>
      </c>
      <c r="E2646" s="327">
        <f ca="1" t="shared" si="427"/>
        <v>1307</v>
      </c>
      <c r="F2646" s="327" t="str">
        <f ca="1">VLOOKUP(D2646,档案!A:C,3,FALSE)</f>
        <v>武汉开明</v>
      </c>
      <c r="G2646" s="338" t="str">
        <f ca="1">VLOOKUP(D2646,档案!A:B,2,FALSE)</f>
        <v>农商行豹澥支行310028</v>
      </c>
      <c r="H2646" s="328">
        <f ca="1" t="shared" si="419"/>
        <v>45828</v>
      </c>
      <c r="I2646" s="344" t="str">
        <f ca="1" t="shared" si="420"/>
        <v>商务部范雅君报销5.27话费充值--个人</v>
      </c>
      <c r="J2646" s="344" t="str">
        <f ca="1" t="shared" si="421"/>
        <v>付日常费用</v>
      </c>
      <c r="K2646" s="345">
        <f ca="1" t="shared" si="422"/>
        <v>0</v>
      </c>
      <c r="L2646" s="345">
        <f ca="1" t="shared" si="423"/>
        <v>60.59</v>
      </c>
      <c r="M2646" s="345">
        <f ca="1" t="shared" si="424"/>
        <v>406615.380000001</v>
      </c>
      <c r="N2646" s="345">
        <f ca="1" t="shared" si="425"/>
        <v>0</v>
      </c>
    </row>
    <row r="2647" ht="14.25" hidden="1" spans="1:14">
      <c r="A2647" s="334">
        <f>档案!A2646</f>
        <v>0</v>
      </c>
      <c r="B2647" s="334">
        <f ca="1" t="shared" si="418"/>
        <v>1</v>
      </c>
      <c r="D2647" s="334">
        <f ca="1" t="shared" si="426"/>
        <v>9</v>
      </c>
      <c r="E2647" s="327">
        <f ca="1" t="shared" si="427"/>
        <v>1308</v>
      </c>
      <c r="F2647" s="327" t="str">
        <f ca="1">VLOOKUP(D2647,档案!A:C,3,FALSE)</f>
        <v>武汉开明</v>
      </c>
      <c r="G2647" s="338" t="str">
        <f ca="1">VLOOKUP(D2647,档案!A:B,2,FALSE)</f>
        <v>农商行豹澥支行310028</v>
      </c>
      <c r="H2647" s="328">
        <f ca="1" t="shared" si="419"/>
        <v>45828</v>
      </c>
      <c r="I2647" s="344" t="str">
        <f ca="1" t="shared" si="420"/>
        <v>销售部管厚良报销安徽皖维5.9资料打印费--个人</v>
      </c>
      <c r="J2647" s="344" t="str">
        <f ca="1" t="shared" si="421"/>
        <v>项目成本</v>
      </c>
      <c r="K2647" s="345">
        <f ca="1" t="shared" si="422"/>
        <v>0</v>
      </c>
      <c r="L2647" s="345">
        <f ca="1" t="shared" si="423"/>
        <v>14.4</v>
      </c>
      <c r="M2647" s="345">
        <f ca="1" t="shared" si="424"/>
        <v>406600.980000001</v>
      </c>
      <c r="N2647" s="345">
        <f ca="1" t="shared" si="425"/>
        <v>0</v>
      </c>
    </row>
    <row r="2648" ht="14.25" hidden="1" spans="1:14">
      <c r="A2648" s="334">
        <f>档案!A2647</f>
        <v>0</v>
      </c>
      <c r="B2648" s="334">
        <f ca="1" t="shared" si="418"/>
        <v>1</v>
      </c>
      <c r="D2648" s="334">
        <f ca="1" t="shared" si="426"/>
        <v>9</v>
      </c>
      <c r="E2648" s="327">
        <f ca="1" t="shared" si="427"/>
        <v>1309</v>
      </c>
      <c r="F2648" s="327" t="str">
        <f ca="1">VLOOKUP(D2648,档案!A:C,3,FALSE)</f>
        <v>武汉开明</v>
      </c>
      <c r="G2648" s="338" t="str">
        <f ca="1">VLOOKUP(D2648,档案!A:B,2,FALSE)</f>
        <v>农商行豹澥支行310028</v>
      </c>
      <c r="H2648" s="328">
        <f ca="1" t="shared" si="419"/>
        <v>45828</v>
      </c>
      <c r="I2648" s="344" t="str">
        <f ca="1" t="shared" si="420"/>
        <v>生产部李权智报销青海发投6.16租皮卡20天，每天租金200元，押金2000元--个人</v>
      </c>
      <c r="J2648" s="344" t="str">
        <f ca="1" t="shared" si="421"/>
        <v>项目成本</v>
      </c>
      <c r="K2648" s="345">
        <f ca="1" t="shared" si="422"/>
        <v>0</v>
      </c>
      <c r="L2648" s="345">
        <f ca="1" t="shared" si="423"/>
        <v>2000</v>
      </c>
      <c r="M2648" s="345">
        <f ca="1" t="shared" si="424"/>
        <v>404600.980000001</v>
      </c>
      <c r="N2648" s="345">
        <f ca="1" t="shared" si="425"/>
        <v>0</v>
      </c>
    </row>
    <row r="2649" ht="14.25" hidden="1" spans="1:14">
      <c r="A2649" s="334">
        <f>档案!A2648</f>
        <v>0</v>
      </c>
      <c r="B2649" s="334">
        <f ca="1" t="shared" si="418"/>
        <v>1</v>
      </c>
      <c r="D2649" s="334">
        <f ca="1" t="shared" si="426"/>
        <v>9</v>
      </c>
      <c r="E2649" s="327">
        <f ca="1" t="shared" si="427"/>
        <v>1310</v>
      </c>
      <c r="F2649" s="327" t="str">
        <f ca="1">VLOOKUP(D2649,档案!A:C,3,FALSE)</f>
        <v>武汉开明</v>
      </c>
      <c r="G2649" s="338" t="str">
        <f ca="1">VLOOKUP(D2649,档案!A:B,2,FALSE)</f>
        <v>农商行豹澥支行310028</v>
      </c>
      <c r="H2649" s="328">
        <f ca="1" t="shared" si="419"/>
        <v>45828</v>
      </c>
      <c r="I2649" s="344" t="str">
        <f ca="1" t="shared" si="420"/>
        <v>生产部项小生报销6.14江苏永钢违章罚款--个人</v>
      </c>
      <c r="J2649" s="344" t="str">
        <f ca="1" t="shared" si="421"/>
        <v>项目成本</v>
      </c>
      <c r="K2649" s="345">
        <f ca="1" t="shared" si="422"/>
        <v>0</v>
      </c>
      <c r="L2649" s="345">
        <f ca="1" t="shared" si="423"/>
        <v>1000</v>
      </c>
      <c r="M2649" s="345">
        <f ca="1" t="shared" si="424"/>
        <v>403600.980000001</v>
      </c>
      <c r="N2649" s="345">
        <f ca="1" t="shared" si="425"/>
        <v>0</v>
      </c>
    </row>
    <row r="2650" ht="14.25" hidden="1" spans="1:14">
      <c r="A2650" s="334">
        <f>档案!A2649</f>
        <v>0</v>
      </c>
      <c r="B2650" s="334">
        <f ca="1" t="shared" si="418"/>
        <v>1</v>
      </c>
      <c r="D2650" s="334">
        <f ca="1" t="shared" si="426"/>
        <v>9</v>
      </c>
      <c r="E2650" s="327">
        <f ca="1" t="shared" si="427"/>
        <v>1311</v>
      </c>
      <c r="F2650" s="327" t="str">
        <f ca="1">VLOOKUP(D2650,档案!A:C,3,FALSE)</f>
        <v>武汉开明</v>
      </c>
      <c r="G2650" s="338" t="str">
        <f ca="1">VLOOKUP(D2650,档案!A:B,2,FALSE)</f>
        <v>农商行豹澥支行310028</v>
      </c>
      <c r="H2650" s="328">
        <f ca="1" t="shared" si="419"/>
        <v>45828</v>
      </c>
      <c r="I2650" s="344" t="str">
        <f ca="1" t="shared" si="420"/>
        <v>生产部李晶用款日照钢铁刘正荣调窑差旅费及人员工资付郭敏--个人</v>
      </c>
      <c r="J2650" s="344" t="str">
        <f ca="1" t="shared" si="421"/>
        <v>项目成本</v>
      </c>
      <c r="K2650" s="345">
        <f ca="1" t="shared" si="422"/>
        <v>0</v>
      </c>
      <c r="L2650" s="345">
        <f ca="1" t="shared" si="423"/>
        <v>22592</v>
      </c>
      <c r="M2650" s="345">
        <f ca="1" t="shared" si="424"/>
        <v>381008.980000001</v>
      </c>
      <c r="N2650" s="345">
        <f ca="1" t="shared" si="425"/>
        <v>0</v>
      </c>
    </row>
    <row r="2651" ht="14.25" hidden="1" spans="1:14">
      <c r="A2651" s="334">
        <f>档案!A2650</f>
        <v>0</v>
      </c>
      <c r="B2651" s="334">
        <f ca="1" t="shared" si="418"/>
        <v>1</v>
      </c>
      <c r="D2651" s="334">
        <f ca="1" t="shared" si="426"/>
        <v>9</v>
      </c>
      <c r="E2651" s="327">
        <f ca="1" t="shared" si="427"/>
        <v>1312</v>
      </c>
      <c r="F2651" s="327" t="str">
        <f ca="1">VLOOKUP(D2651,档案!A:C,3,FALSE)</f>
        <v>武汉开明</v>
      </c>
      <c r="G2651" s="338" t="str">
        <f ca="1">VLOOKUP(D2651,档案!A:B,2,FALSE)</f>
        <v>农商行豹澥支行310028</v>
      </c>
      <c r="H2651" s="328">
        <f ca="1" t="shared" si="419"/>
        <v>45828</v>
      </c>
      <c r="I2651" s="344" t="str">
        <f ca="1" t="shared" si="420"/>
        <v>生产部余永昕报销烧结分厂打印资料工作牌--个人</v>
      </c>
      <c r="J2651" s="344" t="str">
        <f ca="1" t="shared" si="421"/>
        <v>项目成本</v>
      </c>
      <c r="K2651" s="345">
        <f ca="1" t="shared" si="422"/>
        <v>0</v>
      </c>
      <c r="L2651" s="345">
        <f ca="1" t="shared" si="423"/>
        <v>75</v>
      </c>
      <c r="M2651" s="345">
        <f ca="1" t="shared" si="424"/>
        <v>380933.980000001</v>
      </c>
      <c r="N2651" s="345">
        <f ca="1" t="shared" si="425"/>
        <v>0</v>
      </c>
    </row>
    <row r="2652" ht="14.25" hidden="1" spans="1:14">
      <c r="A2652" s="334">
        <f>档案!A2651</f>
        <v>0</v>
      </c>
      <c r="B2652" s="334">
        <f ca="1" t="shared" si="418"/>
        <v>1</v>
      </c>
      <c r="D2652" s="334">
        <f ca="1" t="shared" si="426"/>
        <v>9</v>
      </c>
      <c r="E2652" s="327">
        <f ca="1" t="shared" si="427"/>
        <v>1313</v>
      </c>
      <c r="F2652" s="327" t="str">
        <f ca="1">VLOOKUP(D2652,档案!A:C,3,FALSE)</f>
        <v>武汉开明</v>
      </c>
      <c r="G2652" s="338" t="str">
        <f ca="1">VLOOKUP(D2652,档案!A:B,2,FALSE)</f>
        <v>农商行豹澥支行310028</v>
      </c>
      <c r="H2652" s="328">
        <f ca="1" t="shared" si="419"/>
        <v>45828</v>
      </c>
      <c r="I2652" s="344" t="str">
        <f ca="1" t="shared" si="420"/>
        <v>生产部李权智用款公司货车从四川峨胜到青海发投司机工资付林全意--个人</v>
      </c>
      <c r="J2652" s="344" t="str">
        <f ca="1" t="shared" si="421"/>
        <v>项目成本</v>
      </c>
      <c r="K2652" s="345">
        <f ca="1" t="shared" si="422"/>
        <v>0</v>
      </c>
      <c r="L2652" s="345">
        <f ca="1" t="shared" si="423"/>
        <v>1000</v>
      </c>
      <c r="M2652" s="345">
        <f ca="1" t="shared" si="424"/>
        <v>379933.980000001</v>
      </c>
      <c r="N2652" s="345">
        <f ca="1" t="shared" si="425"/>
        <v>0</v>
      </c>
    </row>
    <row r="2653" ht="14.25" hidden="1" spans="1:14">
      <c r="A2653" s="334">
        <f>档案!A2652</f>
        <v>0</v>
      </c>
      <c r="B2653" s="334">
        <f ca="1" t="shared" si="418"/>
        <v>1</v>
      </c>
      <c r="D2653" s="334">
        <f ca="1" t="shared" si="426"/>
        <v>9</v>
      </c>
      <c r="E2653" s="327">
        <f ca="1" t="shared" si="427"/>
        <v>1314</v>
      </c>
      <c r="F2653" s="327" t="str">
        <f ca="1">VLOOKUP(D2653,档案!A:C,3,FALSE)</f>
        <v>武汉开明</v>
      </c>
      <c r="G2653" s="338" t="str">
        <f ca="1">VLOOKUP(D2653,档案!A:B,2,FALSE)</f>
        <v>农商行豹澥支行310028</v>
      </c>
      <c r="H2653" s="328">
        <f ca="1" t="shared" si="419"/>
        <v>45828</v>
      </c>
      <c r="I2653" s="344" t="str">
        <f ca="1" t="shared" si="420"/>
        <v>生产部李晶报销日照快递对讲机至江苏永刚--个人</v>
      </c>
      <c r="J2653" s="344" t="str">
        <f ca="1" t="shared" si="421"/>
        <v>项目成本</v>
      </c>
      <c r="K2653" s="345">
        <f ca="1" t="shared" si="422"/>
        <v>0</v>
      </c>
      <c r="L2653" s="345">
        <f ca="1" t="shared" si="423"/>
        <v>19</v>
      </c>
      <c r="M2653" s="345">
        <f ca="1" t="shared" si="424"/>
        <v>379914.980000001</v>
      </c>
      <c r="N2653" s="345">
        <f ca="1" t="shared" si="425"/>
        <v>0</v>
      </c>
    </row>
    <row r="2654" ht="14.25" hidden="1" spans="1:14">
      <c r="A2654" s="334">
        <f>档案!A2653</f>
        <v>0</v>
      </c>
      <c r="B2654" s="334">
        <f ca="1" t="shared" si="418"/>
        <v>1</v>
      </c>
      <c r="D2654" s="334">
        <f ca="1" t="shared" si="426"/>
        <v>9</v>
      </c>
      <c r="E2654" s="327">
        <f ca="1" t="shared" si="427"/>
        <v>1315</v>
      </c>
      <c r="F2654" s="327" t="str">
        <f ca="1">VLOOKUP(D2654,档案!A:C,3,FALSE)</f>
        <v>武汉开明</v>
      </c>
      <c r="G2654" s="338" t="str">
        <f ca="1">VLOOKUP(D2654,档案!A:B,2,FALSE)</f>
        <v>农商行豹澥支行310028</v>
      </c>
      <c r="H2654" s="328">
        <f ca="1" t="shared" si="419"/>
        <v>45828</v>
      </c>
      <c r="I2654" s="344" t="str">
        <f ca="1" t="shared" si="420"/>
        <v>生产部张泽松报销日照钢铁6.10交通费--个人</v>
      </c>
      <c r="J2654" s="344" t="str">
        <f ca="1" t="shared" si="421"/>
        <v>项目成本</v>
      </c>
      <c r="K2654" s="345">
        <f ca="1" t="shared" si="422"/>
        <v>0</v>
      </c>
      <c r="L2654" s="345">
        <f ca="1" t="shared" si="423"/>
        <v>250.64</v>
      </c>
      <c r="M2654" s="345">
        <f ca="1" t="shared" si="424"/>
        <v>379664.340000001</v>
      </c>
      <c r="N2654" s="345">
        <f ca="1" t="shared" si="425"/>
        <v>0</v>
      </c>
    </row>
    <row r="2655" ht="14.25" hidden="1" spans="1:14">
      <c r="A2655" s="334">
        <f>档案!A2654</f>
        <v>0</v>
      </c>
      <c r="B2655" s="334">
        <f ca="1" t="shared" si="418"/>
        <v>1</v>
      </c>
      <c r="D2655" s="334">
        <f ca="1" t="shared" si="426"/>
        <v>9</v>
      </c>
      <c r="E2655" s="327">
        <f ca="1" t="shared" si="427"/>
        <v>1316</v>
      </c>
      <c r="F2655" s="327" t="str">
        <f ca="1">VLOOKUP(D2655,档案!A:C,3,FALSE)</f>
        <v>武汉开明</v>
      </c>
      <c r="G2655" s="338" t="str">
        <f ca="1">VLOOKUP(D2655,档案!A:B,2,FALSE)</f>
        <v>农商行豹澥支行310028</v>
      </c>
      <c r="H2655" s="328">
        <f ca="1" t="shared" si="419"/>
        <v>45828</v>
      </c>
      <c r="I2655" s="344" t="str">
        <f ca="1" t="shared" si="420"/>
        <v>生产部余永昕报销永钢烧结去永钢石灰厂拉工具车费--个人</v>
      </c>
      <c r="J2655" s="344" t="str">
        <f ca="1" t="shared" si="421"/>
        <v>项目成本</v>
      </c>
      <c r="K2655" s="345">
        <f ca="1" t="shared" si="422"/>
        <v>0</v>
      </c>
      <c r="L2655" s="345">
        <f ca="1" t="shared" si="423"/>
        <v>80</v>
      </c>
      <c r="M2655" s="345">
        <f ca="1" t="shared" si="424"/>
        <v>379584.340000001</v>
      </c>
      <c r="N2655" s="345">
        <f ca="1" t="shared" si="425"/>
        <v>0</v>
      </c>
    </row>
    <row r="2656" ht="14.25" hidden="1" spans="1:14">
      <c r="A2656" s="334">
        <f>档案!A2655</f>
        <v>0</v>
      </c>
      <c r="B2656" s="334">
        <f ca="1" t="shared" si="418"/>
        <v>1</v>
      </c>
      <c r="D2656" s="334">
        <f ca="1" t="shared" si="426"/>
        <v>9</v>
      </c>
      <c r="E2656" s="327">
        <f ca="1" t="shared" si="427"/>
        <v>1317</v>
      </c>
      <c r="F2656" s="327" t="str">
        <f ca="1">VLOOKUP(D2656,档案!A:C,3,FALSE)</f>
        <v>武汉开明</v>
      </c>
      <c r="G2656" s="338" t="str">
        <f ca="1">VLOOKUP(D2656,档案!A:B,2,FALSE)</f>
        <v>农商行豹澥支行310028</v>
      </c>
      <c r="H2656" s="328">
        <f ca="1" t="shared" si="419"/>
        <v>45828</v>
      </c>
      <c r="I2656" s="344" t="str">
        <f ca="1" t="shared" si="420"/>
        <v>生产部包兴报销烧结分厂6.11交通费--个人</v>
      </c>
      <c r="J2656" s="344" t="str">
        <f ca="1" t="shared" si="421"/>
        <v>项目成本</v>
      </c>
      <c r="K2656" s="345">
        <f ca="1" t="shared" si="422"/>
        <v>0</v>
      </c>
      <c r="L2656" s="345">
        <f ca="1" t="shared" si="423"/>
        <v>335</v>
      </c>
      <c r="M2656" s="345">
        <f ca="1" t="shared" si="424"/>
        <v>379249.340000001</v>
      </c>
      <c r="N2656" s="345">
        <f ca="1" t="shared" si="425"/>
        <v>0</v>
      </c>
    </row>
    <row r="2657" ht="14.25" hidden="1" spans="1:14">
      <c r="A2657" s="334">
        <f>档案!A2656</f>
        <v>0</v>
      </c>
      <c r="B2657" s="334">
        <f ca="1" t="shared" si="418"/>
        <v>1</v>
      </c>
      <c r="D2657" s="334">
        <f ca="1" t="shared" si="426"/>
        <v>9</v>
      </c>
      <c r="E2657" s="327">
        <f ca="1" t="shared" si="427"/>
        <v>1318</v>
      </c>
      <c r="F2657" s="327" t="str">
        <f ca="1">VLOOKUP(D2657,档案!A:C,3,FALSE)</f>
        <v>武汉开明</v>
      </c>
      <c r="G2657" s="338" t="str">
        <f ca="1">VLOOKUP(D2657,档案!A:B,2,FALSE)</f>
        <v>农商行豹澥支行310028</v>
      </c>
      <c r="H2657" s="328">
        <f ca="1" t="shared" si="419"/>
        <v>45828</v>
      </c>
      <c r="I2657" s="344" t="str">
        <f ca="1" t="shared" si="420"/>
        <v>生产部余永昕报销烧结分厂现场安全罚款--个人</v>
      </c>
      <c r="J2657" s="344" t="str">
        <f ca="1" t="shared" si="421"/>
        <v>项目成本</v>
      </c>
      <c r="K2657" s="345">
        <f ca="1" t="shared" si="422"/>
        <v>0</v>
      </c>
      <c r="L2657" s="345">
        <f ca="1" t="shared" si="423"/>
        <v>3200</v>
      </c>
      <c r="M2657" s="345">
        <f ca="1" t="shared" si="424"/>
        <v>376049.340000001</v>
      </c>
      <c r="N2657" s="345">
        <f ca="1" t="shared" si="425"/>
        <v>0</v>
      </c>
    </row>
    <row r="2658" ht="14.25" hidden="1" spans="1:14">
      <c r="A2658" s="334">
        <f>档案!A2657</f>
        <v>0</v>
      </c>
      <c r="B2658" s="334">
        <f ca="1" t="shared" si="418"/>
        <v>1</v>
      </c>
      <c r="D2658" s="334">
        <f ca="1" t="shared" si="426"/>
        <v>9</v>
      </c>
      <c r="E2658" s="327">
        <f ca="1" t="shared" si="427"/>
        <v>1319</v>
      </c>
      <c r="F2658" s="327" t="str">
        <f ca="1">VLOOKUP(D2658,档案!A:C,3,FALSE)</f>
        <v>武汉开明</v>
      </c>
      <c r="G2658" s="338" t="str">
        <f ca="1">VLOOKUP(D2658,档案!A:B,2,FALSE)</f>
        <v>农商行豹澥支行310028</v>
      </c>
      <c r="H2658" s="328">
        <f ca="1" t="shared" si="419"/>
        <v>45828</v>
      </c>
      <c r="I2658" s="344" t="str">
        <f ca="1" t="shared" si="420"/>
        <v>生产部余永昕报销曲阳金隅5.31-6.1交通费--个人</v>
      </c>
      <c r="J2658" s="344" t="str">
        <f ca="1" t="shared" si="421"/>
        <v>项目成本</v>
      </c>
      <c r="K2658" s="345">
        <f ca="1" t="shared" si="422"/>
        <v>0</v>
      </c>
      <c r="L2658" s="345">
        <f ca="1" t="shared" si="423"/>
        <v>294</v>
      </c>
      <c r="M2658" s="345">
        <f ca="1" t="shared" si="424"/>
        <v>375755.340000001</v>
      </c>
      <c r="N2658" s="345">
        <f ca="1" t="shared" si="425"/>
        <v>0</v>
      </c>
    </row>
    <row r="2659" ht="14.25" hidden="1" spans="1:14">
      <c r="A2659" s="334">
        <f>档案!A2658</f>
        <v>0</v>
      </c>
      <c r="B2659" s="334">
        <f ca="1" t="shared" si="418"/>
        <v>1</v>
      </c>
      <c r="D2659" s="334">
        <f ca="1" t="shared" si="426"/>
        <v>9</v>
      </c>
      <c r="E2659" s="327">
        <f ca="1" t="shared" si="427"/>
        <v>1320</v>
      </c>
      <c r="F2659" s="327" t="str">
        <f ca="1">VLOOKUP(D2659,档案!A:C,3,FALSE)</f>
        <v>武汉开明</v>
      </c>
      <c r="G2659" s="338" t="str">
        <f ca="1">VLOOKUP(D2659,档案!A:B,2,FALSE)</f>
        <v>农商行豹澥支行310028</v>
      </c>
      <c r="H2659" s="328">
        <f ca="1" t="shared" si="419"/>
        <v>45828</v>
      </c>
      <c r="I2659" s="344" t="str">
        <f ca="1" t="shared" si="420"/>
        <v>生产部余永昕报销6.4鄂州出发安徽皖维交通费--个人</v>
      </c>
      <c r="J2659" s="344" t="str">
        <f ca="1" t="shared" si="421"/>
        <v>项目成本</v>
      </c>
      <c r="K2659" s="345">
        <f ca="1" t="shared" si="422"/>
        <v>0</v>
      </c>
      <c r="L2659" s="345">
        <f ca="1" t="shared" si="423"/>
        <v>194</v>
      </c>
      <c r="M2659" s="345">
        <f ca="1" t="shared" si="424"/>
        <v>375561.340000001</v>
      </c>
      <c r="N2659" s="345">
        <f ca="1" t="shared" si="425"/>
        <v>0</v>
      </c>
    </row>
    <row r="2660" ht="14.25" hidden="1" spans="1:14">
      <c r="A2660" s="334">
        <f>档案!A2659</f>
        <v>0</v>
      </c>
      <c r="B2660" s="334">
        <f ca="1" t="shared" si="418"/>
        <v>1</v>
      </c>
      <c r="D2660" s="334">
        <f ca="1" t="shared" si="426"/>
        <v>9</v>
      </c>
      <c r="E2660" s="327">
        <f ca="1" t="shared" si="427"/>
        <v>1321</v>
      </c>
      <c r="F2660" s="327" t="str">
        <f ca="1">VLOOKUP(D2660,档案!A:C,3,FALSE)</f>
        <v>武汉开明</v>
      </c>
      <c r="G2660" s="338" t="str">
        <f ca="1">VLOOKUP(D2660,档案!A:B,2,FALSE)</f>
        <v>农商行豹澥支行310028</v>
      </c>
      <c r="H2660" s="328">
        <f ca="1" t="shared" si="419"/>
        <v>45828</v>
      </c>
      <c r="I2660" s="344" t="str">
        <f ca="1" t="shared" si="420"/>
        <v>生产部余永昕报销6.5安徽皖维出发江苏永钢交通费--个人</v>
      </c>
      <c r="J2660" s="344" t="str">
        <f ca="1" t="shared" si="421"/>
        <v>项目成本</v>
      </c>
      <c r="K2660" s="345">
        <f ca="1" t="shared" si="422"/>
        <v>0</v>
      </c>
      <c r="L2660" s="345">
        <f ca="1" t="shared" si="423"/>
        <v>199.8</v>
      </c>
      <c r="M2660" s="345">
        <f ca="1" t="shared" si="424"/>
        <v>375361.540000001</v>
      </c>
      <c r="N2660" s="345">
        <f ca="1" t="shared" si="425"/>
        <v>0</v>
      </c>
    </row>
    <row r="2661" ht="14.25" hidden="1" spans="1:14">
      <c r="A2661" s="334">
        <f>档案!A2660</f>
        <v>0</v>
      </c>
      <c r="B2661" s="334">
        <f ca="1" t="shared" si="418"/>
        <v>1</v>
      </c>
      <c r="D2661" s="334">
        <f ca="1" t="shared" si="426"/>
        <v>9</v>
      </c>
      <c r="E2661" s="327">
        <f ca="1" t="shared" si="427"/>
        <v>1322</v>
      </c>
      <c r="F2661" s="327" t="str">
        <f ca="1">VLOOKUP(D2661,档案!A:C,3,FALSE)</f>
        <v>武汉开明</v>
      </c>
      <c r="G2661" s="338" t="str">
        <f ca="1">VLOOKUP(D2661,档案!A:B,2,FALSE)</f>
        <v>农商行豹澥支行310028</v>
      </c>
      <c r="H2661" s="328">
        <f ca="1" t="shared" si="419"/>
        <v>45828</v>
      </c>
      <c r="I2661" s="344" t="str">
        <f ca="1" t="shared" si="420"/>
        <v>生产部余永昕报销6.11江苏永钢到日照钢铁交通费--个人</v>
      </c>
      <c r="J2661" s="344" t="str">
        <f ca="1" t="shared" si="421"/>
        <v>项目成本</v>
      </c>
      <c r="K2661" s="345">
        <f ca="1" t="shared" si="422"/>
        <v>0</v>
      </c>
      <c r="L2661" s="345">
        <f ca="1" t="shared" si="423"/>
        <v>326</v>
      </c>
      <c r="M2661" s="345">
        <f ca="1" t="shared" si="424"/>
        <v>375035.540000001</v>
      </c>
      <c r="N2661" s="345">
        <f ca="1" t="shared" si="425"/>
        <v>0</v>
      </c>
    </row>
    <row r="2662" ht="14.25" hidden="1" spans="1:14">
      <c r="A2662" s="334">
        <f>档案!A2661</f>
        <v>0</v>
      </c>
      <c r="B2662" s="334">
        <f ca="1" t="shared" si="418"/>
        <v>1</v>
      </c>
      <c r="D2662" s="334">
        <f ca="1" t="shared" si="426"/>
        <v>9</v>
      </c>
      <c r="E2662" s="327">
        <f ca="1" t="shared" si="427"/>
        <v>1323</v>
      </c>
      <c r="F2662" s="327" t="str">
        <f ca="1">VLOOKUP(D2662,档案!A:C,3,FALSE)</f>
        <v>武汉开明</v>
      </c>
      <c r="G2662" s="338" t="str">
        <f ca="1">VLOOKUP(D2662,档案!A:B,2,FALSE)</f>
        <v>农商行豹澥支行310028</v>
      </c>
      <c r="H2662" s="328">
        <f ca="1" t="shared" si="419"/>
        <v>45828</v>
      </c>
      <c r="I2662" s="344" t="str">
        <f ca="1" t="shared" si="420"/>
        <v>生产部张泽松报销6.8江苏永钢交通费--个人</v>
      </c>
      <c r="J2662" s="344" t="str">
        <f ca="1" t="shared" si="421"/>
        <v>项目成本</v>
      </c>
      <c r="K2662" s="345">
        <f ca="1" t="shared" si="422"/>
        <v>0</v>
      </c>
      <c r="L2662" s="345">
        <f ca="1" t="shared" si="423"/>
        <v>189</v>
      </c>
      <c r="M2662" s="345">
        <f ca="1" t="shared" si="424"/>
        <v>374846.540000001</v>
      </c>
      <c r="N2662" s="345">
        <f ca="1" t="shared" si="425"/>
        <v>0</v>
      </c>
    </row>
    <row r="2663" ht="14.25" hidden="1" spans="1:14">
      <c r="A2663" s="334">
        <f>档案!A2662</f>
        <v>0</v>
      </c>
      <c r="B2663" s="334">
        <f ca="1" t="shared" si="418"/>
        <v>1</v>
      </c>
      <c r="D2663" s="334">
        <f ca="1" t="shared" si="426"/>
        <v>9</v>
      </c>
      <c r="E2663" s="327">
        <f ca="1" t="shared" si="427"/>
        <v>1324</v>
      </c>
      <c r="F2663" s="327" t="str">
        <f ca="1">VLOOKUP(D2663,档案!A:C,3,FALSE)</f>
        <v>武汉开明</v>
      </c>
      <c r="G2663" s="338" t="str">
        <f ca="1">VLOOKUP(D2663,档案!A:B,2,FALSE)</f>
        <v>农商行豹澥支行310028</v>
      </c>
      <c r="H2663" s="328">
        <f ca="1" t="shared" si="419"/>
        <v>45828</v>
      </c>
      <c r="I2663" s="344" t="str">
        <f ca="1" t="shared" si="420"/>
        <v>生产部房延云报销6.5福建青拓到永钢钢厂交通费--个人</v>
      </c>
      <c r="J2663" s="344" t="str">
        <f ca="1" t="shared" si="421"/>
        <v>项目成本</v>
      </c>
      <c r="K2663" s="345">
        <f ca="1" t="shared" si="422"/>
        <v>0</v>
      </c>
      <c r="L2663" s="345">
        <f ca="1" t="shared" si="423"/>
        <v>331</v>
      </c>
      <c r="M2663" s="345">
        <f ca="1" t="shared" si="424"/>
        <v>374515.540000001</v>
      </c>
      <c r="N2663" s="345">
        <f ca="1" t="shared" si="425"/>
        <v>0</v>
      </c>
    </row>
    <row r="2664" ht="14.25" hidden="1" spans="1:14">
      <c r="A2664" s="334">
        <f>档案!A2663</f>
        <v>0</v>
      </c>
      <c r="B2664" s="334">
        <f ca="1" t="shared" si="418"/>
        <v>1</v>
      </c>
      <c r="D2664" s="334">
        <f ca="1" t="shared" si="426"/>
        <v>9</v>
      </c>
      <c r="E2664" s="327">
        <f ca="1" t="shared" si="427"/>
        <v>1325</v>
      </c>
      <c r="F2664" s="327" t="str">
        <f ca="1">VLOOKUP(D2664,档案!A:C,3,FALSE)</f>
        <v>武汉开明</v>
      </c>
      <c r="G2664" s="338" t="str">
        <f ca="1">VLOOKUP(D2664,档案!A:B,2,FALSE)</f>
        <v>农商行豹澥支行310028</v>
      </c>
      <c r="H2664" s="328">
        <f ca="1" t="shared" si="419"/>
        <v>45828</v>
      </c>
      <c r="I2664" s="344" t="str">
        <f ca="1" t="shared" si="420"/>
        <v>生产部管厚良报销日照钢铁6.6买药28元，洗车15元--个人</v>
      </c>
      <c r="J2664" s="344" t="str">
        <f ca="1" t="shared" si="421"/>
        <v>项目成本</v>
      </c>
      <c r="K2664" s="345">
        <f ca="1" t="shared" si="422"/>
        <v>0</v>
      </c>
      <c r="L2664" s="345">
        <f ca="1" t="shared" si="423"/>
        <v>43</v>
      </c>
      <c r="M2664" s="345">
        <f ca="1" t="shared" si="424"/>
        <v>374472.540000001</v>
      </c>
      <c r="N2664" s="345">
        <f ca="1" t="shared" si="425"/>
        <v>0</v>
      </c>
    </row>
    <row r="2665" ht="14.25" hidden="1" spans="1:14">
      <c r="A2665" s="334">
        <f>档案!A2664</f>
        <v>0</v>
      </c>
      <c r="B2665" s="334">
        <f ca="1" t="shared" si="418"/>
        <v>1</v>
      </c>
      <c r="D2665" s="334">
        <f ca="1" t="shared" si="426"/>
        <v>9</v>
      </c>
      <c r="E2665" s="327">
        <f ca="1" t="shared" si="427"/>
        <v>1326</v>
      </c>
      <c r="F2665" s="327" t="str">
        <f ca="1">VLOOKUP(D2665,档案!A:C,3,FALSE)</f>
        <v>武汉开明</v>
      </c>
      <c r="G2665" s="338" t="str">
        <f ca="1">VLOOKUP(D2665,档案!A:B,2,FALSE)</f>
        <v>农商行豹澥支行310028</v>
      </c>
      <c r="H2665" s="328">
        <f ca="1" t="shared" si="419"/>
        <v>45828</v>
      </c>
      <c r="I2665" s="344" t="str">
        <f ca="1" t="shared" si="420"/>
        <v>生产部马全花报销废淡液钛板安装项目，返工刷漆购买材料--个人</v>
      </c>
      <c r="J2665" s="344" t="str">
        <f ca="1" t="shared" si="421"/>
        <v>项目成本</v>
      </c>
      <c r="K2665" s="345">
        <f ca="1" t="shared" si="422"/>
        <v>0</v>
      </c>
      <c r="L2665" s="345">
        <f ca="1" t="shared" si="423"/>
        <v>120</v>
      </c>
      <c r="M2665" s="345">
        <f ca="1" t="shared" si="424"/>
        <v>374352.540000001</v>
      </c>
      <c r="N2665" s="345">
        <f ca="1" t="shared" si="425"/>
        <v>0</v>
      </c>
    </row>
    <row r="2666" ht="14.25" hidden="1" spans="1:14">
      <c r="A2666" s="334">
        <f>档案!A2665</f>
        <v>0</v>
      </c>
      <c r="B2666" s="334">
        <f ca="1" t="shared" si="418"/>
        <v>1</v>
      </c>
      <c r="D2666" s="334">
        <f ca="1" t="shared" si="426"/>
        <v>9</v>
      </c>
      <c r="E2666" s="327">
        <f ca="1" t="shared" si="427"/>
        <v>1327</v>
      </c>
      <c r="F2666" s="327" t="str">
        <f ca="1">VLOOKUP(D2666,档案!A:C,3,FALSE)</f>
        <v>武汉开明</v>
      </c>
      <c r="G2666" s="338" t="str">
        <f ca="1">VLOOKUP(D2666,档案!A:B,2,FALSE)</f>
        <v>农商行豹澥支行310028</v>
      </c>
      <c r="H2666" s="328">
        <f ca="1" t="shared" si="419"/>
        <v>45828</v>
      </c>
      <c r="I2666" s="344" t="str">
        <f ca="1" t="shared" si="420"/>
        <v>生产部包兴报销烧结分厂6.6交通费--个人</v>
      </c>
      <c r="J2666" s="344" t="str">
        <f ca="1" t="shared" si="421"/>
        <v>项目成本</v>
      </c>
      <c r="K2666" s="345">
        <f ca="1" t="shared" si="422"/>
        <v>0</v>
      </c>
      <c r="L2666" s="345">
        <f ca="1" t="shared" si="423"/>
        <v>183</v>
      </c>
      <c r="M2666" s="345">
        <f ca="1" t="shared" si="424"/>
        <v>374169.540000001</v>
      </c>
      <c r="N2666" s="345">
        <f ca="1" t="shared" si="425"/>
        <v>0</v>
      </c>
    </row>
    <row r="2667" ht="14.25" hidden="1" spans="1:14">
      <c r="A2667" s="334">
        <f>档案!A2666</f>
        <v>0</v>
      </c>
      <c r="B2667" s="334">
        <f ca="1" t="shared" si="418"/>
        <v>1</v>
      </c>
      <c r="D2667" s="334">
        <f ca="1" t="shared" si="426"/>
        <v>9</v>
      </c>
      <c r="E2667" s="327">
        <f ca="1" t="shared" si="427"/>
        <v>1328</v>
      </c>
      <c r="F2667" s="327" t="str">
        <f ca="1">VLOOKUP(D2667,档案!A:C,3,FALSE)</f>
        <v>武汉开明</v>
      </c>
      <c r="G2667" s="338" t="str">
        <f ca="1">VLOOKUP(D2667,档案!A:B,2,FALSE)</f>
        <v>农商行豹澥支行310028</v>
      </c>
      <c r="H2667" s="328">
        <f ca="1" t="shared" si="419"/>
        <v>45828</v>
      </c>
      <c r="I2667" s="344" t="str">
        <f ca="1" t="shared" si="420"/>
        <v>生产部房延云报销福建鼎信6.2交通费--个人</v>
      </c>
      <c r="J2667" s="344" t="str">
        <f ca="1" t="shared" si="421"/>
        <v>项目成本</v>
      </c>
      <c r="K2667" s="345">
        <f ca="1" t="shared" si="422"/>
        <v>0</v>
      </c>
      <c r="L2667" s="345">
        <f ca="1" t="shared" si="423"/>
        <v>302</v>
      </c>
      <c r="M2667" s="345">
        <f ca="1" t="shared" si="424"/>
        <v>373867.540000001</v>
      </c>
      <c r="N2667" s="345">
        <f ca="1" t="shared" si="425"/>
        <v>0</v>
      </c>
    </row>
    <row r="2668" ht="14.25" hidden="1" spans="1:14">
      <c r="A2668" s="334">
        <f>档案!A2667</f>
        <v>0</v>
      </c>
      <c r="B2668" s="334">
        <f ca="1" t="shared" si="418"/>
        <v>1</v>
      </c>
      <c r="D2668" s="334">
        <f ca="1" t="shared" si="426"/>
        <v>9</v>
      </c>
      <c r="E2668" s="327">
        <f ca="1" t="shared" si="427"/>
        <v>1329</v>
      </c>
      <c r="F2668" s="327" t="str">
        <f ca="1">VLOOKUP(D2668,档案!A:C,3,FALSE)</f>
        <v>武汉开明</v>
      </c>
      <c r="G2668" s="338" t="str">
        <f ca="1">VLOOKUP(D2668,档案!A:B,2,FALSE)</f>
        <v>农商行豹澥支行310028</v>
      </c>
      <c r="H2668" s="328">
        <f ca="1" t="shared" si="419"/>
        <v>45828</v>
      </c>
      <c r="I2668" s="344" t="str">
        <f ca="1" t="shared" si="420"/>
        <v>生产部杜继红报销5.18日照钢铁二期清洗瓦座桶加柴油--个人</v>
      </c>
      <c r="J2668" s="344" t="str">
        <f ca="1" t="shared" si="421"/>
        <v>项目成本</v>
      </c>
      <c r="K2668" s="345">
        <f ca="1" t="shared" si="422"/>
        <v>0</v>
      </c>
      <c r="L2668" s="345">
        <f ca="1" t="shared" si="423"/>
        <v>170</v>
      </c>
      <c r="M2668" s="345">
        <f ca="1" t="shared" si="424"/>
        <v>373697.540000001</v>
      </c>
      <c r="N2668" s="345">
        <f ca="1" t="shared" si="425"/>
        <v>0</v>
      </c>
    </row>
    <row r="2669" ht="14.25" hidden="1" spans="1:14">
      <c r="A2669" s="334">
        <f>档案!A2668</f>
        <v>0</v>
      </c>
      <c r="B2669" s="334">
        <f ca="1" t="shared" si="418"/>
        <v>1</v>
      </c>
      <c r="D2669" s="334">
        <f ca="1" t="shared" si="426"/>
        <v>9</v>
      </c>
      <c r="E2669" s="327">
        <f ca="1" t="shared" si="427"/>
        <v>1330</v>
      </c>
      <c r="F2669" s="327" t="str">
        <f ca="1">VLOOKUP(D2669,档案!A:C,3,FALSE)</f>
        <v>武汉开明</v>
      </c>
      <c r="G2669" s="338" t="str">
        <f ca="1">VLOOKUP(D2669,档案!A:B,2,FALSE)</f>
        <v>农商行豹澥支行310028</v>
      </c>
      <c r="H2669" s="328">
        <f ca="1" t="shared" si="419"/>
        <v>45828</v>
      </c>
      <c r="I2669" s="344" t="str">
        <f ca="1" t="shared" si="420"/>
        <v>生产部房延云报销6.2江西赣峰锂业回公司交通费--个人</v>
      </c>
      <c r="J2669" s="344" t="str">
        <f ca="1" t="shared" si="421"/>
        <v>项目成本</v>
      </c>
      <c r="K2669" s="345">
        <f ca="1" t="shared" si="422"/>
        <v>0</v>
      </c>
      <c r="L2669" s="345">
        <f ca="1" t="shared" si="423"/>
        <v>164</v>
      </c>
      <c r="M2669" s="345">
        <f ca="1" t="shared" si="424"/>
        <v>373533.540000001</v>
      </c>
      <c r="N2669" s="345">
        <f ca="1" t="shared" si="425"/>
        <v>0</v>
      </c>
    </row>
    <row r="2670" ht="14.25" hidden="1" spans="1:14">
      <c r="A2670" s="334">
        <f>档案!A2669</f>
        <v>0</v>
      </c>
      <c r="B2670" s="334">
        <f ca="1" t="shared" si="418"/>
        <v>1</v>
      </c>
      <c r="D2670" s="334">
        <f ca="1" t="shared" si="426"/>
        <v>9</v>
      </c>
      <c r="E2670" s="327">
        <f ca="1" t="shared" si="427"/>
        <v>1331</v>
      </c>
      <c r="F2670" s="327" t="str">
        <f ca="1">VLOOKUP(D2670,档案!A:C,3,FALSE)</f>
        <v>武汉开明</v>
      </c>
      <c r="G2670" s="338" t="str">
        <f ca="1">VLOOKUP(D2670,档案!A:B,2,FALSE)</f>
        <v>农商行豹澥支行310028</v>
      </c>
      <c r="H2670" s="328">
        <f ca="1" t="shared" si="419"/>
        <v>45828</v>
      </c>
      <c r="I2670" s="344" t="str">
        <f ca="1" t="shared" si="420"/>
        <v>生产部朱太礼报销日照钢铁5.22-5.23交通费--个人</v>
      </c>
      <c r="J2670" s="344" t="str">
        <f ca="1" t="shared" si="421"/>
        <v>项目成本</v>
      </c>
      <c r="K2670" s="345">
        <f ca="1" t="shared" si="422"/>
        <v>0</v>
      </c>
      <c r="L2670" s="345">
        <f ca="1" t="shared" si="423"/>
        <v>568.57</v>
      </c>
      <c r="M2670" s="345">
        <f ca="1" t="shared" si="424"/>
        <v>372964.970000001</v>
      </c>
      <c r="N2670" s="345">
        <f ca="1" t="shared" si="425"/>
        <v>0</v>
      </c>
    </row>
    <row r="2671" ht="14.25" hidden="1" spans="1:14">
      <c r="A2671" s="334">
        <f>档案!A2670</f>
        <v>0</v>
      </c>
      <c r="B2671" s="334">
        <f ca="1" t="shared" si="418"/>
        <v>1</v>
      </c>
      <c r="D2671" s="334">
        <f ca="1" t="shared" si="426"/>
        <v>9</v>
      </c>
      <c r="E2671" s="327">
        <f ca="1" t="shared" si="427"/>
        <v>1332</v>
      </c>
      <c r="F2671" s="327" t="str">
        <f ca="1">VLOOKUP(D2671,档案!A:C,3,FALSE)</f>
        <v>武汉开明</v>
      </c>
      <c r="G2671" s="338" t="str">
        <f ca="1">VLOOKUP(D2671,档案!A:B,2,FALSE)</f>
        <v>农商行豹澥支行310028</v>
      </c>
      <c r="H2671" s="328">
        <f ca="1" t="shared" si="419"/>
        <v>45828</v>
      </c>
      <c r="I2671" s="344" t="str">
        <f ca="1" t="shared" si="420"/>
        <v>生产部马全花用款青海发投煅烧车间轻灰1#炉调炉零星派工人员工资付高国俊--个人</v>
      </c>
      <c r="J2671" s="344" t="str">
        <f ca="1" t="shared" si="421"/>
        <v>项目成本</v>
      </c>
      <c r="K2671" s="345">
        <f ca="1" t="shared" si="422"/>
        <v>0</v>
      </c>
      <c r="L2671" s="345">
        <f ca="1" t="shared" si="423"/>
        <v>6070</v>
      </c>
      <c r="M2671" s="345">
        <f ca="1" t="shared" si="424"/>
        <v>366894.970000001</v>
      </c>
      <c r="N2671" s="345">
        <f ca="1" t="shared" si="425"/>
        <v>0</v>
      </c>
    </row>
    <row r="2672" ht="14.25" hidden="1" spans="1:14">
      <c r="A2672" s="334">
        <f>档案!A2671</f>
        <v>0</v>
      </c>
      <c r="B2672" s="334">
        <f ca="1" t="shared" si="418"/>
        <v>1</v>
      </c>
      <c r="D2672" s="334">
        <f ca="1" t="shared" si="426"/>
        <v>9</v>
      </c>
      <c r="E2672" s="327">
        <f ca="1" t="shared" si="427"/>
        <v>1333</v>
      </c>
      <c r="F2672" s="327" t="str">
        <f ca="1">VLOOKUP(D2672,档案!A:C,3,FALSE)</f>
        <v>武汉开明</v>
      </c>
      <c r="G2672" s="338" t="str">
        <f ca="1">VLOOKUP(D2672,档案!A:B,2,FALSE)</f>
        <v>农商行豹澥支行310028</v>
      </c>
      <c r="H2672" s="328">
        <f ca="1" t="shared" si="419"/>
        <v>45828</v>
      </c>
      <c r="I2672" s="344" t="str">
        <f ca="1" t="shared" si="420"/>
        <v>生产部喻志明报销日照钢铁安全罚款100元，项目经理连带扣100元。--个人</v>
      </c>
      <c r="J2672" s="344" t="str">
        <f ca="1" t="shared" si="421"/>
        <v>项目成本</v>
      </c>
      <c r="K2672" s="345">
        <f ca="1" t="shared" si="422"/>
        <v>0</v>
      </c>
      <c r="L2672" s="345">
        <f ca="1" t="shared" si="423"/>
        <v>200</v>
      </c>
      <c r="M2672" s="345">
        <f ca="1" t="shared" si="424"/>
        <v>366694.970000001</v>
      </c>
      <c r="N2672" s="345">
        <f ca="1" t="shared" si="425"/>
        <v>0</v>
      </c>
    </row>
    <row r="2673" ht="14.25" hidden="1" spans="1:14">
      <c r="A2673" s="334">
        <f>档案!A2672</f>
        <v>0</v>
      </c>
      <c r="B2673" s="334">
        <f ca="1" t="shared" si="418"/>
        <v>1</v>
      </c>
      <c r="D2673" s="334">
        <f ca="1" t="shared" si="426"/>
        <v>9</v>
      </c>
      <c r="E2673" s="327">
        <f ca="1" t="shared" si="427"/>
        <v>1334</v>
      </c>
      <c r="F2673" s="327" t="str">
        <f ca="1">VLOOKUP(D2673,档案!A:C,3,FALSE)</f>
        <v>武汉开明</v>
      </c>
      <c r="G2673" s="338" t="str">
        <f ca="1">VLOOKUP(D2673,档案!A:B,2,FALSE)</f>
        <v>农商行豹澥支行310028</v>
      </c>
      <c r="H2673" s="328">
        <f ca="1" t="shared" si="419"/>
        <v>45828</v>
      </c>
      <c r="I2673" s="344" t="str">
        <f ca="1" t="shared" si="420"/>
        <v>生产部唐欣欣用款日照钢铁二期2号窑瓦温不稳定，需要在购买一台螺杆泵，泵1600顺丰运费330付上海雨搏泵业有限公司--公司</v>
      </c>
      <c r="J2673" s="344" t="str">
        <f ca="1" t="shared" si="421"/>
        <v>项目成本</v>
      </c>
      <c r="K2673" s="345">
        <f ca="1" t="shared" si="422"/>
        <v>0</v>
      </c>
      <c r="L2673" s="345">
        <f ca="1" t="shared" si="423"/>
        <v>1930</v>
      </c>
      <c r="M2673" s="345">
        <f ca="1" t="shared" si="424"/>
        <v>364764.970000001</v>
      </c>
      <c r="N2673" s="345">
        <f ca="1" t="shared" si="425"/>
        <v>0</v>
      </c>
    </row>
    <row r="2674" ht="14.25" hidden="1" spans="1:14">
      <c r="A2674" s="334">
        <f>档案!A2673</f>
        <v>0</v>
      </c>
      <c r="B2674" s="334">
        <f ca="1" t="shared" si="418"/>
        <v>1</v>
      </c>
      <c r="D2674" s="334">
        <f ca="1" t="shared" si="426"/>
        <v>9</v>
      </c>
      <c r="E2674" s="327">
        <f ca="1" t="shared" si="427"/>
        <v>1335</v>
      </c>
      <c r="F2674" s="327" t="str">
        <f ca="1">VLOOKUP(D2674,档案!A:C,3,FALSE)</f>
        <v>武汉开明</v>
      </c>
      <c r="G2674" s="338" t="str">
        <f ca="1">VLOOKUP(D2674,档案!A:B,2,FALSE)</f>
        <v>农商行豹澥支行310028</v>
      </c>
      <c r="H2674" s="328">
        <f ca="1" t="shared" si="419"/>
        <v>45828</v>
      </c>
      <c r="I2674" s="344" t="str">
        <f ca="1" t="shared" si="420"/>
        <v>生产部李晶用款日照钢铁外协零星派工工资付刘波--个人</v>
      </c>
      <c r="J2674" s="344" t="str">
        <f ca="1" t="shared" si="421"/>
        <v>项目成本</v>
      </c>
      <c r="K2674" s="345">
        <f ca="1" t="shared" si="422"/>
        <v>0</v>
      </c>
      <c r="L2674" s="345">
        <f ca="1" t="shared" si="423"/>
        <v>7035.63</v>
      </c>
      <c r="M2674" s="345">
        <f ca="1" t="shared" si="424"/>
        <v>357729.340000001</v>
      </c>
      <c r="N2674" s="345">
        <f ca="1" t="shared" si="425"/>
        <v>0</v>
      </c>
    </row>
    <row r="2675" ht="14.25" hidden="1" spans="1:14">
      <c r="A2675" s="334">
        <f>档案!A2674</f>
        <v>0</v>
      </c>
      <c r="B2675" s="334">
        <f ca="1" t="shared" si="418"/>
        <v>1</v>
      </c>
      <c r="D2675" s="334">
        <f ca="1" t="shared" si="426"/>
        <v>9</v>
      </c>
      <c r="E2675" s="327">
        <f ca="1" t="shared" si="427"/>
        <v>1336</v>
      </c>
      <c r="F2675" s="327" t="str">
        <f ca="1">VLOOKUP(D2675,档案!A:C,3,FALSE)</f>
        <v>武汉开明</v>
      </c>
      <c r="G2675" s="338" t="str">
        <f ca="1">VLOOKUP(D2675,档案!A:B,2,FALSE)</f>
        <v>农商行豹澥支行310028</v>
      </c>
      <c r="H2675" s="328">
        <f ca="1" t="shared" si="419"/>
        <v>45828</v>
      </c>
      <c r="I2675" s="344" t="str">
        <f ca="1" t="shared" si="420"/>
        <v>生产部李晶用款日照到场8名人员（朱晓举、朱海强、杨小伟、李纪圆、贾海立、谷有强、梁爱军、李柏松）开车路费付朱晓举--个人</v>
      </c>
      <c r="J2675" s="344" t="str">
        <f ca="1" t="shared" si="421"/>
        <v>项目成本</v>
      </c>
      <c r="K2675" s="345">
        <f ca="1" t="shared" si="422"/>
        <v>0</v>
      </c>
      <c r="L2675" s="345">
        <f ca="1" t="shared" si="423"/>
        <v>1393</v>
      </c>
      <c r="M2675" s="345">
        <f ca="1" t="shared" si="424"/>
        <v>356336.340000001</v>
      </c>
      <c r="N2675" s="345">
        <f ca="1" t="shared" si="425"/>
        <v>0</v>
      </c>
    </row>
    <row r="2676" ht="14.25" hidden="1" spans="1:14">
      <c r="A2676" s="334">
        <f>档案!A2675</f>
        <v>0</v>
      </c>
      <c r="B2676" s="334">
        <f ca="1" t="shared" si="418"/>
        <v>1</v>
      </c>
      <c r="D2676" s="334">
        <f ca="1" t="shared" si="426"/>
        <v>9</v>
      </c>
      <c r="E2676" s="327">
        <f ca="1" t="shared" si="427"/>
        <v>1337</v>
      </c>
      <c r="F2676" s="327" t="str">
        <f ca="1">VLOOKUP(D2676,档案!A:C,3,FALSE)</f>
        <v>武汉开明</v>
      </c>
      <c r="G2676" s="338" t="str">
        <f ca="1">VLOOKUP(D2676,档案!A:B,2,FALSE)</f>
        <v>农商行豹澥支行310028</v>
      </c>
      <c r="H2676" s="328">
        <f ca="1" t="shared" si="419"/>
        <v>45828</v>
      </c>
      <c r="I2676" s="344" t="str">
        <f ca="1" t="shared" si="420"/>
        <v>生产部李晶用款日照钢铁外协其中5人（朱晓举、朱海强、杨小伟、李纪圆、贾海立）预支每人1千工资。--个人</v>
      </c>
      <c r="J2676" s="344" t="str">
        <f ca="1" t="shared" si="421"/>
        <v>项目成本</v>
      </c>
      <c r="K2676" s="345">
        <f ca="1" t="shared" si="422"/>
        <v>0</v>
      </c>
      <c r="L2676" s="345">
        <f ca="1" t="shared" si="423"/>
        <v>5000</v>
      </c>
      <c r="M2676" s="345">
        <f ca="1" t="shared" si="424"/>
        <v>351336.340000001</v>
      </c>
      <c r="N2676" s="345">
        <f ca="1" t="shared" si="425"/>
        <v>0</v>
      </c>
    </row>
    <row r="2677" ht="14.25" hidden="1" spans="1:14">
      <c r="A2677" s="334">
        <f>档案!A2676</f>
        <v>0</v>
      </c>
      <c r="B2677" s="334">
        <f ca="1" t="shared" si="418"/>
        <v>1</v>
      </c>
      <c r="D2677" s="334">
        <f ca="1" t="shared" si="426"/>
        <v>9</v>
      </c>
      <c r="E2677" s="327">
        <f ca="1" t="shared" si="427"/>
        <v>1338</v>
      </c>
      <c r="F2677" s="327" t="str">
        <f ca="1">VLOOKUP(D2677,档案!A:C,3,FALSE)</f>
        <v>武汉开明</v>
      </c>
      <c r="G2677" s="338" t="str">
        <f ca="1">VLOOKUP(D2677,档案!A:B,2,FALSE)</f>
        <v>农商行豹澥支行310028</v>
      </c>
      <c r="H2677" s="328">
        <f ca="1" t="shared" si="419"/>
        <v>45828</v>
      </c>
      <c r="I2677" s="344" t="str">
        <f ca="1" t="shared" si="420"/>
        <v>青海发投石灰车间广联达预算费付冉启栋</v>
      </c>
      <c r="J2677" s="344" t="str">
        <f ca="1" t="shared" si="421"/>
        <v>项目成本</v>
      </c>
      <c r="K2677" s="345">
        <f ca="1" t="shared" si="422"/>
        <v>0</v>
      </c>
      <c r="L2677" s="345">
        <f ca="1" t="shared" si="423"/>
        <v>200</v>
      </c>
      <c r="M2677" s="345">
        <f ca="1" t="shared" si="424"/>
        <v>351136.340000001</v>
      </c>
      <c r="N2677" s="345">
        <f ca="1" t="shared" si="425"/>
        <v>0</v>
      </c>
    </row>
    <row r="2678" ht="14.25" hidden="1" spans="1:14">
      <c r="A2678" s="334">
        <f>档案!A2677</f>
        <v>0</v>
      </c>
      <c r="B2678" s="334">
        <f ca="1" t="shared" si="418"/>
        <v>1</v>
      </c>
      <c r="D2678" s="334">
        <f ca="1" t="shared" si="426"/>
        <v>9</v>
      </c>
      <c r="E2678" s="327">
        <f ca="1" t="shared" si="427"/>
        <v>1339</v>
      </c>
      <c r="F2678" s="327" t="str">
        <f ca="1">VLOOKUP(D2678,档案!A:C,3,FALSE)</f>
        <v>武汉开明</v>
      </c>
      <c r="G2678" s="338" t="str">
        <f ca="1">VLOOKUP(D2678,档案!A:B,2,FALSE)</f>
        <v>农商行豹澥支行310028</v>
      </c>
      <c r="H2678" s="328">
        <f ca="1" t="shared" si="419"/>
        <v>45828</v>
      </c>
      <c r="I2678" s="344" t="str">
        <f ca="1" t="shared" si="420"/>
        <v>ETC扣款</v>
      </c>
      <c r="J2678" s="344" t="str">
        <f ca="1" t="shared" si="421"/>
        <v>项目成本</v>
      </c>
      <c r="K2678" s="345">
        <f ca="1" t="shared" si="422"/>
        <v>0</v>
      </c>
      <c r="L2678" s="345">
        <f ca="1" t="shared" si="423"/>
        <v>80.75</v>
      </c>
      <c r="M2678" s="345">
        <f ca="1" t="shared" si="424"/>
        <v>351055.590000001</v>
      </c>
      <c r="N2678" s="345">
        <f ca="1" t="shared" si="425"/>
        <v>0</v>
      </c>
    </row>
    <row r="2679" ht="14.25" hidden="1" spans="1:14">
      <c r="A2679" s="334">
        <f>档案!A2678</f>
        <v>0</v>
      </c>
      <c r="B2679" s="334">
        <f ca="1" t="shared" si="418"/>
        <v>1</v>
      </c>
      <c r="D2679" s="334">
        <f ca="1" t="shared" si="426"/>
        <v>9</v>
      </c>
      <c r="E2679" s="327">
        <f ca="1" t="shared" si="427"/>
        <v>1340</v>
      </c>
      <c r="F2679" s="327" t="str">
        <f ca="1">VLOOKUP(D2679,档案!A:C,3,FALSE)</f>
        <v>武汉开明</v>
      </c>
      <c r="G2679" s="338" t="str">
        <f ca="1">VLOOKUP(D2679,档案!A:B,2,FALSE)</f>
        <v>农商行豹澥支行310028</v>
      </c>
      <c r="H2679" s="328">
        <f ca="1" t="shared" si="419"/>
        <v>45828</v>
      </c>
      <c r="I2679" s="344" t="str">
        <f ca="1" t="shared" si="420"/>
        <v>ETC扣款</v>
      </c>
      <c r="J2679" s="344" t="str">
        <f ca="1" t="shared" si="421"/>
        <v>项目成本</v>
      </c>
      <c r="K2679" s="345">
        <f ca="1" t="shared" si="422"/>
        <v>0</v>
      </c>
      <c r="L2679" s="345">
        <f ca="1" t="shared" si="423"/>
        <v>84.55</v>
      </c>
      <c r="M2679" s="345">
        <f ca="1" t="shared" si="424"/>
        <v>350971.040000001</v>
      </c>
      <c r="N2679" s="345">
        <f ca="1" t="shared" si="425"/>
        <v>0</v>
      </c>
    </row>
    <row r="2680" ht="14.25" hidden="1" spans="1:14">
      <c r="A2680" s="334">
        <f>档案!A2679</f>
        <v>0</v>
      </c>
      <c r="B2680" s="334">
        <f ca="1" t="shared" si="418"/>
        <v>1</v>
      </c>
      <c r="D2680" s="334">
        <f ca="1" t="shared" si="426"/>
        <v>9</v>
      </c>
      <c r="E2680" s="327">
        <f ca="1" t="shared" si="427"/>
        <v>1341</v>
      </c>
      <c r="F2680" s="327" t="str">
        <f ca="1">VLOOKUP(D2680,档案!A:C,3,FALSE)</f>
        <v>武汉开明</v>
      </c>
      <c r="G2680" s="338" t="str">
        <f ca="1">VLOOKUP(D2680,档案!A:B,2,FALSE)</f>
        <v>农商行豹澥支行310028</v>
      </c>
      <c r="H2680" s="328">
        <f ca="1" t="shared" si="419"/>
        <v>45828</v>
      </c>
      <c r="I2680" s="344" t="str">
        <f ca="1" t="shared" si="420"/>
        <v>还贷款利息</v>
      </c>
      <c r="J2680" s="344" t="str">
        <f ca="1" t="shared" si="421"/>
        <v>还借款及利息</v>
      </c>
      <c r="K2680" s="345">
        <f ca="1" t="shared" si="422"/>
        <v>0</v>
      </c>
      <c r="L2680" s="345">
        <f ca="1" t="shared" si="423"/>
        <v>19375</v>
      </c>
      <c r="M2680" s="345">
        <f ca="1" t="shared" si="424"/>
        <v>331596.040000001</v>
      </c>
      <c r="N2680" s="345">
        <f ca="1" t="shared" si="425"/>
        <v>0</v>
      </c>
    </row>
    <row r="2681" ht="14.25" hidden="1" spans="1:14">
      <c r="A2681" s="334">
        <f>档案!A2680</f>
        <v>0</v>
      </c>
      <c r="B2681" s="334">
        <f ca="1" t="shared" si="418"/>
        <v>1</v>
      </c>
      <c r="D2681" s="334">
        <f ca="1" t="shared" si="426"/>
        <v>9</v>
      </c>
      <c r="E2681" s="327">
        <f ca="1" t="shared" si="427"/>
        <v>1342</v>
      </c>
      <c r="F2681" s="327" t="str">
        <f ca="1">VLOOKUP(D2681,档案!A:C,3,FALSE)</f>
        <v>武汉开明</v>
      </c>
      <c r="G2681" s="338" t="str">
        <f ca="1">VLOOKUP(D2681,档案!A:B,2,FALSE)</f>
        <v>农商行豹澥支行310028</v>
      </c>
      <c r="H2681" s="328">
        <f ca="1" t="shared" si="419"/>
        <v>45828</v>
      </c>
      <c r="I2681" s="344" t="str">
        <f ca="1" t="shared" si="420"/>
        <v>还贷款利息</v>
      </c>
      <c r="J2681" s="344" t="str">
        <f ca="1" t="shared" si="421"/>
        <v>还借款及利息</v>
      </c>
      <c r="K2681" s="345">
        <f ca="1" t="shared" si="422"/>
        <v>0</v>
      </c>
      <c r="L2681" s="345">
        <f ca="1" t="shared" si="423"/>
        <v>11625</v>
      </c>
      <c r="M2681" s="345">
        <f ca="1" t="shared" si="424"/>
        <v>319971.040000001</v>
      </c>
      <c r="N2681" s="345">
        <f ca="1" t="shared" si="425"/>
        <v>0</v>
      </c>
    </row>
    <row r="2682" ht="14.25" hidden="1" spans="1:14">
      <c r="A2682" s="334">
        <f>档案!A2681</f>
        <v>0</v>
      </c>
      <c r="B2682" s="334">
        <f ca="1" t="shared" si="418"/>
        <v>1</v>
      </c>
      <c r="D2682" s="334">
        <f ca="1" t="shared" si="426"/>
        <v>9</v>
      </c>
      <c r="E2682" s="327">
        <f ca="1" t="shared" si="427"/>
        <v>1343</v>
      </c>
      <c r="F2682" s="327" t="str">
        <f ca="1">VLOOKUP(D2682,档案!A:C,3,FALSE)</f>
        <v>武汉开明</v>
      </c>
      <c r="G2682" s="338" t="str">
        <f ca="1">VLOOKUP(D2682,档案!A:B,2,FALSE)</f>
        <v>农商行豹澥支行310028</v>
      </c>
      <c r="H2682" s="328">
        <f ca="1" t="shared" si="419"/>
        <v>45828</v>
      </c>
      <c r="I2682" s="344" t="str">
        <f ca="1" t="shared" si="420"/>
        <v>转武汉邮政</v>
      </c>
      <c r="J2682" s="344" t="str">
        <f ca="1" t="shared" si="421"/>
        <v>转出他行或提现</v>
      </c>
      <c r="K2682" s="345">
        <f ca="1" t="shared" si="422"/>
        <v>0</v>
      </c>
      <c r="L2682" s="345">
        <f ca="1" t="shared" si="423"/>
        <v>5</v>
      </c>
      <c r="M2682" s="345">
        <f ca="1" t="shared" si="424"/>
        <v>319966.040000001</v>
      </c>
      <c r="N2682" s="345">
        <f ca="1" t="shared" si="425"/>
        <v>0</v>
      </c>
    </row>
    <row r="2683" ht="14.25" hidden="1" spans="1:14">
      <c r="A2683" s="334">
        <f>档案!A2682</f>
        <v>0</v>
      </c>
      <c r="B2683" s="334">
        <f ca="1" t="shared" si="418"/>
        <v>1</v>
      </c>
      <c r="D2683" s="334">
        <f ca="1" t="shared" si="426"/>
        <v>9</v>
      </c>
      <c r="E2683" s="327">
        <f ca="1" t="shared" si="427"/>
        <v>1344</v>
      </c>
      <c r="F2683" s="327" t="str">
        <f ca="1">VLOOKUP(D2683,档案!A:C,3,FALSE)</f>
        <v>武汉开明</v>
      </c>
      <c r="G2683" s="338" t="str">
        <f ca="1">VLOOKUP(D2683,档案!A:B,2,FALSE)</f>
        <v>农商行豹澥支行310028</v>
      </c>
      <c r="H2683" s="328">
        <f ca="1" t="shared" si="419"/>
        <v>45829</v>
      </c>
      <c r="I2683" s="344" t="str">
        <f ca="1" t="shared" si="420"/>
        <v>ETC扣款</v>
      </c>
      <c r="J2683" s="344" t="str">
        <f ca="1" t="shared" si="421"/>
        <v>项目成本</v>
      </c>
      <c r="K2683" s="345">
        <f ca="1" t="shared" si="422"/>
        <v>0</v>
      </c>
      <c r="L2683" s="345">
        <f ca="1" t="shared" si="423"/>
        <v>65.2</v>
      </c>
      <c r="M2683" s="345">
        <f ca="1" t="shared" si="424"/>
        <v>319900.840000001</v>
      </c>
      <c r="N2683" s="345">
        <f ca="1" t="shared" si="425"/>
        <v>0</v>
      </c>
    </row>
    <row r="2684" ht="14.25" hidden="1" spans="1:14">
      <c r="A2684" s="334">
        <f>档案!A2683</f>
        <v>0</v>
      </c>
      <c r="B2684" s="334">
        <f ca="1" t="shared" si="418"/>
        <v>1</v>
      </c>
      <c r="D2684" s="334">
        <f ca="1" t="shared" si="426"/>
        <v>9</v>
      </c>
      <c r="E2684" s="327">
        <f ca="1" t="shared" si="427"/>
        <v>1345</v>
      </c>
      <c r="F2684" s="327" t="str">
        <f ca="1">VLOOKUP(D2684,档案!A:C,3,FALSE)</f>
        <v>武汉开明</v>
      </c>
      <c r="G2684" s="338" t="str">
        <f ca="1">VLOOKUP(D2684,档案!A:B,2,FALSE)</f>
        <v>农商行豹澥支行310028</v>
      </c>
      <c r="H2684" s="328">
        <f ca="1" t="shared" si="419"/>
        <v>45829</v>
      </c>
      <c r="I2684" s="350" t="str">
        <f ca="1" t="shared" si="420"/>
        <v>银行结息收入</v>
      </c>
      <c r="J2684" s="344" t="str">
        <f ca="1" t="shared" si="421"/>
        <v>其他收款</v>
      </c>
      <c r="K2684" s="345">
        <f ca="1" t="shared" si="422"/>
        <v>43.92</v>
      </c>
      <c r="L2684" s="345">
        <f ca="1" t="shared" si="423"/>
        <v>0</v>
      </c>
      <c r="M2684" s="345">
        <f ca="1" t="shared" si="424"/>
        <v>319944.760000001</v>
      </c>
      <c r="N2684" s="345">
        <f ca="1" t="shared" si="425"/>
        <v>0</v>
      </c>
    </row>
    <row r="2685" ht="14.25" hidden="1" spans="1:14">
      <c r="A2685" s="334">
        <f>档案!A2684</f>
        <v>0</v>
      </c>
      <c r="B2685" s="334">
        <f ca="1" t="shared" si="418"/>
        <v>1</v>
      </c>
      <c r="D2685" s="334">
        <f ca="1" t="shared" si="426"/>
        <v>9</v>
      </c>
      <c r="E2685" s="327">
        <f ca="1" t="shared" si="427"/>
        <v>1346</v>
      </c>
      <c r="F2685" s="327" t="str">
        <f ca="1">VLOOKUP(D2685,档案!A:C,3,FALSE)</f>
        <v>武汉开明</v>
      </c>
      <c r="G2685" s="338" t="str">
        <f ca="1">VLOOKUP(D2685,档案!A:B,2,FALSE)</f>
        <v>农商行豹澥支行310028</v>
      </c>
      <c r="H2685" s="328">
        <f ca="1" t="shared" si="419"/>
        <v>45830</v>
      </c>
      <c r="I2685" s="344" t="str">
        <f ca="1" t="shared" si="420"/>
        <v>ETC扣款</v>
      </c>
      <c r="J2685" s="344" t="str">
        <f ca="1" t="shared" si="421"/>
        <v>项目成本</v>
      </c>
      <c r="K2685" s="345">
        <f ca="1" t="shared" si="422"/>
        <v>0</v>
      </c>
      <c r="L2685" s="345">
        <f ca="1" t="shared" si="423"/>
        <v>31.11</v>
      </c>
      <c r="M2685" s="345">
        <f ca="1" t="shared" si="424"/>
        <v>319913.650000001</v>
      </c>
      <c r="N2685" s="345">
        <f ca="1" t="shared" si="425"/>
        <v>0</v>
      </c>
    </row>
    <row r="2686" ht="14.25" hidden="1" spans="1:14">
      <c r="A2686" s="334">
        <f>档案!A2685</f>
        <v>0</v>
      </c>
      <c r="B2686" s="334">
        <f ca="1" t="shared" si="418"/>
        <v>1</v>
      </c>
      <c r="D2686" s="334">
        <f ca="1" t="shared" si="426"/>
        <v>9</v>
      </c>
      <c r="E2686" s="327">
        <f ca="1" t="shared" si="427"/>
        <v>1347</v>
      </c>
      <c r="F2686" s="327" t="str">
        <f ca="1">VLOOKUP(D2686,档案!A:C,3,FALSE)</f>
        <v>武汉开明</v>
      </c>
      <c r="G2686" s="338" t="str">
        <f ca="1">VLOOKUP(D2686,档案!A:B,2,FALSE)</f>
        <v>农商行豹澥支行310028</v>
      </c>
      <c r="H2686" s="328">
        <f ca="1" t="shared" si="419"/>
        <v>45831</v>
      </c>
      <c r="I2686" s="344" t="str">
        <f ca="1" t="shared" si="420"/>
        <v>ETC扣款</v>
      </c>
      <c r="J2686" s="344" t="str">
        <f ca="1" t="shared" si="421"/>
        <v>项目成本</v>
      </c>
      <c r="K2686" s="345">
        <f ca="1" t="shared" si="422"/>
        <v>0</v>
      </c>
      <c r="L2686" s="345">
        <f ca="1" t="shared" si="423"/>
        <v>61.75</v>
      </c>
      <c r="M2686" s="345">
        <f ca="1" t="shared" si="424"/>
        <v>319851.900000001</v>
      </c>
      <c r="N2686" s="345">
        <f ca="1" t="shared" si="425"/>
        <v>0</v>
      </c>
    </row>
    <row r="2687" ht="14.25" hidden="1" spans="1:14">
      <c r="A2687" s="334">
        <f>档案!A2686</f>
        <v>0</v>
      </c>
      <c r="B2687" s="334">
        <f ca="1" t="shared" si="418"/>
        <v>1</v>
      </c>
      <c r="D2687" s="334">
        <f ca="1" t="shared" si="426"/>
        <v>9</v>
      </c>
      <c r="E2687" s="327">
        <f ca="1" t="shared" si="427"/>
        <v>1348</v>
      </c>
      <c r="F2687" s="327" t="str">
        <f ca="1">VLOOKUP(D2687,档案!A:C,3,FALSE)</f>
        <v>武汉开明</v>
      </c>
      <c r="G2687" s="338" t="str">
        <f ca="1">VLOOKUP(D2687,档案!A:B,2,FALSE)</f>
        <v>农商行豹澥支行310028</v>
      </c>
      <c r="H2687" s="328">
        <f ca="1" t="shared" si="419"/>
        <v>45831</v>
      </c>
      <c r="I2687" s="344" t="str">
        <f ca="1" t="shared" si="420"/>
        <v>生产部张月用款青海发投工具器材租赁押金付跃辉建筑器材租赁站--公司</v>
      </c>
      <c r="J2687" s="344" t="str">
        <f ca="1" t="shared" si="421"/>
        <v>项目成本</v>
      </c>
      <c r="K2687" s="345">
        <f ca="1" t="shared" si="422"/>
        <v>0</v>
      </c>
      <c r="L2687" s="345">
        <f ca="1" t="shared" si="423"/>
        <v>5000</v>
      </c>
      <c r="M2687" s="345">
        <f ca="1" t="shared" si="424"/>
        <v>314851.900000001</v>
      </c>
      <c r="N2687" s="345">
        <f ca="1" t="shared" si="425"/>
        <v>0</v>
      </c>
    </row>
    <row r="2688" ht="14.25" hidden="1" spans="1:14">
      <c r="A2688" s="334">
        <f>档案!A2687</f>
        <v>0</v>
      </c>
      <c r="B2688" s="334">
        <f ca="1" t="shared" si="418"/>
        <v>1</v>
      </c>
      <c r="D2688" s="334">
        <f ca="1" t="shared" si="426"/>
        <v>9</v>
      </c>
      <c r="E2688" s="327">
        <f ca="1" t="shared" si="427"/>
        <v>1349</v>
      </c>
      <c r="F2688" s="327" t="str">
        <f ca="1">VLOOKUP(D2688,档案!A:C,3,FALSE)</f>
        <v>武汉开明</v>
      </c>
      <c r="G2688" s="338" t="str">
        <f ca="1">VLOOKUP(D2688,档案!A:B,2,FALSE)</f>
        <v>农商行豹澥支行310028</v>
      </c>
      <c r="H2688" s="328">
        <f ca="1" t="shared" si="419"/>
        <v>45831</v>
      </c>
      <c r="I2688" s="344" t="str">
        <f ca="1" t="shared" si="420"/>
        <v>生产部王国志借支江西晶昊盐化项目备用金--个人</v>
      </c>
      <c r="J2688" s="344" t="str">
        <f ca="1" t="shared" si="421"/>
        <v>项目成本</v>
      </c>
      <c r="K2688" s="345">
        <f ca="1" t="shared" si="422"/>
        <v>0</v>
      </c>
      <c r="L2688" s="345">
        <f ca="1" t="shared" si="423"/>
        <v>3000</v>
      </c>
      <c r="M2688" s="345">
        <f ca="1" t="shared" si="424"/>
        <v>311851.900000001</v>
      </c>
      <c r="N2688" s="345">
        <f ca="1" t="shared" si="425"/>
        <v>0</v>
      </c>
    </row>
    <row r="2689" ht="14.25" hidden="1" spans="1:14">
      <c r="A2689" s="334">
        <f>档案!A2688</f>
        <v>0</v>
      </c>
      <c r="B2689" s="334">
        <f ca="1" t="shared" si="418"/>
        <v>1</v>
      </c>
      <c r="D2689" s="334">
        <f ca="1" t="shared" si="426"/>
        <v>9</v>
      </c>
      <c r="E2689" s="327">
        <f ca="1" t="shared" si="427"/>
        <v>1350</v>
      </c>
      <c r="F2689" s="327" t="str">
        <f ca="1">VLOOKUP(D2689,档案!A:C,3,FALSE)</f>
        <v>武汉开明</v>
      </c>
      <c r="G2689" s="338" t="str">
        <f ca="1">VLOOKUP(D2689,档案!A:B,2,FALSE)</f>
        <v>农商行豹澥支行310028</v>
      </c>
      <c r="H2689" s="328">
        <f ca="1" t="shared" si="419"/>
        <v>45831</v>
      </c>
      <c r="I2689" s="344" t="str">
        <f ca="1" t="shared" si="420"/>
        <v>财务部杨婷用款青海发投开外经证缴纳增值税2385.32，城建税166.97，教育费附加71.56，地方教育附加47.71，企业税238.53元--个人</v>
      </c>
      <c r="J2689" s="344" t="str">
        <f ca="1" t="shared" si="421"/>
        <v>项目成本</v>
      </c>
      <c r="K2689" s="345">
        <f ca="1" t="shared" si="422"/>
        <v>0</v>
      </c>
      <c r="L2689" s="345">
        <f ca="1" t="shared" si="423"/>
        <v>2910.09</v>
      </c>
      <c r="M2689" s="345">
        <f ca="1" t="shared" si="424"/>
        <v>308941.810000001</v>
      </c>
      <c r="N2689" s="345">
        <f ca="1" t="shared" si="425"/>
        <v>0</v>
      </c>
    </row>
    <row r="2690" ht="14.25" hidden="1" spans="1:14">
      <c r="A2690" s="334">
        <f>档案!A2689</f>
        <v>0</v>
      </c>
      <c r="B2690" s="334">
        <f ca="1" t="shared" si="418"/>
        <v>1</v>
      </c>
      <c r="D2690" s="334">
        <f ca="1" t="shared" si="426"/>
        <v>9</v>
      </c>
      <c r="E2690" s="327">
        <f ca="1" t="shared" si="427"/>
        <v>1351</v>
      </c>
      <c r="F2690" s="327" t="str">
        <f ca="1">VLOOKUP(D2690,档案!A:C,3,FALSE)</f>
        <v>武汉开明</v>
      </c>
      <c r="G2690" s="338" t="str">
        <f ca="1">VLOOKUP(D2690,档案!A:B,2,FALSE)</f>
        <v>农商行豹澥支行310028</v>
      </c>
      <c r="H2690" s="328">
        <f ca="1" t="shared" si="419"/>
        <v>45831</v>
      </c>
      <c r="I2690" s="344" t="str">
        <f ca="1" t="shared" si="420"/>
        <v>生产部张月用款货车维修费用付德令哈鑫轮汽车综合服务部</v>
      </c>
      <c r="J2690" s="344" t="str">
        <f ca="1" t="shared" si="421"/>
        <v>项目成本</v>
      </c>
      <c r="K2690" s="345">
        <f ca="1" t="shared" si="422"/>
        <v>0</v>
      </c>
      <c r="L2690" s="345">
        <f ca="1" t="shared" si="423"/>
        <v>6200</v>
      </c>
      <c r="M2690" s="345">
        <f ca="1" t="shared" si="424"/>
        <v>302741.810000001</v>
      </c>
      <c r="N2690" s="345">
        <f ca="1" t="shared" si="425"/>
        <v>0</v>
      </c>
    </row>
    <row r="2691" ht="14.25" hidden="1" spans="1:14">
      <c r="A2691" s="334">
        <f>档案!A2690</f>
        <v>0</v>
      </c>
      <c r="B2691" s="334">
        <f ca="1" t="shared" ref="B2691:B2754" si="428">COUNTA(INDIRECT("'"&amp;A2691&amp;"'!a:a"))</f>
        <v>1</v>
      </c>
      <c r="D2691" s="334">
        <f ca="1" t="shared" si="426"/>
        <v>9</v>
      </c>
      <c r="E2691" s="327">
        <f ca="1" t="shared" si="427"/>
        <v>1352</v>
      </c>
      <c r="F2691" s="327" t="str">
        <f ca="1">VLOOKUP(D2691,档案!A:C,3,FALSE)</f>
        <v>武汉开明</v>
      </c>
      <c r="G2691" s="338" t="str">
        <f ca="1">VLOOKUP(D2691,档案!A:B,2,FALSE)</f>
        <v>农商行豹澥支行310028</v>
      </c>
      <c r="H2691" s="328">
        <f ca="1" t="shared" ref="H2691:H2754" si="429">INDEX(INDIRECT("'"&amp;$D2691&amp;"'!A:g"),$E2691,COLUMN()-7)</f>
        <v>45832</v>
      </c>
      <c r="I2691" s="344" t="str">
        <f ca="1" t="shared" ref="I2691:I2754" si="430">INDEX(INDIRECT("'"&amp;$D2691&amp;"'!A:g"),$E2691,COLUMN()-7)</f>
        <v>生产部唐欣欣用款日照钢铁外协人员4月工资（李志明 陈杰 刘红良 小林总（陈庆磊已代发） 陈建威 李朋  张建权 师延清 代川 张磊 赵丙松 印世茂）--个人</v>
      </c>
      <c r="J2691" s="344" t="str">
        <f ca="1" t="shared" ref="J2691:J2754" si="431">INDEX(INDIRECT("'"&amp;$D2691&amp;"'!A:g"),$E2691,COLUMN()-7)</f>
        <v>项目成本</v>
      </c>
      <c r="K2691" s="345">
        <f ca="1" t="shared" ref="K2691:K2754" si="432">INDEX(INDIRECT("'"&amp;$D2691&amp;"'!A:g"),$E2691,COLUMN()-7)</f>
        <v>0</v>
      </c>
      <c r="L2691" s="345">
        <f ca="1" t="shared" ref="L2691:L2754" si="433">INDEX(INDIRECT("'"&amp;$D2691&amp;"'!A:g"),$E2691,COLUMN()-7)</f>
        <v>85327.5</v>
      </c>
      <c r="M2691" s="345">
        <f ca="1" t="shared" ref="M2691:M2754" si="434">INDEX(INDIRECT("'"&amp;$D2691&amp;"'!A:g"),$E2691,COLUMN()-7)</f>
        <v>217414.310000001</v>
      </c>
      <c r="N2691" s="345">
        <f ca="1" t="shared" ref="N2691:N2754" si="435">INDEX(INDIRECT("'"&amp;$D2691&amp;"'!A:g"),$E2691,COLUMN()-7)</f>
        <v>0</v>
      </c>
    </row>
    <row r="2692" ht="14.25" hidden="1" spans="1:14">
      <c r="A2692" s="334">
        <f>档案!A2691</f>
        <v>0</v>
      </c>
      <c r="B2692" s="334">
        <f ca="1" t="shared" si="428"/>
        <v>1</v>
      </c>
      <c r="D2692" s="334">
        <f ca="1" t="shared" ref="D2692:D2755" si="436">IF(E2691&gt;=VLOOKUP(D2691,A:B,2,FALSE),D2691+1,D2691)</f>
        <v>9</v>
      </c>
      <c r="E2692" s="327">
        <f ca="1" t="shared" ref="E2692:E2755" si="437">IF(E2691&gt;=VLOOKUP(D2691,A:B,2,FALSE),3,E2691+1)</f>
        <v>1353</v>
      </c>
      <c r="F2692" s="327" t="str">
        <f ca="1">VLOOKUP(D2692,档案!A:C,3,FALSE)</f>
        <v>武汉开明</v>
      </c>
      <c r="G2692" s="338" t="str">
        <f ca="1">VLOOKUP(D2692,档案!A:B,2,FALSE)</f>
        <v>农商行豹澥支行310028</v>
      </c>
      <c r="H2692" s="328">
        <f ca="1" t="shared" si="429"/>
        <v>45832</v>
      </c>
      <c r="I2692" s="344" t="str">
        <f ca="1" t="shared" si="430"/>
        <v>生产部唐欣欣用款2.11至4.13日气体费用，日照钢铁W9石灰窑使用付日照市鑫隆工业气体有限公司--公司</v>
      </c>
      <c r="J2692" s="344" t="str">
        <f ca="1" t="shared" si="431"/>
        <v>项目成本</v>
      </c>
      <c r="K2692" s="345">
        <f ca="1" t="shared" si="432"/>
        <v>0</v>
      </c>
      <c r="L2692" s="345">
        <f ca="1" t="shared" si="433"/>
        <v>3450</v>
      </c>
      <c r="M2692" s="345">
        <f ca="1" t="shared" si="434"/>
        <v>213964.310000001</v>
      </c>
      <c r="N2692" s="345">
        <f ca="1" t="shared" si="435"/>
        <v>0</v>
      </c>
    </row>
    <row r="2693" ht="14.25" hidden="1" spans="1:14">
      <c r="A2693" s="334">
        <f>档案!A2692</f>
        <v>0</v>
      </c>
      <c r="B2693" s="334">
        <f ca="1" t="shared" si="428"/>
        <v>1</v>
      </c>
      <c r="D2693" s="334">
        <f ca="1" t="shared" si="436"/>
        <v>9</v>
      </c>
      <c r="E2693" s="327">
        <f ca="1" t="shared" si="437"/>
        <v>1354</v>
      </c>
      <c r="F2693" s="327" t="str">
        <f ca="1">VLOOKUP(D2693,档案!A:C,3,FALSE)</f>
        <v>武汉开明</v>
      </c>
      <c r="G2693" s="338" t="str">
        <f ca="1">VLOOKUP(D2693,档案!A:B,2,FALSE)</f>
        <v>农商行豹澥支行310028</v>
      </c>
      <c r="H2693" s="328">
        <f ca="1" t="shared" si="429"/>
        <v>45832</v>
      </c>
      <c r="I2693" s="344" t="str">
        <f ca="1" t="shared" si="430"/>
        <v>生产部唐欣欣用款2月11至5.22气体采购费共计19605元，日照钢铁炼铁煤气管道使用付日照市鑫隆工业气体有限公司--公司</v>
      </c>
      <c r="J2693" s="344" t="str">
        <f ca="1" t="shared" si="431"/>
        <v>项目成本</v>
      </c>
      <c r="K2693" s="345">
        <f ca="1" t="shared" si="432"/>
        <v>0</v>
      </c>
      <c r="L2693" s="345">
        <f ca="1" t="shared" si="433"/>
        <v>16155</v>
      </c>
      <c r="M2693" s="345">
        <f ca="1" t="shared" si="434"/>
        <v>197809.310000001</v>
      </c>
      <c r="N2693" s="345">
        <f ca="1" t="shared" si="435"/>
        <v>0</v>
      </c>
    </row>
    <row r="2694" ht="14.25" hidden="1" spans="1:14">
      <c r="A2694" s="334">
        <f>档案!A2693</f>
        <v>0</v>
      </c>
      <c r="B2694" s="334">
        <f ca="1" t="shared" si="428"/>
        <v>1</v>
      </c>
      <c r="D2694" s="334">
        <f ca="1" t="shared" si="436"/>
        <v>9</v>
      </c>
      <c r="E2694" s="327">
        <f ca="1" t="shared" si="437"/>
        <v>1355</v>
      </c>
      <c r="F2694" s="327" t="str">
        <f ca="1">VLOOKUP(D2694,档案!A:C,3,FALSE)</f>
        <v>武汉开明</v>
      </c>
      <c r="G2694" s="338" t="str">
        <f ca="1">VLOOKUP(D2694,档案!A:B,2,FALSE)</f>
        <v>农商行豹澥支行310028</v>
      </c>
      <c r="H2694" s="328">
        <f ca="1" t="shared" si="429"/>
        <v>45832</v>
      </c>
      <c r="I2694" s="344" t="str">
        <f ca="1" t="shared" si="430"/>
        <v>生产部唐欣欣用款日照钢铁代张凯华发放2024.9月到2025年1月期间外协人员工资（每月发放1万，逐月发放）付张磊，赵丙松--个人</v>
      </c>
      <c r="J2694" s="344" t="str">
        <f ca="1" t="shared" si="431"/>
        <v>项目成本</v>
      </c>
      <c r="K2694" s="345">
        <f ca="1" t="shared" si="432"/>
        <v>0</v>
      </c>
      <c r="L2694" s="345">
        <f ca="1" t="shared" si="433"/>
        <v>20000</v>
      </c>
      <c r="M2694" s="345">
        <f ca="1" t="shared" si="434"/>
        <v>177809.310000001</v>
      </c>
      <c r="N2694" s="345">
        <f ca="1" t="shared" si="435"/>
        <v>0</v>
      </c>
    </row>
    <row r="2695" ht="14.25" hidden="1" spans="1:14">
      <c r="A2695" s="334">
        <f>档案!A2694</f>
        <v>0</v>
      </c>
      <c r="B2695" s="334">
        <f ca="1" t="shared" si="428"/>
        <v>1</v>
      </c>
      <c r="D2695" s="334">
        <f ca="1" t="shared" si="436"/>
        <v>9</v>
      </c>
      <c r="E2695" s="327">
        <f ca="1" t="shared" si="437"/>
        <v>1356</v>
      </c>
      <c r="F2695" s="327" t="str">
        <f ca="1">VLOOKUP(D2695,档案!A:C,3,FALSE)</f>
        <v>武汉开明</v>
      </c>
      <c r="G2695" s="338" t="str">
        <f ca="1">VLOOKUP(D2695,档案!A:B,2,FALSE)</f>
        <v>农商行豹澥支行310028</v>
      </c>
      <c r="H2695" s="328">
        <f ca="1" t="shared" si="429"/>
        <v>45832</v>
      </c>
      <c r="I2695" s="344" t="str">
        <f ca="1" t="shared" si="430"/>
        <v>转湖北工行西山支行</v>
      </c>
      <c r="J2695" s="344" t="str">
        <f ca="1" t="shared" si="431"/>
        <v>转出他行或提现</v>
      </c>
      <c r="K2695" s="345">
        <f ca="1" t="shared" si="432"/>
        <v>0</v>
      </c>
      <c r="L2695" s="345">
        <f ca="1" t="shared" si="433"/>
        <v>120000</v>
      </c>
      <c r="M2695" s="345">
        <f ca="1" t="shared" si="434"/>
        <v>57809.3100000008</v>
      </c>
      <c r="N2695" s="345">
        <f ca="1" t="shared" si="435"/>
        <v>0</v>
      </c>
    </row>
    <row r="2696" ht="14.25" hidden="1" spans="1:14">
      <c r="A2696" s="334">
        <f>档案!A2695</f>
        <v>0</v>
      </c>
      <c r="B2696" s="334">
        <f ca="1" t="shared" si="428"/>
        <v>1</v>
      </c>
      <c r="D2696" s="334">
        <f ca="1" t="shared" si="436"/>
        <v>9</v>
      </c>
      <c r="E2696" s="327">
        <f ca="1" t="shared" si="437"/>
        <v>1357</v>
      </c>
      <c r="F2696" s="327" t="str">
        <f ca="1">VLOOKUP(D2696,档案!A:C,3,FALSE)</f>
        <v>武汉开明</v>
      </c>
      <c r="G2696" s="338" t="str">
        <f ca="1">VLOOKUP(D2696,档案!A:B,2,FALSE)</f>
        <v>农商行豹澥支行310028</v>
      </c>
      <c r="H2696" s="328">
        <f ca="1" t="shared" si="429"/>
        <v>45832</v>
      </c>
      <c r="I2696" s="344" t="str">
        <f ca="1" t="shared" si="430"/>
        <v>转杨婷代缴6月青海发投开票外经证预缴税费</v>
      </c>
      <c r="J2696" s="344" t="str">
        <f ca="1" t="shared" si="431"/>
        <v>付日常费用</v>
      </c>
      <c r="K2696" s="345">
        <f ca="1" t="shared" si="432"/>
        <v>0</v>
      </c>
      <c r="L2696" s="345">
        <f ca="1" t="shared" si="433"/>
        <v>4017.85</v>
      </c>
      <c r="M2696" s="345">
        <f ca="1" t="shared" si="434"/>
        <v>53791.4600000008</v>
      </c>
      <c r="N2696" s="345">
        <f ca="1" t="shared" si="435"/>
        <v>0</v>
      </c>
    </row>
    <row r="2697" ht="14.25" hidden="1" spans="1:14">
      <c r="A2697" s="334">
        <f>档案!A2696</f>
        <v>0</v>
      </c>
      <c r="B2697" s="334">
        <f ca="1" t="shared" si="428"/>
        <v>1</v>
      </c>
      <c r="D2697" s="334">
        <f ca="1" t="shared" si="436"/>
        <v>9</v>
      </c>
      <c r="E2697" s="327">
        <f ca="1" t="shared" si="437"/>
        <v>1358</v>
      </c>
      <c r="F2697" s="327" t="str">
        <f ca="1">VLOOKUP(D2697,档案!A:C,3,FALSE)</f>
        <v>武汉开明</v>
      </c>
      <c r="G2697" s="338" t="str">
        <f ca="1">VLOOKUP(D2697,档案!A:B,2,FALSE)</f>
        <v>农商行豹澥支行310028</v>
      </c>
      <c r="H2697" s="328">
        <f ca="1" t="shared" si="429"/>
        <v>45832</v>
      </c>
      <c r="I2697" s="344" t="str">
        <f ca="1" t="shared" si="430"/>
        <v>转李晶借支项目备用金</v>
      </c>
      <c r="J2697" s="344" t="str">
        <f ca="1" t="shared" si="431"/>
        <v>项目成本</v>
      </c>
      <c r="K2697" s="345">
        <f ca="1" t="shared" si="432"/>
        <v>0</v>
      </c>
      <c r="L2697" s="345">
        <f ca="1" t="shared" si="433"/>
        <v>5000</v>
      </c>
      <c r="M2697" s="345">
        <f ca="1" t="shared" si="434"/>
        <v>48791.4600000008</v>
      </c>
      <c r="N2697" s="345">
        <f ca="1" t="shared" si="435"/>
        <v>0</v>
      </c>
    </row>
    <row r="2698" ht="14.25" hidden="1" spans="1:14">
      <c r="A2698" s="334">
        <f>档案!A2697</f>
        <v>0</v>
      </c>
      <c r="B2698" s="334">
        <f ca="1" t="shared" si="428"/>
        <v>1</v>
      </c>
      <c r="D2698" s="334">
        <f ca="1" t="shared" si="436"/>
        <v>9</v>
      </c>
      <c r="E2698" s="327">
        <f ca="1" t="shared" si="437"/>
        <v>1359</v>
      </c>
      <c r="F2698" s="327" t="str">
        <f ca="1">VLOOKUP(D2698,档案!A:C,3,FALSE)</f>
        <v>武汉开明</v>
      </c>
      <c r="G2698" s="338" t="str">
        <f ca="1">VLOOKUP(D2698,档案!A:B,2,FALSE)</f>
        <v>农商行豹澥支行310028</v>
      </c>
      <c r="H2698" s="328">
        <f ca="1" t="shared" si="429"/>
        <v>45833</v>
      </c>
      <c r="I2698" s="344" t="str">
        <f ca="1" t="shared" si="430"/>
        <v>财务部汪余欢用款青海发投购买3T卷扬机1台付西宁市城北区西北王起重机械经营部--公司</v>
      </c>
      <c r="J2698" s="344" t="str">
        <f ca="1" t="shared" si="431"/>
        <v>项目成本</v>
      </c>
      <c r="K2698" s="345">
        <f ca="1" t="shared" si="432"/>
        <v>0</v>
      </c>
      <c r="L2698" s="345">
        <f ca="1" t="shared" si="433"/>
        <v>8000</v>
      </c>
      <c r="M2698" s="345">
        <f ca="1" t="shared" si="434"/>
        <v>40791.4600000008</v>
      </c>
      <c r="N2698" s="345">
        <f ca="1" t="shared" si="435"/>
        <v>0</v>
      </c>
    </row>
    <row r="2699" ht="14.25" hidden="1" spans="1:14">
      <c r="A2699" s="334">
        <f>档案!A2698</f>
        <v>0</v>
      </c>
      <c r="B2699" s="334">
        <f ca="1" t="shared" si="428"/>
        <v>1</v>
      </c>
      <c r="D2699" s="334">
        <f ca="1" t="shared" si="436"/>
        <v>9</v>
      </c>
      <c r="E2699" s="327">
        <f ca="1" t="shared" si="437"/>
        <v>1360</v>
      </c>
      <c r="F2699" s="327" t="str">
        <f ca="1">VLOOKUP(D2699,档案!A:C,3,FALSE)</f>
        <v>武汉开明</v>
      </c>
      <c r="G2699" s="338" t="str">
        <f ca="1">VLOOKUP(D2699,档案!A:B,2,FALSE)</f>
        <v>农商行豹澥支行310028</v>
      </c>
      <c r="H2699" s="328">
        <f ca="1" t="shared" si="429"/>
        <v>45833</v>
      </c>
      <c r="I2699" s="344" t="str">
        <f ca="1" t="shared" si="430"/>
        <v>生产部王国志借支江西晶昊盐化项目备用金--个人</v>
      </c>
      <c r="J2699" s="344" t="str">
        <f ca="1" t="shared" si="431"/>
        <v>项目成本</v>
      </c>
      <c r="K2699" s="345">
        <f ca="1" t="shared" si="432"/>
        <v>0</v>
      </c>
      <c r="L2699" s="345">
        <f ca="1" t="shared" si="433"/>
        <v>2000</v>
      </c>
      <c r="M2699" s="345">
        <f ca="1" t="shared" si="434"/>
        <v>38791.4600000008</v>
      </c>
      <c r="N2699" s="345">
        <f ca="1" t="shared" si="435"/>
        <v>0</v>
      </c>
    </row>
    <row r="2700" ht="14.25" hidden="1" spans="1:14">
      <c r="A2700" s="334">
        <f>档案!A2699</f>
        <v>0</v>
      </c>
      <c r="B2700" s="334">
        <f ca="1" t="shared" si="428"/>
        <v>1</v>
      </c>
      <c r="D2700" s="334">
        <f ca="1" t="shared" si="436"/>
        <v>9</v>
      </c>
      <c r="E2700" s="327">
        <f ca="1" t="shared" si="437"/>
        <v>1361</v>
      </c>
      <c r="F2700" s="327" t="str">
        <f ca="1">VLOOKUP(D2700,档案!A:C,3,FALSE)</f>
        <v>武汉开明</v>
      </c>
      <c r="G2700" s="338" t="str">
        <f ca="1">VLOOKUP(D2700,档案!A:B,2,FALSE)</f>
        <v>农商行豹澥支行310028</v>
      </c>
      <c r="H2700" s="328">
        <f ca="1" t="shared" si="429"/>
        <v>45833</v>
      </c>
      <c r="I2700" s="344" t="str">
        <f ca="1" t="shared" si="430"/>
        <v>销售部管厚良报销日照钢铁6.8招待费--个人</v>
      </c>
      <c r="J2700" s="344" t="str">
        <f ca="1" t="shared" si="431"/>
        <v>项目成本</v>
      </c>
      <c r="K2700" s="345">
        <f ca="1" t="shared" si="432"/>
        <v>0</v>
      </c>
      <c r="L2700" s="345">
        <f ca="1" t="shared" si="433"/>
        <v>390</v>
      </c>
      <c r="M2700" s="345">
        <f ca="1" t="shared" si="434"/>
        <v>38401.4600000008</v>
      </c>
      <c r="N2700" s="345">
        <f ca="1" t="shared" si="435"/>
        <v>0</v>
      </c>
    </row>
    <row r="2701" ht="14.25" hidden="1" spans="1:14">
      <c r="A2701" s="334">
        <f>档案!A2700</f>
        <v>0</v>
      </c>
      <c r="B2701" s="334">
        <f ca="1" t="shared" si="428"/>
        <v>1</v>
      </c>
      <c r="D2701" s="334">
        <f ca="1" t="shared" si="436"/>
        <v>9</v>
      </c>
      <c r="E2701" s="327">
        <f ca="1" t="shared" si="437"/>
        <v>1362</v>
      </c>
      <c r="F2701" s="327" t="str">
        <f ca="1">VLOOKUP(D2701,档案!A:C,3,FALSE)</f>
        <v>武汉开明</v>
      </c>
      <c r="G2701" s="338" t="str">
        <f ca="1">VLOOKUP(D2701,档案!A:B,2,FALSE)</f>
        <v>农商行豹澥支行310028</v>
      </c>
      <c r="H2701" s="328">
        <f ca="1" t="shared" si="429"/>
        <v>45833</v>
      </c>
      <c r="I2701" s="344" t="str">
        <f ca="1" t="shared" si="430"/>
        <v>综合部蒋霞用款武汉开明专利年费7935元付国家知识产权局专利局武汉代办处--公司</v>
      </c>
      <c r="J2701" s="344" t="str">
        <f ca="1" t="shared" si="431"/>
        <v>项目成本</v>
      </c>
      <c r="K2701" s="345">
        <f ca="1" t="shared" si="432"/>
        <v>0</v>
      </c>
      <c r="L2701" s="345">
        <f ca="1" t="shared" si="433"/>
        <v>7935</v>
      </c>
      <c r="M2701" s="345">
        <f ca="1" t="shared" si="434"/>
        <v>30466.4600000008</v>
      </c>
      <c r="N2701" s="345">
        <f ca="1" t="shared" si="435"/>
        <v>0</v>
      </c>
    </row>
    <row r="2702" ht="14.25" hidden="1" spans="1:14">
      <c r="A2702" s="334">
        <f>档案!A2701</f>
        <v>0</v>
      </c>
      <c r="B2702" s="334">
        <f ca="1" t="shared" si="428"/>
        <v>1</v>
      </c>
      <c r="D2702" s="334">
        <f ca="1" t="shared" si="436"/>
        <v>9</v>
      </c>
      <c r="E2702" s="327">
        <f ca="1" t="shared" si="437"/>
        <v>1363</v>
      </c>
      <c r="F2702" s="327" t="str">
        <f ca="1">VLOOKUP(D2702,档案!A:C,3,FALSE)</f>
        <v>武汉开明</v>
      </c>
      <c r="G2702" s="338" t="str">
        <f ca="1">VLOOKUP(D2702,档案!A:B,2,FALSE)</f>
        <v>农商行豹澥支行310028</v>
      </c>
      <c r="H2702" s="328">
        <f ca="1" t="shared" si="429"/>
        <v>45833</v>
      </c>
      <c r="I2702" s="344" t="str">
        <f ca="1" t="shared" si="430"/>
        <v>生产部唐欣欣用款日照钢铁6月提锌窑使用吊车的费用付日照京华货运有限公司--公司</v>
      </c>
      <c r="J2702" s="344" t="str">
        <f ca="1" t="shared" si="431"/>
        <v>项目成本</v>
      </c>
      <c r="K2702" s="345">
        <f ca="1" t="shared" si="432"/>
        <v>0</v>
      </c>
      <c r="L2702" s="345">
        <f ca="1" t="shared" si="433"/>
        <v>6932.9</v>
      </c>
      <c r="M2702" s="345">
        <f ca="1" t="shared" si="434"/>
        <v>23533.5600000008</v>
      </c>
      <c r="N2702" s="345">
        <f ca="1" t="shared" si="435"/>
        <v>0</v>
      </c>
    </row>
    <row r="2703" ht="14.25" hidden="1" spans="1:14">
      <c r="A2703" s="334">
        <f>档案!A2702</f>
        <v>0</v>
      </c>
      <c r="B2703" s="334">
        <f ca="1" t="shared" si="428"/>
        <v>1</v>
      </c>
      <c r="D2703" s="334">
        <f ca="1" t="shared" si="436"/>
        <v>9</v>
      </c>
      <c r="E2703" s="327">
        <f ca="1" t="shared" si="437"/>
        <v>1364</v>
      </c>
      <c r="F2703" s="327" t="str">
        <f ca="1">VLOOKUP(D2703,档案!A:C,3,FALSE)</f>
        <v>武汉开明</v>
      </c>
      <c r="G2703" s="338" t="str">
        <f ca="1">VLOOKUP(D2703,档案!A:B,2,FALSE)</f>
        <v>农商行豹澥支行310028</v>
      </c>
      <c r="H2703" s="328">
        <f ca="1" t="shared" si="429"/>
        <v>45833</v>
      </c>
      <c r="I2703" s="344" t="str">
        <f ca="1" t="shared" si="430"/>
        <v>生产部唐欣欣用款日照钢铁3月28日至5月28日，石灰工厂所用吊车人费用付日照京华货运有限公司--公司</v>
      </c>
      <c r="J2703" s="344" t="str">
        <f ca="1" t="shared" si="431"/>
        <v>项目成本</v>
      </c>
      <c r="K2703" s="345">
        <f ca="1" t="shared" si="432"/>
        <v>0</v>
      </c>
      <c r="L2703" s="345">
        <f ca="1" t="shared" si="433"/>
        <v>5083.96</v>
      </c>
      <c r="M2703" s="345">
        <f ca="1" t="shared" si="434"/>
        <v>18449.6000000008</v>
      </c>
      <c r="N2703" s="345">
        <f ca="1" t="shared" si="435"/>
        <v>0</v>
      </c>
    </row>
    <row r="2704" ht="14.25" hidden="1" spans="1:14">
      <c r="A2704" s="334">
        <f>档案!A2703</f>
        <v>0</v>
      </c>
      <c r="B2704" s="334">
        <f ca="1" t="shared" si="428"/>
        <v>1</v>
      </c>
      <c r="D2704" s="334">
        <f ca="1" t="shared" si="436"/>
        <v>9</v>
      </c>
      <c r="E2704" s="327">
        <f ca="1" t="shared" si="437"/>
        <v>1365</v>
      </c>
      <c r="F2704" s="327" t="str">
        <f ca="1">VLOOKUP(D2704,档案!A:C,3,FALSE)</f>
        <v>武汉开明</v>
      </c>
      <c r="G2704" s="338" t="str">
        <f ca="1">VLOOKUP(D2704,档案!A:B,2,FALSE)</f>
        <v>农商行豹澥支行310028</v>
      </c>
      <c r="H2704" s="328">
        <f ca="1" t="shared" si="429"/>
        <v>45833</v>
      </c>
      <c r="I2704" s="344" t="str">
        <f ca="1" t="shared" si="430"/>
        <v>生产部唐欣欣用款日照钢铁两项吊车费用为煤气管道使用，随车吊板房出厂，汽车吊补偿器切割的时候吊补偿器付日照京华货运有限公司--公司</v>
      </c>
      <c r="J2704" s="344" t="str">
        <f ca="1" t="shared" si="431"/>
        <v>项目成本</v>
      </c>
      <c r="K2704" s="345">
        <f ca="1" t="shared" si="432"/>
        <v>0</v>
      </c>
      <c r="L2704" s="345">
        <f ca="1" t="shared" si="433"/>
        <v>3074.6</v>
      </c>
      <c r="M2704" s="345">
        <f ca="1" t="shared" si="434"/>
        <v>15375.0000000008</v>
      </c>
      <c r="N2704" s="345">
        <f ca="1" t="shared" si="435"/>
        <v>0</v>
      </c>
    </row>
    <row r="2705" ht="14.25" hidden="1" spans="1:14">
      <c r="A2705" s="334">
        <f>档案!A2704</f>
        <v>0</v>
      </c>
      <c r="B2705" s="334">
        <f ca="1" t="shared" si="428"/>
        <v>1</v>
      </c>
      <c r="D2705" s="334">
        <f ca="1" t="shared" si="436"/>
        <v>9</v>
      </c>
      <c r="E2705" s="327">
        <f ca="1" t="shared" si="437"/>
        <v>1366</v>
      </c>
      <c r="F2705" s="327" t="str">
        <f ca="1">VLOOKUP(D2705,档案!A:C,3,FALSE)</f>
        <v>武汉开明</v>
      </c>
      <c r="G2705" s="338" t="str">
        <f ca="1">VLOOKUP(D2705,档案!A:B,2,FALSE)</f>
        <v>农商行豹澥支行310028</v>
      </c>
      <c r="H2705" s="328">
        <f ca="1" t="shared" si="429"/>
        <v>45833</v>
      </c>
      <c r="I2705" s="344" t="str">
        <f ca="1" t="shared" si="430"/>
        <v>生产部唐欣欣用款吊车3.20号，随车吊五小时，共计1090元付日照京华货运有限公司--公司</v>
      </c>
      <c r="J2705" s="344" t="str">
        <f ca="1" t="shared" si="431"/>
        <v>项目成本</v>
      </c>
      <c r="K2705" s="345">
        <f ca="1" t="shared" si="432"/>
        <v>0</v>
      </c>
      <c r="L2705" s="345">
        <f ca="1" t="shared" si="433"/>
        <v>1090</v>
      </c>
      <c r="M2705" s="345">
        <f ca="1" t="shared" si="434"/>
        <v>14285.0000000008</v>
      </c>
      <c r="N2705" s="345">
        <f ca="1" t="shared" si="435"/>
        <v>0</v>
      </c>
    </row>
    <row r="2706" ht="14.25" hidden="1" spans="1:14">
      <c r="A2706" s="334">
        <f>档案!A2705</f>
        <v>0</v>
      </c>
      <c r="B2706" s="334">
        <f ca="1" t="shared" si="428"/>
        <v>1</v>
      </c>
      <c r="D2706" s="334">
        <f ca="1" t="shared" si="436"/>
        <v>9</v>
      </c>
      <c r="E2706" s="327">
        <f ca="1" t="shared" si="437"/>
        <v>1367</v>
      </c>
      <c r="F2706" s="327" t="str">
        <f ca="1">VLOOKUP(D2706,档案!A:C,3,FALSE)</f>
        <v>武汉开明</v>
      </c>
      <c r="G2706" s="338" t="str">
        <f ca="1">VLOOKUP(D2706,档案!A:B,2,FALSE)</f>
        <v>农商行豹澥支行310028</v>
      </c>
      <c r="H2706" s="328">
        <f ca="1" t="shared" si="429"/>
        <v>45833</v>
      </c>
      <c r="I2706" s="344" t="str">
        <f ca="1" t="shared" si="430"/>
        <v>收到武汉浦发转款</v>
      </c>
      <c r="J2706" s="344" t="str">
        <f ca="1" t="shared" si="431"/>
        <v>他行转入或存现</v>
      </c>
      <c r="K2706" s="345">
        <f ca="1" t="shared" si="432"/>
        <v>500000</v>
      </c>
      <c r="L2706" s="345">
        <f ca="1" t="shared" si="433"/>
        <v>0</v>
      </c>
      <c r="M2706" s="345">
        <f ca="1" t="shared" si="434"/>
        <v>514285.000000001</v>
      </c>
      <c r="N2706" s="345">
        <f ca="1" t="shared" si="435"/>
        <v>0</v>
      </c>
    </row>
    <row r="2707" ht="14.25" hidden="1" spans="1:14">
      <c r="A2707" s="334">
        <f>档案!A2706</f>
        <v>0</v>
      </c>
      <c r="B2707" s="334">
        <f ca="1" t="shared" si="428"/>
        <v>1</v>
      </c>
      <c r="D2707" s="334">
        <f ca="1" t="shared" si="436"/>
        <v>9</v>
      </c>
      <c r="E2707" s="327">
        <f ca="1" t="shared" si="437"/>
        <v>1368</v>
      </c>
      <c r="F2707" s="327" t="str">
        <f ca="1">VLOOKUP(D2707,档案!A:C,3,FALSE)</f>
        <v>武汉开明</v>
      </c>
      <c r="G2707" s="338" t="str">
        <f ca="1">VLOOKUP(D2707,档案!A:B,2,FALSE)</f>
        <v>农商行豹澥支行310028</v>
      </c>
      <c r="H2707" s="328">
        <f ca="1" t="shared" si="429"/>
        <v>45833</v>
      </c>
      <c r="I2707" s="344" t="str">
        <f ca="1" t="shared" si="430"/>
        <v>生产部李晶用款江西玉山万年青外协人员工资付史黎明--个人</v>
      </c>
      <c r="J2707" s="344" t="str">
        <f ca="1" t="shared" si="431"/>
        <v>项目成本</v>
      </c>
      <c r="K2707" s="345">
        <f ca="1" t="shared" si="432"/>
        <v>0</v>
      </c>
      <c r="L2707" s="345">
        <f ca="1" t="shared" si="433"/>
        <v>25513</v>
      </c>
      <c r="M2707" s="345">
        <f ca="1" t="shared" si="434"/>
        <v>488772.000000001</v>
      </c>
      <c r="N2707" s="345">
        <f ca="1" t="shared" si="435"/>
        <v>0</v>
      </c>
    </row>
    <row r="2708" ht="14.25" hidden="1" spans="1:14">
      <c r="A2708" s="334">
        <f>档案!A2707</f>
        <v>0</v>
      </c>
      <c r="B2708" s="334">
        <f ca="1" t="shared" si="428"/>
        <v>1</v>
      </c>
      <c r="D2708" s="334">
        <f ca="1" t="shared" si="436"/>
        <v>9</v>
      </c>
      <c r="E2708" s="327">
        <f ca="1" t="shared" si="437"/>
        <v>1369</v>
      </c>
      <c r="F2708" s="327" t="str">
        <f ca="1">VLOOKUP(D2708,档案!A:C,3,FALSE)</f>
        <v>武汉开明</v>
      </c>
      <c r="G2708" s="338" t="str">
        <f ca="1">VLOOKUP(D2708,档案!A:B,2,FALSE)</f>
        <v>农商行豹澥支行310028</v>
      </c>
      <c r="H2708" s="328">
        <f ca="1" t="shared" si="429"/>
        <v>45834</v>
      </c>
      <c r="I2708" s="344" t="str">
        <f ca="1" t="shared" si="430"/>
        <v>ETC扣款</v>
      </c>
      <c r="J2708" s="344" t="str">
        <f ca="1" t="shared" si="431"/>
        <v>项目成本</v>
      </c>
      <c r="K2708" s="345">
        <f ca="1" t="shared" si="432"/>
        <v>0</v>
      </c>
      <c r="L2708" s="345">
        <f ca="1" t="shared" si="433"/>
        <v>8.55</v>
      </c>
      <c r="M2708" s="345">
        <f ca="1" t="shared" si="434"/>
        <v>488763.450000001</v>
      </c>
      <c r="N2708" s="345">
        <f ca="1" t="shared" si="435"/>
        <v>0</v>
      </c>
    </row>
    <row r="2709" ht="14.25" hidden="1" spans="1:14">
      <c r="A2709" s="334">
        <f>档案!A2708</f>
        <v>0</v>
      </c>
      <c r="B2709" s="334">
        <f ca="1" t="shared" si="428"/>
        <v>1</v>
      </c>
      <c r="D2709" s="334">
        <f ca="1" t="shared" si="436"/>
        <v>9</v>
      </c>
      <c r="E2709" s="327">
        <f ca="1" t="shared" si="437"/>
        <v>1370</v>
      </c>
      <c r="F2709" s="327" t="str">
        <f ca="1">VLOOKUP(D2709,档案!A:C,3,FALSE)</f>
        <v>武汉开明</v>
      </c>
      <c r="G2709" s="338" t="str">
        <f ca="1">VLOOKUP(D2709,档案!A:B,2,FALSE)</f>
        <v>农商行豹澥支行310028</v>
      </c>
      <c r="H2709" s="328">
        <f ca="1" t="shared" si="429"/>
        <v>45834</v>
      </c>
      <c r="I2709" s="344" t="str">
        <f ca="1" t="shared" si="430"/>
        <v>ETC扣款</v>
      </c>
      <c r="J2709" s="344" t="str">
        <f ca="1" t="shared" si="431"/>
        <v>项目成本</v>
      </c>
      <c r="K2709" s="345">
        <f ca="1" t="shared" si="432"/>
        <v>0</v>
      </c>
      <c r="L2709" s="345">
        <f ca="1" t="shared" si="433"/>
        <v>17.1</v>
      </c>
      <c r="M2709" s="345">
        <f ca="1" t="shared" si="434"/>
        <v>488746.350000001</v>
      </c>
      <c r="N2709" s="345">
        <f ca="1" t="shared" si="435"/>
        <v>0</v>
      </c>
    </row>
    <row r="2710" ht="14.25" hidden="1" spans="1:14">
      <c r="A2710" s="334">
        <f>档案!A2709</f>
        <v>0</v>
      </c>
      <c r="B2710" s="334">
        <f ca="1" t="shared" si="428"/>
        <v>1</v>
      </c>
      <c r="D2710" s="334">
        <f ca="1" t="shared" si="436"/>
        <v>9</v>
      </c>
      <c r="E2710" s="327">
        <f ca="1" t="shared" si="437"/>
        <v>1371</v>
      </c>
      <c r="F2710" s="327" t="str">
        <f ca="1">VLOOKUP(D2710,档案!A:C,3,FALSE)</f>
        <v>武汉开明</v>
      </c>
      <c r="G2710" s="338" t="str">
        <f ca="1">VLOOKUP(D2710,档案!A:B,2,FALSE)</f>
        <v>农商行豹澥支行310028</v>
      </c>
      <c r="H2710" s="328">
        <f ca="1" t="shared" si="429"/>
        <v>45834</v>
      </c>
      <c r="I2710" s="344" t="str">
        <f ca="1" t="shared" si="430"/>
        <v>财务部汪余欢用款徐中科团队6月收款提成（总金额9195.6，冲借支5000元，付4195.6）--个人</v>
      </c>
      <c r="J2710" s="344" t="str">
        <f ca="1" t="shared" si="431"/>
        <v>付日常费用</v>
      </c>
      <c r="K2710" s="345">
        <f ca="1" t="shared" si="432"/>
        <v>0</v>
      </c>
      <c r="L2710" s="345">
        <f ca="1" t="shared" si="433"/>
        <v>4195.6</v>
      </c>
      <c r="M2710" s="345">
        <f ca="1" t="shared" si="434"/>
        <v>484550.750000001</v>
      </c>
      <c r="N2710" s="345">
        <f ca="1" t="shared" si="435"/>
        <v>0</v>
      </c>
    </row>
    <row r="2711" ht="14.25" hidden="1" spans="1:14">
      <c r="A2711" s="334">
        <f>档案!A2710</f>
        <v>0</v>
      </c>
      <c r="B2711" s="334">
        <f ca="1" t="shared" si="428"/>
        <v>1</v>
      </c>
      <c r="D2711" s="334">
        <f ca="1" t="shared" si="436"/>
        <v>9</v>
      </c>
      <c r="E2711" s="327">
        <f ca="1" t="shared" si="437"/>
        <v>1372</v>
      </c>
      <c r="F2711" s="327" t="str">
        <f ca="1">VLOOKUP(D2711,档案!A:C,3,FALSE)</f>
        <v>武汉开明</v>
      </c>
      <c r="G2711" s="338" t="str">
        <f ca="1">VLOOKUP(D2711,档案!A:B,2,FALSE)</f>
        <v>农商行豹澥支行310028</v>
      </c>
      <c r="H2711" s="328">
        <f ca="1" t="shared" si="429"/>
        <v>45834</v>
      </c>
      <c r="I2711" s="344" t="str">
        <f ca="1" t="shared" si="430"/>
        <v>生产部张月用款鄂州工厂5月快递费付湖北顺丰速运有限公司--公司</v>
      </c>
      <c r="J2711" s="344" t="str">
        <f ca="1" t="shared" si="431"/>
        <v>付日常费用</v>
      </c>
      <c r="K2711" s="345">
        <f ca="1" t="shared" si="432"/>
        <v>0</v>
      </c>
      <c r="L2711" s="345">
        <f ca="1" t="shared" si="433"/>
        <v>2768.28</v>
      </c>
      <c r="M2711" s="345">
        <f ca="1" t="shared" si="434"/>
        <v>481782.470000001</v>
      </c>
      <c r="N2711" s="345">
        <f ca="1" t="shared" si="435"/>
        <v>0</v>
      </c>
    </row>
    <row r="2712" ht="14.25" hidden="1" spans="1:14">
      <c r="A2712" s="334">
        <f>档案!A2711</f>
        <v>0</v>
      </c>
      <c r="B2712" s="334">
        <f ca="1" t="shared" si="428"/>
        <v>1</v>
      </c>
      <c r="D2712" s="334">
        <f ca="1" t="shared" si="436"/>
        <v>9</v>
      </c>
      <c r="E2712" s="327">
        <f ca="1" t="shared" si="437"/>
        <v>1373</v>
      </c>
      <c r="F2712" s="327" t="str">
        <f ca="1">VLOOKUP(D2712,档案!A:C,3,FALSE)</f>
        <v>武汉开明</v>
      </c>
      <c r="G2712" s="338" t="str">
        <f ca="1">VLOOKUP(D2712,档案!A:B,2,FALSE)</f>
        <v>农商行豹澥支行310028</v>
      </c>
      <c r="H2712" s="328">
        <f ca="1" t="shared" si="429"/>
        <v>45834</v>
      </c>
      <c r="I2712" s="344" t="str">
        <f ca="1" t="shared" si="430"/>
        <v>商务部汤卓宁用款武汉办公室5月快递费付湖北顺丰速运有限公司--公司</v>
      </c>
      <c r="J2712" s="344" t="str">
        <f ca="1" t="shared" si="431"/>
        <v>付日常费用</v>
      </c>
      <c r="K2712" s="345">
        <f ca="1" t="shared" si="432"/>
        <v>0</v>
      </c>
      <c r="L2712" s="345">
        <f ca="1" t="shared" si="433"/>
        <v>619.5</v>
      </c>
      <c r="M2712" s="345">
        <f ca="1" t="shared" si="434"/>
        <v>481162.970000001</v>
      </c>
      <c r="N2712" s="345">
        <f ca="1" t="shared" si="435"/>
        <v>0</v>
      </c>
    </row>
    <row r="2713" ht="14.25" hidden="1" spans="1:14">
      <c r="A2713" s="334">
        <f>档案!A2712</f>
        <v>0</v>
      </c>
      <c r="B2713" s="334">
        <f ca="1" t="shared" si="428"/>
        <v>1</v>
      </c>
      <c r="D2713" s="334">
        <f ca="1" t="shared" si="436"/>
        <v>9</v>
      </c>
      <c r="E2713" s="327">
        <f ca="1" t="shared" si="437"/>
        <v>1374</v>
      </c>
      <c r="F2713" s="327" t="str">
        <f ca="1">VLOOKUP(D2713,档案!A:C,3,FALSE)</f>
        <v>武汉开明</v>
      </c>
      <c r="G2713" s="338" t="str">
        <f ca="1">VLOOKUP(D2713,档案!A:B,2,FALSE)</f>
        <v>农商行豹澥支行310028</v>
      </c>
      <c r="H2713" s="328">
        <f ca="1" t="shared" si="429"/>
        <v>45834</v>
      </c>
      <c r="I2713" s="344" t="str">
        <f ca="1" t="shared" si="430"/>
        <v>财务部杨万成报销青海发投抢修脚手架运费300元--个人/从德令哈到钟祥考试打车费用4次共47.31元/4-5月高速过路费142.45元/从青海德令哈到钟祥火车票报销514.5元/青海办公室购买格行无线网（设备110元，一个月150G网费79）179元/整理外协人员住宿采购物质58元</v>
      </c>
      <c r="J2713" s="344" t="str">
        <f ca="1" t="shared" si="431"/>
        <v>项目成本</v>
      </c>
      <c r="K2713" s="345">
        <f ca="1" t="shared" si="432"/>
        <v>0</v>
      </c>
      <c r="L2713" s="345">
        <f ca="1" t="shared" si="433"/>
        <v>1241.26</v>
      </c>
      <c r="M2713" s="345">
        <f ca="1" t="shared" si="434"/>
        <v>479921.710000001</v>
      </c>
      <c r="N2713" s="345">
        <f ca="1" t="shared" si="435"/>
        <v>0</v>
      </c>
    </row>
    <row r="2714" ht="14.25" hidden="1" spans="1:14">
      <c r="A2714" s="334">
        <f>档案!A2713</f>
        <v>0</v>
      </c>
      <c r="B2714" s="334">
        <f ca="1" t="shared" si="428"/>
        <v>1</v>
      </c>
      <c r="D2714" s="334">
        <f ca="1" t="shared" si="436"/>
        <v>9</v>
      </c>
      <c r="E2714" s="327">
        <f ca="1" t="shared" si="437"/>
        <v>1375</v>
      </c>
      <c r="F2714" s="327" t="str">
        <f ca="1">VLOOKUP(D2714,档案!A:C,3,FALSE)</f>
        <v>武汉开明</v>
      </c>
      <c r="G2714" s="338" t="str">
        <f ca="1">VLOOKUP(D2714,档案!A:B,2,FALSE)</f>
        <v>农商行豹澥支行310028</v>
      </c>
      <c r="H2714" s="328">
        <f ca="1" t="shared" si="429"/>
        <v>45835</v>
      </c>
      <c r="I2714" s="344" t="str">
        <f ca="1" t="shared" si="430"/>
        <v>综合部蒋霞报销一种用于回转窑齿圈的加工修复装置第2年专利年费90元--个人</v>
      </c>
      <c r="J2714" s="344" t="str">
        <f ca="1" t="shared" si="431"/>
        <v>项目成本</v>
      </c>
      <c r="K2714" s="345">
        <f ca="1" t="shared" si="432"/>
        <v>0</v>
      </c>
      <c r="L2714" s="345">
        <f ca="1" t="shared" si="433"/>
        <v>90</v>
      </c>
      <c r="M2714" s="345">
        <f ca="1" t="shared" si="434"/>
        <v>479831.710000001</v>
      </c>
      <c r="N2714" s="345">
        <f ca="1" t="shared" si="435"/>
        <v>0</v>
      </c>
    </row>
    <row r="2715" ht="14.25" hidden="1" spans="1:14">
      <c r="A2715" s="334">
        <f>档案!A2714</f>
        <v>0</v>
      </c>
      <c r="B2715" s="334">
        <f ca="1" t="shared" si="428"/>
        <v>1</v>
      </c>
      <c r="D2715" s="334">
        <f ca="1" t="shared" si="436"/>
        <v>9</v>
      </c>
      <c r="E2715" s="327">
        <f ca="1" t="shared" si="437"/>
        <v>1376</v>
      </c>
      <c r="F2715" s="327" t="str">
        <f ca="1">VLOOKUP(D2715,档案!A:C,3,FALSE)</f>
        <v>武汉开明</v>
      </c>
      <c r="G2715" s="338" t="str">
        <f ca="1">VLOOKUP(D2715,档案!A:B,2,FALSE)</f>
        <v>农商行豹澥支行310028</v>
      </c>
      <c r="H2715" s="328">
        <f ca="1" t="shared" si="429"/>
        <v>45835</v>
      </c>
      <c r="I2715" s="344" t="str">
        <f ca="1" t="shared" si="430"/>
        <v>商务部冯肖报销中国兵器采购平台CA办理费用--个人</v>
      </c>
      <c r="J2715" s="344" t="str">
        <f ca="1" t="shared" si="431"/>
        <v>项目成本</v>
      </c>
      <c r="K2715" s="345">
        <f ca="1" t="shared" si="432"/>
        <v>0</v>
      </c>
      <c r="L2715" s="345">
        <f ca="1" t="shared" si="433"/>
        <v>350</v>
      </c>
      <c r="M2715" s="345">
        <f ca="1" t="shared" si="434"/>
        <v>479481.710000001</v>
      </c>
      <c r="N2715" s="345">
        <f ca="1" t="shared" si="435"/>
        <v>0</v>
      </c>
    </row>
    <row r="2716" ht="14.25" hidden="1" spans="1:14">
      <c r="A2716" s="334">
        <f>档案!A2715</f>
        <v>0</v>
      </c>
      <c r="B2716" s="334">
        <f ca="1" t="shared" si="428"/>
        <v>1</v>
      </c>
      <c r="D2716" s="334">
        <f ca="1" t="shared" si="436"/>
        <v>9</v>
      </c>
      <c r="E2716" s="327">
        <f ca="1" t="shared" si="437"/>
        <v>1377</v>
      </c>
      <c r="F2716" s="327" t="str">
        <f ca="1">VLOOKUP(D2716,档案!A:C,3,FALSE)</f>
        <v>武汉开明</v>
      </c>
      <c r="G2716" s="338" t="str">
        <f ca="1">VLOOKUP(D2716,档案!A:B,2,FALSE)</f>
        <v>农商行豹澥支行310028</v>
      </c>
      <c r="H2716" s="328">
        <f ca="1" t="shared" si="429"/>
        <v>45835</v>
      </c>
      <c r="I2716" s="344" t="str">
        <f ca="1" t="shared" si="430"/>
        <v>财务部杨婷报销4.23-6.25锅炉培训考试交通费及王先梅话费充值--个人</v>
      </c>
      <c r="J2716" s="344" t="str">
        <f ca="1" t="shared" si="431"/>
        <v>项目成本</v>
      </c>
      <c r="K2716" s="345">
        <f ca="1" t="shared" si="432"/>
        <v>0</v>
      </c>
      <c r="L2716" s="345">
        <f ca="1" t="shared" si="433"/>
        <v>152.08</v>
      </c>
      <c r="M2716" s="345">
        <f ca="1" t="shared" si="434"/>
        <v>479329.630000001</v>
      </c>
      <c r="N2716" s="345">
        <f ca="1" t="shared" si="435"/>
        <v>0</v>
      </c>
    </row>
    <row r="2717" ht="14.25" hidden="1" spans="1:14">
      <c r="A2717" s="334">
        <f>档案!A2716</f>
        <v>0</v>
      </c>
      <c r="B2717" s="334">
        <f ca="1" t="shared" si="428"/>
        <v>1</v>
      </c>
      <c r="D2717" s="334">
        <f ca="1" t="shared" si="436"/>
        <v>9</v>
      </c>
      <c r="E2717" s="327">
        <f ca="1" t="shared" si="437"/>
        <v>1378</v>
      </c>
      <c r="F2717" s="327" t="str">
        <f ca="1">VLOOKUP(D2717,档案!A:C,3,FALSE)</f>
        <v>武汉开明</v>
      </c>
      <c r="G2717" s="338" t="str">
        <f ca="1">VLOOKUP(D2717,档案!A:B,2,FALSE)</f>
        <v>农商行豹澥支行310028</v>
      </c>
      <c r="H2717" s="328">
        <f ca="1" t="shared" si="429"/>
        <v>45835</v>
      </c>
      <c r="I2717" s="344" t="str">
        <f ca="1" t="shared" si="430"/>
        <v>财务部王金平报销6.18-6.20西安考试差旅费--个人</v>
      </c>
      <c r="J2717" s="344" t="str">
        <f ca="1" t="shared" si="431"/>
        <v>项目成本</v>
      </c>
      <c r="K2717" s="345">
        <f ca="1" t="shared" si="432"/>
        <v>0</v>
      </c>
      <c r="L2717" s="345">
        <f ca="1" t="shared" si="433"/>
        <v>715.99</v>
      </c>
      <c r="M2717" s="345">
        <f ca="1" t="shared" si="434"/>
        <v>478613.640000001</v>
      </c>
      <c r="N2717" s="345">
        <f ca="1" t="shared" si="435"/>
        <v>0</v>
      </c>
    </row>
    <row r="2718" ht="14.25" hidden="1" spans="1:14">
      <c r="A2718" s="334">
        <f>档案!A2717</f>
        <v>0</v>
      </c>
      <c r="B2718" s="334">
        <f ca="1" t="shared" si="428"/>
        <v>1</v>
      </c>
      <c r="D2718" s="334">
        <f ca="1" t="shared" si="436"/>
        <v>9</v>
      </c>
      <c r="E2718" s="327">
        <f ca="1" t="shared" si="437"/>
        <v>1379</v>
      </c>
      <c r="F2718" s="327" t="str">
        <f ca="1">VLOOKUP(D2718,档案!A:C,3,FALSE)</f>
        <v>武汉开明</v>
      </c>
      <c r="G2718" s="338" t="str">
        <f ca="1">VLOOKUP(D2718,档案!A:B,2,FALSE)</f>
        <v>农商行豹澥支行310028</v>
      </c>
      <c r="H2718" s="328">
        <f ca="1" t="shared" si="429"/>
        <v>45835</v>
      </c>
      <c r="I2718" s="344" t="str">
        <f ca="1" t="shared" si="430"/>
        <v>生产部郭建霞报销6.6-6.10私车公用去武汉锅炉所参加培训考试--个人</v>
      </c>
      <c r="J2718" s="344" t="str">
        <f ca="1" t="shared" si="431"/>
        <v>项目成本</v>
      </c>
      <c r="K2718" s="345">
        <f ca="1" t="shared" si="432"/>
        <v>0</v>
      </c>
      <c r="L2718" s="345">
        <f ca="1" t="shared" si="433"/>
        <v>305</v>
      </c>
      <c r="M2718" s="345">
        <f ca="1" t="shared" si="434"/>
        <v>478308.640000001</v>
      </c>
      <c r="N2718" s="345">
        <f ca="1" t="shared" si="435"/>
        <v>0</v>
      </c>
    </row>
    <row r="2719" ht="14.25" hidden="1" spans="1:14">
      <c r="A2719" s="334">
        <f>档案!A2718</f>
        <v>0</v>
      </c>
      <c r="B2719" s="334">
        <f ca="1" t="shared" si="428"/>
        <v>1</v>
      </c>
      <c r="D2719" s="334">
        <f ca="1" t="shared" si="436"/>
        <v>9</v>
      </c>
      <c r="E2719" s="327">
        <f ca="1" t="shared" si="437"/>
        <v>1380</v>
      </c>
      <c r="F2719" s="327" t="str">
        <f ca="1">VLOOKUP(D2719,档案!A:C,3,FALSE)</f>
        <v>武汉开明</v>
      </c>
      <c r="G2719" s="338" t="str">
        <f ca="1">VLOOKUP(D2719,档案!A:B,2,FALSE)</f>
        <v>农商行豹澥支行310028</v>
      </c>
      <c r="H2719" s="328">
        <f ca="1" t="shared" si="429"/>
        <v>45835</v>
      </c>
      <c r="I2719" s="344" t="str">
        <f ca="1" t="shared" si="430"/>
        <v>生产部林家祥报销6.12 依维柯 鄂AT7P87 维修保养费用300元，货车鄂A4Z5Y0 维修保养费用450元,合计750元。--个人</v>
      </c>
      <c r="J2719" s="344" t="str">
        <f ca="1" t="shared" si="431"/>
        <v>项目成本</v>
      </c>
      <c r="K2719" s="345">
        <f ca="1" t="shared" si="432"/>
        <v>0</v>
      </c>
      <c r="L2719" s="345">
        <f ca="1" t="shared" si="433"/>
        <v>750</v>
      </c>
      <c r="M2719" s="345">
        <f ca="1" t="shared" si="434"/>
        <v>477558.640000001</v>
      </c>
      <c r="N2719" s="345">
        <f ca="1" t="shared" si="435"/>
        <v>0</v>
      </c>
    </row>
    <row r="2720" ht="14.25" hidden="1" spans="1:14">
      <c r="A2720" s="334">
        <f>档案!A2719</f>
        <v>0</v>
      </c>
      <c r="B2720" s="334">
        <f ca="1" t="shared" si="428"/>
        <v>1</v>
      </c>
      <c r="D2720" s="334">
        <f ca="1" t="shared" si="436"/>
        <v>9</v>
      </c>
      <c r="E2720" s="327">
        <f ca="1" t="shared" si="437"/>
        <v>1381</v>
      </c>
      <c r="F2720" s="327" t="str">
        <f ca="1">VLOOKUP(D2720,档案!A:C,3,FALSE)</f>
        <v>武汉开明</v>
      </c>
      <c r="G2720" s="338" t="str">
        <f ca="1">VLOOKUP(D2720,档案!A:B,2,FALSE)</f>
        <v>农商行豹澥支行310028</v>
      </c>
      <c r="H2720" s="328">
        <f ca="1" t="shared" si="429"/>
        <v>45835</v>
      </c>
      <c r="I2720" s="344" t="str">
        <f ca="1" t="shared" si="430"/>
        <v>销售部管厚良借支5月差旅费借支--个人</v>
      </c>
      <c r="J2720" s="344" t="str">
        <f ca="1" t="shared" si="431"/>
        <v>项目成本</v>
      </c>
      <c r="K2720" s="345">
        <f ca="1" t="shared" si="432"/>
        <v>0</v>
      </c>
      <c r="L2720" s="345">
        <f ca="1" t="shared" si="433"/>
        <v>5000</v>
      </c>
      <c r="M2720" s="345">
        <f ca="1" t="shared" si="434"/>
        <v>472558.640000001</v>
      </c>
      <c r="N2720" s="345">
        <f ca="1" t="shared" si="435"/>
        <v>0</v>
      </c>
    </row>
    <row r="2721" ht="14.25" hidden="1" spans="1:14">
      <c r="A2721" s="334">
        <f>档案!A2720</f>
        <v>0</v>
      </c>
      <c r="B2721" s="334">
        <f ca="1" t="shared" si="428"/>
        <v>1</v>
      </c>
      <c r="D2721" s="334">
        <f ca="1" t="shared" si="436"/>
        <v>9</v>
      </c>
      <c r="E2721" s="327">
        <f ca="1" t="shared" si="437"/>
        <v>1382</v>
      </c>
      <c r="F2721" s="327" t="str">
        <f ca="1">VLOOKUP(D2721,档案!A:C,3,FALSE)</f>
        <v>武汉开明</v>
      </c>
      <c r="G2721" s="338" t="str">
        <f ca="1">VLOOKUP(D2721,档案!A:B,2,FALSE)</f>
        <v>农商行豹澥支行310028</v>
      </c>
      <c r="H2721" s="328">
        <f ca="1" t="shared" si="429"/>
        <v>45835</v>
      </c>
      <c r="I2721" s="344" t="str">
        <f ca="1" t="shared" si="430"/>
        <v>销售部刘江波报销伊犁钢铁项目结算招待费--个人</v>
      </c>
      <c r="J2721" s="344" t="str">
        <f ca="1" t="shared" si="431"/>
        <v>项目成本</v>
      </c>
      <c r="K2721" s="345">
        <f ca="1" t="shared" si="432"/>
        <v>0</v>
      </c>
      <c r="L2721" s="345">
        <f ca="1" t="shared" si="433"/>
        <v>295</v>
      </c>
      <c r="M2721" s="345">
        <f ca="1" t="shared" si="434"/>
        <v>472263.640000001</v>
      </c>
      <c r="N2721" s="345">
        <f ca="1" t="shared" si="435"/>
        <v>0</v>
      </c>
    </row>
    <row r="2722" ht="14.25" hidden="1" spans="1:14">
      <c r="A2722" s="334">
        <f>档案!A2721</f>
        <v>0</v>
      </c>
      <c r="B2722" s="334">
        <f ca="1" t="shared" si="428"/>
        <v>1</v>
      </c>
      <c r="D2722" s="334">
        <f ca="1" t="shared" si="436"/>
        <v>9</v>
      </c>
      <c r="E2722" s="327">
        <f ca="1" t="shared" si="437"/>
        <v>1383</v>
      </c>
      <c r="F2722" s="327" t="str">
        <f ca="1">VLOOKUP(D2722,档案!A:C,3,FALSE)</f>
        <v>武汉开明</v>
      </c>
      <c r="G2722" s="338" t="str">
        <f ca="1">VLOOKUP(D2722,档案!A:B,2,FALSE)</f>
        <v>农商行豹澥支行310028</v>
      </c>
      <c r="H2722" s="328">
        <f ca="1" t="shared" si="429"/>
        <v>45835</v>
      </c>
      <c r="I2722" s="344" t="str">
        <f ca="1" t="shared" si="430"/>
        <v>销售部陈涛报销黔西电厂5月差旅费--个人</v>
      </c>
      <c r="J2722" s="344" t="str">
        <f ca="1" t="shared" si="431"/>
        <v>项目成本</v>
      </c>
      <c r="K2722" s="345">
        <f ca="1" t="shared" si="432"/>
        <v>0</v>
      </c>
      <c r="L2722" s="345">
        <f ca="1" t="shared" si="433"/>
        <v>5248.62</v>
      </c>
      <c r="M2722" s="345">
        <f ca="1" t="shared" si="434"/>
        <v>467015.020000001</v>
      </c>
      <c r="N2722" s="345">
        <f ca="1" t="shared" si="435"/>
        <v>0</v>
      </c>
    </row>
    <row r="2723" ht="14.25" hidden="1" spans="1:14">
      <c r="A2723" s="334">
        <f>档案!A2722</f>
        <v>0</v>
      </c>
      <c r="B2723" s="334">
        <f ca="1" t="shared" si="428"/>
        <v>1</v>
      </c>
      <c r="D2723" s="334">
        <f ca="1" t="shared" si="436"/>
        <v>9</v>
      </c>
      <c r="E2723" s="327">
        <f ca="1" t="shared" si="437"/>
        <v>1384</v>
      </c>
      <c r="F2723" s="327" t="str">
        <f ca="1">VLOOKUP(D2723,档案!A:C,3,FALSE)</f>
        <v>武汉开明</v>
      </c>
      <c r="G2723" s="338" t="str">
        <f ca="1">VLOOKUP(D2723,档案!A:B,2,FALSE)</f>
        <v>农商行豹澥支行310028</v>
      </c>
      <c r="H2723" s="328">
        <f ca="1" t="shared" si="429"/>
        <v>45835</v>
      </c>
      <c r="I2723" s="344" t="str">
        <f ca="1" t="shared" si="430"/>
        <v>生产部齐晓宇用款日照钢铁2025.06.21-2026.06.20房屋租金付杨丽丽--个人</v>
      </c>
      <c r="J2723" s="344" t="str">
        <f ca="1" t="shared" si="431"/>
        <v>项目成本</v>
      </c>
      <c r="K2723" s="345">
        <f ca="1" t="shared" si="432"/>
        <v>0</v>
      </c>
      <c r="L2723" s="345">
        <f ca="1" t="shared" si="433"/>
        <v>18000</v>
      </c>
      <c r="M2723" s="345">
        <f ca="1" t="shared" si="434"/>
        <v>449015.020000001</v>
      </c>
      <c r="N2723" s="345">
        <f ca="1" t="shared" si="435"/>
        <v>0</v>
      </c>
    </row>
    <row r="2724" ht="14.25" hidden="1" spans="1:14">
      <c r="A2724" s="334">
        <f>档案!A2723</f>
        <v>0</v>
      </c>
      <c r="B2724" s="334">
        <f ca="1" t="shared" si="428"/>
        <v>1</v>
      </c>
      <c r="D2724" s="334">
        <f ca="1" t="shared" si="436"/>
        <v>9</v>
      </c>
      <c r="E2724" s="327">
        <f ca="1" t="shared" si="437"/>
        <v>1385</v>
      </c>
      <c r="F2724" s="327" t="str">
        <f ca="1">VLOOKUP(D2724,档案!A:C,3,FALSE)</f>
        <v>武汉开明</v>
      </c>
      <c r="G2724" s="338" t="str">
        <f ca="1">VLOOKUP(D2724,档案!A:B,2,FALSE)</f>
        <v>农商行豹澥支行310028</v>
      </c>
      <c r="H2724" s="328">
        <f ca="1" t="shared" si="429"/>
        <v>45835</v>
      </c>
      <c r="I2724" s="344" t="str">
        <f ca="1" t="shared" si="430"/>
        <v>生产部郭建霞报销贵州黔西项目工器具物流回厂费用 630元--个人</v>
      </c>
      <c r="J2724" s="344" t="str">
        <f ca="1" t="shared" si="431"/>
        <v>项目成本</v>
      </c>
      <c r="K2724" s="345">
        <f ca="1" t="shared" si="432"/>
        <v>0</v>
      </c>
      <c r="L2724" s="345">
        <f ca="1" t="shared" si="433"/>
        <v>630</v>
      </c>
      <c r="M2724" s="345">
        <f ca="1" t="shared" si="434"/>
        <v>448385.020000001</v>
      </c>
      <c r="N2724" s="345">
        <f ca="1" t="shared" si="435"/>
        <v>0</v>
      </c>
    </row>
    <row r="2725" ht="14.25" hidden="1" spans="1:14">
      <c r="A2725" s="334">
        <f>档案!A2724</f>
        <v>0</v>
      </c>
      <c r="B2725" s="334">
        <f ca="1" t="shared" si="428"/>
        <v>1</v>
      </c>
      <c r="D2725" s="334">
        <f ca="1" t="shared" si="436"/>
        <v>9</v>
      </c>
      <c r="E2725" s="327">
        <f ca="1" t="shared" si="437"/>
        <v>1386</v>
      </c>
      <c r="F2725" s="327" t="str">
        <f ca="1">VLOOKUP(D2725,档案!A:C,3,FALSE)</f>
        <v>武汉开明</v>
      </c>
      <c r="G2725" s="338" t="str">
        <f ca="1">VLOOKUP(D2725,档案!A:B,2,FALSE)</f>
        <v>农商行豹澥支行310028</v>
      </c>
      <c r="H2725" s="328">
        <f ca="1" t="shared" si="429"/>
        <v>45835</v>
      </c>
      <c r="I2725" s="344" t="str">
        <f ca="1" t="shared" si="430"/>
        <v>生产部唐欣欣用款日照钢铁3月-5月宿舍水电费用付李纪国--个人</v>
      </c>
      <c r="J2725" s="344" t="str">
        <f ca="1" t="shared" si="431"/>
        <v>项目成本</v>
      </c>
      <c r="K2725" s="345">
        <f ca="1" t="shared" si="432"/>
        <v>0</v>
      </c>
      <c r="L2725" s="345">
        <f ca="1" t="shared" si="433"/>
        <v>3897</v>
      </c>
      <c r="M2725" s="345">
        <f ca="1" t="shared" si="434"/>
        <v>444488.020000001</v>
      </c>
      <c r="N2725" s="345">
        <f ca="1" t="shared" si="435"/>
        <v>0</v>
      </c>
    </row>
    <row r="2726" ht="14.25" hidden="1" spans="1:14">
      <c r="A2726" s="334">
        <f>档案!A2725</f>
        <v>0</v>
      </c>
      <c r="B2726" s="334">
        <f ca="1" t="shared" si="428"/>
        <v>1</v>
      </c>
      <c r="D2726" s="334">
        <f ca="1" t="shared" si="436"/>
        <v>9</v>
      </c>
      <c r="E2726" s="327">
        <f ca="1" t="shared" si="437"/>
        <v>1387</v>
      </c>
      <c r="F2726" s="327" t="str">
        <f ca="1">VLOOKUP(D2726,档案!A:C,3,FALSE)</f>
        <v>武汉开明</v>
      </c>
      <c r="G2726" s="338" t="str">
        <f ca="1">VLOOKUP(D2726,档案!A:B,2,FALSE)</f>
        <v>农商行豹澥支行310028</v>
      </c>
      <c r="H2726" s="328">
        <f ca="1" t="shared" si="429"/>
        <v>45835</v>
      </c>
      <c r="I2726" s="344" t="str">
        <f ca="1" t="shared" si="430"/>
        <v>生产部林柱生报销日照钢铁采购材料费及藿香正气水--个人</v>
      </c>
      <c r="J2726" s="344" t="str">
        <f ca="1" t="shared" si="431"/>
        <v>项目成本</v>
      </c>
      <c r="K2726" s="345">
        <f ca="1" t="shared" si="432"/>
        <v>0</v>
      </c>
      <c r="L2726" s="345">
        <f ca="1" t="shared" si="433"/>
        <v>517</v>
      </c>
      <c r="M2726" s="345">
        <f ca="1" t="shared" si="434"/>
        <v>443971.020000001</v>
      </c>
      <c r="N2726" s="345">
        <f ca="1" t="shared" si="435"/>
        <v>0</v>
      </c>
    </row>
    <row r="2727" ht="14.25" hidden="1" spans="1:14">
      <c r="A2727" s="334">
        <f>档案!A2726</f>
        <v>0</v>
      </c>
      <c r="B2727" s="334">
        <f ca="1" t="shared" si="428"/>
        <v>1</v>
      </c>
      <c r="D2727" s="334">
        <f ca="1" t="shared" si="436"/>
        <v>9</v>
      </c>
      <c r="E2727" s="327">
        <f ca="1" t="shared" si="437"/>
        <v>1388</v>
      </c>
      <c r="F2727" s="327" t="str">
        <f ca="1">VLOOKUP(D2727,档案!A:C,3,FALSE)</f>
        <v>武汉开明</v>
      </c>
      <c r="G2727" s="338" t="str">
        <f ca="1">VLOOKUP(D2727,档案!A:B,2,FALSE)</f>
        <v>农商行豹澥支行310028</v>
      </c>
      <c r="H2727" s="328">
        <f ca="1" t="shared" si="429"/>
        <v>45835</v>
      </c>
      <c r="I2727" s="344" t="str">
        <f ca="1" t="shared" si="430"/>
        <v>生产部余永昕报销烧结分厂现场零星采购--个人</v>
      </c>
      <c r="J2727" s="344" t="str">
        <f ca="1" t="shared" si="431"/>
        <v>项目成本</v>
      </c>
      <c r="K2727" s="345">
        <f ca="1" t="shared" si="432"/>
        <v>0</v>
      </c>
      <c r="L2727" s="345">
        <f ca="1" t="shared" si="433"/>
        <v>933.35</v>
      </c>
      <c r="M2727" s="345">
        <f ca="1" t="shared" si="434"/>
        <v>443037.670000001</v>
      </c>
      <c r="N2727" s="345">
        <f ca="1" t="shared" si="435"/>
        <v>0</v>
      </c>
    </row>
    <row r="2728" ht="14.25" hidden="1" spans="1:14">
      <c r="A2728" s="334">
        <f>档案!A2727</f>
        <v>0</v>
      </c>
      <c r="B2728" s="334">
        <f ca="1" t="shared" si="428"/>
        <v>1</v>
      </c>
      <c r="D2728" s="334">
        <f ca="1" t="shared" si="436"/>
        <v>9</v>
      </c>
      <c r="E2728" s="327">
        <f ca="1" t="shared" si="437"/>
        <v>1389</v>
      </c>
      <c r="F2728" s="327" t="str">
        <f ca="1">VLOOKUP(D2728,档案!A:C,3,FALSE)</f>
        <v>武汉开明</v>
      </c>
      <c r="G2728" s="338" t="str">
        <f ca="1">VLOOKUP(D2728,档案!A:B,2,FALSE)</f>
        <v>农商行豹澥支行310028</v>
      </c>
      <c r="H2728" s="328">
        <f ca="1" t="shared" si="429"/>
        <v>45835</v>
      </c>
      <c r="I2728" s="344" t="str">
        <f ca="1" t="shared" si="430"/>
        <v>生产部唐欣欣用款日照钢铁赵正国（转赵娅君2011.5），代川3471.75，师延清1818.75三人已离职，剩余的30%工资需要发放给工人--个人</v>
      </c>
      <c r="J2728" s="344" t="str">
        <f ca="1" t="shared" si="431"/>
        <v>项目成本</v>
      </c>
      <c r="K2728" s="345">
        <f ca="1" t="shared" si="432"/>
        <v>0</v>
      </c>
      <c r="L2728" s="345">
        <f ca="1" t="shared" si="433"/>
        <v>7302</v>
      </c>
      <c r="M2728" s="345">
        <f ca="1" t="shared" si="434"/>
        <v>435735.670000001</v>
      </c>
      <c r="N2728" s="345">
        <f ca="1" t="shared" si="435"/>
        <v>0</v>
      </c>
    </row>
    <row r="2729" ht="14.25" hidden="1" spans="1:14">
      <c r="A2729" s="334">
        <f>档案!A2728</f>
        <v>0</v>
      </c>
      <c r="B2729" s="334">
        <f ca="1" t="shared" si="428"/>
        <v>1</v>
      </c>
      <c r="D2729" s="334">
        <f ca="1" t="shared" si="436"/>
        <v>9</v>
      </c>
      <c r="E2729" s="327">
        <f ca="1" t="shared" si="437"/>
        <v>1390</v>
      </c>
      <c r="F2729" s="327" t="str">
        <f ca="1">VLOOKUP(D2729,档案!A:C,3,FALSE)</f>
        <v>武汉开明</v>
      </c>
      <c r="G2729" s="338" t="str">
        <f ca="1">VLOOKUP(D2729,档案!A:B,2,FALSE)</f>
        <v>农商行豹澥支行310028</v>
      </c>
      <c r="H2729" s="328">
        <f ca="1" t="shared" si="429"/>
        <v>45835</v>
      </c>
      <c r="I2729" s="344" t="str">
        <f ca="1" t="shared" si="430"/>
        <v>生产部郑然报销日照钢铁4.9采购50袋木屑及停车费--个人</v>
      </c>
      <c r="J2729" s="344" t="str">
        <f ca="1" t="shared" si="431"/>
        <v>项目成本</v>
      </c>
      <c r="K2729" s="345">
        <f ca="1" t="shared" si="432"/>
        <v>0</v>
      </c>
      <c r="L2729" s="345">
        <f ca="1" t="shared" si="433"/>
        <v>310</v>
      </c>
      <c r="M2729" s="345">
        <f ca="1" t="shared" si="434"/>
        <v>435425.670000001</v>
      </c>
      <c r="N2729" s="345">
        <f ca="1" t="shared" si="435"/>
        <v>0</v>
      </c>
    </row>
    <row r="2730" ht="14.25" hidden="1" spans="1:14">
      <c r="A2730" s="334">
        <f>档案!A2729</f>
        <v>0</v>
      </c>
      <c r="B2730" s="334">
        <f ca="1" t="shared" si="428"/>
        <v>1</v>
      </c>
      <c r="D2730" s="334">
        <f ca="1" t="shared" si="436"/>
        <v>9</v>
      </c>
      <c r="E2730" s="327">
        <f ca="1" t="shared" si="437"/>
        <v>1391</v>
      </c>
      <c r="F2730" s="327" t="str">
        <f ca="1">VLOOKUP(D2730,档案!A:C,3,FALSE)</f>
        <v>武汉开明</v>
      </c>
      <c r="G2730" s="338" t="str">
        <f ca="1">VLOOKUP(D2730,档案!A:B,2,FALSE)</f>
        <v>农商行豹澥支行310028</v>
      </c>
      <c r="H2730" s="328">
        <f ca="1" t="shared" si="429"/>
        <v>45835</v>
      </c>
      <c r="I2730" s="344" t="str">
        <f ca="1" t="shared" si="430"/>
        <v>生产部郑然报销4月19日日钢项目部双排小货车加油费，车胎检查充气10元--个人</v>
      </c>
      <c r="J2730" s="344" t="str">
        <f ca="1" t="shared" si="431"/>
        <v>项目成本</v>
      </c>
      <c r="K2730" s="345">
        <f ca="1" t="shared" si="432"/>
        <v>0</v>
      </c>
      <c r="L2730" s="345">
        <f ca="1" t="shared" si="433"/>
        <v>203.66</v>
      </c>
      <c r="M2730" s="345">
        <f ca="1" t="shared" si="434"/>
        <v>435222.010000001</v>
      </c>
      <c r="N2730" s="345">
        <f ca="1" t="shared" si="435"/>
        <v>0</v>
      </c>
    </row>
    <row r="2731" ht="14.25" hidden="1" spans="1:14">
      <c r="A2731" s="334">
        <f>档案!A2730</f>
        <v>0</v>
      </c>
      <c r="B2731" s="334">
        <f ca="1" t="shared" si="428"/>
        <v>1</v>
      </c>
      <c r="D2731" s="334">
        <f ca="1" t="shared" si="436"/>
        <v>9</v>
      </c>
      <c r="E2731" s="327">
        <f ca="1" t="shared" si="437"/>
        <v>1392</v>
      </c>
      <c r="F2731" s="327" t="str">
        <f ca="1">VLOOKUP(D2731,档案!A:C,3,FALSE)</f>
        <v>武汉开明</v>
      </c>
      <c r="G2731" s="338" t="str">
        <f ca="1">VLOOKUP(D2731,档案!A:B,2,FALSE)</f>
        <v>农商行豹澥支行310028</v>
      </c>
      <c r="H2731" s="328">
        <f ca="1" t="shared" si="429"/>
        <v>45835</v>
      </c>
      <c r="I2731" s="344" t="str">
        <f ca="1" t="shared" si="430"/>
        <v>生产部余永昕报销烧结分厂6.6现场采购两根槽钢搭平面磨--个人</v>
      </c>
      <c r="J2731" s="344" t="str">
        <f ca="1" t="shared" si="431"/>
        <v>项目成本</v>
      </c>
      <c r="K2731" s="345">
        <f ca="1" t="shared" si="432"/>
        <v>0</v>
      </c>
      <c r="L2731" s="345">
        <f ca="1" t="shared" si="433"/>
        <v>450</v>
      </c>
      <c r="M2731" s="345">
        <f ca="1" t="shared" si="434"/>
        <v>434772.010000001</v>
      </c>
      <c r="N2731" s="345">
        <f ca="1" t="shared" si="435"/>
        <v>0</v>
      </c>
    </row>
    <row r="2732" ht="14.25" hidden="1" spans="1:14">
      <c r="A2732" s="334">
        <f>档案!A2731</f>
        <v>0</v>
      </c>
      <c r="B2732" s="334">
        <f ca="1" t="shared" si="428"/>
        <v>1</v>
      </c>
      <c r="D2732" s="334">
        <f ca="1" t="shared" si="436"/>
        <v>9</v>
      </c>
      <c r="E2732" s="327">
        <f ca="1" t="shared" si="437"/>
        <v>1393</v>
      </c>
      <c r="F2732" s="327" t="str">
        <f ca="1">VLOOKUP(D2732,档案!A:C,3,FALSE)</f>
        <v>武汉开明</v>
      </c>
      <c r="G2732" s="338" t="str">
        <f ca="1">VLOOKUP(D2732,档案!A:B,2,FALSE)</f>
        <v>农商行豹澥支行310028</v>
      </c>
      <c r="H2732" s="328">
        <f ca="1" t="shared" si="429"/>
        <v>45835</v>
      </c>
      <c r="I2732" s="344" t="str">
        <f ca="1" t="shared" si="430"/>
        <v>生产部项小生报销江苏永钢采购的资料和工具--个人</v>
      </c>
      <c r="J2732" s="344" t="str">
        <f ca="1" t="shared" si="431"/>
        <v>项目成本</v>
      </c>
      <c r="K2732" s="345">
        <f ca="1" t="shared" si="432"/>
        <v>0</v>
      </c>
      <c r="L2732" s="345">
        <f ca="1" t="shared" si="433"/>
        <v>48</v>
      </c>
      <c r="M2732" s="345">
        <f ca="1" t="shared" si="434"/>
        <v>434724.010000001</v>
      </c>
      <c r="N2732" s="345">
        <f ca="1" t="shared" si="435"/>
        <v>0</v>
      </c>
    </row>
    <row r="2733" ht="14.25" hidden="1" spans="1:14">
      <c r="A2733" s="334">
        <f>档案!A2732</f>
        <v>0</v>
      </c>
      <c r="B2733" s="334">
        <f ca="1" t="shared" si="428"/>
        <v>1</v>
      </c>
      <c r="D2733" s="334">
        <f ca="1" t="shared" si="436"/>
        <v>9</v>
      </c>
      <c r="E2733" s="327">
        <f ca="1" t="shared" si="437"/>
        <v>1394</v>
      </c>
      <c r="F2733" s="327" t="str">
        <f ca="1">VLOOKUP(D2733,档案!A:C,3,FALSE)</f>
        <v>武汉开明</v>
      </c>
      <c r="G2733" s="338" t="str">
        <f ca="1">VLOOKUP(D2733,档案!A:B,2,FALSE)</f>
        <v>农商行豹澥支行310028</v>
      </c>
      <c r="H2733" s="328">
        <f ca="1" t="shared" si="429"/>
        <v>45835</v>
      </c>
      <c r="I2733" s="344" t="str">
        <f ca="1" t="shared" si="430"/>
        <v>生产部马全花报销5.21青海发投购买施工日志20本--个人</v>
      </c>
      <c r="J2733" s="344" t="str">
        <f ca="1" t="shared" si="431"/>
        <v>项目成本</v>
      </c>
      <c r="K2733" s="345">
        <f ca="1" t="shared" si="432"/>
        <v>0</v>
      </c>
      <c r="L2733" s="345">
        <f ca="1" t="shared" si="433"/>
        <v>100</v>
      </c>
      <c r="M2733" s="345">
        <f ca="1" t="shared" si="434"/>
        <v>434624.010000001</v>
      </c>
      <c r="N2733" s="345">
        <f ca="1" t="shared" si="435"/>
        <v>0</v>
      </c>
    </row>
    <row r="2734" ht="14.25" hidden="1" spans="1:14">
      <c r="A2734" s="334">
        <f>档案!A2733</f>
        <v>0</v>
      </c>
      <c r="B2734" s="334">
        <f ca="1" t="shared" si="428"/>
        <v>1</v>
      </c>
      <c r="D2734" s="334">
        <f ca="1" t="shared" si="436"/>
        <v>9</v>
      </c>
      <c r="E2734" s="327">
        <f ca="1" t="shared" si="437"/>
        <v>1395</v>
      </c>
      <c r="F2734" s="327" t="str">
        <f ca="1">VLOOKUP(D2734,档案!A:C,3,FALSE)</f>
        <v>武汉开明</v>
      </c>
      <c r="G2734" s="338" t="str">
        <f ca="1">VLOOKUP(D2734,档案!A:B,2,FALSE)</f>
        <v>农商行豹澥支行310028</v>
      </c>
      <c r="H2734" s="328">
        <f ca="1" t="shared" si="429"/>
        <v>45835</v>
      </c>
      <c r="I2734" s="344" t="str">
        <f ca="1" t="shared" si="430"/>
        <v>生产部唐欣欣报销日照钢铁给W9区域制作KT板费用--个人</v>
      </c>
      <c r="J2734" s="344" t="str">
        <f ca="1" t="shared" si="431"/>
        <v>项目成本</v>
      </c>
      <c r="K2734" s="345">
        <f ca="1" t="shared" si="432"/>
        <v>0</v>
      </c>
      <c r="L2734" s="345">
        <f ca="1" t="shared" si="433"/>
        <v>1000</v>
      </c>
      <c r="M2734" s="345">
        <f ca="1" t="shared" si="434"/>
        <v>433624.010000001</v>
      </c>
      <c r="N2734" s="345">
        <f ca="1" t="shared" si="435"/>
        <v>0</v>
      </c>
    </row>
    <row r="2735" ht="14.25" hidden="1" spans="1:14">
      <c r="A2735" s="334">
        <f>档案!A2734</f>
        <v>0</v>
      </c>
      <c r="B2735" s="334">
        <f ca="1" t="shared" si="428"/>
        <v>1</v>
      </c>
      <c r="D2735" s="334">
        <f ca="1" t="shared" si="436"/>
        <v>9</v>
      </c>
      <c r="E2735" s="327">
        <f ca="1" t="shared" si="437"/>
        <v>1396</v>
      </c>
      <c r="F2735" s="327" t="str">
        <f ca="1">VLOOKUP(D2735,档案!A:C,3,FALSE)</f>
        <v>武汉开明</v>
      </c>
      <c r="G2735" s="338" t="str">
        <f ca="1">VLOOKUP(D2735,档案!A:B,2,FALSE)</f>
        <v>农商行豹澥支行310028</v>
      </c>
      <c r="H2735" s="328">
        <f ca="1" t="shared" si="429"/>
        <v>45835</v>
      </c>
      <c r="I2735" s="344" t="str">
        <f ca="1" t="shared" si="430"/>
        <v>生产部项小生报销江苏永钢购买降温药品--个人</v>
      </c>
      <c r="J2735" s="344" t="str">
        <f ca="1" t="shared" si="431"/>
        <v>项目成本</v>
      </c>
      <c r="K2735" s="345">
        <f ca="1" t="shared" si="432"/>
        <v>0</v>
      </c>
      <c r="L2735" s="345">
        <f ca="1" t="shared" si="433"/>
        <v>58</v>
      </c>
      <c r="M2735" s="345">
        <f ca="1" t="shared" si="434"/>
        <v>433566.010000001</v>
      </c>
      <c r="N2735" s="345">
        <f ca="1" t="shared" si="435"/>
        <v>0</v>
      </c>
    </row>
    <row r="2736" ht="14.25" hidden="1" spans="1:14">
      <c r="A2736" s="334">
        <f>档案!A2735</f>
        <v>0</v>
      </c>
      <c r="B2736" s="334">
        <f ca="1" t="shared" si="428"/>
        <v>1</v>
      </c>
      <c r="D2736" s="334">
        <f ca="1" t="shared" si="436"/>
        <v>9</v>
      </c>
      <c r="E2736" s="327">
        <f ca="1" t="shared" si="437"/>
        <v>1397</v>
      </c>
      <c r="F2736" s="327" t="str">
        <f ca="1">VLOOKUP(D2736,档案!A:C,3,FALSE)</f>
        <v>武汉开明</v>
      </c>
      <c r="G2736" s="338" t="str">
        <f ca="1">VLOOKUP(D2736,档案!A:B,2,FALSE)</f>
        <v>农商行豹澥支行310028</v>
      </c>
      <c r="H2736" s="328">
        <f ca="1" t="shared" si="429"/>
        <v>45835</v>
      </c>
      <c r="I2736" s="344" t="str">
        <f ca="1" t="shared" si="430"/>
        <v>生产部唐欣欣用款日照钢铁张磊已离职，三月份剩余30%工资2188.89元。--个人</v>
      </c>
      <c r="J2736" s="344" t="str">
        <f ca="1" t="shared" si="431"/>
        <v>项目成本</v>
      </c>
      <c r="K2736" s="345">
        <f ca="1" t="shared" si="432"/>
        <v>0</v>
      </c>
      <c r="L2736" s="345">
        <f ca="1" t="shared" si="433"/>
        <v>2188.89</v>
      </c>
      <c r="M2736" s="345">
        <f ca="1" t="shared" si="434"/>
        <v>431377.120000001</v>
      </c>
      <c r="N2736" s="345">
        <f ca="1" t="shared" si="435"/>
        <v>0</v>
      </c>
    </row>
    <row r="2737" ht="14.25" hidden="1" spans="1:14">
      <c r="A2737" s="334">
        <f>档案!A2736</f>
        <v>0</v>
      </c>
      <c r="B2737" s="334">
        <f ca="1" t="shared" si="428"/>
        <v>1</v>
      </c>
      <c r="D2737" s="334">
        <f ca="1" t="shared" si="436"/>
        <v>9</v>
      </c>
      <c r="E2737" s="327">
        <f ca="1" t="shared" si="437"/>
        <v>1398</v>
      </c>
      <c r="F2737" s="327" t="str">
        <f ca="1">VLOOKUP(D2737,档案!A:C,3,FALSE)</f>
        <v>武汉开明</v>
      </c>
      <c r="G2737" s="338" t="str">
        <f ca="1">VLOOKUP(D2737,档案!A:B,2,FALSE)</f>
        <v>农商行豹澥支行310028</v>
      </c>
      <c r="H2737" s="328">
        <f ca="1" t="shared" si="429"/>
        <v>45835</v>
      </c>
      <c r="I2737" s="344" t="str">
        <f ca="1" t="shared" si="430"/>
        <v>生产部唐欣欣用款日照钢铁代张凯华发放2024.9月到2025年1月期间，每月发放1万，逐月发放。（ 张磊剩余3185.19元，赵丙松1万，宋世文1万）--个人</v>
      </c>
      <c r="J2737" s="344" t="str">
        <f ca="1" t="shared" si="431"/>
        <v>项目成本</v>
      </c>
      <c r="K2737" s="345">
        <f ca="1" t="shared" si="432"/>
        <v>0</v>
      </c>
      <c r="L2737" s="345">
        <f ca="1" t="shared" si="433"/>
        <v>23185.19</v>
      </c>
      <c r="M2737" s="345">
        <f ca="1" t="shared" si="434"/>
        <v>408191.930000001</v>
      </c>
      <c r="N2737" s="345">
        <f ca="1" t="shared" si="435"/>
        <v>0</v>
      </c>
    </row>
    <row r="2738" ht="14.25" hidden="1" spans="1:14">
      <c r="A2738" s="334">
        <f>档案!A2737</f>
        <v>0</v>
      </c>
      <c r="B2738" s="334">
        <f ca="1" t="shared" si="428"/>
        <v>1</v>
      </c>
      <c r="D2738" s="334">
        <f ca="1" t="shared" si="436"/>
        <v>9</v>
      </c>
      <c r="E2738" s="327">
        <f ca="1" t="shared" si="437"/>
        <v>1399</v>
      </c>
      <c r="F2738" s="327" t="str">
        <f ca="1">VLOOKUP(D2738,档案!A:C,3,FALSE)</f>
        <v>武汉开明</v>
      </c>
      <c r="G2738" s="338" t="str">
        <f ca="1">VLOOKUP(D2738,档案!A:B,2,FALSE)</f>
        <v>农商行豹澥支行310028</v>
      </c>
      <c r="H2738" s="328">
        <f ca="1" t="shared" si="429"/>
        <v>45835</v>
      </c>
      <c r="I2738" s="344" t="str">
        <f ca="1" t="shared" si="430"/>
        <v>生产部余永昕报销日照钢铁请叉车转运垫板150 转运液压挡轮150 垃圾车托运1000--个人</v>
      </c>
      <c r="J2738" s="344" t="str">
        <f ca="1" t="shared" si="431"/>
        <v>项目成本</v>
      </c>
      <c r="K2738" s="345">
        <f ca="1" t="shared" si="432"/>
        <v>0</v>
      </c>
      <c r="L2738" s="345">
        <f ca="1" t="shared" si="433"/>
        <v>1300</v>
      </c>
      <c r="M2738" s="345">
        <f ca="1" t="shared" si="434"/>
        <v>406891.930000001</v>
      </c>
      <c r="N2738" s="345">
        <f ca="1" t="shared" si="435"/>
        <v>0</v>
      </c>
    </row>
    <row r="2739" ht="14.25" hidden="1" spans="1:14">
      <c r="A2739" s="334">
        <f>档案!A2738</f>
        <v>0</v>
      </c>
      <c r="B2739" s="334">
        <f ca="1" t="shared" si="428"/>
        <v>1</v>
      </c>
      <c r="D2739" s="334">
        <f ca="1" t="shared" si="436"/>
        <v>9</v>
      </c>
      <c r="E2739" s="327">
        <f ca="1" t="shared" si="437"/>
        <v>1400</v>
      </c>
      <c r="F2739" s="327" t="str">
        <f ca="1">VLOOKUP(D2739,档案!A:C,3,FALSE)</f>
        <v>武汉开明</v>
      </c>
      <c r="G2739" s="338" t="str">
        <f ca="1">VLOOKUP(D2739,档案!A:B,2,FALSE)</f>
        <v>农商行豹澥支行310028</v>
      </c>
      <c r="H2739" s="328">
        <f ca="1" t="shared" si="429"/>
        <v>45835</v>
      </c>
      <c r="I2739" s="344" t="str">
        <f ca="1" t="shared" si="430"/>
        <v>生产部马全花用款青海发投重碱车间一座碳化塔更新项目农民工工资付高国俊团队（全款216922-35833高国俊-30833张海龙-30000=120256元）--个人</v>
      </c>
      <c r="J2739" s="344" t="str">
        <f ca="1" t="shared" si="431"/>
        <v>项目成本</v>
      </c>
      <c r="K2739" s="345">
        <f ca="1" t="shared" si="432"/>
        <v>0</v>
      </c>
      <c r="L2739" s="345">
        <f ca="1" t="shared" si="433"/>
        <v>120256</v>
      </c>
      <c r="M2739" s="345">
        <f ca="1" t="shared" si="434"/>
        <v>286635.930000001</v>
      </c>
      <c r="N2739" s="345">
        <f ca="1" t="shared" si="435"/>
        <v>0</v>
      </c>
    </row>
    <row r="2740" ht="14.25" hidden="1" spans="1:14">
      <c r="A2740" s="334">
        <f>档案!A2739</f>
        <v>0</v>
      </c>
      <c r="B2740" s="334">
        <f ca="1" t="shared" si="428"/>
        <v>1</v>
      </c>
      <c r="D2740" s="334">
        <f ca="1" t="shared" si="436"/>
        <v>9</v>
      </c>
      <c r="E2740" s="327">
        <f ca="1" t="shared" si="437"/>
        <v>1401</v>
      </c>
      <c r="F2740" s="327" t="str">
        <f ca="1">VLOOKUP(D2740,档案!A:C,3,FALSE)</f>
        <v>武汉开明</v>
      </c>
      <c r="G2740" s="338" t="str">
        <f ca="1">VLOOKUP(D2740,档案!A:B,2,FALSE)</f>
        <v>农商行豹澥支行310028</v>
      </c>
      <c r="H2740" s="328">
        <f ca="1" t="shared" si="429"/>
        <v>45835</v>
      </c>
      <c r="I2740" s="344" t="str">
        <f ca="1" t="shared" si="430"/>
        <v>生产部李晶报销日照外协李纪圆中暑去输液医疗费8.22--个人/生产部李晶报销日照钢铁甲方要求配置医药用品采购费84.32--个人/生产部李晶报销日照钢铁安全横幅费用25--个人/日照钢铁采购消防水带，盐汽水，割枪费用293--个人/四川峨胜购买安全帽+手套，外协3人交通费380--个人/日照钢铁仓库垃圾清理费用1000--个人/报销采购日照项目部办公用品252--个人</v>
      </c>
      <c r="J2740" s="344" t="str">
        <f ca="1" t="shared" si="431"/>
        <v>项目成本</v>
      </c>
      <c r="K2740" s="345">
        <f ca="1" t="shared" si="432"/>
        <v>0</v>
      </c>
      <c r="L2740" s="345">
        <f ca="1" t="shared" si="433"/>
        <v>2042.54</v>
      </c>
      <c r="M2740" s="345">
        <f ca="1" t="shared" si="434"/>
        <v>284593.390000001</v>
      </c>
      <c r="N2740" s="345">
        <f ca="1" t="shared" si="435"/>
        <v>0</v>
      </c>
    </row>
    <row r="2741" ht="14.25" hidden="1" spans="1:14">
      <c r="A2741" s="334">
        <f>档案!A2740</f>
        <v>0</v>
      </c>
      <c r="B2741" s="334">
        <f ca="1" t="shared" si="428"/>
        <v>1</v>
      </c>
      <c r="D2741" s="334">
        <f ca="1" t="shared" si="436"/>
        <v>9</v>
      </c>
      <c r="E2741" s="327">
        <f ca="1" t="shared" si="437"/>
        <v>1402</v>
      </c>
      <c r="F2741" s="327" t="str">
        <f ca="1">VLOOKUP(D2741,档案!A:C,3,FALSE)</f>
        <v>武汉开明</v>
      </c>
      <c r="G2741" s="338" t="str">
        <f ca="1">VLOOKUP(D2741,档案!A:B,2,FALSE)</f>
        <v>农商行豹澥支行310028</v>
      </c>
      <c r="H2741" s="328">
        <f ca="1" t="shared" si="429"/>
        <v>45835</v>
      </c>
      <c r="I2741" s="344" t="str">
        <f ca="1" t="shared" si="430"/>
        <v>生产部李晶用款日照钢铁预付史德法4月份人工工资付史遥旺--个人</v>
      </c>
      <c r="J2741" s="344" t="str">
        <f ca="1" t="shared" si="431"/>
        <v>项目成本</v>
      </c>
      <c r="K2741" s="345">
        <f ca="1" t="shared" si="432"/>
        <v>0</v>
      </c>
      <c r="L2741" s="345">
        <f ca="1" t="shared" si="433"/>
        <v>10000</v>
      </c>
      <c r="M2741" s="345">
        <f ca="1" t="shared" si="434"/>
        <v>274593.390000001</v>
      </c>
      <c r="N2741" s="345">
        <f ca="1" t="shared" si="435"/>
        <v>0</v>
      </c>
    </row>
    <row r="2742" ht="14.25" hidden="1" spans="1:14">
      <c r="A2742" s="334">
        <f>档案!A2741</f>
        <v>0</v>
      </c>
      <c r="B2742" s="334">
        <f ca="1" t="shared" si="428"/>
        <v>1</v>
      </c>
      <c r="D2742" s="334">
        <f ca="1" t="shared" si="436"/>
        <v>9</v>
      </c>
      <c r="E2742" s="327">
        <f ca="1" t="shared" si="437"/>
        <v>1403</v>
      </c>
      <c r="F2742" s="327" t="str">
        <f ca="1">VLOOKUP(D2742,档案!A:C,3,FALSE)</f>
        <v>武汉开明</v>
      </c>
      <c r="G2742" s="338" t="str">
        <f ca="1">VLOOKUP(D2742,档案!A:B,2,FALSE)</f>
        <v>农商行豹澥支行310028</v>
      </c>
      <c r="H2742" s="328">
        <f ca="1" t="shared" si="429"/>
        <v>45835</v>
      </c>
      <c r="I2742" s="344" t="str">
        <f ca="1" t="shared" si="430"/>
        <v>生产部郭建霞用款4月焊机送外维修，换配件费用合计950元付鄂州市友利机电设备经营部--公司</v>
      </c>
      <c r="J2742" s="344" t="str">
        <f ca="1" t="shared" si="431"/>
        <v>项目成本</v>
      </c>
      <c r="K2742" s="345">
        <f ca="1" t="shared" si="432"/>
        <v>0</v>
      </c>
      <c r="L2742" s="345">
        <f ca="1" t="shared" si="433"/>
        <v>950</v>
      </c>
      <c r="M2742" s="345">
        <f ca="1" t="shared" si="434"/>
        <v>273643.390000001</v>
      </c>
      <c r="N2742" s="345">
        <f ca="1" t="shared" si="435"/>
        <v>0</v>
      </c>
    </row>
    <row r="2743" ht="14.25" hidden="1" spans="1:14">
      <c r="A2743" s="334">
        <f>档案!A2742</f>
        <v>0</v>
      </c>
      <c r="B2743" s="334">
        <f ca="1" t="shared" si="428"/>
        <v>1</v>
      </c>
      <c r="D2743" s="334">
        <f ca="1" t="shared" si="436"/>
        <v>9</v>
      </c>
      <c r="E2743" s="327">
        <f ca="1" t="shared" si="437"/>
        <v>1404</v>
      </c>
      <c r="F2743" s="327" t="str">
        <f ca="1">VLOOKUP(D2743,档案!A:C,3,FALSE)</f>
        <v>武汉开明</v>
      </c>
      <c r="G2743" s="338" t="str">
        <f ca="1">VLOOKUP(D2743,档案!A:B,2,FALSE)</f>
        <v>农商行豹澥支行310028</v>
      </c>
      <c r="H2743" s="328">
        <f ca="1" t="shared" si="429"/>
        <v>45835</v>
      </c>
      <c r="I2743" s="344" t="str">
        <f ca="1" t="shared" si="430"/>
        <v>收到李晶退回付给日照市岚山区源真建筑设备租赁站焊机租赁押金</v>
      </c>
      <c r="J2743" s="344" t="str">
        <f ca="1" t="shared" si="431"/>
        <v>其他收款</v>
      </c>
      <c r="K2743" s="345">
        <f ca="1" t="shared" si="432"/>
        <v>8290</v>
      </c>
      <c r="L2743" s="345">
        <f ca="1" t="shared" si="433"/>
        <v>0</v>
      </c>
      <c r="M2743" s="345">
        <f ca="1" t="shared" si="434"/>
        <v>281933.390000001</v>
      </c>
      <c r="N2743" s="345">
        <f ca="1" t="shared" si="435"/>
        <v>0</v>
      </c>
    </row>
    <row r="2744" ht="14.25" hidden="1" spans="1:14">
      <c r="A2744" s="334">
        <f>档案!A2743</f>
        <v>0</v>
      </c>
      <c r="B2744" s="334">
        <f ca="1" t="shared" si="428"/>
        <v>1</v>
      </c>
      <c r="D2744" s="334">
        <f ca="1" t="shared" si="436"/>
        <v>9</v>
      </c>
      <c r="E2744" s="327">
        <f ca="1" t="shared" si="437"/>
        <v>1405</v>
      </c>
      <c r="F2744" s="327" t="str">
        <f ca="1">VLOOKUP(D2744,档案!A:C,3,FALSE)</f>
        <v>武汉开明</v>
      </c>
      <c r="G2744" s="338" t="str">
        <f ca="1">VLOOKUP(D2744,档案!A:B,2,FALSE)</f>
        <v>农商行豹澥支行310028</v>
      </c>
      <c r="H2744" s="328">
        <f ca="1" t="shared" si="429"/>
        <v>45835</v>
      </c>
      <c r="I2744" s="344" t="str">
        <f ca="1" t="shared" si="430"/>
        <v>ETC扣款</v>
      </c>
      <c r="J2744" s="344" t="str">
        <f ca="1" t="shared" si="431"/>
        <v>项目成本</v>
      </c>
      <c r="K2744" s="345">
        <f ca="1" t="shared" si="432"/>
        <v>0</v>
      </c>
      <c r="L2744" s="345">
        <f ca="1" t="shared" si="433"/>
        <v>73.15</v>
      </c>
      <c r="M2744" s="345">
        <f ca="1" t="shared" si="434"/>
        <v>281860.240000001</v>
      </c>
      <c r="N2744" s="345">
        <f ca="1" t="shared" si="435"/>
        <v>0</v>
      </c>
    </row>
    <row r="2745" ht="14.25" hidden="1" spans="1:14">
      <c r="A2745" s="334">
        <f>档案!A2744</f>
        <v>0</v>
      </c>
      <c r="B2745" s="334">
        <f ca="1" t="shared" si="428"/>
        <v>1</v>
      </c>
      <c r="D2745" s="334">
        <f ca="1" t="shared" si="436"/>
        <v>9</v>
      </c>
      <c r="E2745" s="327">
        <f ca="1" t="shared" si="437"/>
        <v>1406</v>
      </c>
      <c r="F2745" s="327" t="str">
        <f ca="1">VLOOKUP(D2745,档案!A:C,3,FALSE)</f>
        <v>武汉开明</v>
      </c>
      <c r="G2745" s="338" t="str">
        <f ca="1">VLOOKUP(D2745,档案!A:B,2,FALSE)</f>
        <v>农商行豹澥支行310028</v>
      </c>
      <c r="H2745" s="328">
        <f ca="1" t="shared" si="429"/>
        <v>45836</v>
      </c>
      <c r="I2745" s="344" t="str">
        <f ca="1" t="shared" si="430"/>
        <v>生产部李晶用款日照钢铁吊车租赁费预存付日照京华货运有限公司</v>
      </c>
      <c r="J2745" s="344" t="str">
        <f ca="1" t="shared" si="431"/>
        <v>项目成本</v>
      </c>
      <c r="K2745" s="345">
        <f ca="1" t="shared" si="432"/>
        <v>0</v>
      </c>
      <c r="L2745" s="345">
        <f ca="1" t="shared" si="433"/>
        <v>20000</v>
      </c>
      <c r="M2745" s="345">
        <f ca="1" t="shared" si="434"/>
        <v>261860.240000001</v>
      </c>
      <c r="N2745" s="345">
        <f ca="1" t="shared" si="435"/>
        <v>0</v>
      </c>
    </row>
    <row r="2746" ht="14.25" hidden="1" spans="1:14">
      <c r="A2746" s="334">
        <f>档案!A2745</f>
        <v>0</v>
      </c>
      <c r="B2746" s="334">
        <f ca="1" t="shared" si="428"/>
        <v>1</v>
      </c>
      <c r="D2746" s="334">
        <f ca="1" t="shared" si="436"/>
        <v>9</v>
      </c>
      <c r="E2746" s="327">
        <f ca="1" t="shared" si="437"/>
        <v>1407</v>
      </c>
      <c r="F2746" s="327" t="str">
        <f ca="1">VLOOKUP(D2746,档案!A:C,3,FALSE)</f>
        <v>武汉开明</v>
      </c>
      <c r="G2746" s="338" t="str">
        <f ca="1">VLOOKUP(D2746,档案!A:B,2,FALSE)</f>
        <v>农商行豹澥支行310028</v>
      </c>
      <c r="H2746" s="328">
        <f ca="1" t="shared" si="429"/>
        <v>45836</v>
      </c>
      <c r="I2746" s="344" t="str">
        <f ca="1" t="shared" si="430"/>
        <v>财务部汪余欢用款青海发投租用大巴车接送员工上下班付高朝波</v>
      </c>
      <c r="J2746" s="344" t="str">
        <f ca="1" t="shared" si="431"/>
        <v>项目成本</v>
      </c>
      <c r="K2746" s="345">
        <f ca="1" t="shared" si="432"/>
        <v>0</v>
      </c>
      <c r="L2746" s="345">
        <f ca="1" t="shared" si="433"/>
        <v>20000</v>
      </c>
      <c r="M2746" s="345">
        <f ca="1" t="shared" si="434"/>
        <v>241860.240000001</v>
      </c>
      <c r="N2746" s="345">
        <f ca="1" t="shared" si="435"/>
        <v>0</v>
      </c>
    </row>
    <row r="2747" ht="14.25" hidden="1" spans="1:14">
      <c r="A2747" s="334">
        <f>档案!A2746</f>
        <v>0</v>
      </c>
      <c r="B2747" s="334">
        <f ca="1" t="shared" si="428"/>
        <v>1</v>
      </c>
      <c r="D2747" s="334">
        <f ca="1" t="shared" si="436"/>
        <v>9</v>
      </c>
      <c r="E2747" s="327">
        <f ca="1" t="shared" si="437"/>
        <v>1408</v>
      </c>
      <c r="F2747" s="327" t="str">
        <f ca="1">VLOOKUP(D2747,档案!A:C,3,FALSE)</f>
        <v>武汉开明</v>
      </c>
      <c r="G2747" s="338" t="str">
        <f ca="1">VLOOKUP(D2747,档案!A:B,2,FALSE)</f>
        <v>农商行豹澥支行310028</v>
      </c>
      <c r="H2747" s="328">
        <f ca="1" t="shared" si="429"/>
        <v>45836</v>
      </c>
      <c r="I2747" s="344" t="str">
        <f ca="1" t="shared" si="430"/>
        <v>ETC扣款</v>
      </c>
      <c r="J2747" s="344" t="str">
        <f ca="1" t="shared" si="431"/>
        <v>项目成本</v>
      </c>
      <c r="K2747" s="345">
        <f ca="1" t="shared" si="432"/>
        <v>0</v>
      </c>
      <c r="L2747" s="345">
        <f ca="1" t="shared" si="433"/>
        <v>62.7</v>
      </c>
      <c r="M2747" s="345">
        <f ca="1" t="shared" si="434"/>
        <v>241797.540000001</v>
      </c>
      <c r="N2747" s="345">
        <f ca="1" t="shared" si="435"/>
        <v>0</v>
      </c>
    </row>
    <row r="2748" ht="14.25" hidden="1" spans="1:14">
      <c r="A2748" s="334">
        <f>档案!A2747</f>
        <v>0</v>
      </c>
      <c r="B2748" s="334">
        <f ca="1" t="shared" si="428"/>
        <v>1</v>
      </c>
      <c r="D2748" s="334">
        <f ca="1" t="shared" si="436"/>
        <v>9</v>
      </c>
      <c r="E2748" s="327">
        <f ca="1" t="shared" si="437"/>
        <v>1409</v>
      </c>
      <c r="F2748" s="327" t="str">
        <f ca="1">VLOOKUP(D2748,档案!A:C,3,FALSE)</f>
        <v>武汉开明</v>
      </c>
      <c r="G2748" s="338" t="str">
        <f ca="1">VLOOKUP(D2748,档案!A:B,2,FALSE)</f>
        <v>农商行豹澥支行310028</v>
      </c>
      <c r="H2748" s="328">
        <f ca="1" t="shared" si="429"/>
        <v>45838</v>
      </c>
      <c r="I2748" s="344" t="str">
        <f ca="1" t="shared" si="430"/>
        <v>收到武汉浦发转款</v>
      </c>
      <c r="J2748" s="344" t="str">
        <f ca="1" t="shared" si="431"/>
        <v>他行转入或存现</v>
      </c>
      <c r="K2748" s="345">
        <f ca="1" t="shared" si="432"/>
        <v>200000</v>
      </c>
      <c r="L2748" s="345">
        <f ca="1" t="shared" si="433"/>
        <v>0</v>
      </c>
      <c r="M2748" s="345">
        <f ca="1" t="shared" si="434"/>
        <v>441797.540000001</v>
      </c>
      <c r="N2748" s="345">
        <f ca="1" t="shared" si="435"/>
        <v>0</v>
      </c>
    </row>
    <row r="2749" ht="14.25" hidden="1" spans="1:14">
      <c r="A2749" s="334">
        <f>档案!A2748</f>
        <v>0</v>
      </c>
      <c r="B2749" s="334">
        <f ca="1" t="shared" si="428"/>
        <v>1</v>
      </c>
      <c r="D2749" s="334">
        <f ca="1" t="shared" si="436"/>
        <v>9</v>
      </c>
      <c r="E2749" s="327">
        <f ca="1" t="shared" si="437"/>
        <v>1410</v>
      </c>
      <c r="F2749" s="327" t="str">
        <f ca="1">VLOOKUP(D2749,档案!A:C,3,FALSE)</f>
        <v>武汉开明</v>
      </c>
      <c r="G2749" s="338" t="str">
        <f ca="1">VLOOKUP(D2749,档案!A:B,2,FALSE)</f>
        <v>农商行豹澥支行310028</v>
      </c>
      <c r="H2749" s="328">
        <f ca="1" t="shared" si="429"/>
        <v>45838</v>
      </c>
      <c r="I2749" s="344" t="str">
        <f ca="1" t="shared" si="430"/>
        <v>批量代发2025年5月武汉人员工资</v>
      </c>
      <c r="J2749" s="344" t="str">
        <f ca="1" t="shared" si="431"/>
        <v>付日常费用</v>
      </c>
      <c r="K2749" s="345">
        <f ca="1" t="shared" si="432"/>
        <v>0</v>
      </c>
      <c r="L2749" s="345">
        <f ca="1" t="shared" si="433"/>
        <v>365462.23</v>
      </c>
      <c r="M2749" s="345">
        <f ca="1" t="shared" si="434"/>
        <v>76335.3100000008</v>
      </c>
      <c r="N2749" s="345">
        <f ca="1" t="shared" si="435"/>
        <v>0</v>
      </c>
    </row>
    <row r="2750" ht="14.25" hidden="1" spans="1:14">
      <c r="A2750" s="334">
        <f>档案!A2749</f>
        <v>0</v>
      </c>
      <c r="B2750" s="334">
        <f ca="1" t="shared" si="428"/>
        <v>1</v>
      </c>
      <c r="D2750" s="334">
        <f ca="1" t="shared" si="436"/>
        <v>9</v>
      </c>
      <c r="E2750" s="327">
        <f ca="1" t="shared" si="437"/>
        <v>1411</v>
      </c>
      <c r="F2750" s="327" t="str">
        <f ca="1">VLOOKUP(D2750,档案!A:C,3,FALSE)</f>
        <v>武汉开明</v>
      </c>
      <c r="G2750" s="338" t="str">
        <f ca="1">VLOOKUP(D2750,档案!A:B,2,FALSE)</f>
        <v>农商行豹澥支行310028</v>
      </c>
      <c r="H2750" s="328">
        <f ca="1" t="shared" si="429"/>
        <v>45838</v>
      </c>
      <c r="I2750" s="344" t="str">
        <f ca="1" t="shared" si="430"/>
        <v>冯肖5月工资</v>
      </c>
      <c r="J2750" s="344" t="str">
        <f ca="1" t="shared" si="431"/>
        <v>付日常费用</v>
      </c>
      <c r="K2750" s="345">
        <f ca="1" t="shared" si="432"/>
        <v>0</v>
      </c>
      <c r="L2750" s="345">
        <f ca="1" t="shared" si="433"/>
        <v>2100</v>
      </c>
      <c r="M2750" s="345">
        <f ca="1" t="shared" si="434"/>
        <v>74235.3100000008</v>
      </c>
      <c r="N2750" s="345">
        <f ca="1" t="shared" si="435"/>
        <v>0</v>
      </c>
    </row>
    <row r="2751" ht="14.25" hidden="1" spans="1:14">
      <c r="A2751" s="334">
        <f>档案!A2750</f>
        <v>0</v>
      </c>
      <c r="B2751" s="334">
        <f ca="1" t="shared" si="428"/>
        <v>1</v>
      </c>
      <c r="D2751" s="334">
        <f ca="1" t="shared" si="436"/>
        <v>9</v>
      </c>
      <c r="E2751" s="327">
        <f ca="1" t="shared" si="437"/>
        <v>1412</v>
      </c>
      <c r="F2751" s="327" t="str">
        <f ca="1">VLOOKUP(D2751,档案!A:C,3,FALSE)</f>
        <v>武汉开明</v>
      </c>
      <c r="G2751" s="338" t="str">
        <f ca="1">VLOOKUP(D2751,档案!A:B,2,FALSE)</f>
        <v>农商行豹澥支行310028</v>
      </c>
      <c r="H2751" s="328">
        <f ca="1" t="shared" si="429"/>
        <v>45838</v>
      </c>
      <c r="I2751" s="344" t="str">
        <f ca="1" t="shared" si="430"/>
        <v>ETC扣款</v>
      </c>
      <c r="J2751" s="344" t="str">
        <f ca="1" t="shared" si="431"/>
        <v>付日常费用</v>
      </c>
      <c r="K2751" s="345">
        <f ca="1" t="shared" si="432"/>
        <v>0</v>
      </c>
      <c r="L2751" s="345">
        <f ca="1" t="shared" si="433"/>
        <v>211.15</v>
      </c>
      <c r="M2751" s="345">
        <f ca="1" t="shared" si="434"/>
        <v>74024.1600000008</v>
      </c>
      <c r="N2751" s="345">
        <f ca="1" t="shared" si="435"/>
        <v>0</v>
      </c>
    </row>
    <row r="2752" ht="14.25" hidden="1" spans="1:14">
      <c r="A2752" s="334">
        <f>档案!A2751</f>
        <v>0</v>
      </c>
      <c r="B2752" s="334">
        <f ca="1" t="shared" si="428"/>
        <v>1</v>
      </c>
      <c r="D2752" s="334">
        <f ca="1" t="shared" si="436"/>
        <v>9</v>
      </c>
      <c r="E2752" s="327">
        <f ca="1" t="shared" si="437"/>
        <v>1413</v>
      </c>
      <c r="F2752" s="327" t="str">
        <f ca="1">VLOOKUP(D2752,档案!A:C,3,FALSE)</f>
        <v>武汉开明</v>
      </c>
      <c r="G2752" s="338" t="str">
        <f ca="1">VLOOKUP(D2752,档案!A:B,2,FALSE)</f>
        <v>农商行豹澥支行310028</v>
      </c>
      <c r="H2752" s="328">
        <f ca="1" t="shared" si="429"/>
        <v>45839</v>
      </c>
      <c r="I2752" s="344" t="str">
        <f ca="1" t="shared" si="430"/>
        <v>销售部管厚良报销内蒙古宜化，日照钢铁5.7-5.31差旅费（总金额5238.55，冲借支5000，实付238.55）--个人</v>
      </c>
      <c r="J2752" s="344" t="str">
        <f ca="1" t="shared" si="431"/>
        <v>项目成本</v>
      </c>
      <c r="K2752" s="345">
        <f ca="1" t="shared" si="432"/>
        <v>0</v>
      </c>
      <c r="L2752" s="345">
        <f ca="1" t="shared" si="433"/>
        <v>238.55</v>
      </c>
      <c r="M2752" s="345">
        <f ca="1" t="shared" si="434"/>
        <v>73785.6100000008</v>
      </c>
      <c r="N2752" s="345">
        <f ca="1" t="shared" si="435"/>
        <v>0</v>
      </c>
    </row>
    <row r="2753" ht="14.25" hidden="1" spans="1:14">
      <c r="A2753" s="334">
        <f>档案!A2752</f>
        <v>0</v>
      </c>
      <c r="B2753" s="334">
        <f ca="1" t="shared" si="428"/>
        <v>1</v>
      </c>
      <c r="D2753" s="334">
        <f ca="1" t="shared" si="436"/>
        <v>9</v>
      </c>
      <c r="E2753" s="327">
        <f ca="1" t="shared" si="437"/>
        <v>1414</v>
      </c>
      <c r="F2753" s="327" t="str">
        <f ca="1">VLOOKUP(D2753,档案!A:C,3,FALSE)</f>
        <v>武汉开明</v>
      </c>
      <c r="G2753" s="338" t="str">
        <f ca="1">VLOOKUP(D2753,档案!A:B,2,FALSE)</f>
        <v>农商行豹澥支行310028</v>
      </c>
      <c r="H2753" s="328">
        <f ca="1" t="shared" si="429"/>
        <v>45839</v>
      </c>
      <c r="I2753" s="344" t="str">
        <f ca="1" t="shared" si="430"/>
        <v>销售部叶涛报销5月出差山西江西差旅费--个人</v>
      </c>
      <c r="J2753" s="344" t="str">
        <f ca="1" t="shared" si="431"/>
        <v>项目成本</v>
      </c>
      <c r="K2753" s="345">
        <f ca="1" t="shared" si="432"/>
        <v>0</v>
      </c>
      <c r="L2753" s="345">
        <f ca="1" t="shared" si="433"/>
        <v>5432.61</v>
      </c>
      <c r="M2753" s="345">
        <f ca="1" t="shared" si="434"/>
        <v>68353.0000000008</v>
      </c>
      <c r="N2753" s="345">
        <f ca="1" t="shared" si="435"/>
        <v>0</v>
      </c>
    </row>
    <row r="2754" ht="14.25" hidden="1" spans="1:14">
      <c r="A2754" s="334">
        <f>档案!A2753</f>
        <v>0</v>
      </c>
      <c r="B2754" s="334">
        <f ca="1" t="shared" si="428"/>
        <v>1</v>
      </c>
      <c r="D2754" s="334">
        <f ca="1" t="shared" si="436"/>
        <v>9</v>
      </c>
      <c r="E2754" s="327">
        <f ca="1" t="shared" si="437"/>
        <v>1415</v>
      </c>
      <c r="F2754" s="327" t="str">
        <f ca="1">VLOOKUP(D2754,档案!A:C,3,FALSE)</f>
        <v>武汉开明</v>
      </c>
      <c r="G2754" s="338" t="str">
        <f ca="1">VLOOKUP(D2754,档案!A:B,2,FALSE)</f>
        <v>农商行豹澥支行310028</v>
      </c>
      <c r="H2754" s="328">
        <f ca="1" t="shared" si="429"/>
        <v>45839</v>
      </c>
      <c r="I2754" s="344" t="str">
        <f ca="1" t="shared" si="430"/>
        <v>销售部牛国庆报销5.6-5.30差旅费--个人</v>
      </c>
      <c r="J2754" s="344" t="str">
        <f ca="1" t="shared" si="431"/>
        <v>项目成本</v>
      </c>
      <c r="K2754" s="345">
        <f ca="1" t="shared" si="432"/>
        <v>0</v>
      </c>
      <c r="L2754" s="345">
        <f ca="1" t="shared" si="433"/>
        <v>6839.6</v>
      </c>
      <c r="M2754" s="345">
        <f ca="1" t="shared" si="434"/>
        <v>61513.4000000008</v>
      </c>
      <c r="N2754" s="345">
        <f ca="1" t="shared" si="435"/>
        <v>0</v>
      </c>
    </row>
    <row r="2755" ht="14.25" hidden="1" spans="1:14">
      <c r="A2755" s="334">
        <f>档案!A2754</f>
        <v>0</v>
      </c>
      <c r="B2755" s="334">
        <f ca="1" t="shared" ref="B2755:B2818" si="438">COUNTA(INDIRECT("'"&amp;A2755&amp;"'!a:a"))</f>
        <v>1</v>
      </c>
      <c r="D2755" s="334">
        <f ca="1" t="shared" si="436"/>
        <v>9</v>
      </c>
      <c r="E2755" s="327">
        <f ca="1" t="shared" si="437"/>
        <v>1416</v>
      </c>
      <c r="F2755" s="327" t="str">
        <f ca="1">VLOOKUP(D2755,档案!A:C,3,FALSE)</f>
        <v>武汉开明</v>
      </c>
      <c r="G2755" s="338" t="str">
        <f ca="1">VLOOKUP(D2755,档案!A:B,2,FALSE)</f>
        <v>农商行豹澥支行310028</v>
      </c>
      <c r="H2755" s="328">
        <f ca="1" t="shared" ref="H2755:H2818" si="439">INDEX(INDIRECT("'"&amp;$D2755&amp;"'!A:g"),$E2755,COLUMN()-7)</f>
        <v>45839</v>
      </c>
      <c r="I2755" s="344" t="str">
        <f ca="1" t="shared" ref="I2755:I2818" si="440">INDEX(INDIRECT("'"&amp;$D2755&amp;"'!A:g"),$E2755,COLUMN()-7)</f>
        <v>销售部刘江波报销5.5-5.27差旅费--个人</v>
      </c>
      <c r="J2755" s="344" t="str">
        <f ca="1" t="shared" ref="J2755:J2818" si="441">INDEX(INDIRECT("'"&amp;$D2755&amp;"'!A:g"),$E2755,COLUMN()-7)</f>
        <v>项目成本</v>
      </c>
      <c r="K2755" s="345">
        <f ca="1" t="shared" ref="K2755:K2818" si="442">INDEX(INDIRECT("'"&amp;$D2755&amp;"'!A:g"),$E2755,COLUMN()-7)</f>
        <v>0</v>
      </c>
      <c r="L2755" s="345">
        <f ca="1" t="shared" ref="L2755:L2818" si="443">INDEX(INDIRECT("'"&amp;$D2755&amp;"'!A:g"),$E2755,COLUMN()-7)</f>
        <v>7750.78</v>
      </c>
      <c r="M2755" s="345">
        <f ca="1" t="shared" ref="M2755:M2818" si="444">INDEX(INDIRECT("'"&amp;$D2755&amp;"'!A:g"),$E2755,COLUMN()-7)</f>
        <v>53762.6200000008</v>
      </c>
      <c r="N2755" s="345">
        <f ca="1" t="shared" ref="N2755:N2818" si="445">INDEX(INDIRECT("'"&amp;$D2755&amp;"'!A:g"),$E2755,COLUMN()-7)</f>
        <v>0</v>
      </c>
    </row>
    <row r="2756" ht="14.25" hidden="1" spans="1:14">
      <c r="A2756" s="334">
        <f>档案!A2755</f>
        <v>0</v>
      </c>
      <c r="B2756" s="334">
        <f ca="1" t="shared" si="438"/>
        <v>1</v>
      </c>
      <c r="D2756" s="334">
        <f ca="1" t="shared" ref="D2756:D2819" si="446">IF(E2755&gt;=VLOOKUP(D2755,A:B,2,FALSE),D2755+1,D2755)</f>
        <v>9</v>
      </c>
      <c r="E2756" s="327">
        <f ca="1" t="shared" ref="E2756:E2819" si="447">IF(E2755&gt;=VLOOKUP(D2755,A:B,2,FALSE),3,E2755+1)</f>
        <v>1417</v>
      </c>
      <c r="F2756" s="327" t="str">
        <f ca="1">VLOOKUP(D2756,档案!A:C,3,FALSE)</f>
        <v>武汉开明</v>
      </c>
      <c r="G2756" s="338" t="str">
        <f ca="1">VLOOKUP(D2756,档案!A:B,2,FALSE)</f>
        <v>农商行豹澥支行310028</v>
      </c>
      <c r="H2756" s="328">
        <f ca="1" t="shared" si="439"/>
        <v>45839</v>
      </c>
      <c r="I2756" s="344" t="str">
        <f ca="1" t="shared" si="440"/>
        <v>销售部燕志远报销5.6-6.3差旅费--个人</v>
      </c>
      <c r="J2756" s="344" t="str">
        <f ca="1" t="shared" si="441"/>
        <v>项目成本</v>
      </c>
      <c r="K2756" s="345">
        <f ca="1" t="shared" si="442"/>
        <v>0</v>
      </c>
      <c r="L2756" s="345">
        <f ca="1" t="shared" si="443"/>
        <v>2784.7</v>
      </c>
      <c r="M2756" s="345">
        <f ca="1" t="shared" si="444"/>
        <v>50977.9200000008</v>
      </c>
      <c r="N2756" s="345">
        <f ca="1" t="shared" si="445"/>
        <v>0</v>
      </c>
    </row>
    <row r="2757" ht="14.25" hidden="1" spans="1:14">
      <c r="A2757" s="334">
        <f>档案!A2756</f>
        <v>0</v>
      </c>
      <c r="B2757" s="334">
        <f ca="1" t="shared" si="438"/>
        <v>1</v>
      </c>
      <c r="D2757" s="334">
        <f ca="1" t="shared" si="446"/>
        <v>9</v>
      </c>
      <c r="E2757" s="327">
        <f ca="1" t="shared" si="447"/>
        <v>1418</v>
      </c>
      <c r="F2757" s="327" t="str">
        <f ca="1">VLOOKUP(D2757,档案!A:C,3,FALSE)</f>
        <v>武汉开明</v>
      </c>
      <c r="G2757" s="338" t="str">
        <f ca="1">VLOOKUP(D2757,档案!A:B,2,FALSE)</f>
        <v>农商行豹澥支行310028</v>
      </c>
      <c r="H2757" s="328">
        <f ca="1" t="shared" si="439"/>
        <v>45839</v>
      </c>
      <c r="I2757" s="344" t="str">
        <f ca="1" t="shared" si="440"/>
        <v>销售部罗小涛报销5.6-5.28出差日照钢铁差旅费--个人</v>
      </c>
      <c r="J2757" s="344" t="str">
        <f ca="1" t="shared" si="441"/>
        <v>项目成本</v>
      </c>
      <c r="K2757" s="345">
        <f ca="1" t="shared" si="442"/>
        <v>0</v>
      </c>
      <c r="L2757" s="345">
        <f ca="1" t="shared" si="443"/>
        <v>2055.5</v>
      </c>
      <c r="M2757" s="345">
        <f ca="1" t="shared" si="444"/>
        <v>48922.4200000008</v>
      </c>
      <c r="N2757" s="345">
        <f ca="1" t="shared" si="445"/>
        <v>0</v>
      </c>
    </row>
    <row r="2758" ht="14.25" hidden="1" spans="1:14">
      <c r="A2758" s="334">
        <f>档案!A2757</f>
        <v>0</v>
      </c>
      <c r="B2758" s="334">
        <f ca="1" t="shared" si="438"/>
        <v>1</v>
      </c>
      <c r="D2758" s="334">
        <f ca="1" t="shared" si="446"/>
        <v>9</v>
      </c>
      <c r="E2758" s="327">
        <f ca="1" t="shared" si="447"/>
        <v>1419</v>
      </c>
      <c r="F2758" s="327" t="str">
        <f ca="1">VLOOKUP(D2758,档案!A:C,3,FALSE)</f>
        <v>武汉开明</v>
      </c>
      <c r="G2758" s="338" t="str">
        <f ca="1">VLOOKUP(D2758,档案!A:B,2,FALSE)</f>
        <v>农商行豹澥支行310028</v>
      </c>
      <c r="H2758" s="328">
        <f ca="1" t="shared" si="439"/>
        <v>45839</v>
      </c>
      <c r="I2758" s="344" t="str">
        <f ca="1" t="shared" si="440"/>
        <v>生产部张月用款新疆伊犁钢铁现场施工购买钢材一批预付定金三万（合同金额100583.82）付伊犁盛维玖晟钢铁销售有限责任公司--公司</v>
      </c>
      <c r="J2758" s="344" t="str">
        <f ca="1" t="shared" si="441"/>
        <v>项目成本</v>
      </c>
      <c r="K2758" s="345">
        <f ca="1" t="shared" si="442"/>
        <v>0</v>
      </c>
      <c r="L2758" s="345">
        <f ca="1" t="shared" si="443"/>
        <v>30000</v>
      </c>
      <c r="M2758" s="345">
        <f ca="1" t="shared" si="444"/>
        <v>18922.4200000008</v>
      </c>
      <c r="N2758" s="345">
        <f ca="1" t="shared" si="445"/>
        <v>0</v>
      </c>
    </row>
    <row r="2759" ht="14.25" hidden="1" spans="1:14">
      <c r="A2759" s="334">
        <f>档案!A2758</f>
        <v>0</v>
      </c>
      <c r="B2759" s="334">
        <f ca="1" t="shared" si="438"/>
        <v>1</v>
      </c>
      <c r="D2759" s="334">
        <f ca="1" t="shared" si="446"/>
        <v>9</v>
      </c>
      <c r="E2759" s="327">
        <f ca="1" t="shared" si="447"/>
        <v>1420</v>
      </c>
      <c r="F2759" s="327" t="str">
        <f ca="1">VLOOKUP(D2759,档案!A:C,3,FALSE)</f>
        <v>武汉开明</v>
      </c>
      <c r="G2759" s="338" t="str">
        <f ca="1">VLOOKUP(D2759,档案!A:B,2,FALSE)</f>
        <v>农商行豹澥支行310028</v>
      </c>
      <c r="H2759" s="328">
        <f ca="1" t="shared" si="439"/>
        <v>45839</v>
      </c>
      <c r="I2759" s="344" t="str">
        <f ca="1" t="shared" si="440"/>
        <v>ETC扣款</v>
      </c>
      <c r="J2759" s="344" t="str">
        <f ca="1" t="shared" si="441"/>
        <v>项目成本</v>
      </c>
      <c r="K2759" s="345">
        <f ca="1" t="shared" si="442"/>
        <v>0</v>
      </c>
      <c r="L2759" s="345">
        <f ca="1" t="shared" si="443"/>
        <v>42.75</v>
      </c>
      <c r="M2759" s="345">
        <f ca="1" t="shared" si="444"/>
        <v>18879.6700000008</v>
      </c>
      <c r="N2759" s="345">
        <f ca="1" t="shared" si="445"/>
        <v>0</v>
      </c>
    </row>
    <row r="2760" ht="14.25" hidden="1" spans="1:14">
      <c r="A2760" s="334">
        <f>档案!A2759</f>
        <v>0</v>
      </c>
      <c r="B2760" s="334">
        <f ca="1" t="shared" si="438"/>
        <v>1</v>
      </c>
      <c r="D2760" s="334">
        <f ca="1" t="shared" si="446"/>
        <v>9</v>
      </c>
      <c r="E2760" s="327">
        <f ca="1" t="shared" si="447"/>
        <v>1421</v>
      </c>
      <c r="F2760" s="327" t="str">
        <f ca="1">VLOOKUP(D2760,档案!A:C,3,FALSE)</f>
        <v>武汉开明</v>
      </c>
      <c r="G2760" s="338" t="str">
        <f ca="1">VLOOKUP(D2760,档案!A:B,2,FALSE)</f>
        <v>农商行豹澥支行310028</v>
      </c>
      <c r="H2760" s="328">
        <f ca="1" t="shared" si="439"/>
        <v>45839</v>
      </c>
      <c r="I2760" s="344" t="str">
        <f ca="1" t="shared" si="440"/>
        <v>ETC扣款</v>
      </c>
      <c r="J2760" s="344" t="str">
        <f ca="1" t="shared" si="441"/>
        <v>项目成本</v>
      </c>
      <c r="K2760" s="345">
        <f ca="1" t="shared" si="442"/>
        <v>0</v>
      </c>
      <c r="L2760" s="345">
        <f ca="1" t="shared" si="443"/>
        <v>75.43</v>
      </c>
      <c r="M2760" s="345">
        <f ca="1" t="shared" si="444"/>
        <v>18804.2400000008</v>
      </c>
      <c r="N2760" s="345">
        <f ca="1" t="shared" si="445"/>
        <v>0</v>
      </c>
    </row>
    <row r="2761" ht="14.25" hidden="1" spans="1:14">
      <c r="A2761" s="334">
        <f>档案!A2760</f>
        <v>0</v>
      </c>
      <c r="B2761" s="334">
        <f ca="1" t="shared" si="438"/>
        <v>1</v>
      </c>
      <c r="D2761" s="334">
        <f ca="1" t="shared" si="446"/>
        <v>9</v>
      </c>
      <c r="E2761" s="327">
        <f ca="1" t="shared" si="447"/>
        <v>1422</v>
      </c>
      <c r="F2761" s="327" t="str">
        <f ca="1">VLOOKUP(D2761,档案!A:C,3,FALSE)</f>
        <v>武汉开明</v>
      </c>
      <c r="G2761" s="338" t="str">
        <f ca="1">VLOOKUP(D2761,档案!A:B,2,FALSE)</f>
        <v>农商行豹澥支行310028</v>
      </c>
      <c r="H2761" s="328">
        <f ca="1" t="shared" si="439"/>
        <v>45840</v>
      </c>
      <c r="I2761" s="344" t="str">
        <f ca="1" t="shared" si="440"/>
        <v>付林柱生报销</v>
      </c>
      <c r="J2761" s="344" t="str">
        <f ca="1" t="shared" si="441"/>
        <v>付日常费用</v>
      </c>
      <c r="K2761" s="345">
        <f ca="1" t="shared" si="442"/>
        <v>0</v>
      </c>
      <c r="L2761" s="345">
        <f ca="1" t="shared" si="443"/>
        <v>5000</v>
      </c>
      <c r="M2761" s="345">
        <f ca="1" t="shared" si="444"/>
        <v>13804.2400000008</v>
      </c>
      <c r="N2761" s="345">
        <f ca="1" t="shared" si="445"/>
        <v>0</v>
      </c>
    </row>
    <row r="2762" ht="14.25" hidden="1" spans="1:14">
      <c r="A2762" s="334">
        <f>档案!A2761</f>
        <v>0</v>
      </c>
      <c r="B2762" s="334">
        <f ca="1" t="shared" si="438"/>
        <v>1</v>
      </c>
      <c r="D2762" s="334">
        <f ca="1" t="shared" si="446"/>
        <v>9</v>
      </c>
      <c r="E2762" s="327">
        <f ca="1" t="shared" si="447"/>
        <v>1423</v>
      </c>
      <c r="F2762" s="327" t="str">
        <f ca="1">VLOOKUP(D2762,档案!A:C,3,FALSE)</f>
        <v>武汉开明</v>
      </c>
      <c r="G2762" s="338" t="str">
        <f ca="1">VLOOKUP(D2762,档案!A:B,2,FALSE)</f>
        <v>农商行豹澥支行310028</v>
      </c>
      <c r="H2762" s="328">
        <f ca="1" t="shared" si="439"/>
        <v>45840</v>
      </c>
      <c r="I2762" s="344" t="str">
        <f ca="1" t="shared" si="440"/>
        <v>付熊曼招待费</v>
      </c>
      <c r="J2762" s="344" t="str">
        <f ca="1" t="shared" si="441"/>
        <v>付日常费用</v>
      </c>
      <c r="K2762" s="345">
        <f ca="1" t="shared" si="442"/>
        <v>0</v>
      </c>
      <c r="L2762" s="345">
        <f ca="1" t="shared" si="443"/>
        <v>10000</v>
      </c>
      <c r="M2762" s="345">
        <f ca="1" t="shared" si="444"/>
        <v>3804.24000000082</v>
      </c>
      <c r="N2762" s="345">
        <f ca="1" t="shared" si="445"/>
        <v>0</v>
      </c>
    </row>
    <row r="2763" ht="14.25" hidden="1" spans="1:14">
      <c r="A2763" s="334">
        <f>档案!A2762</f>
        <v>0</v>
      </c>
      <c r="B2763" s="334">
        <f ca="1" t="shared" si="438"/>
        <v>1</v>
      </c>
      <c r="D2763" s="334">
        <f ca="1" t="shared" si="446"/>
        <v>9</v>
      </c>
      <c r="E2763" s="327">
        <f ca="1" t="shared" si="447"/>
        <v>1424</v>
      </c>
      <c r="F2763" s="327" t="str">
        <f ca="1">VLOOKUP(D2763,档案!A:C,3,FALSE)</f>
        <v>武汉开明</v>
      </c>
      <c r="G2763" s="338" t="str">
        <f ca="1">VLOOKUP(D2763,档案!A:B,2,FALSE)</f>
        <v>农商行豹澥支行310028</v>
      </c>
      <c r="H2763" s="328">
        <f ca="1" t="shared" si="439"/>
        <v>45840</v>
      </c>
      <c r="I2763" s="344" t="str">
        <f ca="1" t="shared" si="440"/>
        <v>收到武汉国兰商贸有限公司贴现款（原票金额644579.56，手续费4500，实收640079.56）</v>
      </c>
      <c r="J2763" s="344" t="str">
        <f ca="1" t="shared" si="441"/>
        <v>他行转入或存现</v>
      </c>
      <c r="K2763" s="345">
        <f ca="1" t="shared" si="442"/>
        <v>640079.56</v>
      </c>
      <c r="L2763" s="345">
        <f ca="1" t="shared" si="443"/>
        <v>0</v>
      </c>
      <c r="M2763" s="345">
        <f ca="1" t="shared" si="444"/>
        <v>643883.800000001</v>
      </c>
      <c r="N2763" s="345">
        <f ca="1" t="shared" si="445"/>
        <v>0</v>
      </c>
    </row>
    <row r="2764" ht="14.25" hidden="1" spans="1:14">
      <c r="A2764" s="334">
        <f>档案!A2763</f>
        <v>0</v>
      </c>
      <c r="B2764" s="334">
        <f ca="1" t="shared" si="438"/>
        <v>1</v>
      </c>
      <c r="D2764" s="334">
        <f ca="1" t="shared" si="446"/>
        <v>9</v>
      </c>
      <c r="E2764" s="327">
        <f ca="1" t="shared" si="447"/>
        <v>1425</v>
      </c>
      <c r="F2764" s="327" t="str">
        <f ca="1">VLOOKUP(D2764,档案!A:C,3,FALSE)</f>
        <v>武汉开明</v>
      </c>
      <c r="G2764" s="338" t="str">
        <f ca="1">VLOOKUP(D2764,档案!A:B,2,FALSE)</f>
        <v>农商行豹澥支行310028</v>
      </c>
      <c r="H2764" s="328">
        <f ca="1" t="shared" si="439"/>
        <v>45840</v>
      </c>
      <c r="I2764" s="344" t="str">
        <f ca="1" t="shared" si="440"/>
        <v>ETC扣款</v>
      </c>
      <c r="J2764" s="344" t="str">
        <f ca="1" t="shared" si="441"/>
        <v>项目成本</v>
      </c>
      <c r="K2764" s="345">
        <f ca="1" t="shared" si="442"/>
        <v>0</v>
      </c>
      <c r="L2764" s="345">
        <f ca="1" t="shared" si="443"/>
        <v>60.52</v>
      </c>
      <c r="M2764" s="345">
        <f ca="1" t="shared" si="444"/>
        <v>643823.280000001</v>
      </c>
      <c r="N2764" s="345">
        <f ca="1" t="shared" si="445"/>
        <v>0</v>
      </c>
    </row>
    <row r="2765" ht="14.25" hidden="1" spans="1:14">
      <c r="A2765" s="334">
        <f>档案!A2764</f>
        <v>0</v>
      </c>
      <c r="B2765" s="334">
        <f ca="1" t="shared" si="438"/>
        <v>1</v>
      </c>
      <c r="D2765" s="334">
        <f ca="1" t="shared" si="446"/>
        <v>9</v>
      </c>
      <c r="E2765" s="327">
        <f ca="1" t="shared" si="447"/>
        <v>1426</v>
      </c>
      <c r="F2765" s="327" t="str">
        <f ca="1">VLOOKUP(D2765,档案!A:C,3,FALSE)</f>
        <v>武汉开明</v>
      </c>
      <c r="G2765" s="338" t="str">
        <f ca="1">VLOOKUP(D2765,档案!A:B,2,FALSE)</f>
        <v>农商行豹澥支行310028</v>
      </c>
      <c r="H2765" s="328">
        <f ca="1" t="shared" si="439"/>
        <v>45841</v>
      </c>
      <c r="I2765" s="344" t="str">
        <f ca="1" t="shared" si="440"/>
        <v>综合部蒋霞用款新疆伊犁钢铁烘烤器改造施工项目安责险付中华联合财产保险股份有限公司伊犁分公司--公司</v>
      </c>
      <c r="J2765" s="344" t="str">
        <f ca="1" t="shared" si="441"/>
        <v>项目成本</v>
      </c>
      <c r="K2765" s="345">
        <f ca="1" t="shared" si="442"/>
        <v>0</v>
      </c>
      <c r="L2765" s="345">
        <f ca="1" t="shared" si="443"/>
        <v>3480</v>
      </c>
      <c r="M2765" s="345">
        <f ca="1" t="shared" si="444"/>
        <v>640343.280000001</v>
      </c>
      <c r="N2765" s="345">
        <f ca="1" t="shared" si="445"/>
        <v>0</v>
      </c>
    </row>
    <row r="2766" ht="14.25" hidden="1" spans="1:14">
      <c r="A2766" s="334">
        <f>档案!A2765</f>
        <v>0</v>
      </c>
      <c r="B2766" s="334">
        <f ca="1" t="shared" si="438"/>
        <v>1</v>
      </c>
      <c r="D2766" s="334">
        <f ca="1" t="shared" si="446"/>
        <v>9</v>
      </c>
      <c r="E2766" s="327">
        <f ca="1" t="shared" si="447"/>
        <v>1427</v>
      </c>
      <c r="F2766" s="327" t="str">
        <f ca="1">VLOOKUP(D2766,档案!A:C,3,FALSE)</f>
        <v>武汉开明</v>
      </c>
      <c r="G2766" s="338" t="str">
        <f ca="1">VLOOKUP(D2766,档案!A:B,2,FALSE)</f>
        <v>农商行豹澥支行310028</v>
      </c>
      <c r="H2766" s="328">
        <f ca="1" t="shared" si="439"/>
        <v>45841</v>
      </c>
      <c r="I2766" s="344" t="str">
        <f ca="1" t="shared" si="440"/>
        <v>生产部张月用款新疆伊犁现场施工购买钢材一批尾款(合同金额为100583.82。已付30000，剩余：70583.82)付伊犁盛维玖晟钢铁销售有限责任公司--公司</v>
      </c>
      <c r="J2766" s="344" t="str">
        <f ca="1" t="shared" si="441"/>
        <v>项目成本</v>
      </c>
      <c r="K2766" s="345">
        <f ca="1" t="shared" si="442"/>
        <v>0</v>
      </c>
      <c r="L2766" s="345">
        <f ca="1" t="shared" si="443"/>
        <v>70583.82</v>
      </c>
      <c r="M2766" s="345">
        <f ca="1" t="shared" si="444"/>
        <v>569759.460000001</v>
      </c>
      <c r="N2766" s="345">
        <f ca="1" t="shared" si="445"/>
        <v>0</v>
      </c>
    </row>
    <row r="2767" ht="14.25" hidden="1" spans="1:14">
      <c r="A2767" s="334">
        <f>档案!A2766</f>
        <v>0</v>
      </c>
      <c r="B2767" s="334">
        <f ca="1" t="shared" si="438"/>
        <v>1</v>
      </c>
      <c r="D2767" s="334">
        <f ca="1" t="shared" si="446"/>
        <v>9</v>
      </c>
      <c r="E2767" s="327">
        <f ca="1" t="shared" si="447"/>
        <v>1428</v>
      </c>
      <c r="F2767" s="327" t="str">
        <f ca="1">VLOOKUP(D2767,档案!A:C,3,FALSE)</f>
        <v>武汉开明</v>
      </c>
      <c r="G2767" s="338" t="str">
        <f ca="1">VLOOKUP(D2767,档案!A:B,2,FALSE)</f>
        <v>农商行豹澥支行310028</v>
      </c>
      <c r="H2767" s="328">
        <f ca="1" t="shared" si="439"/>
        <v>45841</v>
      </c>
      <c r="I2767" s="344" t="str">
        <f ca="1" t="shared" si="440"/>
        <v>生产部张月用款新疆伊犁钢铁现场施工需求订购不锈钢管一批付伊犁盛维玖晟钢铁销售有限责任公司--公司</v>
      </c>
      <c r="J2767" s="344" t="str">
        <f ca="1" t="shared" si="441"/>
        <v>项目成本</v>
      </c>
      <c r="K2767" s="345">
        <f ca="1" t="shared" si="442"/>
        <v>0</v>
      </c>
      <c r="L2767" s="345">
        <f ca="1" t="shared" si="443"/>
        <v>74685</v>
      </c>
      <c r="M2767" s="345">
        <f ca="1" t="shared" si="444"/>
        <v>495074.460000001</v>
      </c>
      <c r="N2767" s="345">
        <f ca="1" t="shared" si="445"/>
        <v>0</v>
      </c>
    </row>
    <row r="2768" ht="14.25" hidden="1" spans="1:14">
      <c r="A2768" s="334">
        <f>档案!A2767</f>
        <v>0</v>
      </c>
      <c r="B2768" s="334">
        <f ca="1" t="shared" si="438"/>
        <v>1</v>
      </c>
      <c r="D2768" s="334">
        <f ca="1" t="shared" si="446"/>
        <v>9</v>
      </c>
      <c r="E2768" s="327">
        <f ca="1" t="shared" si="447"/>
        <v>1429</v>
      </c>
      <c r="F2768" s="327" t="str">
        <f ca="1">VLOOKUP(D2768,档案!A:C,3,FALSE)</f>
        <v>武汉开明</v>
      </c>
      <c r="G2768" s="338" t="str">
        <f ca="1">VLOOKUP(D2768,档案!A:B,2,FALSE)</f>
        <v>农商行豹澥支行310028</v>
      </c>
      <c r="H2768" s="328">
        <f ca="1" t="shared" si="439"/>
        <v>45841</v>
      </c>
      <c r="I2768" s="344" t="str">
        <f ca="1" t="shared" si="440"/>
        <v>生产部张月用款新疆伊犁钢铁现场施工购买法兰弯头一批付伊宁市四通物资经销部--公司</v>
      </c>
      <c r="J2768" s="344" t="str">
        <f ca="1" t="shared" si="441"/>
        <v>项目成本</v>
      </c>
      <c r="K2768" s="345">
        <f ca="1" t="shared" si="442"/>
        <v>0</v>
      </c>
      <c r="L2768" s="345">
        <f ca="1" t="shared" si="443"/>
        <v>11828</v>
      </c>
      <c r="M2768" s="345">
        <f ca="1" t="shared" si="444"/>
        <v>483246.460000001</v>
      </c>
      <c r="N2768" s="345">
        <f ca="1" t="shared" si="445"/>
        <v>0</v>
      </c>
    </row>
    <row r="2769" ht="14.25" hidden="1" spans="1:14">
      <c r="A2769" s="334">
        <f>档案!A2768</f>
        <v>0</v>
      </c>
      <c r="B2769" s="334">
        <f ca="1" t="shared" si="438"/>
        <v>1</v>
      </c>
      <c r="D2769" s="334">
        <f ca="1" t="shared" si="446"/>
        <v>9</v>
      </c>
      <c r="E2769" s="327">
        <f ca="1" t="shared" si="447"/>
        <v>1430</v>
      </c>
      <c r="F2769" s="327" t="str">
        <f ca="1">VLOOKUP(D2769,档案!A:C,3,FALSE)</f>
        <v>武汉开明</v>
      </c>
      <c r="G2769" s="338" t="str">
        <f ca="1">VLOOKUP(D2769,档案!A:B,2,FALSE)</f>
        <v>农商行豹澥支行310028</v>
      </c>
      <c r="H2769" s="328">
        <f ca="1" t="shared" si="439"/>
        <v>45841</v>
      </c>
      <c r="I2769" s="344" t="str">
        <f ca="1" t="shared" si="440"/>
        <v>生产部李晶用款青海发投蒸汽管线进度款10万元付周金国--个人</v>
      </c>
      <c r="J2769" s="344" t="str">
        <f ca="1" t="shared" si="441"/>
        <v>项目成本</v>
      </c>
      <c r="K2769" s="345">
        <f ca="1" t="shared" si="442"/>
        <v>0</v>
      </c>
      <c r="L2769" s="345">
        <f ca="1" t="shared" si="443"/>
        <v>100000</v>
      </c>
      <c r="M2769" s="345">
        <f ca="1" t="shared" si="444"/>
        <v>383246.460000001</v>
      </c>
      <c r="N2769" s="345">
        <f ca="1" t="shared" si="445"/>
        <v>0</v>
      </c>
    </row>
    <row r="2770" ht="14.25" hidden="1" spans="1:14">
      <c r="A2770" s="334">
        <f>档案!A2769</f>
        <v>0</v>
      </c>
      <c r="B2770" s="334">
        <f ca="1" t="shared" si="438"/>
        <v>1</v>
      </c>
      <c r="D2770" s="334">
        <f ca="1" t="shared" si="446"/>
        <v>9</v>
      </c>
      <c r="E2770" s="327">
        <f ca="1" t="shared" si="447"/>
        <v>1431</v>
      </c>
      <c r="F2770" s="327" t="str">
        <f ca="1">VLOOKUP(D2770,档案!A:C,3,FALSE)</f>
        <v>武汉开明</v>
      </c>
      <c r="G2770" s="338" t="str">
        <f ca="1">VLOOKUP(D2770,档案!A:B,2,FALSE)</f>
        <v>农商行豹澥支行310028</v>
      </c>
      <c r="H2770" s="328">
        <f ca="1" t="shared" si="439"/>
        <v>45841</v>
      </c>
      <c r="I2770" s="344" t="str">
        <f ca="1" t="shared" si="440"/>
        <v>生产部李晶用款青海发投闪发器进度款10万元付周金国--个人</v>
      </c>
      <c r="J2770" s="344" t="str">
        <f ca="1" t="shared" si="441"/>
        <v>项目成本</v>
      </c>
      <c r="K2770" s="345">
        <f ca="1" t="shared" si="442"/>
        <v>0</v>
      </c>
      <c r="L2770" s="345">
        <f ca="1" t="shared" si="443"/>
        <v>100000</v>
      </c>
      <c r="M2770" s="345">
        <f ca="1" t="shared" si="444"/>
        <v>283246.460000001</v>
      </c>
      <c r="N2770" s="345">
        <f ca="1" t="shared" si="445"/>
        <v>0</v>
      </c>
    </row>
    <row r="2771" ht="14.25" hidden="1" spans="1:14">
      <c r="A2771" s="334">
        <f>档案!A2770</f>
        <v>0</v>
      </c>
      <c r="B2771" s="334">
        <f ca="1" t="shared" si="438"/>
        <v>1</v>
      </c>
      <c r="D2771" s="334">
        <f ca="1" t="shared" si="446"/>
        <v>9</v>
      </c>
      <c r="E2771" s="327">
        <f ca="1" t="shared" si="447"/>
        <v>1432</v>
      </c>
      <c r="F2771" s="327" t="str">
        <f ca="1">VLOOKUP(D2771,档案!A:C,3,FALSE)</f>
        <v>武汉开明</v>
      </c>
      <c r="G2771" s="338" t="str">
        <f ca="1">VLOOKUP(D2771,档案!A:B,2,FALSE)</f>
        <v>农商行豹澥支行310028</v>
      </c>
      <c r="H2771" s="328">
        <f ca="1" t="shared" si="439"/>
        <v>45841</v>
      </c>
      <c r="I2771" s="344" t="str">
        <f ca="1" t="shared" si="440"/>
        <v>生产部侯礼借支新疆伊犁钢铁烘烤器项目备用金--个人</v>
      </c>
      <c r="J2771" s="344" t="str">
        <f ca="1" t="shared" si="441"/>
        <v>项目成本</v>
      </c>
      <c r="K2771" s="345">
        <f ca="1" t="shared" si="442"/>
        <v>0</v>
      </c>
      <c r="L2771" s="345">
        <f ca="1" t="shared" si="443"/>
        <v>5000</v>
      </c>
      <c r="M2771" s="345">
        <f ca="1" t="shared" si="444"/>
        <v>278246.460000001</v>
      </c>
      <c r="N2771" s="345">
        <f ca="1" t="shared" si="445"/>
        <v>0</v>
      </c>
    </row>
    <row r="2772" ht="14.25" hidden="1" spans="1:14">
      <c r="A2772" s="334">
        <f>档案!A2771</f>
        <v>0</v>
      </c>
      <c r="B2772" s="334">
        <f ca="1" t="shared" si="438"/>
        <v>1</v>
      </c>
      <c r="D2772" s="334">
        <f ca="1" t="shared" si="446"/>
        <v>9</v>
      </c>
      <c r="E2772" s="327">
        <f ca="1" t="shared" si="447"/>
        <v>1433</v>
      </c>
      <c r="F2772" s="327" t="str">
        <f ca="1">VLOOKUP(D2772,档案!A:C,3,FALSE)</f>
        <v>武汉开明</v>
      </c>
      <c r="G2772" s="338" t="str">
        <f ca="1">VLOOKUP(D2772,档案!A:B,2,FALSE)</f>
        <v>农商行豹澥支行310028</v>
      </c>
      <c r="H2772" s="328">
        <f ca="1" t="shared" si="439"/>
        <v>45841</v>
      </c>
      <c r="I2772" s="344" t="str">
        <f ca="1" t="shared" si="440"/>
        <v>财务部杨万成用款青海抢修项目员工上下班大巴车交通费付高朝波</v>
      </c>
      <c r="J2772" s="344" t="str">
        <f ca="1" t="shared" si="441"/>
        <v>项目成本</v>
      </c>
      <c r="K2772" s="345">
        <f ca="1" t="shared" si="442"/>
        <v>0</v>
      </c>
      <c r="L2772" s="345">
        <f ca="1" t="shared" si="443"/>
        <v>30500</v>
      </c>
      <c r="M2772" s="345">
        <f ca="1" t="shared" si="444"/>
        <v>247746.460000001</v>
      </c>
      <c r="N2772" s="345">
        <f ca="1" t="shared" si="445"/>
        <v>0</v>
      </c>
    </row>
    <row r="2773" ht="14.25" hidden="1" spans="1:14">
      <c r="A2773" s="334">
        <f>档案!A2772</f>
        <v>0</v>
      </c>
      <c r="B2773" s="334">
        <f ca="1" t="shared" si="438"/>
        <v>1</v>
      </c>
      <c r="D2773" s="334">
        <f ca="1" t="shared" si="446"/>
        <v>9</v>
      </c>
      <c r="E2773" s="327">
        <f ca="1" t="shared" si="447"/>
        <v>1434</v>
      </c>
      <c r="F2773" s="327" t="str">
        <f ca="1">VLOOKUP(D2773,档案!A:C,3,FALSE)</f>
        <v>武汉开明</v>
      </c>
      <c r="G2773" s="338" t="str">
        <f ca="1">VLOOKUP(D2773,档案!A:B,2,FALSE)</f>
        <v>农商行豹澥支行310028</v>
      </c>
      <c r="H2773" s="328">
        <f ca="1" t="shared" si="439"/>
        <v>45841</v>
      </c>
      <c r="I2773" s="344" t="str">
        <f ca="1" t="shared" si="440"/>
        <v>财务部杨万成用款青海发投王春红项目组74人人工工资预付款付王春红</v>
      </c>
      <c r="J2773" s="344" t="str">
        <f ca="1" t="shared" si="441"/>
        <v>项目成本</v>
      </c>
      <c r="K2773" s="345">
        <f ca="1" t="shared" si="442"/>
        <v>0</v>
      </c>
      <c r="L2773" s="345">
        <f ca="1" t="shared" si="443"/>
        <v>170000</v>
      </c>
      <c r="M2773" s="345">
        <f ca="1" t="shared" si="444"/>
        <v>77746.4600000009</v>
      </c>
      <c r="N2773" s="345">
        <f ca="1" t="shared" si="445"/>
        <v>0</v>
      </c>
    </row>
    <row r="2774" ht="14.25" hidden="1" spans="1:14">
      <c r="A2774" s="334">
        <f>档案!A2773</f>
        <v>0</v>
      </c>
      <c r="B2774" s="334">
        <f ca="1" t="shared" si="438"/>
        <v>1</v>
      </c>
      <c r="D2774" s="334">
        <f ca="1" t="shared" si="446"/>
        <v>9</v>
      </c>
      <c r="E2774" s="327">
        <f ca="1" t="shared" si="447"/>
        <v>1435</v>
      </c>
      <c r="F2774" s="327" t="str">
        <f ca="1">VLOOKUP(D2774,档案!A:C,3,FALSE)</f>
        <v>武汉开明</v>
      </c>
      <c r="G2774" s="338" t="str">
        <f ca="1">VLOOKUP(D2774,档案!A:B,2,FALSE)</f>
        <v>农商行豹澥支行310028</v>
      </c>
      <c r="H2774" s="328">
        <f ca="1" t="shared" si="439"/>
        <v>45841</v>
      </c>
      <c r="I2774" s="344" t="str">
        <f ca="1" t="shared" si="440"/>
        <v>生产部齐晓宇用款日照钢铁二期2、3#窑用拖轮油付洛阳正本润滑材料有限公司</v>
      </c>
      <c r="J2774" s="344" t="str">
        <f ca="1" t="shared" si="441"/>
        <v>项目成本</v>
      </c>
      <c r="K2774" s="345">
        <f ca="1" t="shared" si="442"/>
        <v>0</v>
      </c>
      <c r="L2774" s="345">
        <f ca="1" t="shared" si="443"/>
        <v>4590</v>
      </c>
      <c r="M2774" s="345">
        <f ca="1" t="shared" si="444"/>
        <v>73156.4600000009</v>
      </c>
      <c r="N2774" s="345">
        <f ca="1" t="shared" si="445"/>
        <v>0</v>
      </c>
    </row>
    <row r="2775" ht="14.25" hidden="1" spans="1:14">
      <c r="A2775" s="334">
        <f>档案!A2774</f>
        <v>0</v>
      </c>
      <c r="B2775" s="334">
        <f ca="1" t="shared" si="438"/>
        <v>1</v>
      </c>
      <c r="D2775" s="334">
        <f ca="1" t="shared" si="446"/>
        <v>9</v>
      </c>
      <c r="E2775" s="327">
        <f ca="1" t="shared" si="447"/>
        <v>1436</v>
      </c>
      <c r="F2775" s="327" t="str">
        <f ca="1">VLOOKUP(D2775,档案!A:C,3,FALSE)</f>
        <v>武汉开明</v>
      </c>
      <c r="G2775" s="338" t="str">
        <f ca="1">VLOOKUP(D2775,档案!A:B,2,FALSE)</f>
        <v>农商行豹澥支行310028</v>
      </c>
      <c r="H2775" s="328">
        <f ca="1" t="shared" si="439"/>
        <v>45842</v>
      </c>
      <c r="I2775" s="344" t="str">
        <f ca="1" t="shared" si="440"/>
        <v>ETC扣款</v>
      </c>
      <c r="J2775" s="344" t="str">
        <f ca="1" t="shared" si="441"/>
        <v>项目成本</v>
      </c>
      <c r="K2775" s="345">
        <f ca="1" t="shared" si="442"/>
        <v>0</v>
      </c>
      <c r="L2775" s="345">
        <f ca="1" t="shared" si="443"/>
        <v>135.85</v>
      </c>
      <c r="M2775" s="345">
        <f ca="1" t="shared" si="444"/>
        <v>73020.6100000009</v>
      </c>
      <c r="N2775" s="345">
        <f ca="1" t="shared" si="445"/>
        <v>0</v>
      </c>
    </row>
    <row r="2776" ht="14.25" hidden="1" spans="1:14">
      <c r="A2776" s="334">
        <f>档案!A2775</f>
        <v>0</v>
      </c>
      <c r="B2776" s="334">
        <f ca="1" t="shared" si="438"/>
        <v>1</v>
      </c>
      <c r="D2776" s="334">
        <f ca="1" t="shared" si="446"/>
        <v>9</v>
      </c>
      <c r="E2776" s="327">
        <f ca="1" t="shared" si="447"/>
        <v>1437</v>
      </c>
      <c r="F2776" s="327" t="str">
        <f ca="1">VLOOKUP(D2776,档案!A:C,3,FALSE)</f>
        <v>武汉开明</v>
      </c>
      <c r="G2776" s="338" t="str">
        <f ca="1">VLOOKUP(D2776,档案!A:B,2,FALSE)</f>
        <v>农商行豹澥支行310028</v>
      </c>
      <c r="H2776" s="328">
        <f ca="1" t="shared" si="439"/>
        <v>45842</v>
      </c>
      <c r="I2776" s="344" t="str">
        <f ca="1" t="shared" si="440"/>
        <v>收到武汉浦发转款</v>
      </c>
      <c r="J2776" s="344" t="str">
        <f ca="1" t="shared" si="441"/>
        <v>他行转入或存现</v>
      </c>
      <c r="K2776" s="345">
        <f ca="1" t="shared" si="442"/>
        <v>200000</v>
      </c>
      <c r="L2776" s="345">
        <f ca="1" t="shared" si="443"/>
        <v>0</v>
      </c>
      <c r="M2776" s="345">
        <f ca="1" t="shared" si="444"/>
        <v>273020.610000001</v>
      </c>
      <c r="N2776" s="345">
        <f ca="1" t="shared" si="445"/>
        <v>0</v>
      </c>
    </row>
    <row r="2777" ht="14.25" hidden="1" spans="1:14">
      <c r="A2777" s="334">
        <f>档案!A2776</f>
        <v>0</v>
      </c>
      <c r="B2777" s="334">
        <f ca="1" t="shared" si="438"/>
        <v>1</v>
      </c>
      <c r="D2777" s="334">
        <f ca="1" t="shared" si="446"/>
        <v>9</v>
      </c>
      <c r="E2777" s="327">
        <f ca="1" t="shared" si="447"/>
        <v>1438</v>
      </c>
      <c r="F2777" s="327" t="str">
        <f ca="1">VLOOKUP(D2777,档案!A:C,3,FALSE)</f>
        <v>武汉开明</v>
      </c>
      <c r="G2777" s="338" t="str">
        <f ca="1">VLOOKUP(D2777,档案!A:B,2,FALSE)</f>
        <v>农商行豹澥支行310028</v>
      </c>
      <c r="H2777" s="328">
        <f ca="1" t="shared" si="439"/>
        <v>45842</v>
      </c>
      <c r="I2777" s="344" t="str">
        <f ca="1" t="shared" si="440"/>
        <v>收到武汉华夏转款</v>
      </c>
      <c r="J2777" s="344" t="str">
        <f ca="1" t="shared" si="441"/>
        <v>他行转入或存现</v>
      </c>
      <c r="K2777" s="345">
        <f ca="1" t="shared" si="442"/>
        <v>40000</v>
      </c>
      <c r="L2777" s="345">
        <f ca="1" t="shared" si="443"/>
        <v>0</v>
      </c>
      <c r="M2777" s="345">
        <f ca="1" t="shared" si="444"/>
        <v>313020.610000001</v>
      </c>
      <c r="N2777" s="345">
        <f ca="1" t="shared" si="445"/>
        <v>0</v>
      </c>
    </row>
    <row r="2778" ht="14.25" hidden="1" spans="1:14">
      <c r="A2778" s="334">
        <f>档案!A2777</f>
        <v>0</v>
      </c>
      <c r="B2778" s="334">
        <f ca="1" t="shared" si="438"/>
        <v>1</v>
      </c>
      <c r="D2778" s="334">
        <f ca="1" t="shared" si="446"/>
        <v>9</v>
      </c>
      <c r="E2778" s="327">
        <f ca="1" t="shared" si="447"/>
        <v>1439</v>
      </c>
      <c r="F2778" s="327" t="str">
        <f ca="1">VLOOKUP(D2778,档案!A:C,3,FALSE)</f>
        <v>武汉开明</v>
      </c>
      <c r="G2778" s="338" t="str">
        <f ca="1">VLOOKUP(D2778,档案!A:B,2,FALSE)</f>
        <v>农商行豹澥支行310028</v>
      </c>
      <c r="H2778" s="328">
        <f ca="1" t="shared" si="439"/>
        <v>45842</v>
      </c>
      <c r="I2778" s="344" t="str">
        <f ca="1" t="shared" si="440"/>
        <v>综合部蒋霞报销青海发投大修项目171保险费--个人</v>
      </c>
      <c r="J2778" s="344" t="str">
        <f ca="1" t="shared" si="441"/>
        <v>项目成本</v>
      </c>
      <c r="K2778" s="345">
        <f ca="1" t="shared" si="442"/>
        <v>0</v>
      </c>
      <c r="L2778" s="345">
        <f ca="1" t="shared" si="443"/>
        <v>33650</v>
      </c>
      <c r="M2778" s="345">
        <f ca="1" t="shared" si="444"/>
        <v>279370.610000001</v>
      </c>
      <c r="N2778" s="345">
        <f ca="1" t="shared" si="445"/>
        <v>0</v>
      </c>
    </row>
    <row r="2779" ht="14.25" hidden="1" spans="1:14">
      <c r="A2779" s="334">
        <f>档案!A2778</f>
        <v>0</v>
      </c>
      <c r="B2779" s="334">
        <f ca="1" t="shared" si="438"/>
        <v>1</v>
      </c>
      <c r="D2779" s="334">
        <f ca="1" t="shared" si="446"/>
        <v>9</v>
      </c>
      <c r="E2779" s="327">
        <f ca="1" t="shared" si="447"/>
        <v>1440</v>
      </c>
      <c r="F2779" s="327" t="str">
        <f ca="1">VLOOKUP(D2779,档案!A:C,3,FALSE)</f>
        <v>武汉开明</v>
      </c>
      <c r="G2779" s="338" t="str">
        <f ca="1">VLOOKUP(D2779,档案!A:B,2,FALSE)</f>
        <v>农商行豹澥支行310028</v>
      </c>
      <c r="H2779" s="328">
        <f ca="1" t="shared" si="439"/>
        <v>45842</v>
      </c>
      <c r="I2779" s="344" t="str">
        <f ca="1" t="shared" si="440"/>
        <v>综合部蒋霞报销4人参加PE焊考试交通费--个人</v>
      </c>
      <c r="J2779" s="344" t="str">
        <f ca="1" t="shared" si="441"/>
        <v>项目成本</v>
      </c>
      <c r="K2779" s="345">
        <f ca="1" t="shared" si="442"/>
        <v>0</v>
      </c>
      <c r="L2779" s="345">
        <f ca="1" t="shared" si="443"/>
        <v>1893</v>
      </c>
      <c r="M2779" s="345">
        <f ca="1" t="shared" si="444"/>
        <v>277477.610000001</v>
      </c>
      <c r="N2779" s="345">
        <f ca="1" t="shared" si="445"/>
        <v>0</v>
      </c>
    </row>
    <row r="2780" ht="14.25" hidden="1" spans="1:14">
      <c r="A2780" s="334">
        <f>档案!A2779</f>
        <v>0</v>
      </c>
      <c r="B2780" s="334">
        <f ca="1" t="shared" si="438"/>
        <v>1</v>
      </c>
      <c r="D2780" s="334">
        <f ca="1" t="shared" si="446"/>
        <v>9</v>
      </c>
      <c r="E2780" s="327">
        <f ca="1" t="shared" si="447"/>
        <v>1441</v>
      </c>
      <c r="F2780" s="327" t="str">
        <f ca="1">VLOOKUP(D2780,档案!A:C,3,FALSE)</f>
        <v>武汉开明</v>
      </c>
      <c r="G2780" s="338" t="str">
        <f ca="1">VLOOKUP(D2780,档案!A:B,2,FALSE)</f>
        <v>农商行豹澥支行310028</v>
      </c>
      <c r="H2780" s="328">
        <f ca="1" t="shared" si="439"/>
        <v>45842</v>
      </c>
      <c r="I2780" s="344" t="str">
        <f ca="1" t="shared" si="440"/>
        <v>综合部蒋霞借支劳务李柏松赣锋锂业受伤住院费--个人</v>
      </c>
      <c r="J2780" s="344" t="str">
        <f ca="1" t="shared" si="441"/>
        <v>项目成本</v>
      </c>
      <c r="K2780" s="345">
        <f ca="1" t="shared" si="442"/>
        <v>0</v>
      </c>
      <c r="L2780" s="345">
        <f ca="1" t="shared" si="443"/>
        <v>9000</v>
      </c>
      <c r="M2780" s="345">
        <f ca="1" t="shared" si="444"/>
        <v>268477.610000001</v>
      </c>
      <c r="N2780" s="345">
        <f ca="1" t="shared" si="445"/>
        <v>0</v>
      </c>
    </row>
    <row r="2781" ht="14.25" hidden="1" spans="1:14">
      <c r="A2781" s="334">
        <f>档案!A2780</f>
        <v>0</v>
      </c>
      <c r="B2781" s="334">
        <f ca="1" t="shared" si="438"/>
        <v>1</v>
      </c>
      <c r="D2781" s="334">
        <f ca="1" t="shared" si="446"/>
        <v>9</v>
      </c>
      <c r="E2781" s="327">
        <f ca="1" t="shared" si="447"/>
        <v>1442</v>
      </c>
      <c r="F2781" s="327" t="str">
        <f ca="1">VLOOKUP(D2781,档案!A:C,3,FALSE)</f>
        <v>武汉开明</v>
      </c>
      <c r="G2781" s="338" t="str">
        <f ca="1">VLOOKUP(D2781,档案!A:B,2,FALSE)</f>
        <v>农商行豹澥支行310028</v>
      </c>
      <c r="H2781" s="328">
        <f ca="1" t="shared" si="439"/>
        <v>45842</v>
      </c>
      <c r="I2781" s="344" t="str">
        <f ca="1" t="shared" si="440"/>
        <v>财务部汪余欢用款徐中科6月差旅补贴--个人</v>
      </c>
      <c r="J2781" s="344" t="str">
        <f ca="1" t="shared" si="441"/>
        <v>项目成本</v>
      </c>
      <c r="K2781" s="345">
        <f ca="1" t="shared" si="442"/>
        <v>0</v>
      </c>
      <c r="L2781" s="345">
        <f ca="1" t="shared" si="443"/>
        <v>3729.44</v>
      </c>
      <c r="M2781" s="345">
        <f ca="1" t="shared" si="444"/>
        <v>264748.170000001</v>
      </c>
      <c r="N2781" s="345">
        <f ca="1" t="shared" si="445"/>
        <v>0</v>
      </c>
    </row>
    <row r="2782" ht="14.25" hidden="1" spans="1:14">
      <c r="A2782" s="334">
        <f>档案!A2781</f>
        <v>0</v>
      </c>
      <c r="B2782" s="334">
        <f ca="1" t="shared" si="438"/>
        <v>1</v>
      </c>
      <c r="D2782" s="334">
        <f ca="1" t="shared" si="446"/>
        <v>9</v>
      </c>
      <c r="E2782" s="327">
        <f ca="1" t="shared" si="447"/>
        <v>1443</v>
      </c>
      <c r="F2782" s="327" t="str">
        <f ca="1">VLOOKUP(D2782,档案!A:C,3,FALSE)</f>
        <v>武汉开明</v>
      </c>
      <c r="G2782" s="338" t="str">
        <f ca="1">VLOOKUP(D2782,档案!A:B,2,FALSE)</f>
        <v>农商行豹澥支行310028</v>
      </c>
      <c r="H2782" s="328">
        <f ca="1" t="shared" si="439"/>
        <v>45842</v>
      </c>
      <c r="I2782" s="344" t="str">
        <f ca="1" t="shared" si="440"/>
        <v>财务部汪余欢用款徐中科6月催收提成--个人</v>
      </c>
      <c r="J2782" s="344" t="str">
        <f ca="1" t="shared" si="441"/>
        <v>项目成本</v>
      </c>
      <c r="K2782" s="345">
        <f ca="1" t="shared" si="442"/>
        <v>0</v>
      </c>
      <c r="L2782" s="345">
        <f ca="1" t="shared" si="443"/>
        <v>1804</v>
      </c>
      <c r="M2782" s="345">
        <f ca="1" t="shared" si="444"/>
        <v>262944.170000001</v>
      </c>
      <c r="N2782" s="345">
        <f ca="1" t="shared" si="445"/>
        <v>0</v>
      </c>
    </row>
    <row r="2783" ht="14.25" hidden="1" spans="1:14">
      <c r="A2783" s="334">
        <f>档案!A2782</f>
        <v>0</v>
      </c>
      <c r="B2783" s="334">
        <f ca="1" t="shared" si="438"/>
        <v>1</v>
      </c>
      <c r="D2783" s="334">
        <f ca="1" t="shared" si="446"/>
        <v>9</v>
      </c>
      <c r="E2783" s="327">
        <f ca="1" t="shared" si="447"/>
        <v>1444</v>
      </c>
      <c r="F2783" s="327" t="str">
        <f ca="1">VLOOKUP(D2783,档案!A:C,3,FALSE)</f>
        <v>武汉开明</v>
      </c>
      <c r="G2783" s="338" t="str">
        <f ca="1">VLOOKUP(D2783,档案!A:B,2,FALSE)</f>
        <v>农商行豹澥支行310028</v>
      </c>
      <c r="H2783" s="328">
        <f ca="1" t="shared" si="439"/>
        <v>45842</v>
      </c>
      <c r="I2783" s="344" t="str">
        <f ca="1" t="shared" si="440"/>
        <v>生产部唐欣欣报销日照钢铁施工现场气温较高，购买四个西瓜解暑。--个人</v>
      </c>
      <c r="J2783" s="344" t="str">
        <f ca="1" t="shared" si="441"/>
        <v>项目成本</v>
      </c>
      <c r="K2783" s="345">
        <f ca="1" t="shared" si="442"/>
        <v>0</v>
      </c>
      <c r="L2783" s="345">
        <f ca="1" t="shared" si="443"/>
        <v>69</v>
      </c>
      <c r="M2783" s="345">
        <f ca="1" t="shared" si="444"/>
        <v>262875.170000001</v>
      </c>
      <c r="N2783" s="345">
        <f ca="1" t="shared" si="445"/>
        <v>0</v>
      </c>
    </row>
    <row r="2784" ht="14.25" hidden="1" spans="1:14">
      <c r="A2784" s="334">
        <f>档案!A2783</f>
        <v>0</v>
      </c>
      <c r="B2784" s="334">
        <f ca="1" t="shared" si="438"/>
        <v>1</v>
      </c>
      <c r="D2784" s="334">
        <f ca="1" t="shared" si="446"/>
        <v>9</v>
      </c>
      <c r="E2784" s="327">
        <f ca="1" t="shared" si="447"/>
        <v>1445</v>
      </c>
      <c r="F2784" s="327" t="str">
        <f ca="1">VLOOKUP(D2784,档案!A:C,3,FALSE)</f>
        <v>武汉开明</v>
      </c>
      <c r="G2784" s="338" t="str">
        <f ca="1">VLOOKUP(D2784,档案!A:B,2,FALSE)</f>
        <v>农商行豹澥支行310028</v>
      </c>
      <c r="H2784" s="328">
        <f ca="1" t="shared" si="439"/>
        <v>45842</v>
      </c>
      <c r="I2784" s="344" t="str">
        <f ca="1" t="shared" si="440"/>
        <v>生产部李权智报销青海发投民乐村电费--个人</v>
      </c>
      <c r="J2784" s="344" t="str">
        <f ca="1" t="shared" si="441"/>
        <v>项目成本</v>
      </c>
      <c r="K2784" s="345">
        <f ca="1" t="shared" si="442"/>
        <v>0</v>
      </c>
      <c r="L2784" s="345">
        <f ca="1" t="shared" si="443"/>
        <v>300</v>
      </c>
      <c r="M2784" s="345">
        <f ca="1" t="shared" si="444"/>
        <v>262575.170000001</v>
      </c>
      <c r="N2784" s="345">
        <f ca="1" t="shared" si="445"/>
        <v>0</v>
      </c>
    </row>
    <row r="2785" ht="14.25" hidden="1" spans="1:14">
      <c r="A2785" s="334">
        <f>档案!A2784</f>
        <v>0</v>
      </c>
      <c r="B2785" s="334">
        <f ca="1" t="shared" si="438"/>
        <v>1</v>
      </c>
      <c r="D2785" s="334">
        <f ca="1" t="shared" si="446"/>
        <v>9</v>
      </c>
      <c r="E2785" s="327">
        <f ca="1" t="shared" si="447"/>
        <v>1446</v>
      </c>
      <c r="F2785" s="327" t="str">
        <f ca="1">VLOOKUP(D2785,档案!A:C,3,FALSE)</f>
        <v>武汉开明</v>
      </c>
      <c r="G2785" s="338" t="str">
        <f ca="1">VLOOKUP(D2785,档案!A:B,2,FALSE)</f>
        <v>农商行豹澥支行310028</v>
      </c>
      <c r="H2785" s="328">
        <f ca="1" t="shared" si="439"/>
        <v>45842</v>
      </c>
      <c r="I2785" s="344" t="str">
        <f ca="1" t="shared" si="440"/>
        <v>生产部项小生报销永钢石灰车间2#窑因天气炎热购买风扇降温--个人</v>
      </c>
      <c r="J2785" s="344" t="str">
        <f ca="1" t="shared" si="441"/>
        <v>项目成本</v>
      </c>
      <c r="K2785" s="345">
        <f ca="1" t="shared" si="442"/>
        <v>0</v>
      </c>
      <c r="L2785" s="345">
        <f ca="1" t="shared" si="443"/>
        <v>60</v>
      </c>
      <c r="M2785" s="345">
        <f ca="1" t="shared" si="444"/>
        <v>262515.170000001</v>
      </c>
      <c r="N2785" s="345">
        <f ca="1" t="shared" si="445"/>
        <v>0</v>
      </c>
    </row>
    <row r="2786" ht="14.25" hidden="1" spans="1:14">
      <c r="A2786" s="334">
        <f>档案!A2785</f>
        <v>0</v>
      </c>
      <c r="B2786" s="334">
        <f ca="1" t="shared" si="438"/>
        <v>1</v>
      </c>
      <c r="D2786" s="334">
        <f ca="1" t="shared" si="446"/>
        <v>9</v>
      </c>
      <c r="E2786" s="327">
        <f ca="1" t="shared" si="447"/>
        <v>1447</v>
      </c>
      <c r="F2786" s="327" t="str">
        <f ca="1">VLOOKUP(D2786,档案!A:C,3,FALSE)</f>
        <v>武汉开明</v>
      </c>
      <c r="G2786" s="338" t="str">
        <f ca="1">VLOOKUP(D2786,档案!A:B,2,FALSE)</f>
        <v>农商行豹澥支行310028</v>
      </c>
      <c r="H2786" s="328">
        <f ca="1" t="shared" si="439"/>
        <v>45842</v>
      </c>
      <c r="I2786" s="344" t="str">
        <f ca="1" t="shared" si="440"/>
        <v>生产部马全花报销青海发投热电车间锅炉喷水减温器更换项目合同寄至江苏唐电公司--个人</v>
      </c>
      <c r="J2786" s="344" t="str">
        <f ca="1" t="shared" si="441"/>
        <v>项目成本</v>
      </c>
      <c r="K2786" s="345">
        <f ca="1" t="shared" si="442"/>
        <v>0</v>
      </c>
      <c r="L2786" s="345">
        <f ca="1" t="shared" si="443"/>
        <v>23</v>
      </c>
      <c r="M2786" s="345">
        <f ca="1" t="shared" si="444"/>
        <v>262492.170000001</v>
      </c>
      <c r="N2786" s="345">
        <f ca="1" t="shared" si="445"/>
        <v>0</v>
      </c>
    </row>
    <row r="2787" ht="14.25" hidden="1" spans="1:14">
      <c r="A2787" s="334">
        <f>档案!A2786</f>
        <v>0</v>
      </c>
      <c r="B2787" s="334">
        <f ca="1" t="shared" si="438"/>
        <v>1</v>
      </c>
      <c r="D2787" s="334">
        <f ca="1" t="shared" si="446"/>
        <v>9</v>
      </c>
      <c r="E2787" s="327">
        <f ca="1" t="shared" si="447"/>
        <v>1448</v>
      </c>
      <c r="F2787" s="327" t="str">
        <f ca="1">VLOOKUP(D2787,档案!A:C,3,FALSE)</f>
        <v>武汉开明</v>
      </c>
      <c r="G2787" s="338" t="str">
        <f ca="1">VLOOKUP(D2787,档案!A:B,2,FALSE)</f>
        <v>农商行豹澥支行310028</v>
      </c>
      <c r="H2787" s="328">
        <f ca="1" t="shared" si="439"/>
        <v>45842</v>
      </c>
      <c r="I2787" s="344" t="str">
        <f ca="1" t="shared" si="440"/>
        <v>生产部陈志恒报销莱芜钢铁厂内卧车故障维修费--个人</v>
      </c>
      <c r="J2787" s="344" t="str">
        <f ca="1" t="shared" si="441"/>
        <v>项目成本</v>
      </c>
      <c r="K2787" s="345">
        <f ca="1" t="shared" si="442"/>
        <v>0</v>
      </c>
      <c r="L2787" s="345">
        <f ca="1" t="shared" si="443"/>
        <v>350</v>
      </c>
      <c r="M2787" s="345">
        <f ca="1" t="shared" si="444"/>
        <v>262142.170000001</v>
      </c>
      <c r="N2787" s="345">
        <f ca="1" t="shared" si="445"/>
        <v>0</v>
      </c>
    </row>
    <row r="2788" ht="14.25" hidden="1" spans="1:14">
      <c r="A2788" s="334">
        <f>档案!A2787</f>
        <v>0</v>
      </c>
      <c r="B2788" s="334">
        <f ca="1" t="shared" si="438"/>
        <v>1</v>
      </c>
      <c r="D2788" s="334">
        <f ca="1" t="shared" si="446"/>
        <v>9</v>
      </c>
      <c r="E2788" s="327">
        <f ca="1" t="shared" si="447"/>
        <v>1449</v>
      </c>
      <c r="F2788" s="327" t="str">
        <f ca="1">VLOOKUP(D2788,档案!A:C,3,FALSE)</f>
        <v>武汉开明</v>
      </c>
      <c r="G2788" s="338" t="str">
        <f ca="1">VLOOKUP(D2788,档案!A:B,2,FALSE)</f>
        <v>农商行豹澥支行310028</v>
      </c>
      <c r="H2788" s="328">
        <f ca="1" t="shared" si="439"/>
        <v>45842</v>
      </c>
      <c r="I2788" s="344" t="str">
        <f ca="1" t="shared" si="440"/>
        <v>生产部李权智报销青海发投购买冰水20瓶--个人</v>
      </c>
      <c r="J2788" s="344" t="str">
        <f ca="1" t="shared" si="441"/>
        <v>项目成本</v>
      </c>
      <c r="K2788" s="345">
        <f ca="1" t="shared" si="442"/>
        <v>0</v>
      </c>
      <c r="L2788" s="345">
        <f ca="1" t="shared" si="443"/>
        <v>100</v>
      </c>
      <c r="M2788" s="345">
        <f ca="1" t="shared" si="444"/>
        <v>262042.170000001</v>
      </c>
      <c r="N2788" s="345">
        <f ca="1" t="shared" si="445"/>
        <v>0</v>
      </c>
    </row>
    <row r="2789" ht="14.25" hidden="1" spans="1:14">
      <c r="A2789" s="334">
        <f>档案!A2788</f>
        <v>0</v>
      </c>
      <c r="B2789" s="334">
        <f ca="1" t="shared" si="438"/>
        <v>1</v>
      </c>
      <c r="D2789" s="334">
        <f ca="1" t="shared" si="446"/>
        <v>9</v>
      </c>
      <c r="E2789" s="327">
        <f ca="1" t="shared" si="447"/>
        <v>1450</v>
      </c>
      <c r="F2789" s="327" t="str">
        <f ca="1">VLOOKUP(D2789,档案!A:C,3,FALSE)</f>
        <v>武汉开明</v>
      </c>
      <c r="G2789" s="338" t="str">
        <f ca="1">VLOOKUP(D2789,档案!A:B,2,FALSE)</f>
        <v>农商行豹澥支行310028</v>
      </c>
      <c r="H2789" s="328">
        <f ca="1" t="shared" si="439"/>
        <v>45842</v>
      </c>
      <c r="I2789" s="344" t="str">
        <f ca="1" t="shared" si="440"/>
        <v>生产部李晶报销日照钢铁购买大修期间材料--个人</v>
      </c>
      <c r="J2789" s="344" t="str">
        <f ca="1" t="shared" si="441"/>
        <v>项目成本</v>
      </c>
      <c r="K2789" s="345">
        <f ca="1" t="shared" si="442"/>
        <v>0</v>
      </c>
      <c r="L2789" s="345">
        <f ca="1" t="shared" si="443"/>
        <v>350.5</v>
      </c>
      <c r="M2789" s="345">
        <f ca="1" t="shared" si="444"/>
        <v>261691.670000001</v>
      </c>
      <c r="N2789" s="345">
        <f ca="1" t="shared" si="445"/>
        <v>0</v>
      </c>
    </row>
    <row r="2790" ht="14.25" hidden="1" spans="1:14">
      <c r="A2790" s="334">
        <f>档案!A2789</f>
        <v>0</v>
      </c>
      <c r="B2790" s="334">
        <f ca="1" t="shared" si="438"/>
        <v>1</v>
      </c>
      <c r="D2790" s="334">
        <f ca="1" t="shared" si="446"/>
        <v>9</v>
      </c>
      <c r="E2790" s="327">
        <f ca="1" t="shared" si="447"/>
        <v>1451</v>
      </c>
      <c r="F2790" s="327" t="str">
        <f ca="1">VLOOKUP(D2790,档案!A:C,3,FALSE)</f>
        <v>武汉开明</v>
      </c>
      <c r="G2790" s="338" t="str">
        <f ca="1">VLOOKUP(D2790,档案!A:B,2,FALSE)</f>
        <v>农商行豹澥支行310028</v>
      </c>
      <c r="H2790" s="328">
        <f ca="1" t="shared" si="439"/>
        <v>45842</v>
      </c>
      <c r="I2790" s="344" t="str">
        <f ca="1" t="shared" si="440"/>
        <v>生产部项小生报销江苏永钢烧结混合机工具用品釆购--个人</v>
      </c>
      <c r="J2790" s="344" t="str">
        <f ca="1" t="shared" si="441"/>
        <v>项目成本</v>
      </c>
      <c r="K2790" s="345">
        <f ca="1" t="shared" si="442"/>
        <v>0</v>
      </c>
      <c r="L2790" s="345">
        <f ca="1" t="shared" si="443"/>
        <v>108</v>
      </c>
      <c r="M2790" s="345">
        <f ca="1" t="shared" si="444"/>
        <v>261583.670000001</v>
      </c>
      <c r="N2790" s="345">
        <f ca="1" t="shared" si="445"/>
        <v>0</v>
      </c>
    </row>
    <row r="2791" ht="14.25" hidden="1" spans="1:14">
      <c r="A2791" s="334">
        <f>档案!A2790</f>
        <v>0</v>
      </c>
      <c r="B2791" s="334">
        <f ca="1" t="shared" si="438"/>
        <v>1</v>
      </c>
      <c r="D2791" s="334">
        <f ca="1" t="shared" si="446"/>
        <v>9</v>
      </c>
      <c r="E2791" s="327">
        <f ca="1" t="shared" si="447"/>
        <v>1452</v>
      </c>
      <c r="F2791" s="327" t="str">
        <f ca="1">VLOOKUP(D2791,档案!A:C,3,FALSE)</f>
        <v>武汉开明</v>
      </c>
      <c r="G2791" s="338" t="str">
        <f ca="1">VLOOKUP(D2791,档案!A:B,2,FALSE)</f>
        <v>农商行豹澥支行310028</v>
      </c>
      <c r="H2791" s="328">
        <f ca="1" t="shared" si="439"/>
        <v>45842</v>
      </c>
      <c r="I2791" s="344" t="str">
        <f ca="1" t="shared" si="440"/>
        <v>生产部张泽松报销日照钢铁体检费--个人</v>
      </c>
      <c r="J2791" s="344" t="str">
        <f ca="1" t="shared" si="441"/>
        <v>项目成本</v>
      </c>
      <c r="K2791" s="345">
        <f ca="1" t="shared" si="442"/>
        <v>0</v>
      </c>
      <c r="L2791" s="345">
        <f ca="1" t="shared" si="443"/>
        <v>110</v>
      </c>
      <c r="M2791" s="345">
        <f ca="1" t="shared" si="444"/>
        <v>261473.670000001</v>
      </c>
      <c r="N2791" s="345">
        <f ca="1" t="shared" si="445"/>
        <v>0</v>
      </c>
    </row>
    <row r="2792" ht="14.25" hidden="1" spans="1:14">
      <c r="A2792" s="334">
        <f>档案!A2791</f>
        <v>0</v>
      </c>
      <c r="B2792" s="334">
        <f ca="1" t="shared" si="438"/>
        <v>1</v>
      </c>
      <c r="D2792" s="334">
        <f ca="1" t="shared" si="446"/>
        <v>9</v>
      </c>
      <c r="E2792" s="327">
        <f ca="1" t="shared" si="447"/>
        <v>1453</v>
      </c>
      <c r="F2792" s="327" t="str">
        <f ca="1">VLOOKUP(D2792,档案!A:C,3,FALSE)</f>
        <v>武汉开明</v>
      </c>
      <c r="G2792" s="338" t="str">
        <f ca="1">VLOOKUP(D2792,档案!A:B,2,FALSE)</f>
        <v>农商行豹澥支行310028</v>
      </c>
      <c r="H2792" s="328">
        <f ca="1" t="shared" si="439"/>
        <v>45842</v>
      </c>
      <c r="I2792" s="344" t="str">
        <f ca="1" t="shared" si="440"/>
        <v>生产部王国志报销晶昊盐业购买耗材手套 、眼镜、口罩等--个人</v>
      </c>
      <c r="J2792" s="344" t="str">
        <f ca="1" t="shared" si="441"/>
        <v>项目成本</v>
      </c>
      <c r="K2792" s="345">
        <f ca="1" t="shared" si="442"/>
        <v>0</v>
      </c>
      <c r="L2792" s="345">
        <f ca="1" t="shared" si="443"/>
        <v>67</v>
      </c>
      <c r="M2792" s="345">
        <f ca="1" t="shared" si="444"/>
        <v>261406.670000001</v>
      </c>
      <c r="N2792" s="345">
        <f ca="1" t="shared" si="445"/>
        <v>0</v>
      </c>
    </row>
    <row r="2793" ht="14.25" hidden="1" spans="1:14">
      <c r="A2793" s="334">
        <f>档案!A2792</f>
        <v>0</v>
      </c>
      <c r="B2793" s="334">
        <f ca="1" t="shared" si="438"/>
        <v>1</v>
      </c>
      <c r="D2793" s="334">
        <f ca="1" t="shared" si="446"/>
        <v>9</v>
      </c>
      <c r="E2793" s="327">
        <f ca="1" t="shared" si="447"/>
        <v>1454</v>
      </c>
      <c r="F2793" s="327" t="str">
        <f ca="1">VLOOKUP(D2793,档案!A:C,3,FALSE)</f>
        <v>武汉开明</v>
      </c>
      <c r="G2793" s="338" t="str">
        <f ca="1">VLOOKUP(D2793,档案!A:B,2,FALSE)</f>
        <v>农商行豹澥支行310028</v>
      </c>
      <c r="H2793" s="328">
        <f ca="1" t="shared" si="439"/>
        <v>45842</v>
      </c>
      <c r="I2793" s="344" t="str">
        <f ca="1" t="shared" si="440"/>
        <v>生产部李晶报销朱中华日照返程湖南交通及补贴--个人</v>
      </c>
      <c r="J2793" s="344" t="str">
        <f ca="1" t="shared" si="441"/>
        <v>项目成本</v>
      </c>
      <c r="K2793" s="345">
        <f ca="1" t="shared" si="442"/>
        <v>0</v>
      </c>
      <c r="L2793" s="345">
        <f ca="1" t="shared" si="443"/>
        <v>862.5</v>
      </c>
      <c r="M2793" s="345">
        <f ca="1" t="shared" si="444"/>
        <v>260544.170000001</v>
      </c>
      <c r="N2793" s="345">
        <f ca="1" t="shared" si="445"/>
        <v>0</v>
      </c>
    </row>
    <row r="2794" ht="14.25" hidden="1" spans="1:14">
      <c r="A2794" s="334">
        <f>档案!A2793</f>
        <v>0</v>
      </c>
      <c r="B2794" s="334">
        <f ca="1" t="shared" si="438"/>
        <v>1</v>
      </c>
      <c r="D2794" s="334">
        <f ca="1" t="shared" si="446"/>
        <v>9</v>
      </c>
      <c r="E2794" s="327">
        <f ca="1" t="shared" si="447"/>
        <v>1455</v>
      </c>
      <c r="F2794" s="327" t="str">
        <f ca="1">VLOOKUP(D2794,档案!A:C,3,FALSE)</f>
        <v>武汉开明</v>
      </c>
      <c r="G2794" s="338" t="str">
        <f ca="1">VLOOKUP(D2794,档案!A:B,2,FALSE)</f>
        <v>农商行豹澥支行310028</v>
      </c>
      <c r="H2794" s="328">
        <f ca="1" t="shared" si="439"/>
        <v>45842</v>
      </c>
      <c r="I2794" s="344" t="str">
        <f ca="1" t="shared" si="440"/>
        <v>生产部余永昕报销日照钢铁现场采购差材料费--个人</v>
      </c>
      <c r="J2794" s="344" t="str">
        <f ca="1" t="shared" si="441"/>
        <v>项目成本</v>
      </c>
      <c r="K2794" s="345">
        <f ca="1" t="shared" si="442"/>
        <v>0</v>
      </c>
      <c r="L2794" s="345">
        <f ca="1" t="shared" si="443"/>
        <v>879</v>
      </c>
      <c r="M2794" s="345">
        <f ca="1" t="shared" si="444"/>
        <v>259665.170000001</v>
      </c>
      <c r="N2794" s="345">
        <f ca="1" t="shared" si="445"/>
        <v>0</v>
      </c>
    </row>
    <row r="2795" ht="14.25" hidden="1" spans="1:14">
      <c r="A2795" s="334">
        <f>档案!A2794</f>
        <v>0</v>
      </c>
      <c r="B2795" s="334">
        <f ca="1" t="shared" si="438"/>
        <v>1</v>
      </c>
      <c r="D2795" s="334">
        <f ca="1" t="shared" si="446"/>
        <v>9</v>
      </c>
      <c r="E2795" s="327">
        <f ca="1" t="shared" si="447"/>
        <v>1456</v>
      </c>
      <c r="F2795" s="327" t="str">
        <f ca="1">VLOOKUP(D2795,档案!A:C,3,FALSE)</f>
        <v>武汉开明</v>
      </c>
      <c r="G2795" s="338" t="str">
        <f ca="1">VLOOKUP(D2795,档案!A:B,2,FALSE)</f>
        <v>农商行豹澥支行310028</v>
      </c>
      <c r="H2795" s="328">
        <f ca="1" t="shared" si="439"/>
        <v>45842</v>
      </c>
      <c r="I2795" s="344" t="str">
        <f ca="1" t="shared" si="440"/>
        <v>财务部汪余欢报销青海发投大修项目饮用水及一次性纸杯--个人</v>
      </c>
      <c r="J2795" s="344" t="str">
        <f ca="1" t="shared" si="441"/>
        <v>项目成本</v>
      </c>
      <c r="K2795" s="345">
        <f ca="1" t="shared" si="442"/>
        <v>0</v>
      </c>
      <c r="L2795" s="345">
        <f ca="1" t="shared" si="443"/>
        <v>220</v>
      </c>
      <c r="M2795" s="345">
        <f ca="1" t="shared" si="444"/>
        <v>259445.170000001</v>
      </c>
      <c r="N2795" s="345">
        <f ca="1" t="shared" si="445"/>
        <v>0</v>
      </c>
    </row>
    <row r="2796" ht="14.25" hidden="1" spans="1:14">
      <c r="A2796" s="334">
        <f>档案!A2795</f>
        <v>0</v>
      </c>
      <c r="B2796" s="334">
        <f ca="1" t="shared" si="438"/>
        <v>1</v>
      </c>
      <c r="D2796" s="334">
        <f ca="1" t="shared" si="446"/>
        <v>9</v>
      </c>
      <c r="E2796" s="327">
        <f ca="1" t="shared" si="447"/>
        <v>1457</v>
      </c>
      <c r="F2796" s="327" t="str">
        <f ca="1">VLOOKUP(D2796,档案!A:C,3,FALSE)</f>
        <v>武汉开明</v>
      </c>
      <c r="G2796" s="338" t="str">
        <f ca="1">VLOOKUP(D2796,档案!A:B,2,FALSE)</f>
        <v>农商行豹澥支行310028</v>
      </c>
      <c r="H2796" s="328">
        <f ca="1" t="shared" si="439"/>
        <v>45842</v>
      </c>
      <c r="I2796" s="344" t="str">
        <f ca="1" t="shared" si="440"/>
        <v>生产部李权智报销公司货车绕四川峨胜车辆故障维修费500元，高速罚款50，加油370元--个人</v>
      </c>
      <c r="J2796" s="344" t="str">
        <f ca="1" t="shared" si="441"/>
        <v>项目成本</v>
      </c>
      <c r="K2796" s="345">
        <f ca="1" t="shared" si="442"/>
        <v>0</v>
      </c>
      <c r="L2796" s="345">
        <f ca="1" t="shared" si="443"/>
        <v>920</v>
      </c>
      <c r="M2796" s="345">
        <f ca="1" t="shared" si="444"/>
        <v>258525.170000001</v>
      </c>
      <c r="N2796" s="345">
        <f ca="1" t="shared" si="445"/>
        <v>0</v>
      </c>
    </row>
    <row r="2797" ht="14.25" hidden="1" spans="1:14">
      <c r="A2797" s="334">
        <f>档案!A2796</f>
        <v>0</v>
      </c>
      <c r="B2797" s="334">
        <f ca="1" t="shared" si="438"/>
        <v>1</v>
      </c>
      <c r="D2797" s="334">
        <f ca="1" t="shared" si="446"/>
        <v>9</v>
      </c>
      <c r="E2797" s="327">
        <f ca="1" t="shared" si="447"/>
        <v>1458</v>
      </c>
      <c r="F2797" s="327" t="str">
        <f ca="1">VLOOKUP(D2797,档案!A:C,3,FALSE)</f>
        <v>武汉开明</v>
      </c>
      <c r="G2797" s="338" t="str">
        <f ca="1">VLOOKUP(D2797,档案!A:B,2,FALSE)</f>
        <v>农商行豹澥支行310028</v>
      </c>
      <c r="H2797" s="328">
        <f ca="1" t="shared" si="439"/>
        <v>45842</v>
      </c>
      <c r="I2797" s="344" t="str">
        <f ca="1" t="shared" si="440"/>
        <v>生产部马全花用款青海发投2025年5月份打印费用及办公用品采购费付德令哈宏冉图文广告店（个体工商户）--公司</v>
      </c>
      <c r="J2797" s="344" t="str">
        <f ca="1" t="shared" si="441"/>
        <v>项目成本</v>
      </c>
      <c r="K2797" s="345">
        <f ca="1" t="shared" si="442"/>
        <v>0</v>
      </c>
      <c r="L2797" s="345">
        <f ca="1" t="shared" si="443"/>
        <v>5551.9</v>
      </c>
      <c r="M2797" s="345">
        <f ca="1" t="shared" si="444"/>
        <v>252973.270000001</v>
      </c>
      <c r="N2797" s="345">
        <f ca="1" t="shared" si="445"/>
        <v>0</v>
      </c>
    </row>
    <row r="2798" ht="14.25" hidden="1" spans="1:14">
      <c r="A2798" s="334">
        <f>档案!A2797</f>
        <v>0</v>
      </c>
      <c r="B2798" s="334">
        <f ca="1" t="shared" si="438"/>
        <v>1</v>
      </c>
      <c r="D2798" s="334">
        <f ca="1" t="shared" si="446"/>
        <v>9</v>
      </c>
      <c r="E2798" s="327">
        <f ca="1" t="shared" si="447"/>
        <v>1459</v>
      </c>
      <c r="F2798" s="327" t="str">
        <f ca="1">VLOOKUP(D2798,档案!A:C,3,FALSE)</f>
        <v>武汉开明</v>
      </c>
      <c r="G2798" s="338" t="str">
        <f ca="1">VLOOKUP(D2798,档案!A:B,2,FALSE)</f>
        <v>农商行豹澥支行310028</v>
      </c>
      <c r="H2798" s="328">
        <f ca="1" t="shared" si="439"/>
        <v>45842</v>
      </c>
      <c r="I2798" s="344" t="str">
        <f ca="1" t="shared" si="440"/>
        <v>销售部刘江波用款伊犁钢铁烘烤器电缆线定金付伊犁昆香电控设备有限责公司--公司</v>
      </c>
      <c r="J2798" s="344" t="str">
        <f ca="1" t="shared" si="441"/>
        <v>项目成本</v>
      </c>
      <c r="K2798" s="345">
        <f ca="1" t="shared" si="442"/>
        <v>0</v>
      </c>
      <c r="L2798" s="345">
        <f ca="1" t="shared" si="443"/>
        <v>18000</v>
      </c>
      <c r="M2798" s="345">
        <f ca="1" t="shared" si="444"/>
        <v>234973.270000001</v>
      </c>
      <c r="N2798" s="345">
        <f ca="1" t="shared" si="445"/>
        <v>0</v>
      </c>
    </row>
    <row r="2799" ht="14.25" hidden="1" spans="1:14">
      <c r="A2799" s="334">
        <f>档案!A2798</f>
        <v>0</v>
      </c>
      <c r="B2799" s="334">
        <f ca="1" t="shared" si="438"/>
        <v>1</v>
      </c>
      <c r="D2799" s="334">
        <f ca="1" t="shared" si="446"/>
        <v>9</v>
      </c>
      <c r="E2799" s="327">
        <f ca="1" t="shared" si="447"/>
        <v>1460</v>
      </c>
      <c r="F2799" s="327" t="str">
        <f ca="1">VLOOKUP(D2799,档案!A:C,3,FALSE)</f>
        <v>武汉开明</v>
      </c>
      <c r="G2799" s="338" t="str">
        <f ca="1">VLOOKUP(D2799,档案!A:B,2,FALSE)</f>
        <v>农商行豹澥支行310028</v>
      </c>
      <c r="H2799" s="328">
        <f ca="1" t="shared" si="439"/>
        <v>45842</v>
      </c>
      <c r="I2799" s="344" t="str">
        <f ca="1" t="shared" si="440"/>
        <v>生产部张月用款青海发投王春红团队工程外包费付王春红（总金额为：319605.63，已支付170000的工资款，车费50500已付，剩99105.63未付-3000暂扣=96105.63）--个人</v>
      </c>
      <c r="J2799" s="344" t="str">
        <f ca="1" t="shared" si="441"/>
        <v>项目成本</v>
      </c>
      <c r="K2799" s="345">
        <f ca="1" t="shared" si="442"/>
        <v>0</v>
      </c>
      <c r="L2799" s="345">
        <f ca="1" t="shared" si="443"/>
        <v>96105.63</v>
      </c>
      <c r="M2799" s="345">
        <f ca="1" t="shared" si="444"/>
        <v>138867.640000001</v>
      </c>
      <c r="N2799" s="345">
        <f ca="1" t="shared" si="445"/>
        <v>0</v>
      </c>
    </row>
    <row r="2800" ht="14.25" hidden="1" spans="1:14">
      <c r="A2800" s="334">
        <f>档案!A2799</f>
        <v>0</v>
      </c>
      <c r="B2800" s="334">
        <f ca="1" t="shared" si="438"/>
        <v>1</v>
      </c>
      <c r="D2800" s="334">
        <f ca="1" t="shared" si="446"/>
        <v>9</v>
      </c>
      <c r="E2800" s="327">
        <f ca="1" t="shared" si="447"/>
        <v>1461</v>
      </c>
      <c r="F2800" s="327" t="str">
        <f ca="1">VLOOKUP(D2800,档案!A:C,3,FALSE)</f>
        <v>武汉开明</v>
      </c>
      <c r="G2800" s="338" t="str">
        <f ca="1">VLOOKUP(D2800,档案!A:B,2,FALSE)</f>
        <v>农商行豹澥支行310028</v>
      </c>
      <c r="H2800" s="328">
        <f ca="1" t="shared" si="439"/>
        <v>45842</v>
      </c>
      <c r="I2800" s="344" t="str">
        <f ca="1" t="shared" si="440"/>
        <v>生产部齐晓宇用款日照钢铁大修期间第二批人员从河北到日照开车路费付陈宝柱--个人</v>
      </c>
      <c r="J2800" s="344" t="str">
        <f ca="1" t="shared" si="441"/>
        <v>项目成本</v>
      </c>
      <c r="K2800" s="345">
        <f ca="1" t="shared" si="442"/>
        <v>0</v>
      </c>
      <c r="L2800" s="345">
        <f ca="1" t="shared" si="443"/>
        <v>1517.5</v>
      </c>
      <c r="M2800" s="345">
        <f ca="1" t="shared" si="444"/>
        <v>137350.140000001</v>
      </c>
      <c r="N2800" s="345">
        <f ca="1" t="shared" si="445"/>
        <v>0</v>
      </c>
    </row>
    <row r="2801" ht="14.25" hidden="1" spans="1:14">
      <c r="A2801" s="334">
        <f>档案!A2800</f>
        <v>0</v>
      </c>
      <c r="B2801" s="334">
        <f ca="1" t="shared" si="438"/>
        <v>1</v>
      </c>
      <c r="D2801" s="334">
        <f ca="1" t="shared" si="446"/>
        <v>9</v>
      </c>
      <c r="E2801" s="327">
        <f ca="1" t="shared" si="447"/>
        <v>1462</v>
      </c>
      <c r="F2801" s="327" t="str">
        <f ca="1">VLOOKUP(D2801,档案!A:C,3,FALSE)</f>
        <v>武汉开明</v>
      </c>
      <c r="G2801" s="338" t="str">
        <f ca="1">VLOOKUP(D2801,档案!A:B,2,FALSE)</f>
        <v>农商行豹澥支行310028</v>
      </c>
      <c r="H2801" s="328">
        <f ca="1" t="shared" si="439"/>
        <v>45842</v>
      </c>
      <c r="I2801" s="344" t="str">
        <f ca="1" t="shared" si="440"/>
        <v>收到跃辉建筑器材租赁站退回押金</v>
      </c>
      <c r="J2801" s="344" t="str">
        <f ca="1" t="shared" si="441"/>
        <v>其他收款</v>
      </c>
      <c r="K2801" s="345">
        <f ca="1" t="shared" si="442"/>
        <v>2565.3</v>
      </c>
      <c r="L2801" s="345">
        <f ca="1" t="shared" si="443"/>
        <v>0</v>
      </c>
      <c r="M2801" s="345">
        <f ca="1" t="shared" si="444"/>
        <v>139915.440000001</v>
      </c>
      <c r="N2801" s="345">
        <f ca="1" t="shared" si="445"/>
        <v>0</v>
      </c>
    </row>
    <row r="2802" ht="14.25" hidden="1" spans="1:14">
      <c r="A2802" s="334">
        <f>档案!A2801</f>
        <v>0</v>
      </c>
      <c r="B2802" s="334">
        <f ca="1" t="shared" si="438"/>
        <v>1</v>
      </c>
      <c r="D2802" s="334">
        <f ca="1" t="shared" si="446"/>
        <v>9</v>
      </c>
      <c r="E2802" s="327">
        <f ca="1" t="shared" si="447"/>
        <v>1463</v>
      </c>
      <c r="F2802" s="327" t="str">
        <f ca="1">VLOOKUP(D2802,档案!A:C,3,FALSE)</f>
        <v>武汉开明</v>
      </c>
      <c r="G2802" s="338" t="str">
        <f ca="1">VLOOKUP(D2802,档案!A:B,2,FALSE)</f>
        <v>农商行豹澥支行310028</v>
      </c>
      <c r="H2802" s="328">
        <f ca="1" t="shared" si="439"/>
        <v>45842</v>
      </c>
      <c r="I2802" s="344" t="str">
        <f ca="1" t="shared" si="440"/>
        <v>销售部刘江波用款伊犁钢铁烘烤器项目材料运输车采购费付张利新</v>
      </c>
      <c r="J2802" s="344" t="str">
        <f ca="1" t="shared" si="441"/>
        <v>项目成本</v>
      </c>
      <c r="K2802" s="345">
        <f ca="1" t="shared" si="442"/>
        <v>0</v>
      </c>
      <c r="L2802" s="345">
        <f ca="1" t="shared" si="443"/>
        <v>12000</v>
      </c>
      <c r="M2802" s="345">
        <f ca="1" t="shared" si="444"/>
        <v>127915.440000001</v>
      </c>
      <c r="N2802" s="345">
        <f ca="1" t="shared" si="445"/>
        <v>0</v>
      </c>
    </row>
    <row r="2803" ht="14.25" hidden="1" spans="1:14">
      <c r="A2803" s="334">
        <f>档案!A2802</f>
        <v>0</v>
      </c>
      <c r="B2803" s="334">
        <f ca="1" t="shared" si="438"/>
        <v>1</v>
      </c>
      <c r="D2803" s="334">
        <f ca="1" t="shared" si="446"/>
        <v>9</v>
      </c>
      <c r="E2803" s="327">
        <f ca="1" t="shared" si="447"/>
        <v>1464</v>
      </c>
      <c r="F2803" s="327" t="str">
        <f ca="1">VLOOKUP(D2803,档案!A:C,3,FALSE)</f>
        <v>武汉开明</v>
      </c>
      <c r="G2803" s="338" t="str">
        <f ca="1">VLOOKUP(D2803,档案!A:B,2,FALSE)</f>
        <v>农商行豹澥支行310028</v>
      </c>
      <c r="H2803" s="328">
        <f ca="1" t="shared" si="439"/>
        <v>45843</v>
      </c>
      <c r="I2803" s="344" t="str">
        <f ca="1" t="shared" si="440"/>
        <v>ETC扣款</v>
      </c>
      <c r="J2803" s="344" t="str">
        <f ca="1" t="shared" si="441"/>
        <v>项目成本</v>
      </c>
      <c r="K2803" s="345">
        <f ca="1" t="shared" si="442"/>
        <v>0</v>
      </c>
      <c r="L2803" s="345">
        <f ca="1" t="shared" si="443"/>
        <v>69.35</v>
      </c>
      <c r="M2803" s="345">
        <f ca="1" t="shared" si="444"/>
        <v>127846.090000001</v>
      </c>
      <c r="N2803" s="345">
        <f ca="1" t="shared" si="445"/>
        <v>0</v>
      </c>
    </row>
    <row r="2804" ht="14.25" hidden="1" spans="1:14">
      <c r="A2804" s="334">
        <f>档案!A2803</f>
        <v>0</v>
      </c>
      <c r="B2804" s="334">
        <f ca="1" t="shared" si="438"/>
        <v>1</v>
      </c>
      <c r="D2804" s="334">
        <f ca="1" t="shared" si="446"/>
        <v>9</v>
      </c>
      <c r="E2804" s="327">
        <f ca="1" t="shared" si="447"/>
        <v>1465</v>
      </c>
      <c r="F2804" s="327" t="str">
        <f ca="1">VLOOKUP(D2804,档案!A:C,3,FALSE)</f>
        <v>武汉开明</v>
      </c>
      <c r="G2804" s="338" t="str">
        <f ca="1">VLOOKUP(D2804,档案!A:B,2,FALSE)</f>
        <v>农商行豹澥支行310028</v>
      </c>
      <c r="H2804" s="328">
        <f ca="1" t="shared" si="439"/>
        <v>45843</v>
      </c>
      <c r="I2804" s="344" t="str">
        <f ca="1" t="shared" si="440"/>
        <v>ETC扣款</v>
      </c>
      <c r="J2804" s="344" t="str">
        <f ca="1" t="shared" si="441"/>
        <v>项目成本</v>
      </c>
      <c r="K2804" s="345">
        <f ca="1" t="shared" si="442"/>
        <v>0</v>
      </c>
      <c r="L2804" s="345">
        <f ca="1" t="shared" si="443"/>
        <v>40.59</v>
      </c>
      <c r="M2804" s="345">
        <f ca="1" t="shared" si="444"/>
        <v>127805.500000001</v>
      </c>
      <c r="N2804" s="345">
        <f ca="1" t="shared" si="445"/>
        <v>0</v>
      </c>
    </row>
    <row r="2805" ht="14.25" hidden="1" spans="1:14">
      <c r="A2805" s="334">
        <f>档案!A2804</f>
        <v>0</v>
      </c>
      <c r="B2805" s="334">
        <f ca="1" t="shared" si="438"/>
        <v>1</v>
      </c>
      <c r="D2805" s="334">
        <f ca="1" t="shared" si="446"/>
        <v>9</v>
      </c>
      <c r="E2805" s="327">
        <f ca="1" t="shared" si="447"/>
        <v>1466</v>
      </c>
      <c r="F2805" s="327" t="str">
        <f ca="1">VLOOKUP(D2805,档案!A:C,3,FALSE)</f>
        <v>武汉开明</v>
      </c>
      <c r="G2805" s="338" t="str">
        <f ca="1">VLOOKUP(D2805,档案!A:B,2,FALSE)</f>
        <v>农商行豹澥支行310028</v>
      </c>
      <c r="H2805" s="328">
        <f ca="1" t="shared" si="439"/>
        <v>45843</v>
      </c>
      <c r="I2805" s="344" t="str">
        <f ca="1" t="shared" si="440"/>
        <v>ETC扣款</v>
      </c>
      <c r="J2805" s="344" t="str">
        <f ca="1" t="shared" si="441"/>
        <v>项目成本</v>
      </c>
      <c r="K2805" s="345">
        <f ca="1" t="shared" si="442"/>
        <v>0</v>
      </c>
      <c r="L2805" s="345">
        <f ca="1" t="shared" si="443"/>
        <v>44.65</v>
      </c>
      <c r="M2805" s="345">
        <f ca="1" t="shared" si="444"/>
        <v>127760.850000001</v>
      </c>
      <c r="N2805" s="345">
        <f ca="1" t="shared" si="445"/>
        <v>0</v>
      </c>
    </row>
    <row r="2806" ht="14.25" hidden="1" spans="1:14">
      <c r="A2806" s="334">
        <f>档案!A2805</f>
        <v>0</v>
      </c>
      <c r="B2806" s="334">
        <f ca="1" t="shared" si="438"/>
        <v>1</v>
      </c>
      <c r="D2806" s="334">
        <f ca="1" t="shared" si="446"/>
        <v>9</v>
      </c>
      <c r="E2806" s="327">
        <f ca="1" t="shared" si="447"/>
        <v>1467</v>
      </c>
      <c r="F2806" s="327" t="str">
        <f ca="1">VLOOKUP(D2806,档案!A:C,3,FALSE)</f>
        <v>武汉开明</v>
      </c>
      <c r="G2806" s="338" t="str">
        <f ca="1">VLOOKUP(D2806,档案!A:B,2,FALSE)</f>
        <v>农商行豹澥支行310028</v>
      </c>
      <c r="H2806" s="328">
        <f ca="1" t="shared" si="439"/>
        <v>45844</v>
      </c>
      <c r="I2806" s="344" t="str">
        <f ca="1" t="shared" si="440"/>
        <v>ETC扣款</v>
      </c>
      <c r="J2806" s="344" t="str">
        <f ca="1" t="shared" si="441"/>
        <v>项目成本</v>
      </c>
      <c r="K2806" s="345">
        <f ca="1" t="shared" si="442"/>
        <v>0</v>
      </c>
      <c r="L2806" s="345">
        <f ca="1" t="shared" si="443"/>
        <v>49.95</v>
      </c>
      <c r="M2806" s="345">
        <f ca="1" t="shared" si="444"/>
        <v>127710.900000001</v>
      </c>
      <c r="N2806" s="345">
        <f ca="1" t="shared" si="445"/>
        <v>0</v>
      </c>
    </row>
    <row r="2807" ht="14.25" hidden="1" spans="1:14">
      <c r="A2807" s="334">
        <f>档案!A2806</f>
        <v>0</v>
      </c>
      <c r="B2807" s="334">
        <f ca="1" t="shared" si="438"/>
        <v>1</v>
      </c>
      <c r="D2807" s="334">
        <f ca="1" t="shared" si="446"/>
        <v>9</v>
      </c>
      <c r="E2807" s="327">
        <f ca="1" t="shared" si="447"/>
        <v>1468</v>
      </c>
      <c r="F2807" s="327" t="str">
        <f ca="1">VLOOKUP(D2807,档案!A:C,3,FALSE)</f>
        <v>武汉开明</v>
      </c>
      <c r="G2807" s="338" t="str">
        <f ca="1">VLOOKUP(D2807,档案!A:B,2,FALSE)</f>
        <v>农商行豹澥支行310028</v>
      </c>
      <c r="H2807" s="328">
        <f ca="1" t="shared" si="439"/>
        <v>45844</v>
      </c>
      <c r="I2807" s="344" t="str">
        <f ca="1" t="shared" si="440"/>
        <v>ETC扣款</v>
      </c>
      <c r="J2807" s="344" t="str">
        <f ca="1" t="shared" si="441"/>
        <v>项目成本</v>
      </c>
      <c r="K2807" s="345">
        <f ca="1" t="shared" si="442"/>
        <v>0</v>
      </c>
      <c r="L2807" s="345">
        <f ca="1" t="shared" si="443"/>
        <v>74.64</v>
      </c>
      <c r="M2807" s="345">
        <f ca="1" t="shared" si="444"/>
        <v>127636.260000001</v>
      </c>
      <c r="N2807" s="345">
        <f ca="1" t="shared" si="445"/>
        <v>0</v>
      </c>
    </row>
    <row r="2808" ht="14.25" hidden="1" spans="1:14">
      <c r="A2808" s="334">
        <f>档案!A2807</f>
        <v>0</v>
      </c>
      <c r="B2808" s="334">
        <f ca="1" t="shared" si="438"/>
        <v>1</v>
      </c>
      <c r="D2808" s="334">
        <f ca="1" t="shared" si="446"/>
        <v>9</v>
      </c>
      <c r="E2808" s="327">
        <f ca="1" t="shared" si="447"/>
        <v>1469</v>
      </c>
      <c r="F2808" s="327" t="str">
        <f ca="1">VLOOKUP(D2808,档案!A:C,3,FALSE)</f>
        <v>武汉开明</v>
      </c>
      <c r="G2808" s="338" t="str">
        <f ca="1">VLOOKUP(D2808,档案!A:B,2,FALSE)</f>
        <v>农商行豹澥支行310028</v>
      </c>
      <c r="H2808" s="328">
        <f ca="1" t="shared" si="439"/>
        <v>45844</v>
      </c>
      <c r="I2808" s="344" t="str">
        <f ca="1" t="shared" si="440"/>
        <v>ETC扣款</v>
      </c>
      <c r="J2808" s="344" t="str">
        <f ca="1" t="shared" si="441"/>
        <v>项目成本</v>
      </c>
      <c r="K2808" s="345">
        <f ca="1" t="shared" si="442"/>
        <v>0</v>
      </c>
      <c r="L2808" s="345">
        <f ca="1" t="shared" si="443"/>
        <v>270.4</v>
      </c>
      <c r="M2808" s="345">
        <f ca="1" t="shared" si="444"/>
        <v>127365.860000001</v>
      </c>
      <c r="N2808" s="345">
        <f ca="1" t="shared" si="445"/>
        <v>0</v>
      </c>
    </row>
    <row r="2809" ht="14.25" hidden="1" spans="1:14">
      <c r="A2809" s="334">
        <f>档案!A2808</f>
        <v>0</v>
      </c>
      <c r="B2809" s="334">
        <f ca="1" t="shared" si="438"/>
        <v>1</v>
      </c>
      <c r="D2809" s="334">
        <f ca="1" t="shared" si="446"/>
        <v>9</v>
      </c>
      <c r="E2809" s="327">
        <f ca="1" t="shared" si="447"/>
        <v>1470</v>
      </c>
      <c r="F2809" s="327" t="str">
        <f ca="1">VLOOKUP(D2809,档案!A:C,3,FALSE)</f>
        <v>武汉开明</v>
      </c>
      <c r="G2809" s="338" t="str">
        <f ca="1">VLOOKUP(D2809,档案!A:B,2,FALSE)</f>
        <v>农商行豹澥支行310028</v>
      </c>
      <c r="H2809" s="328">
        <f ca="1" t="shared" si="439"/>
        <v>45844</v>
      </c>
      <c r="I2809" s="344" t="str">
        <f ca="1" t="shared" si="440"/>
        <v>ETC扣款</v>
      </c>
      <c r="J2809" s="344" t="str">
        <f ca="1" t="shared" si="441"/>
        <v>项目成本</v>
      </c>
      <c r="K2809" s="345">
        <f ca="1" t="shared" si="442"/>
        <v>0</v>
      </c>
      <c r="L2809" s="345">
        <f ca="1" t="shared" si="443"/>
        <v>437</v>
      </c>
      <c r="M2809" s="345">
        <f ca="1" t="shared" si="444"/>
        <v>126928.860000001</v>
      </c>
      <c r="N2809" s="345">
        <f ca="1" t="shared" si="445"/>
        <v>0</v>
      </c>
    </row>
    <row r="2810" ht="14.25" hidden="1" spans="1:14">
      <c r="A2810" s="334">
        <f>档案!A2809</f>
        <v>0</v>
      </c>
      <c r="B2810" s="334">
        <f ca="1" t="shared" si="438"/>
        <v>1</v>
      </c>
      <c r="D2810" s="334">
        <f ca="1" t="shared" si="446"/>
        <v>9</v>
      </c>
      <c r="E2810" s="327">
        <f ca="1" t="shared" si="447"/>
        <v>1471</v>
      </c>
      <c r="F2810" s="327" t="str">
        <f ca="1">VLOOKUP(D2810,档案!A:C,3,FALSE)</f>
        <v>武汉开明</v>
      </c>
      <c r="G2810" s="338" t="str">
        <f ca="1">VLOOKUP(D2810,档案!A:B,2,FALSE)</f>
        <v>农商行豹澥支行310028</v>
      </c>
      <c r="H2810" s="328">
        <f ca="1" t="shared" si="439"/>
        <v>45845</v>
      </c>
      <c r="I2810" s="344" t="str">
        <f ca="1" t="shared" si="440"/>
        <v>ETC扣款</v>
      </c>
      <c r="J2810" s="344" t="str">
        <f ca="1" t="shared" si="441"/>
        <v>项目成本</v>
      </c>
      <c r="K2810" s="345">
        <f ca="1" t="shared" si="442"/>
        <v>0</v>
      </c>
      <c r="L2810" s="345">
        <f ca="1" t="shared" si="443"/>
        <v>20.56</v>
      </c>
      <c r="M2810" s="345">
        <f ca="1" t="shared" si="444"/>
        <v>126908.300000001</v>
      </c>
      <c r="N2810" s="345">
        <f ca="1" t="shared" si="445"/>
        <v>0</v>
      </c>
    </row>
    <row r="2811" ht="14.25" hidden="1" spans="1:14">
      <c r="A2811" s="334">
        <f>档案!A2810</f>
        <v>0</v>
      </c>
      <c r="B2811" s="334">
        <f ca="1" t="shared" si="438"/>
        <v>1</v>
      </c>
      <c r="D2811" s="334">
        <f ca="1" t="shared" si="446"/>
        <v>9</v>
      </c>
      <c r="E2811" s="327">
        <f ca="1" t="shared" si="447"/>
        <v>1472</v>
      </c>
      <c r="F2811" s="327" t="str">
        <f ca="1">VLOOKUP(D2811,档案!A:C,3,FALSE)</f>
        <v>武汉开明</v>
      </c>
      <c r="G2811" s="338" t="str">
        <f ca="1">VLOOKUP(D2811,档案!A:B,2,FALSE)</f>
        <v>农商行豹澥支行310028</v>
      </c>
      <c r="H2811" s="328">
        <f ca="1" t="shared" si="439"/>
        <v>45845</v>
      </c>
      <c r="I2811" s="344" t="str">
        <f ca="1" t="shared" si="440"/>
        <v>收到武汉浦发转款</v>
      </c>
      <c r="J2811" s="344" t="str">
        <f ca="1" t="shared" si="441"/>
        <v>他行转入或存现</v>
      </c>
      <c r="K2811" s="345">
        <f ca="1" t="shared" si="442"/>
        <v>240000</v>
      </c>
      <c r="L2811" s="345">
        <f ca="1" t="shared" si="443"/>
        <v>0</v>
      </c>
      <c r="M2811" s="345">
        <f ca="1" t="shared" si="444"/>
        <v>366908.300000001</v>
      </c>
      <c r="N2811" s="345">
        <f ca="1" t="shared" si="445"/>
        <v>0</v>
      </c>
    </row>
    <row r="2812" ht="14.25" hidden="1" spans="1:14">
      <c r="A2812" s="334">
        <f>档案!A2811</f>
        <v>0</v>
      </c>
      <c r="B2812" s="334">
        <f ca="1" t="shared" si="438"/>
        <v>1</v>
      </c>
      <c r="D2812" s="334">
        <f ca="1" t="shared" si="446"/>
        <v>9</v>
      </c>
      <c r="E2812" s="327">
        <f ca="1" t="shared" si="447"/>
        <v>1473</v>
      </c>
      <c r="F2812" s="327" t="str">
        <f ca="1">VLOOKUP(D2812,档案!A:C,3,FALSE)</f>
        <v>武汉开明</v>
      </c>
      <c r="G2812" s="338" t="str">
        <f ca="1">VLOOKUP(D2812,档案!A:B,2,FALSE)</f>
        <v>农商行豹澥支行310028</v>
      </c>
      <c r="H2812" s="328">
        <f ca="1" t="shared" si="439"/>
        <v>45845</v>
      </c>
      <c r="I2812" s="344" t="str">
        <f ca="1" t="shared" si="440"/>
        <v>收到武汉彤烨转款</v>
      </c>
      <c r="J2812" s="344" t="str">
        <f ca="1" t="shared" si="441"/>
        <v>他行转入或存现</v>
      </c>
      <c r="K2812" s="345">
        <f ca="1" t="shared" si="442"/>
        <v>47000</v>
      </c>
      <c r="L2812" s="345">
        <f ca="1" t="shared" si="443"/>
        <v>0</v>
      </c>
      <c r="M2812" s="345">
        <f ca="1" t="shared" si="444"/>
        <v>413908.300000001</v>
      </c>
      <c r="N2812" s="345">
        <f ca="1" t="shared" si="445"/>
        <v>0</v>
      </c>
    </row>
    <row r="2813" ht="14.25" hidden="1" spans="1:14">
      <c r="A2813" s="334">
        <f>档案!A2812</f>
        <v>0</v>
      </c>
      <c r="B2813" s="334">
        <f ca="1" t="shared" si="438"/>
        <v>1</v>
      </c>
      <c r="D2813" s="334">
        <f ca="1" t="shared" si="446"/>
        <v>9</v>
      </c>
      <c r="E2813" s="327">
        <f ca="1" t="shared" si="447"/>
        <v>1474</v>
      </c>
      <c r="F2813" s="327" t="str">
        <f ca="1">VLOOKUP(D2813,档案!A:C,3,FALSE)</f>
        <v>武汉开明</v>
      </c>
      <c r="G2813" s="338" t="str">
        <f ca="1">VLOOKUP(D2813,档案!A:B,2,FALSE)</f>
        <v>农商行豹澥支行310028</v>
      </c>
      <c r="H2813" s="328">
        <f ca="1" t="shared" si="439"/>
        <v>45845</v>
      </c>
      <c r="I2813" s="344" t="str">
        <f ca="1" t="shared" si="440"/>
        <v>收到伊犁昆香电控设备有限责任公司退回电缆定金--公司</v>
      </c>
      <c r="J2813" s="344" t="str">
        <f ca="1" t="shared" si="441"/>
        <v>其他收款</v>
      </c>
      <c r="K2813" s="345">
        <f ca="1" t="shared" si="442"/>
        <v>18000</v>
      </c>
      <c r="L2813" s="345">
        <f ca="1" t="shared" si="443"/>
        <v>0</v>
      </c>
      <c r="M2813" s="345">
        <f ca="1" t="shared" si="444"/>
        <v>431908.300000001</v>
      </c>
      <c r="N2813" s="345">
        <f ca="1" t="shared" si="445"/>
        <v>0</v>
      </c>
    </row>
    <row r="2814" ht="14.25" hidden="1" spans="1:14">
      <c r="A2814" s="334">
        <f>档案!A2813</f>
        <v>0</v>
      </c>
      <c r="B2814" s="334">
        <f ca="1" t="shared" si="438"/>
        <v>1</v>
      </c>
      <c r="D2814" s="334">
        <f ca="1" t="shared" si="446"/>
        <v>9</v>
      </c>
      <c r="E2814" s="327">
        <f ca="1" t="shared" si="447"/>
        <v>1475</v>
      </c>
      <c r="F2814" s="327" t="str">
        <f ca="1">VLOOKUP(D2814,档案!A:C,3,FALSE)</f>
        <v>武汉开明</v>
      </c>
      <c r="G2814" s="338" t="str">
        <f ca="1">VLOOKUP(D2814,档案!A:B,2,FALSE)</f>
        <v>农商行豹澥支行310028</v>
      </c>
      <c r="H2814" s="328">
        <f ca="1" t="shared" si="439"/>
        <v>45845</v>
      </c>
      <c r="I2814" s="344" t="str">
        <f ca="1" t="shared" si="440"/>
        <v>销售部刘江波用款伊犁钢铁烘烤器电缆线定金付伊犁昆香电控设备有限责任公司--公司</v>
      </c>
      <c r="J2814" s="344" t="str">
        <f ca="1" t="shared" si="441"/>
        <v>项目成本</v>
      </c>
      <c r="K2814" s="345">
        <f ca="1" t="shared" si="442"/>
        <v>0</v>
      </c>
      <c r="L2814" s="345">
        <f ca="1" t="shared" si="443"/>
        <v>18000</v>
      </c>
      <c r="M2814" s="345">
        <f ca="1" t="shared" si="444"/>
        <v>413908.300000001</v>
      </c>
      <c r="N2814" s="345">
        <f ca="1" t="shared" si="445"/>
        <v>0</v>
      </c>
    </row>
    <row r="2815" ht="14.25" hidden="1" spans="1:14">
      <c r="A2815" s="334">
        <f>档案!A2814</f>
        <v>0</v>
      </c>
      <c r="B2815" s="334">
        <f ca="1" t="shared" si="438"/>
        <v>1</v>
      </c>
      <c r="D2815" s="334">
        <f ca="1" t="shared" si="446"/>
        <v>9</v>
      </c>
      <c r="E2815" s="327">
        <f ca="1" t="shared" si="447"/>
        <v>1476</v>
      </c>
      <c r="F2815" s="327" t="str">
        <f ca="1">VLOOKUP(D2815,档案!A:C,3,FALSE)</f>
        <v>武汉开明</v>
      </c>
      <c r="G2815" s="338" t="str">
        <f ca="1">VLOOKUP(D2815,档案!A:B,2,FALSE)</f>
        <v>农商行豹澥支行310028</v>
      </c>
      <c r="H2815" s="328">
        <f ca="1" t="shared" si="439"/>
        <v>45845</v>
      </c>
      <c r="I2815" s="344" t="str">
        <f ca="1" t="shared" si="440"/>
        <v>生产部李晶用款日照钢铁陈宝柱团队外协工资及交通费付李晶--个人</v>
      </c>
      <c r="J2815" s="344" t="str">
        <f ca="1" t="shared" si="441"/>
        <v>项目成本</v>
      </c>
      <c r="K2815" s="345">
        <f ca="1" t="shared" si="442"/>
        <v>0</v>
      </c>
      <c r="L2815" s="345">
        <f ca="1" t="shared" si="443"/>
        <v>32383.05</v>
      </c>
      <c r="M2815" s="345">
        <f ca="1" t="shared" si="444"/>
        <v>381525.250000001</v>
      </c>
      <c r="N2815" s="345">
        <f ca="1" t="shared" si="445"/>
        <v>0</v>
      </c>
    </row>
    <row r="2816" ht="14.25" hidden="1" spans="1:14">
      <c r="A2816" s="334">
        <f>档案!A2815</f>
        <v>0</v>
      </c>
      <c r="B2816" s="334">
        <f ca="1" t="shared" si="438"/>
        <v>1</v>
      </c>
      <c r="D2816" s="334">
        <f ca="1" t="shared" si="446"/>
        <v>9</v>
      </c>
      <c r="E2816" s="327">
        <f ca="1" t="shared" si="447"/>
        <v>1477</v>
      </c>
      <c r="F2816" s="327" t="str">
        <f ca="1">VLOOKUP(D2816,档案!A:C,3,FALSE)</f>
        <v>武汉开明</v>
      </c>
      <c r="G2816" s="338" t="str">
        <f ca="1">VLOOKUP(D2816,档案!A:B,2,FALSE)</f>
        <v>农商行豹澥支行310028</v>
      </c>
      <c r="H2816" s="328">
        <f ca="1" t="shared" si="439"/>
        <v>45845</v>
      </c>
      <c r="I2816" s="344" t="str">
        <f ca="1" t="shared" si="440"/>
        <v>生产部李晶报销日照钢铁采购桶装水、测温枪等物品--个人</v>
      </c>
      <c r="J2816" s="344" t="str">
        <f ca="1" t="shared" si="441"/>
        <v>项目成本</v>
      </c>
      <c r="K2816" s="345">
        <f ca="1" t="shared" si="442"/>
        <v>0</v>
      </c>
      <c r="L2816" s="345">
        <f ca="1" t="shared" si="443"/>
        <v>650</v>
      </c>
      <c r="M2816" s="345">
        <f ca="1" t="shared" si="444"/>
        <v>380875.250000001</v>
      </c>
      <c r="N2816" s="345">
        <f ca="1" t="shared" si="445"/>
        <v>0</v>
      </c>
    </row>
    <row r="2817" ht="14.25" hidden="1" spans="1:14">
      <c r="A2817" s="334">
        <f>档案!A2816</f>
        <v>0</v>
      </c>
      <c r="B2817" s="334">
        <f ca="1" t="shared" si="438"/>
        <v>1</v>
      </c>
      <c r="D2817" s="334">
        <f ca="1" t="shared" si="446"/>
        <v>9</v>
      </c>
      <c r="E2817" s="327">
        <f ca="1" t="shared" si="447"/>
        <v>1478</v>
      </c>
      <c r="F2817" s="327" t="str">
        <f ca="1">VLOOKUP(D2817,档案!A:C,3,FALSE)</f>
        <v>武汉开明</v>
      </c>
      <c r="G2817" s="338" t="str">
        <f ca="1">VLOOKUP(D2817,档案!A:B,2,FALSE)</f>
        <v>农商行豹澥支行310028</v>
      </c>
      <c r="H2817" s="328">
        <f ca="1" t="shared" si="439"/>
        <v>45845</v>
      </c>
      <c r="I2817" s="344" t="str">
        <f ca="1" t="shared" si="440"/>
        <v>生产部李晶报销日照钢铁购买防暑降温物资及二期现场施工物资等--个人</v>
      </c>
      <c r="J2817" s="344" t="str">
        <f ca="1" t="shared" si="441"/>
        <v>项目成本</v>
      </c>
      <c r="K2817" s="345">
        <f ca="1" t="shared" si="442"/>
        <v>0</v>
      </c>
      <c r="L2817" s="345">
        <f ca="1" t="shared" si="443"/>
        <v>539.9</v>
      </c>
      <c r="M2817" s="345">
        <f ca="1" t="shared" si="444"/>
        <v>380335.350000001</v>
      </c>
      <c r="N2817" s="345">
        <f ca="1" t="shared" si="445"/>
        <v>0</v>
      </c>
    </row>
    <row r="2818" ht="14.25" hidden="1" spans="1:14">
      <c r="A2818" s="334">
        <f>档案!A2817</f>
        <v>0</v>
      </c>
      <c r="B2818" s="334">
        <f ca="1" t="shared" si="438"/>
        <v>1</v>
      </c>
      <c r="D2818" s="334">
        <f ca="1" t="shared" si="446"/>
        <v>9</v>
      </c>
      <c r="E2818" s="327">
        <f ca="1" t="shared" si="447"/>
        <v>1479</v>
      </c>
      <c r="F2818" s="327" t="str">
        <f ca="1">VLOOKUP(D2818,档案!A:C,3,FALSE)</f>
        <v>武汉开明</v>
      </c>
      <c r="G2818" s="338" t="str">
        <f ca="1">VLOOKUP(D2818,档案!A:B,2,FALSE)</f>
        <v>农商行豹澥支行310028</v>
      </c>
      <c r="H2818" s="328">
        <f ca="1" t="shared" si="439"/>
        <v>45845</v>
      </c>
      <c r="I2818" s="344" t="str">
        <f ca="1" t="shared" si="440"/>
        <v>付6月外经证预缴税费付杨婷代缴</v>
      </c>
      <c r="J2818" s="344" t="str">
        <f ca="1" t="shared" si="441"/>
        <v>付日常费用</v>
      </c>
      <c r="K2818" s="345">
        <f ca="1" t="shared" si="442"/>
        <v>0</v>
      </c>
      <c r="L2818" s="345">
        <f ca="1" t="shared" si="443"/>
        <v>19337.49</v>
      </c>
      <c r="M2818" s="345">
        <f ca="1" t="shared" si="444"/>
        <v>360997.860000001</v>
      </c>
      <c r="N2818" s="345">
        <f ca="1" t="shared" si="445"/>
        <v>0</v>
      </c>
    </row>
    <row r="2819" ht="14.25" hidden="1" spans="1:14">
      <c r="A2819" s="334">
        <f>档案!A2818</f>
        <v>0</v>
      </c>
      <c r="B2819" s="334">
        <f ca="1" t="shared" ref="B2819:B2882" si="448">COUNTA(INDIRECT("'"&amp;A2819&amp;"'!a:a"))</f>
        <v>1</v>
      </c>
      <c r="D2819" s="334">
        <f ca="1" t="shared" si="446"/>
        <v>9</v>
      </c>
      <c r="E2819" s="327">
        <f ca="1" t="shared" si="447"/>
        <v>1480</v>
      </c>
      <c r="F2819" s="327" t="str">
        <f ca="1">VLOOKUP(D2819,档案!A:C,3,FALSE)</f>
        <v>武汉开明</v>
      </c>
      <c r="G2819" s="338" t="str">
        <f ca="1">VLOOKUP(D2819,档案!A:B,2,FALSE)</f>
        <v>农商行豹澥支行310028</v>
      </c>
      <c r="H2819" s="328">
        <f ca="1" t="shared" ref="H2819:H2882" si="449">INDEX(INDIRECT("'"&amp;$D2819&amp;"'!A:g"),$E2819,COLUMN()-7)</f>
        <v>45845</v>
      </c>
      <c r="I2819" s="344" t="str">
        <f ca="1" t="shared" ref="I2819:I2882" si="450">INDEX(INDIRECT("'"&amp;$D2819&amp;"'!A:g"),$E2819,COLUMN()-7)</f>
        <v>生产部李权智用款青海发投供压缩 3.82MPA蒸汽管线项目工程外包费付周金国团队（全款73万，已付预付款21.9万，进度款15万，本次付款13万）</v>
      </c>
      <c r="J2819" s="344" t="str">
        <f ca="1" t="shared" ref="J2819:J2882" si="451">INDEX(INDIRECT("'"&amp;$D2819&amp;"'!A:g"),$E2819,COLUMN()-7)</f>
        <v>项目成本</v>
      </c>
      <c r="K2819" s="345">
        <f ca="1" t="shared" ref="K2819:K2882" si="452">INDEX(INDIRECT("'"&amp;$D2819&amp;"'!A:g"),$E2819,COLUMN()-7)</f>
        <v>0</v>
      </c>
      <c r="L2819" s="345">
        <f ca="1" t="shared" ref="L2819:L2882" si="453">INDEX(INDIRECT("'"&amp;$D2819&amp;"'!A:g"),$E2819,COLUMN()-7)</f>
        <v>130000</v>
      </c>
      <c r="M2819" s="345">
        <f ca="1" t="shared" ref="M2819:M2882" si="454">INDEX(INDIRECT("'"&amp;$D2819&amp;"'!A:g"),$E2819,COLUMN()-7)</f>
        <v>230997.860000001</v>
      </c>
      <c r="N2819" s="345">
        <f ca="1" t="shared" ref="N2819:N2882" si="455">INDEX(INDIRECT("'"&amp;$D2819&amp;"'!A:g"),$E2819,COLUMN()-7)</f>
        <v>0</v>
      </c>
    </row>
    <row r="2820" ht="14.25" hidden="1" spans="1:14">
      <c r="A2820" s="334">
        <f>档案!A2819</f>
        <v>0</v>
      </c>
      <c r="B2820" s="334">
        <f ca="1" t="shared" si="448"/>
        <v>1</v>
      </c>
      <c r="D2820" s="334">
        <f ca="1" t="shared" ref="D2820:D2883" si="456">IF(E2819&gt;=VLOOKUP(D2819,A:B,2,FALSE),D2819+1,D2819)</f>
        <v>9</v>
      </c>
      <c r="E2820" s="327">
        <f ca="1" t="shared" ref="E2820:E2883" si="457">IF(E2819&gt;=VLOOKUP(D2819,A:B,2,FALSE),3,E2819+1)</f>
        <v>1481</v>
      </c>
      <c r="F2820" s="327" t="str">
        <f ca="1">VLOOKUP(D2820,档案!A:C,3,FALSE)</f>
        <v>武汉开明</v>
      </c>
      <c r="G2820" s="338" t="str">
        <f ca="1">VLOOKUP(D2820,档案!A:B,2,FALSE)</f>
        <v>农商行豹澥支行310028</v>
      </c>
      <c r="H2820" s="328">
        <f ca="1" t="shared" si="449"/>
        <v>45845</v>
      </c>
      <c r="I2820" s="344" t="str">
        <f ca="1" t="shared" si="450"/>
        <v>生产部李权智用款青海发投闪发器项目工程外包费付周金国团队（全款57万，已付预付款17.1万，进度款15万，本次付款123803）</v>
      </c>
      <c r="J2820" s="344" t="str">
        <f ca="1" t="shared" si="451"/>
        <v>项目成本</v>
      </c>
      <c r="K2820" s="345">
        <f ca="1" t="shared" si="452"/>
        <v>0</v>
      </c>
      <c r="L2820" s="345">
        <f ca="1" t="shared" si="453"/>
        <v>123803</v>
      </c>
      <c r="M2820" s="345">
        <f ca="1" t="shared" si="454"/>
        <v>107194.860000001</v>
      </c>
      <c r="N2820" s="345">
        <f ca="1" t="shared" si="455"/>
        <v>0</v>
      </c>
    </row>
    <row r="2821" ht="14.25" hidden="1" spans="1:14">
      <c r="A2821" s="334">
        <f>档案!A2820</f>
        <v>0</v>
      </c>
      <c r="B2821" s="334">
        <f ca="1" t="shared" si="448"/>
        <v>1</v>
      </c>
      <c r="D2821" s="334">
        <f ca="1" t="shared" si="456"/>
        <v>9</v>
      </c>
      <c r="E2821" s="327">
        <f ca="1" t="shared" si="457"/>
        <v>1482</v>
      </c>
      <c r="F2821" s="327" t="str">
        <f ca="1">VLOOKUP(D2821,档案!A:C,3,FALSE)</f>
        <v>武汉开明</v>
      </c>
      <c r="G2821" s="338" t="str">
        <f ca="1">VLOOKUP(D2821,档案!A:B,2,FALSE)</f>
        <v>农商行豹澥支行310028</v>
      </c>
      <c r="H2821" s="328">
        <f ca="1" t="shared" si="449"/>
        <v>45845</v>
      </c>
      <c r="I2821" s="344" t="str">
        <f ca="1" t="shared" si="450"/>
        <v>转张霖泽</v>
      </c>
      <c r="J2821" s="344" t="str">
        <f ca="1" t="shared" si="451"/>
        <v>付日常费用</v>
      </c>
      <c r="K2821" s="345">
        <f ca="1" t="shared" si="452"/>
        <v>0</v>
      </c>
      <c r="L2821" s="345">
        <f ca="1" t="shared" si="453"/>
        <v>50000</v>
      </c>
      <c r="M2821" s="345">
        <f ca="1" t="shared" si="454"/>
        <v>57194.8600000009</v>
      </c>
      <c r="N2821" s="345">
        <f ca="1" t="shared" si="455"/>
        <v>0</v>
      </c>
    </row>
    <row r="2822" ht="14.25" hidden="1" spans="1:14">
      <c r="A2822" s="334">
        <f>档案!A2821</f>
        <v>0</v>
      </c>
      <c r="B2822" s="334">
        <f ca="1" t="shared" si="448"/>
        <v>1</v>
      </c>
      <c r="D2822" s="334">
        <f ca="1" t="shared" si="456"/>
        <v>9</v>
      </c>
      <c r="E2822" s="327">
        <f ca="1" t="shared" si="457"/>
        <v>1483</v>
      </c>
      <c r="F2822" s="327" t="str">
        <f ca="1">VLOOKUP(D2822,档案!A:C,3,FALSE)</f>
        <v>武汉开明</v>
      </c>
      <c r="G2822" s="338" t="str">
        <f ca="1">VLOOKUP(D2822,档案!A:B,2,FALSE)</f>
        <v>农商行豹澥支行310028</v>
      </c>
      <c r="H2822" s="328">
        <f ca="1" t="shared" si="449"/>
        <v>45846</v>
      </c>
      <c r="I2822" s="344" t="str">
        <f ca="1" t="shared" si="450"/>
        <v>财务部杨万成报销钟祥考试后返回德令哈交通费，7月德令哈返回武汉交通费--个人</v>
      </c>
      <c r="J2822" s="344" t="str">
        <f ca="1" t="shared" si="451"/>
        <v>付日常费用</v>
      </c>
      <c r="K2822" s="345">
        <f ca="1" t="shared" si="452"/>
        <v>0</v>
      </c>
      <c r="L2822" s="345">
        <f ca="1" t="shared" si="453"/>
        <v>2234.37</v>
      </c>
      <c r="M2822" s="345">
        <f ca="1" t="shared" si="454"/>
        <v>54960.4900000009</v>
      </c>
      <c r="N2822" s="345">
        <f ca="1" t="shared" si="455"/>
        <v>0</v>
      </c>
    </row>
    <row r="2823" ht="14.25" hidden="1" spans="1:14">
      <c r="A2823" s="334">
        <f>档案!A2822</f>
        <v>0</v>
      </c>
      <c r="B2823" s="334">
        <f ca="1" t="shared" si="448"/>
        <v>1</v>
      </c>
      <c r="D2823" s="334">
        <f ca="1" t="shared" si="456"/>
        <v>9</v>
      </c>
      <c r="E2823" s="327">
        <f ca="1" t="shared" si="457"/>
        <v>1484</v>
      </c>
      <c r="F2823" s="327" t="str">
        <f ca="1">VLOOKUP(D2823,档案!A:C,3,FALSE)</f>
        <v>武汉开明</v>
      </c>
      <c r="G2823" s="338" t="str">
        <f ca="1">VLOOKUP(D2823,档案!A:B,2,FALSE)</f>
        <v>农商行豹澥支行310028</v>
      </c>
      <c r="H2823" s="328">
        <f ca="1" t="shared" si="449"/>
        <v>45846</v>
      </c>
      <c r="I2823" s="344" t="str">
        <f ca="1" t="shared" si="450"/>
        <v>财务部杨婷用款6月怀宁上峰开具9%建筑发票外经证，预缴增值税220.18，城建税11.01，企业所得税22.02，合计253.21--个人</v>
      </c>
      <c r="J2823" s="344" t="str">
        <f ca="1" t="shared" si="451"/>
        <v>付日常费用</v>
      </c>
      <c r="K2823" s="345">
        <f ca="1" t="shared" si="452"/>
        <v>0</v>
      </c>
      <c r="L2823" s="345">
        <f ca="1" t="shared" si="453"/>
        <v>253.21</v>
      </c>
      <c r="M2823" s="345">
        <f ca="1" t="shared" si="454"/>
        <v>54707.2800000009</v>
      </c>
      <c r="N2823" s="345">
        <f ca="1" t="shared" si="455"/>
        <v>0</v>
      </c>
    </row>
    <row r="2824" ht="14.25" hidden="1" spans="1:14">
      <c r="A2824" s="334">
        <f>档案!A2823</f>
        <v>0</v>
      </c>
      <c r="B2824" s="334">
        <f ca="1" t="shared" si="448"/>
        <v>1</v>
      </c>
      <c r="D2824" s="334">
        <f ca="1" t="shared" si="456"/>
        <v>9</v>
      </c>
      <c r="E2824" s="327">
        <f ca="1" t="shared" si="457"/>
        <v>1485</v>
      </c>
      <c r="F2824" s="327" t="str">
        <f ca="1">VLOOKUP(D2824,档案!A:C,3,FALSE)</f>
        <v>武汉开明</v>
      </c>
      <c r="G2824" s="338" t="str">
        <f ca="1">VLOOKUP(D2824,档案!A:B,2,FALSE)</f>
        <v>农商行豹澥支行310028</v>
      </c>
      <c r="H2824" s="328">
        <f ca="1" t="shared" si="449"/>
        <v>45846</v>
      </c>
      <c r="I2824" s="344" t="str">
        <f ca="1" t="shared" si="450"/>
        <v>转湖北中行</v>
      </c>
      <c r="J2824" s="344" t="str">
        <f ca="1" t="shared" si="451"/>
        <v>转出他行或提现</v>
      </c>
      <c r="K2824" s="345">
        <f ca="1" t="shared" si="452"/>
        <v>0</v>
      </c>
      <c r="L2824" s="345">
        <f ca="1" t="shared" si="453"/>
        <v>40000</v>
      </c>
      <c r="M2824" s="345">
        <f ca="1" t="shared" si="454"/>
        <v>14707.2800000009</v>
      </c>
      <c r="N2824" s="345">
        <f ca="1" t="shared" si="455"/>
        <v>0</v>
      </c>
    </row>
    <row r="2825" ht="14.25" hidden="1" spans="1:14">
      <c r="A2825" s="334">
        <f>档案!A2824</f>
        <v>0</v>
      </c>
      <c r="B2825" s="334">
        <f ca="1" t="shared" si="448"/>
        <v>1</v>
      </c>
      <c r="D2825" s="334">
        <f ca="1" t="shared" si="456"/>
        <v>9</v>
      </c>
      <c r="E2825" s="327">
        <f ca="1" t="shared" si="457"/>
        <v>1486</v>
      </c>
      <c r="F2825" s="327" t="str">
        <f ca="1">VLOOKUP(D2825,档案!A:C,3,FALSE)</f>
        <v>武汉开明</v>
      </c>
      <c r="G2825" s="338" t="str">
        <f ca="1">VLOOKUP(D2825,档案!A:B,2,FALSE)</f>
        <v>农商行豹澥支行310028</v>
      </c>
      <c r="H2825" s="328">
        <f ca="1" t="shared" si="449"/>
        <v>45846</v>
      </c>
      <c r="I2825" s="344" t="str">
        <f ca="1" t="shared" si="450"/>
        <v>转徐中科团队借支付吴传俊</v>
      </c>
      <c r="J2825" s="344" t="str">
        <f ca="1" t="shared" si="451"/>
        <v>付日常费用</v>
      </c>
      <c r="K2825" s="345">
        <f ca="1" t="shared" si="452"/>
        <v>0</v>
      </c>
      <c r="L2825" s="345">
        <f ca="1" t="shared" si="453"/>
        <v>2000</v>
      </c>
      <c r="M2825" s="345">
        <f ca="1" t="shared" si="454"/>
        <v>12707.2800000009</v>
      </c>
      <c r="N2825" s="345">
        <f ca="1" t="shared" si="455"/>
        <v>0</v>
      </c>
    </row>
    <row r="2826" ht="14.25" hidden="1" spans="1:14">
      <c r="A2826" s="334">
        <f>档案!A2825</f>
        <v>0</v>
      </c>
      <c r="B2826" s="334">
        <f ca="1" t="shared" si="448"/>
        <v>1</v>
      </c>
      <c r="D2826" s="334">
        <f ca="1" t="shared" si="456"/>
        <v>9</v>
      </c>
      <c r="E2826" s="327">
        <f ca="1" t="shared" si="457"/>
        <v>1487</v>
      </c>
      <c r="F2826" s="327" t="str">
        <f ca="1">VLOOKUP(D2826,档案!A:C,3,FALSE)</f>
        <v>武汉开明</v>
      </c>
      <c r="G2826" s="338" t="str">
        <f ca="1">VLOOKUP(D2826,档案!A:B,2,FALSE)</f>
        <v>农商行豹澥支行310028</v>
      </c>
      <c r="H2826" s="328">
        <f ca="1" t="shared" si="449"/>
        <v>45846</v>
      </c>
      <c r="I2826" s="344" t="str">
        <f ca="1" t="shared" si="450"/>
        <v>ETC扣款</v>
      </c>
      <c r="J2826" s="344" t="str">
        <f ca="1" t="shared" si="451"/>
        <v>项目成本</v>
      </c>
      <c r="K2826" s="345">
        <f ca="1" t="shared" si="452"/>
        <v>0</v>
      </c>
      <c r="L2826" s="345">
        <f ca="1" t="shared" si="453"/>
        <v>66.3</v>
      </c>
      <c r="M2826" s="345">
        <f ca="1" t="shared" si="454"/>
        <v>12640.9800000009</v>
      </c>
      <c r="N2826" s="345">
        <f ca="1" t="shared" si="455"/>
        <v>0</v>
      </c>
    </row>
    <row r="2827" ht="14.25" hidden="1" spans="1:14">
      <c r="A2827" s="334">
        <f>档案!A2826</f>
        <v>0</v>
      </c>
      <c r="B2827" s="334">
        <f ca="1" t="shared" si="448"/>
        <v>1</v>
      </c>
      <c r="D2827" s="334">
        <f ca="1" t="shared" si="456"/>
        <v>9</v>
      </c>
      <c r="E2827" s="327">
        <f ca="1" t="shared" si="457"/>
        <v>1488</v>
      </c>
      <c r="F2827" s="327" t="str">
        <f ca="1">VLOOKUP(D2827,档案!A:C,3,FALSE)</f>
        <v>武汉开明</v>
      </c>
      <c r="G2827" s="338" t="str">
        <f ca="1">VLOOKUP(D2827,档案!A:B,2,FALSE)</f>
        <v>农商行豹澥支行310028</v>
      </c>
      <c r="H2827" s="328">
        <f ca="1" t="shared" si="449"/>
        <v>45846</v>
      </c>
      <c r="I2827" s="344" t="str">
        <f ca="1" t="shared" si="450"/>
        <v>ETC扣款</v>
      </c>
      <c r="J2827" s="344" t="str">
        <f ca="1" t="shared" si="451"/>
        <v>项目成本</v>
      </c>
      <c r="K2827" s="345">
        <f ca="1" t="shared" si="452"/>
        <v>0</v>
      </c>
      <c r="L2827" s="345">
        <f ca="1" t="shared" si="453"/>
        <v>8.53</v>
      </c>
      <c r="M2827" s="345">
        <f ca="1" t="shared" si="454"/>
        <v>12632.4500000009</v>
      </c>
      <c r="N2827" s="345">
        <f ca="1" t="shared" si="455"/>
        <v>0</v>
      </c>
    </row>
    <row r="2828" ht="14.25" hidden="1" spans="1:14">
      <c r="A2828" s="334">
        <f>档案!A2827</f>
        <v>0</v>
      </c>
      <c r="B2828" s="334">
        <f ca="1" t="shared" si="448"/>
        <v>1</v>
      </c>
      <c r="D2828" s="334">
        <f ca="1" t="shared" si="456"/>
        <v>9</v>
      </c>
      <c r="E2828" s="327">
        <f ca="1" t="shared" si="457"/>
        <v>1489</v>
      </c>
      <c r="F2828" s="327" t="str">
        <f ca="1">VLOOKUP(D2828,档案!A:C,3,FALSE)</f>
        <v>武汉开明</v>
      </c>
      <c r="G2828" s="338" t="str">
        <f ca="1">VLOOKUP(D2828,档案!A:B,2,FALSE)</f>
        <v>农商行豹澥支行310028</v>
      </c>
      <c r="H2828" s="328">
        <f ca="1" t="shared" si="449"/>
        <v>45846</v>
      </c>
      <c r="I2828" s="344" t="str">
        <f ca="1" t="shared" si="450"/>
        <v>ETC扣款</v>
      </c>
      <c r="J2828" s="344" t="str">
        <f ca="1" t="shared" si="451"/>
        <v>项目成本</v>
      </c>
      <c r="K2828" s="345">
        <f ca="1" t="shared" si="452"/>
        <v>0</v>
      </c>
      <c r="L2828" s="345">
        <f ca="1" t="shared" si="453"/>
        <v>44.52</v>
      </c>
      <c r="M2828" s="345">
        <f ca="1" t="shared" si="454"/>
        <v>12587.9300000009</v>
      </c>
      <c r="N2828" s="345">
        <f ca="1" t="shared" si="455"/>
        <v>0</v>
      </c>
    </row>
    <row r="2829" ht="14.25" hidden="1" spans="1:14">
      <c r="A2829" s="334">
        <f>档案!A2828</f>
        <v>0</v>
      </c>
      <c r="B2829" s="334">
        <f ca="1" t="shared" si="448"/>
        <v>1</v>
      </c>
      <c r="D2829" s="334">
        <f ca="1" t="shared" si="456"/>
        <v>9</v>
      </c>
      <c r="E2829" s="327">
        <f ca="1" t="shared" si="457"/>
        <v>1490</v>
      </c>
      <c r="F2829" s="327" t="str">
        <f ca="1">VLOOKUP(D2829,档案!A:C,3,FALSE)</f>
        <v>武汉开明</v>
      </c>
      <c r="G2829" s="338" t="str">
        <f ca="1">VLOOKUP(D2829,档案!A:B,2,FALSE)</f>
        <v>农商行豹澥支行310028</v>
      </c>
      <c r="H2829" s="328">
        <f ca="1" t="shared" si="449"/>
        <v>45847</v>
      </c>
      <c r="I2829" s="344" t="str">
        <f ca="1" t="shared" si="450"/>
        <v>汪余欢6月借支退回</v>
      </c>
      <c r="J2829" s="344" t="str">
        <f ca="1" t="shared" si="451"/>
        <v>其他收款</v>
      </c>
      <c r="K2829" s="345">
        <f ca="1" t="shared" si="452"/>
        <v>10000</v>
      </c>
      <c r="L2829" s="345">
        <f ca="1" t="shared" si="453"/>
        <v>0</v>
      </c>
      <c r="M2829" s="345">
        <f ca="1" t="shared" si="454"/>
        <v>22587.9300000009</v>
      </c>
      <c r="N2829" s="345">
        <f ca="1" t="shared" si="455"/>
        <v>0</v>
      </c>
    </row>
    <row r="2830" ht="14.25" hidden="1" spans="1:14">
      <c r="A2830" s="334">
        <f>档案!A2829</f>
        <v>0</v>
      </c>
      <c r="B2830" s="334">
        <f ca="1" t="shared" si="448"/>
        <v>1</v>
      </c>
      <c r="D2830" s="334">
        <f ca="1" t="shared" si="456"/>
        <v>9</v>
      </c>
      <c r="E2830" s="327">
        <f ca="1" t="shared" si="457"/>
        <v>1491</v>
      </c>
      <c r="F2830" s="327" t="str">
        <f ca="1">VLOOKUP(D2830,档案!A:C,3,FALSE)</f>
        <v>武汉开明</v>
      </c>
      <c r="G2830" s="338" t="str">
        <f ca="1">VLOOKUP(D2830,档案!A:B,2,FALSE)</f>
        <v>农商行豹澥支行310028</v>
      </c>
      <c r="H2830" s="328">
        <f ca="1" t="shared" si="449"/>
        <v>45847</v>
      </c>
      <c r="I2830" s="344" t="str">
        <f ca="1" t="shared" si="450"/>
        <v>转姚煜均借支</v>
      </c>
      <c r="J2830" s="344" t="str">
        <f ca="1" t="shared" si="451"/>
        <v>付日常费用</v>
      </c>
      <c r="K2830" s="345">
        <f ca="1" t="shared" si="452"/>
        <v>0</v>
      </c>
      <c r="L2830" s="345">
        <f ca="1" t="shared" si="453"/>
        <v>2000</v>
      </c>
      <c r="M2830" s="345">
        <f ca="1" t="shared" si="454"/>
        <v>20587.9300000009</v>
      </c>
      <c r="N2830" s="345">
        <f ca="1" t="shared" si="455"/>
        <v>0</v>
      </c>
    </row>
    <row r="2831" ht="14.25" hidden="1" spans="1:14">
      <c r="A2831" s="334">
        <f>档案!A2830</f>
        <v>0</v>
      </c>
      <c r="B2831" s="334">
        <f ca="1" t="shared" si="448"/>
        <v>1</v>
      </c>
      <c r="D2831" s="334">
        <f ca="1" t="shared" si="456"/>
        <v>9</v>
      </c>
      <c r="E2831" s="327">
        <f ca="1" t="shared" si="457"/>
        <v>1492</v>
      </c>
      <c r="F2831" s="327" t="str">
        <f ca="1">VLOOKUP(D2831,档案!A:C,3,FALSE)</f>
        <v>武汉开明</v>
      </c>
      <c r="G2831" s="338" t="str">
        <f ca="1">VLOOKUP(D2831,档案!A:B,2,FALSE)</f>
        <v>农商行豹澥支行310028</v>
      </c>
      <c r="H2831" s="328">
        <f ca="1" t="shared" si="449"/>
        <v>45847</v>
      </c>
      <c r="I2831" s="344" t="str">
        <f ca="1" t="shared" si="450"/>
        <v>ETC扣款</v>
      </c>
      <c r="J2831" s="344" t="str">
        <f ca="1" t="shared" si="451"/>
        <v>项目成本</v>
      </c>
      <c r="K2831" s="345">
        <f ca="1" t="shared" si="452"/>
        <v>0</v>
      </c>
      <c r="L2831" s="345">
        <f ca="1" t="shared" si="453"/>
        <v>318.25</v>
      </c>
      <c r="M2831" s="345">
        <f ca="1" t="shared" si="454"/>
        <v>20269.6800000009</v>
      </c>
      <c r="N2831" s="345">
        <f ca="1" t="shared" si="455"/>
        <v>0</v>
      </c>
    </row>
    <row r="2832" ht="14.25" hidden="1" spans="1:14">
      <c r="A2832" s="334">
        <f>档案!A2831</f>
        <v>0</v>
      </c>
      <c r="B2832" s="334">
        <f ca="1" t="shared" si="448"/>
        <v>1</v>
      </c>
      <c r="D2832" s="334">
        <f ca="1" t="shared" si="456"/>
        <v>9</v>
      </c>
      <c r="E2832" s="327">
        <f ca="1" t="shared" si="457"/>
        <v>1493</v>
      </c>
      <c r="F2832" s="327" t="str">
        <f ca="1">VLOOKUP(D2832,档案!A:C,3,FALSE)</f>
        <v>武汉开明</v>
      </c>
      <c r="G2832" s="338" t="str">
        <f ca="1">VLOOKUP(D2832,档案!A:B,2,FALSE)</f>
        <v>农商行豹澥支行310028</v>
      </c>
      <c r="H2832" s="328">
        <f ca="1" t="shared" si="449"/>
        <v>45847</v>
      </c>
      <c r="I2832" s="344" t="str">
        <f ca="1" t="shared" si="450"/>
        <v>ETC扣款</v>
      </c>
      <c r="J2832" s="344" t="str">
        <f ca="1" t="shared" si="451"/>
        <v>项目成本</v>
      </c>
      <c r="K2832" s="345">
        <f ca="1" t="shared" si="452"/>
        <v>0</v>
      </c>
      <c r="L2832" s="345">
        <f ca="1" t="shared" si="453"/>
        <v>107.35</v>
      </c>
      <c r="M2832" s="345">
        <f ca="1" t="shared" si="454"/>
        <v>20162.3300000009</v>
      </c>
      <c r="N2832" s="345">
        <f ca="1" t="shared" si="455"/>
        <v>0</v>
      </c>
    </row>
    <row r="2833" ht="14.25" hidden="1" spans="1:14">
      <c r="A2833" s="334">
        <f>档案!A2832</f>
        <v>0</v>
      </c>
      <c r="B2833" s="334">
        <f ca="1" t="shared" si="448"/>
        <v>1</v>
      </c>
      <c r="D2833" s="334">
        <f ca="1" t="shared" si="456"/>
        <v>9</v>
      </c>
      <c r="E2833" s="327">
        <f ca="1" t="shared" si="457"/>
        <v>1494</v>
      </c>
      <c r="F2833" s="327" t="str">
        <f ca="1">VLOOKUP(D2833,档案!A:C,3,FALSE)</f>
        <v>武汉开明</v>
      </c>
      <c r="G2833" s="338" t="str">
        <f ca="1">VLOOKUP(D2833,档案!A:B,2,FALSE)</f>
        <v>农商行豹澥支行310028</v>
      </c>
      <c r="H2833" s="328">
        <f ca="1" t="shared" si="449"/>
        <v>45847</v>
      </c>
      <c r="I2833" s="344" t="str">
        <f ca="1" t="shared" si="450"/>
        <v>ETC扣款</v>
      </c>
      <c r="J2833" s="344" t="str">
        <f ca="1" t="shared" si="451"/>
        <v>项目成本</v>
      </c>
      <c r="K2833" s="345">
        <f ca="1" t="shared" si="452"/>
        <v>0</v>
      </c>
      <c r="L2833" s="345">
        <f ca="1" t="shared" si="453"/>
        <v>77.9</v>
      </c>
      <c r="M2833" s="345">
        <f ca="1" t="shared" si="454"/>
        <v>20084.4300000009</v>
      </c>
      <c r="N2833" s="345">
        <f ca="1" t="shared" si="455"/>
        <v>0</v>
      </c>
    </row>
    <row r="2834" ht="14.25" hidden="1" spans="1:14">
      <c r="A2834" s="334">
        <f>档案!A2833</f>
        <v>0</v>
      </c>
      <c r="B2834" s="334">
        <f ca="1" t="shared" si="448"/>
        <v>1</v>
      </c>
      <c r="D2834" s="334">
        <f ca="1" t="shared" si="456"/>
        <v>9</v>
      </c>
      <c r="E2834" s="327">
        <f ca="1" t="shared" si="457"/>
        <v>1495</v>
      </c>
      <c r="F2834" s="327" t="str">
        <f ca="1">VLOOKUP(D2834,档案!A:C,3,FALSE)</f>
        <v>武汉开明</v>
      </c>
      <c r="G2834" s="338" t="str">
        <f ca="1">VLOOKUP(D2834,档案!A:B,2,FALSE)</f>
        <v>农商行豹澥支行310028</v>
      </c>
      <c r="H2834" s="328">
        <f ca="1" t="shared" si="449"/>
        <v>45848</v>
      </c>
      <c r="I2834" s="344" t="str">
        <f ca="1" t="shared" si="450"/>
        <v>收到武汉华夏转款</v>
      </c>
      <c r="J2834" s="344" t="str">
        <f ca="1" t="shared" si="451"/>
        <v>他行转入或存现</v>
      </c>
      <c r="K2834" s="345">
        <f ca="1" t="shared" si="452"/>
        <v>500000</v>
      </c>
      <c r="L2834" s="345">
        <f ca="1" t="shared" si="453"/>
        <v>0</v>
      </c>
      <c r="M2834" s="345">
        <f ca="1" t="shared" si="454"/>
        <v>520084.430000001</v>
      </c>
      <c r="N2834" s="345">
        <f ca="1" t="shared" si="455"/>
        <v>0</v>
      </c>
    </row>
    <row r="2835" ht="14.25" hidden="1" spans="1:14">
      <c r="A2835" s="334">
        <f>档案!A2834</f>
        <v>0</v>
      </c>
      <c r="B2835" s="334">
        <f ca="1" t="shared" si="448"/>
        <v>1</v>
      </c>
      <c r="D2835" s="334">
        <f ca="1" t="shared" si="456"/>
        <v>9</v>
      </c>
      <c r="E2835" s="327">
        <f ca="1" t="shared" si="457"/>
        <v>1496</v>
      </c>
      <c r="F2835" s="327" t="str">
        <f ca="1">VLOOKUP(D2835,档案!A:C,3,FALSE)</f>
        <v>武汉开明</v>
      </c>
      <c r="G2835" s="338" t="str">
        <f ca="1">VLOOKUP(D2835,档案!A:B,2,FALSE)</f>
        <v>农商行豹澥支行310028</v>
      </c>
      <c r="H2835" s="328">
        <f ca="1" t="shared" si="449"/>
        <v>45848</v>
      </c>
      <c r="I2835" s="344" t="str">
        <f ca="1" t="shared" si="450"/>
        <v>生产部李权智用款青海发投闪发器项目工程外包费付周金国团队杨志海（全款57万，已付444803元，本次付款12万，余5197未付）</v>
      </c>
      <c r="J2835" s="344" t="str">
        <f ca="1" t="shared" si="451"/>
        <v>项目成本</v>
      </c>
      <c r="K2835" s="345">
        <f ca="1" t="shared" si="452"/>
        <v>0</v>
      </c>
      <c r="L2835" s="345">
        <f ca="1" t="shared" si="453"/>
        <v>120000</v>
      </c>
      <c r="M2835" s="345">
        <f ca="1" t="shared" si="454"/>
        <v>400084.430000001</v>
      </c>
      <c r="N2835" s="345">
        <f ca="1" t="shared" si="455"/>
        <v>0</v>
      </c>
    </row>
    <row r="2836" ht="14.25" hidden="1" spans="1:14">
      <c r="A2836" s="334">
        <f>档案!A2835</f>
        <v>0</v>
      </c>
      <c r="B2836" s="334">
        <f ca="1" t="shared" si="448"/>
        <v>1</v>
      </c>
      <c r="D2836" s="334">
        <f ca="1" t="shared" si="456"/>
        <v>9</v>
      </c>
      <c r="E2836" s="327">
        <f ca="1" t="shared" si="457"/>
        <v>1497</v>
      </c>
      <c r="F2836" s="327" t="str">
        <f ca="1">VLOOKUP(D2836,档案!A:C,3,FALSE)</f>
        <v>武汉开明</v>
      </c>
      <c r="G2836" s="338" t="str">
        <f ca="1">VLOOKUP(D2836,档案!A:B,2,FALSE)</f>
        <v>农商行豹澥支行310028</v>
      </c>
      <c r="H2836" s="328">
        <f ca="1" t="shared" si="449"/>
        <v>45848</v>
      </c>
      <c r="I2836" s="344" t="str">
        <f ca="1" t="shared" si="450"/>
        <v>生产部李权智用款青海发投供压缩 3.82MPA蒸汽管线项目工程外包费付周金国团队杨志海（全款73万，已付49.9万，本次付款216060，余14940未付）</v>
      </c>
      <c r="J2836" s="344" t="str">
        <f ca="1" t="shared" si="451"/>
        <v>项目成本</v>
      </c>
      <c r="K2836" s="345">
        <f ca="1" t="shared" si="452"/>
        <v>0</v>
      </c>
      <c r="L2836" s="345">
        <f ca="1" t="shared" si="453"/>
        <v>216060</v>
      </c>
      <c r="M2836" s="345">
        <f ca="1" t="shared" si="454"/>
        <v>184024.430000001</v>
      </c>
      <c r="N2836" s="345">
        <f ca="1" t="shared" si="455"/>
        <v>0</v>
      </c>
    </row>
    <row r="2837" ht="14.25" hidden="1" spans="1:14">
      <c r="A2837" s="334">
        <f>档案!A2836</f>
        <v>0</v>
      </c>
      <c r="B2837" s="334">
        <f ca="1" t="shared" si="448"/>
        <v>1</v>
      </c>
      <c r="D2837" s="334">
        <f ca="1" t="shared" si="456"/>
        <v>9</v>
      </c>
      <c r="E2837" s="327">
        <f ca="1" t="shared" si="457"/>
        <v>1498</v>
      </c>
      <c r="F2837" s="327" t="str">
        <f ca="1">VLOOKUP(D2837,档案!A:C,3,FALSE)</f>
        <v>武汉开明</v>
      </c>
      <c r="G2837" s="338" t="str">
        <f ca="1">VLOOKUP(D2837,档案!A:B,2,FALSE)</f>
        <v>农商行豹澥支行310028</v>
      </c>
      <c r="H2837" s="328">
        <f ca="1" t="shared" si="449"/>
        <v>45848</v>
      </c>
      <c r="I2837" s="344" t="str">
        <f ca="1" t="shared" si="450"/>
        <v>批量代发2025年5月武汉人员生活费</v>
      </c>
      <c r="J2837" s="344" t="str">
        <f ca="1" t="shared" si="451"/>
        <v>付日常费用</v>
      </c>
      <c r="K2837" s="345">
        <f ca="1" t="shared" si="452"/>
        <v>0</v>
      </c>
      <c r="L2837" s="345">
        <f ca="1" t="shared" si="453"/>
        <v>22495</v>
      </c>
      <c r="M2837" s="345">
        <f ca="1" t="shared" si="454"/>
        <v>161529.430000001</v>
      </c>
      <c r="N2837" s="345">
        <f ca="1" t="shared" si="455"/>
        <v>0</v>
      </c>
    </row>
    <row r="2838" ht="14.25" hidden="1" spans="1:14">
      <c r="A2838" s="334">
        <f>档案!A2837</f>
        <v>0</v>
      </c>
      <c r="B2838" s="334">
        <f ca="1" t="shared" si="448"/>
        <v>1</v>
      </c>
      <c r="D2838" s="334">
        <f ca="1" t="shared" si="456"/>
        <v>9</v>
      </c>
      <c r="E2838" s="327">
        <f ca="1" t="shared" si="457"/>
        <v>1499</v>
      </c>
      <c r="F2838" s="327" t="str">
        <f ca="1">VLOOKUP(D2838,档案!A:C,3,FALSE)</f>
        <v>武汉开明</v>
      </c>
      <c r="G2838" s="338" t="str">
        <f ca="1">VLOOKUP(D2838,档案!A:B,2,FALSE)</f>
        <v>农商行豹澥支行310028</v>
      </c>
      <c r="H2838" s="328">
        <f ca="1" t="shared" si="449"/>
        <v>45849</v>
      </c>
      <c r="I2838" s="344" t="str">
        <f ca="1" t="shared" si="450"/>
        <v>财务部王金平用款姚忠平劳务公司（合肥星平易达设备安装有限公司）在2025年6月给湖北开明开票不含税合计1188118.82元，税金由我司承担。增值税11881.18+城建税415.84+教育费178.22+地方教育118.81+水利641.58+印花税178.22=13413.85元--公司</v>
      </c>
      <c r="J2838" s="344" t="str">
        <f ca="1" t="shared" si="451"/>
        <v>付日常费用</v>
      </c>
      <c r="K2838" s="345">
        <f ca="1" t="shared" si="452"/>
        <v>0</v>
      </c>
      <c r="L2838" s="345">
        <f ca="1" t="shared" si="453"/>
        <v>13413.85</v>
      </c>
      <c r="M2838" s="345">
        <f ca="1" t="shared" si="454"/>
        <v>148115.580000001</v>
      </c>
      <c r="N2838" s="345">
        <f ca="1" t="shared" si="455"/>
        <v>0</v>
      </c>
    </row>
    <row r="2839" ht="14.25" hidden="1" spans="1:14">
      <c r="A2839" s="334">
        <f>档案!A2838</f>
        <v>0</v>
      </c>
      <c r="B2839" s="334">
        <f ca="1" t="shared" si="448"/>
        <v>1</v>
      </c>
      <c r="D2839" s="334">
        <f ca="1" t="shared" si="456"/>
        <v>9</v>
      </c>
      <c r="E2839" s="327">
        <f ca="1" t="shared" si="457"/>
        <v>1500</v>
      </c>
      <c r="F2839" s="327" t="str">
        <f ca="1">VLOOKUP(D2839,档案!A:C,3,FALSE)</f>
        <v>武汉开明</v>
      </c>
      <c r="G2839" s="338" t="str">
        <f ca="1">VLOOKUP(D2839,档案!A:B,2,FALSE)</f>
        <v>农商行豹澥支行310028</v>
      </c>
      <c r="H2839" s="328">
        <f ca="1" t="shared" si="449"/>
        <v>45849</v>
      </c>
      <c r="I2839" s="344" t="str">
        <f ca="1" t="shared" si="450"/>
        <v>商务部范雅君报销6月办公手机费--个人</v>
      </c>
      <c r="J2839" s="344" t="str">
        <f ca="1" t="shared" si="451"/>
        <v>付日常费用</v>
      </c>
      <c r="K2839" s="345">
        <f ca="1" t="shared" si="452"/>
        <v>0</v>
      </c>
      <c r="L2839" s="345">
        <f ca="1" t="shared" si="453"/>
        <v>40.74</v>
      </c>
      <c r="M2839" s="345">
        <f ca="1" t="shared" si="454"/>
        <v>148074.840000001</v>
      </c>
      <c r="N2839" s="345">
        <f ca="1" t="shared" si="455"/>
        <v>0</v>
      </c>
    </row>
    <row r="2840" ht="14.25" hidden="1" spans="1:14">
      <c r="A2840" s="334">
        <f>档案!A2839</f>
        <v>0</v>
      </c>
      <c r="B2840" s="334">
        <f ca="1" t="shared" si="448"/>
        <v>1</v>
      </c>
      <c r="D2840" s="334">
        <f ca="1" t="shared" si="456"/>
        <v>9</v>
      </c>
      <c r="E2840" s="327">
        <f ca="1" t="shared" si="457"/>
        <v>1501</v>
      </c>
      <c r="F2840" s="327" t="str">
        <f ca="1">VLOOKUP(D2840,档案!A:C,3,FALSE)</f>
        <v>武汉开明</v>
      </c>
      <c r="G2840" s="338" t="str">
        <f ca="1">VLOOKUP(D2840,档案!A:B,2,FALSE)</f>
        <v>农商行豹澥支行310028</v>
      </c>
      <c r="H2840" s="328">
        <f ca="1" t="shared" si="449"/>
        <v>45849</v>
      </c>
      <c r="I2840" s="344" t="str">
        <f ca="1" t="shared" si="450"/>
        <v>商务部林柱生报销青海发投4.30-5.5严雅楠一家机票费，旅游团费，餐费，交通费（总金额30441，冲借支3万，付441）--个人</v>
      </c>
      <c r="J2840" s="344" t="str">
        <f ca="1" t="shared" si="451"/>
        <v>项目成本</v>
      </c>
      <c r="K2840" s="345">
        <f ca="1" t="shared" si="452"/>
        <v>0</v>
      </c>
      <c r="L2840" s="345">
        <f ca="1" t="shared" si="453"/>
        <v>441</v>
      </c>
      <c r="M2840" s="345">
        <f ca="1" t="shared" si="454"/>
        <v>147633.840000001</v>
      </c>
      <c r="N2840" s="345">
        <f ca="1" t="shared" si="455"/>
        <v>0</v>
      </c>
    </row>
    <row r="2841" ht="14.25" hidden="1" spans="1:14">
      <c r="A2841" s="334">
        <f>档案!A2840</f>
        <v>0</v>
      </c>
      <c r="B2841" s="334">
        <f ca="1" t="shared" si="448"/>
        <v>1</v>
      </c>
      <c r="D2841" s="334">
        <f ca="1" t="shared" si="456"/>
        <v>9</v>
      </c>
      <c r="E2841" s="327">
        <f ca="1" t="shared" si="457"/>
        <v>1502</v>
      </c>
      <c r="F2841" s="327" t="str">
        <f ca="1">VLOOKUP(D2841,档案!A:C,3,FALSE)</f>
        <v>武汉开明</v>
      </c>
      <c r="G2841" s="338" t="str">
        <f ca="1">VLOOKUP(D2841,档案!A:B,2,FALSE)</f>
        <v>农商行豹澥支行310028</v>
      </c>
      <c r="H2841" s="328">
        <f ca="1" t="shared" si="449"/>
        <v>45849</v>
      </c>
      <c r="I2841" s="344" t="str">
        <f ca="1" t="shared" si="450"/>
        <v>生产部李权智用款青海发投外协人员工资付（郭庆滨15184元，李东15200元，尚庆增7684.5元）--个人</v>
      </c>
      <c r="J2841" s="344" t="str">
        <f ca="1" t="shared" si="451"/>
        <v>项目成本</v>
      </c>
      <c r="K2841" s="345">
        <f ca="1" t="shared" si="452"/>
        <v>0</v>
      </c>
      <c r="L2841" s="345">
        <f ca="1" t="shared" si="453"/>
        <v>38068.5</v>
      </c>
      <c r="M2841" s="345">
        <f ca="1" t="shared" si="454"/>
        <v>109565.340000001</v>
      </c>
      <c r="N2841" s="345">
        <f ca="1" t="shared" si="455"/>
        <v>0</v>
      </c>
    </row>
    <row r="2842" ht="14.25" hidden="1" spans="1:14">
      <c r="A2842" s="334">
        <f>档案!A2841</f>
        <v>0</v>
      </c>
      <c r="B2842" s="334">
        <f ca="1" t="shared" si="448"/>
        <v>1</v>
      </c>
      <c r="D2842" s="334">
        <f ca="1" t="shared" si="456"/>
        <v>9</v>
      </c>
      <c r="E2842" s="327">
        <f ca="1" t="shared" si="457"/>
        <v>1503</v>
      </c>
      <c r="F2842" s="327" t="str">
        <f ca="1">VLOOKUP(D2842,档案!A:C,3,FALSE)</f>
        <v>武汉开明</v>
      </c>
      <c r="G2842" s="338" t="str">
        <f ca="1">VLOOKUP(D2842,档案!A:B,2,FALSE)</f>
        <v>农商行豹澥支行310028</v>
      </c>
      <c r="H2842" s="328">
        <f ca="1" t="shared" si="449"/>
        <v>45849</v>
      </c>
      <c r="I2842" s="344" t="str">
        <f ca="1" t="shared" si="450"/>
        <v>商务部冯肖报销青海发投上下班交通费--个人</v>
      </c>
      <c r="J2842" s="344" t="str">
        <f ca="1" t="shared" si="451"/>
        <v>项目成本</v>
      </c>
      <c r="K2842" s="345">
        <f ca="1" t="shared" si="452"/>
        <v>0</v>
      </c>
      <c r="L2842" s="345">
        <f ca="1" t="shared" si="453"/>
        <v>40</v>
      </c>
      <c r="M2842" s="345">
        <f ca="1" t="shared" si="454"/>
        <v>109525.340000001</v>
      </c>
      <c r="N2842" s="345">
        <f ca="1" t="shared" si="455"/>
        <v>0</v>
      </c>
    </row>
    <row r="2843" ht="14.25" hidden="1" spans="1:14">
      <c r="A2843" s="334">
        <f>档案!A2842</f>
        <v>0</v>
      </c>
      <c r="B2843" s="334">
        <f ca="1" t="shared" si="448"/>
        <v>1</v>
      </c>
      <c r="D2843" s="334">
        <f ca="1" t="shared" si="456"/>
        <v>9</v>
      </c>
      <c r="E2843" s="327">
        <f ca="1" t="shared" si="457"/>
        <v>1504</v>
      </c>
      <c r="F2843" s="327" t="str">
        <f ca="1">VLOOKUP(D2843,档案!A:C,3,FALSE)</f>
        <v>武汉开明</v>
      </c>
      <c r="G2843" s="338" t="str">
        <f ca="1">VLOOKUP(D2843,档案!A:B,2,FALSE)</f>
        <v>农商行豹澥支行310028</v>
      </c>
      <c r="H2843" s="328">
        <f ca="1" t="shared" si="449"/>
        <v>45849</v>
      </c>
      <c r="I2843" s="344" t="str">
        <f ca="1" t="shared" si="450"/>
        <v>生产部余永昕报销广安台泥下雨加班测窑电脑屏幕进水换屏幕费--个人</v>
      </c>
      <c r="J2843" s="344" t="str">
        <f ca="1" t="shared" si="451"/>
        <v>项目成本</v>
      </c>
      <c r="K2843" s="345">
        <f ca="1" t="shared" si="452"/>
        <v>0</v>
      </c>
      <c r="L2843" s="345">
        <f ca="1" t="shared" si="453"/>
        <v>480</v>
      </c>
      <c r="M2843" s="345">
        <f ca="1" t="shared" si="454"/>
        <v>109045.340000001</v>
      </c>
      <c r="N2843" s="345">
        <f ca="1" t="shared" si="455"/>
        <v>0</v>
      </c>
    </row>
    <row r="2844" ht="14.25" hidden="1" spans="1:14">
      <c r="A2844" s="334">
        <f>档案!A2843</f>
        <v>0</v>
      </c>
      <c r="B2844" s="334">
        <f ca="1" t="shared" si="448"/>
        <v>1</v>
      </c>
      <c r="D2844" s="334">
        <f ca="1" t="shared" si="456"/>
        <v>9</v>
      </c>
      <c r="E2844" s="327">
        <f ca="1" t="shared" si="457"/>
        <v>1505</v>
      </c>
      <c r="F2844" s="327" t="str">
        <f ca="1">VLOOKUP(D2844,档案!A:C,3,FALSE)</f>
        <v>武汉开明</v>
      </c>
      <c r="G2844" s="338" t="str">
        <f ca="1">VLOOKUP(D2844,档案!A:B,2,FALSE)</f>
        <v>农商行豹澥支行310028</v>
      </c>
      <c r="H2844" s="328">
        <f ca="1" t="shared" si="449"/>
        <v>45849</v>
      </c>
      <c r="I2844" s="344" t="str">
        <f ca="1" t="shared" si="450"/>
        <v>生产部余永昕报销日照钢铁现场采购--个人</v>
      </c>
      <c r="J2844" s="344" t="str">
        <f ca="1" t="shared" si="451"/>
        <v>项目成本</v>
      </c>
      <c r="K2844" s="345">
        <f ca="1" t="shared" si="452"/>
        <v>0</v>
      </c>
      <c r="L2844" s="345">
        <f ca="1" t="shared" si="453"/>
        <v>391</v>
      </c>
      <c r="M2844" s="345">
        <f ca="1" t="shared" si="454"/>
        <v>108654.340000001</v>
      </c>
      <c r="N2844" s="345">
        <f ca="1" t="shared" si="455"/>
        <v>0</v>
      </c>
    </row>
    <row r="2845" ht="14.25" hidden="1" spans="1:14">
      <c r="A2845" s="334">
        <f>档案!A2844</f>
        <v>0</v>
      </c>
      <c r="B2845" s="334">
        <f ca="1" t="shared" si="448"/>
        <v>1</v>
      </c>
      <c r="D2845" s="334">
        <f ca="1" t="shared" si="456"/>
        <v>9</v>
      </c>
      <c r="E2845" s="327">
        <f ca="1" t="shared" si="457"/>
        <v>1506</v>
      </c>
      <c r="F2845" s="327" t="str">
        <f ca="1">VLOOKUP(D2845,档案!A:C,3,FALSE)</f>
        <v>武汉开明</v>
      </c>
      <c r="G2845" s="338" t="str">
        <f ca="1">VLOOKUP(D2845,档案!A:B,2,FALSE)</f>
        <v>农商行豹澥支行310028</v>
      </c>
      <c r="H2845" s="328">
        <f ca="1" t="shared" si="449"/>
        <v>45849</v>
      </c>
      <c r="I2845" s="344" t="str">
        <f ca="1" t="shared" si="450"/>
        <v>生产部余永昕报销日照小货车朱晓举出厂带灯缴纳1000罚款--个人</v>
      </c>
      <c r="J2845" s="344" t="str">
        <f ca="1" t="shared" si="451"/>
        <v>项目成本</v>
      </c>
      <c r="K2845" s="345">
        <f ca="1" t="shared" si="452"/>
        <v>0</v>
      </c>
      <c r="L2845" s="345">
        <f ca="1" t="shared" si="453"/>
        <v>1000</v>
      </c>
      <c r="M2845" s="345">
        <f ca="1" t="shared" si="454"/>
        <v>107654.340000001</v>
      </c>
      <c r="N2845" s="345">
        <f ca="1" t="shared" si="455"/>
        <v>0</v>
      </c>
    </row>
    <row r="2846" ht="14.25" hidden="1" spans="1:14">
      <c r="A2846" s="334">
        <f>档案!A2845</f>
        <v>0</v>
      </c>
      <c r="B2846" s="334">
        <f ca="1" t="shared" si="448"/>
        <v>1</v>
      </c>
      <c r="D2846" s="334">
        <f ca="1" t="shared" si="456"/>
        <v>9</v>
      </c>
      <c r="E2846" s="327">
        <f ca="1" t="shared" si="457"/>
        <v>1507</v>
      </c>
      <c r="F2846" s="327" t="str">
        <f ca="1">VLOOKUP(D2846,档案!A:C,3,FALSE)</f>
        <v>武汉开明</v>
      </c>
      <c r="G2846" s="338" t="str">
        <f ca="1">VLOOKUP(D2846,档案!A:B,2,FALSE)</f>
        <v>农商行豹澥支行310028</v>
      </c>
      <c r="H2846" s="328">
        <f ca="1" t="shared" si="449"/>
        <v>45849</v>
      </c>
      <c r="I2846" s="344" t="str">
        <f ca="1" t="shared" si="450"/>
        <v>生产部马全花报销7月8日青海发投碳化工段施工工人不小心砸到手指头，购买碘伏、棉签及创可贴费用--个人</v>
      </c>
      <c r="J2846" s="344" t="str">
        <f ca="1" t="shared" si="451"/>
        <v>项目成本</v>
      </c>
      <c r="K2846" s="345">
        <f ca="1" t="shared" si="452"/>
        <v>0</v>
      </c>
      <c r="L2846" s="345">
        <f ca="1" t="shared" si="453"/>
        <v>21.5</v>
      </c>
      <c r="M2846" s="345">
        <f ca="1" t="shared" si="454"/>
        <v>107632.840000001</v>
      </c>
      <c r="N2846" s="345">
        <f ca="1" t="shared" si="455"/>
        <v>0</v>
      </c>
    </row>
    <row r="2847" ht="14.25" hidden="1" spans="1:14">
      <c r="A2847" s="334">
        <f>档案!A2846</f>
        <v>0</v>
      </c>
      <c r="B2847" s="334">
        <f ca="1" t="shared" si="448"/>
        <v>1</v>
      </c>
      <c r="D2847" s="334">
        <f ca="1" t="shared" si="456"/>
        <v>9</v>
      </c>
      <c r="E2847" s="327">
        <f ca="1" t="shared" si="457"/>
        <v>1508</v>
      </c>
      <c r="F2847" s="327" t="str">
        <f ca="1">VLOOKUP(D2847,档案!A:C,3,FALSE)</f>
        <v>武汉开明</v>
      </c>
      <c r="G2847" s="338" t="str">
        <f ca="1">VLOOKUP(D2847,档案!A:B,2,FALSE)</f>
        <v>农商行豹澥支行310028</v>
      </c>
      <c r="H2847" s="328">
        <f ca="1" t="shared" si="449"/>
        <v>45849</v>
      </c>
      <c r="I2847" s="344" t="str">
        <f ca="1" t="shared" si="450"/>
        <v>生产部马全花报销青海发投重碱车间采购内六角扳手1套，等离子割嘴1套，平键1根材料费--个人</v>
      </c>
      <c r="J2847" s="344" t="str">
        <f ca="1" t="shared" si="451"/>
        <v>项目成本</v>
      </c>
      <c r="K2847" s="345">
        <f ca="1" t="shared" si="452"/>
        <v>0</v>
      </c>
      <c r="L2847" s="345">
        <f ca="1" t="shared" si="453"/>
        <v>255</v>
      </c>
      <c r="M2847" s="345">
        <f ca="1" t="shared" si="454"/>
        <v>107377.840000001</v>
      </c>
      <c r="N2847" s="345">
        <f ca="1" t="shared" si="455"/>
        <v>0</v>
      </c>
    </row>
    <row r="2848" ht="14.25" hidden="1" spans="1:14">
      <c r="A2848" s="334">
        <f>档案!A2847</f>
        <v>0</v>
      </c>
      <c r="B2848" s="334">
        <f ca="1" t="shared" si="448"/>
        <v>1</v>
      </c>
      <c r="D2848" s="334">
        <f ca="1" t="shared" si="456"/>
        <v>9</v>
      </c>
      <c r="E2848" s="327">
        <f ca="1" t="shared" si="457"/>
        <v>1509</v>
      </c>
      <c r="F2848" s="327" t="str">
        <f ca="1">VLOOKUP(D2848,档案!A:C,3,FALSE)</f>
        <v>武汉开明</v>
      </c>
      <c r="G2848" s="338" t="str">
        <f ca="1">VLOOKUP(D2848,档案!A:B,2,FALSE)</f>
        <v>农商行豹澥支行310028</v>
      </c>
      <c r="H2848" s="328">
        <f ca="1" t="shared" si="449"/>
        <v>45849</v>
      </c>
      <c r="I2848" s="344" t="str">
        <f ca="1" t="shared" si="450"/>
        <v>生产部朱太礼报销7.8回日照钢铁窑维修维护交通费--个人</v>
      </c>
      <c r="J2848" s="344" t="str">
        <f ca="1" t="shared" si="451"/>
        <v>项目成本</v>
      </c>
      <c r="K2848" s="345">
        <f ca="1" t="shared" si="452"/>
        <v>0</v>
      </c>
      <c r="L2848" s="345">
        <f ca="1" t="shared" si="453"/>
        <v>418</v>
      </c>
      <c r="M2848" s="345">
        <f ca="1" t="shared" si="454"/>
        <v>106959.840000001</v>
      </c>
      <c r="N2848" s="345">
        <f ca="1" t="shared" si="455"/>
        <v>0</v>
      </c>
    </row>
    <row r="2849" ht="14.25" hidden="1" spans="1:14">
      <c r="A2849" s="334">
        <f>档案!A2848</f>
        <v>0</v>
      </c>
      <c r="B2849" s="334">
        <f ca="1" t="shared" si="448"/>
        <v>1</v>
      </c>
      <c r="D2849" s="334">
        <f ca="1" t="shared" si="456"/>
        <v>9</v>
      </c>
      <c r="E2849" s="327">
        <f ca="1" t="shared" si="457"/>
        <v>1510</v>
      </c>
      <c r="F2849" s="327" t="str">
        <f ca="1">VLOOKUP(D2849,档案!A:C,3,FALSE)</f>
        <v>武汉开明</v>
      </c>
      <c r="G2849" s="338" t="str">
        <f ca="1">VLOOKUP(D2849,档案!A:B,2,FALSE)</f>
        <v>农商行豹澥支行310028</v>
      </c>
      <c r="H2849" s="328">
        <f ca="1" t="shared" si="449"/>
        <v>45849</v>
      </c>
      <c r="I2849" s="344" t="str">
        <f ca="1" t="shared" si="450"/>
        <v>生产部朱太礼报销7.6日到邯郸新兴铸管技术交流--个人</v>
      </c>
      <c r="J2849" s="344" t="str">
        <f ca="1" t="shared" si="451"/>
        <v>项目成本</v>
      </c>
      <c r="K2849" s="345">
        <f ca="1" t="shared" si="452"/>
        <v>0</v>
      </c>
      <c r="L2849" s="345">
        <f ca="1" t="shared" si="453"/>
        <v>402.5</v>
      </c>
      <c r="M2849" s="345">
        <f ca="1" t="shared" si="454"/>
        <v>106557.340000001</v>
      </c>
      <c r="N2849" s="345">
        <f ca="1" t="shared" si="455"/>
        <v>0</v>
      </c>
    </row>
    <row r="2850" ht="14.25" hidden="1" spans="1:14">
      <c r="A2850" s="334">
        <f>档案!A2849</f>
        <v>0</v>
      </c>
      <c r="B2850" s="334">
        <f ca="1" t="shared" si="448"/>
        <v>1</v>
      </c>
      <c r="D2850" s="334">
        <f ca="1" t="shared" si="456"/>
        <v>9</v>
      </c>
      <c r="E2850" s="327">
        <f ca="1" t="shared" si="457"/>
        <v>1511</v>
      </c>
      <c r="F2850" s="327" t="str">
        <f ca="1">VLOOKUP(D2850,档案!A:C,3,FALSE)</f>
        <v>武汉开明</v>
      </c>
      <c r="G2850" s="338" t="str">
        <f ca="1">VLOOKUP(D2850,档案!A:B,2,FALSE)</f>
        <v>农商行豹澥支行310028</v>
      </c>
      <c r="H2850" s="328">
        <f ca="1" t="shared" si="449"/>
        <v>45849</v>
      </c>
      <c r="I2850" s="344" t="str">
        <f ca="1" t="shared" si="450"/>
        <v>生产部朱太礼报销7.4日到万年县万年青水泥厂售前交通费--个人</v>
      </c>
      <c r="J2850" s="344" t="str">
        <f ca="1" t="shared" si="451"/>
        <v>项目成本</v>
      </c>
      <c r="K2850" s="345">
        <f ca="1" t="shared" si="452"/>
        <v>0</v>
      </c>
      <c r="L2850" s="345">
        <f ca="1" t="shared" si="453"/>
        <v>367.47</v>
      </c>
      <c r="M2850" s="345">
        <f ca="1" t="shared" si="454"/>
        <v>106189.870000001</v>
      </c>
      <c r="N2850" s="345">
        <f ca="1" t="shared" si="455"/>
        <v>0</v>
      </c>
    </row>
    <row r="2851" ht="14.25" hidden="1" spans="1:14">
      <c r="A2851" s="334">
        <f>档案!A2850</f>
        <v>0</v>
      </c>
      <c r="B2851" s="334">
        <f ca="1" t="shared" si="448"/>
        <v>1</v>
      </c>
      <c r="D2851" s="334">
        <f ca="1" t="shared" si="456"/>
        <v>9</v>
      </c>
      <c r="E2851" s="327">
        <f ca="1" t="shared" si="457"/>
        <v>1512</v>
      </c>
      <c r="F2851" s="327" t="str">
        <f ca="1">VLOOKUP(D2851,档案!A:C,3,FALSE)</f>
        <v>武汉开明</v>
      </c>
      <c r="G2851" s="338" t="str">
        <f ca="1">VLOOKUP(D2851,档案!A:B,2,FALSE)</f>
        <v>农商行豹澥支行310028</v>
      </c>
      <c r="H2851" s="328">
        <f ca="1" t="shared" si="449"/>
        <v>45849</v>
      </c>
      <c r="I2851" s="344" t="str">
        <f ca="1" t="shared" si="450"/>
        <v>生产部侯礼报销伊犁钢铁材料运输费，体检费，材料采购费，油费，车辆保养费--个人</v>
      </c>
      <c r="J2851" s="344" t="str">
        <f ca="1" t="shared" si="451"/>
        <v>项目成本</v>
      </c>
      <c r="K2851" s="345">
        <f ca="1" t="shared" si="452"/>
        <v>0</v>
      </c>
      <c r="L2851" s="345">
        <f ca="1" t="shared" si="453"/>
        <v>2528</v>
      </c>
      <c r="M2851" s="345">
        <f ca="1" t="shared" si="454"/>
        <v>103661.870000001</v>
      </c>
      <c r="N2851" s="345">
        <f ca="1" t="shared" si="455"/>
        <v>0</v>
      </c>
    </row>
    <row r="2852" ht="14.25" hidden="1" spans="1:14">
      <c r="A2852" s="334">
        <f>档案!A2851</f>
        <v>0</v>
      </c>
      <c r="B2852" s="334">
        <f ca="1" t="shared" si="448"/>
        <v>1</v>
      </c>
      <c r="D2852" s="334">
        <f ca="1" t="shared" si="456"/>
        <v>9</v>
      </c>
      <c r="E2852" s="327">
        <f ca="1" t="shared" si="457"/>
        <v>1513</v>
      </c>
      <c r="F2852" s="327" t="str">
        <f ca="1">VLOOKUP(D2852,档案!A:C,3,FALSE)</f>
        <v>武汉开明</v>
      </c>
      <c r="G2852" s="338" t="str">
        <f ca="1">VLOOKUP(D2852,档案!A:B,2,FALSE)</f>
        <v>农商行豹澥支行310028</v>
      </c>
      <c r="H2852" s="328">
        <f ca="1" t="shared" si="449"/>
        <v>45849</v>
      </c>
      <c r="I2852" s="344" t="str">
        <f ca="1" t="shared" si="450"/>
        <v>生产部侯礼报销伊犁钢铁6月交通费--个人</v>
      </c>
      <c r="J2852" s="344" t="str">
        <f ca="1" t="shared" si="451"/>
        <v>项目成本</v>
      </c>
      <c r="K2852" s="345">
        <f ca="1" t="shared" si="452"/>
        <v>0</v>
      </c>
      <c r="L2852" s="345">
        <f ca="1" t="shared" si="453"/>
        <v>1952</v>
      </c>
      <c r="M2852" s="345">
        <f ca="1" t="shared" si="454"/>
        <v>101709.870000001</v>
      </c>
      <c r="N2852" s="345">
        <f ca="1" t="shared" si="455"/>
        <v>0</v>
      </c>
    </row>
    <row r="2853" ht="14.25" hidden="1" spans="1:14">
      <c r="A2853" s="334">
        <f>档案!A2852</f>
        <v>0</v>
      </c>
      <c r="B2853" s="334">
        <f ca="1" t="shared" si="448"/>
        <v>1</v>
      </c>
      <c r="D2853" s="334">
        <f ca="1" t="shared" si="456"/>
        <v>9</v>
      </c>
      <c r="E2853" s="327">
        <f ca="1" t="shared" si="457"/>
        <v>1514</v>
      </c>
      <c r="F2853" s="327" t="str">
        <f ca="1">VLOOKUP(D2853,档案!A:C,3,FALSE)</f>
        <v>武汉开明</v>
      </c>
      <c r="G2853" s="338" t="str">
        <f ca="1">VLOOKUP(D2853,档案!A:B,2,FALSE)</f>
        <v>农商行豹澥支行310028</v>
      </c>
      <c r="H2853" s="328">
        <f ca="1" t="shared" si="449"/>
        <v>45849</v>
      </c>
      <c r="I2853" s="344" t="str">
        <f ca="1" t="shared" si="450"/>
        <v>生产部唐欣欣用款日照钢铁代张凯华付款，借支2025年7月7日，赵炳松、宋世文已申请金额4万（两人每人约5.2万元）。本次申请每人申请一万后，每人余额约2000左右--个人</v>
      </c>
      <c r="J2853" s="344" t="str">
        <f ca="1" t="shared" si="451"/>
        <v>项目成本</v>
      </c>
      <c r="K2853" s="345">
        <f ca="1" t="shared" si="452"/>
        <v>0</v>
      </c>
      <c r="L2853" s="345">
        <f ca="1" t="shared" si="453"/>
        <v>20000</v>
      </c>
      <c r="M2853" s="345">
        <f ca="1" t="shared" si="454"/>
        <v>81709.8700000009</v>
      </c>
      <c r="N2853" s="345">
        <f ca="1" t="shared" si="455"/>
        <v>0</v>
      </c>
    </row>
    <row r="2854" ht="14.25" hidden="1" spans="1:14">
      <c r="A2854" s="334">
        <f>档案!A2853</f>
        <v>0</v>
      </c>
      <c r="B2854" s="334">
        <f ca="1" t="shared" si="448"/>
        <v>1</v>
      </c>
      <c r="D2854" s="334">
        <f ca="1" t="shared" si="456"/>
        <v>9</v>
      </c>
      <c r="E2854" s="327">
        <f ca="1" t="shared" si="457"/>
        <v>1515</v>
      </c>
      <c r="F2854" s="327" t="str">
        <f ca="1">VLOOKUP(D2854,档案!A:C,3,FALSE)</f>
        <v>武汉开明</v>
      </c>
      <c r="G2854" s="338" t="str">
        <f ca="1">VLOOKUP(D2854,档案!A:B,2,FALSE)</f>
        <v>农商行豹澥支行310028</v>
      </c>
      <c r="H2854" s="328">
        <f ca="1" t="shared" si="449"/>
        <v>45849</v>
      </c>
      <c r="I2854" s="344" t="str">
        <f ca="1" t="shared" si="450"/>
        <v>生产部项小生报销日照钢铁体检费--个人</v>
      </c>
      <c r="J2854" s="344" t="str">
        <f ca="1" t="shared" si="451"/>
        <v>项目成本</v>
      </c>
      <c r="K2854" s="345">
        <f ca="1" t="shared" si="452"/>
        <v>0</v>
      </c>
      <c r="L2854" s="345">
        <f ca="1" t="shared" si="453"/>
        <v>110</v>
      </c>
      <c r="M2854" s="345">
        <f ca="1" t="shared" si="454"/>
        <v>81599.8700000009</v>
      </c>
      <c r="N2854" s="345">
        <f ca="1" t="shared" si="455"/>
        <v>0</v>
      </c>
    </row>
    <row r="2855" ht="14.25" hidden="1" spans="1:14">
      <c r="A2855" s="334">
        <f>档案!A2854</f>
        <v>0</v>
      </c>
      <c r="B2855" s="334">
        <f ca="1" t="shared" si="448"/>
        <v>1</v>
      </c>
      <c r="D2855" s="334">
        <f ca="1" t="shared" si="456"/>
        <v>9</v>
      </c>
      <c r="E2855" s="327">
        <f ca="1" t="shared" si="457"/>
        <v>1516</v>
      </c>
      <c r="F2855" s="327" t="str">
        <f ca="1">VLOOKUP(D2855,档案!A:C,3,FALSE)</f>
        <v>武汉开明</v>
      </c>
      <c r="G2855" s="338" t="str">
        <f ca="1">VLOOKUP(D2855,档案!A:B,2,FALSE)</f>
        <v>农商行豹澥支行310028</v>
      </c>
      <c r="H2855" s="328">
        <f ca="1" t="shared" si="449"/>
        <v>45849</v>
      </c>
      <c r="I2855" s="344" t="str">
        <f ca="1" t="shared" si="450"/>
        <v>生产部闵洋报销内蒙古宜化4-5月住宿费用--个人</v>
      </c>
      <c r="J2855" s="344" t="str">
        <f ca="1" t="shared" si="451"/>
        <v>项目成本</v>
      </c>
      <c r="K2855" s="345">
        <f ca="1" t="shared" si="452"/>
        <v>0</v>
      </c>
      <c r="L2855" s="345">
        <f ca="1" t="shared" si="453"/>
        <v>12000</v>
      </c>
      <c r="M2855" s="345">
        <f ca="1" t="shared" si="454"/>
        <v>69599.8700000009</v>
      </c>
      <c r="N2855" s="345">
        <f ca="1" t="shared" si="455"/>
        <v>0</v>
      </c>
    </row>
    <row r="2856" ht="14.25" hidden="1" spans="1:14">
      <c r="A2856" s="334">
        <f>档案!A2855</f>
        <v>0</v>
      </c>
      <c r="B2856" s="334">
        <f ca="1" t="shared" si="448"/>
        <v>1</v>
      </c>
      <c r="D2856" s="334">
        <f ca="1" t="shared" si="456"/>
        <v>9</v>
      </c>
      <c r="E2856" s="327">
        <f ca="1" t="shared" si="457"/>
        <v>1517</v>
      </c>
      <c r="F2856" s="327" t="str">
        <f ca="1">VLOOKUP(D2856,档案!A:C,3,FALSE)</f>
        <v>武汉开明</v>
      </c>
      <c r="G2856" s="338" t="str">
        <f ca="1">VLOOKUP(D2856,档案!A:B,2,FALSE)</f>
        <v>农商行豹澥支行310028</v>
      </c>
      <c r="H2856" s="328">
        <f ca="1" t="shared" si="449"/>
        <v>45849</v>
      </c>
      <c r="I2856" s="344" t="str">
        <f ca="1" t="shared" si="450"/>
        <v>生产部唐欣欣用款代张凯华发放2024.9月到2025年1月期间宋世文、李纪岗工资，每月发放1万，逐月发放。李纪岗还有8666.67元。--个人</v>
      </c>
      <c r="J2856" s="344" t="str">
        <f ca="1" t="shared" si="451"/>
        <v>项目成本</v>
      </c>
      <c r="K2856" s="345">
        <f ca="1" t="shared" si="452"/>
        <v>0</v>
      </c>
      <c r="L2856" s="345">
        <f ca="1" t="shared" si="453"/>
        <v>18666.67</v>
      </c>
      <c r="M2856" s="345">
        <f ca="1" t="shared" si="454"/>
        <v>50933.2000000009</v>
      </c>
      <c r="N2856" s="345">
        <f ca="1" t="shared" si="455"/>
        <v>0</v>
      </c>
    </row>
    <row r="2857" ht="14.25" hidden="1" spans="1:14">
      <c r="A2857" s="334">
        <f>档案!A2856</f>
        <v>0</v>
      </c>
      <c r="B2857" s="334">
        <f ca="1" t="shared" si="448"/>
        <v>1</v>
      </c>
      <c r="D2857" s="334">
        <f ca="1" t="shared" si="456"/>
        <v>9</v>
      </c>
      <c r="E2857" s="327">
        <f ca="1" t="shared" si="457"/>
        <v>1518</v>
      </c>
      <c r="F2857" s="327" t="str">
        <f ca="1">VLOOKUP(D2857,档案!A:C,3,FALSE)</f>
        <v>武汉开明</v>
      </c>
      <c r="G2857" s="338" t="str">
        <f ca="1">VLOOKUP(D2857,档案!A:B,2,FALSE)</f>
        <v>农商行豹澥支行310028</v>
      </c>
      <c r="H2857" s="328">
        <f ca="1" t="shared" si="449"/>
        <v>45849</v>
      </c>
      <c r="I2857" s="344" t="str">
        <f ca="1" t="shared" si="450"/>
        <v>生产部李晶用款临时从日照调到青海往返交通费付何俊杰--个人</v>
      </c>
      <c r="J2857" s="344" t="str">
        <f ca="1" t="shared" si="451"/>
        <v>项目成本</v>
      </c>
      <c r="K2857" s="345">
        <f ca="1" t="shared" si="452"/>
        <v>0</v>
      </c>
      <c r="L2857" s="345">
        <f ca="1" t="shared" si="453"/>
        <v>3187</v>
      </c>
      <c r="M2857" s="345">
        <f ca="1" t="shared" si="454"/>
        <v>47746.2000000009</v>
      </c>
      <c r="N2857" s="345">
        <f ca="1" t="shared" si="455"/>
        <v>0</v>
      </c>
    </row>
    <row r="2858" ht="14.25" hidden="1" spans="1:14">
      <c r="A2858" s="334">
        <f>档案!A2857</f>
        <v>0</v>
      </c>
      <c r="B2858" s="334">
        <f ca="1" t="shared" si="448"/>
        <v>1</v>
      </c>
      <c r="D2858" s="334">
        <f ca="1" t="shared" si="456"/>
        <v>9</v>
      </c>
      <c r="E2858" s="327">
        <f ca="1" t="shared" si="457"/>
        <v>1519</v>
      </c>
      <c r="F2858" s="327" t="str">
        <f ca="1">VLOOKUP(D2858,档案!A:C,3,FALSE)</f>
        <v>武汉开明</v>
      </c>
      <c r="G2858" s="338" t="str">
        <f ca="1">VLOOKUP(D2858,档案!A:B,2,FALSE)</f>
        <v>农商行豹澥支行310028</v>
      </c>
      <c r="H2858" s="328">
        <f ca="1" t="shared" si="449"/>
        <v>45849</v>
      </c>
      <c r="I2858" s="344" t="str">
        <f ca="1" t="shared" si="450"/>
        <v>生产部何俊杰借支内蒙古宜化预支6月工资10000元--个人</v>
      </c>
      <c r="J2858" s="344" t="str">
        <f ca="1" t="shared" si="451"/>
        <v>项目成本</v>
      </c>
      <c r="K2858" s="345">
        <f ca="1" t="shared" si="452"/>
        <v>0</v>
      </c>
      <c r="L2858" s="345">
        <f ca="1" t="shared" si="453"/>
        <v>10000</v>
      </c>
      <c r="M2858" s="345">
        <f ca="1" t="shared" si="454"/>
        <v>37746.2000000009</v>
      </c>
      <c r="N2858" s="345">
        <f ca="1" t="shared" si="455"/>
        <v>0</v>
      </c>
    </row>
    <row r="2859" ht="14.25" hidden="1" spans="1:14">
      <c r="A2859" s="334">
        <f>档案!A2858</f>
        <v>0</v>
      </c>
      <c r="B2859" s="334">
        <f ca="1" t="shared" si="448"/>
        <v>1</v>
      </c>
      <c r="D2859" s="334">
        <f ca="1" t="shared" si="456"/>
        <v>9</v>
      </c>
      <c r="E2859" s="327">
        <f ca="1" t="shared" si="457"/>
        <v>1520</v>
      </c>
      <c r="F2859" s="327" t="str">
        <f ca="1">VLOOKUP(D2859,档案!A:C,3,FALSE)</f>
        <v>武汉开明</v>
      </c>
      <c r="G2859" s="338" t="str">
        <f ca="1">VLOOKUP(D2859,档案!A:B,2,FALSE)</f>
        <v>农商行豹澥支行310028</v>
      </c>
      <c r="H2859" s="328">
        <f ca="1" t="shared" si="449"/>
        <v>45849</v>
      </c>
      <c r="I2859" s="344" t="str">
        <f ca="1" t="shared" si="450"/>
        <v>生产部侯礼用款新疆伊犁钢铁现场辅材采购费付新源县荣泰五金机电行</v>
      </c>
      <c r="J2859" s="344" t="str">
        <f ca="1" t="shared" si="451"/>
        <v>项目成本</v>
      </c>
      <c r="K2859" s="345">
        <f ca="1" t="shared" si="452"/>
        <v>0</v>
      </c>
      <c r="L2859" s="345">
        <f ca="1" t="shared" si="453"/>
        <v>15244</v>
      </c>
      <c r="M2859" s="345">
        <f ca="1" t="shared" si="454"/>
        <v>22502.2000000009</v>
      </c>
      <c r="N2859" s="345">
        <f ca="1" t="shared" si="455"/>
        <v>0</v>
      </c>
    </row>
    <row r="2860" ht="14.25" hidden="1" spans="1:14">
      <c r="A2860" s="334">
        <f>档案!A2859</f>
        <v>0</v>
      </c>
      <c r="B2860" s="334">
        <f ca="1" t="shared" si="448"/>
        <v>1</v>
      </c>
      <c r="D2860" s="334">
        <f ca="1" t="shared" si="456"/>
        <v>9</v>
      </c>
      <c r="E2860" s="327">
        <f ca="1" t="shared" si="457"/>
        <v>1521</v>
      </c>
      <c r="F2860" s="327" t="str">
        <f ca="1">VLOOKUP(D2860,档案!A:C,3,FALSE)</f>
        <v>武汉开明</v>
      </c>
      <c r="G2860" s="338" t="str">
        <f ca="1">VLOOKUP(D2860,档案!A:B,2,FALSE)</f>
        <v>农商行豹澥支行310028</v>
      </c>
      <c r="H2860" s="328">
        <f ca="1" t="shared" si="449"/>
        <v>45849</v>
      </c>
      <c r="I2860" s="344" t="str">
        <f ca="1" t="shared" si="450"/>
        <v>ETC扣款</v>
      </c>
      <c r="J2860" s="344" t="str">
        <f ca="1" t="shared" si="451"/>
        <v>项目成本</v>
      </c>
      <c r="K2860" s="345">
        <f ca="1" t="shared" si="452"/>
        <v>0</v>
      </c>
      <c r="L2860" s="345">
        <f ca="1" t="shared" si="453"/>
        <v>43.7</v>
      </c>
      <c r="M2860" s="345">
        <f ca="1" t="shared" si="454"/>
        <v>22458.5000000009</v>
      </c>
      <c r="N2860" s="345">
        <f ca="1" t="shared" si="455"/>
        <v>0</v>
      </c>
    </row>
    <row r="2861" ht="14.25" hidden="1" spans="1:14">
      <c r="A2861" s="334">
        <f>档案!A2860</f>
        <v>0</v>
      </c>
      <c r="B2861" s="334">
        <f ca="1" t="shared" si="448"/>
        <v>1</v>
      </c>
      <c r="D2861" s="334">
        <f ca="1" t="shared" si="456"/>
        <v>9</v>
      </c>
      <c r="E2861" s="327">
        <f ca="1" t="shared" si="457"/>
        <v>1522</v>
      </c>
      <c r="F2861" s="327" t="str">
        <f ca="1">VLOOKUP(D2861,档案!A:C,3,FALSE)</f>
        <v>武汉开明</v>
      </c>
      <c r="G2861" s="338" t="str">
        <f ca="1">VLOOKUP(D2861,档案!A:B,2,FALSE)</f>
        <v>农商行豹澥支行310028</v>
      </c>
      <c r="H2861" s="328">
        <f ca="1" t="shared" si="449"/>
        <v>45849</v>
      </c>
      <c r="I2861" s="344" t="str">
        <f ca="1" t="shared" si="450"/>
        <v>ETC扣款</v>
      </c>
      <c r="J2861" s="344" t="str">
        <f ca="1" t="shared" si="451"/>
        <v>项目成本</v>
      </c>
      <c r="K2861" s="345">
        <f ca="1" t="shared" si="452"/>
        <v>0</v>
      </c>
      <c r="L2861" s="345">
        <f ca="1" t="shared" si="453"/>
        <v>62.79</v>
      </c>
      <c r="M2861" s="345">
        <f ca="1" t="shared" si="454"/>
        <v>22395.7100000009</v>
      </c>
      <c r="N2861" s="345">
        <f ca="1" t="shared" si="455"/>
        <v>0</v>
      </c>
    </row>
    <row r="2862" ht="14.25" hidden="1" spans="1:14">
      <c r="A2862" s="334">
        <f>档案!A2861</f>
        <v>0</v>
      </c>
      <c r="B2862" s="334">
        <f ca="1" t="shared" si="448"/>
        <v>1</v>
      </c>
      <c r="D2862" s="334">
        <f ca="1" t="shared" si="456"/>
        <v>9</v>
      </c>
      <c r="E2862" s="327">
        <f ca="1" t="shared" si="457"/>
        <v>1523</v>
      </c>
      <c r="F2862" s="327" t="str">
        <f ca="1">VLOOKUP(D2862,档案!A:C,3,FALSE)</f>
        <v>武汉开明</v>
      </c>
      <c r="G2862" s="338" t="str">
        <f ca="1">VLOOKUP(D2862,档案!A:B,2,FALSE)</f>
        <v>农商行豹澥支行310028</v>
      </c>
      <c r="H2862" s="328">
        <f ca="1" t="shared" si="449"/>
        <v>45850</v>
      </c>
      <c r="I2862" s="344" t="str">
        <f ca="1" t="shared" si="450"/>
        <v>ETC扣款</v>
      </c>
      <c r="J2862" s="344" t="str">
        <f ca="1" t="shared" si="451"/>
        <v>项目成本</v>
      </c>
      <c r="K2862" s="345">
        <f ca="1" t="shared" si="452"/>
        <v>0</v>
      </c>
      <c r="L2862" s="345">
        <f ca="1" t="shared" si="453"/>
        <v>105.45</v>
      </c>
      <c r="M2862" s="345">
        <f ca="1" t="shared" si="454"/>
        <v>22290.2600000009</v>
      </c>
      <c r="N2862" s="345">
        <f ca="1" t="shared" si="455"/>
        <v>0</v>
      </c>
    </row>
    <row r="2863" ht="14.25" hidden="1" spans="1:14">
      <c r="A2863" s="334">
        <f>档案!A2862</f>
        <v>0</v>
      </c>
      <c r="B2863" s="334">
        <f ca="1" t="shared" si="448"/>
        <v>1</v>
      </c>
      <c r="D2863" s="334">
        <f ca="1" t="shared" si="456"/>
        <v>9</v>
      </c>
      <c r="E2863" s="327">
        <f ca="1" t="shared" si="457"/>
        <v>1524</v>
      </c>
      <c r="F2863" s="327" t="str">
        <f ca="1">VLOOKUP(D2863,档案!A:C,3,FALSE)</f>
        <v>武汉开明</v>
      </c>
      <c r="G2863" s="338" t="str">
        <f ca="1">VLOOKUP(D2863,档案!A:B,2,FALSE)</f>
        <v>农商行豹澥支行310028</v>
      </c>
      <c r="H2863" s="328">
        <f ca="1" t="shared" si="449"/>
        <v>45850</v>
      </c>
      <c r="I2863" s="344" t="str">
        <f ca="1" t="shared" si="450"/>
        <v>ETC扣款</v>
      </c>
      <c r="J2863" s="344" t="str">
        <f ca="1" t="shared" si="451"/>
        <v>项目成本</v>
      </c>
      <c r="K2863" s="345">
        <f ca="1" t="shared" si="452"/>
        <v>0</v>
      </c>
      <c r="L2863" s="345">
        <f ca="1" t="shared" si="453"/>
        <v>38</v>
      </c>
      <c r="M2863" s="345">
        <f ca="1" t="shared" si="454"/>
        <v>22252.2600000009</v>
      </c>
      <c r="N2863" s="345">
        <f ca="1" t="shared" si="455"/>
        <v>0</v>
      </c>
    </row>
    <row r="2864" ht="14.25" hidden="1" spans="1:14">
      <c r="A2864" s="334">
        <f>档案!A2863</f>
        <v>0</v>
      </c>
      <c r="B2864" s="334">
        <f ca="1" t="shared" si="448"/>
        <v>1</v>
      </c>
      <c r="D2864" s="334">
        <f ca="1" t="shared" si="456"/>
        <v>9</v>
      </c>
      <c r="E2864" s="327">
        <f ca="1" t="shared" si="457"/>
        <v>1525</v>
      </c>
      <c r="F2864" s="327" t="str">
        <f ca="1">VLOOKUP(D2864,档案!A:C,3,FALSE)</f>
        <v>武汉开明</v>
      </c>
      <c r="G2864" s="338" t="str">
        <f ca="1">VLOOKUP(D2864,档案!A:B,2,FALSE)</f>
        <v>农商行豹澥支行310028</v>
      </c>
      <c r="H2864" s="328">
        <f ca="1" t="shared" si="449"/>
        <v>45850</v>
      </c>
      <c r="I2864" s="344" t="str">
        <f ca="1" t="shared" si="450"/>
        <v>ETC扣款</v>
      </c>
      <c r="J2864" s="344" t="str">
        <f ca="1" t="shared" si="451"/>
        <v>项目成本</v>
      </c>
      <c r="K2864" s="345">
        <f ca="1" t="shared" si="452"/>
        <v>0</v>
      </c>
      <c r="L2864" s="345">
        <f ca="1" t="shared" si="453"/>
        <v>232.75</v>
      </c>
      <c r="M2864" s="345">
        <f ca="1" t="shared" si="454"/>
        <v>22019.5100000009</v>
      </c>
      <c r="N2864" s="345">
        <f ca="1" t="shared" si="455"/>
        <v>0</v>
      </c>
    </row>
    <row r="2865" ht="14.25" hidden="1" spans="1:14">
      <c r="A2865" s="334">
        <f>档案!A2864</f>
        <v>0</v>
      </c>
      <c r="B2865" s="334">
        <f ca="1" t="shared" si="448"/>
        <v>1</v>
      </c>
      <c r="D2865" s="334">
        <f ca="1" t="shared" si="456"/>
        <v>9</v>
      </c>
      <c r="E2865" s="327">
        <f ca="1" t="shared" si="457"/>
        <v>1526</v>
      </c>
      <c r="F2865" s="327" t="str">
        <f ca="1">VLOOKUP(D2865,档案!A:C,3,FALSE)</f>
        <v>武汉开明</v>
      </c>
      <c r="G2865" s="338" t="str">
        <f ca="1">VLOOKUP(D2865,档案!A:B,2,FALSE)</f>
        <v>农商行豹澥支行310028</v>
      </c>
      <c r="H2865" s="328">
        <f ca="1" t="shared" si="449"/>
        <v>45852</v>
      </c>
      <c r="I2865" s="344" t="str">
        <f ca="1" t="shared" si="450"/>
        <v>收到武汉华夏转款</v>
      </c>
      <c r="J2865" s="344" t="str">
        <f ca="1" t="shared" si="451"/>
        <v>他行转入或存现</v>
      </c>
      <c r="K2865" s="345">
        <f ca="1" t="shared" si="452"/>
        <v>500000</v>
      </c>
      <c r="L2865" s="345">
        <f ca="1" t="shared" si="453"/>
        <v>0</v>
      </c>
      <c r="M2865" s="345">
        <f ca="1" t="shared" si="454"/>
        <v>522019.510000001</v>
      </c>
      <c r="N2865" s="345">
        <f ca="1" t="shared" si="455"/>
        <v>0</v>
      </c>
    </row>
    <row r="2866" ht="14.25" hidden="1" spans="1:14">
      <c r="A2866" s="334">
        <f>档案!A2865</f>
        <v>0</v>
      </c>
      <c r="B2866" s="334">
        <f ca="1" t="shared" si="448"/>
        <v>1</v>
      </c>
      <c r="D2866" s="334">
        <f ca="1" t="shared" si="456"/>
        <v>9</v>
      </c>
      <c r="E2866" s="327">
        <f ca="1" t="shared" si="457"/>
        <v>1527</v>
      </c>
      <c r="F2866" s="327" t="str">
        <f ca="1">VLOOKUP(D2866,档案!A:C,3,FALSE)</f>
        <v>武汉开明</v>
      </c>
      <c r="G2866" s="338" t="str">
        <f ca="1">VLOOKUP(D2866,档案!A:B,2,FALSE)</f>
        <v>农商行豹澥支行310028</v>
      </c>
      <c r="H2866" s="328">
        <f ca="1" t="shared" si="449"/>
        <v>45852</v>
      </c>
      <c r="I2866" s="344" t="str">
        <f ca="1" t="shared" si="450"/>
        <v>武汉农商行转武汉浦发</v>
      </c>
      <c r="J2866" s="344" t="str">
        <f ca="1" t="shared" si="451"/>
        <v>转出他行或提现</v>
      </c>
      <c r="K2866" s="345">
        <f ca="1" t="shared" si="452"/>
        <v>0</v>
      </c>
      <c r="L2866" s="345">
        <f ca="1" t="shared" si="453"/>
        <v>50000</v>
      </c>
      <c r="M2866" s="345">
        <f ca="1" t="shared" si="454"/>
        <v>472019.510000001</v>
      </c>
      <c r="N2866" s="345">
        <f ca="1" t="shared" si="455"/>
        <v>0</v>
      </c>
    </row>
    <row r="2867" ht="14.25" hidden="1" spans="1:14">
      <c r="A2867" s="334">
        <f>档案!A2866</f>
        <v>0</v>
      </c>
      <c r="B2867" s="334">
        <f ca="1" t="shared" si="448"/>
        <v>1</v>
      </c>
      <c r="D2867" s="334">
        <f ca="1" t="shared" si="456"/>
        <v>9</v>
      </c>
      <c r="E2867" s="327">
        <f ca="1" t="shared" si="457"/>
        <v>1528</v>
      </c>
      <c r="F2867" s="327" t="str">
        <f ca="1">VLOOKUP(D2867,档案!A:C,3,FALSE)</f>
        <v>武汉开明</v>
      </c>
      <c r="G2867" s="338" t="str">
        <f ca="1">VLOOKUP(D2867,档案!A:B,2,FALSE)</f>
        <v>农商行豹澥支行310028</v>
      </c>
      <c r="H2867" s="328">
        <f ca="1" t="shared" si="449"/>
        <v>45852</v>
      </c>
      <c r="I2867" s="344" t="str">
        <f ca="1" t="shared" si="450"/>
        <v>商务部熊伟用款青海发投蒸发管项目广联达进度款付冉启栋--个人</v>
      </c>
      <c r="J2867" s="344" t="str">
        <f ca="1" t="shared" si="451"/>
        <v>付日常费用</v>
      </c>
      <c r="K2867" s="345">
        <f ca="1" t="shared" si="452"/>
        <v>0</v>
      </c>
      <c r="L2867" s="345">
        <f ca="1" t="shared" si="453"/>
        <v>300</v>
      </c>
      <c r="M2867" s="345">
        <f ca="1" t="shared" si="454"/>
        <v>471719.510000001</v>
      </c>
      <c r="N2867" s="345">
        <f ca="1" t="shared" si="455"/>
        <v>0</v>
      </c>
    </row>
    <row r="2868" ht="14.25" hidden="1" spans="1:14">
      <c r="A2868" s="334">
        <f>档案!A2867</f>
        <v>0</v>
      </c>
      <c r="B2868" s="334">
        <f ca="1" t="shared" si="448"/>
        <v>1</v>
      </c>
      <c r="D2868" s="334">
        <f ca="1" t="shared" si="456"/>
        <v>9</v>
      </c>
      <c r="E2868" s="327">
        <f ca="1" t="shared" si="457"/>
        <v>1529</v>
      </c>
      <c r="F2868" s="327" t="str">
        <f ca="1">VLOOKUP(D2868,档案!A:C,3,FALSE)</f>
        <v>武汉开明</v>
      </c>
      <c r="G2868" s="338" t="str">
        <f ca="1">VLOOKUP(D2868,档案!A:B,2,FALSE)</f>
        <v>农商行豹澥支行310028</v>
      </c>
      <c r="H2868" s="328">
        <f ca="1" t="shared" si="449"/>
        <v>45852</v>
      </c>
      <c r="I2868" s="344" t="str">
        <f ca="1" t="shared" si="450"/>
        <v>商务部冯肖报销青海宜化3#电石炉先进技术改造项目办理电子章--个人</v>
      </c>
      <c r="J2868" s="344" t="str">
        <f ca="1" t="shared" si="451"/>
        <v>付日常费用</v>
      </c>
      <c r="K2868" s="345">
        <f ca="1" t="shared" si="452"/>
        <v>0</v>
      </c>
      <c r="L2868" s="345">
        <f ca="1" t="shared" si="453"/>
        <v>9.8</v>
      </c>
      <c r="M2868" s="345">
        <f ca="1" t="shared" si="454"/>
        <v>471709.710000001</v>
      </c>
      <c r="N2868" s="345">
        <f ca="1" t="shared" si="455"/>
        <v>0</v>
      </c>
    </row>
    <row r="2869" ht="14.25" hidden="1" spans="1:14">
      <c r="A2869" s="334">
        <f>档案!A2868</f>
        <v>0</v>
      </c>
      <c r="B2869" s="334">
        <f ca="1" t="shared" si="448"/>
        <v>1</v>
      </c>
      <c r="D2869" s="334">
        <f ca="1" t="shared" si="456"/>
        <v>9</v>
      </c>
      <c r="E2869" s="327">
        <f ca="1" t="shared" si="457"/>
        <v>1530</v>
      </c>
      <c r="F2869" s="327" t="str">
        <f ca="1">VLOOKUP(D2869,档案!A:C,3,FALSE)</f>
        <v>武汉开明</v>
      </c>
      <c r="G2869" s="338" t="str">
        <f ca="1">VLOOKUP(D2869,档案!A:B,2,FALSE)</f>
        <v>农商行豹澥支行310028</v>
      </c>
      <c r="H2869" s="328">
        <f ca="1" t="shared" si="449"/>
        <v>45852</v>
      </c>
      <c r="I2869" s="344" t="str">
        <f ca="1" t="shared" si="450"/>
        <v>商务部冯肖报销球团7月检修委外项目广联达费用--个人</v>
      </c>
      <c r="J2869" s="344" t="str">
        <f ca="1" t="shared" si="451"/>
        <v>付日常费用</v>
      </c>
      <c r="K2869" s="345">
        <f ca="1" t="shared" si="452"/>
        <v>0</v>
      </c>
      <c r="L2869" s="345">
        <f ca="1" t="shared" si="453"/>
        <v>150</v>
      </c>
      <c r="M2869" s="345">
        <f ca="1" t="shared" si="454"/>
        <v>471559.710000001</v>
      </c>
      <c r="N2869" s="345">
        <f ca="1" t="shared" si="455"/>
        <v>0</v>
      </c>
    </row>
    <row r="2870" ht="14.25" hidden="1" spans="1:14">
      <c r="A2870" s="334">
        <f>档案!A2869</f>
        <v>0</v>
      </c>
      <c r="B2870" s="334">
        <f ca="1" t="shared" si="448"/>
        <v>1</v>
      </c>
      <c r="D2870" s="334">
        <f ca="1" t="shared" si="456"/>
        <v>9</v>
      </c>
      <c r="E2870" s="327">
        <f ca="1" t="shared" si="457"/>
        <v>1531</v>
      </c>
      <c r="F2870" s="327" t="str">
        <f ca="1">VLOOKUP(D2870,档案!A:C,3,FALSE)</f>
        <v>武汉开明</v>
      </c>
      <c r="G2870" s="338" t="str">
        <f ca="1">VLOOKUP(D2870,档案!A:B,2,FALSE)</f>
        <v>农商行豹澥支行310028</v>
      </c>
      <c r="H2870" s="328">
        <f ca="1" t="shared" si="449"/>
        <v>45852</v>
      </c>
      <c r="I2870" s="344" t="str">
        <f ca="1" t="shared" si="450"/>
        <v>销售部刘江波报销伊犁钢铁烘烤器项目资料打印费--个人</v>
      </c>
      <c r="J2870" s="344" t="str">
        <f ca="1" t="shared" si="451"/>
        <v>付日常费用</v>
      </c>
      <c r="K2870" s="345">
        <f ca="1" t="shared" si="452"/>
        <v>0</v>
      </c>
      <c r="L2870" s="345">
        <f ca="1" t="shared" si="453"/>
        <v>136</v>
      </c>
      <c r="M2870" s="345">
        <f ca="1" t="shared" si="454"/>
        <v>471423.710000001</v>
      </c>
      <c r="N2870" s="345">
        <f ca="1" t="shared" si="455"/>
        <v>0</v>
      </c>
    </row>
    <row r="2871" ht="14.25" hidden="1" spans="1:14">
      <c r="A2871" s="334">
        <f>档案!A2870</f>
        <v>0</v>
      </c>
      <c r="B2871" s="334">
        <f ca="1" t="shared" si="448"/>
        <v>1</v>
      </c>
      <c r="D2871" s="334">
        <f ca="1" t="shared" si="456"/>
        <v>9</v>
      </c>
      <c r="E2871" s="327">
        <f ca="1" t="shared" si="457"/>
        <v>1532</v>
      </c>
      <c r="F2871" s="327" t="str">
        <f ca="1">VLOOKUP(D2871,档案!A:C,3,FALSE)</f>
        <v>武汉开明</v>
      </c>
      <c r="G2871" s="338" t="str">
        <f ca="1">VLOOKUP(D2871,档案!A:B,2,FALSE)</f>
        <v>农商行豹澥支行310028</v>
      </c>
      <c r="H2871" s="328">
        <f ca="1" t="shared" si="449"/>
        <v>45852</v>
      </c>
      <c r="I2871" s="344" t="str">
        <f ca="1" t="shared" si="450"/>
        <v>ETC扣款</v>
      </c>
      <c r="J2871" s="344" t="str">
        <f ca="1" t="shared" si="451"/>
        <v>项目成本</v>
      </c>
      <c r="K2871" s="345">
        <f ca="1" t="shared" si="452"/>
        <v>0</v>
      </c>
      <c r="L2871" s="345">
        <f ca="1" t="shared" si="453"/>
        <v>15</v>
      </c>
      <c r="M2871" s="345">
        <f ca="1" t="shared" si="454"/>
        <v>471408.710000001</v>
      </c>
      <c r="N2871" s="345">
        <f ca="1" t="shared" si="455"/>
        <v>0</v>
      </c>
    </row>
    <row r="2872" ht="14.25" hidden="1" spans="1:14">
      <c r="A2872" s="334">
        <f>档案!A2871</f>
        <v>0</v>
      </c>
      <c r="B2872" s="334">
        <f ca="1" t="shared" si="448"/>
        <v>1</v>
      </c>
      <c r="D2872" s="334">
        <f ca="1" t="shared" si="456"/>
        <v>9</v>
      </c>
      <c r="E2872" s="327">
        <f ca="1" t="shared" si="457"/>
        <v>1533</v>
      </c>
      <c r="F2872" s="327" t="str">
        <f ca="1">VLOOKUP(D2872,档案!A:C,3,FALSE)</f>
        <v>武汉开明</v>
      </c>
      <c r="G2872" s="338" t="str">
        <f ca="1">VLOOKUP(D2872,档案!A:B,2,FALSE)</f>
        <v>农商行豹澥支行310028</v>
      </c>
      <c r="H2872" s="328">
        <f ca="1" t="shared" si="449"/>
        <v>45852</v>
      </c>
      <c r="I2872" s="344" t="str">
        <f ca="1" t="shared" si="450"/>
        <v>ETC扣款</v>
      </c>
      <c r="J2872" s="344" t="str">
        <f ca="1" t="shared" si="451"/>
        <v>项目成本</v>
      </c>
      <c r="K2872" s="345">
        <f ca="1" t="shared" si="452"/>
        <v>0</v>
      </c>
      <c r="L2872" s="345">
        <f ca="1" t="shared" si="453"/>
        <v>15</v>
      </c>
      <c r="M2872" s="345">
        <f ca="1" t="shared" si="454"/>
        <v>471393.710000001</v>
      </c>
      <c r="N2872" s="345">
        <f ca="1" t="shared" si="455"/>
        <v>0</v>
      </c>
    </row>
    <row r="2873" ht="14.25" hidden="1" spans="1:14">
      <c r="A2873" s="334">
        <f>档案!A2872</f>
        <v>0</v>
      </c>
      <c r="B2873" s="334">
        <f ca="1" t="shared" si="448"/>
        <v>1</v>
      </c>
      <c r="D2873" s="334">
        <f ca="1" t="shared" si="456"/>
        <v>9</v>
      </c>
      <c r="E2873" s="327">
        <f ca="1" t="shared" si="457"/>
        <v>1534</v>
      </c>
      <c r="F2873" s="327" t="str">
        <f ca="1">VLOOKUP(D2873,档案!A:C,3,FALSE)</f>
        <v>武汉开明</v>
      </c>
      <c r="G2873" s="338" t="str">
        <f ca="1">VLOOKUP(D2873,档案!A:B,2,FALSE)</f>
        <v>农商行豹澥支行310028</v>
      </c>
      <c r="H2873" s="328">
        <f ca="1" t="shared" si="449"/>
        <v>45852</v>
      </c>
      <c r="I2873" s="344" t="str">
        <f ca="1" t="shared" si="450"/>
        <v>ETC扣款</v>
      </c>
      <c r="J2873" s="344" t="str">
        <f ca="1" t="shared" si="451"/>
        <v>项目成本</v>
      </c>
      <c r="K2873" s="345">
        <f ca="1" t="shared" si="452"/>
        <v>0</v>
      </c>
      <c r="L2873" s="345">
        <f ca="1" t="shared" si="453"/>
        <v>159.12</v>
      </c>
      <c r="M2873" s="345">
        <f ca="1" t="shared" si="454"/>
        <v>471234.590000001</v>
      </c>
      <c r="N2873" s="345">
        <f ca="1" t="shared" si="455"/>
        <v>0</v>
      </c>
    </row>
    <row r="2874" ht="14.25" hidden="1" spans="1:14">
      <c r="A2874" s="334">
        <f>档案!A2873</f>
        <v>0</v>
      </c>
      <c r="B2874" s="334">
        <f ca="1" t="shared" si="448"/>
        <v>1</v>
      </c>
      <c r="D2874" s="334">
        <f ca="1" t="shared" si="456"/>
        <v>9</v>
      </c>
      <c r="E2874" s="327">
        <f ca="1" t="shared" si="457"/>
        <v>1535</v>
      </c>
      <c r="F2874" s="327" t="str">
        <f ca="1">VLOOKUP(D2874,档案!A:C,3,FALSE)</f>
        <v>武汉开明</v>
      </c>
      <c r="G2874" s="338" t="str">
        <f ca="1">VLOOKUP(D2874,档案!A:B,2,FALSE)</f>
        <v>农商行豹澥支行310028</v>
      </c>
      <c r="H2874" s="328">
        <f ca="1" t="shared" si="449"/>
        <v>45853</v>
      </c>
      <c r="I2874" s="344" t="str">
        <f ca="1" t="shared" si="450"/>
        <v>生产部李莉莉用款5.19-6.30吊车、翻斗车使用费用付日照京华货运有限公司</v>
      </c>
      <c r="J2874" s="344" t="str">
        <f ca="1" t="shared" si="451"/>
        <v>项目成本</v>
      </c>
      <c r="K2874" s="345">
        <f ca="1" t="shared" si="452"/>
        <v>0</v>
      </c>
      <c r="L2874" s="345">
        <f ca="1" t="shared" si="453"/>
        <v>17918.39</v>
      </c>
      <c r="M2874" s="345">
        <f ca="1" t="shared" si="454"/>
        <v>453316.200000001</v>
      </c>
      <c r="N2874" s="345">
        <f ca="1" t="shared" si="455"/>
        <v>0</v>
      </c>
    </row>
    <row r="2875" ht="14.25" hidden="1" spans="1:14">
      <c r="A2875" s="334">
        <f>档案!A2874</f>
        <v>0</v>
      </c>
      <c r="B2875" s="334">
        <f ca="1" t="shared" si="448"/>
        <v>1</v>
      </c>
      <c r="D2875" s="334">
        <f ca="1" t="shared" si="456"/>
        <v>9</v>
      </c>
      <c r="E2875" s="327">
        <f ca="1" t="shared" si="457"/>
        <v>1536</v>
      </c>
      <c r="F2875" s="327" t="str">
        <f ca="1">VLOOKUP(D2875,档案!A:C,3,FALSE)</f>
        <v>武汉开明</v>
      </c>
      <c r="G2875" s="338" t="str">
        <f ca="1">VLOOKUP(D2875,档案!A:B,2,FALSE)</f>
        <v>农商行豹澥支行310028</v>
      </c>
      <c r="H2875" s="328">
        <f ca="1" t="shared" si="449"/>
        <v>45853</v>
      </c>
      <c r="I2875" s="344" t="str">
        <f ca="1" t="shared" si="450"/>
        <v>ETC扣款</v>
      </c>
      <c r="J2875" s="344" t="str">
        <f ca="1" t="shared" si="451"/>
        <v>项目成本</v>
      </c>
      <c r="K2875" s="345">
        <f ca="1" t="shared" si="452"/>
        <v>0</v>
      </c>
      <c r="L2875" s="345">
        <f ca="1" t="shared" si="453"/>
        <v>15</v>
      </c>
      <c r="M2875" s="345">
        <f ca="1" t="shared" si="454"/>
        <v>453301.200000001</v>
      </c>
      <c r="N2875" s="345">
        <f ca="1" t="shared" si="455"/>
        <v>0</v>
      </c>
    </row>
    <row r="2876" ht="14.25" hidden="1" spans="1:14">
      <c r="A2876" s="334">
        <f>档案!A2875</f>
        <v>0</v>
      </c>
      <c r="B2876" s="334">
        <f ca="1" t="shared" si="448"/>
        <v>1</v>
      </c>
      <c r="D2876" s="334">
        <f ca="1" t="shared" si="456"/>
        <v>9</v>
      </c>
      <c r="E2876" s="327">
        <f ca="1" t="shared" si="457"/>
        <v>1537</v>
      </c>
      <c r="F2876" s="327" t="str">
        <f ca="1">VLOOKUP(D2876,档案!A:C,3,FALSE)</f>
        <v>武汉开明</v>
      </c>
      <c r="G2876" s="338" t="str">
        <f ca="1">VLOOKUP(D2876,档案!A:B,2,FALSE)</f>
        <v>农商行豹澥支行310028</v>
      </c>
      <c r="H2876" s="328">
        <f ca="1" t="shared" si="449"/>
        <v>45854</v>
      </c>
      <c r="I2876" s="344" t="str">
        <f ca="1" t="shared" si="450"/>
        <v>收到汪余欢退回青海发投大修项目水桶押金</v>
      </c>
      <c r="J2876" s="344" t="str">
        <f ca="1" t="shared" si="451"/>
        <v>其他收款</v>
      </c>
      <c r="K2876" s="345">
        <f ca="1" t="shared" si="452"/>
        <v>120</v>
      </c>
      <c r="L2876" s="345">
        <f ca="1" t="shared" si="453"/>
        <v>0</v>
      </c>
      <c r="M2876" s="345">
        <f ca="1" t="shared" si="454"/>
        <v>453421.200000001</v>
      </c>
      <c r="N2876" s="345">
        <f ca="1" t="shared" si="455"/>
        <v>0</v>
      </c>
    </row>
    <row r="2877" ht="14.25" hidden="1" spans="1:14">
      <c r="A2877" s="334">
        <f>档案!A2876</f>
        <v>0</v>
      </c>
      <c r="B2877" s="334">
        <f ca="1" t="shared" si="448"/>
        <v>1</v>
      </c>
      <c r="D2877" s="334">
        <f ca="1" t="shared" si="456"/>
        <v>9</v>
      </c>
      <c r="E2877" s="327">
        <f ca="1" t="shared" si="457"/>
        <v>1538</v>
      </c>
      <c r="F2877" s="327" t="str">
        <f ca="1">VLOOKUP(D2877,档案!A:C,3,FALSE)</f>
        <v>武汉开明</v>
      </c>
      <c r="G2877" s="338" t="str">
        <f ca="1">VLOOKUP(D2877,档案!A:B,2,FALSE)</f>
        <v>农商行豹澥支行310028</v>
      </c>
      <c r="H2877" s="328">
        <f ca="1" t="shared" si="449"/>
        <v>45854</v>
      </c>
      <c r="I2877" s="344" t="str">
        <f ca="1" t="shared" si="450"/>
        <v>生产部李权智用款内蒙古宜化项目租两个活动板房，押金11000+租金1260+出厂运费750=13010元付乌达区永固钢结构工程部(个体工商户)--公司</v>
      </c>
      <c r="J2877" s="344" t="str">
        <f ca="1" t="shared" si="451"/>
        <v>项目成本</v>
      </c>
      <c r="K2877" s="345">
        <f ca="1" t="shared" si="452"/>
        <v>0</v>
      </c>
      <c r="L2877" s="345">
        <f ca="1" t="shared" si="453"/>
        <v>13010</v>
      </c>
      <c r="M2877" s="345">
        <f ca="1" t="shared" si="454"/>
        <v>440411.200000001</v>
      </c>
      <c r="N2877" s="345">
        <f ca="1" t="shared" si="455"/>
        <v>0</v>
      </c>
    </row>
    <row r="2878" ht="14.25" hidden="1" spans="1:14">
      <c r="A2878" s="334">
        <f>档案!A2877</f>
        <v>0</v>
      </c>
      <c r="B2878" s="334">
        <f ca="1" t="shared" si="448"/>
        <v>1</v>
      </c>
      <c r="D2878" s="334">
        <f ca="1" t="shared" si="456"/>
        <v>9</v>
      </c>
      <c r="E2878" s="327">
        <f ca="1" t="shared" si="457"/>
        <v>1539</v>
      </c>
      <c r="F2878" s="327" t="str">
        <f ca="1">VLOOKUP(D2878,档案!A:C,3,FALSE)</f>
        <v>武汉开明</v>
      </c>
      <c r="G2878" s="338" t="str">
        <f ca="1">VLOOKUP(D2878,档案!A:B,2,FALSE)</f>
        <v>农商行豹澥支行310028</v>
      </c>
      <c r="H2878" s="328">
        <f ca="1" t="shared" si="449"/>
        <v>45854</v>
      </c>
      <c r="I2878" s="344" t="str">
        <f ca="1" t="shared" si="450"/>
        <v>生产部李权智用款日照钢铁项目夏季防暑降温物品及库存补库物资及部分大修用消耗品付日照维刚商贸有限公司--公司</v>
      </c>
      <c r="J2878" s="344" t="str">
        <f ca="1" t="shared" si="451"/>
        <v>项目成本</v>
      </c>
      <c r="K2878" s="345">
        <f ca="1" t="shared" si="452"/>
        <v>0</v>
      </c>
      <c r="L2878" s="345">
        <f ca="1" t="shared" si="453"/>
        <v>2246.6</v>
      </c>
      <c r="M2878" s="345">
        <f ca="1" t="shared" si="454"/>
        <v>438164.600000001</v>
      </c>
      <c r="N2878" s="345">
        <f ca="1" t="shared" si="455"/>
        <v>0</v>
      </c>
    </row>
    <row r="2879" ht="14.25" hidden="1" spans="1:14">
      <c r="A2879" s="334">
        <f>档案!A2878</f>
        <v>0</v>
      </c>
      <c r="B2879" s="334">
        <f ca="1" t="shared" si="448"/>
        <v>1</v>
      </c>
      <c r="D2879" s="334">
        <f ca="1" t="shared" si="456"/>
        <v>9</v>
      </c>
      <c r="E2879" s="327">
        <f ca="1" t="shared" si="457"/>
        <v>1540</v>
      </c>
      <c r="F2879" s="327" t="str">
        <f ca="1">VLOOKUP(D2879,档案!A:C,3,FALSE)</f>
        <v>武汉开明</v>
      </c>
      <c r="G2879" s="338" t="str">
        <f ca="1">VLOOKUP(D2879,档案!A:B,2,FALSE)</f>
        <v>农商行豹澥支行310028</v>
      </c>
      <c r="H2879" s="328">
        <f ca="1" t="shared" si="449"/>
        <v>45854</v>
      </c>
      <c r="I2879" s="344" t="str">
        <f ca="1" t="shared" si="450"/>
        <v>生产部李权智用款成渝钒钛项目19人5天生活费及上下班交通费付王国志--个人</v>
      </c>
      <c r="J2879" s="344" t="str">
        <f ca="1" t="shared" si="451"/>
        <v>项目成本</v>
      </c>
      <c r="K2879" s="345">
        <f ca="1" t="shared" si="452"/>
        <v>0</v>
      </c>
      <c r="L2879" s="345">
        <f ca="1" t="shared" si="453"/>
        <v>2875</v>
      </c>
      <c r="M2879" s="345">
        <f ca="1" t="shared" si="454"/>
        <v>435289.600000001</v>
      </c>
      <c r="N2879" s="345">
        <f ca="1" t="shared" si="455"/>
        <v>0</v>
      </c>
    </row>
    <row r="2880" ht="14.25" hidden="1" spans="1:14">
      <c r="A2880" s="334">
        <f>档案!A2879</f>
        <v>0</v>
      </c>
      <c r="B2880" s="334">
        <f ca="1" t="shared" si="448"/>
        <v>1</v>
      </c>
      <c r="D2880" s="334">
        <f ca="1" t="shared" si="456"/>
        <v>9</v>
      </c>
      <c r="E2880" s="327">
        <f ca="1" t="shared" si="457"/>
        <v>1541</v>
      </c>
      <c r="F2880" s="327" t="str">
        <f ca="1">VLOOKUP(D2880,档案!A:C,3,FALSE)</f>
        <v>武汉开明</v>
      </c>
      <c r="G2880" s="338" t="str">
        <f ca="1">VLOOKUP(D2880,档案!A:B,2,FALSE)</f>
        <v>农商行豹澥支行310028</v>
      </c>
      <c r="H2880" s="328">
        <f ca="1" t="shared" si="449"/>
        <v>45854</v>
      </c>
      <c r="I2880" s="344" t="str">
        <f ca="1" t="shared" si="450"/>
        <v>王国志借支成渝钒钛外协车费--个人</v>
      </c>
      <c r="J2880" s="344" t="str">
        <f ca="1" t="shared" si="451"/>
        <v>付日常费用</v>
      </c>
      <c r="K2880" s="345">
        <f ca="1" t="shared" si="452"/>
        <v>0</v>
      </c>
      <c r="L2880" s="345">
        <f ca="1" t="shared" si="453"/>
        <v>5000</v>
      </c>
      <c r="M2880" s="345">
        <f ca="1" t="shared" si="454"/>
        <v>430289.600000001</v>
      </c>
      <c r="N2880" s="345">
        <f ca="1" t="shared" si="455"/>
        <v>0</v>
      </c>
    </row>
    <row r="2881" ht="14.25" hidden="1" spans="1:14">
      <c r="A2881" s="334">
        <f>档案!A2880</f>
        <v>0</v>
      </c>
      <c r="B2881" s="334">
        <f ca="1" t="shared" si="448"/>
        <v>1</v>
      </c>
      <c r="D2881" s="334">
        <f ca="1" t="shared" si="456"/>
        <v>9</v>
      </c>
      <c r="E2881" s="327">
        <f ca="1" t="shared" si="457"/>
        <v>1542</v>
      </c>
      <c r="F2881" s="327" t="str">
        <f ca="1">VLOOKUP(D2881,档案!A:C,3,FALSE)</f>
        <v>武汉开明</v>
      </c>
      <c r="G2881" s="338" t="str">
        <f ca="1">VLOOKUP(D2881,档案!A:B,2,FALSE)</f>
        <v>农商行豹澥支行310028</v>
      </c>
      <c r="H2881" s="328">
        <f ca="1" t="shared" si="449"/>
        <v>45854</v>
      </c>
      <c r="I2881" s="344" t="str">
        <f ca="1" t="shared" si="450"/>
        <v>何俊杰借支内蒙古宜化备用金</v>
      </c>
      <c r="J2881" s="344" t="str">
        <f ca="1" t="shared" si="451"/>
        <v>付日常费用</v>
      </c>
      <c r="K2881" s="345">
        <f ca="1" t="shared" si="452"/>
        <v>0</v>
      </c>
      <c r="L2881" s="345">
        <f ca="1" t="shared" si="453"/>
        <v>5000</v>
      </c>
      <c r="M2881" s="345">
        <f ca="1" t="shared" si="454"/>
        <v>425289.600000001</v>
      </c>
      <c r="N2881" s="345">
        <f ca="1" t="shared" si="455"/>
        <v>0</v>
      </c>
    </row>
    <row r="2882" ht="14.25" hidden="1" spans="1:14">
      <c r="A2882" s="334">
        <f>档案!A2881</f>
        <v>0</v>
      </c>
      <c r="B2882" s="334">
        <f ca="1" t="shared" si="448"/>
        <v>1</v>
      </c>
      <c r="D2882" s="334">
        <f ca="1" t="shared" si="456"/>
        <v>9</v>
      </c>
      <c r="E2882" s="327">
        <f ca="1" t="shared" si="457"/>
        <v>1543</v>
      </c>
      <c r="F2882" s="327" t="str">
        <f ca="1">VLOOKUP(D2882,档案!A:C,3,FALSE)</f>
        <v>武汉开明</v>
      </c>
      <c r="G2882" s="338" t="str">
        <f ca="1">VLOOKUP(D2882,档案!A:B,2,FALSE)</f>
        <v>农商行豹澥支行310028</v>
      </c>
      <c r="H2882" s="328">
        <f ca="1" t="shared" si="449"/>
        <v>45854</v>
      </c>
      <c r="I2882" s="344" t="str">
        <f ca="1" t="shared" si="450"/>
        <v>王国志借支成渝钒钛外协车费--个人</v>
      </c>
      <c r="J2882" s="344" t="str">
        <f ca="1" t="shared" si="451"/>
        <v>付日常费用</v>
      </c>
      <c r="K2882" s="345">
        <f ca="1" t="shared" si="452"/>
        <v>0</v>
      </c>
      <c r="L2882" s="345">
        <f ca="1" t="shared" si="453"/>
        <v>5000</v>
      </c>
      <c r="M2882" s="345">
        <f ca="1" t="shared" si="454"/>
        <v>420289.600000001</v>
      </c>
      <c r="N2882" s="345">
        <f ca="1" t="shared" si="455"/>
        <v>0</v>
      </c>
    </row>
    <row r="2883" ht="14.25" hidden="1" spans="1:14">
      <c r="A2883" s="334">
        <f>档案!A2882</f>
        <v>0</v>
      </c>
      <c r="B2883" s="334">
        <f ca="1" t="shared" ref="B2883:B2946" si="458">COUNTA(INDIRECT("'"&amp;A2883&amp;"'!a:a"))</f>
        <v>1</v>
      </c>
      <c r="D2883" s="334">
        <f ca="1" t="shared" si="456"/>
        <v>9</v>
      </c>
      <c r="E2883" s="327">
        <f ca="1" t="shared" si="457"/>
        <v>1544</v>
      </c>
      <c r="F2883" s="327" t="str">
        <f ca="1">VLOOKUP(D2883,档案!A:C,3,FALSE)</f>
        <v>武汉开明</v>
      </c>
      <c r="G2883" s="338" t="str">
        <f ca="1">VLOOKUP(D2883,档案!A:B,2,FALSE)</f>
        <v>农商行豹澥支行310028</v>
      </c>
      <c r="H2883" s="328">
        <f ca="1" t="shared" ref="H2883:H2946" si="459">INDEX(INDIRECT("'"&amp;$D2883&amp;"'!A:g"),$E2883,COLUMN()-7)</f>
        <v>45854</v>
      </c>
      <c r="I2883" s="344" t="str">
        <f ca="1" t="shared" ref="I2883:I2946" si="460">INDEX(INDIRECT("'"&amp;$D2883&amp;"'!A:g"),$E2883,COLUMN()-7)</f>
        <v>ETC扣款</v>
      </c>
      <c r="J2883" s="344" t="str">
        <f ca="1" t="shared" ref="J2883:J2946" si="461">INDEX(INDIRECT("'"&amp;$D2883&amp;"'!A:g"),$E2883,COLUMN()-7)</f>
        <v>项目成本</v>
      </c>
      <c r="K2883" s="345">
        <f ca="1" t="shared" ref="K2883:K2946" si="462">INDEX(INDIRECT("'"&amp;$D2883&amp;"'!A:g"),$E2883,COLUMN()-7)</f>
        <v>0</v>
      </c>
      <c r="L2883" s="345">
        <f ca="1" t="shared" ref="L2883:L2946" si="463">INDEX(INDIRECT("'"&amp;$D2883&amp;"'!A:g"),$E2883,COLUMN()-7)</f>
        <v>75.05</v>
      </c>
      <c r="M2883" s="345">
        <f ca="1" t="shared" ref="M2883:M2946" si="464">INDEX(INDIRECT("'"&amp;$D2883&amp;"'!A:g"),$E2883,COLUMN()-7)</f>
        <v>420214.550000001</v>
      </c>
      <c r="N2883" s="345">
        <f ca="1" t="shared" ref="N2883:N2946" si="465">INDEX(INDIRECT("'"&amp;$D2883&amp;"'!A:g"),$E2883,COLUMN()-7)</f>
        <v>0</v>
      </c>
    </row>
    <row r="2884" ht="14.25" hidden="1" spans="1:14">
      <c r="A2884" s="334">
        <f>档案!A2883</f>
        <v>0</v>
      </c>
      <c r="B2884" s="334">
        <f ca="1" t="shared" si="458"/>
        <v>1</v>
      </c>
      <c r="D2884" s="334">
        <f ca="1" t="shared" ref="D2884:D2947" si="466">IF(E2883&gt;=VLOOKUP(D2883,A:B,2,FALSE),D2883+1,D2883)</f>
        <v>9</v>
      </c>
      <c r="E2884" s="327">
        <f ca="1" t="shared" ref="E2884:E2947" si="467">IF(E2883&gt;=VLOOKUP(D2883,A:B,2,FALSE),3,E2883+1)</f>
        <v>1545</v>
      </c>
      <c r="F2884" s="327" t="str">
        <f ca="1">VLOOKUP(D2884,档案!A:C,3,FALSE)</f>
        <v>武汉开明</v>
      </c>
      <c r="G2884" s="338" t="str">
        <f ca="1">VLOOKUP(D2884,档案!A:B,2,FALSE)</f>
        <v>农商行豹澥支行310028</v>
      </c>
      <c r="H2884" s="328">
        <f ca="1" t="shared" si="459"/>
        <v>45855</v>
      </c>
      <c r="I2884" s="344" t="str">
        <f ca="1" t="shared" si="460"/>
        <v>生产部李权智用款内蒙古宜化项目房屋押金500元+中介费500元+3个月水电费300元+房租6000元=7300元付王冶华--个人</v>
      </c>
      <c r="J2884" s="344" t="str">
        <f ca="1" t="shared" si="461"/>
        <v>项目成本</v>
      </c>
      <c r="K2884" s="345">
        <f ca="1" t="shared" si="462"/>
        <v>0</v>
      </c>
      <c r="L2884" s="345">
        <f ca="1" t="shared" si="463"/>
        <v>7300</v>
      </c>
      <c r="M2884" s="345">
        <f ca="1" t="shared" si="464"/>
        <v>412914.550000001</v>
      </c>
      <c r="N2884" s="345">
        <f ca="1" t="shared" si="465"/>
        <v>0</v>
      </c>
    </row>
    <row r="2885" ht="14.25" hidden="1" spans="1:14">
      <c r="A2885" s="334">
        <f>档案!A2884</f>
        <v>0</v>
      </c>
      <c r="B2885" s="334">
        <f ca="1" t="shared" si="458"/>
        <v>1</v>
      </c>
      <c r="D2885" s="334">
        <f ca="1" t="shared" si="466"/>
        <v>9</v>
      </c>
      <c r="E2885" s="327">
        <f ca="1" t="shared" si="467"/>
        <v>1546</v>
      </c>
      <c r="F2885" s="327" t="str">
        <f ca="1">VLOOKUP(D2885,档案!A:C,3,FALSE)</f>
        <v>武汉开明</v>
      </c>
      <c r="G2885" s="338" t="str">
        <f ca="1">VLOOKUP(D2885,档案!A:B,2,FALSE)</f>
        <v>农商行豹澥支行310028</v>
      </c>
      <c r="H2885" s="328">
        <f ca="1" t="shared" si="459"/>
        <v>45855</v>
      </c>
      <c r="I2885" s="344" t="str">
        <f ca="1" t="shared" si="460"/>
        <v>转姚煜均借支</v>
      </c>
      <c r="J2885" s="344" t="str">
        <f ca="1" t="shared" si="461"/>
        <v>付日常费用</v>
      </c>
      <c r="K2885" s="345">
        <f ca="1" t="shared" si="462"/>
        <v>0</v>
      </c>
      <c r="L2885" s="345">
        <f ca="1" t="shared" si="463"/>
        <v>2000</v>
      </c>
      <c r="M2885" s="345">
        <f ca="1" t="shared" si="464"/>
        <v>410914.550000001</v>
      </c>
      <c r="N2885" s="345">
        <f ca="1" t="shared" si="465"/>
        <v>0</v>
      </c>
    </row>
    <row r="2886" ht="14.25" hidden="1" spans="1:14">
      <c r="A2886" s="334">
        <f>档案!A2885</f>
        <v>0</v>
      </c>
      <c r="B2886" s="334">
        <f ca="1" t="shared" si="458"/>
        <v>1</v>
      </c>
      <c r="D2886" s="334">
        <f ca="1" t="shared" si="466"/>
        <v>9</v>
      </c>
      <c r="E2886" s="327">
        <f ca="1" t="shared" si="467"/>
        <v>1547</v>
      </c>
      <c r="F2886" s="327" t="str">
        <f ca="1">VLOOKUP(D2886,档案!A:C,3,FALSE)</f>
        <v>武汉开明</v>
      </c>
      <c r="G2886" s="338" t="str">
        <f ca="1">VLOOKUP(D2886,档案!A:B,2,FALSE)</f>
        <v>农商行豹澥支行310028</v>
      </c>
      <c r="H2886" s="328">
        <f ca="1" t="shared" si="459"/>
        <v>45855</v>
      </c>
      <c r="I2886" s="344" t="str">
        <f ca="1" t="shared" si="460"/>
        <v>转张霖泽借支</v>
      </c>
      <c r="J2886" s="344" t="str">
        <f ca="1" t="shared" si="461"/>
        <v>付日常费用</v>
      </c>
      <c r="K2886" s="345">
        <f ca="1" t="shared" si="462"/>
        <v>0</v>
      </c>
      <c r="L2886" s="345">
        <f ca="1" t="shared" si="463"/>
        <v>100000</v>
      </c>
      <c r="M2886" s="345">
        <f ca="1" t="shared" si="464"/>
        <v>310914.550000001</v>
      </c>
      <c r="N2886" s="345">
        <f ca="1" t="shared" si="465"/>
        <v>0</v>
      </c>
    </row>
    <row r="2887" ht="14.25" hidden="1" spans="1:14">
      <c r="A2887" s="334">
        <f>档案!A2886</f>
        <v>0</v>
      </c>
      <c r="B2887" s="334">
        <f ca="1" t="shared" si="458"/>
        <v>1</v>
      </c>
      <c r="D2887" s="334">
        <f ca="1" t="shared" si="466"/>
        <v>9</v>
      </c>
      <c r="E2887" s="327">
        <f ca="1" t="shared" si="467"/>
        <v>1548</v>
      </c>
      <c r="F2887" s="327" t="str">
        <f ca="1">VLOOKUP(D2887,档案!A:C,3,FALSE)</f>
        <v>武汉开明</v>
      </c>
      <c r="G2887" s="338" t="str">
        <f ca="1">VLOOKUP(D2887,档案!A:B,2,FALSE)</f>
        <v>农商行豹澥支行310028</v>
      </c>
      <c r="H2887" s="328">
        <f ca="1" t="shared" si="459"/>
        <v>45855</v>
      </c>
      <c r="I2887" s="344" t="str">
        <f ca="1" t="shared" si="460"/>
        <v>ETC扣款</v>
      </c>
      <c r="J2887" s="344" t="str">
        <f ca="1" t="shared" si="461"/>
        <v>项目成本</v>
      </c>
      <c r="K2887" s="345">
        <f ca="1" t="shared" si="462"/>
        <v>0</v>
      </c>
      <c r="L2887" s="345">
        <f ca="1" t="shared" si="463"/>
        <v>75.05</v>
      </c>
      <c r="M2887" s="345">
        <f ca="1" t="shared" si="464"/>
        <v>310839.500000001</v>
      </c>
      <c r="N2887" s="345">
        <f ca="1" t="shared" si="465"/>
        <v>0</v>
      </c>
    </row>
    <row r="2888" ht="14.25" hidden="1" spans="1:14">
      <c r="A2888" s="334">
        <f>档案!A2887</f>
        <v>0</v>
      </c>
      <c r="B2888" s="334">
        <f ca="1" t="shared" si="458"/>
        <v>1</v>
      </c>
      <c r="D2888" s="334">
        <f ca="1" t="shared" si="466"/>
        <v>9</v>
      </c>
      <c r="E2888" s="327">
        <f ca="1" t="shared" si="467"/>
        <v>1549</v>
      </c>
      <c r="F2888" s="327" t="str">
        <f ca="1">VLOOKUP(D2888,档案!A:C,3,FALSE)</f>
        <v>武汉开明</v>
      </c>
      <c r="G2888" s="338" t="str">
        <f ca="1">VLOOKUP(D2888,档案!A:B,2,FALSE)</f>
        <v>农商行豹澥支行310028</v>
      </c>
      <c r="H2888" s="328">
        <f ca="1" t="shared" si="459"/>
        <v>45856</v>
      </c>
      <c r="I2888" s="344" t="str">
        <f ca="1" t="shared" si="460"/>
        <v>销售部刘江波报销伊犁钢铁6.27入厂体检费--个人</v>
      </c>
      <c r="J2888" s="344" t="str">
        <f ca="1" t="shared" si="461"/>
        <v>项目成本</v>
      </c>
      <c r="K2888" s="345">
        <f ca="1" t="shared" si="462"/>
        <v>0</v>
      </c>
      <c r="L2888" s="345">
        <f ca="1" t="shared" si="463"/>
        <v>79.55</v>
      </c>
      <c r="M2888" s="345">
        <f ca="1" t="shared" si="464"/>
        <v>310759.950000001</v>
      </c>
      <c r="N2888" s="345">
        <f ca="1" t="shared" si="465"/>
        <v>0</v>
      </c>
    </row>
    <row r="2889" ht="14.25" hidden="1" spans="1:14">
      <c r="A2889" s="334">
        <f>档案!A2888</f>
        <v>0</v>
      </c>
      <c r="B2889" s="334">
        <f ca="1" t="shared" si="458"/>
        <v>1</v>
      </c>
      <c r="D2889" s="334">
        <f ca="1" t="shared" si="466"/>
        <v>9</v>
      </c>
      <c r="E2889" s="327">
        <f ca="1" t="shared" si="467"/>
        <v>1550</v>
      </c>
      <c r="F2889" s="327" t="str">
        <f ca="1">VLOOKUP(D2889,档案!A:C,3,FALSE)</f>
        <v>武汉开明</v>
      </c>
      <c r="G2889" s="338" t="str">
        <f ca="1">VLOOKUP(D2889,档案!A:B,2,FALSE)</f>
        <v>农商行豹澥支行310028</v>
      </c>
      <c r="H2889" s="328">
        <f ca="1" t="shared" si="459"/>
        <v>45856</v>
      </c>
      <c r="I2889" s="344" t="str">
        <f ca="1" t="shared" si="460"/>
        <v>销售部刘江波报销伊犁钢铁合同资料快递费--个人</v>
      </c>
      <c r="J2889" s="344" t="str">
        <f ca="1" t="shared" si="461"/>
        <v>项目成本</v>
      </c>
      <c r="K2889" s="345">
        <f ca="1" t="shared" si="462"/>
        <v>0</v>
      </c>
      <c r="L2889" s="345">
        <f ca="1" t="shared" si="463"/>
        <v>38</v>
      </c>
      <c r="M2889" s="345">
        <f ca="1" t="shared" si="464"/>
        <v>310721.950000001</v>
      </c>
      <c r="N2889" s="345">
        <f ca="1" t="shared" si="465"/>
        <v>0</v>
      </c>
    </row>
    <row r="2890" ht="14.25" hidden="1" spans="1:14">
      <c r="A2890" s="334">
        <f>档案!A2889</f>
        <v>0</v>
      </c>
      <c r="B2890" s="334">
        <f ca="1" t="shared" si="458"/>
        <v>1</v>
      </c>
      <c r="D2890" s="334">
        <f ca="1" t="shared" si="466"/>
        <v>9</v>
      </c>
      <c r="E2890" s="327">
        <f ca="1" t="shared" si="467"/>
        <v>1551</v>
      </c>
      <c r="F2890" s="327" t="str">
        <f ca="1">VLOOKUP(D2890,档案!A:C,3,FALSE)</f>
        <v>武汉开明</v>
      </c>
      <c r="G2890" s="338" t="str">
        <f ca="1">VLOOKUP(D2890,档案!A:B,2,FALSE)</f>
        <v>农商行豹澥支行310028</v>
      </c>
      <c r="H2890" s="328">
        <f ca="1" t="shared" si="459"/>
        <v>45856</v>
      </c>
      <c r="I2890" s="344" t="str">
        <f ca="1" t="shared" si="460"/>
        <v>生产部林家祥报销7月2日 依维柯AP86J2 更换轮胎费用--个人</v>
      </c>
      <c r="J2890" s="344" t="str">
        <f ca="1" t="shared" si="461"/>
        <v>项目成本</v>
      </c>
      <c r="K2890" s="345">
        <f ca="1" t="shared" si="462"/>
        <v>0</v>
      </c>
      <c r="L2890" s="345">
        <f ca="1" t="shared" si="463"/>
        <v>90</v>
      </c>
      <c r="M2890" s="345">
        <f ca="1" t="shared" si="464"/>
        <v>310631.950000001</v>
      </c>
      <c r="N2890" s="345">
        <f ca="1" t="shared" si="465"/>
        <v>0</v>
      </c>
    </row>
    <row r="2891" ht="14.25" hidden="1" spans="1:14">
      <c r="A2891" s="334">
        <f>档案!A2890</f>
        <v>0</v>
      </c>
      <c r="B2891" s="334">
        <f ca="1" t="shared" si="458"/>
        <v>1</v>
      </c>
      <c r="D2891" s="334">
        <f ca="1" t="shared" si="466"/>
        <v>9</v>
      </c>
      <c r="E2891" s="327">
        <f ca="1" t="shared" si="467"/>
        <v>1552</v>
      </c>
      <c r="F2891" s="327" t="str">
        <f ca="1">VLOOKUP(D2891,档案!A:C,3,FALSE)</f>
        <v>武汉开明</v>
      </c>
      <c r="G2891" s="338" t="str">
        <f ca="1">VLOOKUP(D2891,档案!A:B,2,FALSE)</f>
        <v>农商行豹澥支行310028</v>
      </c>
      <c r="H2891" s="328">
        <f ca="1" t="shared" si="459"/>
        <v>45856</v>
      </c>
      <c r="I2891" s="344" t="str">
        <f ca="1" t="shared" si="460"/>
        <v>财务部汪余欢报销青海发投大修期间饮用水费用--个人</v>
      </c>
      <c r="J2891" s="344" t="str">
        <f ca="1" t="shared" si="461"/>
        <v>项目成本</v>
      </c>
      <c r="K2891" s="345">
        <f ca="1" t="shared" si="462"/>
        <v>0</v>
      </c>
      <c r="L2891" s="345">
        <f ca="1" t="shared" si="463"/>
        <v>536</v>
      </c>
      <c r="M2891" s="345">
        <f ca="1" t="shared" si="464"/>
        <v>310095.950000001</v>
      </c>
      <c r="N2891" s="345">
        <f ca="1" t="shared" si="465"/>
        <v>0</v>
      </c>
    </row>
    <row r="2892" ht="14.25" hidden="1" spans="1:14">
      <c r="A2892" s="334">
        <f>档案!A2891</f>
        <v>0</v>
      </c>
      <c r="B2892" s="334">
        <f ca="1" t="shared" si="458"/>
        <v>1</v>
      </c>
      <c r="D2892" s="334">
        <f ca="1" t="shared" si="466"/>
        <v>9</v>
      </c>
      <c r="E2892" s="327">
        <f ca="1" t="shared" si="467"/>
        <v>1553</v>
      </c>
      <c r="F2892" s="327" t="str">
        <f ca="1">VLOOKUP(D2892,档案!A:C,3,FALSE)</f>
        <v>武汉开明</v>
      </c>
      <c r="G2892" s="338" t="str">
        <f ca="1">VLOOKUP(D2892,档案!A:B,2,FALSE)</f>
        <v>农商行豹澥支行310028</v>
      </c>
      <c r="H2892" s="328">
        <f ca="1" t="shared" si="459"/>
        <v>45856</v>
      </c>
      <c r="I2892" s="344" t="str">
        <f ca="1" t="shared" si="460"/>
        <v>财务部汪余欢报销青海发投大修员工培训用笔80支--个人</v>
      </c>
      <c r="J2892" s="344" t="str">
        <f ca="1" t="shared" si="461"/>
        <v>项目成本</v>
      </c>
      <c r="K2892" s="345">
        <f ca="1" t="shared" si="462"/>
        <v>0</v>
      </c>
      <c r="L2892" s="345">
        <f ca="1" t="shared" si="463"/>
        <v>65</v>
      </c>
      <c r="M2892" s="345">
        <f ca="1" t="shared" si="464"/>
        <v>310030.950000001</v>
      </c>
      <c r="N2892" s="345">
        <f ca="1" t="shared" si="465"/>
        <v>0</v>
      </c>
    </row>
    <row r="2893" ht="14.25" hidden="1" spans="1:14">
      <c r="A2893" s="334">
        <f>档案!A2892</f>
        <v>0</v>
      </c>
      <c r="B2893" s="334">
        <f ca="1" t="shared" si="458"/>
        <v>1</v>
      </c>
      <c r="D2893" s="334">
        <f ca="1" t="shared" si="466"/>
        <v>9</v>
      </c>
      <c r="E2893" s="327">
        <f ca="1" t="shared" si="467"/>
        <v>1554</v>
      </c>
      <c r="F2893" s="327" t="str">
        <f ca="1">VLOOKUP(D2893,档案!A:C,3,FALSE)</f>
        <v>武汉开明</v>
      </c>
      <c r="G2893" s="338" t="str">
        <f ca="1">VLOOKUP(D2893,档案!A:B,2,FALSE)</f>
        <v>农商行豹澥支行310028</v>
      </c>
      <c r="H2893" s="328">
        <f ca="1" t="shared" si="459"/>
        <v>45856</v>
      </c>
      <c r="I2893" s="344" t="str">
        <f ca="1" t="shared" si="460"/>
        <v>财务部汪余欢报销青海发投大修期间零星招待用香烟--个人</v>
      </c>
      <c r="J2893" s="344" t="str">
        <f ca="1" t="shared" si="461"/>
        <v>项目成本</v>
      </c>
      <c r="K2893" s="345">
        <f ca="1" t="shared" si="462"/>
        <v>0</v>
      </c>
      <c r="L2893" s="345">
        <f ca="1" t="shared" si="463"/>
        <v>190</v>
      </c>
      <c r="M2893" s="345">
        <f ca="1" t="shared" si="464"/>
        <v>309840.950000001</v>
      </c>
      <c r="N2893" s="345">
        <f ca="1" t="shared" si="465"/>
        <v>0</v>
      </c>
    </row>
    <row r="2894" ht="14.25" hidden="1" spans="1:14">
      <c r="A2894" s="334">
        <f>档案!A2893</f>
        <v>0</v>
      </c>
      <c r="B2894" s="334">
        <f ca="1" t="shared" si="458"/>
        <v>1</v>
      </c>
      <c r="D2894" s="334">
        <f ca="1" t="shared" si="466"/>
        <v>9</v>
      </c>
      <c r="E2894" s="327">
        <f ca="1" t="shared" si="467"/>
        <v>1555</v>
      </c>
      <c r="F2894" s="327" t="str">
        <f ca="1">VLOOKUP(D2894,档案!A:C,3,FALSE)</f>
        <v>武汉开明</v>
      </c>
      <c r="G2894" s="338" t="str">
        <f ca="1">VLOOKUP(D2894,档案!A:B,2,FALSE)</f>
        <v>农商行豹澥支行310028</v>
      </c>
      <c r="H2894" s="328">
        <f ca="1" t="shared" si="459"/>
        <v>45856</v>
      </c>
      <c r="I2894" s="344" t="str">
        <f ca="1" t="shared" si="460"/>
        <v>生产部马全花报销青海发投热电车间锅炉喷水减温器更换项目给工人买水费用--个人</v>
      </c>
      <c r="J2894" s="344" t="str">
        <f ca="1" t="shared" si="461"/>
        <v>项目成本</v>
      </c>
      <c r="K2894" s="345">
        <f ca="1" t="shared" si="462"/>
        <v>0</v>
      </c>
      <c r="L2894" s="345">
        <f ca="1" t="shared" si="463"/>
        <v>189.7</v>
      </c>
      <c r="M2894" s="345">
        <f ca="1" t="shared" si="464"/>
        <v>309651.250000001</v>
      </c>
      <c r="N2894" s="345">
        <f ca="1" t="shared" si="465"/>
        <v>0</v>
      </c>
    </row>
    <row r="2895" ht="14.25" hidden="1" spans="1:14">
      <c r="A2895" s="334">
        <f>档案!A2894</f>
        <v>0</v>
      </c>
      <c r="B2895" s="334">
        <f ca="1" t="shared" si="458"/>
        <v>1</v>
      </c>
      <c r="D2895" s="334">
        <f ca="1" t="shared" si="466"/>
        <v>9</v>
      </c>
      <c r="E2895" s="327">
        <f ca="1" t="shared" si="467"/>
        <v>1556</v>
      </c>
      <c r="F2895" s="327" t="str">
        <f ca="1">VLOOKUP(D2895,档案!A:C,3,FALSE)</f>
        <v>武汉开明</v>
      </c>
      <c r="G2895" s="338" t="str">
        <f ca="1">VLOOKUP(D2895,档案!A:B,2,FALSE)</f>
        <v>农商行豹澥支行310028</v>
      </c>
      <c r="H2895" s="328">
        <f ca="1" t="shared" si="459"/>
        <v>45856</v>
      </c>
      <c r="I2895" s="344" t="str">
        <f ca="1" t="shared" si="460"/>
        <v>生产部马全花报销青海发投重碱车间采购手套、加长螺丝刀、不锈钢焊条材料费--个人</v>
      </c>
      <c r="J2895" s="344" t="str">
        <f ca="1" t="shared" si="461"/>
        <v>项目成本</v>
      </c>
      <c r="K2895" s="345">
        <f ca="1" t="shared" si="462"/>
        <v>0</v>
      </c>
      <c r="L2895" s="345">
        <f ca="1" t="shared" si="463"/>
        <v>915</v>
      </c>
      <c r="M2895" s="345">
        <f ca="1" t="shared" si="464"/>
        <v>308736.250000001</v>
      </c>
      <c r="N2895" s="345">
        <f ca="1" t="shared" si="465"/>
        <v>0</v>
      </c>
    </row>
    <row r="2896" ht="14.25" hidden="1" spans="1:14">
      <c r="A2896" s="334">
        <f>档案!A2895</f>
        <v>0</v>
      </c>
      <c r="B2896" s="334">
        <f ca="1" t="shared" si="458"/>
        <v>1</v>
      </c>
      <c r="D2896" s="334">
        <f ca="1" t="shared" si="466"/>
        <v>9</v>
      </c>
      <c r="E2896" s="327">
        <f ca="1" t="shared" si="467"/>
        <v>1557</v>
      </c>
      <c r="F2896" s="327" t="str">
        <f ca="1">VLOOKUP(D2896,档案!A:C,3,FALSE)</f>
        <v>武汉开明</v>
      </c>
      <c r="G2896" s="338" t="str">
        <f ca="1">VLOOKUP(D2896,档案!A:B,2,FALSE)</f>
        <v>农商行豹澥支行310028</v>
      </c>
      <c r="H2896" s="328">
        <f ca="1" t="shared" si="459"/>
        <v>45856</v>
      </c>
      <c r="I2896" s="344" t="str">
        <f ca="1" t="shared" si="460"/>
        <v>生产部马全花报销青海发投除尘器风机基础螺栓切割，采购切割片--个人</v>
      </c>
      <c r="J2896" s="344" t="str">
        <f ca="1" t="shared" si="461"/>
        <v>项目成本</v>
      </c>
      <c r="K2896" s="345">
        <f ca="1" t="shared" si="462"/>
        <v>0</v>
      </c>
      <c r="L2896" s="345">
        <f ca="1" t="shared" si="463"/>
        <v>60</v>
      </c>
      <c r="M2896" s="345">
        <f ca="1" t="shared" si="464"/>
        <v>308676.250000001</v>
      </c>
      <c r="N2896" s="345">
        <f ca="1" t="shared" si="465"/>
        <v>0</v>
      </c>
    </row>
    <row r="2897" ht="14.25" hidden="1" spans="1:14">
      <c r="A2897" s="334">
        <f>档案!A2896</f>
        <v>0</v>
      </c>
      <c r="B2897" s="334">
        <f ca="1" t="shared" si="458"/>
        <v>1</v>
      </c>
      <c r="D2897" s="334">
        <f ca="1" t="shared" si="466"/>
        <v>9</v>
      </c>
      <c r="E2897" s="327">
        <f ca="1" t="shared" si="467"/>
        <v>1558</v>
      </c>
      <c r="F2897" s="327" t="str">
        <f ca="1">VLOOKUP(D2897,档案!A:C,3,FALSE)</f>
        <v>武汉开明</v>
      </c>
      <c r="G2897" s="338" t="str">
        <f ca="1">VLOOKUP(D2897,档案!A:B,2,FALSE)</f>
        <v>农商行豹澥支行310028</v>
      </c>
      <c r="H2897" s="328">
        <f ca="1" t="shared" si="459"/>
        <v>45856</v>
      </c>
      <c r="I2897" s="344" t="str">
        <f ca="1" t="shared" si="460"/>
        <v>生产部李晶报销日照钢铁材料采购费--个人</v>
      </c>
      <c r="J2897" s="344" t="str">
        <f ca="1" t="shared" si="461"/>
        <v>项目成本</v>
      </c>
      <c r="K2897" s="345">
        <f ca="1" t="shared" si="462"/>
        <v>0</v>
      </c>
      <c r="L2897" s="345">
        <f ca="1" t="shared" si="463"/>
        <v>1722</v>
      </c>
      <c r="M2897" s="345">
        <f ca="1" t="shared" si="464"/>
        <v>306954.250000001</v>
      </c>
      <c r="N2897" s="345">
        <f ca="1" t="shared" si="465"/>
        <v>0</v>
      </c>
    </row>
    <row r="2898" ht="14.25" hidden="1" spans="1:14">
      <c r="A2898" s="334">
        <f>档案!A2897</f>
        <v>0</v>
      </c>
      <c r="B2898" s="334">
        <f ca="1" t="shared" si="458"/>
        <v>1</v>
      </c>
      <c r="D2898" s="334">
        <f ca="1" t="shared" si="466"/>
        <v>9</v>
      </c>
      <c r="E2898" s="327">
        <f ca="1" t="shared" si="467"/>
        <v>1559</v>
      </c>
      <c r="F2898" s="327" t="str">
        <f ca="1">VLOOKUP(D2898,档案!A:C,3,FALSE)</f>
        <v>武汉开明</v>
      </c>
      <c r="G2898" s="338" t="str">
        <f ca="1">VLOOKUP(D2898,档案!A:B,2,FALSE)</f>
        <v>农商行豹澥支行310028</v>
      </c>
      <c r="H2898" s="328">
        <f ca="1" t="shared" si="459"/>
        <v>45856</v>
      </c>
      <c r="I2898" s="344" t="str">
        <f ca="1" t="shared" si="460"/>
        <v>财务部杨万成报销青海大修期间6.28-7.3馒头款--个人</v>
      </c>
      <c r="J2898" s="344" t="str">
        <f ca="1" t="shared" si="461"/>
        <v>项目成本</v>
      </c>
      <c r="K2898" s="345">
        <f ca="1" t="shared" si="462"/>
        <v>0</v>
      </c>
      <c r="L2898" s="345">
        <f ca="1" t="shared" si="463"/>
        <v>1256</v>
      </c>
      <c r="M2898" s="345">
        <f ca="1" t="shared" si="464"/>
        <v>305698.250000001</v>
      </c>
      <c r="N2898" s="345">
        <f ca="1" t="shared" si="465"/>
        <v>0</v>
      </c>
    </row>
    <row r="2899" ht="14.25" hidden="1" spans="1:14">
      <c r="A2899" s="334">
        <f>档案!A2898</f>
        <v>0</v>
      </c>
      <c r="B2899" s="334">
        <f ca="1" t="shared" si="458"/>
        <v>1</v>
      </c>
      <c r="D2899" s="334">
        <f ca="1" t="shared" si="466"/>
        <v>9</v>
      </c>
      <c r="E2899" s="327">
        <f ca="1" t="shared" si="467"/>
        <v>1560</v>
      </c>
      <c r="F2899" s="327" t="str">
        <f ca="1">VLOOKUP(D2899,档案!A:C,3,FALSE)</f>
        <v>武汉开明</v>
      </c>
      <c r="G2899" s="338" t="str">
        <f ca="1">VLOOKUP(D2899,档案!A:B,2,FALSE)</f>
        <v>农商行豹澥支行310028</v>
      </c>
      <c r="H2899" s="328">
        <f ca="1" t="shared" si="459"/>
        <v>45856</v>
      </c>
      <c r="I2899" s="344" t="str">
        <f ca="1" t="shared" si="460"/>
        <v>销售部刘江波报销伊犁钢铁项目部租房押金，租期2025年7月15日至2026年1月15日--个人</v>
      </c>
      <c r="J2899" s="344" t="str">
        <f ca="1" t="shared" si="461"/>
        <v>项目成本</v>
      </c>
      <c r="K2899" s="345">
        <f ca="1" t="shared" si="462"/>
        <v>0</v>
      </c>
      <c r="L2899" s="345">
        <f ca="1" t="shared" si="463"/>
        <v>700</v>
      </c>
      <c r="M2899" s="345">
        <f ca="1" t="shared" si="464"/>
        <v>304998.250000001</v>
      </c>
      <c r="N2899" s="345">
        <f ca="1" t="shared" si="465"/>
        <v>0</v>
      </c>
    </row>
    <row r="2900" ht="14.25" hidden="1" spans="1:14">
      <c r="A2900" s="334">
        <f>档案!A2899</f>
        <v>0</v>
      </c>
      <c r="B2900" s="334">
        <f ca="1" t="shared" si="458"/>
        <v>1</v>
      </c>
      <c r="D2900" s="334">
        <f ca="1" t="shared" si="466"/>
        <v>9</v>
      </c>
      <c r="E2900" s="327">
        <f ca="1" t="shared" si="467"/>
        <v>1561</v>
      </c>
      <c r="F2900" s="327" t="str">
        <f ca="1">VLOOKUP(D2900,档案!A:C,3,FALSE)</f>
        <v>武汉开明</v>
      </c>
      <c r="G2900" s="338" t="str">
        <f ca="1">VLOOKUP(D2900,档案!A:B,2,FALSE)</f>
        <v>农商行豹澥支行310028</v>
      </c>
      <c r="H2900" s="328">
        <f ca="1" t="shared" si="459"/>
        <v>45856</v>
      </c>
      <c r="I2900" s="344" t="str">
        <f ca="1" t="shared" si="460"/>
        <v>生产部李晶用款日照钢铁项目现场工人刘望易工资--个人</v>
      </c>
      <c r="J2900" s="344" t="str">
        <f ca="1" t="shared" si="461"/>
        <v>项目成本</v>
      </c>
      <c r="K2900" s="345">
        <f ca="1" t="shared" si="462"/>
        <v>0</v>
      </c>
      <c r="L2900" s="345">
        <f ca="1" t="shared" si="463"/>
        <v>22850</v>
      </c>
      <c r="M2900" s="345">
        <f ca="1" t="shared" si="464"/>
        <v>282148.250000001</v>
      </c>
      <c r="N2900" s="345">
        <f ca="1" t="shared" si="465"/>
        <v>0</v>
      </c>
    </row>
    <row r="2901" ht="14.25" hidden="1" spans="1:14">
      <c r="A2901" s="334">
        <f>档案!A2900</f>
        <v>0</v>
      </c>
      <c r="B2901" s="334">
        <f ca="1" t="shared" si="458"/>
        <v>1</v>
      </c>
      <c r="D2901" s="334">
        <f ca="1" t="shared" si="466"/>
        <v>9</v>
      </c>
      <c r="E2901" s="327">
        <f ca="1" t="shared" si="467"/>
        <v>1562</v>
      </c>
      <c r="F2901" s="327" t="str">
        <f ca="1">VLOOKUP(D2901,档案!A:C,3,FALSE)</f>
        <v>武汉开明</v>
      </c>
      <c r="G2901" s="338" t="str">
        <f ca="1">VLOOKUP(D2901,档案!A:B,2,FALSE)</f>
        <v>农商行豹澥支行310028</v>
      </c>
      <c r="H2901" s="328">
        <f ca="1" t="shared" si="459"/>
        <v>45856</v>
      </c>
      <c r="I2901" s="344" t="str">
        <f ca="1" t="shared" si="460"/>
        <v>销售部刘江波报销项目部房租，租期6个月，本次缴费7月15日至10月15日--个人</v>
      </c>
      <c r="J2901" s="344" t="str">
        <f ca="1" t="shared" si="461"/>
        <v>项目成本</v>
      </c>
      <c r="K2901" s="345">
        <f ca="1" t="shared" si="462"/>
        <v>0</v>
      </c>
      <c r="L2901" s="345">
        <f ca="1" t="shared" si="463"/>
        <v>2100</v>
      </c>
      <c r="M2901" s="345">
        <f ca="1" t="shared" si="464"/>
        <v>280048.250000001</v>
      </c>
      <c r="N2901" s="345">
        <f ca="1" t="shared" si="465"/>
        <v>0</v>
      </c>
    </row>
    <row r="2902" ht="14.25" hidden="1" spans="1:14">
      <c r="A2902" s="334">
        <f>档案!A2901</f>
        <v>0</v>
      </c>
      <c r="B2902" s="334">
        <f ca="1" t="shared" si="458"/>
        <v>1</v>
      </c>
      <c r="D2902" s="334">
        <f ca="1" t="shared" si="466"/>
        <v>9</v>
      </c>
      <c r="E2902" s="327">
        <f ca="1" t="shared" si="467"/>
        <v>1563</v>
      </c>
      <c r="F2902" s="327" t="str">
        <f ca="1">VLOOKUP(D2902,档案!A:C,3,FALSE)</f>
        <v>武汉开明</v>
      </c>
      <c r="G2902" s="338" t="str">
        <f ca="1">VLOOKUP(D2902,档案!A:B,2,FALSE)</f>
        <v>农商行豹澥支行310028</v>
      </c>
      <c r="H2902" s="328">
        <f ca="1" t="shared" si="459"/>
        <v>45856</v>
      </c>
      <c r="I2902" s="344" t="str">
        <f ca="1" t="shared" si="460"/>
        <v>生产部李权智用款江西赣锋锂业25.7.12安全罚款付江西赣锋锂业集团股份有限公司--个人</v>
      </c>
      <c r="J2902" s="344" t="str">
        <f ca="1" t="shared" si="461"/>
        <v>项目成本</v>
      </c>
      <c r="K2902" s="345">
        <f ca="1" t="shared" si="462"/>
        <v>0</v>
      </c>
      <c r="L2902" s="345">
        <f ca="1" t="shared" si="463"/>
        <v>200</v>
      </c>
      <c r="M2902" s="345">
        <f ca="1" t="shared" si="464"/>
        <v>279848.250000001</v>
      </c>
      <c r="N2902" s="345">
        <f ca="1" t="shared" si="465"/>
        <v>0</v>
      </c>
    </row>
    <row r="2903" ht="14.25" hidden="1" spans="1:14">
      <c r="A2903" s="334">
        <f>档案!A2902</f>
        <v>0</v>
      </c>
      <c r="B2903" s="334">
        <f ca="1" t="shared" si="458"/>
        <v>1</v>
      </c>
      <c r="D2903" s="334">
        <f ca="1" t="shared" si="466"/>
        <v>9</v>
      </c>
      <c r="E2903" s="327">
        <f ca="1" t="shared" si="467"/>
        <v>1564</v>
      </c>
      <c r="F2903" s="327" t="str">
        <f ca="1">VLOOKUP(D2903,档案!A:C,3,FALSE)</f>
        <v>武汉开明</v>
      </c>
      <c r="G2903" s="338" t="str">
        <f ca="1">VLOOKUP(D2903,档案!A:B,2,FALSE)</f>
        <v>农商行豹澥支行310028</v>
      </c>
      <c r="H2903" s="328">
        <f ca="1" t="shared" si="459"/>
        <v>45856</v>
      </c>
      <c r="I2903" s="344" t="str">
        <f ca="1" t="shared" si="460"/>
        <v>生产部李晶报销日照钢铁7月2日外协人员加班费--个人</v>
      </c>
      <c r="J2903" s="344" t="str">
        <f ca="1" t="shared" si="461"/>
        <v>项目成本</v>
      </c>
      <c r="K2903" s="345">
        <f ca="1" t="shared" si="462"/>
        <v>0</v>
      </c>
      <c r="L2903" s="345">
        <f ca="1" t="shared" si="463"/>
        <v>400</v>
      </c>
      <c r="M2903" s="345">
        <f ca="1" t="shared" si="464"/>
        <v>279448.250000001</v>
      </c>
      <c r="N2903" s="345">
        <f ca="1" t="shared" si="465"/>
        <v>0</v>
      </c>
    </row>
    <row r="2904" ht="14.25" hidden="1" spans="1:14">
      <c r="A2904" s="334">
        <f>档案!A2903</f>
        <v>0</v>
      </c>
      <c r="B2904" s="334">
        <f ca="1" t="shared" si="458"/>
        <v>1</v>
      </c>
      <c r="D2904" s="334">
        <f ca="1" t="shared" si="466"/>
        <v>9</v>
      </c>
      <c r="E2904" s="327">
        <f ca="1" t="shared" si="467"/>
        <v>1565</v>
      </c>
      <c r="F2904" s="327" t="str">
        <f ca="1">VLOOKUP(D2904,档案!A:C,3,FALSE)</f>
        <v>武汉开明</v>
      </c>
      <c r="G2904" s="338" t="str">
        <f ca="1">VLOOKUP(D2904,档案!A:B,2,FALSE)</f>
        <v>农商行豹澥支行310028</v>
      </c>
      <c r="H2904" s="328">
        <f ca="1" t="shared" si="459"/>
        <v>45856</v>
      </c>
      <c r="I2904" s="344" t="str">
        <f ca="1" t="shared" si="460"/>
        <v>生产部李晶报销日照钢铁7.10临时采购--个人</v>
      </c>
      <c r="J2904" s="344" t="str">
        <f ca="1" t="shared" si="461"/>
        <v>项目成本</v>
      </c>
      <c r="K2904" s="345">
        <f ca="1" t="shared" si="462"/>
        <v>0</v>
      </c>
      <c r="L2904" s="345">
        <f ca="1" t="shared" si="463"/>
        <v>385.3</v>
      </c>
      <c r="M2904" s="345">
        <f ca="1" t="shared" si="464"/>
        <v>279062.950000001</v>
      </c>
      <c r="N2904" s="345">
        <f ca="1" t="shared" si="465"/>
        <v>0</v>
      </c>
    </row>
    <row r="2905" ht="14.25" hidden="1" spans="1:14">
      <c r="A2905" s="334">
        <f>档案!A2904</f>
        <v>0</v>
      </c>
      <c r="B2905" s="334">
        <f ca="1" t="shared" si="458"/>
        <v>1</v>
      </c>
      <c r="D2905" s="334">
        <f ca="1" t="shared" si="466"/>
        <v>9</v>
      </c>
      <c r="E2905" s="327">
        <f ca="1" t="shared" si="467"/>
        <v>1566</v>
      </c>
      <c r="F2905" s="327" t="str">
        <f ca="1">VLOOKUP(D2905,档案!A:C,3,FALSE)</f>
        <v>武汉开明</v>
      </c>
      <c r="G2905" s="338" t="str">
        <f ca="1">VLOOKUP(D2905,档案!A:B,2,FALSE)</f>
        <v>农商行豹澥支行310028</v>
      </c>
      <c r="H2905" s="328">
        <f ca="1" t="shared" si="459"/>
        <v>45856</v>
      </c>
      <c r="I2905" s="344" t="str">
        <f ca="1" t="shared" si="460"/>
        <v>生产部喻志明报销成渝钒钛7.14加油费--个人</v>
      </c>
      <c r="J2905" s="344" t="str">
        <f ca="1" t="shared" si="461"/>
        <v>项目成本</v>
      </c>
      <c r="K2905" s="345">
        <f ca="1" t="shared" si="462"/>
        <v>0</v>
      </c>
      <c r="L2905" s="345">
        <f ca="1" t="shared" si="463"/>
        <v>200</v>
      </c>
      <c r="M2905" s="345">
        <f ca="1" t="shared" si="464"/>
        <v>278862.950000001</v>
      </c>
      <c r="N2905" s="345">
        <f ca="1" t="shared" si="465"/>
        <v>0</v>
      </c>
    </row>
    <row r="2906" ht="14.25" hidden="1" spans="1:14">
      <c r="A2906" s="334">
        <f>档案!A2905</f>
        <v>0</v>
      </c>
      <c r="B2906" s="334">
        <f ca="1" t="shared" si="458"/>
        <v>1</v>
      </c>
      <c r="D2906" s="334">
        <f ca="1" t="shared" si="466"/>
        <v>9</v>
      </c>
      <c r="E2906" s="327">
        <f ca="1" t="shared" si="467"/>
        <v>1567</v>
      </c>
      <c r="F2906" s="327" t="str">
        <f ca="1">VLOOKUP(D2906,档案!A:C,3,FALSE)</f>
        <v>武汉开明</v>
      </c>
      <c r="G2906" s="338" t="str">
        <f ca="1">VLOOKUP(D2906,档案!A:B,2,FALSE)</f>
        <v>农商行豹澥支行310028</v>
      </c>
      <c r="H2906" s="328">
        <f ca="1" t="shared" si="459"/>
        <v>45856</v>
      </c>
      <c r="I2906" s="344" t="str">
        <f ca="1" t="shared" si="460"/>
        <v>生产部喻志明报销成渝钒钛7.13交通费--个人</v>
      </c>
      <c r="J2906" s="344" t="str">
        <f ca="1" t="shared" si="461"/>
        <v>项目成本</v>
      </c>
      <c r="K2906" s="345">
        <f ca="1" t="shared" si="462"/>
        <v>0</v>
      </c>
      <c r="L2906" s="345">
        <f ca="1" t="shared" si="463"/>
        <v>991.6</v>
      </c>
      <c r="M2906" s="345">
        <f ca="1" t="shared" si="464"/>
        <v>277871.350000001</v>
      </c>
      <c r="N2906" s="345">
        <f ca="1" t="shared" si="465"/>
        <v>0</v>
      </c>
    </row>
    <row r="2907" ht="14.25" hidden="1" spans="1:14">
      <c r="A2907" s="334">
        <f>档案!A2906</f>
        <v>0</v>
      </c>
      <c r="B2907" s="334">
        <f ca="1" t="shared" si="458"/>
        <v>1</v>
      </c>
      <c r="D2907" s="334">
        <f ca="1" t="shared" si="466"/>
        <v>9</v>
      </c>
      <c r="E2907" s="327">
        <f ca="1" t="shared" si="467"/>
        <v>1568</v>
      </c>
      <c r="F2907" s="327" t="str">
        <f ca="1">VLOOKUP(D2907,档案!A:C,3,FALSE)</f>
        <v>武汉开明</v>
      </c>
      <c r="G2907" s="338" t="str">
        <f ca="1">VLOOKUP(D2907,档案!A:B,2,FALSE)</f>
        <v>农商行豹澥支行310028</v>
      </c>
      <c r="H2907" s="328">
        <f ca="1" t="shared" si="459"/>
        <v>45856</v>
      </c>
      <c r="I2907" s="344" t="str">
        <f ca="1" t="shared" si="460"/>
        <v>生产部何俊杰报销自驾开车前往山东日照钢铁、内蒙宜化、君正、中盐建材现场勘测及前往中盐吉兰泰投标现场--个人</v>
      </c>
      <c r="J2907" s="344" t="str">
        <f ca="1" t="shared" si="461"/>
        <v>项目成本</v>
      </c>
      <c r="K2907" s="345">
        <f ca="1" t="shared" si="462"/>
        <v>0</v>
      </c>
      <c r="L2907" s="345">
        <f ca="1" t="shared" si="463"/>
        <v>2418</v>
      </c>
      <c r="M2907" s="345">
        <f ca="1" t="shared" si="464"/>
        <v>275453.350000001</v>
      </c>
      <c r="N2907" s="345">
        <f ca="1" t="shared" si="465"/>
        <v>0</v>
      </c>
    </row>
    <row r="2908" ht="14.25" hidden="1" spans="1:14">
      <c r="A2908" s="334">
        <f>档案!A2907</f>
        <v>0</v>
      </c>
      <c r="B2908" s="334">
        <f ca="1" t="shared" si="458"/>
        <v>1</v>
      </c>
      <c r="D2908" s="334">
        <f ca="1" t="shared" si="466"/>
        <v>9</v>
      </c>
      <c r="E2908" s="327">
        <f ca="1" t="shared" si="467"/>
        <v>1569</v>
      </c>
      <c r="F2908" s="327" t="str">
        <f ca="1">VLOOKUP(D2908,档案!A:C,3,FALSE)</f>
        <v>武汉开明</v>
      </c>
      <c r="G2908" s="338" t="str">
        <f ca="1">VLOOKUP(D2908,档案!A:B,2,FALSE)</f>
        <v>农商行豹澥支行310028</v>
      </c>
      <c r="H2908" s="328">
        <f ca="1" t="shared" si="459"/>
        <v>45856</v>
      </c>
      <c r="I2908" s="344" t="str">
        <f ca="1" t="shared" si="460"/>
        <v>生产部李莉莉报销日照钢铁7月8日采购两个扫把--个人</v>
      </c>
      <c r="J2908" s="344" t="str">
        <f ca="1" t="shared" si="461"/>
        <v>项目成本</v>
      </c>
      <c r="K2908" s="345">
        <f ca="1" t="shared" si="462"/>
        <v>0</v>
      </c>
      <c r="L2908" s="345">
        <f ca="1" t="shared" si="463"/>
        <v>17</v>
      </c>
      <c r="M2908" s="345">
        <f ca="1" t="shared" si="464"/>
        <v>275436.350000001</v>
      </c>
      <c r="N2908" s="345">
        <f ca="1" t="shared" si="465"/>
        <v>0</v>
      </c>
    </row>
    <row r="2909" ht="14.25" hidden="1" spans="1:14">
      <c r="A2909" s="334">
        <f>档案!A2908</f>
        <v>0</v>
      </c>
      <c r="B2909" s="334">
        <f ca="1" t="shared" si="458"/>
        <v>1</v>
      </c>
      <c r="D2909" s="334">
        <f ca="1" t="shared" si="466"/>
        <v>9</v>
      </c>
      <c r="E2909" s="327">
        <f ca="1" t="shared" si="467"/>
        <v>1570</v>
      </c>
      <c r="F2909" s="327" t="str">
        <f ca="1">VLOOKUP(D2909,档案!A:C,3,FALSE)</f>
        <v>武汉开明</v>
      </c>
      <c r="G2909" s="338" t="str">
        <f ca="1">VLOOKUP(D2909,档案!A:B,2,FALSE)</f>
        <v>农商行豹澥支行310028</v>
      </c>
      <c r="H2909" s="328">
        <f ca="1" t="shared" si="459"/>
        <v>45856</v>
      </c>
      <c r="I2909" s="344" t="str">
        <f ca="1" t="shared" si="460"/>
        <v>生产部余永昕报销日照钢铁7.11叉车转运垫板费用--个人</v>
      </c>
      <c r="J2909" s="344" t="str">
        <f ca="1" t="shared" si="461"/>
        <v>项目成本</v>
      </c>
      <c r="K2909" s="345">
        <f ca="1" t="shared" si="462"/>
        <v>0</v>
      </c>
      <c r="L2909" s="345">
        <f ca="1" t="shared" si="463"/>
        <v>200</v>
      </c>
      <c r="M2909" s="345">
        <f ca="1" t="shared" si="464"/>
        <v>275236.350000001</v>
      </c>
      <c r="N2909" s="345">
        <f ca="1" t="shared" si="465"/>
        <v>0</v>
      </c>
    </row>
    <row r="2910" ht="14.25" hidden="1" spans="1:14">
      <c r="A2910" s="334">
        <f>档案!A2909</f>
        <v>0</v>
      </c>
      <c r="B2910" s="334">
        <f ca="1" t="shared" si="458"/>
        <v>1</v>
      </c>
      <c r="D2910" s="334">
        <f ca="1" t="shared" si="466"/>
        <v>9</v>
      </c>
      <c r="E2910" s="327">
        <f ca="1" t="shared" si="467"/>
        <v>1571</v>
      </c>
      <c r="F2910" s="327" t="str">
        <f ca="1">VLOOKUP(D2910,档案!A:C,3,FALSE)</f>
        <v>武汉开明</v>
      </c>
      <c r="G2910" s="338" t="str">
        <f ca="1">VLOOKUP(D2910,档案!A:B,2,FALSE)</f>
        <v>农商行豹澥支行310028</v>
      </c>
      <c r="H2910" s="328">
        <f ca="1" t="shared" si="459"/>
        <v>45856</v>
      </c>
      <c r="I2910" s="344" t="str">
        <f ca="1" t="shared" si="460"/>
        <v>生产部余永昕报销日照钢铁7.4打车去顺丰快递来回交通费--个人</v>
      </c>
      <c r="J2910" s="344" t="str">
        <f ca="1" t="shared" si="461"/>
        <v>项目成本</v>
      </c>
      <c r="K2910" s="345">
        <f ca="1" t="shared" si="462"/>
        <v>0</v>
      </c>
      <c r="L2910" s="345">
        <f ca="1" t="shared" si="463"/>
        <v>29.8</v>
      </c>
      <c r="M2910" s="345">
        <f ca="1" t="shared" si="464"/>
        <v>275206.550000001</v>
      </c>
      <c r="N2910" s="345">
        <f ca="1" t="shared" si="465"/>
        <v>0</v>
      </c>
    </row>
    <row r="2911" ht="14.25" hidden="1" spans="1:14">
      <c r="A2911" s="334">
        <f>档案!A2910</f>
        <v>0</v>
      </c>
      <c r="B2911" s="334">
        <f ca="1" t="shared" si="458"/>
        <v>1</v>
      </c>
      <c r="D2911" s="334">
        <f ca="1" t="shared" si="466"/>
        <v>9</v>
      </c>
      <c r="E2911" s="327">
        <f ca="1" t="shared" si="467"/>
        <v>1572</v>
      </c>
      <c r="F2911" s="327" t="str">
        <f ca="1">VLOOKUP(D2911,档案!A:C,3,FALSE)</f>
        <v>武汉开明</v>
      </c>
      <c r="G2911" s="338" t="str">
        <f ca="1">VLOOKUP(D2911,档案!A:B,2,FALSE)</f>
        <v>农商行豹澥支行310028</v>
      </c>
      <c r="H2911" s="328">
        <f ca="1" t="shared" si="459"/>
        <v>45856</v>
      </c>
      <c r="I2911" s="344" t="str">
        <f ca="1" t="shared" si="460"/>
        <v>生产部余永昕报销7.6永钢租小货车拉工具卸货--个人</v>
      </c>
      <c r="J2911" s="344" t="str">
        <f ca="1" t="shared" si="461"/>
        <v>项目成本</v>
      </c>
      <c r="K2911" s="345">
        <f ca="1" t="shared" si="462"/>
        <v>0</v>
      </c>
      <c r="L2911" s="345">
        <f ca="1" t="shared" si="463"/>
        <v>300</v>
      </c>
      <c r="M2911" s="345">
        <f ca="1" t="shared" si="464"/>
        <v>274906.550000001</v>
      </c>
      <c r="N2911" s="345">
        <f ca="1" t="shared" si="465"/>
        <v>0</v>
      </c>
    </row>
    <row r="2912" ht="14.25" hidden="1" spans="1:14">
      <c r="A2912" s="334">
        <f>档案!A2911</f>
        <v>0</v>
      </c>
      <c r="B2912" s="334">
        <f ca="1" t="shared" si="458"/>
        <v>1</v>
      </c>
      <c r="D2912" s="334">
        <f ca="1" t="shared" si="466"/>
        <v>9</v>
      </c>
      <c r="E2912" s="327">
        <f ca="1" t="shared" si="467"/>
        <v>1573</v>
      </c>
      <c r="F2912" s="327" t="str">
        <f ca="1">VLOOKUP(D2912,档案!A:C,3,FALSE)</f>
        <v>武汉开明</v>
      </c>
      <c r="G2912" s="338" t="str">
        <f ca="1">VLOOKUP(D2912,档案!A:B,2,FALSE)</f>
        <v>农商行豹澥支行310028</v>
      </c>
      <c r="H2912" s="328">
        <f ca="1" t="shared" si="459"/>
        <v>45856</v>
      </c>
      <c r="I2912" s="344" t="str">
        <f ca="1" t="shared" si="460"/>
        <v>生产部余永昕报销永钢租电动车两台一个月--个人</v>
      </c>
      <c r="J2912" s="344" t="str">
        <f ca="1" t="shared" si="461"/>
        <v>项目成本</v>
      </c>
      <c r="K2912" s="345">
        <f ca="1" t="shared" si="462"/>
        <v>0</v>
      </c>
      <c r="L2912" s="345">
        <f ca="1" t="shared" si="463"/>
        <v>200</v>
      </c>
      <c r="M2912" s="345">
        <f ca="1" t="shared" si="464"/>
        <v>274706.550000001</v>
      </c>
      <c r="N2912" s="345">
        <f ca="1" t="shared" si="465"/>
        <v>0</v>
      </c>
    </row>
    <row r="2913" ht="14.25" hidden="1" spans="1:14">
      <c r="A2913" s="334">
        <f>档案!A2912</f>
        <v>0</v>
      </c>
      <c r="B2913" s="334">
        <f ca="1" t="shared" si="458"/>
        <v>1</v>
      </c>
      <c r="D2913" s="334">
        <f ca="1" t="shared" si="466"/>
        <v>9</v>
      </c>
      <c r="E2913" s="327">
        <f ca="1" t="shared" si="467"/>
        <v>1574</v>
      </c>
      <c r="F2913" s="327" t="str">
        <f ca="1">VLOOKUP(D2913,档案!A:C,3,FALSE)</f>
        <v>武汉开明</v>
      </c>
      <c r="G2913" s="338" t="str">
        <f ca="1">VLOOKUP(D2913,档案!A:B,2,FALSE)</f>
        <v>农商行豹澥支行310028</v>
      </c>
      <c r="H2913" s="328">
        <f ca="1" t="shared" si="459"/>
        <v>45856</v>
      </c>
      <c r="I2913" s="344" t="str">
        <f ca="1" t="shared" si="460"/>
        <v>生产部管厚良报销7.12中盐内蒙古化工股份有限公司盐碱分公司动力车间4#破碎系统大修项目标书打印费--个人</v>
      </c>
      <c r="J2913" s="344" t="str">
        <f ca="1" t="shared" si="461"/>
        <v>项目成本</v>
      </c>
      <c r="K2913" s="345">
        <f ca="1" t="shared" si="462"/>
        <v>0</v>
      </c>
      <c r="L2913" s="345">
        <f ca="1" t="shared" si="463"/>
        <v>375</v>
      </c>
      <c r="M2913" s="345">
        <f ca="1" t="shared" si="464"/>
        <v>274331.550000001</v>
      </c>
      <c r="N2913" s="345">
        <f ca="1" t="shared" si="465"/>
        <v>0</v>
      </c>
    </row>
    <row r="2914" ht="14.25" hidden="1" spans="1:14">
      <c r="A2914" s="334">
        <f>档案!A2913</f>
        <v>0</v>
      </c>
      <c r="B2914" s="334">
        <f ca="1" t="shared" si="458"/>
        <v>1</v>
      </c>
      <c r="D2914" s="334">
        <f ca="1" t="shared" si="466"/>
        <v>9</v>
      </c>
      <c r="E2914" s="327">
        <f ca="1" t="shared" si="467"/>
        <v>1575</v>
      </c>
      <c r="F2914" s="327" t="str">
        <f ca="1">VLOOKUP(D2914,档案!A:C,3,FALSE)</f>
        <v>武汉开明</v>
      </c>
      <c r="G2914" s="338" t="str">
        <f ca="1">VLOOKUP(D2914,档案!A:B,2,FALSE)</f>
        <v>农商行豹澥支行310028</v>
      </c>
      <c r="H2914" s="328">
        <f ca="1" t="shared" si="459"/>
        <v>45856</v>
      </c>
      <c r="I2914" s="344" t="str">
        <f ca="1" t="shared" si="460"/>
        <v>生产部吴有良报销4.14-4.16现场勘查技术交流交通费--个人</v>
      </c>
      <c r="J2914" s="344" t="str">
        <f ca="1" t="shared" si="461"/>
        <v>项目成本</v>
      </c>
      <c r="K2914" s="345">
        <f ca="1" t="shared" si="462"/>
        <v>0</v>
      </c>
      <c r="L2914" s="345">
        <f ca="1" t="shared" si="463"/>
        <v>605.5</v>
      </c>
      <c r="M2914" s="345">
        <f ca="1" t="shared" si="464"/>
        <v>273726.050000001</v>
      </c>
      <c r="N2914" s="345">
        <f ca="1" t="shared" si="465"/>
        <v>0</v>
      </c>
    </row>
    <row r="2915" ht="14.25" hidden="1" spans="1:14">
      <c r="A2915" s="334">
        <f>档案!A2914</f>
        <v>0</v>
      </c>
      <c r="B2915" s="334">
        <f ca="1" t="shared" si="458"/>
        <v>1</v>
      </c>
      <c r="D2915" s="334">
        <f ca="1" t="shared" si="466"/>
        <v>9</v>
      </c>
      <c r="E2915" s="327">
        <f ca="1" t="shared" si="467"/>
        <v>1576</v>
      </c>
      <c r="F2915" s="327" t="str">
        <f ca="1">VLOOKUP(D2915,档案!A:C,3,FALSE)</f>
        <v>武汉开明</v>
      </c>
      <c r="G2915" s="338" t="str">
        <f ca="1">VLOOKUP(D2915,档案!A:B,2,FALSE)</f>
        <v>农商行豹澥支行310028</v>
      </c>
      <c r="H2915" s="328">
        <f ca="1" t="shared" si="459"/>
        <v>45856</v>
      </c>
      <c r="I2915" s="344" t="str">
        <f ca="1" t="shared" si="460"/>
        <v>综合部蒋霞用款鄂A T7P87车辆保养付姚煜均--个人</v>
      </c>
      <c r="J2915" s="344" t="str">
        <f ca="1" t="shared" si="461"/>
        <v>项目成本</v>
      </c>
      <c r="K2915" s="345">
        <f ca="1" t="shared" si="462"/>
        <v>0</v>
      </c>
      <c r="L2915" s="345">
        <f ca="1" t="shared" si="463"/>
        <v>260</v>
      </c>
      <c r="M2915" s="345">
        <f ca="1" t="shared" si="464"/>
        <v>273466.050000001</v>
      </c>
      <c r="N2915" s="345">
        <f ca="1" t="shared" si="465"/>
        <v>0</v>
      </c>
    </row>
    <row r="2916" ht="14.25" hidden="1" spans="1:14">
      <c r="A2916" s="334">
        <f>档案!A2915</f>
        <v>0</v>
      </c>
      <c r="B2916" s="334">
        <f ca="1" t="shared" si="458"/>
        <v>1</v>
      </c>
      <c r="D2916" s="334">
        <f ca="1" t="shared" si="466"/>
        <v>9</v>
      </c>
      <c r="E2916" s="327">
        <f ca="1" t="shared" si="467"/>
        <v>1577</v>
      </c>
      <c r="F2916" s="327" t="str">
        <f ca="1">VLOOKUP(D2916,档案!A:C,3,FALSE)</f>
        <v>武汉开明</v>
      </c>
      <c r="G2916" s="338" t="str">
        <f ca="1">VLOOKUP(D2916,档案!A:B,2,FALSE)</f>
        <v>农商行豹澥支行310028</v>
      </c>
      <c r="H2916" s="328">
        <f ca="1" t="shared" si="459"/>
        <v>45856</v>
      </c>
      <c r="I2916" s="344" t="str">
        <f ca="1" t="shared" si="460"/>
        <v>生产部李权智用款内蒙古宜化世贸公寓2002房租2025.7.18到2015.10.18三个月租金4500元，押金1500元，中介费500元付王梅--个人</v>
      </c>
      <c r="J2916" s="344" t="str">
        <f ca="1" t="shared" si="461"/>
        <v>项目成本</v>
      </c>
      <c r="K2916" s="345">
        <f ca="1" t="shared" si="462"/>
        <v>0</v>
      </c>
      <c r="L2916" s="345">
        <f ca="1" t="shared" si="463"/>
        <v>6500</v>
      </c>
      <c r="M2916" s="345">
        <f ca="1" t="shared" si="464"/>
        <v>266966.050000001</v>
      </c>
      <c r="N2916" s="345">
        <f ca="1" t="shared" si="465"/>
        <v>0</v>
      </c>
    </row>
    <row r="2917" ht="14.25" hidden="1" spans="1:14">
      <c r="A2917" s="334">
        <f>档案!A2916</f>
        <v>0</v>
      </c>
      <c r="B2917" s="334">
        <f ca="1" t="shared" si="458"/>
        <v>1</v>
      </c>
      <c r="D2917" s="334">
        <f ca="1" t="shared" si="466"/>
        <v>9</v>
      </c>
      <c r="E2917" s="327">
        <f ca="1" t="shared" si="467"/>
        <v>1578</v>
      </c>
      <c r="F2917" s="327" t="str">
        <f ca="1">VLOOKUP(D2917,档案!A:C,3,FALSE)</f>
        <v>武汉开明</v>
      </c>
      <c r="G2917" s="338" t="str">
        <f ca="1">VLOOKUP(D2917,档案!A:B,2,FALSE)</f>
        <v>农商行豹澥支行310028</v>
      </c>
      <c r="H2917" s="328">
        <f ca="1" t="shared" si="459"/>
        <v>45856</v>
      </c>
      <c r="I2917" s="344" t="str">
        <f ca="1" t="shared" si="460"/>
        <v>收到李晶退回借支</v>
      </c>
      <c r="J2917" s="344" t="str">
        <f ca="1" t="shared" si="461"/>
        <v>其他收款</v>
      </c>
      <c r="K2917" s="345">
        <f ca="1" t="shared" si="462"/>
        <v>5000</v>
      </c>
      <c r="L2917" s="345">
        <f ca="1" t="shared" si="463"/>
        <v>0</v>
      </c>
      <c r="M2917" s="345">
        <f ca="1" t="shared" si="464"/>
        <v>271966.050000001</v>
      </c>
      <c r="N2917" s="345">
        <f ca="1" t="shared" si="465"/>
        <v>0</v>
      </c>
    </row>
    <row r="2918" ht="14.25" hidden="1" spans="1:14">
      <c r="A2918" s="334">
        <f>档案!A2917</f>
        <v>0</v>
      </c>
      <c r="B2918" s="334">
        <f ca="1" t="shared" si="458"/>
        <v>1</v>
      </c>
      <c r="D2918" s="334">
        <f ca="1" t="shared" si="466"/>
        <v>9</v>
      </c>
      <c r="E2918" s="327">
        <f ca="1" t="shared" si="467"/>
        <v>1579</v>
      </c>
      <c r="F2918" s="327" t="str">
        <f ca="1">VLOOKUP(D2918,档案!A:C,3,FALSE)</f>
        <v>武汉开明</v>
      </c>
      <c r="G2918" s="338" t="str">
        <f ca="1">VLOOKUP(D2918,档案!A:B,2,FALSE)</f>
        <v>农商行豹澥支行310028</v>
      </c>
      <c r="H2918" s="328">
        <f ca="1" t="shared" si="459"/>
        <v>45856</v>
      </c>
      <c r="I2918" s="344" t="str">
        <f ca="1" t="shared" si="460"/>
        <v>ETC扣款</v>
      </c>
      <c r="J2918" s="344" t="str">
        <f ca="1" t="shared" si="461"/>
        <v>项目成本</v>
      </c>
      <c r="K2918" s="345">
        <f ca="1" t="shared" si="462"/>
        <v>0</v>
      </c>
      <c r="L2918" s="345">
        <f ca="1" t="shared" si="463"/>
        <v>158.35</v>
      </c>
      <c r="M2918" s="345">
        <f ca="1" t="shared" si="464"/>
        <v>271807.700000001</v>
      </c>
      <c r="N2918" s="345">
        <f ca="1" t="shared" si="465"/>
        <v>0</v>
      </c>
    </row>
    <row r="2919" ht="14.25" hidden="1" spans="1:14">
      <c r="A2919" s="334">
        <f>档案!A2918</f>
        <v>0</v>
      </c>
      <c r="B2919" s="334">
        <f ca="1" t="shared" si="458"/>
        <v>1</v>
      </c>
      <c r="D2919" s="334">
        <f ca="1" t="shared" si="466"/>
        <v>9</v>
      </c>
      <c r="E2919" s="327">
        <f ca="1" t="shared" si="467"/>
        <v>1580</v>
      </c>
      <c r="F2919" s="327" t="str">
        <f ca="1">VLOOKUP(D2919,档案!A:C,3,FALSE)</f>
        <v>武汉开明</v>
      </c>
      <c r="G2919" s="338" t="str">
        <f ca="1">VLOOKUP(D2919,档案!A:B,2,FALSE)</f>
        <v>农商行豹澥支行310028</v>
      </c>
      <c r="H2919" s="328">
        <f ca="1" t="shared" si="459"/>
        <v>45856</v>
      </c>
      <c r="I2919" s="344" t="str">
        <f ca="1" t="shared" si="460"/>
        <v>ETC扣款</v>
      </c>
      <c r="J2919" s="344" t="str">
        <f ca="1" t="shared" si="461"/>
        <v>项目成本</v>
      </c>
      <c r="K2919" s="345">
        <f ca="1" t="shared" si="462"/>
        <v>0</v>
      </c>
      <c r="L2919" s="345">
        <f ca="1" t="shared" si="463"/>
        <v>15</v>
      </c>
      <c r="M2919" s="345">
        <f ca="1" t="shared" si="464"/>
        <v>271792.700000001</v>
      </c>
      <c r="N2919" s="345">
        <f ca="1" t="shared" si="465"/>
        <v>0</v>
      </c>
    </row>
    <row r="2920" ht="14.25" hidden="1" spans="1:14">
      <c r="A2920" s="334">
        <f>档案!A2919</f>
        <v>0</v>
      </c>
      <c r="B2920" s="334">
        <f ca="1" t="shared" si="458"/>
        <v>1</v>
      </c>
      <c r="D2920" s="334">
        <f ca="1" t="shared" si="466"/>
        <v>9</v>
      </c>
      <c r="E2920" s="327">
        <f ca="1" t="shared" si="467"/>
        <v>1581</v>
      </c>
      <c r="F2920" s="327" t="str">
        <f ca="1">VLOOKUP(D2920,档案!A:C,3,FALSE)</f>
        <v>武汉开明</v>
      </c>
      <c r="G2920" s="338" t="str">
        <f ca="1">VLOOKUP(D2920,档案!A:B,2,FALSE)</f>
        <v>农商行豹澥支行310028</v>
      </c>
      <c r="H2920" s="328">
        <f ca="1" t="shared" si="459"/>
        <v>45856</v>
      </c>
      <c r="I2920" s="344" t="str">
        <f ca="1" t="shared" si="460"/>
        <v>ETC扣款</v>
      </c>
      <c r="J2920" s="344" t="str">
        <f ca="1" t="shared" si="461"/>
        <v>项目成本</v>
      </c>
      <c r="K2920" s="345">
        <f ca="1" t="shared" si="462"/>
        <v>0</v>
      </c>
      <c r="L2920" s="345">
        <f ca="1" t="shared" si="463"/>
        <v>15</v>
      </c>
      <c r="M2920" s="345">
        <f ca="1" t="shared" si="464"/>
        <v>271777.700000001</v>
      </c>
      <c r="N2920" s="345">
        <f ca="1" t="shared" si="465"/>
        <v>0</v>
      </c>
    </row>
    <row r="2921" ht="14.25" hidden="1" spans="1:14">
      <c r="A2921" s="334">
        <f>档案!A2920</f>
        <v>0</v>
      </c>
      <c r="B2921" s="334">
        <f ca="1" t="shared" si="458"/>
        <v>1</v>
      </c>
      <c r="D2921" s="334">
        <f ca="1" t="shared" si="466"/>
        <v>9</v>
      </c>
      <c r="E2921" s="327">
        <f ca="1" t="shared" si="467"/>
        <v>1582</v>
      </c>
      <c r="F2921" s="327" t="str">
        <f ca="1">VLOOKUP(D2921,档案!A:C,3,FALSE)</f>
        <v>武汉开明</v>
      </c>
      <c r="G2921" s="338" t="str">
        <f ca="1">VLOOKUP(D2921,档案!A:B,2,FALSE)</f>
        <v>农商行豹澥支行310028</v>
      </c>
      <c r="H2921" s="328">
        <f ca="1" t="shared" si="459"/>
        <v>45856</v>
      </c>
      <c r="I2921" s="344" t="str">
        <f ca="1" t="shared" si="460"/>
        <v>武汉农商行转武汉工行</v>
      </c>
      <c r="J2921" s="344" t="str">
        <f ca="1" t="shared" si="461"/>
        <v>转出他行或提现</v>
      </c>
      <c r="K2921" s="345">
        <f ca="1" t="shared" si="462"/>
        <v>0</v>
      </c>
      <c r="L2921" s="345">
        <f ca="1" t="shared" si="463"/>
        <v>5000</v>
      </c>
      <c r="M2921" s="345">
        <f ca="1" t="shared" si="464"/>
        <v>266777.700000001</v>
      </c>
      <c r="N2921" s="345">
        <f ca="1" t="shared" si="465"/>
        <v>0</v>
      </c>
    </row>
    <row r="2922" ht="14.25" hidden="1" spans="1:14">
      <c r="A2922" s="334">
        <f>档案!A2921</f>
        <v>0</v>
      </c>
      <c r="B2922" s="334">
        <f ca="1" t="shared" si="458"/>
        <v>1</v>
      </c>
      <c r="D2922" s="334">
        <f ca="1" t="shared" si="466"/>
        <v>9</v>
      </c>
      <c r="E2922" s="327">
        <f ca="1" t="shared" si="467"/>
        <v>1583</v>
      </c>
      <c r="F2922" s="327" t="str">
        <f ca="1">VLOOKUP(D2922,档案!A:C,3,FALSE)</f>
        <v>武汉开明</v>
      </c>
      <c r="G2922" s="338" t="str">
        <f ca="1">VLOOKUP(D2922,档案!A:B,2,FALSE)</f>
        <v>农商行豹澥支行310028</v>
      </c>
      <c r="H2922" s="328">
        <f ca="1" t="shared" si="459"/>
        <v>45856</v>
      </c>
      <c r="I2922" s="344" t="str">
        <f ca="1" t="shared" si="460"/>
        <v>付李柏松工资</v>
      </c>
      <c r="J2922" s="344" t="str">
        <f ca="1" t="shared" si="461"/>
        <v>项目成本</v>
      </c>
      <c r="K2922" s="345">
        <f ca="1" t="shared" si="462"/>
        <v>0</v>
      </c>
      <c r="L2922" s="345">
        <f ca="1" t="shared" si="463"/>
        <v>7255.73</v>
      </c>
      <c r="M2922" s="345">
        <f ca="1" t="shared" si="464"/>
        <v>259521.970000001</v>
      </c>
      <c r="N2922" s="345">
        <f ca="1" t="shared" si="465"/>
        <v>0</v>
      </c>
    </row>
    <row r="2923" ht="14.25" hidden="1" spans="1:14">
      <c r="A2923" s="334">
        <f>档案!A2922</f>
        <v>0</v>
      </c>
      <c r="B2923" s="334">
        <f ca="1" t="shared" si="458"/>
        <v>1</v>
      </c>
      <c r="D2923" s="334">
        <f ca="1" t="shared" si="466"/>
        <v>9</v>
      </c>
      <c r="E2923" s="327">
        <f ca="1" t="shared" si="467"/>
        <v>1584</v>
      </c>
      <c r="F2923" s="327" t="str">
        <f ca="1">VLOOKUP(D2923,档案!A:C,3,FALSE)</f>
        <v>武汉开明</v>
      </c>
      <c r="G2923" s="338" t="str">
        <f ca="1">VLOOKUP(D2923,档案!A:B,2,FALSE)</f>
        <v>农商行豹澥支行310028</v>
      </c>
      <c r="H2923" s="328">
        <f ca="1" t="shared" si="459"/>
        <v>45856</v>
      </c>
      <c r="I2923" s="344" t="str">
        <f ca="1" t="shared" si="460"/>
        <v>还微众银行100万贷款利息第二期</v>
      </c>
      <c r="J2923" s="344" t="str">
        <f ca="1" t="shared" si="461"/>
        <v>还借款及利息</v>
      </c>
      <c r="K2923" s="345">
        <f ca="1" t="shared" si="462"/>
        <v>0</v>
      </c>
      <c r="L2923" s="345">
        <f ca="1" t="shared" si="463"/>
        <v>4266.67</v>
      </c>
      <c r="M2923" s="345">
        <f ca="1" t="shared" si="464"/>
        <v>255255.300000001</v>
      </c>
      <c r="N2923" s="345">
        <f ca="1" t="shared" si="465"/>
        <v>0</v>
      </c>
    </row>
    <row r="2924" ht="14.25" hidden="1" spans="1:14">
      <c r="A2924" s="334">
        <f>档案!A2923</f>
        <v>0</v>
      </c>
      <c r="B2924" s="334">
        <f ca="1" t="shared" si="458"/>
        <v>1</v>
      </c>
      <c r="D2924" s="334">
        <f ca="1" t="shared" si="466"/>
        <v>9</v>
      </c>
      <c r="E2924" s="327">
        <f ca="1" t="shared" si="467"/>
        <v>1585</v>
      </c>
      <c r="F2924" s="327" t="str">
        <f ca="1">VLOOKUP(D2924,档案!A:C,3,FALSE)</f>
        <v>武汉开明</v>
      </c>
      <c r="G2924" s="338" t="str">
        <f ca="1">VLOOKUP(D2924,档案!A:B,2,FALSE)</f>
        <v>农商行豹澥支行310028</v>
      </c>
      <c r="H2924" s="328">
        <f ca="1" t="shared" si="459"/>
        <v>45857</v>
      </c>
      <c r="I2924" s="344" t="str">
        <f ca="1" t="shared" si="460"/>
        <v>ETC扣款</v>
      </c>
      <c r="J2924" s="344" t="str">
        <f ca="1" t="shared" si="461"/>
        <v>项目成本</v>
      </c>
      <c r="K2924" s="345">
        <f ca="1" t="shared" si="462"/>
        <v>0</v>
      </c>
      <c r="L2924" s="345">
        <f ca="1" t="shared" si="463"/>
        <v>153.9</v>
      </c>
      <c r="M2924" s="345">
        <f ca="1" t="shared" si="464"/>
        <v>255101.400000001</v>
      </c>
      <c r="N2924" s="345">
        <f ca="1" t="shared" si="465"/>
        <v>0</v>
      </c>
    </row>
    <row r="2925" ht="14.25" hidden="1" spans="1:14">
      <c r="A2925" s="334">
        <f>档案!A2924</f>
        <v>0</v>
      </c>
      <c r="B2925" s="334">
        <f ca="1" t="shared" si="458"/>
        <v>1</v>
      </c>
      <c r="D2925" s="334">
        <f ca="1" t="shared" si="466"/>
        <v>9</v>
      </c>
      <c r="E2925" s="327">
        <f ca="1" t="shared" si="467"/>
        <v>1586</v>
      </c>
      <c r="F2925" s="327" t="str">
        <f ca="1">VLOOKUP(D2925,档案!A:C,3,FALSE)</f>
        <v>武汉开明</v>
      </c>
      <c r="G2925" s="338" t="str">
        <f ca="1">VLOOKUP(D2925,档案!A:B,2,FALSE)</f>
        <v>农商行豹澥支行310028</v>
      </c>
      <c r="H2925" s="328">
        <f ca="1" t="shared" si="459"/>
        <v>45858</v>
      </c>
      <c r="I2925" s="344" t="str">
        <f ca="1" t="shared" si="460"/>
        <v>还银行贷款利息</v>
      </c>
      <c r="J2925" s="344" t="str">
        <f ca="1" t="shared" si="461"/>
        <v>还借款及利息</v>
      </c>
      <c r="K2925" s="345">
        <f ca="1" t="shared" si="462"/>
        <v>0</v>
      </c>
      <c r="L2925" s="345">
        <f ca="1" t="shared" si="463"/>
        <v>11250</v>
      </c>
      <c r="M2925" s="345">
        <f ca="1" t="shared" si="464"/>
        <v>243851.400000001</v>
      </c>
      <c r="N2925" s="345">
        <f ca="1" t="shared" si="465"/>
        <v>0</v>
      </c>
    </row>
    <row r="2926" ht="14.25" hidden="1" spans="1:14">
      <c r="A2926" s="334">
        <f>档案!A2925</f>
        <v>0</v>
      </c>
      <c r="B2926" s="334">
        <f ca="1" t="shared" si="458"/>
        <v>1</v>
      </c>
      <c r="D2926" s="334">
        <f ca="1" t="shared" si="466"/>
        <v>9</v>
      </c>
      <c r="E2926" s="327">
        <f ca="1" t="shared" si="467"/>
        <v>1587</v>
      </c>
      <c r="F2926" s="327" t="str">
        <f ca="1">VLOOKUP(D2926,档案!A:C,3,FALSE)</f>
        <v>武汉开明</v>
      </c>
      <c r="G2926" s="338" t="str">
        <f ca="1">VLOOKUP(D2926,档案!A:B,2,FALSE)</f>
        <v>农商行豹澥支行310028</v>
      </c>
      <c r="H2926" s="328">
        <f ca="1" t="shared" si="459"/>
        <v>45858</v>
      </c>
      <c r="I2926" s="344" t="str">
        <f ca="1" t="shared" si="460"/>
        <v>还银行贷款利息</v>
      </c>
      <c r="J2926" s="344" t="str">
        <f ca="1" t="shared" si="461"/>
        <v>还借款及利息</v>
      </c>
      <c r="K2926" s="345">
        <f ca="1" t="shared" si="462"/>
        <v>0</v>
      </c>
      <c r="L2926" s="345">
        <f ca="1" t="shared" si="463"/>
        <v>18750</v>
      </c>
      <c r="M2926" s="345">
        <f ca="1" t="shared" si="464"/>
        <v>225101.400000001</v>
      </c>
      <c r="N2926" s="345">
        <f ca="1" t="shared" si="465"/>
        <v>0</v>
      </c>
    </row>
    <row r="2927" ht="14.25" hidden="1" spans="1:14">
      <c r="A2927" s="334">
        <f>档案!A2926</f>
        <v>0</v>
      </c>
      <c r="B2927" s="334">
        <f ca="1" t="shared" si="458"/>
        <v>1</v>
      </c>
      <c r="D2927" s="334">
        <f ca="1" t="shared" si="466"/>
        <v>9</v>
      </c>
      <c r="E2927" s="327">
        <f ca="1" t="shared" si="467"/>
        <v>1588</v>
      </c>
      <c r="F2927" s="327" t="str">
        <f ca="1">VLOOKUP(D2927,档案!A:C,3,FALSE)</f>
        <v>武汉开明</v>
      </c>
      <c r="G2927" s="338" t="str">
        <f ca="1">VLOOKUP(D2927,档案!A:B,2,FALSE)</f>
        <v>农商行豹澥支行310028</v>
      </c>
      <c r="H2927" s="328">
        <f ca="1" t="shared" si="459"/>
        <v>45859</v>
      </c>
      <c r="I2927" s="344" t="str">
        <f ca="1" t="shared" si="460"/>
        <v>生产部林家祥借支江西玉山万年青外协员工生活费，住宿费以及现场零星采购。--个人</v>
      </c>
      <c r="J2927" s="344" t="str">
        <f ca="1" t="shared" si="461"/>
        <v>项目成本</v>
      </c>
      <c r="K2927" s="345">
        <f ca="1" t="shared" si="462"/>
        <v>0</v>
      </c>
      <c r="L2927" s="345">
        <f ca="1" t="shared" si="463"/>
        <v>10000</v>
      </c>
      <c r="M2927" s="345">
        <f ca="1" t="shared" si="464"/>
        <v>215101.400000001</v>
      </c>
      <c r="N2927" s="345">
        <f ca="1" t="shared" si="465"/>
        <v>0</v>
      </c>
    </row>
    <row r="2928" ht="14.25" hidden="1" spans="1:14">
      <c r="A2928" s="334">
        <f>档案!A2927</f>
        <v>0</v>
      </c>
      <c r="B2928" s="334">
        <f ca="1" t="shared" si="458"/>
        <v>1</v>
      </c>
      <c r="D2928" s="334">
        <f ca="1" t="shared" si="466"/>
        <v>9</v>
      </c>
      <c r="E2928" s="327">
        <f ca="1" t="shared" si="467"/>
        <v>1589</v>
      </c>
      <c r="F2928" s="327" t="str">
        <f ca="1">VLOOKUP(D2928,档案!A:C,3,FALSE)</f>
        <v>武汉开明</v>
      </c>
      <c r="G2928" s="338" t="str">
        <f ca="1">VLOOKUP(D2928,档案!A:B,2,FALSE)</f>
        <v>农商行豹澥支行310028</v>
      </c>
      <c r="H2928" s="328">
        <f ca="1" t="shared" si="459"/>
        <v>45859</v>
      </c>
      <c r="I2928" s="344" t="str">
        <f ca="1" t="shared" si="460"/>
        <v>生产部张月用款江西玉山万年青安全保证金付江西玉山万年青水泥有限公司--公司</v>
      </c>
      <c r="J2928" s="344" t="str">
        <f ca="1" t="shared" si="461"/>
        <v>项目成本</v>
      </c>
      <c r="K2928" s="345">
        <f ca="1" t="shared" si="462"/>
        <v>0</v>
      </c>
      <c r="L2928" s="345">
        <f ca="1" t="shared" si="463"/>
        <v>10000</v>
      </c>
      <c r="M2928" s="345">
        <f ca="1" t="shared" si="464"/>
        <v>205101.400000001</v>
      </c>
      <c r="N2928" s="345">
        <f ca="1" t="shared" si="465"/>
        <v>0</v>
      </c>
    </row>
    <row r="2929" ht="14.25" hidden="1" spans="1:14">
      <c r="A2929" s="334">
        <f>档案!A2928</f>
        <v>0</v>
      </c>
      <c r="B2929" s="334">
        <f ca="1" t="shared" si="458"/>
        <v>1</v>
      </c>
      <c r="D2929" s="334">
        <f ca="1" t="shared" si="466"/>
        <v>9</v>
      </c>
      <c r="E2929" s="327">
        <f ca="1" t="shared" si="467"/>
        <v>1590</v>
      </c>
      <c r="F2929" s="327" t="str">
        <f ca="1">VLOOKUP(D2929,档案!A:C,3,FALSE)</f>
        <v>武汉开明</v>
      </c>
      <c r="G2929" s="338" t="str">
        <f ca="1">VLOOKUP(D2929,档案!A:B,2,FALSE)</f>
        <v>农商行豹澥支行310028</v>
      </c>
      <c r="H2929" s="328">
        <f ca="1" t="shared" si="459"/>
        <v>45859</v>
      </c>
      <c r="I2929" s="344" t="str">
        <f ca="1" t="shared" si="460"/>
        <v>生产部李晶用款日照钢铁朱晓举团队人员6-7月份劳务费--个人</v>
      </c>
      <c r="J2929" s="344" t="str">
        <f ca="1" t="shared" si="461"/>
        <v>项目成本</v>
      </c>
      <c r="K2929" s="345">
        <f ca="1" t="shared" si="462"/>
        <v>0</v>
      </c>
      <c r="L2929" s="345">
        <f ca="1" t="shared" si="463"/>
        <v>94231.6</v>
      </c>
      <c r="M2929" s="345">
        <f ca="1" t="shared" si="464"/>
        <v>110869.800000001</v>
      </c>
      <c r="N2929" s="345">
        <f ca="1" t="shared" si="465"/>
        <v>0</v>
      </c>
    </row>
    <row r="2930" ht="14.25" hidden="1" spans="1:14">
      <c r="A2930" s="334">
        <f>档案!A2929</f>
        <v>0</v>
      </c>
      <c r="B2930" s="334">
        <f ca="1" t="shared" si="458"/>
        <v>1</v>
      </c>
      <c r="D2930" s="334">
        <f ca="1" t="shared" si="466"/>
        <v>9</v>
      </c>
      <c r="E2930" s="327">
        <f ca="1" t="shared" si="467"/>
        <v>1591</v>
      </c>
      <c r="F2930" s="327" t="str">
        <f ca="1">VLOOKUP(D2930,档案!A:C,3,FALSE)</f>
        <v>武汉开明</v>
      </c>
      <c r="G2930" s="338" t="str">
        <f ca="1">VLOOKUP(D2930,档案!A:B,2,FALSE)</f>
        <v>农商行豹澥支行310028</v>
      </c>
      <c r="H2930" s="328">
        <f ca="1" t="shared" si="459"/>
        <v>45859</v>
      </c>
      <c r="I2930" s="344" t="str">
        <f ca="1" t="shared" si="460"/>
        <v>生产部李晶用款成渝钒钛7月15日到7月20日6人外协工资付何光彬--个人</v>
      </c>
      <c r="J2930" s="344" t="str">
        <f ca="1" t="shared" si="461"/>
        <v>项目成本</v>
      </c>
      <c r="K2930" s="345">
        <f ca="1" t="shared" si="462"/>
        <v>0</v>
      </c>
      <c r="L2930" s="345">
        <f ca="1" t="shared" si="463"/>
        <v>6932</v>
      </c>
      <c r="M2930" s="345">
        <f ca="1" t="shared" si="464"/>
        <v>103937.800000001</v>
      </c>
      <c r="N2930" s="345">
        <f ca="1" t="shared" si="465"/>
        <v>0</v>
      </c>
    </row>
    <row r="2931" ht="14.25" hidden="1" spans="1:14">
      <c r="A2931" s="334">
        <f>档案!A2930</f>
        <v>0</v>
      </c>
      <c r="B2931" s="334">
        <f ca="1" t="shared" si="458"/>
        <v>1</v>
      </c>
      <c r="D2931" s="334">
        <f ca="1" t="shared" si="466"/>
        <v>9</v>
      </c>
      <c r="E2931" s="327">
        <f ca="1" t="shared" si="467"/>
        <v>1592</v>
      </c>
      <c r="F2931" s="327" t="str">
        <f ca="1">VLOOKUP(D2931,档案!A:C,3,FALSE)</f>
        <v>武汉开明</v>
      </c>
      <c r="G2931" s="338" t="str">
        <f ca="1">VLOOKUP(D2931,档案!A:B,2,FALSE)</f>
        <v>农商行豹澥支行310028</v>
      </c>
      <c r="H2931" s="328">
        <f ca="1" t="shared" si="459"/>
        <v>45859</v>
      </c>
      <c r="I2931" s="344" t="str">
        <f ca="1" t="shared" si="460"/>
        <v>生产部李权智用款福建鼎信安全罚款付福建鼎信实业有限公司（付款备注：考核款)--公司</v>
      </c>
      <c r="J2931" s="344" t="str">
        <f ca="1" t="shared" si="461"/>
        <v>项目成本</v>
      </c>
      <c r="K2931" s="345">
        <f ca="1" t="shared" si="462"/>
        <v>0</v>
      </c>
      <c r="L2931" s="345">
        <f ca="1" t="shared" si="463"/>
        <v>2500</v>
      </c>
      <c r="M2931" s="345">
        <f ca="1" t="shared" si="464"/>
        <v>101437.800000001</v>
      </c>
      <c r="N2931" s="345">
        <f ca="1" t="shared" si="465"/>
        <v>0</v>
      </c>
    </row>
    <row r="2932" ht="14.25" hidden="1" spans="1:14">
      <c r="A2932" s="334">
        <f>档案!A2931</f>
        <v>0</v>
      </c>
      <c r="B2932" s="334">
        <f ca="1" t="shared" si="458"/>
        <v>1</v>
      </c>
      <c r="D2932" s="334">
        <f ca="1" t="shared" si="466"/>
        <v>9</v>
      </c>
      <c r="E2932" s="327">
        <f ca="1" t="shared" si="467"/>
        <v>1593</v>
      </c>
      <c r="F2932" s="327" t="str">
        <f ca="1">VLOOKUP(D2932,档案!A:C,3,FALSE)</f>
        <v>武汉开明</v>
      </c>
      <c r="G2932" s="338" t="str">
        <f ca="1">VLOOKUP(D2932,档案!A:B,2,FALSE)</f>
        <v>农商行豹澥支行310028</v>
      </c>
      <c r="H2932" s="328">
        <f ca="1" t="shared" si="459"/>
        <v>45859</v>
      </c>
      <c r="I2932" s="344" t="str">
        <f ca="1" t="shared" si="460"/>
        <v>生产部李权智用款日照钢铁7月8日到7月14日吊车费付日照京华货运有限公司--公司</v>
      </c>
      <c r="J2932" s="344" t="str">
        <f ca="1" t="shared" si="461"/>
        <v>项目成本</v>
      </c>
      <c r="K2932" s="345">
        <f ca="1" t="shared" si="462"/>
        <v>0</v>
      </c>
      <c r="L2932" s="345">
        <f ca="1" t="shared" si="463"/>
        <v>18115.95</v>
      </c>
      <c r="M2932" s="345">
        <f ca="1" t="shared" si="464"/>
        <v>83321.850000001</v>
      </c>
      <c r="N2932" s="345">
        <f ca="1" t="shared" si="465"/>
        <v>0</v>
      </c>
    </row>
    <row r="2933" ht="14.25" hidden="1" spans="1:14">
      <c r="A2933" s="334">
        <f>档案!A2932</f>
        <v>0</v>
      </c>
      <c r="B2933" s="334">
        <f ca="1" t="shared" si="458"/>
        <v>1</v>
      </c>
      <c r="D2933" s="334">
        <f ca="1" t="shared" si="466"/>
        <v>9</v>
      </c>
      <c r="E2933" s="327">
        <f ca="1" t="shared" si="467"/>
        <v>1594</v>
      </c>
      <c r="F2933" s="327" t="str">
        <f ca="1">VLOOKUP(D2933,档案!A:C,3,FALSE)</f>
        <v>武汉开明</v>
      </c>
      <c r="G2933" s="338" t="str">
        <f ca="1">VLOOKUP(D2933,档案!A:B,2,FALSE)</f>
        <v>农商行豹澥支行310028</v>
      </c>
      <c r="H2933" s="328">
        <f ca="1" t="shared" si="459"/>
        <v>45859</v>
      </c>
      <c r="I2933" s="344" t="str">
        <f ca="1" t="shared" si="460"/>
        <v>生产部李晶用款日照钢铁外协朱晓举团队岳鹏硕、陈志杰、刘后海三人工资（付大林总）--个人</v>
      </c>
      <c r="J2933" s="344" t="str">
        <f ca="1" t="shared" si="461"/>
        <v>项目成本</v>
      </c>
      <c r="K2933" s="345">
        <f ca="1" t="shared" si="462"/>
        <v>0</v>
      </c>
      <c r="L2933" s="345">
        <f ca="1" t="shared" si="463"/>
        <v>17735.5</v>
      </c>
      <c r="M2933" s="345">
        <f ca="1" t="shared" si="464"/>
        <v>65586.350000001</v>
      </c>
      <c r="N2933" s="345">
        <f ca="1" t="shared" si="465"/>
        <v>0</v>
      </c>
    </row>
    <row r="2934" ht="14.25" hidden="1" spans="1:14">
      <c r="A2934" s="334">
        <f>档案!A2933</f>
        <v>0</v>
      </c>
      <c r="B2934" s="334">
        <f ca="1" t="shared" si="458"/>
        <v>1</v>
      </c>
      <c r="D2934" s="334">
        <f ca="1" t="shared" si="466"/>
        <v>9</v>
      </c>
      <c r="E2934" s="327">
        <f ca="1" t="shared" si="467"/>
        <v>1595</v>
      </c>
      <c r="F2934" s="327" t="str">
        <f ca="1">VLOOKUP(D2934,档案!A:C,3,FALSE)</f>
        <v>武汉开明</v>
      </c>
      <c r="G2934" s="338" t="str">
        <f ca="1">VLOOKUP(D2934,档案!A:B,2,FALSE)</f>
        <v>农商行豹澥支行310028</v>
      </c>
      <c r="H2934" s="328">
        <f ca="1" t="shared" si="459"/>
        <v>45859</v>
      </c>
      <c r="I2934" s="344" t="str">
        <f ca="1" t="shared" si="460"/>
        <v>生产部李晶报销成渝钒钛李宏、周乐乐、李德明三人19号工资--个人</v>
      </c>
      <c r="J2934" s="344" t="str">
        <f ca="1" t="shared" si="461"/>
        <v>项目成本</v>
      </c>
      <c r="K2934" s="345">
        <f ca="1" t="shared" si="462"/>
        <v>0</v>
      </c>
      <c r="L2934" s="345">
        <f ca="1" t="shared" si="463"/>
        <v>475</v>
      </c>
      <c r="M2934" s="345">
        <f ca="1" t="shared" si="464"/>
        <v>65111.350000001</v>
      </c>
      <c r="N2934" s="345">
        <f ca="1" t="shared" si="465"/>
        <v>0</v>
      </c>
    </row>
    <row r="2935" ht="14.25" hidden="1" spans="1:14">
      <c r="A2935" s="334">
        <f>档案!A2934</f>
        <v>0</v>
      </c>
      <c r="B2935" s="334">
        <f ca="1" t="shared" si="458"/>
        <v>1</v>
      </c>
      <c r="D2935" s="334">
        <f ca="1" t="shared" si="466"/>
        <v>9</v>
      </c>
      <c r="E2935" s="327">
        <f ca="1" t="shared" si="467"/>
        <v>1596</v>
      </c>
      <c r="F2935" s="327" t="str">
        <f ca="1">VLOOKUP(D2935,档案!A:C,3,FALSE)</f>
        <v>武汉开明</v>
      </c>
      <c r="G2935" s="338" t="str">
        <f ca="1">VLOOKUP(D2935,档案!A:B,2,FALSE)</f>
        <v>农商行豹澥支行310028</v>
      </c>
      <c r="H2935" s="328">
        <f ca="1" t="shared" si="459"/>
        <v>45859</v>
      </c>
      <c r="I2935" s="344" t="str">
        <f ca="1" t="shared" si="460"/>
        <v>财务部汪余欢用款青海发投工作服及T恤费用付武汉市黄陂区职安劳保用品经营部--公司</v>
      </c>
      <c r="J2935" s="344" t="str">
        <f ca="1" t="shared" si="461"/>
        <v>项目成本</v>
      </c>
      <c r="K2935" s="345">
        <f ca="1" t="shared" si="462"/>
        <v>0</v>
      </c>
      <c r="L2935" s="345">
        <f ca="1" t="shared" si="463"/>
        <v>4894</v>
      </c>
      <c r="M2935" s="345">
        <f ca="1" t="shared" si="464"/>
        <v>60217.350000001</v>
      </c>
      <c r="N2935" s="345">
        <f ca="1" t="shared" si="465"/>
        <v>0</v>
      </c>
    </row>
    <row r="2936" ht="14.25" hidden="1" spans="1:14">
      <c r="A2936" s="334">
        <f>档案!A2935</f>
        <v>0</v>
      </c>
      <c r="B2936" s="334">
        <f ca="1" t="shared" si="458"/>
        <v>1</v>
      </c>
      <c r="D2936" s="334">
        <f ca="1" t="shared" si="466"/>
        <v>9</v>
      </c>
      <c r="E2936" s="327">
        <f ca="1" t="shared" si="467"/>
        <v>1597</v>
      </c>
      <c r="F2936" s="327" t="str">
        <f ca="1">VLOOKUP(D2936,档案!A:C,3,FALSE)</f>
        <v>武汉开明</v>
      </c>
      <c r="G2936" s="338" t="str">
        <f ca="1">VLOOKUP(D2936,档案!A:B,2,FALSE)</f>
        <v>农商行豹澥支行310028</v>
      </c>
      <c r="H2936" s="328">
        <f ca="1" t="shared" si="459"/>
        <v>45859</v>
      </c>
      <c r="I2936" s="344" t="str">
        <f ca="1" t="shared" si="460"/>
        <v>生产部李晶报销成渝钒钛住宿费报销（按每天住宿人员，一人30计算）--个人</v>
      </c>
      <c r="J2936" s="344" t="str">
        <f ca="1" t="shared" si="461"/>
        <v>项目成本</v>
      </c>
      <c r="K2936" s="345">
        <f ca="1" t="shared" si="462"/>
        <v>0</v>
      </c>
      <c r="L2936" s="345">
        <f ca="1" t="shared" si="463"/>
        <v>4230</v>
      </c>
      <c r="M2936" s="345">
        <f ca="1" t="shared" si="464"/>
        <v>55987.350000001</v>
      </c>
      <c r="N2936" s="345">
        <f ca="1" t="shared" si="465"/>
        <v>0</v>
      </c>
    </row>
    <row r="2937" ht="14.25" hidden="1" spans="1:14">
      <c r="A2937" s="334">
        <f>档案!A2936</f>
        <v>0</v>
      </c>
      <c r="B2937" s="334">
        <f ca="1" t="shared" si="458"/>
        <v>1</v>
      </c>
      <c r="D2937" s="334">
        <f ca="1" t="shared" si="466"/>
        <v>9</v>
      </c>
      <c r="E2937" s="327">
        <f ca="1" t="shared" si="467"/>
        <v>1598</v>
      </c>
      <c r="F2937" s="327" t="str">
        <f ca="1">VLOOKUP(D2937,档案!A:C,3,FALSE)</f>
        <v>武汉开明</v>
      </c>
      <c r="G2937" s="338" t="str">
        <f ca="1">VLOOKUP(D2937,档案!A:B,2,FALSE)</f>
        <v>农商行豹澥支行310028</v>
      </c>
      <c r="H2937" s="328">
        <f ca="1" t="shared" si="459"/>
        <v>45860</v>
      </c>
      <c r="I2937" s="344" t="str">
        <f ca="1" t="shared" si="460"/>
        <v>何俊杰借支中盐内蒙古项目备用金</v>
      </c>
      <c r="J2937" s="344" t="str">
        <f ca="1" t="shared" si="461"/>
        <v>项目成本</v>
      </c>
      <c r="K2937" s="345">
        <f ca="1" t="shared" si="462"/>
        <v>0</v>
      </c>
      <c r="L2937" s="345">
        <f ca="1" t="shared" si="463"/>
        <v>10000</v>
      </c>
      <c r="M2937" s="345">
        <f ca="1" t="shared" si="464"/>
        <v>45987.350000001</v>
      </c>
      <c r="N2937" s="345">
        <f ca="1" t="shared" si="465"/>
        <v>0</v>
      </c>
    </row>
    <row r="2938" ht="14.25" hidden="1" spans="1:14">
      <c r="A2938" s="334">
        <f>档案!A2937</f>
        <v>0</v>
      </c>
      <c r="B2938" s="334">
        <f ca="1" t="shared" si="458"/>
        <v>1</v>
      </c>
      <c r="D2938" s="334">
        <f ca="1" t="shared" si="466"/>
        <v>9</v>
      </c>
      <c r="E2938" s="327">
        <f ca="1" t="shared" si="467"/>
        <v>1599</v>
      </c>
      <c r="F2938" s="327" t="str">
        <f ca="1">VLOOKUP(D2938,档案!A:C,3,FALSE)</f>
        <v>武汉开明</v>
      </c>
      <c r="G2938" s="338" t="str">
        <f ca="1">VLOOKUP(D2938,档案!A:B,2,FALSE)</f>
        <v>农商行豹澥支行310028</v>
      </c>
      <c r="H2938" s="328">
        <f ca="1" t="shared" si="459"/>
        <v>45860</v>
      </c>
      <c r="I2938" s="344" t="str">
        <f ca="1" t="shared" si="460"/>
        <v>生产部李权智用款成渝钒钛车辆租金500元，1000吨液压顶和其他工具租金2000元付喻志明</v>
      </c>
      <c r="J2938" s="344" t="str">
        <f ca="1" t="shared" si="461"/>
        <v>项目成本</v>
      </c>
      <c r="K2938" s="345">
        <f ca="1" t="shared" si="462"/>
        <v>0</v>
      </c>
      <c r="L2938" s="345">
        <f ca="1" t="shared" si="463"/>
        <v>2500</v>
      </c>
      <c r="M2938" s="345">
        <f ca="1" t="shared" si="464"/>
        <v>43487.350000001</v>
      </c>
      <c r="N2938" s="345">
        <f ca="1" t="shared" si="465"/>
        <v>0</v>
      </c>
    </row>
    <row r="2939" ht="14.25" hidden="1" spans="1:14">
      <c r="A2939" s="334">
        <f>档案!A2938</f>
        <v>0</v>
      </c>
      <c r="B2939" s="334">
        <f ca="1" t="shared" si="458"/>
        <v>1</v>
      </c>
      <c r="D2939" s="334">
        <f ca="1" t="shared" si="466"/>
        <v>9</v>
      </c>
      <c r="E2939" s="327">
        <f ca="1" t="shared" si="467"/>
        <v>1600</v>
      </c>
      <c r="F2939" s="327" t="str">
        <f ca="1">VLOOKUP(D2939,档案!A:C,3,FALSE)</f>
        <v>武汉开明</v>
      </c>
      <c r="G2939" s="338" t="str">
        <f ca="1">VLOOKUP(D2939,档案!A:B,2,FALSE)</f>
        <v>农商行豹澥支行310028</v>
      </c>
      <c r="H2939" s="328">
        <f ca="1" t="shared" si="459"/>
        <v>45860</v>
      </c>
      <c r="I2939" s="344" t="str">
        <f ca="1" t="shared" si="460"/>
        <v>ETC扣款</v>
      </c>
      <c r="J2939" s="344" t="str">
        <f ca="1" t="shared" si="461"/>
        <v>项目成本</v>
      </c>
      <c r="K2939" s="345">
        <f ca="1" t="shared" si="462"/>
        <v>0</v>
      </c>
      <c r="L2939" s="345">
        <f ca="1" t="shared" si="463"/>
        <v>125.4</v>
      </c>
      <c r="M2939" s="345">
        <f ca="1" t="shared" si="464"/>
        <v>43361.950000001</v>
      </c>
      <c r="N2939" s="345">
        <f ca="1" t="shared" si="465"/>
        <v>0</v>
      </c>
    </row>
    <row r="2940" ht="14.25" hidden="1" spans="1:14">
      <c r="A2940" s="334">
        <f>档案!A2939</f>
        <v>0</v>
      </c>
      <c r="B2940" s="334">
        <f ca="1" t="shared" si="458"/>
        <v>1</v>
      </c>
      <c r="D2940" s="334">
        <f ca="1" t="shared" si="466"/>
        <v>9</v>
      </c>
      <c r="E2940" s="327">
        <f ca="1" t="shared" si="467"/>
        <v>1601</v>
      </c>
      <c r="F2940" s="327" t="str">
        <f ca="1">VLOOKUP(D2940,档案!A:C,3,FALSE)</f>
        <v>武汉开明</v>
      </c>
      <c r="G2940" s="338" t="str">
        <f ca="1">VLOOKUP(D2940,档案!A:B,2,FALSE)</f>
        <v>农商行豹澥支行310028</v>
      </c>
      <c r="H2940" s="328">
        <f ca="1" t="shared" si="459"/>
        <v>45860</v>
      </c>
      <c r="I2940" s="344" t="str">
        <f ca="1" t="shared" si="460"/>
        <v>ETC扣款</v>
      </c>
      <c r="J2940" s="344" t="str">
        <f ca="1" t="shared" si="461"/>
        <v>项目成本</v>
      </c>
      <c r="K2940" s="345">
        <f ca="1" t="shared" si="462"/>
        <v>0</v>
      </c>
      <c r="L2940" s="345">
        <f ca="1" t="shared" si="463"/>
        <v>15</v>
      </c>
      <c r="M2940" s="345">
        <f ca="1" t="shared" si="464"/>
        <v>43346.950000001</v>
      </c>
      <c r="N2940" s="345">
        <f ca="1" t="shared" si="465"/>
        <v>0</v>
      </c>
    </row>
    <row r="2941" ht="14.25" hidden="1" spans="1:14">
      <c r="A2941" s="334">
        <f>档案!A2940</f>
        <v>0</v>
      </c>
      <c r="B2941" s="334">
        <f ca="1" t="shared" si="458"/>
        <v>1</v>
      </c>
      <c r="D2941" s="334">
        <f ca="1" t="shared" si="466"/>
        <v>9</v>
      </c>
      <c r="E2941" s="327">
        <f ca="1" t="shared" si="467"/>
        <v>1602</v>
      </c>
      <c r="F2941" s="327" t="str">
        <f ca="1">VLOOKUP(D2941,档案!A:C,3,FALSE)</f>
        <v>武汉开明</v>
      </c>
      <c r="G2941" s="338" t="str">
        <f ca="1">VLOOKUP(D2941,档案!A:B,2,FALSE)</f>
        <v>农商行豹澥支行310028</v>
      </c>
      <c r="H2941" s="328">
        <f ca="1" t="shared" si="459"/>
        <v>45860</v>
      </c>
      <c r="I2941" s="344" t="str">
        <f ca="1" t="shared" si="460"/>
        <v>ETC扣款</v>
      </c>
      <c r="J2941" s="344" t="str">
        <f ca="1" t="shared" si="461"/>
        <v>项目成本</v>
      </c>
      <c r="K2941" s="345">
        <f ca="1" t="shared" si="462"/>
        <v>0</v>
      </c>
      <c r="L2941" s="345">
        <f ca="1" t="shared" si="463"/>
        <v>15</v>
      </c>
      <c r="M2941" s="345">
        <f ca="1" t="shared" si="464"/>
        <v>43331.950000001</v>
      </c>
      <c r="N2941" s="345">
        <f ca="1" t="shared" si="465"/>
        <v>0</v>
      </c>
    </row>
    <row r="2942" ht="14.25" hidden="1" spans="1:14">
      <c r="A2942" s="334">
        <f>档案!A2941</f>
        <v>0</v>
      </c>
      <c r="B2942" s="334">
        <f ca="1" t="shared" si="458"/>
        <v>1</v>
      </c>
      <c r="D2942" s="334">
        <f ca="1" t="shared" si="466"/>
        <v>9</v>
      </c>
      <c r="E2942" s="327">
        <f ca="1" t="shared" si="467"/>
        <v>1603</v>
      </c>
      <c r="F2942" s="327" t="str">
        <f ca="1">VLOOKUP(D2942,档案!A:C,3,FALSE)</f>
        <v>武汉开明</v>
      </c>
      <c r="G2942" s="338" t="str">
        <f ca="1">VLOOKUP(D2942,档案!A:B,2,FALSE)</f>
        <v>农商行豹澥支行310028</v>
      </c>
      <c r="H2942" s="328">
        <f ca="1" t="shared" si="459"/>
        <v>45861</v>
      </c>
      <c r="I2942" s="344" t="str">
        <f ca="1" t="shared" si="460"/>
        <v>收到武汉浦发转款</v>
      </c>
      <c r="J2942" s="344" t="str">
        <f ca="1" t="shared" si="461"/>
        <v>他行转入或存现</v>
      </c>
      <c r="K2942" s="345">
        <f ca="1" t="shared" si="462"/>
        <v>80000</v>
      </c>
      <c r="L2942" s="345">
        <f ca="1" t="shared" si="463"/>
        <v>0</v>
      </c>
      <c r="M2942" s="345">
        <f ca="1" t="shared" si="464"/>
        <v>123331.950000001</v>
      </c>
      <c r="N2942" s="345">
        <f ca="1" t="shared" si="465"/>
        <v>0</v>
      </c>
    </row>
    <row r="2943" ht="14.25" hidden="1" spans="1:14">
      <c r="A2943" s="334">
        <f>档案!A2942</f>
        <v>0</v>
      </c>
      <c r="B2943" s="334">
        <f ca="1" t="shared" si="458"/>
        <v>1</v>
      </c>
      <c r="D2943" s="334">
        <f ca="1" t="shared" si="466"/>
        <v>9</v>
      </c>
      <c r="E2943" s="327">
        <f ca="1" t="shared" si="467"/>
        <v>1604</v>
      </c>
      <c r="F2943" s="327" t="str">
        <f ca="1">VLOOKUP(D2943,档案!A:C,3,FALSE)</f>
        <v>武汉开明</v>
      </c>
      <c r="G2943" s="338" t="str">
        <f ca="1">VLOOKUP(D2943,档案!A:B,2,FALSE)</f>
        <v>农商行豹澥支行310028</v>
      </c>
      <c r="H2943" s="328">
        <f ca="1" t="shared" si="459"/>
        <v>45861</v>
      </c>
      <c r="I2943" s="344" t="str">
        <f ca="1" t="shared" si="460"/>
        <v>生产部李晶用款7月15-7月19号吊车使用费付日照京华货运有限公司--公司</v>
      </c>
      <c r="J2943" s="344" t="str">
        <f ca="1" t="shared" si="461"/>
        <v>项目成本</v>
      </c>
      <c r="K2943" s="345">
        <f ca="1" t="shared" si="462"/>
        <v>0</v>
      </c>
      <c r="L2943" s="345">
        <f ca="1" t="shared" si="463"/>
        <v>19809.83</v>
      </c>
      <c r="M2943" s="345">
        <f ca="1" t="shared" si="464"/>
        <v>103522.120000001</v>
      </c>
      <c r="N2943" s="345">
        <f ca="1" t="shared" si="465"/>
        <v>0</v>
      </c>
    </row>
    <row r="2944" ht="14.25" hidden="1" spans="1:14">
      <c r="A2944" s="334">
        <f>档案!A2943</f>
        <v>0</v>
      </c>
      <c r="B2944" s="334">
        <f ca="1" t="shared" si="458"/>
        <v>1</v>
      </c>
      <c r="D2944" s="334">
        <f ca="1" t="shared" si="466"/>
        <v>9</v>
      </c>
      <c r="E2944" s="327">
        <f ca="1" t="shared" si="467"/>
        <v>1605</v>
      </c>
      <c r="F2944" s="327" t="str">
        <f ca="1">VLOOKUP(D2944,档案!A:C,3,FALSE)</f>
        <v>武汉开明</v>
      </c>
      <c r="G2944" s="338" t="str">
        <f ca="1">VLOOKUP(D2944,档案!A:B,2,FALSE)</f>
        <v>农商行豹澥支行310028</v>
      </c>
      <c r="H2944" s="328">
        <f ca="1" t="shared" si="459"/>
        <v>45861</v>
      </c>
      <c r="I2944" s="344" t="str">
        <f ca="1" t="shared" si="460"/>
        <v>生产部何俊杰报销内蒙宜化合成转换器总管项目租赁彩钢瓦押金1500元--个人</v>
      </c>
      <c r="J2944" s="344" t="str">
        <f ca="1" t="shared" si="461"/>
        <v>项目成本</v>
      </c>
      <c r="K2944" s="345">
        <f ca="1" t="shared" si="462"/>
        <v>0</v>
      </c>
      <c r="L2944" s="345">
        <f ca="1" t="shared" si="463"/>
        <v>1500</v>
      </c>
      <c r="M2944" s="345">
        <f ca="1" t="shared" si="464"/>
        <v>102022.120000001</v>
      </c>
      <c r="N2944" s="345">
        <f ca="1" t="shared" si="465"/>
        <v>0</v>
      </c>
    </row>
    <row r="2945" ht="14.25" hidden="1" spans="1:14">
      <c r="A2945" s="334">
        <f>档案!A2944</f>
        <v>0</v>
      </c>
      <c r="B2945" s="334">
        <f ca="1" t="shared" si="458"/>
        <v>1</v>
      </c>
      <c r="D2945" s="334">
        <f ca="1" t="shared" si="466"/>
        <v>9</v>
      </c>
      <c r="E2945" s="327">
        <f ca="1" t="shared" si="467"/>
        <v>1606</v>
      </c>
      <c r="F2945" s="327" t="str">
        <f ca="1">VLOOKUP(D2945,档案!A:C,3,FALSE)</f>
        <v>武汉开明</v>
      </c>
      <c r="G2945" s="338" t="str">
        <f ca="1">VLOOKUP(D2945,档案!A:B,2,FALSE)</f>
        <v>农商行豹澥支行310028</v>
      </c>
      <c r="H2945" s="328">
        <f ca="1" t="shared" si="459"/>
        <v>45861</v>
      </c>
      <c r="I2945" s="344" t="str">
        <f ca="1" t="shared" si="460"/>
        <v>生产部何俊杰报销内蒙古宜化现场购买安全帽，9顶，购买项目前期物品--个人</v>
      </c>
      <c r="J2945" s="344" t="str">
        <f ca="1" t="shared" si="461"/>
        <v>项目成本</v>
      </c>
      <c r="K2945" s="345">
        <f ca="1" t="shared" si="462"/>
        <v>0</v>
      </c>
      <c r="L2945" s="345">
        <f ca="1" t="shared" si="463"/>
        <v>428</v>
      </c>
      <c r="M2945" s="345">
        <f ca="1" t="shared" si="464"/>
        <v>101594.120000001</v>
      </c>
      <c r="N2945" s="345">
        <f ca="1" t="shared" si="465"/>
        <v>0</v>
      </c>
    </row>
    <row r="2946" ht="14.25" hidden="1" spans="1:14">
      <c r="A2946" s="334">
        <f>档案!A2945</f>
        <v>0</v>
      </c>
      <c r="B2946" s="334">
        <f ca="1" t="shared" si="458"/>
        <v>1</v>
      </c>
      <c r="D2946" s="334">
        <f ca="1" t="shared" si="466"/>
        <v>9</v>
      </c>
      <c r="E2946" s="327">
        <f ca="1" t="shared" si="467"/>
        <v>1607</v>
      </c>
      <c r="F2946" s="327" t="str">
        <f ca="1">VLOOKUP(D2946,档案!A:C,3,FALSE)</f>
        <v>武汉开明</v>
      </c>
      <c r="G2946" s="338" t="str">
        <f ca="1">VLOOKUP(D2946,档案!A:B,2,FALSE)</f>
        <v>农商行豹澥支行310028</v>
      </c>
      <c r="H2946" s="328">
        <f ca="1" t="shared" si="459"/>
        <v>45861</v>
      </c>
      <c r="I2946" s="344" t="str">
        <f ca="1" t="shared" si="460"/>
        <v>生产部何俊杰报销内蒙古宜化现场购买被褥，高低床3375元--个人</v>
      </c>
      <c r="J2946" s="344" t="str">
        <f ca="1" t="shared" si="461"/>
        <v>项目成本</v>
      </c>
      <c r="K2946" s="345">
        <f ca="1" t="shared" si="462"/>
        <v>0</v>
      </c>
      <c r="L2946" s="345">
        <f ca="1" t="shared" si="463"/>
        <v>3375</v>
      </c>
      <c r="M2946" s="345">
        <f ca="1" t="shared" si="464"/>
        <v>98219.120000001</v>
      </c>
      <c r="N2946" s="345">
        <f ca="1" t="shared" si="465"/>
        <v>0</v>
      </c>
    </row>
    <row r="2947" ht="14.25" hidden="1" spans="1:14">
      <c r="A2947" s="334">
        <f>档案!A2946</f>
        <v>0</v>
      </c>
      <c r="B2947" s="334">
        <f ca="1" t="shared" ref="B2947:B3010" si="468">COUNTA(INDIRECT("'"&amp;A2947&amp;"'!a:a"))</f>
        <v>1</v>
      </c>
      <c r="D2947" s="334">
        <f ca="1" t="shared" si="466"/>
        <v>9</v>
      </c>
      <c r="E2947" s="327">
        <f ca="1" t="shared" si="467"/>
        <v>1608</v>
      </c>
      <c r="F2947" s="327" t="str">
        <f ca="1">VLOOKUP(D2947,档案!A:C,3,FALSE)</f>
        <v>武汉开明</v>
      </c>
      <c r="G2947" s="338" t="str">
        <f ca="1">VLOOKUP(D2947,档案!A:B,2,FALSE)</f>
        <v>农商行豹澥支行310028</v>
      </c>
      <c r="H2947" s="328">
        <f ca="1" t="shared" ref="H2947:H3010" si="469">INDEX(INDIRECT("'"&amp;$D2947&amp;"'!A:g"),$E2947,COLUMN()-7)</f>
        <v>45861</v>
      </c>
      <c r="I2947" s="344" t="str">
        <f ca="1" t="shared" ref="I2947:I3010" si="470">INDEX(INDIRECT("'"&amp;$D2947&amp;"'!A:g"),$E2947,COLUMN()-7)</f>
        <v>销售部管厚良报销湖北双环7.18招待费--个人</v>
      </c>
      <c r="J2947" s="344" t="str">
        <f ca="1" t="shared" ref="J2947:J3010" si="471">INDEX(INDIRECT("'"&amp;$D2947&amp;"'!A:g"),$E2947,COLUMN()-7)</f>
        <v>项目成本</v>
      </c>
      <c r="K2947" s="345">
        <f ca="1" t="shared" ref="K2947:K3010" si="472">INDEX(INDIRECT("'"&amp;$D2947&amp;"'!A:g"),$E2947,COLUMN()-7)</f>
        <v>0</v>
      </c>
      <c r="L2947" s="345">
        <f ca="1" t="shared" ref="L2947:L3010" si="473">INDEX(INDIRECT("'"&amp;$D2947&amp;"'!A:g"),$E2947,COLUMN()-7)</f>
        <v>280</v>
      </c>
      <c r="M2947" s="345">
        <f ca="1" t="shared" ref="M2947:M3010" si="474">INDEX(INDIRECT("'"&amp;$D2947&amp;"'!A:g"),$E2947,COLUMN()-7)</f>
        <v>97939.120000001</v>
      </c>
      <c r="N2947" s="345">
        <f ca="1" t="shared" ref="N2947:N3010" si="475">INDEX(INDIRECT("'"&amp;$D2947&amp;"'!A:g"),$E2947,COLUMN()-7)</f>
        <v>0</v>
      </c>
    </row>
    <row r="2948" ht="14.25" hidden="1" spans="1:14">
      <c r="A2948" s="334">
        <f>档案!A2947</f>
        <v>0</v>
      </c>
      <c r="B2948" s="334">
        <f ca="1" t="shared" si="468"/>
        <v>1</v>
      </c>
      <c r="D2948" s="334">
        <f ca="1" t="shared" ref="D2948:D3011" si="476">IF(E2947&gt;=VLOOKUP(D2947,A:B,2,FALSE),D2947+1,D2947)</f>
        <v>9</v>
      </c>
      <c r="E2948" s="327">
        <f ca="1" t="shared" ref="E2948:E3011" si="477">IF(E2947&gt;=VLOOKUP(D2947,A:B,2,FALSE),3,E2947+1)</f>
        <v>1609</v>
      </c>
      <c r="F2948" s="327" t="str">
        <f ca="1">VLOOKUP(D2948,档案!A:C,3,FALSE)</f>
        <v>武汉开明</v>
      </c>
      <c r="G2948" s="338" t="str">
        <f ca="1">VLOOKUP(D2948,档案!A:B,2,FALSE)</f>
        <v>农商行豹澥支行310028</v>
      </c>
      <c r="H2948" s="328">
        <f ca="1" t="shared" si="469"/>
        <v>45861</v>
      </c>
      <c r="I2948" s="344" t="str">
        <f ca="1" t="shared" si="470"/>
        <v>财务部汪余欢用款生产部程旭文2025.6-7月工资--个人</v>
      </c>
      <c r="J2948" s="344" t="str">
        <f ca="1" t="shared" si="471"/>
        <v>项目成本</v>
      </c>
      <c r="K2948" s="345">
        <f ca="1" t="shared" si="472"/>
        <v>0</v>
      </c>
      <c r="L2948" s="345">
        <f ca="1" t="shared" si="473"/>
        <v>16516.69</v>
      </c>
      <c r="M2948" s="345">
        <f ca="1" t="shared" si="474"/>
        <v>81422.430000001</v>
      </c>
      <c r="N2948" s="345">
        <f ca="1" t="shared" si="475"/>
        <v>0</v>
      </c>
    </row>
    <row r="2949" ht="14.25" hidden="1" spans="1:14">
      <c r="A2949" s="334">
        <f>档案!A2948</f>
        <v>0</v>
      </c>
      <c r="B2949" s="334">
        <f ca="1" t="shared" si="468"/>
        <v>1</v>
      </c>
      <c r="D2949" s="334">
        <f ca="1" t="shared" si="476"/>
        <v>9</v>
      </c>
      <c r="E2949" s="327">
        <f ca="1" t="shared" si="477"/>
        <v>1610</v>
      </c>
      <c r="F2949" s="327" t="str">
        <f ca="1">VLOOKUP(D2949,档案!A:C,3,FALSE)</f>
        <v>武汉开明</v>
      </c>
      <c r="G2949" s="338" t="str">
        <f ca="1">VLOOKUP(D2949,档案!A:B,2,FALSE)</f>
        <v>农商行豹澥支行310028</v>
      </c>
      <c r="H2949" s="328">
        <f ca="1" t="shared" si="469"/>
        <v>45861</v>
      </c>
      <c r="I2949" s="344" t="str">
        <f ca="1" t="shared" si="470"/>
        <v>财务部汪余欢用款商务部张良斌2025.7月工资--个人</v>
      </c>
      <c r="J2949" s="344" t="str">
        <f ca="1" t="shared" si="471"/>
        <v>项目成本</v>
      </c>
      <c r="K2949" s="345">
        <f ca="1" t="shared" si="472"/>
        <v>0</v>
      </c>
      <c r="L2949" s="345">
        <f ca="1" t="shared" si="473"/>
        <v>1920</v>
      </c>
      <c r="M2949" s="345">
        <f ca="1" t="shared" si="474"/>
        <v>79502.430000001</v>
      </c>
      <c r="N2949" s="345">
        <f ca="1" t="shared" si="475"/>
        <v>0</v>
      </c>
    </row>
    <row r="2950" ht="14.25" hidden="1" spans="1:14">
      <c r="A2950" s="334">
        <f>档案!A2949</f>
        <v>0</v>
      </c>
      <c r="B2950" s="334">
        <f ca="1" t="shared" si="468"/>
        <v>1</v>
      </c>
      <c r="D2950" s="334">
        <f ca="1" t="shared" si="476"/>
        <v>9</v>
      </c>
      <c r="E2950" s="327">
        <f ca="1" t="shared" si="477"/>
        <v>1611</v>
      </c>
      <c r="F2950" s="327" t="str">
        <f ca="1">VLOOKUP(D2950,档案!A:C,3,FALSE)</f>
        <v>武汉开明</v>
      </c>
      <c r="G2950" s="338" t="str">
        <f ca="1">VLOOKUP(D2950,档案!A:B,2,FALSE)</f>
        <v>农商行豹澥支行310028</v>
      </c>
      <c r="H2950" s="328">
        <f ca="1" t="shared" si="469"/>
        <v>45861</v>
      </c>
      <c r="I2950" s="344" t="str">
        <f ca="1" t="shared" si="470"/>
        <v>ETC扣款</v>
      </c>
      <c r="J2950" s="344" t="str">
        <f ca="1" t="shared" si="471"/>
        <v>项目成本</v>
      </c>
      <c r="K2950" s="345">
        <f ca="1" t="shared" si="472"/>
        <v>0</v>
      </c>
      <c r="L2950" s="345">
        <f ca="1" t="shared" si="473"/>
        <v>15</v>
      </c>
      <c r="M2950" s="345">
        <f ca="1" t="shared" si="474"/>
        <v>79487.430000001</v>
      </c>
      <c r="N2950" s="345">
        <f ca="1" t="shared" si="475"/>
        <v>0</v>
      </c>
    </row>
    <row r="2951" ht="14.25" hidden="1" spans="1:14">
      <c r="A2951" s="334">
        <f>档案!A2950</f>
        <v>0</v>
      </c>
      <c r="B2951" s="334">
        <f ca="1" t="shared" si="468"/>
        <v>1</v>
      </c>
      <c r="D2951" s="334">
        <f ca="1" t="shared" si="476"/>
        <v>9</v>
      </c>
      <c r="E2951" s="327">
        <f ca="1" t="shared" si="477"/>
        <v>1612</v>
      </c>
      <c r="F2951" s="327" t="str">
        <f ca="1">VLOOKUP(D2951,档案!A:C,3,FALSE)</f>
        <v>武汉开明</v>
      </c>
      <c r="G2951" s="338" t="str">
        <f ca="1">VLOOKUP(D2951,档案!A:B,2,FALSE)</f>
        <v>农商行豹澥支行310028</v>
      </c>
      <c r="H2951" s="328">
        <f ca="1" t="shared" si="469"/>
        <v>45862</v>
      </c>
      <c r="I2951" s="344" t="str">
        <f ca="1" t="shared" si="470"/>
        <v>ETC扣款</v>
      </c>
      <c r="J2951" s="344" t="str">
        <f ca="1" t="shared" si="471"/>
        <v>项目成本</v>
      </c>
      <c r="K2951" s="345">
        <f ca="1" t="shared" si="472"/>
        <v>0</v>
      </c>
      <c r="L2951" s="345">
        <f ca="1" t="shared" si="473"/>
        <v>23.75</v>
      </c>
      <c r="M2951" s="345">
        <f ca="1" t="shared" si="474"/>
        <v>79463.680000001</v>
      </c>
      <c r="N2951" s="345">
        <f ca="1" t="shared" si="475"/>
        <v>0</v>
      </c>
    </row>
    <row r="2952" ht="14.25" hidden="1" spans="1:14">
      <c r="A2952" s="334">
        <f>档案!A2951</f>
        <v>0</v>
      </c>
      <c r="B2952" s="334">
        <f ca="1" t="shared" si="468"/>
        <v>1</v>
      </c>
      <c r="D2952" s="334">
        <f ca="1" t="shared" si="476"/>
        <v>9</v>
      </c>
      <c r="E2952" s="327">
        <f ca="1" t="shared" si="477"/>
        <v>1613</v>
      </c>
      <c r="F2952" s="327" t="str">
        <f ca="1">VLOOKUP(D2952,档案!A:C,3,FALSE)</f>
        <v>武汉开明</v>
      </c>
      <c r="G2952" s="338" t="str">
        <f ca="1">VLOOKUP(D2952,档案!A:B,2,FALSE)</f>
        <v>农商行豹澥支行310028</v>
      </c>
      <c r="H2952" s="328">
        <f ca="1" t="shared" si="469"/>
        <v>45862</v>
      </c>
      <c r="I2952" s="344" t="str">
        <f ca="1" t="shared" si="470"/>
        <v>ETC扣款</v>
      </c>
      <c r="J2952" s="344" t="str">
        <f ca="1" t="shared" si="471"/>
        <v>项目成本</v>
      </c>
      <c r="K2952" s="345">
        <f ca="1" t="shared" si="472"/>
        <v>0</v>
      </c>
      <c r="L2952" s="345">
        <f ca="1" t="shared" si="473"/>
        <v>9.5</v>
      </c>
      <c r="M2952" s="345">
        <f ca="1" t="shared" si="474"/>
        <v>79454.180000001</v>
      </c>
      <c r="N2952" s="345">
        <f ca="1" t="shared" si="475"/>
        <v>0</v>
      </c>
    </row>
    <row r="2953" ht="14.25" hidden="1" spans="1:14">
      <c r="A2953" s="334">
        <f>档案!A2952</f>
        <v>0</v>
      </c>
      <c r="B2953" s="334">
        <f ca="1" t="shared" si="468"/>
        <v>1</v>
      </c>
      <c r="D2953" s="334">
        <f ca="1" t="shared" si="476"/>
        <v>9</v>
      </c>
      <c r="E2953" s="327">
        <f ca="1" t="shared" si="477"/>
        <v>1614</v>
      </c>
      <c r="F2953" s="327" t="str">
        <f ca="1">VLOOKUP(D2953,档案!A:C,3,FALSE)</f>
        <v>武汉开明</v>
      </c>
      <c r="G2953" s="338" t="str">
        <f ca="1">VLOOKUP(D2953,档案!A:B,2,FALSE)</f>
        <v>农商行豹澥支行310028</v>
      </c>
      <c r="H2953" s="328">
        <f ca="1" t="shared" si="469"/>
        <v>45862</v>
      </c>
      <c r="I2953" s="344" t="str">
        <f ca="1" t="shared" si="470"/>
        <v>ETC扣款</v>
      </c>
      <c r="J2953" s="344" t="str">
        <f ca="1" t="shared" si="471"/>
        <v>项目成本</v>
      </c>
      <c r="K2953" s="345">
        <f ca="1" t="shared" si="472"/>
        <v>0</v>
      </c>
      <c r="L2953" s="345">
        <f ca="1" t="shared" si="473"/>
        <v>152</v>
      </c>
      <c r="M2953" s="345">
        <f ca="1" t="shared" si="474"/>
        <v>79302.180000001</v>
      </c>
      <c r="N2953" s="345">
        <f ca="1" t="shared" si="475"/>
        <v>0</v>
      </c>
    </row>
    <row r="2954" ht="14.25" hidden="1" spans="1:14">
      <c r="A2954" s="334">
        <f>档案!A2953</f>
        <v>0</v>
      </c>
      <c r="B2954" s="334">
        <f ca="1" t="shared" si="468"/>
        <v>1</v>
      </c>
      <c r="D2954" s="334">
        <f ca="1" t="shared" si="476"/>
        <v>9</v>
      </c>
      <c r="E2954" s="327">
        <f ca="1" t="shared" si="477"/>
        <v>1615</v>
      </c>
      <c r="F2954" s="327" t="str">
        <f ca="1">VLOOKUP(D2954,档案!A:C,3,FALSE)</f>
        <v>武汉开明</v>
      </c>
      <c r="G2954" s="338" t="str">
        <f ca="1">VLOOKUP(D2954,档案!A:B,2,FALSE)</f>
        <v>农商行豹澥支行310028</v>
      </c>
      <c r="H2954" s="328">
        <f ca="1" t="shared" si="469"/>
        <v>45862</v>
      </c>
      <c r="I2954" s="344" t="str">
        <f ca="1" t="shared" si="470"/>
        <v>生产部李权智用款青海发投外协人员戴路生工资奖励--个人</v>
      </c>
      <c r="J2954" s="344" t="str">
        <f ca="1" t="shared" si="471"/>
        <v>项目成本</v>
      </c>
      <c r="K2954" s="345">
        <f ca="1" t="shared" si="472"/>
        <v>0</v>
      </c>
      <c r="L2954" s="345">
        <f ca="1" t="shared" si="473"/>
        <v>3000</v>
      </c>
      <c r="M2954" s="345">
        <f ca="1" t="shared" si="474"/>
        <v>76302.180000001</v>
      </c>
      <c r="N2954" s="345">
        <f ca="1" t="shared" si="475"/>
        <v>0</v>
      </c>
    </row>
    <row r="2955" ht="14.25" hidden="1" spans="1:14">
      <c r="A2955" s="334">
        <f>档案!A2954</f>
        <v>0</v>
      </c>
      <c r="B2955" s="334">
        <f ca="1" t="shared" si="468"/>
        <v>1</v>
      </c>
      <c r="D2955" s="334">
        <f ca="1" t="shared" si="476"/>
        <v>9</v>
      </c>
      <c r="E2955" s="327">
        <f ca="1" t="shared" si="477"/>
        <v>1616</v>
      </c>
      <c r="F2955" s="327" t="str">
        <f ca="1">VLOOKUP(D2955,档案!A:C,3,FALSE)</f>
        <v>武汉开明</v>
      </c>
      <c r="G2955" s="338" t="str">
        <f ca="1">VLOOKUP(D2955,档案!A:B,2,FALSE)</f>
        <v>农商行豹澥支行310028</v>
      </c>
      <c r="H2955" s="328">
        <f ca="1" t="shared" si="469"/>
        <v>45862</v>
      </c>
      <c r="I2955" s="344" t="str">
        <f ca="1" t="shared" si="470"/>
        <v>生产部何俊杰报销内蒙古宜化车辆进场需支付500元押金--个人</v>
      </c>
      <c r="J2955" s="344" t="str">
        <f ca="1" t="shared" si="471"/>
        <v>项目成本</v>
      </c>
      <c r="K2955" s="345">
        <f ca="1" t="shared" si="472"/>
        <v>0</v>
      </c>
      <c r="L2955" s="345">
        <f ca="1" t="shared" si="473"/>
        <v>500</v>
      </c>
      <c r="M2955" s="345">
        <f ca="1" t="shared" si="474"/>
        <v>75802.180000001</v>
      </c>
      <c r="N2955" s="345">
        <f ca="1" t="shared" si="475"/>
        <v>0</v>
      </c>
    </row>
    <row r="2956" ht="14.25" hidden="1" spans="1:14">
      <c r="A2956" s="334">
        <f>档案!A2955</f>
        <v>0</v>
      </c>
      <c r="B2956" s="334">
        <f ca="1" t="shared" si="468"/>
        <v>1</v>
      </c>
      <c r="D2956" s="334">
        <f ca="1" t="shared" si="476"/>
        <v>9</v>
      </c>
      <c r="E2956" s="327">
        <f ca="1" t="shared" si="477"/>
        <v>1617</v>
      </c>
      <c r="F2956" s="327" t="str">
        <f ca="1">VLOOKUP(D2956,档案!A:C,3,FALSE)</f>
        <v>武汉开明</v>
      </c>
      <c r="G2956" s="338" t="str">
        <f ca="1">VLOOKUP(D2956,档案!A:B,2,FALSE)</f>
        <v>农商行豹澥支行310028</v>
      </c>
      <c r="H2956" s="328">
        <f ca="1" t="shared" si="469"/>
        <v>45862</v>
      </c>
      <c r="I2956" s="344" t="str">
        <f ca="1" t="shared" si="470"/>
        <v>生产部何俊杰报销中盐建材项目租赁活动板房押金--个人</v>
      </c>
      <c r="J2956" s="344" t="str">
        <f ca="1" t="shared" si="471"/>
        <v>项目成本</v>
      </c>
      <c r="K2956" s="345">
        <f ca="1" t="shared" si="472"/>
        <v>0</v>
      </c>
      <c r="L2956" s="345">
        <f ca="1" t="shared" si="473"/>
        <v>3000</v>
      </c>
      <c r="M2956" s="345">
        <f ca="1" t="shared" si="474"/>
        <v>72802.180000001</v>
      </c>
      <c r="N2956" s="345">
        <f ca="1" t="shared" si="475"/>
        <v>0</v>
      </c>
    </row>
    <row r="2957" ht="14.25" hidden="1" spans="1:14">
      <c r="A2957" s="334">
        <f>档案!A2956</f>
        <v>0</v>
      </c>
      <c r="B2957" s="334">
        <f ca="1" t="shared" si="468"/>
        <v>1</v>
      </c>
      <c r="D2957" s="334">
        <f ca="1" t="shared" si="476"/>
        <v>9</v>
      </c>
      <c r="E2957" s="327">
        <f ca="1" t="shared" si="477"/>
        <v>1618</v>
      </c>
      <c r="F2957" s="327" t="str">
        <f ca="1">VLOOKUP(D2957,档案!A:C,3,FALSE)</f>
        <v>武汉开明</v>
      </c>
      <c r="G2957" s="338" t="str">
        <f ca="1">VLOOKUP(D2957,档案!A:B,2,FALSE)</f>
        <v>农商行豹澥支行310028</v>
      </c>
      <c r="H2957" s="328">
        <f ca="1" t="shared" si="469"/>
        <v>45862</v>
      </c>
      <c r="I2957" s="344" t="str">
        <f ca="1" t="shared" si="470"/>
        <v>销售部管厚良报销6.1-6.26日照钢铁，内蒙古宜化差旅费--个人</v>
      </c>
      <c r="J2957" s="344" t="str">
        <f ca="1" t="shared" si="471"/>
        <v>项目成本</v>
      </c>
      <c r="K2957" s="345">
        <f ca="1" t="shared" si="472"/>
        <v>0</v>
      </c>
      <c r="L2957" s="345">
        <f ca="1" t="shared" si="473"/>
        <v>4254.42</v>
      </c>
      <c r="M2957" s="345">
        <f ca="1" t="shared" si="474"/>
        <v>68547.760000001</v>
      </c>
      <c r="N2957" s="345">
        <f ca="1" t="shared" si="475"/>
        <v>0</v>
      </c>
    </row>
    <row r="2958" ht="14.25" hidden="1" spans="1:14">
      <c r="A2958" s="334">
        <f>档案!A2957</f>
        <v>0</v>
      </c>
      <c r="B2958" s="334">
        <f ca="1" t="shared" si="468"/>
        <v>1</v>
      </c>
      <c r="D2958" s="334">
        <f ca="1" t="shared" si="476"/>
        <v>9</v>
      </c>
      <c r="E2958" s="327">
        <f ca="1" t="shared" si="477"/>
        <v>1619</v>
      </c>
      <c r="F2958" s="327" t="str">
        <f ca="1">VLOOKUP(D2958,档案!A:C,3,FALSE)</f>
        <v>武汉开明</v>
      </c>
      <c r="G2958" s="338" t="str">
        <f ca="1">VLOOKUP(D2958,档案!A:B,2,FALSE)</f>
        <v>农商行豹澥支行310028</v>
      </c>
      <c r="H2958" s="328">
        <f ca="1" t="shared" si="469"/>
        <v>45862</v>
      </c>
      <c r="I2958" s="344" t="str">
        <f ca="1" t="shared" si="470"/>
        <v>销售部牛国庆报销6.5-6.28东方希望，成渝钒钛，四川峨胜等项目差旅费--个人</v>
      </c>
      <c r="J2958" s="344" t="str">
        <f ca="1" t="shared" si="471"/>
        <v>项目成本</v>
      </c>
      <c r="K2958" s="345">
        <f ca="1" t="shared" si="472"/>
        <v>0</v>
      </c>
      <c r="L2958" s="345">
        <f ca="1" t="shared" si="473"/>
        <v>6324</v>
      </c>
      <c r="M2958" s="345">
        <f ca="1" t="shared" si="474"/>
        <v>62223.760000001</v>
      </c>
      <c r="N2958" s="345">
        <f ca="1" t="shared" si="475"/>
        <v>0</v>
      </c>
    </row>
    <row r="2959" ht="14.25" hidden="1" spans="1:14">
      <c r="A2959" s="334">
        <f>档案!A2958</f>
        <v>0</v>
      </c>
      <c r="B2959" s="334">
        <f ca="1" t="shared" si="468"/>
        <v>1</v>
      </c>
      <c r="D2959" s="334">
        <f ca="1" t="shared" si="476"/>
        <v>9</v>
      </c>
      <c r="E2959" s="327">
        <f ca="1" t="shared" si="477"/>
        <v>1620</v>
      </c>
      <c r="F2959" s="327" t="str">
        <f ca="1">VLOOKUP(D2959,档案!A:C,3,FALSE)</f>
        <v>武汉开明</v>
      </c>
      <c r="G2959" s="338" t="str">
        <f ca="1">VLOOKUP(D2959,档案!A:B,2,FALSE)</f>
        <v>农商行豹澥支行310028</v>
      </c>
      <c r="H2959" s="328">
        <f ca="1" t="shared" si="469"/>
        <v>45862</v>
      </c>
      <c r="I2959" s="344" t="str">
        <f ca="1" t="shared" si="470"/>
        <v>ETC扣款</v>
      </c>
      <c r="J2959" s="344" t="str">
        <f ca="1" t="shared" si="471"/>
        <v>项目成本</v>
      </c>
      <c r="K2959" s="345">
        <f ca="1" t="shared" si="472"/>
        <v>0</v>
      </c>
      <c r="L2959" s="345">
        <f ca="1" t="shared" si="473"/>
        <v>63.65</v>
      </c>
      <c r="M2959" s="345">
        <f ca="1" t="shared" si="474"/>
        <v>62160.110000001</v>
      </c>
      <c r="N2959" s="345">
        <f ca="1" t="shared" si="475"/>
        <v>0</v>
      </c>
    </row>
    <row r="2960" ht="14.25" hidden="1" spans="1:14">
      <c r="A2960" s="334">
        <f>档案!A2959</f>
        <v>0</v>
      </c>
      <c r="B2960" s="334">
        <f ca="1" t="shared" si="468"/>
        <v>1</v>
      </c>
      <c r="D2960" s="334">
        <f ca="1" t="shared" si="476"/>
        <v>9</v>
      </c>
      <c r="E2960" s="327">
        <f ca="1" t="shared" si="477"/>
        <v>1621</v>
      </c>
      <c r="F2960" s="327" t="str">
        <f ca="1">VLOOKUP(D2960,档案!A:C,3,FALSE)</f>
        <v>武汉开明</v>
      </c>
      <c r="G2960" s="338" t="str">
        <f ca="1">VLOOKUP(D2960,档案!A:B,2,FALSE)</f>
        <v>农商行豹澥支行310028</v>
      </c>
      <c r="H2960" s="328">
        <f ca="1" t="shared" si="469"/>
        <v>45862</v>
      </c>
      <c r="I2960" s="344" t="str">
        <f ca="1" t="shared" si="470"/>
        <v>ETC扣款</v>
      </c>
      <c r="J2960" s="344" t="str">
        <f ca="1" t="shared" si="471"/>
        <v>项目成本</v>
      </c>
      <c r="K2960" s="345">
        <f ca="1" t="shared" si="472"/>
        <v>0</v>
      </c>
      <c r="L2960" s="345">
        <f ca="1" t="shared" si="473"/>
        <v>29.03</v>
      </c>
      <c r="M2960" s="345">
        <f ca="1" t="shared" si="474"/>
        <v>62131.080000001</v>
      </c>
      <c r="N2960" s="345">
        <f ca="1" t="shared" si="475"/>
        <v>0</v>
      </c>
    </row>
    <row r="2961" ht="14.25" hidden="1" spans="1:14">
      <c r="A2961" s="334">
        <f>档案!A2960</f>
        <v>0</v>
      </c>
      <c r="B2961" s="334">
        <f ca="1" t="shared" si="468"/>
        <v>1</v>
      </c>
      <c r="D2961" s="334">
        <f ca="1" t="shared" si="476"/>
        <v>9</v>
      </c>
      <c r="E2961" s="327">
        <f ca="1" t="shared" si="477"/>
        <v>1622</v>
      </c>
      <c r="F2961" s="327" t="str">
        <f ca="1">VLOOKUP(D2961,档案!A:C,3,FALSE)</f>
        <v>武汉开明</v>
      </c>
      <c r="G2961" s="338" t="str">
        <f ca="1">VLOOKUP(D2961,档案!A:B,2,FALSE)</f>
        <v>农商行豹澥支行310028</v>
      </c>
      <c r="H2961" s="328">
        <f ca="1" t="shared" si="469"/>
        <v>45862</v>
      </c>
      <c r="I2961" s="344" t="str">
        <f ca="1" t="shared" si="470"/>
        <v>收到武汉建设银行转款</v>
      </c>
      <c r="J2961" s="344" t="str">
        <f ca="1" t="shared" si="471"/>
        <v>他行转入或存现</v>
      </c>
      <c r="K2961" s="345">
        <f ca="1" t="shared" si="472"/>
        <v>10</v>
      </c>
      <c r="L2961" s="345">
        <f ca="1" t="shared" si="473"/>
        <v>0</v>
      </c>
      <c r="M2961" s="345">
        <f ca="1" t="shared" si="474"/>
        <v>62141.080000001</v>
      </c>
      <c r="N2961" s="345">
        <f ca="1" t="shared" si="475"/>
        <v>0</v>
      </c>
    </row>
    <row r="2962" ht="14.25" hidden="1" spans="1:14">
      <c r="A2962" s="334">
        <f>档案!A2961</f>
        <v>0</v>
      </c>
      <c r="B2962" s="334">
        <f ca="1" t="shared" si="468"/>
        <v>1</v>
      </c>
      <c r="D2962" s="334">
        <f ca="1" t="shared" si="476"/>
        <v>9</v>
      </c>
      <c r="E2962" s="327">
        <f ca="1" t="shared" si="477"/>
        <v>1623</v>
      </c>
      <c r="F2962" s="327" t="str">
        <f ca="1">VLOOKUP(D2962,档案!A:C,3,FALSE)</f>
        <v>武汉开明</v>
      </c>
      <c r="G2962" s="338" t="str">
        <f ca="1">VLOOKUP(D2962,档案!A:B,2,FALSE)</f>
        <v>农商行豹澥支行310028</v>
      </c>
      <c r="H2962" s="328">
        <f ca="1" t="shared" si="469"/>
        <v>45863</v>
      </c>
      <c r="I2962" s="344" t="str">
        <f ca="1" t="shared" si="470"/>
        <v>收到温州凯沣机械有限公司贴现款（原票金额147000，扣手续费978）</v>
      </c>
      <c r="J2962" s="344" t="str">
        <f ca="1" t="shared" si="471"/>
        <v>他行转入或存现</v>
      </c>
      <c r="K2962" s="345">
        <f ca="1" t="shared" si="472"/>
        <v>146022</v>
      </c>
      <c r="L2962" s="345">
        <f ca="1" t="shared" si="473"/>
        <v>0</v>
      </c>
      <c r="M2962" s="345">
        <f ca="1" t="shared" si="474"/>
        <v>208163.080000001</v>
      </c>
      <c r="N2962" s="345">
        <f ca="1" t="shared" si="475"/>
        <v>0</v>
      </c>
    </row>
    <row r="2963" ht="14.25" hidden="1" spans="1:14">
      <c r="A2963" s="334">
        <f>档案!A2962</f>
        <v>0</v>
      </c>
      <c r="B2963" s="334">
        <f ca="1" t="shared" si="468"/>
        <v>1</v>
      </c>
      <c r="D2963" s="334">
        <f ca="1" t="shared" si="476"/>
        <v>9</v>
      </c>
      <c r="E2963" s="327">
        <f ca="1" t="shared" si="477"/>
        <v>1624</v>
      </c>
      <c r="F2963" s="327" t="str">
        <f ca="1">VLOOKUP(D2963,档案!A:C,3,FALSE)</f>
        <v>武汉开明</v>
      </c>
      <c r="G2963" s="338" t="str">
        <f ca="1">VLOOKUP(D2963,档案!A:B,2,FALSE)</f>
        <v>农商行豹澥支行310028</v>
      </c>
      <c r="H2963" s="328">
        <f ca="1" t="shared" si="469"/>
        <v>45863</v>
      </c>
      <c r="I2963" s="344" t="str">
        <f ca="1" t="shared" si="470"/>
        <v>转湖北工行西山支行</v>
      </c>
      <c r="J2963" s="344" t="str">
        <f ca="1" t="shared" si="471"/>
        <v>转出他行或提现</v>
      </c>
      <c r="K2963" s="345">
        <f ca="1" t="shared" si="472"/>
        <v>0</v>
      </c>
      <c r="L2963" s="345">
        <f ca="1" t="shared" si="473"/>
        <v>120000</v>
      </c>
      <c r="M2963" s="345">
        <f ca="1" t="shared" si="474"/>
        <v>88163.080000001</v>
      </c>
      <c r="N2963" s="345">
        <f ca="1" t="shared" si="475"/>
        <v>0</v>
      </c>
    </row>
    <row r="2964" ht="14.25" hidden="1" spans="1:14">
      <c r="A2964" s="334">
        <f>档案!A2963</f>
        <v>0</v>
      </c>
      <c r="B2964" s="334">
        <f ca="1" t="shared" si="468"/>
        <v>1</v>
      </c>
      <c r="D2964" s="334">
        <f ca="1" t="shared" si="476"/>
        <v>9</v>
      </c>
      <c r="E2964" s="327">
        <f ca="1" t="shared" si="477"/>
        <v>1625</v>
      </c>
      <c r="F2964" s="327" t="str">
        <f ca="1">VLOOKUP(D2964,档案!A:C,3,FALSE)</f>
        <v>武汉开明</v>
      </c>
      <c r="G2964" s="338" t="str">
        <f ca="1">VLOOKUP(D2964,档案!A:B,2,FALSE)</f>
        <v>农商行豹澥支行310028</v>
      </c>
      <c r="H2964" s="328">
        <f ca="1" t="shared" si="469"/>
        <v>45863</v>
      </c>
      <c r="I2964" s="344" t="str">
        <f ca="1" t="shared" si="470"/>
        <v>收到武汉华夏转款</v>
      </c>
      <c r="J2964" s="344" t="str">
        <f ca="1" t="shared" si="471"/>
        <v>他行转入或存现</v>
      </c>
      <c r="K2964" s="345">
        <f ca="1" t="shared" si="472"/>
        <v>33000</v>
      </c>
      <c r="L2964" s="345">
        <f ca="1" t="shared" si="473"/>
        <v>0</v>
      </c>
      <c r="M2964" s="345">
        <f ca="1" t="shared" si="474"/>
        <v>121163.080000001</v>
      </c>
      <c r="N2964" s="345">
        <f ca="1" t="shared" si="475"/>
        <v>0</v>
      </c>
    </row>
    <row r="2965" ht="14.25" hidden="1" spans="1:14">
      <c r="A2965" s="334">
        <f>档案!A2964</f>
        <v>0</v>
      </c>
      <c r="B2965" s="334">
        <f ca="1" t="shared" si="468"/>
        <v>1</v>
      </c>
      <c r="D2965" s="334">
        <f ca="1" t="shared" si="476"/>
        <v>9</v>
      </c>
      <c r="E2965" s="327">
        <f ca="1" t="shared" si="477"/>
        <v>1626</v>
      </c>
      <c r="F2965" s="327" t="str">
        <f ca="1">VLOOKUP(D2965,档案!A:C,3,FALSE)</f>
        <v>武汉开明</v>
      </c>
      <c r="G2965" s="338" t="str">
        <f ca="1">VLOOKUP(D2965,档案!A:B,2,FALSE)</f>
        <v>农商行豹澥支行310028</v>
      </c>
      <c r="H2965" s="328">
        <f ca="1" t="shared" si="469"/>
        <v>45863</v>
      </c>
      <c r="I2965" s="344" t="str">
        <f ca="1" t="shared" si="470"/>
        <v>收到武汉浦发转款</v>
      </c>
      <c r="J2965" s="344" t="str">
        <f ca="1" t="shared" si="471"/>
        <v>他行转入或存现</v>
      </c>
      <c r="K2965" s="345">
        <f ca="1" t="shared" si="472"/>
        <v>50000</v>
      </c>
      <c r="L2965" s="345">
        <f ca="1" t="shared" si="473"/>
        <v>0</v>
      </c>
      <c r="M2965" s="345">
        <f ca="1" t="shared" si="474"/>
        <v>171163.080000001</v>
      </c>
      <c r="N2965" s="345">
        <f ca="1" t="shared" si="475"/>
        <v>0</v>
      </c>
    </row>
    <row r="2966" ht="14.25" hidden="1" spans="1:14">
      <c r="A2966" s="334">
        <f>档案!A2965</f>
        <v>0</v>
      </c>
      <c r="B2966" s="334">
        <f ca="1" t="shared" si="468"/>
        <v>1</v>
      </c>
      <c r="D2966" s="334">
        <f ca="1" t="shared" si="476"/>
        <v>9</v>
      </c>
      <c r="E2966" s="327">
        <f ca="1" t="shared" si="477"/>
        <v>1627</v>
      </c>
      <c r="F2966" s="327" t="str">
        <f ca="1">VLOOKUP(D2966,档案!A:C,3,FALSE)</f>
        <v>武汉开明</v>
      </c>
      <c r="G2966" s="338" t="str">
        <f ca="1">VLOOKUP(D2966,档案!A:B,2,FALSE)</f>
        <v>农商行豹澥支行310028</v>
      </c>
      <c r="H2966" s="328">
        <f ca="1" t="shared" si="469"/>
        <v>45863</v>
      </c>
      <c r="I2966" s="344" t="str">
        <f ca="1" t="shared" si="470"/>
        <v>商务部汤卓宁用款武汉办公室6月快递费付湖北顺丰速运有限公司--公司</v>
      </c>
      <c r="J2966" s="344" t="str">
        <f ca="1" t="shared" si="471"/>
        <v>项目成本</v>
      </c>
      <c r="K2966" s="345">
        <f ca="1" t="shared" si="472"/>
        <v>0</v>
      </c>
      <c r="L2966" s="345">
        <f ca="1" t="shared" si="473"/>
        <v>444</v>
      </c>
      <c r="M2966" s="345">
        <f ca="1" t="shared" si="474"/>
        <v>170719.080000001</v>
      </c>
      <c r="N2966" s="345">
        <f ca="1" t="shared" si="475"/>
        <v>0</v>
      </c>
    </row>
    <row r="2967" ht="14.25" hidden="1" spans="1:14">
      <c r="A2967" s="334">
        <f>档案!A2966</f>
        <v>0</v>
      </c>
      <c r="B2967" s="334">
        <f ca="1" t="shared" si="468"/>
        <v>1</v>
      </c>
      <c r="D2967" s="334">
        <f ca="1" t="shared" si="476"/>
        <v>9</v>
      </c>
      <c r="E2967" s="327">
        <f ca="1" t="shared" si="477"/>
        <v>1628</v>
      </c>
      <c r="F2967" s="327" t="str">
        <f ca="1">VLOOKUP(D2967,档案!A:C,3,FALSE)</f>
        <v>武汉开明</v>
      </c>
      <c r="G2967" s="338" t="str">
        <f ca="1">VLOOKUP(D2967,档案!A:B,2,FALSE)</f>
        <v>农商行豹澥支行310028</v>
      </c>
      <c r="H2967" s="328">
        <f ca="1" t="shared" si="469"/>
        <v>45863</v>
      </c>
      <c r="I2967" s="350" t="str">
        <f ca="1" t="shared" si="470"/>
        <v>综合部蒋霞报销新疆项目考勤机一部采购费--个人</v>
      </c>
      <c r="J2967" s="344" t="str">
        <f ca="1" t="shared" si="471"/>
        <v>项目成本</v>
      </c>
      <c r="K2967" s="345">
        <f ca="1" t="shared" si="472"/>
        <v>0</v>
      </c>
      <c r="L2967" s="345">
        <f ca="1" t="shared" si="473"/>
        <v>268.99</v>
      </c>
      <c r="M2967" s="345">
        <f ca="1" t="shared" si="474"/>
        <v>170450.090000001</v>
      </c>
      <c r="N2967" s="345">
        <f ca="1" t="shared" si="475"/>
        <v>0</v>
      </c>
    </row>
    <row r="2968" ht="14.25" hidden="1" spans="1:14">
      <c r="A2968" s="334">
        <f>档案!A2967</f>
        <v>0</v>
      </c>
      <c r="B2968" s="334">
        <f ca="1" t="shared" si="468"/>
        <v>1</v>
      </c>
      <c r="D2968" s="334">
        <f ca="1" t="shared" si="476"/>
        <v>9</v>
      </c>
      <c r="E2968" s="327">
        <f ca="1" t="shared" si="477"/>
        <v>1629</v>
      </c>
      <c r="F2968" s="327" t="str">
        <f ca="1">VLOOKUP(D2968,档案!A:C,3,FALSE)</f>
        <v>武汉开明</v>
      </c>
      <c r="G2968" s="338" t="str">
        <f ca="1">VLOOKUP(D2968,档案!A:B,2,FALSE)</f>
        <v>农商行豹澥支行310028</v>
      </c>
      <c r="H2968" s="328">
        <f ca="1" t="shared" si="469"/>
        <v>45863</v>
      </c>
      <c r="I2968" s="344" t="str">
        <f ca="1" t="shared" si="470"/>
        <v>综合部蒋霞用款车辆维修费（林总：鄂A685CW）付林全意--个人</v>
      </c>
      <c r="J2968" s="344" t="str">
        <f ca="1" t="shared" si="471"/>
        <v>项目成本</v>
      </c>
      <c r="K2968" s="345">
        <f ca="1" t="shared" si="472"/>
        <v>0</v>
      </c>
      <c r="L2968" s="345">
        <f ca="1" t="shared" si="473"/>
        <v>1938</v>
      </c>
      <c r="M2968" s="345">
        <f ca="1" t="shared" si="474"/>
        <v>168512.090000001</v>
      </c>
      <c r="N2968" s="345">
        <f ca="1" t="shared" si="475"/>
        <v>0</v>
      </c>
    </row>
    <row r="2969" ht="14.25" hidden="1" spans="1:14">
      <c r="A2969" s="334">
        <f>档案!A2968</f>
        <v>0</v>
      </c>
      <c r="B2969" s="334">
        <f ca="1" t="shared" si="468"/>
        <v>1</v>
      </c>
      <c r="D2969" s="334">
        <f ca="1" t="shared" si="476"/>
        <v>9</v>
      </c>
      <c r="E2969" s="327">
        <f ca="1" t="shared" si="477"/>
        <v>1630</v>
      </c>
      <c r="F2969" s="327" t="str">
        <f ca="1">VLOOKUP(D2969,档案!A:C,3,FALSE)</f>
        <v>武汉开明</v>
      </c>
      <c r="G2969" s="338" t="str">
        <f ca="1">VLOOKUP(D2969,档案!A:B,2,FALSE)</f>
        <v>农商行豹澥支行310028</v>
      </c>
      <c r="H2969" s="328">
        <f ca="1" t="shared" si="469"/>
        <v>45863</v>
      </c>
      <c r="I2969" s="344" t="str">
        <f ca="1" t="shared" si="470"/>
        <v>综合部蒋霞用款智谷A16-5二楼电费充值2000元付武汉九筑华鼎建筑设计有限公司--公司</v>
      </c>
      <c r="J2969" s="344" t="str">
        <f ca="1" t="shared" si="471"/>
        <v>项目成本</v>
      </c>
      <c r="K2969" s="345">
        <f ca="1" t="shared" si="472"/>
        <v>0</v>
      </c>
      <c r="L2969" s="345">
        <f ca="1" t="shared" si="473"/>
        <v>2000</v>
      </c>
      <c r="M2969" s="345">
        <f ca="1" t="shared" si="474"/>
        <v>166512.090000001</v>
      </c>
      <c r="N2969" s="345">
        <f ca="1" t="shared" si="475"/>
        <v>0</v>
      </c>
    </row>
    <row r="2970" ht="14.25" hidden="1" spans="1:14">
      <c r="A2970" s="334">
        <f>档案!A2969</f>
        <v>0</v>
      </c>
      <c r="B2970" s="334">
        <f ca="1" t="shared" si="468"/>
        <v>1</v>
      </c>
      <c r="D2970" s="334">
        <f ca="1" t="shared" si="476"/>
        <v>9</v>
      </c>
      <c r="E2970" s="327">
        <f ca="1" t="shared" si="477"/>
        <v>1631</v>
      </c>
      <c r="F2970" s="327" t="str">
        <f ca="1">VLOOKUP(D2970,档案!A:C,3,FALSE)</f>
        <v>武汉开明</v>
      </c>
      <c r="G2970" s="338" t="str">
        <f ca="1">VLOOKUP(D2970,档案!A:B,2,FALSE)</f>
        <v>农商行豹澥支行310028</v>
      </c>
      <c r="H2970" s="328">
        <f ca="1" t="shared" si="469"/>
        <v>45863</v>
      </c>
      <c r="I2970" s="344" t="str">
        <f ca="1" t="shared" si="470"/>
        <v>综合部蒋霞报销成渝钒钛科技有限公司项目人员短期保险，28人15天80万保额，共计4928元--个人</v>
      </c>
      <c r="J2970" s="344" t="str">
        <f ca="1" t="shared" si="471"/>
        <v>项目成本</v>
      </c>
      <c r="K2970" s="345">
        <f ca="1" t="shared" si="472"/>
        <v>0</v>
      </c>
      <c r="L2970" s="345">
        <f ca="1" t="shared" si="473"/>
        <v>4928</v>
      </c>
      <c r="M2970" s="345">
        <f ca="1" t="shared" si="474"/>
        <v>161584.090000001</v>
      </c>
      <c r="N2970" s="345">
        <f ca="1" t="shared" si="475"/>
        <v>0</v>
      </c>
    </row>
    <row r="2971" ht="14.25" hidden="1" spans="1:14">
      <c r="A2971" s="334">
        <f>档案!A2970</f>
        <v>0</v>
      </c>
      <c r="B2971" s="334">
        <f ca="1" t="shared" si="468"/>
        <v>1</v>
      </c>
      <c r="D2971" s="334">
        <f ca="1" t="shared" si="476"/>
        <v>9</v>
      </c>
      <c r="E2971" s="327">
        <f ca="1" t="shared" si="477"/>
        <v>1632</v>
      </c>
      <c r="F2971" s="327" t="str">
        <f ca="1">VLOOKUP(D2971,档案!A:C,3,FALSE)</f>
        <v>武汉开明</v>
      </c>
      <c r="G2971" s="338" t="str">
        <f ca="1">VLOOKUP(D2971,档案!A:B,2,FALSE)</f>
        <v>农商行豹澥支行310028</v>
      </c>
      <c r="H2971" s="328">
        <f ca="1" t="shared" si="469"/>
        <v>45863</v>
      </c>
      <c r="I2971" s="344" t="str">
        <f ca="1" t="shared" si="470"/>
        <v>综合部蒋霞用款2025.7.14 祁宏栋青海大修项目后期收尾期间发生受伤，马全花垫付107.4元，付马全花--个人</v>
      </c>
      <c r="J2971" s="344" t="str">
        <f ca="1" t="shared" si="471"/>
        <v>项目成本</v>
      </c>
      <c r="K2971" s="345">
        <f ca="1" t="shared" si="472"/>
        <v>0</v>
      </c>
      <c r="L2971" s="345">
        <f ca="1" t="shared" si="473"/>
        <v>107.4</v>
      </c>
      <c r="M2971" s="345">
        <f ca="1" t="shared" si="474"/>
        <v>161476.690000001</v>
      </c>
      <c r="N2971" s="345">
        <f ca="1" t="shared" si="475"/>
        <v>0</v>
      </c>
    </row>
    <row r="2972" ht="14.25" hidden="1" spans="1:14">
      <c r="A2972" s="334">
        <f>档案!A2971</f>
        <v>0</v>
      </c>
      <c r="B2972" s="334">
        <f ca="1" t="shared" si="468"/>
        <v>1</v>
      </c>
      <c r="D2972" s="334">
        <f ca="1" t="shared" si="476"/>
        <v>9</v>
      </c>
      <c r="E2972" s="327">
        <f ca="1" t="shared" si="477"/>
        <v>1633</v>
      </c>
      <c r="F2972" s="327" t="str">
        <f ca="1">VLOOKUP(D2972,档案!A:C,3,FALSE)</f>
        <v>武汉开明</v>
      </c>
      <c r="G2972" s="338" t="str">
        <f ca="1">VLOOKUP(D2972,档案!A:B,2,FALSE)</f>
        <v>农商行豹澥支行310028</v>
      </c>
      <c r="H2972" s="328">
        <f ca="1" t="shared" si="469"/>
        <v>45863</v>
      </c>
      <c r="I2972" s="344" t="str">
        <f ca="1" t="shared" si="470"/>
        <v>综合部蒋霞用款2025.7.2 李杜峰青海大修期间发生受伤，马全花垫付187.4元，付马全花--个人</v>
      </c>
      <c r="J2972" s="344" t="str">
        <f ca="1" t="shared" si="471"/>
        <v>项目成本</v>
      </c>
      <c r="K2972" s="345">
        <f ca="1" t="shared" si="472"/>
        <v>0</v>
      </c>
      <c r="L2972" s="345">
        <f ca="1" t="shared" si="473"/>
        <v>187.4</v>
      </c>
      <c r="M2972" s="345">
        <f ca="1" t="shared" si="474"/>
        <v>161289.290000001</v>
      </c>
      <c r="N2972" s="345">
        <f ca="1" t="shared" si="475"/>
        <v>0</v>
      </c>
    </row>
    <row r="2973" ht="14.25" hidden="1" spans="1:14">
      <c r="A2973" s="334">
        <f>档案!A2972</f>
        <v>0</v>
      </c>
      <c r="B2973" s="334">
        <f ca="1" t="shared" si="468"/>
        <v>1</v>
      </c>
      <c r="D2973" s="334">
        <f ca="1" t="shared" si="476"/>
        <v>9</v>
      </c>
      <c r="E2973" s="327">
        <f ca="1" t="shared" si="477"/>
        <v>1634</v>
      </c>
      <c r="F2973" s="327" t="str">
        <f ca="1">VLOOKUP(D2973,档案!A:C,3,FALSE)</f>
        <v>武汉开明</v>
      </c>
      <c r="G2973" s="338" t="str">
        <f ca="1">VLOOKUP(D2973,档案!A:B,2,FALSE)</f>
        <v>农商行豹澥支行310028</v>
      </c>
      <c r="H2973" s="328">
        <f ca="1" t="shared" si="469"/>
        <v>45863</v>
      </c>
      <c r="I2973" s="344" t="str">
        <f ca="1" t="shared" si="470"/>
        <v>综合部蒋霞报销内蒙宜化合同及进场等事宜刻印章2枚寄闵洋（岚丹公章和合同章）--个人</v>
      </c>
      <c r="J2973" s="344" t="str">
        <f ca="1" t="shared" si="471"/>
        <v>项目成本</v>
      </c>
      <c r="K2973" s="345">
        <f ca="1" t="shared" si="472"/>
        <v>0</v>
      </c>
      <c r="L2973" s="345">
        <f ca="1" t="shared" si="473"/>
        <v>40</v>
      </c>
      <c r="M2973" s="345">
        <f ca="1" t="shared" si="474"/>
        <v>161249.290000001</v>
      </c>
      <c r="N2973" s="345">
        <f ca="1" t="shared" si="475"/>
        <v>0</v>
      </c>
    </row>
    <row r="2974" ht="14.25" hidden="1" spans="1:14">
      <c r="A2974" s="334">
        <f>档案!A2973</f>
        <v>0</v>
      </c>
      <c r="B2974" s="334">
        <f ca="1" t="shared" si="468"/>
        <v>1</v>
      </c>
      <c r="D2974" s="334">
        <f ca="1" t="shared" si="476"/>
        <v>9</v>
      </c>
      <c r="E2974" s="327">
        <f ca="1" t="shared" si="477"/>
        <v>1635</v>
      </c>
      <c r="F2974" s="327" t="str">
        <f ca="1">VLOOKUP(D2974,档案!A:C,3,FALSE)</f>
        <v>武汉开明</v>
      </c>
      <c r="G2974" s="338" t="str">
        <f ca="1">VLOOKUP(D2974,档案!A:B,2,FALSE)</f>
        <v>农商行豹澥支行310028</v>
      </c>
      <c r="H2974" s="328">
        <f ca="1" t="shared" si="469"/>
        <v>45863</v>
      </c>
      <c r="I2974" s="344" t="str">
        <f ca="1" t="shared" si="470"/>
        <v>综合部蒋霞报销杨婷锅炉工证补考费（公司办锅炉资质，一次未考过故需交补考费）--个人</v>
      </c>
      <c r="J2974" s="344" t="str">
        <f ca="1" t="shared" si="471"/>
        <v>项目成本</v>
      </c>
      <c r="K2974" s="345">
        <f ca="1" t="shared" si="472"/>
        <v>0</v>
      </c>
      <c r="L2974" s="345">
        <f ca="1" t="shared" si="473"/>
        <v>100</v>
      </c>
      <c r="M2974" s="345">
        <f ca="1" t="shared" si="474"/>
        <v>161149.290000001</v>
      </c>
      <c r="N2974" s="345">
        <f ca="1" t="shared" si="475"/>
        <v>0</v>
      </c>
    </row>
    <row r="2975" ht="14.25" hidden="1" spans="1:14">
      <c r="A2975" s="334">
        <f>档案!A2974</f>
        <v>0</v>
      </c>
      <c r="B2975" s="334">
        <f ca="1" t="shared" si="468"/>
        <v>1</v>
      </c>
      <c r="D2975" s="334">
        <f ca="1" t="shared" si="476"/>
        <v>9</v>
      </c>
      <c r="E2975" s="327">
        <f ca="1" t="shared" si="477"/>
        <v>1636</v>
      </c>
      <c r="F2975" s="327" t="str">
        <f ca="1">VLOOKUP(D2975,档案!A:C,3,FALSE)</f>
        <v>武汉开明</v>
      </c>
      <c r="G2975" s="338" t="str">
        <f ca="1">VLOOKUP(D2975,档案!A:B,2,FALSE)</f>
        <v>农商行豹澥支行310028</v>
      </c>
      <c r="H2975" s="328">
        <f ca="1" t="shared" si="469"/>
        <v>45863</v>
      </c>
      <c r="I2975" s="344" t="str">
        <f ca="1" t="shared" si="470"/>
        <v>综合部蒋霞报销企业微信年度认证费300元（2025.8.6- 2026. 8.6）--个人</v>
      </c>
      <c r="J2975" s="344" t="str">
        <f ca="1" t="shared" si="471"/>
        <v>项目成本</v>
      </c>
      <c r="K2975" s="345">
        <f ca="1" t="shared" si="472"/>
        <v>0</v>
      </c>
      <c r="L2975" s="345">
        <f ca="1" t="shared" si="473"/>
        <v>300</v>
      </c>
      <c r="M2975" s="345">
        <f ca="1" t="shared" si="474"/>
        <v>160849.290000001</v>
      </c>
      <c r="N2975" s="345">
        <f ca="1" t="shared" si="475"/>
        <v>0</v>
      </c>
    </row>
    <row r="2976" ht="14.25" hidden="1" spans="1:14">
      <c r="A2976" s="334">
        <f>档案!A2975</f>
        <v>0</v>
      </c>
      <c r="B2976" s="334">
        <f ca="1" t="shared" si="468"/>
        <v>1</v>
      </c>
      <c r="D2976" s="334">
        <f ca="1" t="shared" si="476"/>
        <v>9</v>
      </c>
      <c r="E2976" s="327">
        <f ca="1" t="shared" si="477"/>
        <v>1637</v>
      </c>
      <c r="F2976" s="327" t="str">
        <f ca="1">VLOOKUP(D2976,档案!A:C,3,FALSE)</f>
        <v>武汉开明</v>
      </c>
      <c r="G2976" s="338" t="str">
        <f ca="1">VLOOKUP(D2976,档案!A:B,2,FALSE)</f>
        <v>农商行豹澥支行310028</v>
      </c>
      <c r="H2976" s="328">
        <f ca="1" t="shared" si="469"/>
        <v>45863</v>
      </c>
      <c r="I2976" s="344" t="str">
        <f ca="1" t="shared" si="470"/>
        <v>综合部蒋霞报销企业微信小程序认证300元，与官网配套使用而注册认证--个人</v>
      </c>
      <c r="J2976" s="344" t="str">
        <f ca="1" t="shared" si="471"/>
        <v>项目成本</v>
      </c>
      <c r="K2976" s="345">
        <f ca="1" t="shared" si="472"/>
        <v>0</v>
      </c>
      <c r="L2976" s="345">
        <f ca="1" t="shared" si="473"/>
        <v>300</v>
      </c>
      <c r="M2976" s="345">
        <f ca="1" t="shared" si="474"/>
        <v>160549.290000001</v>
      </c>
      <c r="N2976" s="345">
        <f ca="1" t="shared" si="475"/>
        <v>0</v>
      </c>
    </row>
    <row r="2977" ht="14.25" hidden="1" spans="1:14">
      <c r="A2977" s="334">
        <f>档案!A2976</f>
        <v>0</v>
      </c>
      <c r="B2977" s="334">
        <f ca="1" t="shared" si="468"/>
        <v>1</v>
      </c>
      <c r="D2977" s="334">
        <f ca="1" t="shared" si="476"/>
        <v>9</v>
      </c>
      <c r="E2977" s="327">
        <f ca="1" t="shared" si="477"/>
        <v>1638</v>
      </c>
      <c r="F2977" s="327" t="str">
        <f ca="1">VLOOKUP(D2977,档案!A:C,3,FALSE)</f>
        <v>武汉开明</v>
      </c>
      <c r="G2977" s="338" t="str">
        <f ca="1">VLOOKUP(D2977,档案!A:B,2,FALSE)</f>
        <v>农商行豹澥支行310028</v>
      </c>
      <c r="H2977" s="328">
        <f ca="1" t="shared" si="469"/>
        <v>45863</v>
      </c>
      <c r="I2977" s="344" t="str">
        <f ca="1" t="shared" si="470"/>
        <v>综合部蒋霞报销按林总要求购买8盒蔡林记热干面寄青海发投保国强，对方拒收后请山总代收--个人</v>
      </c>
      <c r="J2977" s="344" t="str">
        <f ca="1" t="shared" si="471"/>
        <v>项目成本</v>
      </c>
      <c r="K2977" s="345">
        <f ca="1" t="shared" si="472"/>
        <v>0</v>
      </c>
      <c r="L2977" s="345">
        <f ca="1" t="shared" si="473"/>
        <v>300</v>
      </c>
      <c r="M2977" s="345">
        <f ca="1" t="shared" si="474"/>
        <v>160249.290000001</v>
      </c>
      <c r="N2977" s="345">
        <f ca="1" t="shared" si="475"/>
        <v>0</v>
      </c>
    </row>
    <row r="2978" ht="14.25" hidden="1" spans="1:14">
      <c r="A2978" s="334">
        <f>档案!A2977</f>
        <v>0</v>
      </c>
      <c r="B2978" s="334">
        <f ca="1" t="shared" si="468"/>
        <v>1</v>
      </c>
      <c r="D2978" s="334">
        <f ca="1" t="shared" si="476"/>
        <v>9</v>
      </c>
      <c r="E2978" s="327">
        <f ca="1" t="shared" si="477"/>
        <v>1639</v>
      </c>
      <c r="F2978" s="327" t="str">
        <f ca="1">VLOOKUP(D2978,档案!A:C,3,FALSE)</f>
        <v>武汉开明</v>
      </c>
      <c r="G2978" s="338" t="str">
        <f ca="1">VLOOKUP(D2978,档案!A:B,2,FALSE)</f>
        <v>农商行豹澥支行310028</v>
      </c>
      <c r="H2978" s="328">
        <f ca="1" t="shared" si="469"/>
        <v>45863</v>
      </c>
      <c r="I2978" s="344" t="str">
        <f ca="1" t="shared" si="470"/>
        <v>综合部蒋霞报销林总安排7月16日下午及晚上接待新疆李冬梅，行程及餐费、水费见清单--个人</v>
      </c>
      <c r="J2978" s="344" t="str">
        <f ca="1" t="shared" si="471"/>
        <v>项目成本</v>
      </c>
      <c r="K2978" s="345">
        <f ca="1" t="shared" si="472"/>
        <v>0</v>
      </c>
      <c r="L2978" s="345">
        <f ca="1" t="shared" si="473"/>
        <v>419.08</v>
      </c>
      <c r="M2978" s="345">
        <f ca="1" t="shared" si="474"/>
        <v>159830.210000001</v>
      </c>
      <c r="N2978" s="345">
        <f ca="1" t="shared" si="475"/>
        <v>0</v>
      </c>
    </row>
    <row r="2979" ht="14.25" hidden="1" spans="1:14">
      <c r="A2979" s="334">
        <f>档案!A2978</f>
        <v>0</v>
      </c>
      <c r="B2979" s="334">
        <f ca="1" t="shared" si="468"/>
        <v>1</v>
      </c>
      <c r="D2979" s="334">
        <f ca="1" t="shared" si="476"/>
        <v>9</v>
      </c>
      <c r="E2979" s="327">
        <f ca="1" t="shared" si="477"/>
        <v>1640</v>
      </c>
      <c r="F2979" s="327" t="str">
        <f ca="1">VLOOKUP(D2979,档案!A:C,3,FALSE)</f>
        <v>武汉开明</v>
      </c>
      <c r="G2979" s="338" t="str">
        <f ca="1">VLOOKUP(D2979,档案!A:B,2,FALSE)</f>
        <v>农商行豹澥支行310028</v>
      </c>
      <c r="H2979" s="328">
        <f ca="1" t="shared" si="469"/>
        <v>45863</v>
      </c>
      <c r="I2979" s="344" t="str">
        <f ca="1" t="shared" si="470"/>
        <v>生产部何俊杰报销中盐内蒙古脚手架租赁押金2000元，租赁费700元--个人</v>
      </c>
      <c r="J2979" s="344" t="str">
        <f ca="1" t="shared" si="471"/>
        <v>项目成本</v>
      </c>
      <c r="K2979" s="345">
        <f ca="1" t="shared" si="472"/>
        <v>0</v>
      </c>
      <c r="L2979" s="345">
        <f ca="1" t="shared" si="473"/>
        <v>2700</v>
      </c>
      <c r="M2979" s="345">
        <f ca="1" t="shared" si="474"/>
        <v>157130.210000001</v>
      </c>
      <c r="N2979" s="345">
        <f ca="1" t="shared" si="475"/>
        <v>0</v>
      </c>
    </row>
    <row r="2980" ht="14.25" hidden="1" spans="1:14">
      <c r="A2980" s="334">
        <f>档案!A2979</f>
        <v>0</v>
      </c>
      <c r="B2980" s="334">
        <f ca="1" t="shared" si="468"/>
        <v>1</v>
      </c>
      <c r="D2980" s="334">
        <f ca="1" t="shared" si="476"/>
        <v>9</v>
      </c>
      <c r="E2980" s="327">
        <f ca="1" t="shared" si="477"/>
        <v>1641</v>
      </c>
      <c r="F2980" s="327" t="str">
        <f ca="1">VLOOKUP(D2980,档案!A:C,3,FALSE)</f>
        <v>武汉开明</v>
      </c>
      <c r="G2980" s="338" t="str">
        <f ca="1">VLOOKUP(D2980,档案!A:B,2,FALSE)</f>
        <v>农商行豹澥支行310028</v>
      </c>
      <c r="H2980" s="328">
        <f ca="1" t="shared" si="469"/>
        <v>45863</v>
      </c>
      <c r="I2980" s="344" t="str">
        <f ca="1" t="shared" si="470"/>
        <v>生产部马全花报销青海发投民乐村办公处电费--个人</v>
      </c>
      <c r="J2980" s="344" t="str">
        <f ca="1" t="shared" si="471"/>
        <v>项目成本</v>
      </c>
      <c r="K2980" s="345">
        <f ca="1" t="shared" si="472"/>
        <v>0</v>
      </c>
      <c r="L2980" s="345">
        <f ca="1" t="shared" si="473"/>
        <v>100</v>
      </c>
      <c r="M2980" s="345">
        <f ca="1" t="shared" si="474"/>
        <v>157030.210000001</v>
      </c>
      <c r="N2980" s="345">
        <f ca="1" t="shared" si="475"/>
        <v>0</v>
      </c>
    </row>
    <row r="2981" ht="14.25" hidden="1" spans="1:14">
      <c r="A2981" s="334">
        <f>档案!A2980</f>
        <v>0</v>
      </c>
      <c r="B2981" s="334">
        <f ca="1" t="shared" si="468"/>
        <v>1</v>
      </c>
      <c r="D2981" s="334">
        <f ca="1" t="shared" si="476"/>
        <v>9</v>
      </c>
      <c r="E2981" s="327">
        <f ca="1" t="shared" si="477"/>
        <v>1642</v>
      </c>
      <c r="F2981" s="327" t="str">
        <f ca="1">VLOOKUP(D2981,档案!A:C,3,FALSE)</f>
        <v>武汉开明</v>
      </c>
      <c r="G2981" s="338" t="str">
        <f ca="1">VLOOKUP(D2981,档案!A:B,2,FALSE)</f>
        <v>农商行豹澥支行310028</v>
      </c>
      <c r="H2981" s="328">
        <f ca="1" t="shared" si="469"/>
        <v>45863</v>
      </c>
      <c r="I2981" s="344" t="str">
        <f ca="1" t="shared" si="470"/>
        <v>生产部何俊杰报销内蒙古宜化转化器前期采购--个人</v>
      </c>
      <c r="J2981" s="344" t="str">
        <f ca="1" t="shared" si="471"/>
        <v>项目成本</v>
      </c>
      <c r="K2981" s="345">
        <f ca="1" t="shared" si="472"/>
        <v>0</v>
      </c>
      <c r="L2981" s="345">
        <f ca="1" t="shared" si="473"/>
        <v>642</v>
      </c>
      <c r="M2981" s="345">
        <f ca="1" t="shared" si="474"/>
        <v>156388.210000001</v>
      </c>
      <c r="N2981" s="345">
        <f ca="1" t="shared" si="475"/>
        <v>0</v>
      </c>
    </row>
    <row r="2982" ht="14.25" hidden="1" spans="1:14">
      <c r="A2982" s="334">
        <f>档案!A2981</f>
        <v>0</v>
      </c>
      <c r="B2982" s="334">
        <f ca="1" t="shared" si="468"/>
        <v>1</v>
      </c>
      <c r="D2982" s="334">
        <f ca="1" t="shared" si="476"/>
        <v>9</v>
      </c>
      <c r="E2982" s="327">
        <f ca="1" t="shared" si="477"/>
        <v>1643</v>
      </c>
      <c r="F2982" s="327" t="str">
        <f ca="1">VLOOKUP(D2982,档案!A:C,3,FALSE)</f>
        <v>武汉开明</v>
      </c>
      <c r="G2982" s="338" t="str">
        <f ca="1">VLOOKUP(D2982,档案!A:B,2,FALSE)</f>
        <v>农商行豹澥支行310028</v>
      </c>
      <c r="H2982" s="328">
        <f ca="1" t="shared" si="469"/>
        <v>45863</v>
      </c>
      <c r="I2982" s="344" t="str">
        <f ca="1" t="shared" si="470"/>
        <v>生产部余永昕报销日照借甲方叉车叉旧挡轮垫板转运回仓库运输费--个人</v>
      </c>
      <c r="J2982" s="344" t="str">
        <f ca="1" t="shared" si="471"/>
        <v>项目成本</v>
      </c>
      <c r="K2982" s="345">
        <f ca="1" t="shared" si="472"/>
        <v>0</v>
      </c>
      <c r="L2982" s="345">
        <f ca="1" t="shared" si="473"/>
        <v>100</v>
      </c>
      <c r="M2982" s="345">
        <f ca="1" t="shared" si="474"/>
        <v>156288.210000001</v>
      </c>
      <c r="N2982" s="345">
        <f ca="1" t="shared" si="475"/>
        <v>0</v>
      </c>
    </row>
    <row r="2983" ht="14.25" hidden="1" spans="1:14">
      <c r="A2983" s="334">
        <f>档案!A2982</f>
        <v>0</v>
      </c>
      <c r="B2983" s="334">
        <f ca="1" t="shared" si="468"/>
        <v>1</v>
      </c>
      <c r="D2983" s="334">
        <f ca="1" t="shared" si="476"/>
        <v>9</v>
      </c>
      <c r="E2983" s="327">
        <f ca="1" t="shared" si="477"/>
        <v>1644</v>
      </c>
      <c r="F2983" s="327" t="str">
        <f ca="1">VLOOKUP(D2983,档案!A:C,3,FALSE)</f>
        <v>武汉开明</v>
      </c>
      <c r="G2983" s="338" t="str">
        <f ca="1">VLOOKUP(D2983,档案!A:B,2,FALSE)</f>
        <v>农商行豹澥支行310028</v>
      </c>
      <c r="H2983" s="328">
        <f ca="1" t="shared" si="469"/>
        <v>45863</v>
      </c>
      <c r="I2983" s="344" t="str">
        <f ca="1" t="shared" si="470"/>
        <v>生产部余永昕报销7.22江苏永钢到日照钢铁交通费--个人</v>
      </c>
      <c r="J2983" s="344" t="str">
        <f ca="1" t="shared" si="471"/>
        <v>项目成本</v>
      </c>
      <c r="K2983" s="345">
        <f ca="1" t="shared" si="472"/>
        <v>0</v>
      </c>
      <c r="L2983" s="345">
        <f ca="1" t="shared" si="473"/>
        <v>207</v>
      </c>
      <c r="M2983" s="345">
        <f ca="1" t="shared" si="474"/>
        <v>156081.210000001</v>
      </c>
      <c r="N2983" s="345">
        <f ca="1" t="shared" si="475"/>
        <v>0</v>
      </c>
    </row>
    <row r="2984" ht="14.25" hidden="1" spans="1:14">
      <c r="A2984" s="334">
        <f>档案!A2983</f>
        <v>0</v>
      </c>
      <c r="B2984" s="334">
        <f ca="1" t="shared" si="468"/>
        <v>1</v>
      </c>
      <c r="D2984" s="334">
        <f ca="1" t="shared" si="476"/>
        <v>9</v>
      </c>
      <c r="E2984" s="327">
        <f ca="1" t="shared" si="477"/>
        <v>1645</v>
      </c>
      <c r="F2984" s="327" t="str">
        <f ca="1">VLOOKUP(D2984,档案!A:C,3,FALSE)</f>
        <v>武汉开明</v>
      </c>
      <c r="G2984" s="338" t="str">
        <f ca="1">VLOOKUP(D2984,档案!A:B,2,FALSE)</f>
        <v>农商行豹澥支行310028</v>
      </c>
      <c r="H2984" s="328">
        <f ca="1" t="shared" si="469"/>
        <v>45863</v>
      </c>
      <c r="I2984" s="344" t="str">
        <f ca="1" t="shared" si="470"/>
        <v>生产部余永昕报销7.18-7.19内蒙古宜化到江苏永钢交通费--个人</v>
      </c>
      <c r="J2984" s="344" t="str">
        <f ca="1" t="shared" si="471"/>
        <v>项目成本</v>
      </c>
      <c r="K2984" s="345">
        <f ca="1" t="shared" si="472"/>
        <v>0</v>
      </c>
      <c r="L2984" s="345">
        <f ca="1" t="shared" si="473"/>
        <v>484.7</v>
      </c>
      <c r="M2984" s="345">
        <f ca="1" t="shared" si="474"/>
        <v>155596.510000001</v>
      </c>
      <c r="N2984" s="345">
        <f ca="1" t="shared" si="475"/>
        <v>0</v>
      </c>
    </row>
    <row r="2985" ht="14.25" hidden="1" spans="1:14">
      <c r="A2985" s="334">
        <f>档案!A2984</f>
        <v>0</v>
      </c>
      <c r="B2985" s="334">
        <f ca="1" t="shared" si="468"/>
        <v>1</v>
      </c>
      <c r="D2985" s="334">
        <f ca="1" t="shared" si="476"/>
        <v>9</v>
      </c>
      <c r="E2985" s="327">
        <f ca="1" t="shared" si="477"/>
        <v>1646</v>
      </c>
      <c r="F2985" s="327" t="str">
        <f ca="1">VLOOKUP(D2985,档案!A:C,3,FALSE)</f>
        <v>武汉开明</v>
      </c>
      <c r="G2985" s="338" t="str">
        <f ca="1">VLOOKUP(D2985,档案!A:B,2,FALSE)</f>
        <v>农商行豹澥支行310028</v>
      </c>
      <c r="H2985" s="328">
        <f ca="1" t="shared" si="469"/>
        <v>45863</v>
      </c>
      <c r="I2985" s="344" t="str">
        <f ca="1" t="shared" si="470"/>
        <v>生产部刘江波报销新疆伊犁钢铁项目部车辆维修保养费付何爱路--个人</v>
      </c>
      <c r="J2985" s="344" t="str">
        <f ca="1" t="shared" si="471"/>
        <v>项目成本</v>
      </c>
      <c r="K2985" s="345">
        <f ca="1" t="shared" si="472"/>
        <v>0</v>
      </c>
      <c r="L2985" s="345">
        <f ca="1" t="shared" si="473"/>
        <v>4000</v>
      </c>
      <c r="M2985" s="345">
        <f ca="1" t="shared" si="474"/>
        <v>151596.510000001</v>
      </c>
      <c r="N2985" s="345">
        <f ca="1" t="shared" si="475"/>
        <v>0</v>
      </c>
    </row>
    <row r="2986" ht="14.25" hidden="1" spans="1:14">
      <c r="A2986" s="334">
        <f>档案!A2985</f>
        <v>0</v>
      </c>
      <c r="B2986" s="334">
        <f ca="1" t="shared" si="468"/>
        <v>1</v>
      </c>
      <c r="D2986" s="334">
        <f ca="1" t="shared" si="476"/>
        <v>9</v>
      </c>
      <c r="E2986" s="327">
        <f ca="1" t="shared" si="477"/>
        <v>1647</v>
      </c>
      <c r="F2986" s="327" t="str">
        <f ca="1">VLOOKUP(D2986,档案!A:C,3,FALSE)</f>
        <v>武汉开明</v>
      </c>
      <c r="G2986" s="338" t="str">
        <f ca="1">VLOOKUP(D2986,档案!A:B,2,FALSE)</f>
        <v>农商行豹澥支行310028</v>
      </c>
      <c r="H2986" s="328">
        <f ca="1" t="shared" si="469"/>
        <v>45863</v>
      </c>
      <c r="I2986" s="344" t="str">
        <f ca="1" t="shared" si="470"/>
        <v>生产部李晶用款日照钢铁5月工资申请剩余7人工资按保底工资发放（师延清345元、张建权12540元、李朋8800元、陈建威5720元、刘红良7920元、陈杰5720元、李志明5200元）--个人</v>
      </c>
      <c r="J2986" s="344" t="str">
        <f ca="1" t="shared" si="471"/>
        <v>项目成本</v>
      </c>
      <c r="K2986" s="345">
        <f ca="1" t="shared" si="472"/>
        <v>0</v>
      </c>
      <c r="L2986" s="345">
        <f ca="1" t="shared" si="473"/>
        <v>46245</v>
      </c>
      <c r="M2986" s="345">
        <f ca="1" t="shared" si="474"/>
        <v>105351.510000001</v>
      </c>
      <c r="N2986" s="345">
        <f ca="1" t="shared" si="475"/>
        <v>0</v>
      </c>
    </row>
    <row r="2987" ht="14.25" hidden="1" spans="1:14">
      <c r="A2987" s="334">
        <f>档案!A2986</f>
        <v>0</v>
      </c>
      <c r="B2987" s="334">
        <f ca="1" t="shared" si="468"/>
        <v>1</v>
      </c>
      <c r="D2987" s="334">
        <f ca="1" t="shared" si="476"/>
        <v>9</v>
      </c>
      <c r="E2987" s="327">
        <f ca="1" t="shared" si="477"/>
        <v>1648</v>
      </c>
      <c r="F2987" s="327" t="str">
        <f ca="1">VLOOKUP(D2987,档案!A:C,3,FALSE)</f>
        <v>武汉开明</v>
      </c>
      <c r="G2987" s="338" t="str">
        <f ca="1">VLOOKUP(D2987,档案!A:B,2,FALSE)</f>
        <v>农商行豹澥支行310028</v>
      </c>
      <c r="H2987" s="328">
        <f ca="1" t="shared" si="469"/>
        <v>45863</v>
      </c>
      <c r="I2987" s="344" t="str">
        <f ca="1" t="shared" si="470"/>
        <v>生产部李晶报销日照钢铁刘正荣6月22日到7月6日午餐订餐--个人</v>
      </c>
      <c r="J2987" s="344" t="str">
        <f ca="1" t="shared" si="471"/>
        <v>项目成本</v>
      </c>
      <c r="K2987" s="345">
        <f ca="1" t="shared" si="472"/>
        <v>0</v>
      </c>
      <c r="L2987" s="345">
        <f ca="1" t="shared" si="473"/>
        <v>130</v>
      </c>
      <c r="M2987" s="345">
        <f ca="1" t="shared" si="474"/>
        <v>105221.510000001</v>
      </c>
      <c r="N2987" s="345">
        <f ca="1" t="shared" si="475"/>
        <v>0</v>
      </c>
    </row>
    <row r="2988" ht="14.25" hidden="1" spans="1:14">
      <c r="A2988" s="334">
        <f>档案!A2987</f>
        <v>0</v>
      </c>
      <c r="B2988" s="334">
        <f ca="1" t="shared" si="468"/>
        <v>1</v>
      </c>
      <c r="D2988" s="334">
        <f ca="1" t="shared" si="476"/>
        <v>9</v>
      </c>
      <c r="E2988" s="327">
        <f ca="1" t="shared" si="477"/>
        <v>1649</v>
      </c>
      <c r="F2988" s="327" t="str">
        <f ca="1">VLOOKUP(D2988,档案!A:C,3,FALSE)</f>
        <v>武汉开明</v>
      </c>
      <c r="G2988" s="338" t="str">
        <f ca="1">VLOOKUP(D2988,档案!A:B,2,FALSE)</f>
        <v>农商行豹澥支行310028</v>
      </c>
      <c r="H2988" s="328">
        <f ca="1" t="shared" si="469"/>
        <v>45863</v>
      </c>
      <c r="I2988" s="344" t="str">
        <f ca="1" t="shared" si="470"/>
        <v>生产部李晶报销日照钢铁7月22日提锌窑夜班加班，林总指示提供晚餐15份--个人</v>
      </c>
      <c r="J2988" s="344" t="str">
        <f ca="1" t="shared" si="471"/>
        <v>项目成本</v>
      </c>
      <c r="K2988" s="345">
        <f ca="1" t="shared" si="472"/>
        <v>0</v>
      </c>
      <c r="L2988" s="345">
        <f ca="1" t="shared" si="473"/>
        <v>225</v>
      </c>
      <c r="M2988" s="345">
        <f ca="1" t="shared" si="474"/>
        <v>104996.510000001</v>
      </c>
      <c r="N2988" s="345">
        <f ca="1" t="shared" si="475"/>
        <v>0</v>
      </c>
    </row>
    <row r="2989" ht="14.25" hidden="1" spans="1:14">
      <c r="A2989" s="334">
        <f>档案!A2988</f>
        <v>0</v>
      </c>
      <c r="B2989" s="334">
        <f ca="1" t="shared" si="468"/>
        <v>1</v>
      </c>
      <c r="D2989" s="334">
        <f ca="1" t="shared" si="476"/>
        <v>9</v>
      </c>
      <c r="E2989" s="327">
        <f ca="1" t="shared" si="477"/>
        <v>1650</v>
      </c>
      <c r="F2989" s="327" t="str">
        <f ca="1">VLOOKUP(D2989,档案!A:C,3,FALSE)</f>
        <v>武汉开明</v>
      </c>
      <c r="G2989" s="338" t="str">
        <f ca="1">VLOOKUP(D2989,档案!A:B,2,FALSE)</f>
        <v>农商行豹澥支行310028</v>
      </c>
      <c r="H2989" s="328">
        <f ca="1" t="shared" si="469"/>
        <v>45863</v>
      </c>
      <c r="I2989" s="344" t="str">
        <f ca="1" t="shared" si="470"/>
        <v>生产部宋超报销7.16-7.17武汉到伊钢项目交通费--个人</v>
      </c>
      <c r="J2989" s="344" t="str">
        <f ca="1" t="shared" si="471"/>
        <v>项目成本</v>
      </c>
      <c r="K2989" s="345">
        <f ca="1" t="shared" si="472"/>
        <v>0</v>
      </c>
      <c r="L2989" s="345">
        <f ca="1" t="shared" si="473"/>
        <v>1998</v>
      </c>
      <c r="M2989" s="345">
        <f ca="1" t="shared" si="474"/>
        <v>102998.510000001</v>
      </c>
      <c r="N2989" s="345">
        <f ca="1" t="shared" si="475"/>
        <v>0</v>
      </c>
    </row>
    <row r="2990" ht="14.25" hidden="1" spans="1:14">
      <c r="A2990" s="334">
        <f>档案!A2989</f>
        <v>0</v>
      </c>
      <c r="B2990" s="334">
        <f ca="1" t="shared" si="468"/>
        <v>1</v>
      </c>
      <c r="D2990" s="334">
        <f ca="1" t="shared" si="476"/>
        <v>9</v>
      </c>
      <c r="E2990" s="327">
        <f ca="1" t="shared" si="477"/>
        <v>1651</v>
      </c>
      <c r="F2990" s="327" t="str">
        <f ca="1">VLOOKUP(D2990,档案!A:C,3,FALSE)</f>
        <v>武汉开明</v>
      </c>
      <c r="G2990" s="338" t="str">
        <f ca="1">VLOOKUP(D2990,档案!A:B,2,FALSE)</f>
        <v>农商行豹澥支行310028</v>
      </c>
      <c r="H2990" s="328">
        <f ca="1" t="shared" si="469"/>
        <v>45863</v>
      </c>
      <c r="I2990" s="344" t="str">
        <f ca="1" t="shared" si="470"/>
        <v>生产部何俊杰报销内蒙宜化空调安装，加氟，遥控费用--个人</v>
      </c>
      <c r="J2990" s="344" t="str">
        <f ca="1" t="shared" si="471"/>
        <v>项目成本</v>
      </c>
      <c r="K2990" s="345">
        <f ca="1" t="shared" si="472"/>
        <v>0</v>
      </c>
      <c r="L2990" s="345">
        <f ca="1" t="shared" si="473"/>
        <v>400</v>
      </c>
      <c r="M2990" s="345">
        <f ca="1" t="shared" si="474"/>
        <v>102598.510000001</v>
      </c>
      <c r="N2990" s="345">
        <f ca="1" t="shared" si="475"/>
        <v>0</v>
      </c>
    </row>
    <row r="2991" ht="14.25" hidden="1" spans="1:14">
      <c r="A2991" s="334">
        <f>档案!A2990</f>
        <v>0</v>
      </c>
      <c r="B2991" s="334">
        <f ca="1" t="shared" si="468"/>
        <v>1</v>
      </c>
      <c r="D2991" s="334">
        <f ca="1" t="shared" si="476"/>
        <v>9</v>
      </c>
      <c r="E2991" s="327">
        <f ca="1" t="shared" si="477"/>
        <v>1652</v>
      </c>
      <c r="F2991" s="327" t="str">
        <f ca="1">VLOOKUP(D2991,档案!A:C,3,FALSE)</f>
        <v>武汉开明</v>
      </c>
      <c r="G2991" s="338" t="str">
        <f ca="1">VLOOKUP(D2991,档案!A:B,2,FALSE)</f>
        <v>农商行豹澥支行310028</v>
      </c>
      <c r="H2991" s="328">
        <f ca="1" t="shared" si="469"/>
        <v>45863</v>
      </c>
      <c r="I2991" s="344" t="str">
        <f ca="1" t="shared" si="470"/>
        <v>生产部余永昕报销7.11-7.12广安台泥到中盐内蒙古交通费--个人</v>
      </c>
      <c r="J2991" s="344" t="str">
        <f ca="1" t="shared" si="471"/>
        <v>项目成本</v>
      </c>
      <c r="K2991" s="345">
        <f ca="1" t="shared" si="472"/>
        <v>0</v>
      </c>
      <c r="L2991" s="345">
        <f ca="1" t="shared" si="473"/>
        <v>365</v>
      </c>
      <c r="M2991" s="345">
        <f ca="1" t="shared" si="474"/>
        <v>102233.510000001</v>
      </c>
      <c r="N2991" s="345">
        <f ca="1" t="shared" si="475"/>
        <v>0</v>
      </c>
    </row>
    <row r="2992" ht="14.25" hidden="1" spans="1:14">
      <c r="A2992" s="334">
        <f>档案!A2991</f>
        <v>0</v>
      </c>
      <c r="B2992" s="334">
        <f ca="1" t="shared" si="468"/>
        <v>1</v>
      </c>
      <c r="D2992" s="334">
        <f ca="1" t="shared" si="476"/>
        <v>9</v>
      </c>
      <c r="E2992" s="327">
        <f ca="1" t="shared" si="477"/>
        <v>1653</v>
      </c>
      <c r="F2992" s="327" t="str">
        <f ca="1">VLOOKUP(D2992,档案!A:C,3,FALSE)</f>
        <v>武汉开明</v>
      </c>
      <c r="G2992" s="338" t="str">
        <f ca="1">VLOOKUP(D2992,档案!A:B,2,FALSE)</f>
        <v>农商行豹澥支行310028</v>
      </c>
      <c r="H2992" s="328">
        <f ca="1" t="shared" si="469"/>
        <v>45863</v>
      </c>
      <c r="I2992" s="344" t="str">
        <f ca="1" t="shared" si="470"/>
        <v>生产部马全花用款青海发投2025年6月份打印费用及办公用品采购费付德令哈宏冉图文广告店（个体工商户）--个人</v>
      </c>
      <c r="J2992" s="344" t="str">
        <f ca="1" t="shared" si="471"/>
        <v>项目成本</v>
      </c>
      <c r="K2992" s="345">
        <f ca="1" t="shared" si="472"/>
        <v>0</v>
      </c>
      <c r="L2992" s="345">
        <f ca="1" t="shared" si="473"/>
        <v>2715.9</v>
      </c>
      <c r="M2992" s="345">
        <f ca="1" t="shared" si="474"/>
        <v>99517.6100000011</v>
      </c>
      <c r="N2992" s="345">
        <f ca="1" t="shared" si="475"/>
        <v>0</v>
      </c>
    </row>
    <row r="2993" ht="14.25" hidden="1" spans="1:14">
      <c r="A2993" s="334">
        <f>档案!A2992</f>
        <v>0</v>
      </c>
      <c r="B2993" s="334">
        <f ca="1" t="shared" si="468"/>
        <v>1</v>
      </c>
      <c r="D2993" s="334">
        <f ca="1" t="shared" si="476"/>
        <v>9</v>
      </c>
      <c r="E2993" s="327">
        <f ca="1" t="shared" si="477"/>
        <v>1654</v>
      </c>
      <c r="F2993" s="327" t="str">
        <f ca="1">VLOOKUP(D2993,档案!A:C,3,FALSE)</f>
        <v>武汉开明</v>
      </c>
      <c r="G2993" s="338" t="str">
        <f ca="1">VLOOKUP(D2993,档案!A:B,2,FALSE)</f>
        <v>农商行豹澥支行310028</v>
      </c>
      <c r="H2993" s="328">
        <f ca="1" t="shared" si="469"/>
        <v>45863</v>
      </c>
      <c r="I2993" s="344" t="str">
        <f ca="1" t="shared" si="470"/>
        <v>生产部齐晓宇报销6月7日从乌兰浩特至岚山西交通费付王国志--个人</v>
      </c>
      <c r="J2993" s="344" t="str">
        <f ca="1" t="shared" si="471"/>
        <v>项目成本</v>
      </c>
      <c r="K2993" s="345">
        <f ca="1" t="shared" si="472"/>
        <v>0</v>
      </c>
      <c r="L2993" s="345">
        <f ca="1" t="shared" si="473"/>
        <v>446</v>
      </c>
      <c r="M2993" s="345">
        <f ca="1" t="shared" si="474"/>
        <v>99071.6100000011</v>
      </c>
      <c r="N2993" s="345">
        <f ca="1" t="shared" si="475"/>
        <v>0</v>
      </c>
    </row>
    <row r="2994" ht="14.25" hidden="1" spans="1:14">
      <c r="A2994" s="334">
        <f>档案!A2993</f>
        <v>0</v>
      </c>
      <c r="B2994" s="334">
        <f ca="1" t="shared" si="468"/>
        <v>1</v>
      </c>
      <c r="D2994" s="334">
        <f ca="1" t="shared" si="476"/>
        <v>9</v>
      </c>
      <c r="E2994" s="327">
        <f ca="1" t="shared" si="477"/>
        <v>1655</v>
      </c>
      <c r="F2994" s="327" t="str">
        <f ca="1">VLOOKUP(D2994,档案!A:C,3,FALSE)</f>
        <v>武汉开明</v>
      </c>
      <c r="G2994" s="338" t="str">
        <f ca="1">VLOOKUP(D2994,档案!A:B,2,FALSE)</f>
        <v>农商行豹澥支行310028</v>
      </c>
      <c r="H2994" s="328">
        <f ca="1" t="shared" si="469"/>
        <v>45863</v>
      </c>
      <c r="I2994" s="344" t="str">
        <f ca="1" t="shared" si="470"/>
        <v>生产部马全花报销青海发投购买彩色打印机硒鼓一组--个人</v>
      </c>
      <c r="J2994" s="344" t="str">
        <f ca="1" t="shared" si="471"/>
        <v>项目成本</v>
      </c>
      <c r="K2994" s="345">
        <f ca="1" t="shared" si="472"/>
        <v>0</v>
      </c>
      <c r="L2994" s="345">
        <f ca="1" t="shared" si="473"/>
        <v>215.1</v>
      </c>
      <c r="M2994" s="345">
        <f ca="1" t="shared" si="474"/>
        <v>98856.5100000011</v>
      </c>
      <c r="N2994" s="345">
        <f ca="1" t="shared" si="475"/>
        <v>0</v>
      </c>
    </row>
    <row r="2995" ht="14.25" hidden="1" spans="1:14">
      <c r="A2995" s="334">
        <f>档案!A2994</f>
        <v>0</v>
      </c>
      <c r="B2995" s="334">
        <f ca="1" t="shared" si="468"/>
        <v>1</v>
      </c>
      <c r="D2995" s="334">
        <f ca="1" t="shared" si="476"/>
        <v>9</v>
      </c>
      <c r="E2995" s="327">
        <f ca="1" t="shared" si="477"/>
        <v>1656</v>
      </c>
      <c r="F2995" s="327" t="str">
        <f ca="1">VLOOKUP(D2995,档案!A:C,3,FALSE)</f>
        <v>武汉开明</v>
      </c>
      <c r="G2995" s="338" t="str">
        <f ca="1">VLOOKUP(D2995,档案!A:B,2,FALSE)</f>
        <v>农商行豹澥支行310028</v>
      </c>
      <c r="H2995" s="328">
        <f ca="1" t="shared" si="469"/>
        <v>45863</v>
      </c>
      <c r="I2995" s="344" t="str">
        <f ca="1" t="shared" si="470"/>
        <v>生产部李晶报销日照钢铁购买U盘--个人</v>
      </c>
      <c r="J2995" s="344" t="str">
        <f ca="1" t="shared" si="471"/>
        <v>项目成本</v>
      </c>
      <c r="K2995" s="345">
        <f ca="1" t="shared" si="472"/>
        <v>0</v>
      </c>
      <c r="L2995" s="345">
        <f ca="1" t="shared" si="473"/>
        <v>59</v>
      </c>
      <c r="M2995" s="345">
        <f ca="1" t="shared" si="474"/>
        <v>98797.5100000011</v>
      </c>
      <c r="N2995" s="345">
        <f ca="1" t="shared" si="475"/>
        <v>0</v>
      </c>
    </row>
    <row r="2996" ht="14.25" hidden="1" spans="1:14">
      <c r="A2996" s="334">
        <f>档案!A2995</f>
        <v>0</v>
      </c>
      <c r="B2996" s="334">
        <f ca="1" t="shared" si="468"/>
        <v>1</v>
      </c>
      <c r="D2996" s="334">
        <f ca="1" t="shared" si="476"/>
        <v>9</v>
      </c>
      <c r="E2996" s="327">
        <f ca="1" t="shared" si="477"/>
        <v>1657</v>
      </c>
      <c r="F2996" s="327" t="str">
        <f ca="1">VLOOKUP(D2996,档案!A:C,3,FALSE)</f>
        <v>武汉开明</v>
      </c>
      <c r="G2996" s="338" t="str">
        <f ca="1">VLOOKUP(D2996,档案!A:B,2,FALSE)</f>
        <v>农商行豹澥支行310028</v>
      </c>
      <c r="H2996" s="328">
        <f ca="1" t="shared" si="469"/>
        <v>45863</v>
      </c>
      <c r="I2996" s="344" t="str">
        <f ca="1" t="shared" si="470"/>
        <v>生产部林柱生报销招待现场甲方购买香烟，临时采购砂纸--个人</v>
      </c>
      <c r="J2996" s="344" t="str">
        <f ca="1" t="shared" si="471"/>
        <v>项目成本</v>
      </c>
      <c r="K2996" s="345">
        <f ca="1" t="shared" si="472"/>
        <v>0</v>
      </c>
      <c r="L2996" s="345">
        <f ca="1" t="shared" si="473"/>
        <v>110</v>
      </c>
      <c r="M2996" s="345">
        <f ca="1" t="shared" si="474"/>
        <v>98687.5100000011</v>
      </c>
      <c r="N2996" s="345">
        <f ca="1" t="shared" si="475"/>
        <v>0</v>
      </c>
    </row>
    <row r="2997" ht="14.25" hidden="1" spans="1:14">
      <c r="A2997" s="334">
        <f>档案!A2996</f>
        <v>0</v>
      </c>
      <c r="B2997" s="334">
        <f ca="1" t="shared" si="468"/>
        <v>1</v>
      </c>
      <c r="D2997" s="334">
        <f ca="1" t="shared" si="476"/>
        <v>9</v>
      </c>
      <c r="E2997" s="327">
        <f ca="1" t="shared" si="477"/>
        <v>1658</v>
      </c>
      <c r="F2997" s="327" t="str">
        <f ca="1">VLOOKUP(D2997,档案!A:C,3,FALSE)</f>
        <v>武汉开明</v>
      </c>
      <c r="G2997" s="338" t="str">
        <f ca="1">VLOOKUP(D2997,档案!A:B,2,FALSE)</f>
        <v>农商行豹澥支行310028</v>
      </c>
      <c r="H2997" s="328">
        <f ca="1" t="shared" si="469"/>
        <v>45863</v>
      </c>
      <c r="I2997" s="344" t="str">
        <f ca="1" t="shared" si="470"/>
        <v>生产部王国志报销中盐内蒙古7月10日交通费--个人</v>
      </c>
      <c r="J2997" s="344" t="str">
        <f ca="1" t="shared" si="471"/>
        <v>项目成本</v>
      </c>
      <c r="K2997" s="345">
        <f ca="1" t="shared" si="472"/>
        <v>0</v>
      </c>
      <c r="L2997" s="345">
        <f ca="1" t="shared" si="473"/>
        <v>70</v>
      </c>
      <c r="M2997" s="345">
        <f ca="1" t="shared" si="474"/>
        <v>98617.5100000011</v>
      </c>
      <c r="N2997" s="345">
        <f ca="1" t="shared" si="475"/>
        <v>0</v>
      </c>
    </row>
    <row r="2998" ht="14.25" hidden="1" spans="1:14">
      <c r="A2998" s="334">
        <f>档案!A2997</f>
        <v>0</v>
      </c>
      <c r="B2998" s="334">
        <f ca="1" t="shared" si="468"/>
        <v>1</v>
      </c>
      <c r="D2998" s="334">
        <f ca="1" t="shared" si="476"/>
        <v>9</v>
      </c>
      <c r="E2998" s="327">
        <f ca="1" t="shared" si="477"/>
        <v>1659</v>
      </c>
      <c r="F2998" s="327" t="str">
        <f ca="1">VLOOKUP(D2998,档案!A:C,3,FALSE)</f>
        <v>武汉开明</v>
      </c>
      <c r="G2998" s="338" t="str">
        <f ca="1">VLOOKUP(D2998,档案!A:B,2,FALSE)</f>
        <v>农商行豹澥支行310028</v>
      </c>
      <c r="H2998" s="328">
        <f ca="1" t="shared" si="469"/>
        <v>45863</v>
      </c>
      <c r="I2998" s="344" t="str">
        <f ca="1" t="shared" si="470"/>
        <v>生产部王国志报销成渝钒钛7月10日 交通费520元--个人</v>
      </c>
      <c r="J2998" s="344" t="str">
        <f ca="1" t="shared" si="471"/>
        <v>项目成本</v>
      </c>
      <c r="K2998" s="345">
        <f ca="1" t="shared" si="472"/>
        <v>0</v>
      </c>
      <c r="L2998" s="345">
        <f ca="1" t="shared" si="473"/>
        <v>520</v>
      </c>
      <c r="M2998" s="345">
        <f ca="1" t="shared" si="474"/>
        <v>98097.5100000011</v>
      </c>
      <c r="N2998" s="345">
        <f ca="1" t="shared" si="475"/>
        <v>0</v>
      </c>
    </row>
    <row r="2999" ht="14.25" hidden="1" spans="1:14">
      <c r="A2999" s="334">
        <f>档案!A2998</f>
        <v>0</v>
      </c>
      <c r="B2999" s="334">
        <f ca="1" t="shared" si="468"/>
        <v>1</v>
      </c>
      <c r="D2999" s="334">
        <f ca="1" t="shared" si="476"/>
        <v>9</v>
      </c>
      <c r="E2999" s="327">
        <f ca="1" t="shared" si="477"/>
        <v>1660</v>
      </c>
      <c r="F2999" s="327" t="str">
        <f ca="1">VLOOKUP(D2999,档案!A:C,3,FALSE)</f>
        <v>武汉开明</v>
      </c>
      <c r="G2999" s="338" t="str">
        <f ca="1">VLOOKUP(D2999,档案!A:B,2,FALSE)</f>
        <v>农商行豹澥支行310028</v>
      </c>
      <c r="H2999" s="328">
        <f ca="1" t="shared" si="469"/>
        <v>45863</v>
      </c>
      <c r="I2999" s="344" t="str">
        <f ca="1" t="shared" si="470"/>
        <v>生产部刘江波报销伊钢项目部施工车辆加油费--个人</v>
      </c>
      <c r="J2999" s="344" t="str">
        <f ca="1" t="shared" si="471"/>
        <v>项目成本</v>
      </c>
      <c r="K2999" s="345">
        <f ca="1" t="shared" si="472"/>
        <v>0</v>
      </c>
      <c r="L2999" s="345">
        <f ca="1" t="shared" si="473"/>
        <v>280</v>
      </c>
      <c r="M2999" s="345">
        <f ca="1" t="shared" si="474"/>
        <v>97817.5100000011</v>
      </c>
      <c r="N2999" s="345">
        <f ca="1" t="shared" si="475"/>
        <v>0</v>
      </c>
    </row>
    <row r="3000" ht="14.25" hidden="1" spans="1:14">
      <c r="A3000" s="334">
        <f>档案!A2999</f>
        <v>0</v>
      </c>
      <c r="B3000" s="334">
        <f ca="1" t="shared" si="468"/>
        <v>1</v>
      </c>
      <c r="D3000" s="334">
        <f ca="1" t="shared" si="476"/>
        <v>9</v>
      </c>
      <c r="E3000" s="327">
        <f ca="1" t="shared" si="477"/>
        <v>1661</v>
      </c>
      <c r="F3000" s="327" t="str">
        <f ca="1">VLOOKUP(D3000,档案!A:C,3,FALSE)</f>
        <v>武汉开明</v>
      </c>
      <c r="G3000" s="338" t="str">
        <f ca="1">VLOOKUP(D3000,档案!A:B,2,FALSE)</f>
        <v>农商行豹澥支行310028</v>
      </c>
      <c r="H3000" s="328">
        <f ca="1" t="shared" si="469"/>
        <v>45863</v>
      </c>
      <c r="I3000" s="344" t="str">
        <f ca="1" t="shared" si="470"/>
        <v>生产部余永昕报销7.5-7.10日照钢铁到广安台泥及上下班交通费--个人</v>
      </c>
      <c r="J3000" s="344" t="str">
        <f ca="1" t="shared" si="471"/>
        <v>项目成本</v>
      </c>
      <c r="K3000" s="345">
        <f ca="1" t="shared" si="472"/>
        <v>0</v>
      </c>
      <c r="L3000" s="345">
        <f ca="1" t="shared" si="473"/>
        <v>856.3</v>
      </c>
      <c r="M3000" s="345">
        <f ca="1" t="shared" si="474"/>
        <v>96961.2100000011</v>
      </c>
      <c r="N3000" s="345">
        <f ca="1" t="shared" si="475"/>
        <v>0</v>
      </c>
    </row>
    <row r="3001" ht="14.25" hidden="1" spans="1:14">
      <c r="A3001" s="334">
        <f>档案!A3000</f>
        <v>0</v>
      </c>
      <c r="B3001" s="334">
        <f ca="1" t="shared" si="468"/>
        <v>1</v>
      </c>
      <c r="D3001" s="334">
        <f ca="1" t="shared" si="476"/>
        <v>9</v>
      </c>
      <c r="E3001" s="327">
        <f ca="1" t="shared" si="477"/>
        <v>1662</v>
      </c>
      <c r="F3001" s="327" t="str">
        <f ca="1">VLOOKUP(D3001,档案!A:C,3,FALSE)</f>
        <v>武汉开明</v>
      </c>
      <c r="G3001" s="338" t="str">
        <f ca="1">VLOOKUP(D3001,档案!A:B,2,FALSE)</f>
        <v>农商行豹澥支行310028</v>
      </c>
      <c r="H3001" s="328">
        <f ca="1" t="shared" si="469"/>
        <v>45863</v>
      </c>
      <c r="I3001" s="344" t="str">
        <f ca="1" t="shared" si="470"/>
        <v>生产部周稳报销青海发投回鄂州交通费--个人</v>
      </c>
      <c r="J3001" s="344" t="str">
        <f ca="1" t="shared" si="471"/>
        <v>项目成本</v>
      </c>
      <c r="K3001" s="345">
        <f ca="1" t="shared" si="472"/>
        <v>0</v>
      </c>
      <c r="L3001" s="345">
        <f ca="1" t="shared" si="473"/>
        <v>93</v>
      </c>
      <c r="M3001" s="345">
        <f ca="1" t="shared" si="474"/>
        <v>96868.2100000011</v>
      </c>
      <c r="N3001" s="345">
        <f ca="1" t="shared" si="475"/>
        <v>0</v>
      </c>
    </row>
    <row r="3002" ht="14.25" hidden="1" spans="1:14">
      <c r="A3002" s="334">
        <f>档案!A3001</f>
        <v>0</v>
      </c>
      <c r="B3002" s="334">
        <f ca="1" t="shared" si="468"/>
        <v>1</v>
      </c>
      <c r="D3002" s="334">
        <f ca="1" t="shared" si="476"/>
        <v>9</v>
      </c>
      <c r="E3002" s="327">
        <f ca="1" t="shared" si="477"/>
        <v>1663</v>
      </c>
      <c r="F3002" s="327" t="str">
        <f ca="1">VLOOKUP(D3002,档案!A:C,3,FALSE)</f>
        <v>武汉开明</v>
      </c>
      <c r="G3002" s="338" t="str">
        <f ca="1">VLOOKUP(D3002,档案!A:B,2,FALSE)</f>
        <v>农商行豹澥支行310028</v>
      </c>
      <c r="H3002" s="328">
        <f ca="1" t="shared" si="469"/>
        <v>45863</v>
      </c>
      <c r="I3002" s="344" t="str">
        <f ca="1" t="shared" si="470"/>
        <v>财务部汪余欢报销青海发投大修期间锅炉作业人员防暑降温购霍香正气水两盒--个人</v>
      </c>
      <c r="J3002" s="344" t="str">
        <f ca="1" t="shared" si="471"/>
        <v>项目成本</v>
      </c>
      <c r="K3002" s="345">
        <f ca="1" t="shared" si="472"/>
        <v>0</v>
      </c>
      <c r="L3002" s="345">
        <f ca="1" t="shared" si="473"/>
        <v>20</v>
      </c>
      <c r="M3002" s="345">
        <f ca="1" t="shared" si="474"/>
        <v>96848.2100000011</v>
      </c>
      <c r="N3002" s="345">
        <f ca="1" t="shared" si="475"/>
        <v>0</v>
      </c>
    </row>
    <row r="3003" ht="14.25" hidden="1" spans="1:14">
      <c r="A3003" s="334">
        <f>档案!A3002</f>
        <v>0</v>
      </c>
      <c r="B3003" s="334">
        <f ca="1" t="shared" si="468"/>
        <v>1</v>
      </c>
      <c r="D3003" s="334">
        <f ca="1" t="shared" si="476"/>
        <v>9</v>
      </c>
      <c r="E3003" s="327">
        <f ca="1" t="shared" si="477"/>
        <v>1664</v>
      </c>
      <c r="F3003" s="327" t="str">
        <f ca="1">VLOOKUP(D3003,档案!A:C,3,FALSE)</f>
        <v>武汉开明</v>
      </c>
      <c r="G3003" s="338" t="str">
        <f ca="1">VLOOKUP(D3003,档案!A:B,2,FALSE)</f>
        <v>农商行豹澥支行310028</v>
      </c>
      <c r="H3003" s="328">
        <f ca="1" t="shared" si="469"/>
        <v>45863</v>
      </c>
      <c r="I3003" s="344" t="str">
        <f ca="1" t="shared" si="470"/>
        <v>生产部宋超借支新疆伊犁钢铁备用金--个人</v>
      </c>
      <c r="J3003" s="344" t="str">
        <f ca="1" t="shared" si="471"/>
        <v>项目成本</v>
      </c>
      <c r="K3003" s="345">
        <f ca="1" t="shared" si="472"/>
        <v>0</v>
      </c>
      <c r="L3003" s="345">
        <f ca="1" t="shared" si="473"/>
        <v>3000</v>
      </c>
      <c r="M3003" s="345">
        <f ca="1" t="shared" si="474"/>
        <v>93848.2100000011</v>
      </c>
      <c r="N3003" s="345">
        <f ca="1" t="shared" si="475"/>
        <v>0</v>
      </c>
    </row>
    <row r="3004" ht="14.25" hidden="1" spans="1:14">
      <c r="A3004" s="334">
        <f>档案!A3003</f>
        <v>0</v>
      </c>
      <c r="B3004" s="334">
        <f ca="1" t="shared" si="468"/>
        <v>1</v>
      </c>
      <c r="D3004" s="334">
        <f ca="1" t="shared" si="476"/>
        <v>9</v>
      </c>
      <c r="E3004" s="327">
        <f ca="1" t="shared" si="477"/>
        <v>1665</v>
      </c>
      <c r="F3004" s="327" t="str">
        <f ca="1">VLOOKUP(D3004,档案!A:C,3,FALSE)</f>
        <v>武汉开明</v>
      </c>
      <c r="G3004" s="338" t="str">
        <f ca="1">VLOOKUP(D3004,档案!A:B,2,FALSE)</f>
        <v>农商行豹澥支行310028</v>
      </c>
      <c r="H3004" s="328">
        <f ca="1" t="shared" si="469"/>
        <v>45863</v>
      </c>
      <c r="I3004" s="344" t="str">
        <f ca="1" t="shared" si="470"/>
        <v>生产部熊伟报销2025.7.15林总安排去武汉处理商务事宜私车公用--个人</v>
      </c>
      <c r="J3004" s="344" t="str">
        <f ca="1" t="shared" si="471"/>
        <v>项目成本</v>
      </c>
      <c r="K3004" s="345">
        <f ca="1" t="shared" si="472"/>
        <v>0</v>
      </c>
      <c r="L3004" s="345">
        <f ca="1" t="shared" si="473"/>
        <v>176</v>
      </c>
      <c r="M3004" s="345">
        <f ca="1" t="shared" si="474"/>
        <v>93672.2100000011</v>
      </c>
      <c r="N3004" s="345">
        <f ca="1" t="shared" si="475"/>
        <v>0</v>
      </c>
    </row>
    <row r="3005" ht="14.25" hidden="1" spans="1:14">
      <c r="A3005" s="334">
        <f>档案!A3004</f>
        <v>0</v>
      </c>
      <c r="B3005" s="334">
        <f ca="1" t="shared" si="468"/>
        <v>1</v>
      </c>
      <c r="D3005" s="334">
        <f ca="1" t="shared" si="476"/>
        <v>9</v>
      </c>
      <c r="E3005" s="327">
        <f ca="1" t="shared" si="477"/>
        <v>1666</v>
      </c>
      <c r="F3005" s="327" t="str">
        <f ca="1">VLOOKUP(D3005,档案!A:C,3,FALSE)</f>
        <v>武汉开明</v>
      </c>
      <c r="G3005" s="338" t="str">
        <f ca="1">VLOOKUP(D3005,档案!A:B,2,FALSE)</f>
        <v>农商行豹澥支行310028</v>
      </c>
      <c r="H3005" s="328">
        <f ca="1" t="shared" si="469"/>
        <v>45863</v>
      </c>
      <c r="I3005" s="344" t="str">
        <f ca="1" t="shared" si="470"/>
        <v>生产部马全花报销青海发投重碱车间碳化工段阀门、弯头更换项目采购费--个人</v>
      </c>
      <c r="J3005" s="344" t="str">
        <f ca="1" t="shared" si="471"/>
        <v>项目成本</v>
      </c>
      <c r="K3005" s="345">
        <f ca="1" t="shared" si="472"/>
        <v>0</v>
      </c>
      <c r="L3005" s="345">
        <f ca="1" t="shared" si="473"/>
        <v>320</v>
      </c>
      <c r="M3005" s="345">
        <f ca="1" t="shared" si="474"/>
        <v>93352.2100000011</v>
      </c>
      <c r="N3005" s="345">
        <f ca="1" t="shared" si="475"/>
        <v>0</v>
      </c>
    </row>
    <row r="3006" ht="14.25" hidden="1" spans="1:14">
      <c r="A3006" s="334">
        <f>档案!A3005</f>
        <v>0</v>
      </c>
      <c r="B3006" s="334">
        <f ca="1" t="shared" si="468"/>
        <v>1</v>
      </c>
      <c r="D3006" s="334">
        <f ca="1" t="shared" si="476"/>
        <v>9</v>
      </c>
      <c r="E3006" s="327">
        <f ca="1" t="shared" si="477"/>
        <v>1667</v>
      </c>
      <c r="F3006" s="327" t="str">
        <f ca="1">VLOOKUP(D3006,档案!A:C,3,FALSE)</f>
        <v>武汉开明</v>
      </c>
      <c r="G3006" s="338" t="str">
        <f ca="1">VLOOKUP(D3006,档案!A:B,2,FALSE)</f>
        <v>农商行豹澥支行310028</v>
      </c>
      <c r="H3006" s="328">
        <f ca="1" t="shared" si="469"/>
        <v>45863</v>
      </c>
      <c r="I3006" s="344" t="str">
        <f ca="1" t="shared" si="470"/>
        <v>生产部林家祥报销7月14日依维柯AP86J2 因油卡不能加尿素，故用垫付--个人</v>
      </c>
      <c r="J3006" s="344" t="str">
        <f ca="1" t="shared" si="471"/>
        <v>项目成本</v>
      </c>
      <c r="K3006" s="345">
        <f ca="1" t="shared" si="472"/>
        <v>0</v>
      </c>
      <c r="L3006" s="345">
        <f ca="1" t="shared" si="473"/>
        <v>46.7</v>
      </c>
      <c r="M3006" s="345">
        <f ca="1" t="shared" si="474"/>
        <v>93305.5100000011</v>
      </c>
      <c r="N3006" s="345">
        <f ca="1" t="shared" si="475"/>
        <v>0</v>
      </c>
    </row>
    <row r="3007" ht="14.25" hidden="1" spans="1:14">
      <c r="A3007" s="334">
        <f>档案!A3006</f>
        <v>0</v>
      </c>
      <c r="B3007" s="334">
        <f ca="1" t="shared" si="468"/>
        <v>1</v>
      </c>
      <c r="D3007" s="334">
        <f ca="1" t="shared" si="476"/>
        <v>9</v>
      </c>
      <c r="E3007" s="327">
        <f ca="1" t="shared" si="477"/>
        <v>1668</v>
      </c>
      <c r="F3007" s="327" t="str">
        <f ca="1">VLOOKUP(D3007,档案!A:C,3,FALSE)</f>
        <v>武汉开明</v>
      </c>
      <c r="G3007" s="338" t="str">
        <f ca="1">VLOOKUP(D3007,档案!A:B,2,FALSE)</f>
        <v>农商行豹澥支行310028</v>
      </c>
      <c r="H3007" s="328">
        <f ca="1" t="shared" si="469"/>
        <v>45863</v>
      </c>
      <c r="I3007" s="344" t="str">
        <f ca="1" t="shared" si="470"/>
        <v>生产部马全花报销青海发投项目采购口罩、环氧煤沥青漆、电池。废液分配站加班购买焊条--</v>
      </c>
      <c r="J3007" s="344" t="str">
        <f ca="1" t="shared" si="471"/>
        <v>项目成本</v>
      </c>
      <c r="K3007" s="345">
        <f ca="1" t="shared" si="472"/>
        <v>0</v>
      </c>
      <c r="L3007" s="345">
        <f ca="1" t="shared" si="473"/>
        <v>124</v>
      </c>
      <c r="M3007" s="345">
        <f ca="1" t="shared" si="474"/>
        <v>93181.5100000011</v>
      </c>
      <c r="N3007" s="345">
        <f ca="1" t="shared" si="475"/>
        <v>0</v>
      </c>
    </row>
    <row r="3008" ht="14.25" hidden="1" spans="1:14">
      <c r="A3008" s="334">
        <f>档案!A3007</f>
        <v>0</v>
      </c>
      <c r="B3008" s="334">
        <f ca="1" t="shared" si="468"/>
        <v>1</v>
      </c>
      <c r="D3008" s="334">
        <f ca="1" t="shared" si="476"/>
        <v>9</v>
      </c>
      <c r="E3008" s="327">
        <f ca="1" t="shared" si="477"/>
        <v>1669</v>
      </c>
      <c r="F3008" s="327" t="str">
        <f ca="1">VLOOKUP(D3008,档案!A:C,3,FALSE)</f>
        <v>武汉开明</v>
      </c>
      <c r="G3008" s="338" t="str">
        <f ca="1">VLOOKUP(D3008,档案!A:B,2,FALSE)</f>
        <v>农商行豹澥支行310028</v>
      </c>
      <c r="H3008" s="328">
        <f ca="1" t="shared" si="469"/>
        <v>45863</v>
      </c>
      <c r="I3008" s="344" t="str">
        <f ca="1" t="shared" si="470"/>
        <v>转王先梅邮政账户</v>
      </c>
      <c r="J3008" s="344" t="str">
        <f ca="1" t="shared" si="471"/>
        <v>转出他行或提现</v>
      </c>
      <c r="K3008" s="345">
        <f ca="1" t="shared" si="472"/>
        <v>0</v>
      </c>
      <c r="L3008" s="345">
        <f ca="1" t="shared" si="473"/>
        <v>30000</v>
      </c>
      <c r="M3008" s="345">
        <f ca="1" t="shared" si="474"/>
        <v>63181.5100000011</v>
      </c>
      <c r="N3008" s="345">
        <f ca="1" t="shared" si="475"/>
        <v>0</v>
      </c>
    </row>
    <row r="3009" ht="14.25" hidden="1" spans="1:14">
      <c r="A3009" s="334">
        <f>档案!A3008</f>
        <v>0</v>
      </c>
      <c r="B3009" s="334">
        <f ca="1" t="shared" si="468"/>
        <v>1</v>
      </c>
      <c r="D3009" s="334">
        <f ca="1" t="shared" si="476"/>
        <v>9</v>
      </c>
      <c r="E3009" s="327">
        <f ca="1" t="shared" si="477"/>
        <v>1670</v>
      </c>
      <c r="F3009" s="327" t="str">
        <f ca="1">VLOOKUP(D3009,档案!A:C,3,FALSE)</f>
        <v>武汉开明</v>
      </c>
      <c r="G3009" s="338" t="str">
        <f ca="1">VLOOKUP(D3009,档案!A:B,2,FALSE)</f>
        <v>农商行豹澥支行310028</v>
      </c>
      <c r="H3009" s="328">
        <f ca="1" t="shared" si="469"/>
        <v>45863</v>
      </c>
      <c r="I3009" s="344" t="str">
        <f ca="1" t="shared" si="470"/>
        <v>ETC扣款</v>
      </c>
      <c r="J3009" s="344" t="str">
        <f ca="1" t="shared" si="471"/>
        <v>项目成本</v>
      </c>
      <c r="K3009" s="345">
        <f ca="1" t="shared" si="472"/>
        <v>0</v>
      </c>
      <c r="L3009" s="345">
        <f ca="1" t="shared" si="473"/>
        <v>48.45</v>
      </c>
      <c r="M3009" s="345">
        <f ca="1" t="shared" si="474"/>
        <v>63133.0600000011</v>
      </c>
      <c r="N3009" s="345">
        <f ca="1" t="shared" si="475"/>
        <v>0</v>
      </c>
    </row>
    <row r="3010" ht="14.25" hidden="1" spans="1:14">
      <c r="A3010" s="334">
        <f>档案!A3009</f>
        <v>0</v>
      </c>
      <c r="B3010" s="334">
        <f ca="1" t="shared" si="468"/>
        <v>1</v>
      </c>
      <c r="D3010" s="334">
        <f ca="1" t="shared" si="476"/>
        <v>9</v>
      </c>
      <c r="E3010" s="327">
        <f ca="1" t="shared" si="477"/>
        <v>1671</v>
      </c>
      <c r="F3010" s="327" t="str">
        <f ca="1">VLOOKUP(D3010,档案!A:C,3,FALSE)</f>
        <v>武汉开明</v>
      </c>
      <c r="G3010" s="338" t="str">
        <f ca="1">VLOOKUP(D3010,档案!A:B,2,FALSE)</f>
        <v>农商行豹澥支行310028</v>
      </c>
      <c r="H3010" s="328">
        <f ca="1" t="shared" si="469"/>
        <v>45864</v>
      </c>
      <c r="I3010" s="344" t="str">
        <f ca="1" t="shared" si="470"/>
        <v>ETC扣款</v>
      </c>
      <c r="J3010" s="344" t="str">
        <f ca="1" t="shared" si="471"/>
        <v>项目成本</v>
      </c>
      <c r="K3010" s="345">
        <f ca="1" t="shared" si="472"/>
        <v>0</v>
      </c>
      <c r="L3010" s="345">
        <f ca="1" t="shared" si="473"/>
        <v>89.3</v>
      </c>
      <c r="M3010" s="345">
        <f ca="1" t="shared" si="474"/>
        <v>63043.7600000011</v>
      </c>
      <c r="N3010" s="345">
        <f ca="1" t="shared" si="475"/>
        <v>0</v>
      </c>
    </row>
    <row r="3011" ht="14.25" hidden="1" spans="1:14">
      <c r="A3011" s="334">
        <f>档案!A3010</f>
        <v>0</v>
      </c>
      <c r="B3011" s="334">
        <f ca="1" t="shared" ref="B3011:B3074" si="478">COUNTA(INDIRECT("'"&amp;A3011&amp;"'!a:a"))</f>
        <v>1</v>
      </c>
      <c r="D3011" s="334">
        <f ca="1" t="shared" si="476"/>
        <v>9</v>
      </c>
      <c r="E3011" s="327">
        <f ca="1" t="shared" si="477"/>
        <v>1672</v>
      </c>
      <c r="F3011" s="327" t="str">
        <f ca="1">VLOOKUP(D3011,档案!A:C,3,FALSE)</f>
        <v>武汉开明</v>
      </c>
      <c r="G3011" s="338" t="str">
        <f ca="1">VLOOKUP(D3011,档案!A:B,2,FALSE)</f>
        <v>农商行豹澥支行310028</v>
      </c>
      <c r="H3011" s="328">
        <f ca="1" t="shared" ref="H3011:H3074" si="479">INDEX(INDIRECT("'"&amp;$D3011&amp;"'!A:g"),$E3011,COLUMN()-7)</f>
        <v>45864</v>
      </c>
      <c r="I3011" s="344" t="str">
        <f ca="1" t="shared" ref="I3011:I3074" si="480">INDEX(INDIRECT("'"&amp;$D3011&amp;"'!A:g"),$E3011,COLUMN()-7)</f>
        <v>ETC扣款</v>
      </c>
      <c r="J3011" s="344" t="str">
        <f ca="1" t="shared" ref="J3011:J3074" si="481">INDEX(INDIRECT("'"&amp;$D3011&amp;"'!A:g"),$E3011,COLUMN()-7)</f>
        <v>项目成本</v>
      </c>
      <c r="K3011" s="345">
        <f ca="1" t="shared" ref="K3011:K3074" si="482">INDEX(INDIRECT("'"&amp;$D3011&amp;"'!A:g"),$E3011,COLUMN()-7)</f>
        <v>0</v>
      </c>
      <c r="L3011" s="345">
        <f ca="1" t="shared" ref="L3011:L3074" si="483">INDEX(INDIRECT("'"&amp;$D3011&amp;"'!A:g"),$E3011,COLUMN()-7)</f>
        <v>249.57</v>
      </c>
      <c r="M3011" s="345">
        <f ca="1" t="shared" ref="M3011:M3074" si="484">INDEX(INDIRECT("'"&amp;$D3011&amp;"'!A:g"),$E3011,COLUMN()-7)</f>
        <v>62794.1900000011</v>
      </c>
      <c r="N3011" s="345">
        <f ca="1" t="shared" ref="N3011:N3074" si="485">INDEX(INDIRECT("'"&amp;$D3011&amp;"'!A:g"),$E3011,COLUMN()-7)</f>
        <v>0</v>
      </c>
    </row>
    <row r="3012" ht="14.25" hidden="1" spans="1:14">
      <c r="A3012" s="334">
        <f>档案!A3011</f>
        <v>0</v>
      </c>
      <c r="B3012" s="334">
        <f ca="1" t="shared" si="478"/>
        <v>1</v>
      </c>
      <c r="D3012" s="334">
        <f ca="1" t="shared" ref="D3012:D3075" si="486">IF(E3011&gt;=VLOOKUP(D3011,A:B,2,FALSE),D3011+1,D3011)</f>
        <v>9</v>
      </c>
      <c r="E3012" s="327">
        <f ca="1" t="shared" ref="E3012:E3075" si="487">IF(E3011&gt;=VLOOKUP(D3011,A:B,2,FALSE),3,E3011+1)</f>
        <v>1673</v>
      </c>
      <c r="F3012" s="327" t="str">
        <f ca="1">VLOOKUP(D3012,档案!A:C,3,FALSE)</f>
        <v>武汉开明</v>
      </c>
      <c r="G3012" s="338" t="str">
        <f ca="1">VLOOKUP(D3012,档案!A:B,2,FALSE)</f>
        <v>农商行豹澥支行310028</v>
      </c>
      <c r="H3012" s="328">
        <f ca="1" t="shared" si="479"/>
        <v>45864</v>
      </c>
      <c r="I3012" s="344" t="str">
        <f ca="1" t="shared" si="480"/>
        <v>ETC扣款</v>
      </c>
      <c r="J3012" s="344" t="str">
        <f ca="1" t="shared" si="481"/>
        <v>项目成本</v>
      </c>
      <c r="K3012" s="345">
        <f ca="1" t="shared" si="482"/>
        <v>0</v>
      </c>
      <c r="L3012" s="345">
        <f ca="1" t="shared" si="483"/>
        <v>9.5</v>
      </c>
      <c r="M3012" s="345">
        <f ca="1" t="shared" si="484"/>
        <v>62784.6900000011</v>
      </c>
      <c r="N3012" s="345">
        <f ca="1" t="shared" si="485"/>
        <v>0</v>
      </c>
    </row>
    <row r="3013" ht="14.25" hidden="1" spans="1:14">
      <c r="A3013" s="334">
        <f>档案!A3012</f>
        <v>0</v>
      </c>
      <c r="B3013" s="334">
        <f ca="1" t="shared" si="478"/>
        <v>1</v>
      </c>
      <c r="D3013" s="334">
        <f ca="1" t="shared" si="486"/>
        <v>9</v>
      </c>
      <c r="E3013" s="327">
        <f ca="1" t="shared" si="487"/>
        <v>1674</v>
      </c>
      <c r="F3013" s="327" t="str">
        <f ca="1">VLOOKUP(D3013,档案!A:C,3,FALSE)</f>
        <v>武汉开明</v>
      </c>
      <c r="G3013" s="338" t="str">
        <f ca="1">VLOOKUP(D3013,档案!A:B,2,FALSE)</f>
        <v>农商行豹澥支行310028</v>
      </c>
      <c r="H3013" s="328">
        <f ca="1" t="shared" si="479"/>
        <v>45864</v>
      </c>
      <c r="I3013" s="344" t="str">
        <f ca="1" t="shared" si="480"/>
        <v>ETC扣款</v>
      </c>
      <c r="J3013" s="344" t="str">
        <f ca="1" t="shared" si="481"/>
        <v>项目成本</v>
      </c>
      <c r="K3013" s="345">
        <f ca="1" t="shared" si="482"/>
        <v>0</v>
      </c>
      <c r="L3013" s="345">
        <f ca="1" t="shared" si="483"/>
        <v>395.18</v>
      </c>
      <c r="M3013" s="345">
        <f ca="1" t="shared" si="484"/>
        <v>62389.5100000011</v>
      </c>
      <c r="N3013" s="345">
        <f ca="1" t="shared" si="485"/>
        <v>0</v>
      </c>
    </row>
    <row r="3014" ht="14.25" hidden="1" spans="1:14">
      <c r="A3014" s="334">
        <f>档案!A3013</f>
        <v>0</v>
      </c>
      <c r="B3014" s="334">
        <f ca="1" t="shared" si="478"/>
        <v>1</v>
      </c>
      <c r="D3014" s="334">
        <f ca="1" t="shared" si="486"/>
        <v>9</v>
      </c>
      <c r="E3014" s="327">
        <f ca="1" t="shared" si="487"/>
        <v>1675</v>
      </c>
      <c r="F3014" s="327" t="str">
        <f ca="1">VLOOKUP(D3014,档案!A:C,3,FALSE)</f>
        <v>武汉开明</v>
      </c>
      <c r="G3014" s="338" t="str">
        <f ca="1">VLOOKUP(D3014,档案!A:B,2,FALSE)</f>
        <v>农商行豹澥支行310028</v>
      </c>
      <c r="H3014" s="328">
        <f ca="1" t="shared" si="479"/>
        <v>45865</v>
      </c>
      <c r="I3014" s="344" t="str">
        <f ca="1" t="shared" si="480"/>
        <v>ETC扣款</v>
      </c>
      <c r="J3014" s="344" t="str">
        <f ca="1" t="shared" si="481"/>
        <v>项目成本</v>
      </c>
      <c r="K3014" s="345">
        <f ca="1" t="shared" si="482"/>
        <v>0</v>
      </c>
      <c r="L3014" s="345">
        <f ca="1" t="shared" si="483"/>
        <v>140.28</v>
      </c>
      <c r="M3014" s="345">
        <f ca="1" t="shared" si="484"/>
        <v>62249.2300000011</v>
      </c>
      <c r="N3014" s="345">
        <f ca="1" t="shared" si="485"/>
        <v>0</v>
      </c>
    </row>
    <row r="3015" ht="14.25" hidden="1" spans="1:14">
      <c r="A3015" s="334">
        <f>档案!A3014</f>
        <v>0</v>
      </c>
      <c r="B3015" s="334">
        <f ca="1" t="shared" si="478"/>
        <v>1</v>
      </c>
      <c r="D3015" s="334">
        <f ca="1" t="shared" si="486"/>
        <v>9</v>
      </c>
      <c r="E3015" s="327">
        <f ca="1" t="shared" si="487"/>
        <v>1676</v>
      </c>
      <c r="F3015" s="327" t="str">
        <f ca="1">VLOOKUP(D3015,档案!A:C,3,FALSE)</f>
        <v>武汉开明</v>
      </c>
      <c r="G3015" s="338" t="str">
        <f ca="1">VLOOKUP(D3015,档案!A:B,2,FALSE)</f>
        <v>农商行豹澥支行310028</v>
      </c>
      <c r="H3015" s="328">
        <f ca="1" t="shared" si="479"/>
        <v>45865</v>
      </c>
      <c r="I3015" s="344" t="str">
        <f ca="1" t="shared" si="480"/>
        <v>ETC扣款</v>
      </c>
      <c r="J3015" s="344" t="str">
        <f ca="1" t="shared" si="481"/>
        <v>项目成本</v>
      </c>
      <c r="K3015" s="345">
        <f ca="1" t="shared" si="482"/>
        <v>0</v>
      </c>
      <c r="L3015" s="345">
        <f ca="1" t="shared" si="483"/>
        <v>59.85</v>
      </c>
      <c r="M3015" s="345">
        <f ca="1" t="shared" si="484"/>
        <v>62189.3800000011</v>
      </c>
      <c r="N3015" s="345">
        <f ca="1" t="shared" si="485"/>
        <v>0</v>
      </c>
    </row>
    <row r="3016" ht="14.25" hidden="1" spans="1:14">
      <c r="A3016" s="334">
        <f>档案!A3015</f>
        <v>0</v>
      </c>
      <c r="B3016" s="334">
        <f ca="1" t="shared" si="478"/>
        <v>1</v>
      </c>
      <c r="D3016" s="334">
        <f ca="1" t="shared" si="486"/>
        <v>9</v>
      </c>
      <c r="E3016" s="327">
        <f ca="1" t="shared" si="487"/>
        <v>1677</v>
      </c>
      <c r="F3016" s="327" t="str">
        <f ca="1">VLOOKUP(D3016,档案!A:C,3,FALSE)</f>
        <v>武汉开明</v>
      </c>
      <c r="G3016" s="338" t="str">
        <f ca="1">VLOOKUP(D3016,档案!A:B,2,FALSE)</f>
        <v>农商行豹澥支行310028</v>
      </c>
      <c r="H3016" s="328">
        <f ca="1" t="shared" si="479"/>
        <v>45865</v>
      </c>
      <c r="I3016" s="344" t="str">
        <f ca="1" t="shared" si="480"/>
        <v>ETC扣款</v>
      </c>
      <c r="J3016" s="344" t="str">
        <f ca="1" t="shared" si="481"/>
        <v>项目成本</v>
      </c>
      <c r="K3016" s="345">
        <f ca="1" t="shared" si="482"/>
        <v>0</v>
      </c>
      <c r="L3016" s="345">
        <f ca="1" t="shared" si="483"/>
        <v>173.85</v>
      </c>
      <c r="M3016" s="345">
        <f ca="1" t="shared" si="484"/>
        <v>62015.5300000011</v>
      </c>
      <c r="N3016" s="345">
        <f ca="1" t="shared" si="485"/>
        <v>0</v>
      </c>
    </row>
    <row r="3017" ht="14.25" hidden="1" spans="1:14">
      <c r="A3017" s="334">
        <f>档案!A3016</f>
        <v>0</v>
      </c>
      <c r="B3017" s="334">
        <f ca="1" t="shared" si="478"/>
        <v>1</v>
      </c>
      <c r="D3017" s="334">
        <f ca="1" t="shared" si="486"/>
        <v>9</v>
      </c>
      <c r="E3017" s="327">
        <f ca="1" t="shared" si="487"/>
        <v>1678</v>
      </c>
      <c r="F3017" s="327" t="str">
        <f ca="1">VLOOKUP(D3017,档案!A:C,3,FALSE)</f>
        <v>武汉开明</v>
      </c>
      <c r="G3017" s="338" t="str">
        <f ca="1">VLOOKUP(D3017,档案!A:B,2,FALSE)</f>
        <v>农商行豹澥支行310028</v>
      </c>
      <c r="H3017" s="328">
        <f ca="1" t="shared" si="479"/>
        <v>45866</v>
      </c>
      <c r="I3017" s="344" t="str">
        <f ca="1" t="shared" si="480"/>
        <v>生产部李权智用款江西玉山万年青外协人员工资（吴佰文 黄西国 陈招新 夏添生 董太金 徐智彪 凌桂珠 徐位冲 方摩西 徐长水）--个人</v>
      </c>
      <c r="J3017" s="344" t="str">
        <f ca="1" t="shared" si="481"/>
        <v>项目成本</v>
      </c>
      <c r="K3017" s="345">
        <f ca="1" t="shared" si="482"/>
        <v>0</v>
      </c>
      <c r="L3017" s="345">
        <f ca="1" t="shared" si="483"/>
        <v>33899.8</v>
      </c>
      <c r="M3017" s="345">
        <f ca="1" t="shared" si="484"/>
        <v>28115.7300000011</v>
      </c>
      <c r="N3017" s="345">
        <f ca="1" t="shared" si="485"/>
        <v>0</v>
      </c>
    </row>
    <row r="3018" ht="14.25" hidden="1" spans="1:14">
      <c r="A3018" s="334">
        <f>档案!A3017</f>
        <v>0</v>
      </c>
      <c r="B3018" s="334">
        <f ca="1" t="shared" si="478"/>
        <v>1</v>
      </c>
      <c r="D3018" s="334">
        <f ca="1" t="shared" si="486"/>
        <v>9</v>
      </c>
      <c r="E3018" s="327">
        <f ca="1" t="shared" si="487"/>
        <v>1679</v>
      </c>
      <c r="F3018" s="327" t="str">
        <f ca="1">VLOOKUP(D3018,档案!A:C,3,FALSE)</f>
        <v>武汉开明</v>
      </c>
      <c r="G3018" s="338" t="str">
        <f ca="1">VLOOKUP(D3018,档案!A:B,2,FALSE)</f>
        <v>农商行豹澥支行310028</v>
      </c>
      <c r="H3018" s="328">
        <f ca="1" t="shared" si="479"/>
        <v>45866</v>
      </c>
      <c r="I3018" s="344" t="str">
        <f ca="1" t="shared" si="480"/>
        <v>生产部李权智用款江西玉山万年青外协人员夜班补贴付吴佰文--个人</v>
      </c>
      <c r="J3018" s="344" t="str">
        <f ca="1" t="shared" si="481"/>
        <v>项目成本</v>
      </c>
      <c r="K3018" s="345">
        <f ca="1" t="shared" si="482"/>
        <v>0</v>
      </c>
      <c r="L3018" s="345">
        <f ca="1" t="shared" si="483"/>
        <v>1500</v>
      </c>
      <c r="M3018" s="345">
        <f ca="1" t="shared" si="484"/>
        <v>26615.7300000011</v>
      </c>
      <c r="N3018" s="345">
        <f ca="1" t="shared" si="485"/>
        <v>0</v>
      </c>
    </row>
    <row r="3019" ht="14.25" hidden="1" spans="1:14">
      <c r="A3019" s="334">
        <f>档案!A3018</f>
        <v>0</v>
      </c>
      <c r="B3019" s="334">
        <f ca="1" t="shared" si="478"/>
        <v>1</v>
      </c>
      <c r="D3019" s="334">
        <f ca="1" t="shared" si="486"/>
        <v>9</v>
      </c>
      <c r="E3019" s="327">
        <f ca="1" t="shared" si="487"/>
        <v>1680</v>
      </c>
      <c r="F3019" s="327" t="str">
        <f ca="1">VLOOKUP(D3019,档案!A:C,3,FALSE)</f>
        <v>武汉开明</v>
      </c>
      <c r="G3019" s="338" t="str">
        <f ca="1">VLOOKUP(D3019,档案!A:B,2,FALSE)</f>
        <v>农商行豹澥支行310028</v>
      </c>
      <c r="H3019" s="328">
        <f ca="1" t="shared" si="479"/>
        <v>45866</v>
      </c>
      <c r="I3019" s="344" t="str">
        <f ca="1" t="shared" si="480"/>
        <v>转杨婷代缴7月青海发投开票外经证预缴税费</v>
      </c>
      <c r="J3019" s="344" t="str">
        <f ca="1" t="shared" si="481"/>
        <v>付日常费用</v>
      </c>
      <c r="K3019" s="345">
        <f ca="1" t="shared" si="482"/>
        <v>0</v>
      </c>
      <c r="L3019" s="345">
        <f ca="1" t="shared" si="483"/>
        <v>8506.42</v>
      </c>
      <c r="M3019" s="345">
        <f ca="1" t="shared" si="484"/>
        <v>18109.3100000011</v>
      </c>
      <c r="N3019" s="345">
        <f ca="1" t="shared" si="485"/>
        <v>0</v>
      </c>
    </row>
    <row r="3020" ht="14.25" hidden="1" spans="1:14">
      <c r="A3020" s="334">
        <f>档案!A3019</f>
        <v>0</v>
      </c>
      <c r="B3020" s="334">
        <f ca="1" t="shared" si="478"/>
        <v>1</v>
      </c>
      <c r="D3020" s="334">
        <f ca="1" t="shared" si="486"/>
        <v>9</v>
      </c>
      <c r="E3020" s="327">
        <f ca="1" t="shared" si="487"/>
        <v>1681</v>
      </c>
      <c r="F3020" s="327" t="str">
        <f ca="1">VLOOKUP(D3020,档案!A:C,3,FALSE)</f>
        <v>武汉开明</v>
      </c>
      <c r="G3020" s="338" t="str">
        <f ca="1">VLOOKUP(D3020,档案!A:B,2,FALSE)</f>
        <v>农商行豹澥支行310028</v>
      </c>
      <c r="H3020" s="328">
        <f ca="1" t="shared" si="479"/>
        <v>45866</v>
      </c>
      <c r="I3020" s="344" t="str">
        <f ca="1" t="shared" si="480"/>
        <v>武汉农商行转武汉浦发</v>
      </c>
      <c r="J3020" s="344" t="str">
        <f ca="1" t="shared" si="481"/>
        <v>转出他行或提现</v>
      </c>
      <c r="K3020" s="345">
        <f ca="1" t="shared" si="482"/>
        <v>0</v>
      </c>
      <c r="L3020" s="345">
        <f ca="1" t="shared" si="483"/>
        <v>10000</v>
      </c>
      <c r="M3020" s="345">
        <f ca="1" t="shared" si="484"/>
        <v>8109.31000000106</v>
      </c>
      <c r="N3020" s="345">
        <f ca="1" t="shared" si="485"/>
        <v>0</v>
      </c>
    </row>
    <row r="3021" ht="14.25" hidden="1" spans="1:14">
      <c r="A3021" s="334">
        <f>档案!A3020</f>
        <v>0</v>
      </c>
      <c r="B3021" s="334">
        <f ca="1" t="shared" si="478"/>
        <v>1</v>
      </c>
      <c r="D3021" s="334">
        <f ca="1" t="shared" si="486"/>
        <v>9</v>
      </c>
      <c r="E3021" s="327">
        <f ca="1" t="shared" si="487"/>
        <v>1682</v>
      </c>
      <c r="F3021" s="327" t="str">
        <f ca="1">VLOOKUP(D3021,档案!A:C,3,FALSE)</f>
        <v>武汉开明</v>
      </c>
      <c r="G3021" s="338" t="str">
        <f ca="1">VLOOKUP(D3021,档案!A:B,2,FALSE)</f>
        <v>农商行豹澥支行310028</v>
      </c>
      <c r="H3021" s="328">
        <f ca="1" t="shared" si="479"/>
        <v>45866</v>
      </c>
      <c r="I3021" s="344" t="str">
        <f ca="1" t="shared" si="480"/>
        <v>生产部李晶用款伊犁钢铁五金配件采购费付新源县荣泰五金机电行--公司</v>
      </c>
      <c r="J3021" s="344" t="str">
        <f ca="1" t="shared" si="481"/>
        <v>项目成本</v>
      </c>
      <c r="K3021" s="345">
        <f ca="1" t="shared" si="482"/>
        <v>0</v>
      </c>
      <c r="L3021" s="345">
        <f ca="1" t="shared" si="483"/>
        <v>2801.4</v>
      </c>
      <c r="M3021" s="345">
        <f ca="1" t="shared" si="484"/>
        <v>5307.91000000106</v>
      </c>
      <c r="N3021" s="345">
        <f ca="1" t="shared" si="485"/>
        <v>0</v>
      </c>
    </row>
    <row r="3022" ht="14.25" hidden="1" spans="1:14">
      <c r="A3022" s="334">
        <f>档案!A3021</f>
        <v>0</v>
      </c>
      <c r="B3022" s="334">
        <f ca="1" t="shared" si="478"/>
        <v>1</v>
      </c>
      <c r="D3022" s="334">
        <f ca="1" t="shared" si="486"/>
        <v>9</v>
      </c>
      <c r="E3022" s="327">
        <f ca="1" t="shared" si="487"/>
        <v>1683</v>
      </c>
      <c r="F3022" s="327" t="str">
        <f ca="1">VLOOKUP(D3022,档案!A:C,3,FALSE)</f>
        <v>武汉开明</v>
      </c>
      <c r="G3022" s="338" t="str">
        <f ca="1">VLOOKUP(D3022,档案!A:B,2,FALSE)</f>
        <v>农商行豹澥支行310028</v>
      </c>
      <c r="H3022" s="328">
        <f ca="1" t="shared" si="479"/>
        <v>45867</v>
      </c>
      <c r="I3022" s="344" t="str">
        <f ca="1" t="shared" si="480"/>
        <v>ETC扣款</v>
      </c>
      <c r="J3022" s="344" t="str">
        <f ca="1" t="shared" si="481"/>
        <v>项目成本</v>
      </c>
      <c r="K3022" s="345">
        <f ca="1" t="shared" si="482"/>
        <v>0</v>
      </c>
      <c r="L3022" s="345">
        <f ca="1" t="shared" si="483"/>
        <v>78.8</v>
      </c>
      <c r="M3022" s="345">
        <f ca="1" t="shared" si="484"/>
        <v>5229.11000000106</v>
      </c>
      <c r="N3022" s="345">
        <f ca="1" t="shared" si="485"/>
        <v>0</v>
      </c>
    </row>
    <row r="3023" ht="14.25" hidden="1" spans="1:14">
      <c r="A3023" s="334">
        <f>档案!A3022</f>
        <v>0</v>
      </c>
      <c r="B3023" s="334">
        <f ca="1" t="shared" si="478"/>
        <v>1</v>
      </c>
      <c r="D3023" s="334">
        <f ca="1" t="shared" si="486"/>
        <v>9</v>
      </c>
      <c r="E3023" s="327">
        <f ca="1" t="shared" si="487"/>
        <v>1684</v>
      </c>
      <c r="F3023" s="327" t="str">
        <f ca="1">VLOOKUP(D3023,档案!A:C,3,FALSE)</f>
        <v>武汉开明</v>
      </c>
      <c r="G3023" s="338" t="str">
        <f ca="1">VLOOKUP(D3023,档案!A:B,2,FALSE)</f>
        <v>农商行豹澥支行310028</v>
      </c>
      <c r="H3023" s="328">
        <f ca="1" t="shared" si="479"/>
        <v>45867</v>
      </c>
      <c r="I3023" s="344" t="str">
        <f ca="1" t="shared" si="480"/>
        <v>ETC扣款</v>
      </c>
      <c r="J3023" s="344" t="str">
        <f ca="1" t="shared" si="481"/>
        <v>项目成本</v>
      </c>
      <c r="K3023" s="345">
        <f ca="1" t="shared" si="482"/>
        <v>0</v>
      </c>
      <c r="L3023" s="345">
        <f ca="1" t="shared" si="483"/>
        <v>17.59</v>
      </c>
      <c r="M3023" s="345">
        <f ca="1" t="shared" si="484"/>
        <v>5211.52000000106</v>
      </c>
      <c r="N3023" s="345">
        <f ca="1" t="shared" si="485"/>
        <v>0</v>
      </c>
    </row>
    <row r="3024" ht="14.25" hidden="1" spans="1:14">
      <c r="A3024" s="334">
        <f>档案!A3023</f>
        <v>0</v>
      </c>
      <c r="B3024" s="334">
        <f ca="1" t="shared" si="478"/>
        <v>1</v>
      </c>
      <c r="D3024" s="334">
        <f ca="1" t="shared" si="486"/>
        <v>9</v>
      </c>
      <c r="E3024" s="327">
        <f ca="1" t="shared" si="487"/>
        <v>1685</v>
      </c>
      <c r="F3024" s="327" t="str">
        <f ca="1">VLOOKUP(D3024,档案!A:C,3,FALSE)</f>
        <v>武汉开明</v>
      </c>
      <c r="G3024" s="338" t="str">
        <f ca="1">VLOOKUP(D3024,档案!A:B,2,FALSE)</f>
        <v>农商行豹澥支行310028</v>
      </c>
      <c r="H3024" s="328">
        <f ca="1" t="shared" si="479"/>
        <v>45867</v>
      </c>
      <c r="I3024" s="344" t="str">
        <f ca="1" t="shared" si="480"/>
        <v>ETC扣款</v>
      </c>
      <c r="J3024" s="344" t="str">
        <f ca="1" t="shared" si="481"/>
        <v>项目成本</v>
      </c>
      <c r="K3024" s="345">
        <f ca="1" t="shared" si="482"/>
        <v>0</v>
      </c>
      <c r="L3024" s="345">
        <f ca="1" t="shared" si="483"/>
        <v>70.3</v>
      </c>
      <c r="M3024" s="345">
        <f ca="1" t="shared" si="484"/>
        <v>5141.22000000106</v>
      </c>
      <c r="N3024" s="345">
        <f ca="1" t="shared" si="485"/>
        <v>0</v>
      </c>
    </row>
    <row r="3025" ht="14.25" hidden="1" spans="1:14">
      <c r="A3025" s="334">
        <f>档案!A3024</f>
        <v>0</v>
      </c>
      <c r="B3025" s="334">
        <f ca="1" t="shared" si="478"/>
        <v>1</v>
      </c>
      <c r="D3025" s="334">
        <f ca="1" t="shared" si="486"/>
        <v>9</v>
      </c>
      <c r="E3025" s="327">
        <f ca="1" t="shared" si="487"/>
        <v>1686</v>
      </c>
      <c r="F3025" s="327" t="str">
        <f ca="1">VLOOKUP(D3025,档案!A:C,3,FALSE)</f>
        <v>武汉开明</v>
      </c>
      <c r="G3025" s="338" t="str">
        <f ca="1">VLOOKUP(D3025,档案!A:B,2,FALSE)</f>
        <v>农商行豹澥支行310028</v>
      </c>
      <c r="H3025" s="328">
        <f ca="1" t="shared" si="479"/>
        <v>45868</v>
      </c>
      <c r="I3025" s="344" t="str">
        <f ca="1" t="shared" si="480"/>
        <v>收到温州凯沣机械有限公司贴现款（原票金额30万，扣手续费800）</v>
      </c>
      <c r="J3025" s="344" t="str">
        <f ca="1" t="shared" si="481"/>
        <v>他行转入或存现</v>
      </c>
      <c r="K3025" s="345">
        <f ca="1" t="shared" si="482"/>
        <v>299200</v>
      </c>
      <c r="L3025" s="345">
        <f ca="1" t="shared" si="483"/>
        <v>0</v>
      </c>
      <c r="M3025" s="345">
        <f ca="1" t="shared" si="484"/>
        <v>304341.220000001</v>
      </c>
      <c r="N3025" s="345">
        <f ca="1" t="shared" si="485"/>
        <v>0</v>
      </c>
    </row>
    <row r="3026" ht="14.25" hidden="1" spans="1:14">
      <c r="A3026" s="334">
        <f>档案!A3025</f>
        <v>0</v>
      </c>
      <c r="B3026" s="334">
        <f ca="1" t="shared" si="478"/>
        <v>1</v>
      </c>
      <c r="D3026" s="334">
        <f ca="1" t="shared" si="486"/>
        <v>9</v>
      </c>
      <c r="E3026" s="327">
        <f ca="1" t="shared" si="487"/>
        <v>1687</v>
      </c>
      <c r="F3026" s="327" t="str">
        <f ca="1">VLOOKUP(D3026,档案!A:C,3,FALSE)</f>
        <v>武汉开明</v>
      </c>
      <c r="G3026" s="338" t="str">
        <f ca="1">VLOOKUP(D3026,档案!A:B,2,FALSE)</f>
        <v>农商行豹澥支行310028</v>
      </c>
      <c r="H3026" s="328">
        <f ca="1" t="shared" si="479"/>
        <v>45868</v>
      </c>
      <c r="I3026" s="344" t="str">
        <f ca="1" t="shared" si="480"/>
        <v>生产部李权智用款青海发投蒸汽管项目承包费付无锡德恺安装劳务有限公司</v>
      </c>
      <c r="J3026" s="344" t="str">
        <f ca="1" t="shared" si="481"/>
        <v>项目成本</v>
      </c>
      <c r="K3026" s="345">
        <f ca="1" t="shared" si="482"/>
        <v>0</v>
      </c>
      <c r="L3026" s="345">
        <f ca="1" t="shared" si="483"/>
        <v>136680</v>
      </c>
      <c r="M3026" s="345">
        <f ca="1" t="shared" si="484"/>
        <v>167661.220000001</v>
      </c>
      <c r="N3026" s="345">
        <f ca="1" t="shared" si="485"/>
        <v>0</v>
      </c>
    </row>
    <row r="3027" ht="14.25" hidden="1" spans="1:14">
      <c r="A3027" s="334">
        <f>档案!A3026</f>
        <v>0</v>
      </c>
      <c r="B3027" s="334">
        <f ca="1" t="shared" si="478"/>
        <v>1</v>
      </c>
      <c r="D3027" s="334">
        <f ca="1" t="shared" si="486"/>
        <v>9</v>
      </c>
      <c r="E3027" s="327">
        <f ca="1" t="shared" si="487"/>
        <v>1688</v>
      </c>
      <c r="F3027" s="327" t="str">
        <f ca="1">VLOOKUP(D3027,档案!A:C,3,FALSE)</f>
        <v>武汉开明</v>
      </c>
      <c r="G3027" s="338" t="str">
        <f ca="1">VLOOKUP(D3027,档案!A:B,2,FALSE)</f>
        <v>农商行豹澥支行310028</v>
      </c>
      <c r="H3027" s="328">
        <f ca="1" t="shared" si="479"/>
        <v>45868</v>
      </c>
      <c r="I3027" s="344" t="str">
        <f ca="1" t="shared" si="480"/>
        <v>生产部李权智用款青海发投闪发器项目承包费付无锡德恺安装劳务有限公司</v>
      </c>
      <c r="J3027" s="344" t="str">
        <f ca="1" t="shared" si="481"/>
        <v>项目成本</v>
      </c>
      <c r="K3027" s="345">
        <f ca="1" t="shared" si="482"/>
        <v>0</v>
      </c>
      <c r="L3027" s="345">
        <f ca="1" t="shared" si="483"/>
        <v>147840</v>
      </c>
      <c r="M3027" s="345">
        <f ca="1" t="shared" si="484"/>
        <v>19821.2200000011</v>
      </c>
      <c r="N3027" s="345">
        <f ca="1" t="shared" si="485"/>
        <v>0</v>
      </c>
    </row>
    <row r="3028" ht="14.25" hidden="1" spans="1:14">
      <c r="A3028" s="334">
        <f>档案!A3027</f>
        <v>0</v>
      </c>
      <c r="B3028" s="334">
        <f ca="1" t="shared" si="478"/>
        <v>1</v>
      </c>
      <c r="D3028" s="334">
        <f ca="1" t="shared" si="486"/>
        <v>9</v>
      </c>
      <c r="E3028" s="327">
        <f ca="1" t="shared" si="487"/>
        <v>1689</v>
      </c>
      <c r="F3028" s="327" t="str">
        <f ca="1">VLOOKUP(D3028,档案!A:C,3,FALSE)</f>
        <v>武汉开明</v>
      </c>
      <c r="G3028" s="338" t="str">
        <f ca="1">VLOOKUP(D3028,档案!A:B,2,FALSE)</f>
        <v>农商行豹澥支行310028</v>
      </c>
      <c r="H3028" s="328">
        <f ca="1" t="shared" si="479"/>
        <v>45868</v>
      </c>
      <c r="I3028" s="344" t="str">
        <f ca="1" t="shared" si="480"/>
        <v>ETC扣款</v>
      </c>
      <c r="J3028" s="344" t="str">
        <f ca="1" t="shared" si="481"/>
        <v>项目成本</v>
      </c>
      <c r="K3028" s="345">
        <f ca="1" t="shared" si="482"/>
        <v>0</v>
      </c>
      <c r="L3028" s="345">
        <f ca="1" t="shared" si="483"/>
        <v>126.35</v>
      </c>
      <c r="M3028" s="345">
        <f ca="1" t="shared" si="484"/>
        <v>19694.8700000011</v>
      </c>
      <c r="N3028" s="345">
        <f ca="1" t="shared" si="485"/>
        <v>0</v>
      </c>
    </row>
    <row r="3029" ht="14.25" hidden="1" spans="1:14">
      <c r="A3029" s="334">
        <f>档案!A3028</f>
        <v>0</v>
      </c>
      <c r="B3029" s="334">
        <f ca="1" t="shared" si="478"/>
        <v>1</v>
      </c>
      <c r="D3029" s="334">
        <f ca="1" t="shared" si="486"/>
        <v>9</v>
      </c>
      <c r="E3029" s="327">
        <f ca="1" t="shared" si="487"/>
        <v>1690</v>
      </c>
      <c r="F3029" s="327" t="str">
        <f ca="1">VLOOKUP(D3029,档案!A:C,3,FALSE)</f>
        <v>武汉开明</v>
      </c>
      <c r="G3029" s="338" t="str">
        <f ca="1">VLOOKUP(D3029,档案!A:B,2,FALSE)</f>
        <v>农商行豹澥支行310028</v>
      </c>
      <c r="H3029" s="328">
        <f ca="1" t="shared" si="479"/>
        <v>45869</v>
      </c>
      <c r="I3029" s="344" t="str">
        <f ca="1" t="shared" si="480"/>
        <v>ETC扣款</v>
      </c>
      <c r="J3029" s="344" t="str">
        <f ca="1" t="shared" si="481"/>
        <v>项目成本</v>
      </c>
      <c r="K3029" s="345">
        <f ca="1" t="shared" si="482"/>
        <v>0</v>
      </c>
      <c r="L3029" s="345">
        <f ca="1" t="shared" si="483"/>
        <v>33.17</v>
      </c>
      <c r="M3029" s="345">
        <f ca="1" t="shared" si="484"/>
        <v>19661.7000000011</v>
      </c>
      <c r="N3029" s="345">
        <f ca="1" t="shared" si="485"/>
        <v>0</v>
      </c>
    </row>
    <row r="3030" ht="14.25" hidden="1" spans="1:14">
      <c r="A3030" s="334">
        <f>档案!A3029</f>
        <v>0</v>
      </c>
      <c r="B3030" s="334">
        <f ca="1" t="shared" si="478"/>
        <v>1</v>
      </c>
      <c r="D3030" s="334">
        <f ca="1" t="shared" si="486"/>
        <v>9</v>
      </c>
      <c r="E3030" s="327">
        <f ca="1" t="shared" si="487"/>
        <v>1691</v>
      </c>
      <c r="F3030" s="327" t="str">
        <f ca="1">VLOOKUP(D3030,档案!A:C,3,FALSE)</f>
        <v>武汉开明</v>
      </c>
      <c r="G3030" s="338" t="str">
        <f ca="1">VLOOKUP(D3030,档案!A:B,2,FALSE)</f>
        <v>农商行豹澥支行310028</v>
      </c>
      <c r="H3030" s="328">
        <f ca="1" t="shared" si="479"/>
        <v>45869</v>
      </c>
      <c r="I3030" s="344" t="str">
        <f ca="1" t="shared" si="480"/>
        <v>ETC扣款</v>
      </c>
      <c r="J3030" s="344" t="str">
        <f ca="1" t="shared" si="481"/>
        <v>项目成本</v>
      </c>
      <c r="K3030" s="345">
        <f ca="1" t="shared" si="482"/>
        <v>0</v>
      </c>
      <c r="L3030" s="345">
        <f ca="1" t="shared" si="483"/>
        <v>0</v>
      </c>
      <c r="M3030" s="345">
        <f ca="1" t="shared" si="484"/>
        <v>19661.7000000011</v>
      </c>
      <c r="N3030" s="345">
        <f ca="1" t="shared" si="485"/>
        <v>0</v>
      </c>
    </row>
    <row r="3031" ht="14.25" hidden="1" spans="1:14">
      <c r="A3031" s="334">
        <f>档案!A3030</f>
        <v>0</v>
      </c>
      <c r="B3031" s="334">
        <f ca="1" t="shared" si="478"/>
        <v>1</v>
      </c>
      <c r="D3031" s="334">
        <f ca="1" t="shared" si="486"/>
        <v>9</v>
      </c>
      <c r="E3031" s="327">
        <f ca="1" t="shared" si="487"/>
        <v>1692</v>
      </c>
      <c r="F3031" s="327" t="str">
        <f ca="1">VLOOKUP(D3031,档案!A:C,3,FALSE)</f>
        <v>武汉开明</v>
      </c>
      <c r="G3031" s="338" t="str">
        <f ca="1">VLOOKUP(D3031,档案!A:B,2,FALSE)</f>
        <v>农商行豹澥支行310028</v>
      </c>
      <c r="H3031" s="328">
        <f ca="1" t="shared" si="479"/>
        <v>45869</v>
      </c>
      <c r="I3031" s="344" t="str">
        <f ca="1" t="shared" si="480"/>
        <v>收到武汉国兰商贸有限公司贴现款（原票金额524270，手续费2600，实收521670）</v>
      </c>
      <c r="J3031" s="344" t="str">
        <f ca="1" t="shared" si="481"/>
        <v>他行转入或存现</v>
      </c>
      <c r="K3031" s="345">
        <f ca="1" t="shared" si="482"/>
        <v>521670</v>
      </c>
      <c r="L3031" s="345">
        <f ca="1" t="shared" si="483"/>
        <v>0</v>
      </c>
      <c r="M3031" s="345">
        <f ca="1" t="shared" si="484"/>
        <v>541331.700000001</v>
      </c>
      <c r="N3031" s="345">
        <f ca="1" t="shared" si="485"/>
        <v>0</v>
      </c>
    </row>
    <row r="3032" ht="14.25" hidden="1" spans="1:14">
      <c r="A3032" s="334">
        <f>档案!A3031</f>
        <v>0</v>
      </c>
      <c r="B3032" s="334">
        <f ca="1" t="shared" si="478"/>
        <v>1</v>
      </c>
      <c r="D3032" s="334">
        <f ca="1" t="shared" si="486"/>
        <v>9</v>
      </c>
      <c r="E3032" s="327">
        <f ca="1" t="shared" si="487"/>
        <v>1693</v>
      </c>
      <c r="F3032" s="327" t="str">
        <f ca="1">VLOOKUP(D3032,档案!A:C,3,FALSE)</f>
        <v>武汉开明</v>
      </c>
      <c r="G3032" s="338" t="str">
        <f ca="1">VLOOKUP(D3032,档案!A:B,2,FALSE)</f>
        <v>农商行豹澥支行310028</v>
      </c>
      <c r="H3032" s="328">
        <f ca="1" t="shared" si="479"/>
        <v>45869</v>
      </c>
      <c r="I3032" s="344" t="str">
        <f ca="1" t="shared" si="480"/>
        <v>转湖北中行</v>
      </c>
      <c r="J3032" s="344" t="str">
        <f ca="1" t="shared" si="481"/>
        <v>转出他行或提现</v>
      </c>
      <c r="K3032" s="345">
        <f ca="1" t="shared" si="482"/>
        <v>0</v>
      </c>
      <c r="L3032" s="345">
        <f ca="1" t="shared" si="483"/>
        <v>200000</v>
      </c>
      <c r="M3032" s="345">
        <f ca="1" t="shared" si="484"/>
        <v>341331.700000001</v>
      </c>
      <c r="N3032" s="345">
        <f ca="1" t="shared" si="485"/>
        <v>0</v>
      </c>
    </row>
    <row r="3033" ht="14.25" hidden="1" spans="1:14">
      <c r="A3033" s="334">
        <f>档案!A3032</f>
        <v>0</v>
      </c>
      <c r="B3033" s="334">
        <f ca="1" t="shared" si="478"/>
        <v>1</v>
      </c>
      <c r="D3033" s="334">
        <f ca="1" t="shared" si="486"/>
        <v>9</v>
      </c>
      <c r="E3033" s="327">
        <f ca="1" t="shared" si="487"/>
        <v>1694</v>
      </c>
      <c r="F3033" s="327" t="str">
        <f ca="1">VLOOKUP(D3033,档案!A:C,3,FALSE)</f>
        <v>武汉开明</v>
      </c>
      <c r="G3033" s="338" t="str">
        <f ca="1">VLOOKUP(D3033,档案!A:B,2,FALSE)</f>
        <v>农商行豹澥支行310028</v>
      </c>
      <c r="H3033" s="328">
        <f ca="1" t="shared" si="479"/>
        <v>45869</v>
      </c>
      <c r="I3033" s="344" t="str">
        <f ca="1" t="shared" si="480"/>
        <v>生产部郭建霞用款6月工厂快递费付湖北顺丰速运有限公司</v>
      </c>
      <c r="J3033" s="344" t="str">
        <f ca="1" t="shared" si="481"/>
        <v>项目成本</v>
      </c>
      <c r="K3033" s="345">
        <f ca="1" t="shared" si="482"/>
        <v>0</v>
      </c>
      <c r="L3033" s="345">
        <f ca="1" t="shared" si="483"/>
        <v>1973.75</v>
      </c>
      <c r="M3033" s="345">
        <f ca="1" t="shared" si="484"/>
        <v>339357.950000001</v>
      </c>
      <c r="N3033" s="345">
        <f ca="1" t="shared" si="485"/>
        <v>0</v>
      </c>
    </row>
    <row r="3034" ht="14.25" hidden="1" spans="1:14">
      <c r="A3034" s="334">
        <f>档案!A3033</f>
        <v>0</v>
      </c>
      <c r="B3034" s="334">
        <f ca="1" t="shared" si="478"/>
        <v>1</v>
      </c>
      <c r="D3034" s="334">
        <f ca="1" t="shared" si="486"/>
        <v>9</v>
      </c>
      <c r="E3034" s="327">
        <f ca="1" t="shared" si="487"/>
        <v>1695</v>
      </c>
      <c r="F3034" s="327" t="str">
        <f ca="1">VLOOKUP(D3034,档案!A:C,3,FALSE)</f>
        <v>武汉开明</v>
      </c>
      <c r="G3034" s="338" t="str">
        <f ca="1">VLOOKUP(D3034,档案!A:B,2,FALSE)</f>
        <v>农商行豹澥支行310028</v>
      </c>
      <c r="H3034" s="328">
        <f ca="1" t="shared" si="479"/>
        <v>45870</v>
      </c>
      <c r="I3034" s="344" t="str">
        <f ca="1" t="shared" si="480"/>
        <v>ETC扣款</v>
      </c>
      <c r="J3034" s="344" t="str">
        <f ca="1" t="shared" si="481"/>
        <v>项目成本</v>
      </c>
      <c r="K3034" s="345">
        <f ca="1" t="shared" si="482"/>
        <v>0</v>
      </c>
      <c r="L3034" s="345">
        <f ca="1" t="shared" si="483"/>
        <v>26.28</v>
      </c>
      <c r="M3034" s="345">
        <f ca="1" t="shared" si="484"/>
        <v>339331.670000001</v>
      </c>
      <c r="N3034" s="345">
        <f ca="1" t="shared" si="485"/>
        <v>0</v>
      </c>
    </row>
    <row r="3035" ht="14.25" hidden="1" spans="1:14">
      <c r="A3035" s="334">
        <f>档案!A3034</f>
        <v>0</v>
      </c>
      <c r="B3035" s="334">
        <f ca="1" t="shared" si="478"/>
        <v>1</v>
      </c>
      <c r="D3035" s="334">
        <f ca="1" t="shared" si="486"/>
        <v>9</v>
      </c>
      <c r="E3035" s="327">
        <f ca="1" t="shared" si="487"/>
        <v>1696</v>
      </c>
      <c r="F3035" s="327" t="str">
        <f ca="1">VLOOKUP(D3035,档案!A:C,3,FALSE)</f>
        <v>武汉开明</v>
      </c>
      <c r="G3035" s="338" t="str">
        <f ca="1">VLOOKUP(D3035,档案!A:B,2,FALSE)</f>
        <v>农商行豹澥支行310028</v>
      </c>
      <c r="H3035" s="328">
        <f ca="1" t="shared" si="479"/>
        <v>45870</v>
      </c>
      <c r="I3035" s="344" t="str">
        <f ca="1" t="shared" si="480"/>
        <v>ETC扣款</v>
      </c>
      <c r="J3035" s="344" t="str">
        <f ca="1" t="shared" si="481"/>
        <v>项目成本</v>
      </c>
      <c r="K3035" s="345">
        <f ca="1" t="shared" si="482"/>
        <v>0</v>
      </c>
      <c r="L3035" s="345">
        <f ca="1" t="shared" si="483"/>
        <v>33.25</v>
      </c>
      <c r="M3035" s="345">
        <f ca="1" t="shared" si="484"/>
        <v>339298.420000001</v>
      </c>
      <c r="N3035" s="345">
        <f ca="1" t="shared" si="485"/>
        <v>0</v>
      </c>
    </row>
    <row r="3036" ht="14.25" hidden="1" spans="1:14">
      <c r="A3036" s="334">
        <f>档案!A3035</f>
        <v>0</v>
      </c>
      <c r="B3036" s="334">
        <f ca="1" t="shared" si="478"/>
        <v>1</v>
      </c>
      <c r="D3036" s="334">
        <f ca="1" t="shared" si="486"/>
        <v>9</v>
      </c>
      <c r="E3036" s="327">
        <f ca="1" t="shared" si="487"/>
        <v>1697</v>
      </c>
      <c r="F3036" s="327" t="str">
        <f ca="1">VLOOKUP(D3036,档案!A:C,3,FALSE)</f>
        <v>武汉开明</v>
      </c>
      <c r="G3036" s="338" t="str">
        <f ca="1">VLOOKUP(D3036,档案!A:B,2,FALSE)</f>
        <v>农商行豹澥支行310028</v>
      </c>
      <c r="H3036" s="328">
        <f ca="1" t="shared" si="479"/>
        <v>45870</v>
      </c>
      <c r="I3036" s="344" t="str">
        <f ca="1" t="shared" si="480"/>
        <v>武汉农商行转王先梅邮政</v>
      </c>
      <c r="J3036" s="344" t="str">
        <f ca="1" t="shared" si="481"/>
        <v>转出他行或提现</v>
      </c>
      <c r="K3036" s="345">
        <f ca="1" t="shared" si="482"/>
        <v>0</v>
      </c>
      <c r="L3036" s="345">
        <f ca="1" t="shared" si="483"/>
        <v>20000</v>
      </c>
      <c r="M3036" s="345">
        <f ca="1" t="shared" si="484"/>
        <v>319298.420000001</v>
      </c>
      <c r="N3036" s="345">
        <f ca="1" t="shared" si="485"/>
        <v>0</v>
      </c>
    </row>
    <row r="3037" ht="14.25" hidden="1" spans="1:14">
      <c r="A3037" s="334">
        <f>档案!A3036</f>
        <v>0</v>
      </c>
      <c r="B3037" s="334">
        <f ca="1" t="shared" si="478"/>
        <v>1</v>
      </c>
      <c r="D3037" s="334">
        <f ca="1" t="shared" si="486"/>
        <v>9</v>
      </c>
      <c r="E3037" s="327">
        <f ca="1" t="shared" si="487"/>
        <v>1698</v>
      </c>
      <c r="F3037" s="327" t="str">
        <f ca="1">VLOOKUP(D3037,档案!A:C,3,FALSE)</f>
        <v>武汉开明</v>
      </c>
      <c r="G3037" s="338" t="str">
        <f ca="1">VLOOKUP(D3037,档案!A:B,2,FALSE)</f>
        <v>农商行豹澥支行310028</v>
      </c>
      <c r="H3037" s="328">
        <f ca="1" t="shared" si="479"/>
        <v>45870</v>
      </c>
      <c r="I3037" s="344" t="str">
        <f ca="1" t="shared" si="480"/>
        <v>综合部蒋霞用款武汉开明与内蒙古武兰水泥有限公司 承揽合同纠纷一案，2025.3.29法院划扣回款108355.62，按10%收取律师费付湖北华隽律师事务所--公司</v>
      </c>
      <c r="J3037" s="344" t="str">
        <f ca="1" t="shared" si="481"/>
        <v>付日常费用</v>
      </c>
      <c r="K3037" s="345">
        <f ca="1" t="shared" si="482"/>
        <v>0</v>
      </c>
      <c r="L3037" s="345">
        <f ca="1" t="shared" si="483"/>
        <v>10835.56</v>
      </c>
      <c r="M3037" s="345">
        <f ca="1" t="shared" si="484"/>
        <v>308462.860000001</v>
      </c>
      <c r="N3037" s="345">
        <f ca="1" t="shared" si="485"/>
        <v>0</v>
      </c>
    </row>
    <row r="3038" ht="14.25" hidden="1" spans="1:14">
      <c r="A3038" s="334">
        <f>档案!A3037</f>
        <v>0</v>
      </c>
      <c r="B3038" s="334">
        <f ca="1" t="shared" si="478"/>
        <v>1</v>
      </c>
      <c r="D3038" s="334">
        <f ca="1" t="shared" si="486"/>
        <v>9</v>
      </c>
      <c r="E3038" s="327">
        <f ca="1" t="shared" si="487"/>
        <v>1699</v>
      </c>
      <c r="F3038" s="327" t="str">
        <f ca="1">VLOOKUP(D3038,档案!A:C,3,FALSE)</f>
        <v>武汉开明</v>
      </c>
      <c r="G3038" s="338" t="str">
        <f ca="1">VLOOKUP(D3038,档案!A:B,2,FALSE)</f>
        <v>农商行豹澥支行310028</v>
      </c>
      <c r="H3038" s="328">
        <f ca="1" t="shared" si="479"/>
        <v>45870</v>
      </c>
      <c r="I3038" s="344" t="str">
        <f ca="1" t="shared" si="480"/>
        <v>财务部王金平用款王先梅个体户（晨凡）20250720-20260720财务代理服务费1500元，林家祥个体户（珈祥）20250804-20260804财务代理服务费1500元。付武汉企航顺意财务咨询有限公司--公司</v>
      </c>
      <c r="J3038" s="344" t="str">
        <f ca="1" t="shared" si="481"/>
        <v>付日常费用</v>
      </c>
      <c r="K3038" s="345">
        <f ca="1" t="shared" si="482"/>
        <v>0</v>
      </c>
      <c r="L3038" s="345">
        <f ca="1" t="shared" si="483"/>
        <v>3000</v>
      </c>
      <c r="M3038" s="345">
        <f ca="1" t="shared" si="484"/>
        <v>305462.860000001</v>
      </c>
      <c r="N3038" s="345">
        <f ca="1" t="shared" si="485"/>
        <v>0</v>
      </c>
    </row>
    <row r="3039" ht="14.25" hidden="1" spans="1:14">
      <c r="A3039" s="334">
        <f>档案!A3038</f>
        <v>0</v>
      </c>
      <c r="B3039" s="334">
        <f ca="1" t="shared" si="478"/>
        <v>1</v>
      </c>
      <c r="D3039" s="334">
        <f ca="1" t="shared" si="486"/>
        <v>9</v>
      </c>
      <c r="E3039" s="327">
        <f ca="1" t="shared" si="487"/>
        <v>1700</v>
      </c>
      <c r="F3039" s="327" t="str">
        <f ca="1">VLOOKUP(D3039,档案!A:C,3,FALSE)</f>
        <v>武汉开明</v>
      </c>
      <c r="G3039" s="338" t="str">
        <f ca="1">VLOOKUP(D3039,档案!A:B,2,FALSE)</f>
        <v>农商行豹澥支行310028</v>
      </c>
      <c r="H3039" s="328">
        <f ca="1" t="shared" si="479"/>
        <v>45870</v>
      </c>
      <c r="I3039" s="344" t="str">
        <f ca="1" t="shared" si="480"/>
        <v>生产部张月用款日照钢铁7.13魏佳杰回程交通费付魏佳杰--个人</v>
      </c>
      <c r="J3039" s="344" t="str">
        <f ca="1" t="shared" si="481"/>
        <v>项目成本</v>
      </c>
      <c r="K3039" s="345">
        <f ca="1" t="shared" si="482"/>
        <v>0</v>
      </c>
      <c r="L3039" s="345">
        <f ca="1" t="shared" si="483"/>
        <v>437.86</v>
      </c>
      <c r="M3039" s="345">
        <f ca="1" t="shared" si="484"/>
        <v>305025.000000001</v>
      </c>
      <c r="N3039" s="345">
        <f ca="1" t="shared" si="485"/>
        <v>0</v>
      </c>
    </row>
    <row r="3040" ht="14.25" hidden="1" spans="1:14">
      <c r="A3040" s="334">
        <f>档案!A3039</f>
        <v>0</v>
      </c>
      <c r="B3040" s="334">
        <f ca="1" t="shared" si="478"/>
        <v>1</v>
      </c>
      <c r="D3040" s="334">
        <f ca="1" t="shared" si="486"/>
        <v>9</v>
      </c>
      <c r="E3040" s="327">
        <f ca="1" t="shared" si="487"/>
        <v>1701</v>
      </c>
      <c r="F3040" s="327" t="str">
        <f ca="1">VLOOKUP(D3040,档案!A:C,3,FALSE)</f>
        <v>武汉开明</v>
      </c>
      <c r="G3040" s="338" t="str">
        <f ca="1">VLOOKUP(D3040,档案!A:B,2,FALSE)</f>
        <v>农商行豹澥支行310028</v>
      </c>
      <c r="H3040" s="328">
        <f ca="1" t="shared" si="479"/>
        <v>45870</v>
      </c>
      <c r="I3040" s="344" t="str">
        <f ca="1" t="shared" si="480"/>
        <v>财务部汪余欢用款徐中科团队7月差旅补贴付吴传俊--个人</v>
      </c>
      <c r="J3040" s="344" t="str">
        <f ca="1" t="shared" si="481"/>
        <v>项目成本</v>
      </c>
      <c r="K3040" s="345">
        <f ca="1" t="shared" si="482"/>
        <v>0</v>
      </c>
      <c r="L3040" s="345">
        <f ca="1" t="shared" si="483"/>
        <v>4622.02</v>
      </c>
      <c r="M3040" s="345">
        <f ca="1" t="shared" si="484"/>
        <v>300402.980000001</v>
      </c>
      <c r="N3040" s="345">
        <f ca="1" t="shared" si="485"/>
        <v>0</v>
      </c>
    </row>
    <row r="3041" ht="14.25" hidden="1" spans="1:14">
      <c r="A3041" s="334">
        <f>档案!A3040</f>
        <v>0</v>
      </c>
      <c r="B3041" s="334">
        <f ca="1" t="shared" si="478"/>
        <v>1</v>
      </c>
      <c r="D3041" s="334">
        <f ca="1" t="shared" si="486"/>
        <v>9</v>
      </c>
      <c r="E3041" s="327">
        <f ca="1" t="shared" si="487"/>
        <v>1702</v>
      </c>
      <c r="F3041" s="327" t="str">
        <f ca="1">VLOOKUP(D3041,档案!A:C,3,FALSE)</f>
        <v>武汉开明</v>
      </c>
      <c r="G3041" s="338" t="str">
        <f ca="1">VLOOKUP(D3041,档案!A:B,2,FALSE)</f>
        <v>农商行豹澥支行310028</v>
      </c>
      <c r="H3041" s="328">
        <f ca="1" t="shared" si="479"/>
        <v>45870</v>
      </c>
      <c r="I3041" s="344" t="str">
        <f ca="1" t="shared" si="480"/>
        <v>财务部汪余欢用款徐中科团队7月收款提成付吴传俊--个人</v>
      </c>
      <c r="J3041" s="344" t="str">
        <f ca="1" t="shared" si="481"/>
        <v>项目成本</v>
      </c>
      <c r="K3041" s="345">
        <f ca="1" t="shared" si="482"/>
        <v>0</v>
      </c>
      <c r="L3041" s="345">
        <f ca="1" t="shared" si="483"/>
        <v>4897.16</v>
      </c>
      <c r="M3041" s="345">
        <f ca="1" t="shared" si="484"/>
        <v>295505.820000001</v>
      </c>
      <c r="N3041" s="345">
        <f ca="1" t="shared" si="485"/>
        <v>0</v>
      </c>
    </row>
    <row r="3042" ht="14.25" hidden="1" spans="1:14">
      <c r="A3042" s="334">
        <f>档案!A3041</f>
        <v>0</v>
      </c>
      <c r="B3042" s="334">
        <f ca="1" t="shared" si="478"/>
        <v>1</v>
      </c>
      <c r="D3042" s="334">
        <f ca="1" t="shared" si="486"/>
        <v>9</v>
      </c>
      <c r="E3042" s="327">
        <f ca="1" t="shared" si="487"/>
        <v>1703</v>
      </c>
      <c r="F3042" s="327" t="str">
        <f ca="1">VLOOKUP(D3042,档案!A:C,3,FALSE)</f>
        <v>武汉开明</v>
      </c>
      <c r="G3042" s="338" t="str">
        <f ca="1">VLOOKUP(D3042,档案!A:B,2,FALSE)</f>
        <v>农商行豹澥支行310028</v>
      </c>
      <c r="H3042" s="328">
        <f ca="1" t="shared" si="479"/>
        <v>45870</v>
      </c>
      <c r="I3042" s="350" t="str">
        <f ca="1" t="shared" si="480"/>
        <v>生产部林柱生报销日照钢铁林维、李晶、管厚良招待甲方业主--个人</v>
      </c>
      <c r="J3042" s="344" t="str">
        <f ca="1" t="shared" si="481"/>
        <v>项目成本</v>
      </c>
      <c r="K3042" s="345">
        <f ca="1" t="shared" si="482"/>
        <v>0</v>
      </c>
      <c r="L3042" s="345">
        <f ca="1" t="shared" si="483"/>
        <v>995</v>
      </c>
      <c r="M3042" s="345">
        <f ca="1" t="shared" si="484"/>
        <v>294510.820000001</v>
      </c>
      <c r="N3042" s="345">
        <f ca="1" t="shared" si="485"/>
        <v>0</v>
      </c>
    </row>
    <row r="3043" ht="14.25" hidden="1" spans="1:14">
      <c r="A3043" s="334">
        <f>档案!A3042</f>
        <v>0</v>
      </c>
      <c r="B3043" s="334">
        <f ca="1" t="shared" si="478"/>
        <v>1</v>
      </c>
      <c r="D3043" s="334">
        <f ca="1" t="shared" si="486"/>
        <v>9</v>
      </c>
      <c r="E3043" s="327">
        <f ca="1" t="shared" si="487"/>
        <v>1704</v>
      </c>
      <c r="F3043" s="327" t="str">
        <f ca="1">VLOOKUP(D3043,档案!A:C,3,FALSE)</f>
        <v>武汉开明</v>
      </c>
      <c r="G3043" s="338" t="str">
        <f ca="1">VLOOKUP(D3043,档案!A:B,2,FALSE)</f>
        <v>农商行豹澥支行310028</v>
      </c>
      <c r="H3043" s="328">
        <f ca="1" t="shared" si="479"/>
        <v>45870</v>
      </c>
      <c r="I3043" s="344" t="str">
        <f ca="1" t="shared" si="480"/>
        <v>生产部管厚良报销中盐内蒙古冷轧板含切割采购费--个人</v>
      </c>
      <c r="J3043" s="344" t="str">
        <f ca="1" t="shared" si="481"/>
        <v>项目成本</v>
      </c>
      <c r="K3043" s="345">
        <f ca="1" t="shared" si="482"/>
        <v>0</v>
      </c>
      <c r="L3043" s="345">
        <f ca="1" t="shared" si="483"/>
        <v>1390</v>
      </c>
      <c r="M3043" s="345">
        <f ca="1" t="shared" si="484"/>
        <v>293120.820000001</v>
      </c>
      <c r="N3043" s="345">
        <f ca="1" t="shared" si="485"/>
        <v>0</v>
      </c>
    </row>
    <row r="3044" ht="14.25" hidden="1" spans="1:14">
      <c r="A3044" s="334">
        <f>档案!A3043</f>
        <v>0</v>
      </c>
      <c r="B3044" s="334">
        <f ca="1" t="shared" si="478"/>
        <v>1</v>
      </c>
      <c r="D3044" s="334">
        <f ca="1" t="shared" si="486"/>
        <v>9</v>
      </c>
      <c r="E3044" s="327">
        <f ca="1" t="shared" si="487"/>
        <v>1705</v>
      </c>
      <c r="F3044" s="327" t="str">
        <f ca="1">VLOOKUP(D3044,档案!A:C,3,FALSE)</f>
        <v>武汉开明</v>
      </c>
      <c r="G3044" s="338" t="str">
        <f ca="1">VLOOKUP(D3044,档案!A:B,2,FALSE)</f>
        <v>农商行豹澥支行310028</v>
      </c>
      <c r="H3044" s="328">
        <f ca="1" t="shared" si="479"/>
        <v>45870</v>
      </c>
      <c r="I3044" s="344" t="str">
        <f ca="1" t="shared" si="480"/>
        <v>生产部吴有良报销江西赣锋锂业7.8交通费--个人</v>
      </c>
      <c r="J3044" s="344" t="str">
        <f ca="1" t="shared" si="481"/>
        <v>项目成本</v>
      </c>
      <c r="K3044" s="345">
        <f ca="1" t="shared" si="482"/>
        <v>0</v>
      </c>
      <c r="L3044" s="345">
        <f ca="1" t="shared" si="483"/>
        <v>187.09</v>
      </c>
      <c r="M3044" s="345">
        <f ca="1" t="shared" si="484"/>
        <v>292933.730000001</v>
      </c>
      <c r="N3044" s="345">
        <f ca="1" t="shared" si="485"/>
        <v>0</v>
      </c>
    </row>
    <row r="3045" ht="14.25" hidden="1" spans="1:14">
      <c r="A3045" s="334">
        <f>档案!A3044</f>
        <v>0</v>
      </c>
      <c r="B3045" s="334">
        <f ca="1" t="shared" si="478"/>
        <v>1</v>
      </c>
      <c r="D3045" s="334">
        <f ca="1" t="shared" si="486"/>
        <v>9</v>
      </c>
      <c r="E3045" s="327">
        <f ca="1" t="shared" si="487"/>
        <v>1706</v>
      </c>
      <c r="F3045" s="327" t="str">
        <f ca="1">VLOOKUP(D3045,档案!A:C,3,FALSE)</f>
        <v>武汉开明</v>
      </c>
      <c r="G3045" s="338" t="str">
        <f ca="1">VLOOKUP(D3045,档案!A:B,2,FALSE)</f>
        <v>农商行豹澥支行310028</v>
      </c>
      <c r="H3045" s="328">
        <f ca="1" t="shared" si="479"/>
        <v>45870</v>
      </c>
      <c r="I3045" s="344" t="str">
        <f ca="1" t="shared" si="480"/>
        <v>生产部林维报销7.20武汉到日照机票费--个人</v>
      </c>
      <c r="J3045" s="344" t="str">
        <f ca="1" t="shared" si="481"/>
        <v>项目成本</v>
      </c>
      <c r="K3045" s="345">
        <f ca="1" t="shared" si="482"/>
        <v>0</v>
      </c>
      <c r="L3045" s="345">
        <f ca="1" t="shared" si="483"/>
        <v>579</v>
      </c>
      <c r="M3045" s="345">
        <f ca="1" t="shared" si="484"/>
        <v>292354.730000001</v>
      </c>
      <c r="N3045" s="345">
        <f ca="1" t="shared" si="485"/>
        <v>0</v>
      </c>
    </row>
    <row r="3046" ht="14.25" hidden="1" spans="1:14">
      <c r="A3046" s="334">
        <f>档案!A3045</f>
        <v>0</v>
      </c>
      <c r="B3046" s="334">
        <f ca="1" t="shared" si="478"/>
        <v>1</v>
      </c>
      <c r="D3046" s="334">
        <f ca="1" t="shared" si="486"/>
        <v>9</v>
      </c>
      <c r="E3046" s="327">
        <f ca="1" t="shared" si="487"/>
        <v>1707</v>
      </c>
      <c r="F3046" s="327" t="str">
        <f ca="1">VLOOKUP(D3046,档案!A:C,3,FALSE)</f>
        <v>武汉开明</v>
      </c>
      <c r="G3046" s="338" t="str">
        <f ca="1">VLOOKUP(D3046,档案!A:B,2,FALSE)</f>
        <v>农商行豹澥支行310028</v>
      </c>
      <c r="H3046" s="328">
        <f ca="1" t="shared" si="479"/>
        <v>45870</v>
      </c>
      <c r="I3046" s="344" t="str">
        <f ca="1" t="shared" si="480"/>
        <v>生产部王国志报销江西赣锋锂业外协住宿费7.4-7.24--个人</v>
      </c>
      <c r="J3046" s="344" t="str">
        <f ca="1" t="shared" si="481"/>
        <v>项目成本</v>
      </c>
      <c r="K3046" s="345">
        <f ca="1" t="shared" si="482"/>
        <v>0</v>
      </c>
      <c r="L3046" s="345">
        <f ca="1" t="shared" si="483"/>
        <v>1500</v>
      </c>
      <c r="M3046" s="345">
        <f ca="1" t="shared" si="484"/>
        <v>290854.730000001</v>
      </c>
      <c r="N3046" s="345">
        <f ca="1" t="shared" si="485"/>
        <v>0</v>
      </c>
    </row>
    <row r="3047" ht="14.25" hidden="1" spans="1:14">
      <c r="A3047" s="334">
        <f>档案!A3046</f>
        <v>0</v>
      </c>
      <c r="B3047" s="334">
        <f ca="1" t="shared" si="478"/>
        <v>1</v>
      </c>
      <c r="D3047" s="334">
        <f ca="1" t="shared" si="486"/>
        <v>9</v>
      </c>
      <c r="E3047" s="327">
        <f ca="1" t="shared" si="487"/>
        <v>1708</v>
      </c>
      <c r="F3047" s="327" t="str">
        <f ca="1">VLOOKUP(D3047,档案!A:C,3,FALSE)</f>
        <v>武汉开明</v>
      </c>
      <c r="G3047" s="338" t="str">
        <f ca="1">VLOOKUP(D3047,档案!A:B,2,FALSE)</f>
        <v>农商行豹澥支行310028</v>
      </c>
      <c r="H3047" s="328">
        <f ca="1" t="shared" si="479"/>
        <v>45870</v>
      </c>
      <c r="I3047" s="344" t="str">
        <f ca="1" t="shared" si="480"/>
        <v>生产部李晶报销7.24日照钢铁回武汉交通费--个人</v>
      </c>
      <c r="J3047" s="344" t="str">
        <f ca="1" t="shared" si="481"/>
        <v>项目成本</v>
      </c>
      <c r="K3047" s="345">
        <f ca="1" t="shared" si="482"/>
        <v>0</v>
      </c>
      <c r="L3047" s="345">
        <f ca="1" t="shared" si="483"/>
        <v>1191</v>
      </c>
      <c r="M3047" s="345">
        <f ca="1" t="shared" si="484"/>
        <v>289663.730000001</v>
      </c>
      <c r="N3047" s="345">
        <f ca="1" t="shared" si="485"/>
        <v>0</v>
      </c>
    </row>
    <row r="3048" ht="14.25" hidden="1" spans="1:14">
      <c r="A3048" s="334">
        <f>档案!A3047</f>
        <v>0</v>
      </c>
      <c r="B3048" s="334">
        <f ca="1" t="shared" si="478"/>
        <v>1</v>
      </c>
      <c r="D3048" s="334">
        <f ca="1" t="shared" si="486"/>
        <v>9</v>
      </c>
      <c r="E3048" s="327">
        <f ca="1" t="shared" si="487"/>
        <v>1709</v>
      </c>
      <c r="F3048" s="327" t="str">
        <f ca="1">VLOOKUP(D3048,档案!A:C,3,FALSE)</f>
        <v>武汉开明</v>
      </c>
      <c r="G3048" s="338" t="str">
        <f ca="1">VLOOKUP(D3048,档案!A:B,2,FALSE)</f>
        <v>农商行豹澥支行310028</v>
      </c>
      <c r="H3048" s="328">
        <f ca="1" t="shared" si="479"/>
        <v>45870</v>
      </c>
      <c r="I3048" s="344" t="str">
        <f ca="1" t="shared" si="480"/>
        <v>生产部李晶用款江西赣锋锂业外协三人交通费（梁爱军377元，王大军362元，谷友强344元）--个人</v>
      </c>
      <c r="J3048" s="344" t="str">
        <f ca="1" t="shared" si="481"/>
        <v>项目成本</v>
      </c>
      <c r="K3048" s="345">
        <f ca="1" t="shared" si="482"/>
        <v>0</v>
      </c>
      <c r="L3048" s="345">
        <f ca="1" t="shared" si="483"/>
        <v>1083</v>
      </c>
      <c r="M3048" s="345">
        <f ca="1" t="shared" si="484"/>
        <v>288580.730000001</v>
      </c>
      <c r="N3048" s="345">
        <f ca="1" t="shared" si="485"/>
        <v>0</v>
      </c>
    </row>
    <row r="3049" ht="14.25" hidden="1" spans="1:14">
      <c r="A3049" s="334">
        <f>档案!A3048</f>
        <v>0</v>
      </c>
      <c r="B3049" s="334">
        <f ca="1" t="shared" si="478"/>
        <v>1</v>
      </c>
      <c r="D3049" s="334">
        <f ca="1" t="shared" si="486"/>
        <v>9</v>
      </c>
      <c r="E3049" s="327">
        <f ca="1" t="shared" si="487"/>
        <v>1710</v>
      </c>
      <c r="F3049" s="327" t="str">
        <f ca="1">VLOOKUP(D3049,档案!A:C,3,FALSE)</f>
        <v>武汉开明</v>
      </c>
      <c r="G3049" s="338" t="str">
        <f ca="1">VLOOKUP(D3049,档案!A:B,2,FALSE)</f>
        <v>农商行豹澥支行310028</v>
      </c>
      <c r="H3049" s="328">
        <f ca="1" t="shared" si="479"/>
        <v>45870</v>
      </c>
      <c r="I3049" s="344" t="str">
        <f ca="1" t="shared" si="480"/>
        <v>生产部李晶报销玉山万年青缺钳工，晚上紧急调动印世茂交通费--个人</v>
      </c>
      <c r="J3049" s="344" t="str">
        <f ca="1" t="shared" si="481"/>
        <v>项目成本</v>
      </c>
      <c r="K3049" s="345">
        <f ca="1" t="shared" si="482"/>
        <v>0</v>
      </c>
      <c r="L3049" s="345">
        <f ca="1" t="shared" si="483"/>
        <v>503</v>
      </c>
      <c r="M3049" s="345">
        <f ca="1" t="shared" si="484"/>
        <v>288077.730000001</v>
      </c>
      <c r="N3049" s="345">
        <f ca="1" t="shared" si="485"/>
        <v>0</v>
      </c>
    </row>
    <row r="3050" ht="14.25" hidden="1" spans="1:14">
      <c r="A3050" s="334">
        <f>档案!A3049</f>
        <v>0</v>
      </c>
      <c r="B3050" s="334">
        <f ca="1" t="shared" si="478"/>
        <v>1</v>
      </c>
      <c r="D3050" s="334">
        <f ca="1" t="shared" si="486"/>
        <v>9</v>
      </c>
      <c r="E3050" s="327">
        <f ca="1" t="shared" si="487"/>
        <v>1711</v>
      </c>
      <c r="F3050" s="327" t="str">
        <f ca="1">VLOOKUP(D3050,档案!A:C,3,FALSE)</f>
        <v>武汉开明</v>
      </c>
      <c r="G3050" s="338" t="str">
        <f ca="1">VLOOKUP(D3050,档案!A:B,2,FALSE)</f>
        <v>农商行豹澥支行310028</v>
      </c>
      <c r="H3050" s="328">
        <f ca="1" t="shared" si="479"/>
        <v>45870</v>
      </c>
      <c r="I3050" s="344" t="str">
        <f ca="1" t="shared" si="480"/>
        <v>生产部项小生报销7.1江苏永钢转日照钢铁交通费--个人</v>
      </c>
      <c r="J3050" s="344" t="str">
        <f ca="1" t="shared" si="481"/>
        <v>项目成本</v>
      </c>
      <c r="K3050" s="345">
        <f ca="1" t="shared" si="482"/>
        <v>0</v>
      </c>
      <c r="L3050" s="345">
        <f ca="1" t="shared" si="483"/>
        <v>261.59</v>
      </c>
      <c r="M3050" s="345">
        <f ca="1" t="shared" si="484"/>
        <v>287816.140000001</v>
      </c>
      <c r="N3050" s="345">
        <f ca="1" t="shared" si="485"/>
        <v>0</v>
      </c>
    </row>
    <row r="3051" ht="14.25" hidden="1" spans="1:14">
      <c r="A3051" s="334">
        <f>档案!A3050</f>
        <v>0</v>
      </c>
      <c r="B3051" s="334">
        <f ca="1" t="shared" si="478"/>
        <v>1</v>
      </c>
      <c r="D3051" s="334">
        <f ca="1" t="shared" si="486"/>
        <v>9</v>
      </c>
      <c r="E3051" s="327">
        <f ca="1" t="shared" si="487"/>
        <v>1712</v>
      </c>
      <c r="F3051" s="327" t="str">
        <f ca="1">VLOOKUP(D3051,档案!A:C,3,FALSE)</f>
        <v>武汉开明</v>
      </c>
      <c r="G3051" s="338" t="str">
        <f ca="1">VLOOKUP(D3051,档案!A:B,2,FALSE)</f>
        <v>农商行豹澥支行310028</v>
      </c>
      <c r="H3051" s="328">
        <f ca="1" t="shared" si="479"/>
        <v>45870</v>
      </c>
      <c r="I3051" s="344" t="str">
        <f ca="1" t="shared" si="480"/>
        <v>生产部李晶报销6.22朱中华湖南到日照交通费--个人</v>
      </c>
      <c r="J3051" s="344" t="str">
        <f ca="1" t="shared" si="481"/>
        <v>项目成本</v>
      </c>
      <c r="K3051" s="345">
        <f ca="1" t="shared" si="482"/>
        <v>0</v>
      </c>
      <c r="L3051" s="345">
        <f ca="1" t="shared" si="483"/>
        <v>588.5</v>
      </c>
      <c r="M3051" s="345">
        <f ca="1" t="shared" si="484"/>
        <v>287227.640000001</v>
      </c>
      <c r="N3051" s="345">
        <f ca="1" t="shared" si="485"/>
        <v>0</v>
      </c>
    </row>
    <row r="3052" ht="14.25" hidden="1" spans="1:14">
      <c r="A3052" s="334">
        <f>档案!A3051</f>
        <v>0</v>
      </c>
      <c r="B3052" s="334">
        <f ca="1" t="shared" si="478"/>
        <v>1</v>
      </c>
      <c r="D3052" s="334">
        <f ca="1" t="shared" si="486"/>
        <v>9</v>
      </c>
      <c r="E3052" s="327">
        <f ca="1" t="shared" si="487"/>
        <v>1713</v>
      </c>
      <c r="F3052" s="327" t="str">
        <f ca="1">VLOOKUP(D3052,档案!A:C,3,FALSE)</f>
        <v>武汉开明</v>
      </c>
      <c r="G3052" s="338" t="str">
        <f ca="1">VLOOKUP(D3052,档案!A:B,2,FALSE)</f>
        <v>农商行豹澥支行310028</v>
      </c>
      <c r="H3052" s="328">
        <f ca="1" t="shared" si="479"/>
        <v>45870</v>
      </c>
      <c r="I3052" s="344" t="str">
        <f ca="1" t="shared" si="480"/>
        <v>总经办林全意报销2025.1-3月差旅费--个人</v>
      </c>
      <c r="J3052" s="344" t="str">
        <f ca="1" t="shared" si="481"/>
        <v>项目成本</v>
      </c>
      <c r="K3052" s="345">
        <f ca="1" t="shared" si="482"/>
        <v>0</v>
      </c>
      <c r="L3052" s="345">
        <f ca="1" t="shared" si="483"/>
        <v>32155.9</v>
      </c>
      <c r="M3052" s="345">
        <f ca="1" t="shared" si="484"/>
        <v>255071.740000001</v>
      </c>
      <c r="N3052" s="345">
        <f ca="1" t="shared" si="485"/>
        <v>0</v>
      </c>
    </row>
    <row r="3053" ht="14.25" hidden="1" spans="1:14">
      <c r="A3053" s="334">
        <f>档案!A3052</f>
        <v>0</v>
      </c>
      <c r="B3053" s="334">
        <f ca="1" t="shared" si="478"/>
        <v>1</v>
      </c>
      <c r="D3053" s="334">
        <f ca="1" t="shared" si="486"/>
        <v>9</v>
      </c>
      <c r="E3053" s="327">
        <f ca="1" t="shared" si="487"/>
        <v>1714</v>
      </c>
      <c r="F3053" s="327" t="str">
        <f ca="1">VLOOKUP(D3053,档案!A:C,3,FALSE)</f>
        <v>武汉开明</v>
      </c>
      <c r="G3053" s="338" t="str">
        <f ca="1">VLOOKUP(D3053,档案!A:B,2,FALSE)</f>
        <v>农商行豹澥支行310028</v>
      </c>
      <c r="H3053" s="328">
        <f ca="1" t="shared" si="479"/>
        <v>45870</v>
      </c>
      <c r="I3053" s="344" t="str">
        <f ca="1" t="shared" si="480"/>
        <v>生产部李权智报销印世茂从玉山万年青到日照钢铁车票--个人</v>
      </c>
      <c r="J3053" s="344" t="str">
        <f ca="1" t="shared" si="481"/>
        <v>项目成本</v>
      </c>
      <c r="K3053" s="345">
        <f ca="1" t="shared" si="482"/>
        <v>0</v>
      </c>
      <c r="L3053" s="345">
        <f ca="1" t="shared" si="483"/>
        <v>489</v>
      </c>
      <c r="M3053" s="345">
        <f ca="1" t="shared" si="484"/>
        <v>254582.740000001</v>
      </c>
      <c r="N3053" s="345">
        <f ca="1" t="shared" si="485"/>
        <v>0</v>
      </c>
    </row>
    <row r="3054" ht="14.25" hidden="1" spans="1:14">
      <c r="A3054" s="334">
        <f>档案!A3053</f>
        <v>0</v>
      </c>
      <c r="B3054" s="334">
        <f ca="1" t="shared" si="478"/>
        <v>1</v>
      </c>
      <c r="D3054" s="334">
        <f ca="1" t="shared" si="486"/>
        <v>9</v>
      </c>
      <c r="E3054" s="327">
        <f ca="1" t="shared" si="487"/>
        <v>1715</v>
      </c>
      <c r="F3054" s="327" t="str">
        <f ca="1">VLOOKUP(D3054,档案!A:C,3,FALSE)</f>
        <v>武汉开明</v>
      </c>
      <c r="G3054" s="338" t="str">
        <f ca="1">VLOOKUP(D3054,档案!A:B,2,FALSE)</f>
        <v>农商行豹澥支行310028</v>
      </c>
      <c r="H3054" s="328">
        <f ca="1" t="shared" si="479"/>
        <v>45870</v>
      </c>
      <c r="I3054" s="344" t="str">
        <f ca="1" t="shared" si="480"/>
        <v>生产部宋超报销新疆伊犁钢铁项目部网络费6个月费用--个人</v>
      </c>
      <c r="J3054" s="344" t="str">
        <f ca="1" t="shared" si="481"/>
        <v>项目成本</v>
      </c>
      <c r="K3054" s="345">
        <f ca="1" t="shared" si="482"/>
        <v>0</v>
      </c>
      <c r="L3054" s="345">
        <f ca="1" t="shared" si="483"/>
        <v>300</v>
      </c>
      <c r="M3054" s="345">
        <f ca="1" t="shared" si="484"/>
        <v>254282.740000001</v>
      </c>
      <c r="N3054" s="345">
        <f ca="1" t="shared" si="485"/>
        <v>0</v>
      </c>
    </row>
    <row r="3055" ht="14.25" hidden="1" spans="1:14">
      <c r="A3055" s="334">
        <f>档案!A3054</f>
        <v>0</v>
      </c>
      <c r="B3055" s="334">
        <f ca="1" t="shared" si="478"/>
        <v>1</v>
      </c>
      <c r="D3055" s="334">
        <f ca="1" t="shared" si="486"/>
        <v>9</v>
      </c>
      <c r="E3055" s="327">
        <f ca="1" t="shared" si="487"/>
        <v>1716</v>
      </c>
      <c r="F3055" s="327" t="str">
        <f ca="1">VLOOKUP(D3055,档案!A:C,3,FALSE)</f>
        <v>武汉开明</v>
      </c>
      <c r="G3055" s="338" t="str">
        <f ca="1">VLOOKUP(D3055,档案!A:B,2,FALSE)</f>
        <v>农商行豹澥支行310028</v>
      </c>
      <c r="H3055" s="328">
        <f ca="1" t="shared" si="479"/>
        <v>45870</v>
      </c>
      <c r="I3055" s="344" t="str">
        <f ca="1" t="shared" si="480"/>
        <v>生产部李权智用款成渝钒钛外协交通费(董兵 卫明明 董二刚)--个人</v>
      </c>
      <c r="J3055" s="344" t="str">
        <f ca="1" t="shared" si="481"/>
        <v>项目成本</v>
      </c>
      <c r="K3055" s="345">
        <f ca="1" t="shared" si="482"/>
        <v>0</v>
      </c>
      <c r="L3055" s="345">
        <f ca="1" t="shared" si="483"/>
        <v>1106.5</v>
      </c>
      <c r="M3055" s="345">
        <f ca="1" t="shared" si="484"/>
        <v>253176.240000001</v>
      </c>
      <c r="N3055" s="345">
        <f ca="1" t="shared" si="485"/>
        <v>0</v>
      </c>
    </row>
    <row r="3056" ht="14.25" hidden="1" spans="1:14">
      <c r="A3056" s="334">
        <f>档案!A3055</f>
        <v>0</v>
      </c>
      <c r="B3056" s="334">
        <f ca="1" t="shared" si="478"/>
        <v>1</v>
      </c>
      <c r="D3056" s="334">
        <f ca="1" t="shared" si="486"/>
        <v>9</v>
      </c>
      <c r="E3056" s="327">
        <f ca="1" t="shared" si="487"/>
        <v>1717</v>
      </c>
      <c r="F3056" s="327" t="str">
        <f ca="1">VLOOKUP(D3056,档案!A:C,3,FALSE)</f>
        <v>武汉开明</v>
      </c>
      <c r="G3056" s="338" t="str">
        <f ca="1">VLOOKUP(D3056,档案!A:B,2,FALSE)</f>
        <v>农商行豹澥支行310028</v>
      </c>
      <c r="H3056" s="328">
        <f ca="1" t="shared" si="479"/>
        <v>45870</v>
      </c>
      <c r="I3056" s="344" t="str">
        <f ca="1" t="shared" si="480"/>
        <v>生产部李晶报销日照钢铁新入场人员朱立全、胡国进到日照差旅费；朱晓举6月10日体检打车费--个人</v>
      </c>
      <c r="J3056" s="344" t="str">
        <f ca="1" t="shared" si="481"/>
        <v>项目成本</v>
      </c>
      <c r="K3056" s="345">
        <f ca="1" t="shared" si="482"/>
        <v>0</v>
      </c>
      <c r="L3056" s="345">
        <f ca="1" t="shared" si="483"/>
        <v>542</v>
      </c>
      <c r="M3056" s="345">
        <f ca="1" t="shared" si="484"/>
        <v>252634.240000001</v>
      </c>
      <c r="N3056" s="345">
        <f ca="1" t="shared" si="485"/>
        <v>0</v>
      </c>
    </row>
    <row r="3057" ht="14.25" hidden="1" spans="1:14">
      <c r="A3057" s="334">
        <f>档案!A3056</f>
        <v>0</v>
      </c>
      <c r="B3057" s="334">
        <f ca="1" t="shared" si="478"/>
        <v>1</v>
      </c>
      <c r="D3057" s="334">
        <f ca="1" t="shared" si="486"/>
        <v>9</v>
      </c>
      <c r="E3057" s="327">
        <f ca="1" t="shared" si="487"/>
        <v>1718</v>
      </c>
      <c r="F3057" s="327" t="str">
        <f ca="1">VLOOKUP(D3057,档案!A:C,3,FALSE)</f>
        <v>武汉开明</v>
      </c>
      <c r="G3057" s="338" t="str">
        <f ca="1">VLOOKUP(D3057,档案!A:B,2,FALSE)</f>
        <v>农商行豹澥支行310028</v>
      </c>
      <c r="H3057" s="328">
        <f ca="1" t="shared" si="479"/>
        <v>45870</v>
      </c>
      <c r="I3057" s="344" t="str">
        <f ca="1" t="shared" si="480"/>
        <v>批量代发2025年6月武汉人员生活费</v>
      </c>
      <c r="J3057" s="344" t="str">
        <f ca="1" t="shared" si="481"/>
        <v>付日常费用</v>
      </c>
      <c r="K3057" s="345">
        <f ca="1" t="shared" si="482"/>
        <v>0</v>
      </c>
      <c r="L3057" s="345">
        <f ca="1" t="shared" si="483"/>
        <v>25806</v>
      </c>
      <c r="M3057" s="345">
        <f ca="1" t="shared" si="484"/>
        <v>226828.240000001</v>
      </c>
      <c r="N3057" s="345">
        <f ca="1" t="shared" si="485"/>
        <v>0</v>
      </c>
    </row>
    <row r="3058" ht="14.25" hidden="1" spans="1:14">
      <c r="A3058" s="334">
        <f>档案!A3057</f>
        <v>0</v>
      </c>
      <c r="B3058" s="334">
        <f ca="1" t="shared" si="478"/>
        <v>1</v>
      </c>
      <c r="D3058" s="334">
        <f ca="1" t="shared" si="486"/>
        <v>9</v>
      </c>
      <c r="E3058" s="327">
        <f ca="1" t="shared" si="487"/>
        <v>1719</v>
      </c>
      <c r="F3058" s="327" t="str">
        <f ca="1">VLOOKUP(D3058,档案!A:C,3,FALSE)</f>
        <v>武汉开明</v>
      </c>
      <c r="G3058" s="338" t="str">
        <f ca="1">VLOOKUP(D3058,档案!A:B,2,FALSE)</f>
        <v>农商行豹澥支行310028</v>
      </c>
      <c r="H3058" s="328">
        <f ca="1" t="shared" si="479"/>
        <v>45870</v>
      </c>
      <c r="I3058" s="344" t="str">
        <f ca="1" t="shared" si="480"/>
        <v>转林维日照钢铁借支</v>
      </c>
      <c r="J3058" s="344" t="str">
        <f ca="1" t="shared" si="481"/>
        <v>付日常费用</v>
      </c>
      <c r="K3058" s="345">
        <f ca="1" t="shared" si="482"/>
        <v>0</v>
      </c>
      <c r="L3058" s="345">
        <f ca="1" t="shared" si="483"/>
        <v>5000</v>
      </c>
      <c r="M3058" s="345">
        <f ca="1" t="shared" si="484"/>
        <v>221828.240000001</v>
      </c>
      <c r="N3058" s="345">
        <f ca="1" t="shared" si="485"/>
        <v>0</v>
      </c>
    </row>
    <row r="3059" ht="14.25" hidden="1" spans="1:14">
      <c r="A3059" s="334">
        <f>档案!A3058</f>
        <v>0</v>
      </c>
      <c r="B3059" s="334">
        <f ca="1" t="shared" si="478"/>
        <v>1</v>
      </c>
      <c r="D3059" s="334">
        <f ca="1" t="shared" si="486"/>
        <v>9</v>
      </c>
      <c r="E3059" s="327">
        <f ca="1" t="shared" si="487"/>
        <v>1720</v>
      </c>
      <c r="F3059" s="327" t="str">
        <f ca="1">VLOOKUP(D3059,档案!A:C,3,FALSE)</f>
        <v>武汉开明</v>
      </c>
      <c r="G3059" s="338" t="str">
        <f ca="1">VLOOKUP(D3059,档案!A:B,2,FALSE)</f>
        <v>农商行豹澥支行310028</v>
      </c>
      <c r="H3059" s="328">
        <f ca="1" t="shared" si="479"/>
        <v>45871</v>
      </c>
      <c r="I3059" s="344" t="str">
        <f ca="1" t="shared" si="480"/>
        <v>生产部何俊杰报销中盐内蒙古招待外协技术工249元/采购冷扎板12块2070元/采购遮阳伞3把197.13元。</v>
      </c>
      <c r="J3059" s="344" t="str">
        <f ca="1" t="shared" si="481"/>
        <v>项目成本</v>
      </c>
      <c r="K3059" s="345">
        <f ca="1" t="shared" si="482"/>
        <v>0</v>
      </c>
      <c r="L3059" s="345">
        <f ca="1" t="shared" si="483"/>
        <v>2516.13</v>
      </c>
      <c r="M3059" s="345">
        <f ca="1" t="shared" si="484"/>
        <v>219312.110000001</v>
      </c>
      <c r="N3059" s="345">
        <f ca="1" t="shared" si="485"/>
        <v>0</v>
      </c>
    </row>
    <row r="3060" ht="14.25" hidden="1" spans="1:14">
      <c r="A3060" s="334">
        <f>档案!A3059</f>
        <v>0</v>
      </c>
      <c r="B3060" s="334">
        <f ca="1" t="shared" si="478"/>
        <v>1</v>
      </c>
      <c r="D3060" s="334">
        <f ca="1" t="shared" si="486"/>
        <v>9</v>
      </c>
      <c r="E3060" s="327">
        <f ca="1" t="shared" si="487"/>
        <v>1721</v>
      </c>
      <c r="F3060" s="327" t="str">
        <f ca="1">VLOOKUP(D3060,档案!A:C,3,FALSE)</f>
        <v>武汉开明</v>
      </c>
      <c r="G3060" s="338" t="str">
        <f ca="1">VLOOKUP(D3060,档案!A:B,2,FALSE)</f>
        <v>农商行豹澥支行310028</v>
      </c>
      <c r="H3060" s="328">
        <f ca="1" t="shared" si="479"/>
        <v>45874</v>
      </c>
      <c r="I3060" s="344" t="str">
        <f ca="1" t="shared" si="480"/>
        <v>ETC扣款</v>
      </c>
      <c r="J3060" s="344" t="str">
        <f ca="1" t="shared" si="481"/>
        <v>项目成本</v>
      </c>
      <c r="K3060" s="345">
        <f ca="1" t="shared" si="482"/>
        <v>0</v>
      </c>
      <c r="L3060" s="345">
        <f ca="1" t="shared" si="483"/>
        <v>0.95</v>
      </c>
      <c r="M3060" s="345">
        <f ca="1" t="shared" si="484"/>
        <v>219311.160000001</v>
      </c>
      <c r="N3060" s="345">
        <f ca="1" t="shared" si="485"/>
        <v>0</v>
      </c>
    </row>
    <row r="3061" ht="14.25" hidden="1" spans="1:14">
      <c r="A3061" s="334">
        <f>档案!A3060</f>
        <v>0</v>
      </c>
      <c r="B3061" s="334">
        <f ca="1" t="shared" si="478"/>
        <v>1</v>
      </c>
      <c r="D3061" s="334">
        <f ca="1" t="shared" si="486"/>
        <v>9</v>
      </c>
      <c r="E3061" s="327">
        <f ca="1" t="shared" si="487"/>
        <v>1722</v>
      </c>
      <c r="F3061" s="327" t="str">
        <f ca="1">VLOOKUP(D3061,档案!A:C,3,FALSE)</f>
        <v>武汉开明</v>
      </c>
      <c r="G3061" s="338" t="str">
        <f ca="1">VLOOKUP(D3061,档案!A:B,2,FALSE)</f>
        <v>农商行豹澥支行310028</v>
      </c>
      <c r="H3061" s="328">
        <f ca="1" t="shared" si="479"/>
        <v>45874</v>
      </c>
      <c r="I3061" s="344" t="str">
        <f ca="1" t="shared" si="480"/>
        <v>ETC扣款</v>
      </c>
      <c r="J3061" s="344" t="str">
        <f ca="1" t="shared" si="481"/>
        <v>项目成本</v>
      </c>
      <c r="K3061" s="345">
        <f ca="1" t="shared" si="482"/>
        <v>0</v>
      </c>
      <c r="L3061" s="345">
        <f ca="1" t="shared" si="483"/>
        <v>245.84</v>
      </c>
      <c r="M3061" s="345">
        <f ca="1" t="shared" si="484"/>
        <v>219065.320000001</v>
      </c>
      <c r="N3061" s="345">
        <f ca="1" t="shared" si="485"/>
        <v>0</v>
      </c>
    </row>
    <row r="3062" ht="14.25" hidden="1" spans="1:14">
      <c r="A3062" s="334">
        <f>档案!A3061</f>
        <v>0</v>
      </c>
      <c r="B3062" s="334">
        <f ca="1" t="shared" si="478"/>
        <v>1</v>
      </c>
      <c r="D3062" s="334">
        <f ca="1" t="shared" si="486"/>
        <v>9</v>
      </c>
      <c r="E3062" s="327">
        <f ca="1" t="shared" si="487"/>
        <v>1723</v>
      </c>
      <c r="F3062" s="327" t="str">
        <f ca="1">VLOOKUP(D3062,档案!A:C,3,FALSE)</f>
        <v>武汉开明</v>
      </c>
      <c r="G3062" s="338" t="str">
        <f ca="1">VLOOKUP(D3062,档案!A:B,2,FALSE)</f>
        <v>农商行豹澥支行310028</v>
      </c>
      <c r="H3062" s="328">
        <f ca="1" t="shared" si="479"/>
        <v>45874</v>
      </c>
      <c r="I3062" s="344" t="str">
        <f ca="1" t="shared" si="480"/>
        <v>ETC扣款</v>
      </c>
      <c r="J3062" s="344" t="str">
        <f ca="1" t="shared" si="481"/>
        <v>项目成本</v>
      </c>
      <c r="K3062" s="345">
        <f ca="1" t="shared" si="482"/>
        <v>0</v>
      </c>
      <c r="L3062" s="345">
        <f ca="1" t="shared" si="483"/>
        <v>10.1</v>
      </c>
      <c r="M3062" s="345">
        <f ca="1" t="shared" si="484"/>
        <v>219055.220000001</v>
      </c>
      <c r="N3062" s="345">
        <f ca="1" t="shared" si="485"/>
        <v>0</v>
      </c>
    </row>
    <row r="3063" ht="14.25" hidden="1" spans="1:14">
      <c r="A3063" s="334">
        <f>档案!A3062</f>
        <v>0</v>
      </c>
      <c r="B3063" s="334">
        <f ca="1" t="shared" si="478"/>
        <v>1</v>
      </c>
      <c r="D3063" s="334">
        <f ca="1" t="shared" si="486"/>
        <v>9</v>
      </c>
      <c r="E3063" s="327">
        <f ca="1" t="shared" si="487"/>
        <v>1724</v>
      </c>
      <c r="F3063" s="327" t="str">
        <f ca="1">VLOOKUP(D3063,档案!A:C,3,FALSE)</f>
        <v>武汉开明</v>
      </c>
      <c r="G3063" s="338" t="str">
        <f ca="1">VLOOKUP(D3063,档案!A:B,2,FALSE)</f>
        <v>农商行豹澥支行310028</v>
      </c>
      <c r="H3063" s="328">
        <f ca="1" t="shared" si="479"/>
        <v>45874</v>
      </c>
      <c r="I3063" s="344" t="str">
        <f ca="1" t="shared" si="480"/>
        <v>ETC扣款</v>
      </c>
      <c r="J3063" s="344" t="str">
        <f ca="1" t="shared" si="481"/>
        <v>项目成本</v>
      </c>
      <c r="K3063" s="345">
        <f ca="1" t="shared" si="482"/>
        <v>0</v>
      </c>
      <c r="L3063" s="345">
        <f ca="1" t="shared" si="483"/>
        <v>35.15</v>
      </c>
      <c r="M3063" s="345">
        <f ca="1" t="shared" si="484"/>
        <v>219020.070000001</v>
      </c>
      <c r="N3063" s="345">
        <f ca="1" t="shared" si="485"/>
        <v>0</v>
      </c>
    </row>
    <row r="3064" ht="14.25" hidden="1" spans="1:14">
      <c r="A3064" s="334">
        <f>档案!A3063</f>
        <v>0</v>
      </c>
      <c r="B3064" s="334">
        <f ca="1" t="shared" si="478"/>
        <v>1</v>
      </c>
      <c r="D3064" s="334">
        <f ca="1" t="shared" si="486"/>
        <v>9</v>
      </c>
      <c r="E3064" s="327">
        <f ca="1" t="shared" si="487"/>
        <v>1725</v>
      </c>
      <c r="F3064" s="327" t="str">
        <f ca="1">VLOOKUP(D3064,档案!A:C,3,FALSE)</f>
        <v>武汉开明</v>
      </c>
      <c r="G3064" s="338" t="str">
        <f ca="1">VLOOKUP(D3064,档案!A:B,2,FALSE)</f>
        <v>农商行豹澥支行310028</v>
      </c>
      <c r="H3064" s="328">
        <f ca="1" t="shared" si="479"/>
        <v>45874</v>
      </c>
      <c r="I3064" s="344" t="str">
        <f ca="1" t="shared" si="480"/>
        <v>ETC扣款</v>
      </c>
      <c r="J3064" s="344" t="str">
        <f ca="1" t="shared" si="481"/>
        <v>项目成本</v>
      </c>
      <c r="K3064" s="345">
        <f ca="1" t="shared" si="482"/>
        <v>0</v>
      </c>
      <c r="L3064" s="345">
        <f ca="1" t="shared" si="483"/>
        <v>239.3</v>
      </c>
      <c r="M3064" s="345">
        <f ca="1" t="shared" si="484"/>
        <v>218780.770000001</v>
      </c>
      <c r="N3064" s="345">
        <f ca="1" t="shared" si="485"/>
        <v>0</v>
      </c>
    </row>
    <row r="3065" ht="14.25" hidden="1" spans="1:14">
      <c r="A3065" s="334">
        <f>档案!A3064</f>
        <v>0</v>
      </c>
      <c r="B3065" s="334">
        <f ca="1" t="shared" si="478"/>
        <v>1</v>
      </c>
      <c r="D3065" s="334">
        <f ca="1" t="shared" si="486"/>
        <v>9</v>
      </c>
      <c r="E3065" s="327">
        <f ca="1" t="shared" si="487"/>
        <v>1726</v>
      </c>
      <c r="F3065" s="327" t="str">
        <f ca="1">VLOOKUP(D3065,档案!A:C,3,FALSE)</f>
        <v>武汉开明</v>
      </c>
      <c r="G3065" s="338" t="str">
        <f ca="1">VLOOKUP(D3065,档案!A:B,2,FALSE)</f>
        <v>农商行豹澥支行310028</v>
      </c>
      <c r="H3065" s="328">
        <f ca="1" t="shared" si="479"/>
        <v>45874</v>
      </c>
      <c r="I3065" s="344" t="str">
        <f ca="1" t="shared" si="480"/>
        <v>ETC扣款</v>
      </c>
      <c r="J3065" s="344" t="str">
        <f ca="1" t="shared" si="481"/>
        <v>项目成本</v>
      </c>
      <c r="K3065" s="345">
        <f ca="1" t="shared" si="482"/>
        <v>0</v>
      </c>
      <c r="L3065" s="345">
        <f ca="1" t="shared" si="483"/>
        <v>49.99</v>
      </c>
      <c r="M3065" s="345">
        <f ca="1" t="shared" si="484"/>
        <v>218730.780000001</v>
      </c>
      <c r="N3065" s="345">
        <f ca="1" t="shared" si="485"/>
        <v>0</v>
      </c>
    </row>
    <row r="3066" ht="14.25" hidden="1" spans="1:14">
      <c r="A3066" s="334">
        <f>档案!A3065</f>
        <v>0</v>
      </c>
      <c r="B3066" s="334">
        <f ca="1" t="shared" si="478"/>
        <v>1</v>
      </c>
      <c r="D3066" s="334">
        <f ca="1" t="shared" si="486"/>
        <v>9</v>
      </c>
      <c r="E3066" s="327">
        <f ca="1" t="shared" si="487"/>
        <v>1727</v>
      </c>
      <c r="F3066" s="327" t="str">
        <f ca="1">VLOOKUP(D3066,档案!A:C,3,FALSE)</f>
        <v>武汉开明</v>
      </c>
      <c r="G3066" s="338" t="str">
        <f ca="1">VLOOKUP(D3066,档案!A:B,2,FALSE)</f>
        <v>农商行豹澥支行310028</v>
      </c>
      <c r="H3066" s="328">
        <f ca="1" t="shared" si="479"/>
        <v>45874</v>
      </c>
      <c r="I3066" s="344" t="str">
        <f ca="1" t="shared" si="480"/>
        <v>收到武汉华夏转款</v>
      </c>
      <c r="J3066" s="344" t="str">
        <f ca="1" t="shared" si="481"/>
        <v>他行转入或存现</v>
      </c>
      <c r="K3066" s="345">
        <f ca="1" t="shared" si="482"/>
        <v>23300</v>
      </c>
      <c r="L3066" s="345">
        <f ca="1" t="shared" si="483"/>
        <v>0</v>
      </c>
      <c r="M3066" s="345">
        <f ca="1" t="shared" si="484"/>
        <v>242030.780000001</v>
      </c>
      <c r="N3066" s="345">
        <f ca="1" t="shared" si="485"/>
        <v>0</v>
      </c>
    </row>
    <row r="3067" ht="14.25" hidden="1" spans="1:14">
      <c r="A3067" s="334">
        <f>档案!A3066</f>
        <v>0</v>
      </c>
      <c r="B3067" s="334">
        <f ca="1" t="shared" si="478"/>
        <v>1</v>
      </c>
      <c r="D3067" s="334">
        <f ca="1" t="shared" si="486"/>
        <v>9</v>
      </c>
      <c r="E3067" s="327">
        <f ca="1" t="shared" si="487"/>
        <v>1728</v>
      </c>
      <c r="F3067" s="327" t="str">
        <f ca="1">VLOOKUP(D3067,档案!A:C,3,FALSE)</f>
        <v>武汉开明</v>
      </c>
      <c r="G3067" s="338" t="str">
        <f ca="1">VLOOKUP(D3067,档案!A:B,2,FALSE)</f>
        <v>农商行豹澥支行310028</v>
      </c>
      <c r="H3067" s="328">
        <f ca="1" t="shared" si="479"/>
        <v>45874</v>
      </c>
      <c r="I3067" s="344" t="str">
        <f ca="1" t="shared" si="480"/>
        <v>收到武汉浦发转款</v>
      </c>
      <c r="J3067" s="344" t="str">
        <f ca="1" t="shared" si="481"/>
        <v>他行转入或存现</v>
      </c>
      <c r="K3067" s="345">
        <f ca="1" t="shared" si="482"/>
        <v>107000</v>
      </c>
      <c r="L3067" s="345">
        <f ca="1" t="shared" si="483"/>
        <v>0</v>
      </c>
      <c r="M3067" s="345">
        <f ca="1" t="shared" si="484"/>
        <v>349030.780000001</v>
      </c>
      <c r="N3067" s="345">
        <f ca="1" t="shared" si="485"/>
        <v>0</v>
      </c>
    </row>
    <row r="3068" ht="14.25" hidden="1" spans="1:14">
      <c r="A3068" s="334">
        <f>档案!A3067</f>
        <v>0</v>
      </c>
      <c r="B3068" s="334">
        <f ca="1" t="shared" si="478"/>
        <v>1</v>
      </c>
      <c r="D3068" s="334">
        <f ca="1" t="shared" si="486"/>
        <v>9</v>
      </c>
      <c r="E3068" s="327">
        <f ca="1" t="shared" si="487"/>
        <v>1729</v>
      </c>
      <c r="F3068" s="327" t="str">
        <f ca="1">VLOOKUP(D3068,档案!A:C,3,FALSE)</f>
        <v>武汉开明</v>
      </c>
      <c r="G3068" s="338" t="str">
        <f ca="1">VLOOKUP(D3068,档案!A:B,2,FALSE)</f>
        <v>农商行豹澥支行310028</v>
      </c>
      <c r="H3068" s="328">
        <f ca="1" t="shared" si="479"/>
        <v>45874</v>
      </c>
      <c r="I3068" s="344" t="str">
        <f ca="1" t="shared" si="480"/>
        <v>收到武汉交通银行转款</v>
      </c>
      <c r="J3068" s="344" t="str">
        <f ca="1" t="shared" si="481"/>
        <v>他行转入或存现</v>
      </c>
      <c r="K3068" s="345">
        <f ca="1" t="shared" si="482"/>
        <v>9200</v>
      </c>
      <c r="L3068" s="345">
        <f ca="1" t="shared" si="483"/>
        <v>0</v>
      </c>
      <c r="M3068" s="345">
        <f ca="1" t="shared" si="484"/>
        <v>358230.780000001</v>
      </c>
      <c r="N3068" s="345">
        <f ca="1" t="shared" si="485"/>
        <v>0</v>
      </c>
    </row>
    <row r="3069" ht="14.25" hidden="1" spans="1:14">
      <c r="A3069" s="334">
        <f>档案!A3068</f>
        <v>0</v>
      </c>
      <c r="B3069" s="334">
        <f ca="1" t="shared" si="478"/>
        <v>1</v>
      </c>
      <c r="D3069" s="334">
        <f ca="1" t="shared" si="486"/>
        <v>9</v>
      </c>
      <c r="E3069" s="327">
        <f ca="1" t="shared" si="487"/>
        <v>1730</v>
      </c>
      <c r="F3069" s="327" t="str">
        <f ca="1">VLOOKUP(D3069,档案!A:C,3,FALSE)</f>
        <v>武汉开明</v>
      </c>
      <c r="G3069" s="338" t="str">
        <f ca="1">VLOOKUP(D3069,档案!A:B,2,FALSE)</f>
        <v>农商行豹澥支行310028</v>
      </c>
      <c r="H3069" s="328">
        <f ca="1" t="shared" si="479"/>
        <v>45874</v>
      </c>
      <c r="I3069" s="344" t="str">
        <f ca="1" t="shared" si="480"/>
        <v>收到湖北岚丹中信转款</v>
      </c>
      <c r="J3069" s="344" t="str">
        <f ca="1" t="shared" si="481"/>
        <v>他行转入或存现</v>
      </c>
      <c r="K3069" s="345">
        <f ca="1" t="shared" si="482"/>
        <v>60000</v>
      </c>
      <c r="L3069" s="345">
        <f ca="1" t="shared" si="483"/>
        <v>0</v>
      </c>
      <c r="M3069" s="345">
        <f ca="1" t="shared" si="484"/>
        <v>418230.780000001</v>
      </c>
      <c r="N3069" s="345">
        <f ca="1" t="shared" si="485"/>
        <v>0</v>
      </c>
    </row>
    <row r="3070" ht="14.25" hidden="1" spans="1:14">
      <c r="A3070" s="334">
        <f>档案!A3069</f>
        <v>0</v>
      </c>
      <c r="B3070" s="334">
        <f ca="1" t="shared" si="478"/>
        <v>1</v>
      </c>
      <c r="D3070" s="334">
        <f ca="1" t="shared" si="486"/>
        <v>9</v>
      </c>
      <c r="E3070" s="327">
        <f ca="1" t="shared" si="487"/>
        <v>1731</v>
      </c>
      <c r="F3070" s="327" t="str">
        <f ca="1">VLOOKUP(D3070,档案!A:C,3,FALSE)</f>
        <v>武汉开明</v>
      </c>
      <c r="G3070" s="338" t="str">
        <f ca="1">VLOOKUP(D3070,档案!A:B,2,FALSE)</f>
        <v>农商行豹澥支行310028</v>
      </c>
      <c r="H3070" s="328">
        <f ca="1" t="shared" si="479"/>
        <v>45874</v>
      </c>
      <c r="I3070" s="344" t="str">
        <f ca="1" t="shared" si="480"/>
        <v>批量代发2025年6月武汉人员工资</v>
      </c>
      <c r="J3070" s="344" t="str">
        <f ca="1" t="shared" si="481"/>
        <v>付日常费用</v>
      </c>
      <c r="K3070" s="345">
        <f ca="1" t="shared" si="482"/>
        <v>0</v>
      </c>
      <c r="L3070" s="345">
        <f ca="1" t="shared" si="483"/>
        <v>359111.03</v>
      </c>
      <c r="M3070" s="345">
        <f ca="1" t="shared" si="484"/>
        <v>59119.750000001</v>
      </c>
      <c r="N3070" s="345">
        <f ca="1" t="shared" si="485"/>
        <v>0</v>
      </c>
    </row>
    <row r="3071" ht="14.25" hidden="1" spans="1:14">
      <c r="A3071" s="334">
        <f>档案!A3070</f>
        <v>0</v>
      </c>
      <c r="B3071" s="334">
        <f ca="1" t="shared" si="478"/>
        <v>1</v>
      </c>
      <c r="D3071" s="334">
        <f ca="1" t="shared" si="486"/>
        <v>9</v>
      </c>
      <c r="E3071" s="327">
        <f ca="1" t="shared" si="487"/>
        <v>1732</v>
      </c>
      <c r="F3071" s="327" t="str">
        <f ca="1">VLOOKUP(D3071,档案!A:C,3,FALSE)</f>
        <v>武汉开明</v>
      </c>
      <c r="G3071" s="338" t="str">
        <f ca="1">VLOOKUP(D3071,档案!A:B,2,FALSE)</f>
        <v>农商行豹澥支行310028</v>
      </c>
      <c r="H3071" s="328">
        <f ca="1" t="shared" si="479"/>
        <v>45874</v>
      </c>
      <c r="I3071" s="344" t="str">
        <f ca="1" t="shared" si="480"/>
        <v>付郭秀利2025.7-8月工资</v>
      </c>
      <c r="J3071" s="344" t="str">
        <f ca="1" t="shared" si="481"/>
        <v>付日常费用</v>
      </c>
      <c r="K3071" s="345">
        <f ca="1" t="shared" si="482"/>
        <v>0</v>
      </c>
      <c r="L3071" s="345">
        <f ca="1" t="shared" si="483"/>
        <v>4896.79</v>
      </c>
      <c r="M3071" s="345">
        <f ca="1" t="shared" si="484"/>
        <v>54222.960000001</v>
      </c>
      <c r="N3071" s="345">
        <f ca="1" t="shared" si="485"/>
        <v>0</v>
      </c>
    </row>
    <row r="3072" ht="14.25" hidden="1" spans="1:14">
      <c r="A3072" s="334">
        <f>档案!A3071</f>
        <v>0</v>
      </c>
      <c r="B3072" s="334">
        <f ca="1" t="shared" si="478"/>
        <v>1</v>
      </c>
      <c r="D3072" s="334">
        <f ca="1" t="shared" si="486"/>
        <v>9</v>
      </c>
      <c r="E3072" s="327">
        <f ca="1" t="shared" si="487"/>
        <v>1733</v>
      </c>
      <c r="F3072" s="327" t="str">
        <f ca="1">VLOOKUP(D3072,档案!A:C,3,FALSE)</f>
        <v>武汉开明</v>
      </c>
      <c r="G3072" s="338" t="str">
        <f ca="1">VLOOKUP(D3072,档案!A:B,2,FALSE)</f>
        <v>农商行豹澥支行310028</v>
      </c>
      <c r="H3072" s="328">
        <f ca="1" t="shared" si="479"/>
        <v>45874</v>
      </c>
      <c r="I3072" s="344" t="str">
        <f ca="1" t="shared" si="480"/>
        <v>生产部李权智用款内蒙古宜化现场安全不到位罚款1000元付何俊杰--个人</v>
      </c>
      <c r="J3072" s="344" t="str">
        <f ca="1" t="shared" si="481"/>
        <v>项目成本</v>
      </c>
      <c r="K3072" s="345">
        <f ca="1" t="shared" si="482"/>
        <v>0</v>
      </c>
      <c r="L3072" s="345">
        <f ca="1" t="shared" si="483"/>
        <v>1000</v>
      </c>
      <c r="M3072" s="345">
        <f ca="1" t="shared" si="484"/>
        <v>53222.960000001</v>
      </c>
      <c r="N3072" s="345">
        <f ca="1" t="shared" si="485"/>
        <v>0</v>
      </c>
    </row>
    <row r="3073" ht="14.25" hidden="1" spans="1:14">
      <c r="A3073" s="334">
        <f>档案!A3072</f>
        <v>0</v>
      </c>
      <c r="B3073" s="334">
        <f ca="1" t="shared" si="478"/>
        <v>1</v>
      </c>
      <c r="D3073" s="334">
        <f ca="1" t="shared" si="486"/>
        <v>9</v>
      </c>
      <c r="E3073" s="327">
        <f ca="1" t="shared" si="487"/>
        <v>1734</v>
      </c>
      <c r="F3073" s="327" t="str">
        <f ca="1">VLOOKUP(D3073,档案!A:C,3,FALSE)</f>
        <v>武汉开明</v>
      </c>
      <c r="G3073" s="338" t="str">
        <f ca="1">VLOOKUP(D3073,档案!A:B,2,FALSE)</f>
        <v>农商行豹澥支行310028</v>
      </c>
      <c r="H3073" s="328">
        <f ca="1" t="shared" si="479"/>
        <v>45875</v>
      </c>
      <c r="I3073" s="344" t="str">
        <f ca="1" t="shared" si="480"/>
        <v>ETC扣款</v>
      </c>
      <c r="J3073" s="344" t="str">
        <f ca="1" t="shared" si="481"/>
        <v>项目成本</v>
      </c>
      <c r="K3073" s="345">
        <f ca="1" t="shared" si="482"/>
        <v>0</v>
      </c>
      <c r="L3073" s="345">
        <f ca="1" t="shared" si="483"/>
        <v>29.45</v>
      </c>
      <c r="M3073" s="345">
        <f ca="1" t="shared" si="484"/>
        <v>53193.510000001</v>
      </c>
      <c r="N3073" s="345">
        <f ca="1" t="shared" si="485"/>
        <v>0</v>
      </c>
    </row>
    <row r="3074" ht="14.25" hidden="1" spans="1:14">
      <c r="A3074" s="334">
        <f>档案!A3073</f>
        <v>0</v>
      </c>
      <c r="B3074" s="334">
        <f ca="1" t="shared" si="478"/>
        <v>1</v>
      </c>
      <c r="D3074" s="334">
        <f ca="1" t="shared" si="486"/>
        <v>9</v>
      </c>
      <c r="E3074" s="327">
        <f ca="1" t="shared" si="487"/>
        <v>1735</v>
      </c>
      <c r="F3074" s="327" t="str">
        <f ca="1">VLOOKUP(D3074,档案!A:C,3,FALSE)</f>
        <v>武汉开明</v>
      </c>
      <c r="G3074" s="338" t="str">
        <f ca="1">VLOOKUP(D3074,档案!A:B,2,FALSE)</f>
        <v>农商行豹澥支行310028</v>
      </c>
      <c r="H3074" s="328">
        <f ca="1" t="shared" si="479"/>
        <v>45875</v>
      </c>
      <c r="I3074" s="344" t="str">
        <f ca="1" t="shared" si="480"/>
        <v>收到武汉国兰商贸有限公司贴现款（原票金额54353.79，手续费760，实收53593.79）</v>
      </c>
      <c r="J3074" s="344" t="str">
        <f ca="1" t="shared" si="481"/>
        <v>他行转入或存现</v>
      </c>
      <c r="K3074" s="345">
        <f ca="1" t="shared" si="482"/>
        <v>53593.79</v>
      </c>
      <c r="L3074" s="345">
        <f ca="1" t="shared" si="483"/>
        <v>0</v>
      </c>
      <c r="M3074" s="345">
        <f ca="1" t="shared" si="484"/>
        <v>106787.300000001</v>
      </c>
      <c r="N3074" s="345">
        <f ca="1" t="shared" si="485"/>
        <v>0</v>
      </c>
    </row>
    <row r="3075" ht="14.25" hidden="1" spans="1:14">
      <c r="A3075" s="334">
        <f>档案!A3074</f>
        <v>0</v>
      </c>
      <c r="B3075" s="334">
        <f ca="1" t="shared" ref="B3075:B3138" si="488">COUNTA(INDIRECT("'"&amp;A3075&amp;"'!a:a"))</f>
        <v>1</v>
      </c>
      <c r="D3075" s="334">
        <f ca="1" t="shared" si="486"/>
        <v>9</v>
      </c>
      <c r="E3075" s="327">
        <f ca="1" t="shared" si="487"/>
        <v>1736</v>
      </c>
      <c r="F3075" s="327" t="str">
        <f ca="1">VLOOKUP(D3075,档案!A:C,3,FALSE)</f>
        <v>武汉开明</v>
      </c>
      <c r="G3075" s="338" t="str">
        <f ca="1">VLOOKUP(D3075,档案!A:B,2,FALSE)</f>
        <v>农商行豹澥支行310028</v>
      </c>
      <c r="H3075" s="328">
        <f ca="1" t="shared" ref="H3075:H3138" si="489">INDEX(INDIRECT("'"&amp;$D3075&amp;"'!A:g"),$E3075,COLUMN()-7)</f>
        <v>45875</v>
      </c>
      <c r="I3075" s="344" t="str">
        <f ca="1" t="shared" ref="I3075:I3138" si="490">INDEX(INDIRECT("'"&amp;$D3075&amp;"'!A:g"),$E3075,COLUMN()-7)</f>
        <v>收到宁波峥墨物资有限公司转来通宝贴现款（原票金额36309.24，手续费1700，实收34609.24）</v>
      </c>
      <c r="J3075" s="344" t="str">
        <f ca="1" t="shared" ref="J3075:J3138" si="491">INDEX(INDIRECT("'"&amp;$D3075&amp;"'!A:g"),$E3075,COLUMN()-7)</f>
        <v>他行转入或存现</v>
      </c>
      <c r="K3075" s="345">
        <f ca="1" t="shared" ref="K3075:K3138" si="492">INDEX(INDIRECT("'"&amp;$D3075&amp;"'!A:g"),$E3075,COLUMN()-7)</f>
        <v>34609.24</v>
      </c>
      <c r="L3075" s="345">
        <f ca="1" t="shared" ref="L3075:L3138" si="493">INDEX(INDIRECT("'"&amp;$D3075&amp;"'!A:g"),$E3075,COLUMN()-7)</f>
        <v>0</v>
      </c>
      <c r="M3075" s="345">
        <f ca="1" t="shared" ref="M3075:M3138" si="494">INDEX(INDIRECT("'"&amp;$D3075&amp;"'!A:g"),$E3075,COLUMN()-7)</f>
        <v>141396.540000001</v>
      </c>
      <c r="N3075" s="345">
        <f ca="1" t="shared" ref="N3075:N3138" si="495">INDEX(INDIRECT("'"&amp;$D3075&amp;"'!A:g"),$E3075,COLUMN()-7)</f>
        <v>0</v>
      </c>
    </row>
    <row r="3076" ht="14.25" hidden="1" spans="1:14">
      <c r="A3076" s="334">
        <f>档案!A3075</f>
        <v>0</v>
      </c>
      <c r="B3076" s="334">
        <f ca="1" t="shared" si="488"/>
        <v>1</v>
      </c>
      <c r="D3076" s="334">
        <f ca="1" t="shared" ref="D3076:D3139" si="496">IF(E3075&gt;=VLOOKUP(D3075,A:B,2,FALSE),D3075+1,D3075)</f>
        <v>9</v>
      </c>
      <c r="E3076" s="327">
        <f ca="1" t="shared" ref="E3076:E3139" si="497">IF(E3075&gt;=VLOOKUP(D3075,A:B,2,FALSE),3,E3075+1)</f>
        <v>1737</v>
      </c>
      <c r="F3076" s="327" t="str">
        <f ca="1">VLOOKUP(D3076,档案!A:C,3,FALSE)</f>
        <v>武汉开明</v>
      </c>
      <c r="G3076" s="338" t="str">
        <f ca="1">VLOOKUP(D3076,档案!A:B,2,FALSE)</f>
        <v>农商行豹澥支行310028</v>
      </c>
      <c r="H3076" s="328">
        <f ca="1" t="shared" si="489"/>
        <v>45875</v>
      </c>
      <c r="I3076" s="344" t="str">
        <f ca="1" t="shared" si="490"/>
        <v>销售部叶涛报销赣锋锂业，晶昊盐化6月差旅费--个人</v>
      </c>
      <c r="J3076" s="344" t="str">
        <f ca="1" t="shared" si="491"/>
        <v>项目成本</v>
      </c>
      <c r="K3076" s="345">
        <f ca="1" t="shared" si="492"/>
        <v>0</v>
      </c>
      <c r="L3076" s="345">
        <f ca="1" t="shared" si="493"/>
        <v>4980.45</v>
      </c>
      <c r="M3076" s="345">
        <f ca="1" t="shared" si="494"/>
        <v>136416.090000001</v>
      </c>
      <c r="N3076" s="345">
        <f ca="1" t="shared" si="495"/>
        <v>0</v>
      </c>
    </row>
    <row r="3077" ht="14.25" hidden="1" spans="1:14">
      <c r="A3077" s="334">
        <f>档案!A3076</f>
        <v>0</v>
      </c>
      <c r="B3077" s="334">
        <f ca="1" t="shared" si="488"/>
        <v>1</v>
      </c>
      <c r="D3077" s="334">
        <f ca="1" t="shared" si="496"/>
        <v>9</v>
      </c>
      <c r="E3077" s="327">
        <f ca="1" t="shared" si="497"/>
        <v>1738</v>
      </c>
      <c r="F3077" s="327" t="str">
        <f ca="1">VLOOKUP(D3077,档案!A:C,3,FALSE)</f>
        <v>武汉开明</v>
      </c>
      <c r="G3077" s="338" t="str">
        <f ca="1">VLOOKUP(D3077,档案!A:B,2,FALSE)</f>
        <v>农商行豹澥支行310028</v>
      </c>
      <c r="H3077" s="328">
        <f ca="1" t="shared" si="489"/>
        <v>45875</v>
      </c>
      <c r="I3077" s="344" t="str">
        <f ca="1" t="shared" si="490"/>
        <v>销售部陈涛报销湘钢等项目6月差旅费--个人</v>
      </c>
      <c r="J3077" s="344" t="str">
        <f ca="1" t="shared" si="491"/>
        <v>项目成本</v>
      </c>
      <c r="K3077" s="345">
        <f ca="1" t="shared" si="492"/>
        <v>0</v>
      </c>
      <c r="L3077" s="345">
        <f ca="1" t="shared" si="493"/>
        <v>4737.39</v>
      </c>
      <c r="M3077" s="345">
        <f ca="1" t="shared" si="494"/>
        <v>131678.700000001</v>
      </c>
      <c r="N3077" s="345">
        <f ca="1" t="shared" si="495"/>
        <v>0</v>
      </c>
    </row>
    <row r="3078" ht="14.25" hidden="1" spans="1:14">
      <c r="A3078" s="334">
        <f>档案!A3077</f>
        <v>0</v>
      </c>
      <c r="B3078" s="334">
        <f ca="1" t="shared" si="488"/>
        <v>1</v>
      </c>
      <c r="D3078" s="334">
        <f ca="1" t="shared" si="496"/>
        <v>9</v>
      </c>
      <c r="E3078" s="327">
        <f ca="1" t="shared" si="497"/>
        <v>1739</v>
      </c>
      <c r="F3078" s="327" t="str">
        <f ca="1">VLOOKUP(D3078,档案!A:C,3,FALSE)</f>
        <v>武汉开明</v>
      </c>
      <c r="G3078" s="338" t="str">
        <f ca="1">VLOOKUP(D3078,档案!A:B,2,FALSE)</f>
        <v>农商行豹澥支行310028</v>
      </c>
      <c r="H3078" s="328">
        <f ca="1" t="shared" si="489"/>
        <v>45875</v>
      </c>
      <c r="I3078" s="344" t="str">
        <f ca="1" t="shared" si="490"/>
        <v>销售部刘江波报销伊犁钢铁6月差旅费--个人</v>
      </c>
      <c r="J3078" s="344" t="str">
        <f ca="1" t="shared" si="491"/>
        <v>项目成本</v>
      </c>
      <c r="K3078" s="345">
        <f ca="1" t="shared" si="492"/>
        <v>0</v>
      </c>
      <c r="L3078" s="345">
        <f ca="1" t="shared" si="493"/>
        <v>5799.28</v>
      </c>
      <c r="M3078" s="345">
        <f ca="1" t="shared" si="494"/>
        <v>125879.420000001</v>
      </c>
      <c r="N3078" s="345">
        <f ca="1" t="shared" si="495"/>
        <v>0</v>
      </c>
    </row>
    <row r="3079" ht="14.25" hidden="1" spans="1:14">
      <c r="A3079" s="334">
        <f>档案!A3078</f>
        <v>0</v>
      </c>
      <c r="B3079" s="334">
        <f ca="1" t="shared" si="488"/>
        <v>1</v>
      </c>
      <c r="D3079" s="334">
        <f ca="1" t="shared" si="496"/>
        <v>9</v>
      </c>
      <c r="E3079" s="327">
        <f ca="1" t="shared" si="497"/>
        <v>1740</v>
      </c>
      <c r="F3079" s="327" t="str">
        <f ca="1">VLOOKUP(D3079,档案!A:C,3,FALSE)</f>
        <v>武汉开明</v>
      </c>
      <c r="G3079" s="338" t="str">
        <f ca="1">VLOOKUP(D3079,档案!A:B,2,FALSE)</f>
        <v>农商行豹澥支行310028</v>
      </c>
      <c r="H3079" s="328">
        <f ca="1" t="shared" si="489"/>
        <v>45875</v>
      </c>
      <c r="I3079" s="344" t="str">
        <f ca="1" t="shared" si="490"/>
        <v>财务部汪余欢用款徐中科团队7月31收款提成--个人</v>
      </c>
      <c r="J3079" s="344" t="str">
        <f ca="1" t="shared" si="491"/>
        <v>项目成本</v>
      </c>
      <c r="K3079" s="345">
        <f ca="1" t="shared" si="492"/>
        <v>0</v>
      </c>
      <c r="L3079" s="345">
        <f ca="1" t="shared" si="493"/>
        <v>2778.55</v>
      </c>
      <c r="M3079" s="345">
        <f ca="1" t="shared" si="494"/>
        <v>123100.870000001</v>
      </c>
      <c r="N3079" s="345">
        <f ca="1" t="shared" si="495"/>
        <v>0</v>
      </c>
    </row>
    <row r="3080" ht="14.25" hidden="1" spans="1:14">
      <c r="A3080" s="334">
        <f>档案!A3079</f>
        <v>0</v>
      </c>
      <c r="B3080" s="334">
        <f ca="1" t="shared" si="488"/>
        <v>1</v>
      </c>
      <c r="D3080" s="334">
        <f ca="1" t="shared" si="496"/>
        <v>9</v>
      </c>
      <c r="E3080" s="327">
        <f ca="1" t="shared" si="497"/>
        <v>1741</v>
      </c>
      <c r="F3080" s="327" t="str">
        <f ca="1">VLOOKUP(D3080,档案!A:C,3,FALSE)</f>
        <v>武汉开明</v>
      </c>
      <c r="G3080" s="338" t="str">
        <f ca="1">VLOOKUP(D3080,档案!A:B,2,FALSE)</f>
        <v>农商行豹澥支行310028</v>
      </c>
      <c r="H3080" s="328">
        <f ca="1" t="shared" si="489"/>
        <v>45875</v>
      </c>
      <c r="I3080" s="344" t="str">
        <f ca="1" t="shared" si="490"/>
        <v>商务部汤卓宁用款催收姚煜均借支--个人</v>
      </c>
      <c r="J3080" s="344" t="str">
        <f ca="1" t="shared" si="491"/>
        <v>项目成本</v>
      </c>
      <c r="K3080" s="345">
        <f ca="1" t="shared" si="492"/>
        <v>0</v>
      </c>
      <c r="L3080" s="345">
        <f ca="1" t="shared" si="493"/>
        <v>5500</v>
      </c>
      <c r="M3080" s="345">
        <f ca="1" t="shared" si="494"/>
        <v>117600.870000001</v>
      </c>
      <c r="N3080" s="345">
        <f ca="1" t="shared" si="495"/>
        <v>0</v>
      </c>
    </row>
    <row r="3081" ht="14.25" hidden="1" spans="1:14">
      <c r="A3081" s="334">
        <f>档案!A3080</f>
        <v>0</v>
      </c>
      <c r="B3081" s="334">
        <f ca="1" t="shared" si="488"/>
        <v>1</v>
      </c>
      <c r="D3081" s="334">
        <f ca="1" t="shared" si="496"/>
        <v>9</v>
      </c>
      <c r="E3081" s="327">
        <f ca="1" t="shared" si="497"/>
        <v>1742</v>
      </c>
      <c r="F3081" s="327" t="str">
        <f ca="1">VLOOKUP(D3081,档案!A:C,3,FALSE)</f>
        <v>武汉开明</v>
      </c>
      <c r="G3081" s="338" t="str">
        <f ca="1">VLOOKUP(D3081,档案!A:B,2,FALSE)</f>
        <v>农商行豹澥支行310028</v>
      </c>
      <c r="H3081" s="328">
        <f ca="1" t="shared" si="489"/>
        <v>45876</v>
      </c>
      <c r="I3081" s="344" t="str">
        <f ca="1" t="shared" si="490"/>
        <v>销售部管厚良用款湖北双环8.5购买香烟7条付林柱生--个人</v>
      </c>
      <c r="J3081" s="344" t="str">
        <f ca="1" t="shared" si="491"/>
        <v>项目成本</v>
      </c>
      <c r="K3081" s="345">
        <f ca="1" t="shared" si="492"/>
        <v>0</v>
      </c>
      <c r="L3081" s="345">
        <f ca="1" t="shared" si="493"/>
        <v>2590</v>
      </c>
      <c r="M3081" s="345">
        <f ca="1" t="shared" si="494"/>
        <v>115010.870000001</v>
      </c>
      <c r="N3081" s="345">
        <f ca="1" t="shared" si="495"/>
        <v>0</v>
      </c>
    </row>
    <row r="3082" ht="14.25" hidden="1" spans="1:14">
      <c r="A3082" s="334">
        <f>档案!A3081</f>
        <v>0</v>
      </c>
      <c r="B3082" s="334">
        <f ca="1" t="shared" si="488"/>
        <v>1</v>
      </c>
      <c r="D3082" s="334">
        <f ca="1" t="shared" si="496"/>
        <v>9</v>
      </c>
      <c r="E3082" s="327">
        <f ca="1" t="shared" si="497"/>
        <v>1743</v>
      </c>
      <c r="F3082" s="327" t="str">
        <f ca="1">VLOOKUP(D3082,档案!A:C,3,FALSE)</f>
        <v>武汉开明</v>
      </c>
      <c r="G3082" s="338" t="str">
        <f ca="1">VLOOKUP(D3082,档案!A:B,2,FALSE)</f>
        <v>农商行豹澥支行310028</v>
      </c>
      <c r="H3082" s="328">
        <f ca="1" t="shared" si="489"/>
        <v>45877</v>
      </c>
      <c r="I3082" s="344" t="str">
        <f ca="1" t="shared" si="490"/>
        <v>付林全意6月工资</v>
      </c>
      <c r="J3082" s="344" t="str">
        <f ca="1" t="shared" si="491"/>
        <v>付日常费用</v>
      </c>
      <c r="K3082" s="345">
        <f ca="1" t="shared" si="492"/>
        <v>0</v>
      </c>
      <c r="L3082" s="345">
        <f ca="1" t="shared" si="493"/>
        <v>18151.09</v>
      </c>
      <c r="M3082" s="345">
        <f ca="1" t="shared" si="494"/>
        <v>96859.780000001</v>
      </c>
      <c r="N3082" s="345">
        <f ca="1" t="shared" si="495"/>
        <v>0</v>
      </c>
    </row>
    <row r="3083" ht="14.25" hidden="1" spans="1:14">
      <c r="A3083" s="334">
        <f>档案!A3082</f>
        <v>0</v>
      </c>
      <c r="B3083" s="334">
        <f ca="1" t="shared" si="488"/>
        <v>1</v>
      </c>
      <c r="D3083" s="334">
        <f ca="1" t="shared" si="496"/>
        <v>9</v>
      </c>
      <c r="E3083" s="327">
        <f ca="1" t="shared" si="497"/>
        <v>1744</v>
      </c>
      <c r="F3083" s="327" t="str">
        <f ca="1">VLOOKUP(D3083,档案!A:C,3,FALSE)</f>
        <v>武汉开明</v>
      </c>
      <c r="G3083" s="338" t="str">
        <f ca="1">VLOOKUP(D3083,档案!A:B,2,FALSE)</f>
        <v>农商行豹澥支行310028</v>
      </c>
      <c r="H3083" s="328">
        <f ca="1" t="shared" si="489"/>
        <v>45877</v>
      </c>
      <c r="I3083" s="344" t="str">
        <f ca="1" t="shared" si="490"/>
        <v>付林柱生6月工资</v>
      </c>
      <c r="J3083" s="344" t="str">
        <f ca="1" t="shared" si="491"/>
        <v>付日常费用</v>
      </c>
      <c r="K3083" s="345">
        <f ca="1" t="shared" si="492"/>
        <v>0</v>
      </c>
      <c r="L3083" s="345">
        <f ca="1" t="shared" si="493"/>
        <v>5514.22</v>
      </c>
      <c r="M3083" s="345">
        <f ca="1" t="shared" si="494"/>
        <v>91345.560000001</v>
      </c>
      <c r="N3083" s="345">
        <f ca="1" t="shared" si="495"/>
        <v>0</v>
      </c>
    </row>
    <row r="3084" ht="14.25" hidden="1" spans="1:14">
      <c r="A3084" s="334">
        <f>档案!A3083</f>
        <v>0</v>
      </c>
      <c r="B3084" s="334">
        <f ca="1" t="shared" si="488"/>
        <v>1</v>
      </c>
      <c r="D3084" s="334">
        <f ca="1" t="shared" si="496"/>
        <v>9</v>
      </c>
      <c r="E3084" s="327">
        <f ca="1" t="shared" si="497"/>
        <v>1745</v>
      </c>
      <c r="F3084" s="327" t="str">
        <f ca="1">VLOOKUP(D3084,档案!A:C,3,FALSE)</f>
        <v>武汉开明</v>
      </c>
      <c r="G3084" s="338" t="str">
        <f ca="1">VLOOKUP(D3084,档案!A:B,2,FALSE)</f>
        <v>农商行豹澥支行310028</v>
      </c>
      <c r="H3084" s="328">
        <f ca="1" t="shared" si="489"/>
        <v>45877</v>
      </c>
      <c r="I3084" s="344" t="str">
        <f ca="1" t="shared" si="490"/>
        <v>付熊曼招待费</v>
      </c>
      <c r="J3084" s="344" t="str">
        <f ca="1" t="shared" si="491"/>
        <v>付日常费用</v>
      </c>
      <c r="K3084" s="345">
        <f ca="1" t="shared" si="492"/>
        <v>0</v>
      </c>
      <c r="L3084" s="345">
        <f ca="1" t="shared" si="493"/>
        <v>10000</v>
      </c>
      <c r="M3084" s="345">
        <f ca="1" t="shared" si="494"/>
        <v>81345.560000001</v>
      </c>
      <c r="N3084" s="345">
        <f ca="1" t="shared" si="495"/>
        <v>0</v>
      </c>
    </row>
    <row r="3085" ht="14.25" hidden="1" spans="1:14">
      <c r="A3085" s="334">
        <f>档案!A3084</f>
        <v>0</v>
      </c>
      <c r="B3085" s="334">
        <f ca="1" t="shared" si="488"/>
        <v>1</v>
      </c>
      <c r="D3085" s="334">
        <f ca="1" t="shared" si="496"/>
        <v>9</v>
      </c>
      <c r="E3085" s="327">
        <f ca="1" t="shared" si="497"/>
        <v>1746</v>
      </c>
      <c r="F3085" s="327" t="str">
        <f ca="1">VLOOKUP(D3085,档案!A:C,3,FALSE)</f>
        <v>武汉开明</v>
      </c>
      <c r="G3085" s="338" t="str">
        <f ca="1">VLOOKUP(D3085,档案!A:B,2,FALSE)</f>
        <v>农商行豹澥支行310028</v>
      </c>
      <c r="H3085" s="328">
        <f ca="1" t="shared" si="489"/>
        <v>45877</v>
      </c>
      <c r="I3085" s="344" t="str">
        <f ca="1" t="shared" si="490"/>
        <v>付林柱生报销</v>
      </c>
      <c r="J3085" s="344" t="str">
        <f ca="1" t="shared" si="491"/>
        <v>付日常费用</v>
      </c>
      <c r="K3085" s="345">
        <f ca="1" t="shared" si="492"/>
        <v>0</v>
      </c>
      <c r="L3085" s="345">
        <f ca="1" t="shared" si="493"/>
        <v>5000</v>
      </c>
      <c r="M3085" s="345">
        <f ca="1" t="shared" si="494"/>
        <v>76345.560000001</v>
      </c>
      <c r="N3085" s="345">
        <f ca="1" t="shared" si="495"/>
        <v>0</v>
      </c>
    </row>
    <row r="3086" ht="14.25" hidden="1" spans="1:14">
      <c r="A3086" s="334">
        <f>档案!A3085</f>
        <v>0</v>
      </c>
      <c r="B3086" s="334">
        <f ca="1" t="shared" si="488"/>
        <v>1</v>
      </c>
      <c r="D3086" s="334">
        <f ca="1" t="shared" si="496"/>
        <v>9</v>
      </c>
      <c r="E3086" s="327">
        <f ca="1" t="shared" si="497"/>
        <v>1747</v>
      </c>
      <c r="F3086" s="327" t="str">
        <f ca="1">VLOOKUP(D3086,档案!A:C,3,FALSE)</f>
        <v>武汉开明</v>
      </c>
      <c r="G3086" s="338" t="str">
        <f ca="1">VLOOKUP(D3086,档案!A:B,2,FALSE)</f>
        <v>农商行豹澥支行310028</v>
      </c>
      <c r="H3086" s="328">
        <f ca="1" t="shared" si="489"/>
        <v>45877</v>
      </c>
      <c r="I3086" s="344" t="str">
        <f ca="1" t="shared" si="490"/>
        <v>付林维4月工资</v>
      </c>
      <c r="J3086" s="344" t="str">
        <f ca="1" t="shared" si="491"/>
        <v>付日常费用</v>
      </c>
      <c r="K3086" s="345">
        <f ca="1" t="shared" si="492"/>
        <v>0</v>
      </c>
      <c r="L3086" s="345">
        <f ca="1" t="shared" si="493"/>
        <v>7530.12</v>
      </c>
      <c r="M3086" s="345">
        <f ca="1" t="shared" si="494"/>
        <v>68815.440000001</v>
      </c>
      <c r="N3086" s="345">
        <f ca="1" t="shared" si="495"/>
        <v>0</v>
      </c>
    </row>
    <row r="3087" ht="14.25" hidden="1" spans="1:14">
      <c r="A3087" s="334">
        <f>档案!A3086</f>
        <v>0</v>
      </c>
      <c r="B3087" s="334">
        <f ca="1" t="shared" si="488"/>
        <v>1</v>
      </c>
      <c r="D3087" s="334">
        <f ca="1" t="shared" si="496"/>
        <v>9</v>
      </c>
      <c r="E3087" s="327">
        <f ca="1" t="shared" si="497"/>
        <v>1748</v>
      </c>
      <c r="F3087" s="327" t="str">
        <f ca="1">VLOOKUP(D3087,档案!A:C,3,FALSE)</f>
        <v>武汉开明</v>
      </c>
      <c r="G3087" s="338" t="str">
        <f ca="1">VLOOKUP(D3087,档案!A:B,2,FALSE)</f>
        <v>农商行豹澥支行310028</v>
      </c>
      <c r="H3087" s="328">
        <f ca="1" t="shared" si="489"/>
        <v>45877</v>
      </c>
      <c r="I3087" s="344" t="str">
        <f ca="1" t="shared" si="490"/>
        <v>付林维5月工资</v>
      </c>
      <c r="J3087" s="344" t="str">
        <f ca="1" t="shared" si="491"/>
        <v>付日常费用</v>
      </c>
      <c r="K3087" s="345">
        <f ca="1" t="shared" si="492"/>
        <v>0</v>
      </c>
      <c r="L3087" s="345">
        <f ca="1" t="shared" si="493"/>
        <v>7530.12</v>
      </c>
      <c r="M3087" s="345">
        <f ca="1" t="shared" si="494"/>
        <v>61285.320000001</v>
      </c>
      <c r="N3087" s="345">
        <f ca="1" t="shared" si="495"/>
        <v>0</v>
      </c>
    </row>
    <row r="3088" ht="14.25" hidden="1" spans="1:14">
      <c r="A3088" s="334">
        <f>档案!A3087</f>
        <v>0</v>
      </c>
      <c r="B3088" s="334">
        <f ca="1" t="shared" si="488"/>
        <v>1</v>
      </c>
      <c r="D3088" s="334">
        <f ca="1" t="shared" si="496"/>
        <v>9</v>
      </c>
      <c r="E3088" s="327">
        <f ca="1" t="shared" si="497"/>
        <v>1749</v>
      </c>
      <c r="F3088" s="327" t="str">
        <f ca="1">VLOOKUP(D3088,档案!A:C,3,FALSE)</f>
        <v>武汉开明</v>
      </c>
      <c r="G3088" s="338" t="str">
        <f ca="1">VLOOKUP(D3088,档案!A:B,2,FALSE)</f>
        <v>农商行豹澥支行310028</v>
      </c>
      <c r="H3088" s="328">
        <f ca="1" t="shared" si="489"/>
        <v>45877</v>
      </c>
      <c r="I3088" s="344" t="str">
        <f ca="1" t="shared" si="490"/>
        <v>收到湖北工行西山转款</v>
      </c>
      <c r="J3088" s="344" t="str">
        <f ca="1" t="shared" si="491"/>
        <v>他行转入或存现</v>
      </c>
      <c r="K3088" s="345">
        <f ca="1" t="shared" si="492"/>
        <v>500000</v>
      </c>
      <c r="L3088" s="345">
        <f ca="1" t="shared" si="493"/>
        <v>0</v>
      </c>
      <c r="M3088" s="345">
        <f ca="1" t="shared" si="494"/>
        <v>561285.320000001</v>
      </c>
      <c r="N3088" s="345">
        <f ca="1" t="shared" si="495"/>
        <v>0</v>
      </c>
    </row>
    <row r="3089" ht="14.25" hidden="1" spans="1:14">
      <c r="A3089" s="334">
        <f>档案!A3088</f>
        <v>0</v>
      </c>
      <c r="B3089" s="334">
        <f ca="1" t="shared" si="488"/>
        <v>1</v>
      </c>
      <c r="D3089" s="334">
        <f ca="1" t="shared" si="496"/>
        <v>9</v>
      </c>
      <c r="E3089" s="327">
        <f ca="1" t="shared" si="497"/>
        <v>1750</v>
      </c>
      <c r="F3089" s="327" t="str">
        <f ca="1">VLOOKUP(D3089,档案!A:C,3,FALSE)</f>
        <v>武汉开明</v>
      </c>
      <c r="G3089" s="338" t="str">
        <f ca="1">VLOOKUP(D3089,档案!A:B,2,FALSE)</f>
        <v>农商行豹澥支行310028</v>
      </c>
      <c r="H3089" s="328">
        <f ca="1" t="shared" si="489"/>
        <v>45877</v>
      </c>
      <c r="I3089" s="344" t="str">
        <f ca="1" t="shared" si="490"/>
        <v>收到江西玉山万年青水泥有限公司款项（饭卡充值金额退回）</v>
      </c>
      <c r="J3089" s="344" t="str">
        <f ca="1" t="shared" si="491"/>
        <v>营业回款</v>
      </c>
      <c r="K3089" s="345">
        <f ca="1" t="shared" si="492"/>
        <v>1333</v>
      </c>
      <c r="L3089" s="345">
        <f ca="1" t="shared" si="493"/>
        <v>0</v>
      </c>
      <c r="M3089" s="345">
        <f ca="1" t="shared" si="494"/>
        <v>562618.320000001</v>
      </c>
      <c r="N3089" s="345">
        <f ca="1" t="shared" si="495"/>
        <v>0</v>
      </c>
    </row>
    <row r="3090" ht="14.25" hidden="1" spans="1:14">
      <c r="A3090" s="334">
        <f>档案!A3089</f>
        <v>0</v>
      </c>
      <c r="B3090" s="334">
        <f ca="1" t="shared" si="488"/>
        <v>1</v>
      </c>
      <c r="D3090" s="334">
        <f ca="1" t="shared" si="496"/>
        <v>9</v>
      </c>
      <c r="E3090" s="327">
        <f ca="1" t="shared" si="497"/>
        <v>1751</v>
      </c>
      <c r="F3090" s="327" t="str">
        <f ca="1">VLOOKUP(D3090,档案!A:C,3,FALSE)</f>
        <v>武汉开明</v>
      </c>
      <c r="G3090" s="338" t="str">
        <f ca="1">VLOOKUP(D3090,档案!A:B,2,FALSE)</f>
        <v>农商行豹澥支行310028</v>
      </c>
      <c r="H3090" s="328">
        <f ca="1" t="shared" si="489"/>
        <v>45877</v>
      </c>
      <c r="I3090" s="344" t="str">
        <f ca="1" t="shared" si="490"/>
        <v>转张霖泽</v>
      </c>
      <c r="J3090" s="344" t="str">
        <f ca="1" t="shared" si="491"/>
        <v>付日常费用</v>
      </c>
      <c r="K3090" s="345">
        <f ca="1" t="shared" si="492"/>
        <v>0</v>
      </c>
      <c r="L3090" s="345">
        <f ca="1" t="shared" si="493"/>
        <v>50000</v>
      </c>
      <c r="M3090" s="345">
        <f ca="1" t="shared" si="494"/>
        <v>512618.320000001</v>
      </c>
      <c r="N3090" s="345">
        <f ca="1" t="shared" si="495"/>
        <v>0</v>
      </c>
    </row>
    <row r="3091" ht="14.25" hidden="1" spans="1:14">
      <c r="A3091" s="334">
        <f>档案!A3090</f>
        <v>0</v>
      </c>
      <c r="B3091" s="334">
        <f ca="1" t="shared" si="488"/>
        <v>1</v>
      </c>
      <c r="D3091" s="334">
        <f ca="1" t="shared" si="496"/>
        <v>9</v>
      </c>
      <c r="E3091" s="327">
        <f ca="1" t="shared" si="497"/>
        <v>1752</v>
      </c>
      <c r="F3091" s="327" t="str">
        <f ca="1">VLOOKUP(D3091,档案!A:C,3,FALSE)</f>
        <v>武汉开明</v>
      </c>
      <c r="G3091" s="338" t="str">
        <f ca="1">VLOOKUP(D3091,档案!A:B,2,FALSE)</f>
        <v>农商行豹澥支行310028</v>
      </c>
      <c r="H3091" s="328">
        <f ca="1" t="shared" si="489"/>
        <v>45877</v>
      </c>
      <c r="I3091" s="344" t="str">
        <f ca="1" t="shared" si="490"/>
        <v>转姚煜均差旅补助</v>
      </c>
      <c r="J3091" s="344" t="str">
        <f ca="1" t="shared" si="491"/>
        <v>项目成本</v>
      </c>
      <c r="K3091" s="345">
        <f ca="1" t="shared" si="492"/>
        <v>0</v>
      </c>
      <c r="L3091" s="345">
        <f ca="1" t="shared" si="493"/>
        <v>2760</v>
      </c>
      <c r="M3091" s="345">
        <f ca="1" t="shared" si="494"/>
        <v>509858.320000001</v>
      </c>
      <c r="N3091" s="345">
        <f ca="1" t="shared" si="495"/>
        <v>0</v>
      </c>
    </row>
    <row r="3092" ht="14.25" hidden="1" spans="1:14">
      <c r="A3092" s="334">
        <f>档案!A3091</f>
        <v>0</v>
      </c>
      <c r="B3092" s="334">
        <f ca="1" t="shared" si="488"/>
        <v>1</v>
      </c>
      <c r="D3092" s="334">
        <f ca="1" t="shared" si="496"/>
        <v>9</v>
      </c>
      <c r="E3092" s="327">
        <f ca="1" t="shared" si="497"/>
        <v>1753</v>
      </c>
      <c r="F3092" s="327" t="str">
        <f ca="1">VLOOKUP(D3092,档案!A:C,3,FALSE)</f>
        <v>武汉开明</v>
      </c>
      <c r="G3092" s="338" t="str">
        <f ca="1">VLOOKUP(D3092,档案!A:B,2,FALSE)</f>
        <v>农商行豹澥支行310028</v>
      </c>
      <c r="H3092" s="328">
        <f ca="1" t="shared" si="489"/>
        <v>45877</v>
      </c>
      <c r="I3092" s="344" t="str">
        <f ca="1" t="shared" si="490"/>
        <v>综合部蒋霞报销安环部彩色打印机维修费220元（喷头清洗更换、主板更换）--个人</v>
      </c>
      <c r="J3092" s="344" t="str">
        <f ca="1" t="shared" si="491"/>
        <v>项目成本</v>
      </c>
      <c r="K3092" s="345">
        <f ca="1" t="shared" si="492"/>
        <v>0</v>
      </c>
      <c r="L3092" s="345">
        <f ca="1" t="shared" si="493"/>
        <v>220</v>
      </c>
      <c r="M3092" s="345">
        <f ca="1" t="shared" si="494"/>
        <v>509638.320000001</v>
      </c>
      <c r="N3092" s="345">
        <f ca="1" t="shared" si="495"/>
        <v>0</v>
      </c>
    </row>
    <row r="3093" ht="14.25" hidden="1" spans="1:14">
      <c r="A3093" s="334">
        <f>档案!A3092</f>
        <v>0</v>
      </c>
      <c r="B3093" s="334">
        <f ca="1" t="shared" si="488"/>
        <v>1</v>
      </c>
      <c r="D3093" s="334">
        <f ca="1" t="shared" si="496"/>
        <v>9</v>
      </c>
      <c r="E3093" s="327">
        <f ca="1" t="shared" si="497"/>
        <v>1754</v>
      </c>
      <c r="F3093" s="327" t="str">
        <f ca="1">VLOOKUP(D3093,档案!A:C,3,FALSE)</f>
        <v>武汉开明</v>
      </c>
      <c r="G3093" s="338" t="str">
        <f ca="1">VLOOKUP(D3093,档案!A:B,2,FALSE)</f>
        <v>农商行豹澥支行310028</v>
      </c>
      <c r="H3093" s="328">
        <f ca="1" t="shared" si="489"/>
        <v>45877</v>
      </c>
      <c r="I3093" s="344" t="str">
        <f ca="1" t="shared" si="490"/>
        <v>综合部蒋霞报销日钢项目供应商核查，经林维多次沟通后现需补充3人50万保额的1个月保险，小计450元--个人</v>
      </c>
      <c r="J3093" s="344" t="str">
        <f ca="1" t="shared" si="491"/>
        <v>项目成本</v>
      </c>
      <c r="K3093" s="345">
        <f ca="1" t="shared" si="492"/>
        <v>0</v>
      </c>
      <c r="L3093" s="345">
        <f ca="1" t="shared" si="493"/>
        <v>450</v>
      </c>
      <c r="M3093" s="345">
        <f ca="1" t="shared" si="494"/>
        <v>509188.320000001</v>
      </c>
      <c r="N3093" s="345">
        <f ca="1" t="shared" si="495"/>
        <v>0</v>
      </c>
    </row>
    <row r="3094" ht="14.25" hidden="1" spans="1:14">
      <c r="A3094" s="334">
        <f>档案!A3093</f>
        <v>0</v>
      </c>
      <c r="B3094" s="334">
        <f ca="1" t="shared" si="488"/>
        <v>1</v>
      </c>
      <c r="D3094" s="334">
        <f ca="1" t="shared" si="496"/>
        <v>9</v>
      </c>
      <c r="E3094" s="327">
        <f ca="1" t="shared" si="497"/>
        <v>1755</v>
      </c>
      <c r="F3094" s="327" t="str">
        <f ca="1">VLOOKUP(D3094,档案!A:C,3,FALSE)</f>
        <v>武汉开明</v>
      </c>
      <c r="G3094" s="338" t="str">
        <f ca="1">VLOOKUP(D3094,档案!A:B,2,FALSE)</f>
        <v>农商行豹澥支行310028</v>
      </c>
      <c r="H3094" s="328">
        <f ca="1" t="shared" si="489"/>
        <v>45877</v>
      </c>
      <c r="I3094" s="344" t="str">
        <f ca="1" t="shared" si="490"/>
        <v>综合部蒋霞报销湖北开明、武汉开明2025年7月办公用品--个人</v>
      </c>
      <c r="J3094" s="344" t="str">
        <f ca="1" t="shared" si="491"/>
        <v>项目成本</v>
      </c>
      <c r="K3094" s="345">
        <f ca="1" t="shared" si="492"/>
        <v>0</v>
      </c>
      <c r="L3094" s="345">
        <f ca="1" t="shared" si="493"/>
        <v>1386.42</v>
      </c>
      <c r="M3094" s="345">
        <f ca="1" t="shared" si="494"/>
        <v>507801.900000001</v>
      </c>
      <c r="N3094" s="345">
        <f ca="1" t="shared" si="495"/>
        <v>0</v>
      </c>
    </row>
    <row r="3095" ht="14.25" hidden="1" spans="1:14">
      <c r="A3095" s="334">
        <f>档案!A3094</f>
        <v>0</v>
      </c>
      <c r="B3095" s="334">
        <f ca="1" t="shared" si="488"/>
        <v>1</v>
      </c>
      <c r="D3095" s="334">
        <f ca="1" t="shared" si="496"/>
        <v>9</v>
      </c>
      <c r="E3095" s="327">
        <f ca="1" t="shared" si="497"/>
        <v>1756</v>
      </c>
      <c r="F3095" s="327" t="str">
        <f ca="1">VLOOKUP(D3095,档案!A:C,3,FALSE)</f>
        <v>武汉开明</v>
      </c>
      <c r="G3095" s="338" t="str">
        <f ca="1">VLOOKUP(D3095,档案!A:B,2,FALSE)</f>
        <v>农商行豹澥支行310028</v>
      </c>
      <c r="H3095" s="328">
        <f ca="1" t="shared" si="489"/>
        <v>45877</v>
      </c>
      <c r="I3095" s="344" t="str">
        <f ca="1" t="shared" si="490"/>
        <v>销售部管厚良报销8.5晚湖北双环招待费--个人</v>
      </c>
      <c r="J3095" s="344" t="str">
        <f ca="1" t="shared" si="491"/>
        <v>项目成本</v>
      </c>
      <c r="K3095" s="345">
        <f ca="1" t="shared" si="492"/>
        <v>0</v>
      </c>
      <c r="L3095" s="345">
        <f ca="1" t="shared" si="493"/>
        <v>390</v>
      </c>
      <c r="M3095" s="345">
        <f ca="1" t="shared" si="494"/>
        <v>507411.900000001</v>
      </c>
      <c r="N3095" s="345">
        <f ca="1" t="shared" si="495"/>
        <v>0</v>
      </c>
    </row>
    <row r="3096" ht="14.25" hidden="1" spans="1:14">
      <c r="A3096" s="334">
        <f>档案!A3095</f>
        <v>0</v>
      </c>
      <c r="B3096" s="334">
        <f ca="1" t="shared" si="488"/>
        <v>1</v>
      </c>
      <c r="D3096" s="334">
        <f ca="1" t="shared" si="496"/>
        <v>9</v>
      </c>
      <c r="E3096" s="327">
        <f ca="1" t="shared" si="497"/>
        <v>1757</v>
      </c>
      <c r="F3096" s="327" t="str">
        <f ca="1">VLOOKUP(D3096,档案!A:C,3,FALSE)</f>
        <v>武汉开明</v>
      </c>
      <c r="G3096" s="338" t="str">
        <f ca="1">VLOOKUP(D3096,档案!A:B,2,FALSE)</f>
        <v>农商行豹澥支行310028</v>
      </c>
      <c r="H3096" s="328">
        <f ca="1" t="shared" si="489"/>
        <v>45877</v>
      </c>
      <c r="I3096" s="344" t="str">
        <f ca="1" t="shared" si="490"/>
        <v>生产部李权智用款鄂A-S7D07保养（已经1万公里）和换刹车片付高宏伟--个人</v>
      </c>
      <c r="J3096" s="344" t="str">
        <f ca="1" t="shared" si="491"/>
        <v>项目成本</v>
      </c>
      <c r="K3096" s="345">
        <f ca="1" t="shared" si="492"/>
        <v>0</v>
      </c>
      <c r="L3096" s="345">
        <f ca="1" t="shared" si="493"/>
        <v>1000</v>
      </c>
      <c r="M3096" s="345">
        <f ca="1" t="shared" si="494"/>
        <v>506411.900000001</v>
      </c>
      <c r="N3096" s="345">
        <f ca="1" t="shared" si="495"/>
        <v>0</v>
      </c>
    </row>
    <row r="3097" ht="14.25" hidden="1" spans="1:14">
      <c r="A3097" s="334">
        <f>档案!A3096</f>
        <v>0</v>
      </c>
      <c r="B3097" s="334">
        <f ca="1" t="shared" si="488"/>
        <v>1</v>
      </c>
      <c r="D3097" s="334">
        <f ca="1" t="shared" si="496"/>
        <v>9</v>
      </c>
      <c r="E3097" s="327">
        <f ca="1" t="shared" si="497"/>
        <v>1758</v>
      </c>
      <c r="F3097" s="327" t="str">
        <f ca="1">VLOOKUP(D3097,档案!A:C,3,FALSE)</f>
        <v>武汉开明</v>
      </c>
      <c r="G3097" s="338" t="str">
        <f ca="1">VLOOKUP(D3097,档案!A:B,2,FALSE)</f>
        <v>农商行豹澥支行310028</v>
      </c>
      <c r="H3097" s="328">
        <f ca="1" t="shared" si="489"/>
        <v>45877</v>
      </c>
      <c r="I3097" s="344" t="str">
        <f ca="1" t="shared" si="490"/>
        <v>生产部李权智用款维修保养（补漏申请）付高宏伟--个人</v>
      </c>
      <c r="J3097" s="344" t="str">
        <f ca="1" t="shared" si="491"/>
        <v>项目成本</v>
      </c>
      <c r="K3097" s="345">
        <f ca="1" t="shared" si="492"/>
        <v>0</v>
      </c>
      <c r="L3097" s="345">
        <f ca="1" t="shared" si="493"/>
        <v>185</v>
      </c>
      <c r="M3097" s="345">
        <f ca="1" t="shared" si="494"/>
        <v>506226.900000001</v>
      </c>
      <c r="N3097" s="345">
        <f ca="1" t="shared" si="495"/>
        <v>0</v>
      </c>
    </row>
    <row r="3098" ht="14.25" hidden="1" spans="1:14">
      <c r="A3098" s="334">
        <f>档案!A3097</f>
        <v>0</v>
      </c>
      <c r="B3098" s="334">
        <f ca="1" t="shared" si="488"/>
        <v>1</v>
      </c>
      <c r="D3098" s="334">
        <f ca="1" t="shared" si="496"/>
        <v>9</v>
      </c>
      <c r="E3098" s="327">
        <f ca="1" t="shared" si="497"/>
        <v>1759</v>
      </c>
      <c r="F3098" s="327" t="str">
        <f ca="1">VLOOKUP(D3098,档案!A:C,3,FALSE)</f>
        <v>武汉开明</v>
      </c>
      <c r="G3098" s="338" t="str">
        <f ca="1">VLOOKUP(D3098,档案!A:B,2,FALSE)</f>
        <v>农商行豹澥支行310028</v>
      </c>
      <c r="H3098" s="328">
        <f ca="1" t="shared" si="489"/>
        <v>45877</v>
      </c>
      <c r="I3098" s="344" t="str">
        <f ca="1" t="shared" si="490"/>
        <v>生产部项小生报销日照钢铁四期9#石灰窑用钢尺采购费--个人</v>
      </c>
      <c r="J3098" s="344" t="str">
        <f ca="1" t="shared" si="491"/>
        <v>项目成本</v>
      </c>
      <c r="K3098" s="345">
        <f ca="1" t="shared" si="492"/>
        <v>0</v>
      </c>
      <c r="L3098" s="345">
        <f ca="1" t="shared" si="493"/>
        <v>8</v>
      </c>
      <c r="M3098" s="345">
        <f ca="1" t="shared" si="494"/>
        <v>506218.900000001</v>
      </c>
      <c r="N3098" s="345">
        <f ca="1" t="shared" si="495"/>
        <v>0</v>
      </c>
    </row>
    <row r="3099" ht="14.25" hidden="1" spans="1:14">
      <c r="A3099" s="334">
        <f>档案!A3098</f>
        <v>0</v>
      </c>
      <c r="B3099" s="334">
        <f ca="1" t="shared" si="488"/>
        <v>1</v>
      </c>
      <c r="D3099" s="334">
        <f ca="1" t="shared" si="496"/>
        <v>9</v>
      </c>
      <c r="E3099" s="327">
        <f ca="1" t="shared" si="497"/>
        <v>1760</v>
      </c>
      <c r="F3099" s="327" t="str">
        <f ca="1">VLOOKUP(D3099,档案!A:C,3,FALSE)</f>
        <v>武汉开明</v>
      </c>
      <c r="G3099" s="338" t="str">
        <f ca="1">VLOOKUP(D3099,档案!A:B,2,FALSE)</f>
        <v>农商行豹澥支行310028</v>
      </c>
      <c r="H3099" s="328">
        <f ca="1" t="shared" si="489"/>
        <v>45877</v>
      </c>
      <c r="I3099" s="344" t="str">
        <f ca="1" t="shared" si="490"/>
        <v>生产部项小生报销日照钢铁四期8-9#石灰窑工具采购费--个人</v>
      </c>
      <c r="J3099" s="344" t="str">
        <f ca="1" t="shared" si="491"/>
        <v>项目成本</v>
      </c>
      <c r="K3099" s="345">
        <f ca="1" t="shared" si="492"/>
        <v>0</v>
      </c>
      <c r="L3099" s="345">
        <f ca="1" t="shared" si="493"/>
        <v>23</v>
      </c>
      <c r="M3099" s="345">
        <f ca="1" t="shared" si="494"/>
        <v>506195.900000001</v>
      </c>
      <c r="N3099" s="345">
        <f ca="1" t="shared" si="495"/>
        <v>0</v>
      </c>
    </row>
    <row r="3100" ht="14.25" hidden="1" spans="1:14">
      <c r="A3100" s="334">
        <f>档案!A3099</f>
        <v>0</v>
      </c>
      <c r="B3100" s="334">
        <f ca="1" t="shared" si="488"/>
        <v>1</v>
      </c>
      <c r="D3100" s="334">
        <f ca="1" t="shared" si="496"/>
        <v>9</v>
      </c>
      <c r="E3100" s="327">
        <f ca="1" t="shared" si="497"/>
        <v>1761</v>
      </c>
      <c r="F3100" s="327" t="str">
        <f ca="1">VLOOKUP(D3100,档案!A:C,3,FALSE)</f>
        <v>武汉开明</v>
      </c>
      <c r="G3100" s="338" t="str">
        <f ca="1">VLOOKUP(D3100,档案!A:B,2,FALSE)</f>
        <v>农商行豹澥支行310028</v>
      </c>
      <c r="H3100" s="328">
        <f ca="1" t="shared" si="489"/>
        <v>45877</v>
      </c>
      <c r="I3100" s="344" t="str">
        <f ca="1" t="shared" si="490"/>
        <v>生产部黄国恩报销日照钢铁7.15-7.17交通费--个人</v>
      </c>
      <c r="J3100" s="344" t="str">
        <f ca="1" t="shared" si="491"/>
        <v>项目成本</v>
      </c>
      <c r="K3100" s="345">
        <f ca="1" t="shared" si="492"/>
        <v>0</v>
      </c>
      <c r="L3100" s="345">
        <f ca="1" t="shared" si="493"/>
        <v>349</v>
      </c>
      <c r="M3100" s="345">
        <f ca="1" t="shared" si="494"/>
        <v>505846.900000001</v>
      </c>
      <c r="N3100" s="345">
        <f ca="1" t="shared" si="495"/>
        <v>0</v>
      </c>
    </row>
    <row r="3101" ht="14.25" hidden="1" spans="1:14">
      <c r="A3101" s="334">
        <f>档案!A3100</f>
        <v>0</v>
      </c>
      <c r="B3101" s="334">
        <f ca="1" t="shared" si="488"/>
        <v>1</v>
      </c>
      <c r="D3101" s="334">
        <f ca="1" t="shared" si="496"/>
        <v>9</v>
      </c>
      <c r="E3101" s="327">
        <f ca="1" t="shared" si="497"/>
        <v>1762</v>
      </c>
      <c r="F3101" s="327" t="str">
        <f ca="1">VLOOKUP(D3101,档案!A:C,3,FALSE)</f>
        <v>武汉开明</v>
      </c>
      <c r="G3101" s="338" t="str">
        <f ca="1">VLOOKUP(D3101,档案!A:B,2,FALSE)</f>
        <v>农商行豹澥支行310028</v>
      </c>
      <c r="H3101" s="328">
        <f ca="1" t="shared" si="489"/>
        <v>45877</v>
      </c>
      <c r="I3101" s="344" t="str">
        <f ca="1" t="shared" si="490"/>
        <v>生产部房延云报销福建鼎信7.22-7.23交通费--个人</v>
      </c>
      <c r="J3101" s="344" t="str">
        <f ca="1" t="shared" si="491"/>
        <v>项目成本</v>
      </c>
      <c r="K3101" s="345">
        <f ca="1" t="shared" si="492"/>
        <v>0</v>
      </c>
      <c r="L3101" s="345">
        <f ca="1" t="shared" si="493"/>
        <v>397</v>
      </c>
      <c r="M3101" s="345">
        <f ca="1" t="shared" si="494"/>
        <v>505449.900000001</v>
      </c>
      <c r="N3101" s="345">
        <f ca="1" t="shared" si="495"/>
        <v>0</v>
      </c>
    </row>
    <row r="3102" ht="14.25" hidden="1" spans="1:14">
      <c r="A3102" s="334">
        <f>档案!A3101</f>
        <v>0</v>
      </c>
      <c r="B3102" s="334">
        <f ca="1" t="shared" si="488"/>
        <v>1</v>
      </c>
      <c r="D3102" s="334">
        <f ca="1" t="shared" si="496"/>
        <v>9</v>
      </c>
      <c r="E3102" s="327">
        <f ca="1" t="shared" si="497"/>
        <v>1763</v>
      </c>
      <c r="F3102" s="327" t="str">
        <f ca="1">VLOOKUP(D3102,档案!A:C,3,FALSE)</f>
        <v>武汉开明</v>
      </c>
      <c r="G3102" s="338" t="str">
        <f ca="1">VLOOKUP(D3102,档案!A:B,2,FALSE)</f>
        <v>农商行豹澥支行310028</v>
      </c>
      <c r="H3102" s="328">
        <f ca="1" t="shared" si="489"/>
        <v>45877</v>
      </c>
      <c r="I3102" s="344" t="str">
        <f ca="1" t="shared" si="490"/>
        <v>生产部喻志明报销成渝钒钛工具出厂红包，洗车费，资料装订费--个人</v>
      </c>
      <c r="J3102" s="344" t="str">
        <f ca="1" t="shared" si="491"/>
        <v>项目成本</v>
      </c>
      <c r="K3102" s="345">
        <f ca="1" t="shared" si="492"/>
        <v>0</v>
      </c>
      <c r="L3102" s="345">
        <f ca="1" t="shared" si="493"/>
        <v>245</v>
      </c>
      <c r="M3102" s="345">
        <f ca="1" t="shared" si="494"/>
        <v>505204.900000001</v>
      </c>
      <c r="N3102" s="345">
        <f ca="1" t="shared" si="495"/>
        <v>0</v>
      </c>
    </row>
    <row r="3103" ht="14.25" hidden="1" spans="1:14">
      <c r="A3103" s="334">
        <f>档案!A3102</f>
        <v>0</v>
      </c>
      <c r="B3103" s="334">
        <f ca="1" t="shared" si="488"/>
        <v>1</v>
      </c>
      <c r="D3103" s="334">
        <f ca="1" t="shared" si="496"/>
        <v>9</v>
      </c>
      <c r="E3103" s="327">
        <f ca="1" t="shared" si="497"/>
        <v>1764</v>
      </c>
      <c r="F3103" s="327" t="str">
        <f ca="1">VLOOKUP(D3103,档案!A:C,3,FALSE)</f>
        <v>武汉开明</v>
      </c>
      <c r="G3103" s="338" t="str">
        <f ca="1">VLOOKUP(D3103,档案!A:B,2,FALSE)</f>
        <v>农商行豹澥支行310028</v>
      </c>
      <c r="H3103" s="328">
        <f ca="1" t="shared" si="489"/>
        <v>45877</v>
      </c>
      <c r="I3103" s="344" t="str">
        <f ca="1" t="shared" si="490"/>
        <v>生产部喻志明报销成渝钒钛7.24-7.25交通费--个人</v>
      </c>
      <c r="J3103" s="344" t="str">
        <f ca="1" t="shared" si="491"/>
        <v>项目成本</v>
      </c>
      <c r="K3103" s="345">
        <f ca="1" t="shared" si="492"/>
        <v>0</v>
      </c>
      <c r="L3103" s="345">
        <f ca="1" t="shared" si="493"/>
        <v>394.6</v>
      </c>
      <c r="M3103" s="345">
        <f ca="1" t="shared" si="494"/>
        <v>504810.300000001</v>
      </c>
      <c r="N3103" s="345">
        <f ca="1" t="shared" si="495"/>
        <v>0</v>
      </c>
    </row>
    <row r="3104" ht="14.25" hidden="1" spans="1:14">
      <c r="A3104" s="334">
        <f>档案!A3103</f>
        <v>0</v>
      </c>
      <c r="B3104" s="334">
        <f ca="1" t="shared" si="488"/>
        <v>1</v>
      </c>
      <c r="D3104" s="334">
        <f ca="1" t="shared" si="496"/>
        <v>9</v>
      </c>
      <c r="E3104" s="327">
        <f ca="1" t="shared" si="497"/>
        <v>1765</v>
      </c>
      <c r="F3104" s="327" t="str">
        <f ca="1">VLOOKUP(D3104,档案!A:C,3,FALSE)</f>
        <v>武汉开明</v>
      </c>
      <c r="G3104" s="338" t="str">
        <f ca="1">VLOOKUP(D3104,档案!A:B,2,FALSE)</f>
        <v>农商行豹澥支行310028</v>
      </c>
      <c r="H3104" s="328">
        <f ca="1" t="shared" si="489"/>
        <v>45877</v>
      </c>
      <c r="I3104" s="344" t="str">
        <f ca="1" t="shared" si="490"/>
        <v>生产部喻志明报销日照钢铁7.27-7.28交通费--个人</v>
      </c>
      <c r="J3104" s="344" t="str">
        <f ca="1" t="shared" si="491"/>
        <v>项目成本</v>
      </c>
      <c r="K3104" s="345">
        <f ca="1" t="shared" si="492"/>
        <v>0</v>
      </c>
      <c r="L3104" s="345">
        <f ca="1" t="shared" si="493"/>
        <v>333.4</v>
      </c>
      <c r="M3104" s="345">
        <f ca="1" t="shared" si="494"/>
        <v>504476.900000001</v>
      </c>
      <c r="N3104" s="345">
        <f ca="1" t="shared" si="495"/>
        <v>0</v>
      </c>
    </row>
    <row r="3105" ht="14.25" hidden="1" spans="1:14">
      <c r="A3105" s="334">
        <f>档案!A3104</f>
        <v>0</v>
      </c>
      <c r="B3105" s="334">
        <f ca="1" t="shared" si="488"/>
        <v>1</v>
      </c>
      <c r="D3105" s="334">
        <f ca="1" t="shared" si="496"/>
        <v>9</v>
      </c>
      <c r="E3105" s="327">
        <f ca="1" t="shared" si="497"/>
        <v>1766</v>
      </c>
      <c r="F3105" s="327" t="str">
        <f ca="1">VLOOKUP(D3105,档案!A:C,3,FALSE)</f>
        <v>武汉开明</v>
      </c>
      <c r="G3105" s="338" t="str">
        <f ca="1">VLOOKUP(D3105,档案!A:B,2,FALSE)</f>
        <v>农商行豹澥支行310028</v>
      </c>
      <c r="H3105" s="328">
        <f ca="1" t="shared" si="489"/>
        <v>45877</v>
      </c>
      <c r="I3105" s="344" t="str">
        <f ca="1" t="shared" si="490"/>
        <v>生产部陈国树报销芜湖新兴铸管7.21-7.24交通费--个人</v>
      </c>
      <c r="J3105" s="344" t="str">
        <f ca="1" t="shared" si="491"/>
        <v>项目成本</v>
      </c>
      <c r="K3105" s="345">
        <f ca="1" t="shared" si="492"/>
        <v>0</v>
      </c>
      <c r="L3105" s="345">
        <f ca="1" t="shared" si="493"/>
        <v>475</v>
      </c>
      <c r="M3105" s="345">
        <f ca="1" t="shared" si="494"/>
        <v>504001.900000001</v>
      </c>
      <c r="N3105" s="345">
        <f ca="1" t="shared" si="495"/>
        <v>0</v>
      </c>
    </row>
    <row r="3106" ht="14.25" hidden="1" spans="1:14">
      <c r="A3106" s="334">
        <f>档案!A3105</f>
        <v>0</v>
      </c>
      <c r="B3106" s="334">
        <f ca="1" t="shared" si="488"/>
        <v>1</v>
      </c>
      <c r="D3106" s="334">
        <f ca="1" t="shared" si="496"/>
        <v>9</v>
      </c>
      <c r="E3106" s="327">
        <f ca="1" t="shared" si="497"/>
        <v>1767</v>
      </c>
      <c r="F3106" s="327" t="str">
        <f ca="1">VLOOKUP(D3106,档案!A:C,3,FALSE)</f>
        <v>武汉开明</v>
      </c>
      <c r="G3106" s="338" t="str">
        <f ca="1">VLOOKUP(D3106,档案!A:B,2,FALSE)</f>
        <v>农商行豹澥支行310028</v>
      </c>
      <c r="H3106" s="328">
        <f ca="1" t="shared" si="489"/>
        <v>45877</v>
      </c>
      <c r="I3106" s="344" t="str">
        <f ca="1" t="shared" si="490"/>
        <v>生产部包兴报销江西赣锋锂7.24-7.25交通费--个人</v>
      </c>
      <c r="J3106" s="344" t="str">
        <f ca="1" t="shared" si="491"/>
        <v>项目成本</v>
      </c>
      <c r="K3106" s="345">
        <f ca="1" t="shared" si="492"/>
        <v>0</v>
      </c>
      <c r="L3106" s="345">
        <f ca="1" t="shared" si="493"/>
        <v>230.75</v>
      </c>
      <c r="M3106" s="345">
        <f ca="1" t="shared" si="494"/>
        <v>503771.150000001</v>
      </c>
      <c r="N3106" s="345">
        <f ca="1" t="shared" si="495"/>
        <v>0</v>
      </c>
    </row>
    <row r="3107" ht="14.25" hidden="1" spans="1:14">
      <c r="A3107" s="334">
        <f>档案!A3106</f>
        <v>0</v>
      </c>
      <c r="B3107" s="334">
        <f ca="1" t="shared" si="488"/>
        <v>1</v>
      </c>
      <c r="D3107" s="334">
        <f ca="1" t="shared" si="496"/>
        <v>9</v>
      </c>
      <c r="E3107" s="327">
        <f ca="1" t="shared" si="497"/>
        <v>1768</v>
      </c>
      <c r="F3107" s="327" t="str">
        <f ca="1">VLOOKUP(D3107,档案!A:C,3,FALSE)</f>
        <v>武汉开明</v>
      </c>
      <c r="G3107" s="338" t="str">
        <f ca="1">VLOOKUP(D3107,档案!A:B,2,FALSE)</f>
        <v>农商行豹澥支行310028</v>
      </c>
      <c r="H3107" s="328">
        <f ca="1" t="shared" si="489"/>
        <v>45877</v>
      </c>
      <c r="I3107" s="344" t="str">
        <f ca="1" t="shared" si="490"/>
        <v>生产部李权智用款成渝钒钛外协工资及交通费付杨建军--个人</v>
      </c>
      <c r="J3107" s="344" t="str">
        <f ca="1" t="shared" si="491"/>
        <v>项目成本</v>
      </c>
      <c r="K3107" s="345">
        <f ca="1" t="shared" si="492"/>
        <v>0</v>
      </c>
      <c r="L3107" s="345">
        <f ca="1" t="shared" si="493"/>
        <v>5223</v>
      </c>
      <c r="M3107" s="345">
        <f ca="1" t="shared" si="494"/>
        <v>498548.150000001</v>
      </c>
      <c r="N3107" s="345">
        <f ca="1" t="shared" si="495"/>
        <v>0</v>
      </c>
    </row>
    <row r="3108" ht="14.25" hidden="1" spans="1:14">
      <c r="A3108" s="334">
        <f>档案!A3107</f>
        <v>0</v>
      </c>
      <c r="B3108" s="334">
        <f ca="1" t="shared" si="488"/>
        <v>1</v>
      </c>
      <c r="D3108" s="334">
        <f ca="1" t="shared" si="496"/>
        <v>9</v>
      </c>
      <c r="E3108" s="327">
        <f ca="1" t="shared" si="497"/>
        <v>1769</v>
      </c>
      <c r="F3108" s="327" t="str">
        <f ca="1">VLOOKUP(D3108,档案!A:C,3,FALSE)</f>
        <v>武汉开明</v>
      </c>
      <c r="G3108" s="338" t="str">
        <f ca="1">VLOOKUP(D3108,档案!A:B,2,FALSE)</f>
        <v>农商行豹澥支行310028</v>
      </c>
      <c r="H3108" s="328">
        <f ca="1" t="shared" si="489"/>
        <v>45877</v>
      </c>
      <c r="I3108" s="344" t="str">
        <f ca="1" t="shared" si="490"/>
        <v>生产部包兴报销7.27江西赣锋锂业交通费--个人</v>
      </c>
      <c r="J3108" s="344" t="str">
        <f ca="1" t="shared" si="491"/>
        <v>项目成本</v>
      </c>
      <c r="K3108" s="345">
        <f ca="1" t="shared" si="492"/>
        <v>0</v>
      </c>
      <c r="L3108" s="345">
        <f ca="1" t="shared" si="493"/>
        <v>166</v>
      </c>
      <c r="M3108" s="345">
        <f ca="1" t="shared" si="494"/>
        <v>498382.150000001</v>
      </c>
      <c r="N3108" s="345">
        <f ca="1" t="shared" si="495"/>
        <v>0</v>
      </c>
    </row>
    <row r="3109" ht="14.25" hidden="1" spans="1:14">
      <c r="A3109" s="334">
        <f>档案!A3108</f>
        <v>0</v>
      </c>
      <c r="B3109" s="334">
        <f ca="1" t="shared" si="488"/>
        <v>1</v>
      </c>
      <c r="D3109" s="334">
        <f ca="1" t="shared" si="496"/>
        <v>9</v>
      </c>
      <c r="E3109" s="327">
        <f ca="1" t="shared" si="497"/>
        <v>1770</v>
      </c>
      <c r="F3109" s="327" t="str">
        <f ca="1">VLOOKUP(D3109,档案!A:C,3,FALSE)</f>
        <v>武汉开明</v>
      </c>
      <c r="G3109" s="338" t="str">
        <f ca="1">VLOOKUP(D3109,档案!A:B,2,FALSE)</f>
        <v>农商行豹澥支行310028</v>
      </c>
      <c r="H3109" s="328">
        <f ca="1" t="shared" si="489"/>
        <v>45877</v>
      </c>
      <c r="I3109" s="344" t="str">
        <f ca="1" t="shared" si="490"/>
        <v>生产部祝发权报销7.8日照到福建鼎信交通费--个人</v>
      </c>
      <c r="J3109" s="344" t="str">
        <f ca="1" t="shared" si="491"/>
        <v>项目成本</v>
      </c>
      <c r="K3109" s="345">
        <f ca="1" t="shared" si="492"/>
        <v>0</v>
      </c>
      <c r="L3109" s="345">
        <f ca="1" t="shared" si="493"/>
        <v>687</v>
      </c>
      <c r="M3109" s="345">
        <f ca="1" t="shared" si="494"/>
        <v>497695.150000001</v>
      </c>
      <c r="N3109" s="345">
        <f ca="1" t="shared" si="495"/>
        <v>0</v>
      </c>
    </row>
    <row r="3110" ht="14.25" hidden="1" spans="1:14">
      <c r="A3110" s="334">
        <f>档案!A3109</f>
        <v>0</v>
      </c>
      <c r="B3110" s="334">
        <f ca="1" t="shared" si="488"/>
        <v>1</v>
      </c>
      <c r="D3110" s="334">
        <f ca="1" t="shared" si="496"/>
        <v>9</v>
      </c>
      <c r="E3110" s="327">
        <f ca="1" t="shared" si="497"/>
        <v>1771</v>
      </c>
      <c r="F3110" s="327" t="str">
        <f ca="1">VLOOKUP(D3110,档案!A:C,3,FALSE)</f>
        <v>武汉开明</v>
      </c>
      <c r="G3110" s="338" t="str">
        <f ca="1">VLOOKUP(D3110,档案!A:B,2,FALSE)</f>
        <v>农商行豹澥支行310028</v>
      </c>
      <c r="H3110" s="328">
        <f ca="1" t="shared" si="489"/>
        <v>45877</v>
      </c>
      <c r="I3110" s="344" t="str">
        <f ca="1" t="shared" si="490"/>
        <v>生产部祝发权报销福建鼎信到日照钢铁7.22-7.23交通费--个人</v>
      </c>
      <c r="J3110" s="344" t="str">
        <f ca="1" t="shared" si="491"/>
        <v>项目成本</v>
      </c>
      <c r="K3110" s="345">
        <f ca="1" t="shared" si="492"/>
        <v>0</v>
      </c>
      <c r="L3110" s="345">
        <f ca="1" t="shared" si="493"/>
        <v>548</v>
      </c>
      <c r="M3110" s="345">
        <f ca="1" t="shared" si="494"/>
        <v>497147.150000001</v>
      </c>
      <c r="N3110" s="345">
        <f ca="1" t="shared" si="495"/>
        <v>0</v>
      </c>
    </row>
    <row r="3111" ht="14.25" hidden="1" spans="1:14">
      <c r="A3111" s="334">
        <f>档案!A3110</f>
        <v>0</v>
      </c>
      <c r="B3111" s="334">
        <f ca="1" t="shared" si="488"/>
        <v>1</v>
      </c>
      <c r="D3111" s="334">
        <f ca="1" t="shared" si="496"/>
        <v>9</v>
      </c>
      <c r="E3111" s="327">
        <f ca="1" t="shared" si="497"/>
        <v>1772</v>
      </c>
      <c r="F3111" s="327" t="str">
        <f ca="1">VLOOKUP(D3111,档案!A:C,3,FALSE)</f>
        <v>武汉开明</v>
      </c>
      <c r="G3111" s="338" t="str">
        <f ca="1">VLOOKUP(D3111,档案!A:B,2,FALSE)</f>
        <v>农商行豹澥支行310028</v>
      </c>
      <c r="H3111" s="328">
        <f ca="1" t="shared" si="489"/>
        <v>45877</v>
      </c>
      <c r="I3111" s="344" t="str">
        <f ca="1" t="shared" si="490"/>
        <v>生产部祝发权报销6.13日照钢铁体检费--个人</v>
      </c>
      <c r="J3111" s="344" t="str">
        <f ca="1" t="shared" si="491"/>
        <v>项目成本</v>
      </c>
      <c r="K3111" s="345">
        <f ca="1" t="shared" si="492"/>
        <v>0</v>
      </c>
      <c r="L3111" s="345">
        <f ca="1" t="shared" si="493"/>
        <v>110</v>
      </c>
      <c r="M3111" s="345">
        <f ca="1" t="shared" si="494"/>
        <v>497037.150000001</v>
      </c>
      <c r="N3111" s="345">
        <f ca="1" t="shared" si="495"/>
        <v>0</v>
      </c>
    </row>
    <row r="3112" ht="14.25" hidden="1" spans="1:14">
      <c r="A3112" s="334">
        <f>档案!A3111</f>
        <v>0</v>
      </c>
      <c r="B3112" s="334">
        <f ca="1" t="shared" si="488"/>
        <v>1</v>
      </c>
      <c r="D3112" s="334">
        <f ca="1" t="shared" si="496"/>
        <v>9</v>
      </c>
      <c r="E3112" s="327">
        <f ca="1" t="shared" si="497"/>
        <v>1773</v>
      </c>
      <c r="F3112" s="327" t="str">
        <f ca="1">VLOOKUP(D3112,档案!A:C,3,FALSE)</f>
        <v>武汉开明</v>
      </c>
      <c r="G3112" s="338" t="str">
        <f ca="1">VLOOKUP(D3112,档案!A:B,2,FALSE)</f>
        <v>农商行豹澥支行310028</v>
      </c>
      <c r="H3112" s="328">
        <f ca="1" t="shared" si="489"/>
        <v>45877</v>
      </c>
      <c r="I3112" s="344" t="str">
        <f ca="1" t="shared" si="490"/>
        <v>生产部姜洲强报销7.22-7.24日照钢铁交通费--个人</v>
      </c>
      <c r="J3112" s="344" t="str">
        <f ca="1" t="shared" si="491"/>
        <v>项目成本</v>
      </c>
      <c r="K3112" s="345">
        <f ca="1" t="shared" si="492"/>
        <v>0</v>
      </c>
      <c r="L3112" s="345">
        <f ca="1" t="shared" si="493"/>
        <v>348.5</v>
      </c>
      <c r="M3112" s="345">
        <f ca="1" t="shared" si="494"/>
        <v>496688.650000001</v>
      </c>
      <c r="N3112" s="345">
        <f ca="1" t="shared" si="495"/>
        <v>0</v>
      </c>
    </row>
    <row r="3113" ht="14.25" hidden="1" spans="1:14">
      <c r="A3113" s="334">
        <f>档案!A3112</f>
        <v>0</v>
      </c>
      <c r="B3113" s="334">
        <f ca="1" t="shared" si="488"/>
        <v>1</v>
      </c>
      <c r="D3113" s="334">
        <f ca="1" t="shared" si="496"/>
        <v>9</v>
      </c>
      <c r="E3113" s="327">
        <f ca="1" t="shared" si="497"/>
        <v>1774</v>
      </c>
      <c r="F3113" s="327" t="str">
        <f ca="1">VLOOKUP(D3113,档案!A:C,3,FALSE)</f>
        <v>武汉开明</v>
      </c>
      <c r="G3113" s="338" t="str">
        <f ca="1">VLOOKUP(D3113,档案!A:B,2,FALSE)</f>
        <v>农商行豹澥支行310028</v>
      </c>
      <c r="H3113" s="328">
        <f ca="1" t="shared" si="489"/>
        <v>45877</v>
      </c>
      <c r="I3113" s="344" t="str">
        <f ca="1" t="shared" si="490"/>
        <v>生产部宋超报销新疆伊犁钢铁7.29五金采购费--个人</v>
      </c>
      <c r="J3113" s="344" t="str">
        <f ca="1" t="shared" si="491"/>
        <v>项目成本</v>
      </c>
      <c r="K3113" s="345">
        <f ca="1" t="shared" si="492"/>
        <v>0</v>
      </c>
      <c r="L3113" s="345">
        <f ca="1" t="shared" si="493"/>
        <v>2174</v>
      </c>
      <c r="M3113" s="345">
        <f ca="1" t="shared" si="494"/>
        <v>494514.650000001</v>
      </c>
      <c r="N3113" s="345">
        <f ca="1" t="shared" si="495"/>
        <v>0</v>
      </c>
    </row>
    <row r="3114" ht="14.25" hidden="1" spans="1:14">
      <c r="A3114" s="334">
        <f>档案!A3113</f>
        <v>0</v>
      </c>
      <c r="B3114" s="334">
        <f ca="1" t="shared" si="488"/>
        <v>1</v>
      </c>
      <c r="D3114" s="334">
        <f ca="1" t="shared" si="496"/>
        <v>9</v>
      </c>
      <c r="E3114" s="327">
        <f ca="1" t="shared" si="497"/>
        <v>1775</v>
      </c>
      <c r="F3114" s="327" t="str">
        <f ca="1">VLOOKUP(D3114,档案!A:C,3,FALSE)</f>
        <v>武汉开明</v>
      </c>
      <c r="G3114" s="338" t="str">
        <f ca="1">VLOOKUP(D3114,档案!A:B,2,FALSE)</f>
        <v>农商行豹澥支行310028</v>
      </c>
      <c r="H3114" s="328">
        <f ca="1" t="shared" si="489"/>
        <v>45877</v>
      </c>
      <c r="I3114" s="344" t="str">
        <f ca="1" t="shared" si="490"/>
        <v>生产部宋超报销新疆伊犁钢铁7.21-23五金采购费--个人</v>
      </c>
      <c r="J3114" s="344" t="str">
        <f ca="1" t="shared" si="491"/>
        <v>项目成本</v>
      </c>
      <c r="K3114" s="345">
        <f ca="1" t="shared" si="492"/>
        <v>0</v>
      </c>
      <c r="L3114" s="345">
        <f ca="1" t="shared" si="493"/>
        <v>117</v>
      </c>
      <c r="M3114" s="345">
        <f ca="1" t="shared" si="494"/>
        <v>494397.650000001</v>
      </c>
      <c r="N3114" s="345">
        <f ca="1" t="shared" si="495"/>
        <v>0</v>
      </c>
    </row>
    <row r="3115" ht="14.25" hidden="1" spans="1:14">
      <c r="A3115" s="334">
        <f>档案!A3114</f>
        <v>0</v>
      </c>
      <c r="B3115" s="334">
        <f ca="1" t="shared" si="488"/>
        <v>1</v>
      </c>
      <c r="D3115" s="334">
        <f ca="1" t="shared" si="496"/>
        <v>9</v>
      </c>
      <c r="E3115" s="327">
        <f ca="1" t="shared" si="497"/>
        <v>1776</v>
      </c>
      <c r="F3115" s="327" t="str">
        <f ca="1">VLOOKUP(D3115,档案!A:C,3,FALSE)</f>
        <v>武汉开明</v>
      </c>
      <c r="G3115" s="338" t="str">
        <f ca="1">VLOOKUP(D3115,档案!A:B,2,FALSE)</f>
        <v>农商行豹澥支行310028</v>
      </c>
      <c r="H3115" s="328">
        <f ca="1" t="shared" si="489"/>
        <v>45877</v>
      </c>
      <c r="I3115" s="344" t="str">
        <f ca="1" t="shared" si="490"/>
        <v>生产部宋超报销新疆伊犁钢铁采购沙水泥砖费用--个人</v>
      </c>
      <c r="J3115" s="344" t="str">
        <f ca="1" t="shared" si="491"/>
        <v>项目成本</v>
      </c>
      <c r="K3115" s="345">
        <f ca="1" t="shared" si="492"/>
        <v>0</v>
      </c>
      <c r="L3115" s="345">
        <f ca="1" t="shared" si="493"/>
        <v>540</v>
      </c>
      <c r="M3115" s="345">
        <f ca="1" t="shared" si="494"/>
        <v>493857.650000001</v>
      </c>
      <c r="N3115" s="345">
        <f ca="1" t="shared" si="495"/>
        <v>0</v>
      </c>
    </row>
    <row r="3116" ht="14.25" hidden="1" spans="1:14">
      <c r="A3116" s="334">
        <f>档案!A3115</f>
        <v>0</v>
      </c>
      <c r="B3116" s="334">
        <f ca="1" t="shared" si="488"/>
        <v>1</v>
      </c>
      <c r="D3116" s="334">
        <f ca="1" t="shared" si="496"/>
        <v>9</v>
      </c>
      <c r="E3116" s="327">
        <f ca="1" t="shared" si="497"/>
        <v>1777</v>
      </c>
      <c r="F3116" s="327" t="str">
        <f ca="1">VLOOKUP(D3116,档案!A:C,3,FALSE)</f>
        <v>武汉开明</v>
      </c>
      <c r="G3116" s="338" t="str">
        <f ca="1">VLOOKUP(D3116,档案!A:B,2,FALSE)</f>
        <v>农商行豹澥支行310028</v>
      </c>
      <c r="H3116" s="328">
        <f ca="1" t="shared" si="489"/>
        <v>45877</v>
      </c>
      <c r="I3116" s="344" t="str">
        <f ca="1" t="shared" si="490"/>
        <v>生产部宋超报销新疆伊犁钢铁采购零星材料及工具--个人</v>
      </c>
      <c r="J3116" s="344" t="str">
        <f ca="1" t="shared" si="491"/>
        <v>项目成本</v>
      </c>
      <c r="K3116" s="345">
        <f ca="1" t="shared" si="492"/>
        <v>0</v>
      </c>
      <c r="L3116" s="345">
        <f ca="1" t="shared" si="493"/>
        <v>1285</v>
      </c>
      <c r="M3116" s="345">
        <f ca="1" t="shared" si="494"/>
        <v>492572.650000001</v>
      </c>
      <c r="N3116" s="345">
        <f ca="1" t="shared" si="495"/>
        <v>0</v>
      </c>
    </row>
    <row r="3117" ht="14.25" hidden="1" spans="1:14">
      <c r="A3117" s="334">
        <f>档案!A3116</f>
        <v>0</v>
      </c>
      <c r="B3117" s="334">
        <f ca="1" t="shared" si="488"/>
        <v>1</v>
      </c>
      <c r="D3117" s="334">
        <f ca="1" t="shared" si="496"/>
        <v>9</v>
      </c>
      <c r="E3117" s="327">
        <f ca="1" t="shared" si="497"/>
        <v>1778</v>
      </c>
      <c r="F3117" s="327" t="str">
        <f ca="1">VLOOKUP(D3117,档案!A:C,3,FALSE)</f>
        <v>武汉开明</v>
      </c>
      <c r="G3117" s="338" t="str">
        <f ca="1">VLOOKUP(D3117,档案!A:B,2,FALSE)</f>
        <v>农商行豹澥支行310028</v>
      </c>
      <c r="H3117" s="328">
        <f ca="1" t="shared" si="489"/>
        <v>45877</v>
      </c>
      <c r="I3117" s="344" t="str">
        <f ca="1" t="shared" si="490"/>
        <v>生产部宋超用款新疆伊犁钢铁采购不锈钢弯头配件付伊宁市四通物资经销部--公司</v>
      </c>
      <c r="J3117" s="344" t="str">
        <f ca="1" t="shared" si="491"/>
        <v>项目成本</v>
      </c>
      <c r="K3117" s="345">
        <f ca="1" t="shared" si="492"/>
        <v>0</v>
      </c>
      <c r="L3117" s="345">
        <f ca="1" t="shared" si="493"/>
        <v>980</v>
      </c>
      <c r="M3117" s="345">
        <f ca="1" t="shared" si="494"/>
        <v>491592.650000001</v>
      </c>
      <c r="N3117" s="345">
        <f ca="1" t="shared" si="495"/>
        <v>0</v>
      </c>
    </row>
    <row r="3118" ht="14.25" hidden="1" spans="1:14">
      <c r="A3118" s="334">
        <f>档案!A3117</f>
        <v>0</v>
      </c>
      <c r="B3118" s="334">
        <f ca="1" t="shared" si="488"/>
        <v>1</v>
      </c>
      <c r="D3118" s="334">
        <f ca="1" t="shared" si="496"/>
        <v>9</v>
      </c>
      <c r="E3118" s="327">
        <f ca="1" t="shared" si="497"/>
        <v>1779</v>
      </c>
      <c r="F3118" s="327" t="str">
        <f ca="1">VLOOKUP(D3118,档案!A:C,3,FALSE)</f>
        <v>武汉开明</v>
      </c>
      <c r="G3118" s="338" t="str">
        <f ca="1">VLOOKUP(D3118,档案!A:B,2,FALSE)</f>
        <v>农商行豹澥支行310028</v>
      </c>
      <c r="H3118" s="328">
        <f ca="1" t="shared" si="489"/>
        <v>45877</v>
      </c>
      <c r="I3118" s="344" t="str">
        <f ca="1" t="shared" si="490"/>
        <v>生产部宋超用款新疆伊犁钢铁采购钢筋及地理螺丝钢板制作加工费用付新源县天剑建材经销部--公司</v>
      </c>
      <c r="J3118" s="344" t="str">
        <f ca="1" t="shared" si="491"/>
        <v>项目成本</v>
      </c>
      <c r="K3118" s="345">
        <f ca="1" t="shared" si="492"/>
        <v>0</v>
      </c>
      <c r="L3118" s="345">
        <f ca="1" t="shared" si="493"/>
        <v>19006.75</v>
      </c>
      <c r="M3118" s="345">
        <f ca="1" t="shared" si="494"/>
        <v>472585.900000001</v>
      </c>
      <c r="N3118" s="345">
        <f ca="1" t="shared" si="495"/>
        <v>0</v>
      </c>
    </row>
    <row r="3119" ht="14.25" hidden="1" spans="1:14">
      <c r="A3119" s="334">
        <f>档案!A3118</f>
        <v>0</v>
      </c>
      <c r="B3119" s="334">
        <f ca="1" t="shared" si="488"/>
        <v>1</v>
      </c>
      <c r="D3119" s="334">
        <f ca="1" t="shared" si="496"/>
        <v>9</v>
      </c>
      <c r="E3119" s="327">
        <f ca="1" t="shared" si="497"/>
        <v>1780</v>
      </c>
      <c r="F3119" s="327" t="str">
        <f ca="1">VLOOKUP(D3119,档案!A:C,3,FALSE)</f>
        <v>武汉开明</v>
      </c>
      <c r="G3119" s="338" t="str">
        <f ca="1">VLOOKUP(D3119,档案!A:B,2,FALSE)</f>
        <v>农商行豹澥支行310028</v>
      </c>
      <c r="H3119" s="328">
        <f ca="1" t="shared" si="489"/>
        <v>45877</v>
      </c>
      <c r="I3119" s="344" t="str">
        <f ca="1" t="shared" si="490"/>
        <v>生产部吴有良报销武穴民本钙业售前技术交流的往返路费--个人</v>
      </c>
      <c r="J3119" s="344" t="str">
        <f ca="1" t="shared" si="491"/>
        <v>项目成本</v>
      </c>
      <c r="K3119" s="345">
        <f ca="1" t="shared" si="492"/>
        <v>0</v>
      </c>
      <c r="L3119" s="345">
        <f ca="1" t="shared" si="493"/>
        <v>128</v>
      </c>
      <c r="M3119" s="345">
        <f ca="1" t="shared" si="494"/>
        <v>472457.900000001</v>
      </c>
      <c r="N3119" s="345">
        <f ca="1" t="shared" si="495"/>
        <v>0</v>
      </c>
    </row>
    <row r="3120" ht="14.25" hidden="1" spans="1:14">
      <c r="A3120" s="334">
        <f>档案!A3119</f>
        <v>0</v>
      </c>
      <c r="B3120" s="334">
        <f ca="1" t="shared" si="488"/>
        <v>1</v>
      </c>
      <c r="D3120" s="334">
        <f ca="1" t="shared" si="496"/>
        <v>9</v>
      </c>
      <c r="E3120" s="327">
        <f ca="1" t="shared" si="497"/>
        <v>1781</v>
      </c>
      <c r="F3120" s="327" t="str">
        <f ca="1">VLOOKUP(D3120,档案!A:C,3,FALSE)</f>
        <v>武汉开明</v>
      </c>
      <c r="G3120" s="338" t="str">
        <f ca="1">VLOOKUP(D3120,档案!A:B,2,FALSE)</f>
        <v>农商行豹澥支行310028</v>
      </c>
      <c r="H3120" s="328">
        <f ca="1" t="shared" si="489"/>
        <v>45877</v>
      </c>
      <c r="I3120" s="344" t="str">
        <f ca="1" t="shared" si="490"/>
        <v>生产部何俊杰报销中盐内蒙古7.31材料采购费--个人</v>
      </c>
      <c r="J3120" s="344" t="str">
        <f ca="1" t="shared" si="491"/>
        <v>项目成本</v>
      </c>
      <c r="K3120" s="345">
        <f ca="1" t="shared" si="492"/>
        <v>0</v>
      </c>
      <c r="L3120" s="345">
        <f ca="1" t="shared" si="493"/>
        <v>44</v>
      </c>
      <c r="M3120" s="345">
        <f ca="1" t="shared" si="494"/>
        <v>472413.900000001</v>
      </c>
      <c r="N3120" s="345">
        <f ca="1" t="shared" si="495"/>
        <v>0</v>
      </c>
    </row>
    <row r="3121" ht="14.25" hidden="1" spans="1:14">
      <c r="A3121" s="334">
        <f>档案!A3120</f>
        <v>0</v>
      </c>
      <c r="B3121" s="334">
        <f ca="1" t="shared" si="488"/>
        <v>1</v>
      </c>
      <c r="D3121" s="334">
        <f ca="1" t="shared" si="496"/>
        <v>9</v>
      </c>
      <c r="E3121" s="327">
        <f ca="1" t="shared" si="497"/>
        <v>1782</v>
      </c>
      <c r="F3121" s="327" t="str">
        <f ca="1">VLOOKUP(D3121,档案!A:C,3,FALSE)</f>
        <v>武汉开明</v>
      </c>
      <c r="G3121" s="338" t="str">
        <f ca="1">VLOOKUP(D3121,档案!A:B,2,FALSE)</f>
        <v>农商行豹澥支行310028</v>
      </c>
      <c r="H3121" s="328">
        <f ca="1" t="shared" si="489"/>
        <v>45877</v>
      </c>
      <c r="I3121" s="344" t="str">
        <f ca="1" t="shared" si="490"/>
        <v>生产部何俊杰报销中盐建材零星采购--个人</v>
      </c>
      <c r="J3121" s="344" t="str">
        <f ca="1" t="shared" si="491"/>
        <v>项目成本</v>
      </c>
      <c r="K3121" s="345">
        <f ca="1" t="shared" si="492"/>
        <v>0</v>
      </c>
      <c r="L3121" s="345">
        <f ca="1" t="shared" si="493"/>
        <v>319</v>
      </c>
      <c r="M3121" s="345">
        <f ca="1" t="shared" si="494"/>
        <v>472094.900000001</v>
      </c>
      <c r="N3121" s="345">
        <f ca="1" t="shared" si="495"/>
        <v>0</v>
      </c>
    </row>
    <row r="3122" ht="14.25" hidden="1" spans="1:14">
      <c r="A3122" s="334">
        <f>档案!A3121</f>
        <v>0</v>
      </c>
      <c r="B3122" s="334">
        <f ca="1" t="shared" si="488"/>
        <v>1</v>
      </c>
      <c r="D3122" s="334">
        <f ca="1" t="shared" si="496"/>
        <v>9</v>
      </c>
      <c r="E3122" s="327">
        <f ca="1" t="shared" si="497"/>
        <v>1783</v>
      </c>
      <c r="F3122" s="327" t="str">
        <f ca="1">VLOOKUP(D3122,档案!A:C,3,FALSE)</f>
        <v>武汉开明</v>
      </c>
      <c r="G3122" s="338" t="str">
        <f ca="1">VLOOKUP(D3122,档案!A:B,2,FALSE)</f>
        <v>农商行豹澥支行310028</v>
      </c>
      <c r="H3122" s="328">
        <f ca="1" t="shared" si="489"/>
        <v>45877</v>
      </c>
      <c r="I3122" s="344" t="str">
        <f ca="1" t="shared" si="490"/>
        <v>生产部何俊杰报销内蒙古宜化8.4合成转换器零星采购--个人</v>
      </c>
      <c r="J3122" s="344" t="str">
        <f ca="1" t="shared" si="491"/>
        <v>项目成本</v>
      </c>
      <c r="K3122" s="345">
        <f ca="1" t="shared" si="492"/>
        <v>0</v>
      </c>
      <c r="L3122" s="345">
        <f ca="1" t="shared" si="493"/>
        <v>405</v>
      </c>
      <c r="M3122" s="345">
        <f ca="1" t="shared" si="494"/>
        <v>471689.900000001</v>
      </c>
      <c r="N3122" s="345">
        <f ca="1" t="shared" si="495"/>
        <v>0</v>
      </c>
    </row>
    <row r="3123" ht="14.25" hidden="1" spans="1:14">
      <c r="A3123" s="334">
        <f>档案!A3122</f>
        <v>0</v>
      </c>
      <c r="B3123" s="334">
        <f ca="1" t="shared" si="488"/>
        <v>1</v>
      </c>
      <c r="D3123" s="334">
        <f ca="1" t="shared" si="496"/>
        <v>9</v>
      </c>
      <c r="E3123" s="327">
        <f ca="1" t="shared" si="497"/>
        <v>1784</v>
      </c>
      <c r="F3123" s="327" t="str">
        <f ca="1">VLOOKUP(D3123,档案!A:C,3,FALSE)</f>
        <v>武汉开明</v>
      </c>
      <c r="G3123" s="338" t="str">
        <f ca="1">VLOOKUP(D3123,档案!A:B,2,FALSE)</f>
        <v>农商行豹澥支行310028</v>
      </c>
      <c r="H3123" s="328">
        <f ca="1" t="shared" si="489"/>
        <v>45877</v>
      </c>
      <c r="I3123" s="344" t="str">
        <f ca="1" t="shared" si="490"/>
        <v>生产部何俊杰报销中盐内蒙古350元依维柯加油，100元柴油用于清洗--个人</v>
      </c>
      <c r="J3123" s="344" t="str">
        <f ca="1" t="shared" si="491"/>
        <v>项目成本</v>
      </c>
      <c r="K3123" s="345">
        <f ca="1" t="shared" si="492"/>
        <v>0</v>
      </c>
      <c r="L3123" s="345">
        <f ca="1" t="shared" si="493"/>
        <v>450</v>
      </c>
      <c r="M3123" s="345">
        <f ca="1" t="shared" si="494"/>
        <v>471239.900000001</v>
      </c>
      <c r="N3123" s="345">
        <f ca="1" t="shared" si="495"/>
        <v>0</v>
      </c>
    </row>
    <row r="3124" ht="14.25" hidden="1" spans="1:14">
      <c r="A3124" s="334">
        <f>档案!A3123</f>
        <v>0</v>
      </c>
      <c r="B3124" s="334">
        <f ca="1" t="shared" si="488"/>
        <v>1</v>
      </c>
      <c r="D3124" s="334">
        <f ca="1" t="shared" si="496"/>
        <v>9</v>
      </c>
      <c r="E3124" s="327">
        <f ca="1" t="shared" si="497"/>
        <v>1785</v>
      </c>
      <c r="F3124" s="327" t="str">
        <f ca="1">VLOOKUP(D3124,档案!A:C,3,FALSE)</f>
        <v>武汉开明</v>
      </c>
      <c r="G3124" s="338" t="str">
        <f ca="1">VLOOKUP(D3124,档案!A:B,2,FALSE)</f>
        <v>农商行豹澥支行310028</v>
      </c>
      <c r="H3124" s="328">
        <f ca="1" t="shared" si="489"/>
        <v>45877</v>
      </c>
      <c r="I3124" s="344" t="str">
        <f ca="1" t="shared" si="490"/>
        <v>生产部张泽松报销8.3-8.4日照钢铁回公司交通费--个人</v>
      </c>
      <c r="J3124" s="344" t="str">
        <f ca="1" t="shared" si="491"/>
        <v>项目成本</v>
      </c>
      <c r="K3124" s="345">
        <f ca="1" t="shared" si="492"/>
        <v>0</v>
      </c>
      <c r="L3124" s="345">
        <f ca="1" t="shared" si="493"/>
        <v>217.5</v>
      </c>
      <c r="M3124" s="345">
        <f ca="1" t="shared" si="494"/>
        <v>471022.400000001</v>
      </c>
      <c r="N3124" s="345">
        <f ca="1" t="shared" si="495"/>
        <v>0</v>
      </c>
    </row>
    <row r="3125" ht="14.25" hidden="1" spans="1:14">
      <c r="A3125" s="334">
        <f>档案!A3124</f>
        <v>0</v>
      </c>
      <c r="B3125" s="334">
        <f ca="1" t="shared" si="488"/>
        <v>1</v>
      </c>
      <c r="D3125" s="334">
        <f ca="1" t="shared" si="496"/>
        <v>9</v>
      </c>
      <c r="E3125" s="327">
        <f ca="1" t="shared" si="497"/>
        <v>1786</v>
      </c>
      <c r="F3125" s="327" t="str">
        <f ca="1">VLOOKUP(D3125,档案!A:C,3,FALSE)</f>
        <v>武汉开明</v>
      </c>
      <c r="G3125" s="338" t="str">
        <f ca="1">VLOOKUP(D3125,档案!A:B,2,FALSE)</f>
        <v>农商行豹澥支行310028</v>
      </c>
      <c r="H3125" s="328">
        <f ca="1" t="shared" si="489"/>
        <v>45877</v>
      </c>
      <c r="I3125" s="344" t="str">
        <f ca="1" t="shared" si="490"/>
        <v>生产部闵洋报销内蒙古宜化8.2耗材采购费--个人</v>
      </c>
      <c r="J3125" s="344" t="str">
        <f ca="1" t="shared" si="491"/>
        <v>项目成本</v>
      </c>
      <c r="K3125" s="345">
        <f ca="1" t="shared" si="492"/>
        <v>0</v>
      </c>
      <c r="L3125" s="345">
        <f ca="1" t="shared" si="493"/>
        <v>253</v>
      </c>
      <c r="M3125" s="345">
        <f ca="1" t="shared" si="494"/>
        <v>470769.400000001</v>
      </c>
      <c r="N3125" s="345">
        <f ca="1" t="shared" si="495"/>
        <v>0</v>
      </c>
    </row>
    <row r="3126" ht="14.25" hidden="1" spans="1:14">
      <c r="A3126" s="334">
        <f>档案!A3125</f>
        <v>0</v>
      </c>
      <c r="B3126" s="334">
        <f ca="1" t="shared" si="488"/>
        <v>1</v>
      </c>
      <c r="D3126" s="334">
        <f ca="1" t="shared" si="496"/>
        <v>9</v>
      </c>
      <c r="E3126" s="327">
        <f ca="1" t="shared" si="497"/>
        <v>1787</v>
      </c>
      <c r="F3126" s="327" t="str">
        <f ca="1">VLOOKUP(D3126,档案!A:C,3,FALSE)</f>
        <v>武汉开明</v>
      </c>
      <c r="G3126" s="338" t="str">
        <f ca="1">VLOOKUP(D3126,档案!A:B,2,FALSE)</f>
        <v>农商行豹澥支行310028</v>
      </c>
      <c r="H3126" s="328">
        <f ca="1" t="shared" si="489"/>
        <v>45877</v>
      </c>
      <c r="I3126" s="344" t="str">
        <f ca="1" t="shared" si="490"/>
        <v>生产部闵洋报销内蒙古宜化现场购买灭火毯挡4*4m两块--个人</v>
      </c>
      <c r="J3126" s="344" t="str">
        <f ca="1" t="shared" si="491"/>
        <v>项目成本</v>
      </c>
      <c r="K3126" s="345">
        <f ca="1" t="shared" si="492"/>
        <v>0</v>
      </c>
      <c r="L3126" s="345">
        <f ca="1" t="shared" si="493"/>
        <v>520</v>
      </c>
      <c r="M3126" s="345">
        <f ca="1" t="shared" si="494"/>
        <v>470249.400000001</v>
      </c>
      <c r="N3126" s="345">
        <f ca="1" t="shared" si="495"/>
        <v>0</v>
      </c>
    </row>
    <row r="3127" ht="14.25" hidden="1" spans="1:14">
      <c r="A3127" s="334">
        <f>档案!A3126</f>
        <v>0</v>
      </c>
      <c r="B3127" s="334">
        <f ca="1" t="shared" si="488"/>
        <v>1</v>
      </c>
      <c r="D3127" s="334">
        <f ca="1" t="shared" si="496"/>
        <v>9</v>
      </c>
      <c r="E3127" s="327">
        <f ca="1" t="shared" si="497"/>
        <v>1788</v>
      </c>
      <c r="F3127" s="327" t="str">
        <f ca="1">VLOOKUP(D3127,档案!A:C,3,FALSE)</f>
        <v>武汉开明</v>
      </c>
      <c r="G3127" s="338" t="str">
        <f ca="1">VLOOKUP(D3127,档案!A:B,2,FALSE)</f>
        <v>农商行豹澥支行310028</v>
      </c>
      <c r="H3127" s="328">
        <f ca="1" t="shared" si="489"/>
        <v>45877</v>
      </c>
      <c r="I3127" s="344" t="str">
        <f ca="1" t="shared" si="490"/>
        <v>生产部闵洋报销中盐内蒙古8.6现场购买吊带--个人</v>
      </c>
      <c r="J3127" s="344" t="str">
        <f ca="1" t="shared" si="491"/>
        <v>项目成本</v>
      </c>
      <c r="K3127" s="345">
        <f ca="1" t="shared" si="492"/>
        <v>0</v>
      </c>
      <c r="L3127" s="345">
        <f ca="1" t="shared" si="493"/>
        <v>160</v>
      </c>
      <c r="M3127" s="345">
        <f ca="1" t="shared" si="494"/>
        <v>470089.400000001</v>
      </c>
      <c r="N3127" s="345">
        <f ca="1" t="shared" si="495"/>
        <v>0</v>
      </c>
    </row>
    <row r="3128" ht="14.25" hidden="1" spans="1:14">
      <c r="A3128" s="334">
        <f>档案!A3127</f>
        <v>0</v>
      </c>
      <c r="B3128" s="334">
        <f ca="1" t="shared" si="488"/>
        <v>1</v>
      </c>
      <c r="D3128" s="334">
        <f ca="1" t="shared" si="496"/>
        <v>9</v>
      </c>
      <c r="E3128" s="327">
        <f ca="1" t="shared" si="497"/>
        <v>1789</v>
      </c>
      <c r="F3128" s="327" t="str">
        <f ca="1">VLOOKUP(D3128,档案!A:C,3,FALSE)</f>
        <v>武汉开明</v>
      </c>
      <c r="G3128" s="338" t="str">
        <f ca="1">VLOOKUP(D3128,档案!A:B,2,FALSE)</f>
        <v>农商行豹澥支行310028</v>
      </c>
      <c r="H3128" s="328">
        <f ca="1" t="shared" si="489"/>
        <v>45877</v>
      </c>
      <c r="I3128" s="344" t="str">
        <f ca="1" t="shared" si="490"/>
        <v>生产部孙志南用款日照钢铁三号回转窑大瓦油有铜沫产生需采购油付洛阳正本润滑材料有限公司--公司</v>
      </c>
      <c r="J3128" s="344" t="str">
        <f ca="1" t="shared" si="491"/>
        <v>项目成本</v>
      </c>
      <c r="K3128" s="345">
        <f ca="1" t="shared" si="492"/>
        <v>0</v>
      </c>
      <c r="L3128" s="345">
        <f ca="1" t="shared" si="493"/>
        <v>4590</v>
      </c>
      <c r="M3128" s="345">
        <f ca="1" t="shared" si="494"/>
        <v>465499.400000001</v>
      </c>
      <c r="N3128" s="345">
        <f ca="1" t="shared" si="495"/>
        <v>0</v>
      </c>
    </row>
    <row r="3129" ht="14.25" hidden="1" spans="1:14">
      <c r="A3129" s="334">
        <f>档案!A3128</f>
        <v>0</v>
      </c>
      <c r="B3129" s="334">
        <f ca="1" t="shared" si="488"/>
        <v>1</v>
      </c>
      <c r="D3129" s="334">
        <f ca="1" t="shared" si="496"/>
        <v>9</v>
      </c>
      <c r="E3129" s="327">
        <f ca="1" t="shared" si="497"/>
        <v>1790</v>
      </c>
      <c r="F3129" s="327" t="str">
        <f ca="1">VLOOKUP(D3129,档案!A:C,3,FALSE)</f>
        <v>武汉开明</v>
      </c>
      <c r="G3129" s="338" t="str">
        <f ca="1">VLOOKUP(D3129,档案!A:B,2,FALSE)</f>
        <v>农商行豹澥支行310028</v>
      </c>
      <c r="H3129" s="328">
        <f ca="1" t="shared" si="489"/>
        <v>45877</v>
      </c>
      <c r="I3129" s="344" t="str">
        <f ca="1" t="shared" si="490"/>
        <v>生产部林柱生报销王春红、程惠芳从内蒙、河南去日照煤气管道项目费用--个人</v>
      </c>
      <c r="J3129" s="344" t="str">
        <f ca="1" t="shared" si="491"/>
        <v>项目成本</v>
      </c>
      <c r="K3129" s="345">
        <f ca="1" t="shared" si="492"/>
        <v>0</v>
      </c>
      <c r="L3129" s="345">
        <f ca="1" t="shared" si="493"/>
        <v>1247</v>
      </c>
      <c r="M3129" s="345">
        <f ca="1" t="shared" si="494"/>
        <v>464252.400000001</v>
      </c>
      <c r="N3129" s="345">
        <f ca="1" t="shared" si="495"/>
        <v>0</v>
      </c>
    </row>
    <row r="3130" ht="14.25" hidden="1" spans="1:14">
      <c r="A3130" s="334">
        <f>档案!A3129</f>
        <v>0</v>
      </c>
      <c r="B3130" s="334">
        <f ca="1" t="shared" si="488"/>
        <v>1</v>
      </c>
      <c r="D3130" s="334">
        <f ca="1" t="shared" si="496"/>
        <v>9</v>
      </c>
      <c r="E3130" s="327">
        <f ca="1" t="shared" si="497"/>
        <v>1791</v>
      </c>
      <c r="F3130" s="327" t="str">
        <f ca="1">VLOOKUP(D3130,档案!A:C,3,FALSE)</f>
        <v>武汉开明</v>
      </c>
      <c r="G3130" s="338" t="str">
        <f ca="1">VLOOKUP(D3130,档案!A:B,2,FALSE)</f>
        <v>农商行豹澥支行310028</v>
      </c>
      <c r="H3130" s="328">
        <f ca="1" t="shared" si="489"/>
        <v>45877</v>
      </c>
      <c r="I3130" s="344" t="str">
        <f ca="1" t="shared" si="490"/>
        <v>生产部李权智用款湖北岚丹的工作服42套付武汉市黄陂区职安劳保用品经营部--公司</v>
      </c>
      <c r="J3130" s="344" t="str">
        <f ca="1" t="shared" si="491"/>
        <v>项目成本</v>
      </c>
      <c r="K3130" s="345">
        <f ca="1" t="shared" si="492"/>
        <v>0</v>
      </c>
      <c r="L3130" s="345">
        <f ca="1" t="shared" si="493"/>
        <v>3612</v>
      </c>
      <c r="M3130" s="345">
        <f ca="1" t="shared" si="494"/>
        <v>460640.400000001</v>
      </c>
      <c r="N3130" s="345">
        <f ca="1" t="shared" si="495"/>
        <v>0</v>
      </c>
    </row>
    <row r="3131" ht="14.25" hidden="1" spans="1:14">
      <c r="A3131" s="334">
        <f>档案!A3130</f>
        <v>0</v>
      </c>
      <c r="B3131" s="334">
        <f ca="1" t="shared" si="488"/>
        <v>1</v>
      </c>
      <c r="D3131" s="334">
        <f ca="1" t="shared" si="496"/>
        <v>9</v>
      </c>
      <c r="E3131" s="327">
        <f ca="1" t="shared" si="497"/>
        <v>1792</v>
      </c>
      <c r="F3131" s="327" t="str">
        <f ca="1">VLOOKUP(D3131,档案!A:C,3,FALSE)</f>
        <v>武汉开明</v>
      </c>
      <c r="G3131" s="338" t="str">
        <f ca="1">VLOOKUP(D3131,档案!A:B,2,FALSE)</f>
        <v>农商行豹澥支行310028</v>
      </c>
      <c r="H3131" s="328">
        <f ca="1" t="shared" si="489"/>
        <v>45877</v>
      </c>
      <c r="I3131" s="344" t="str">
        <f ca="1" t="shared" si="490"/>
        <v>生产部李权智用款行车报检，检查需要带证行车工，半天时间400元付周靖--个人</v>
      </c>
      <c r="J3131" s="344" t="str">
        <f ca="1" t="shared" si="491"/>
        <v>项目成本</v>
      </c>
      <c r="K3131" s="345">
        <f ca="1" t="shared" si="492"/>
        <v>0</v>
      </c>
      <c r="L3131" s="345">
        <f ca="1" t="shared" si="493"/>
        <v>400</v>
      </c>
      <c r="M3131" s="345">
        <f ca="1" t="shared" si="494"/>
        <v>460240.400000001</v>
      </c>
      <c r="N3131" s="345">
        <f ca="1" t="shared" si="495"/>
        <v>0</v>
      </c>
    </row>
    <row r="3132" ht="14.25" hidden="1" spans="1:14">
      <c r="A3132" s="334">
        <f>档案!A3131</f>
        <v>0</v>
      </c>
      <c r="B3132" s="334">
        <f ca="1" t="shared" si="488"/>
        <v>1</v>
      </c>
      <c r="D3132" s="334">
        <f ca="1" t="shared" si="496"/>
        <v>9</v>
      </c>
      <c r="E3132" s="327">
        <f ca="1" t="shared" si="497"/>
        <v>1793</v>
      </c>
      <c r="F3132" s="327" t="str">
        <f ca="1">VLOOKUP(D3132,档案!A:C,3,FALSE)</f>
        <v>武汉开明</v>
      </c>
      <c r="G3132" s="338" t="str">
        <f ca="1">VLOOKUP(D3132,档案!A:B,2,FALSE)</f>
        <v>农商行豹澥支行310028</v>
      </c>
      <c r="H3132" s="328">
        <f ca="1" t="shared" si="489"/>
        <v>45877</v>
      </c>
      <c r="I3132" s="344" t="str">
        <f ca="1" t="shared" si="490"/>
        <v>生产部房延云报销江西赣锋锂业六棱角扳手一把18元--个人</v>
      </c>
      <c r="J3132" s="344" t="str">
        <f ca="1" t="shared" si="491"/>
        <v>项目成本</v>
      </c>
      <c r="K3132" s="345">
        <f ca="1" t="shared" si="492"/>
        <v>0</v>
      </c>
      <c r="L3132" s="345">
        <f ca="1" t="shared" si="493"/>
        <v>18</v>
      </c>
      <c r="M3132" s="345">
        <f ca="1" t="shared" si="494"/>
        <v>460222.400000001</v>
      </c>
      <c r="N3132" s="345">
        <f ca="1" t="shared" si="495"/>
        <v>0</v>
      </c>
    </row>
    <row r="3133" ht="14.25" hidden="1" spans="1:14">
      <c r="A3133" s="334">
        <f>档案!A3132</f>
        <v>0</v>
      </c>
      <c r="B3133" s="334">
        <f ca="1" t="shared" si="488"/>
        <v>1</v>
      </c>
      <c r="D3133" s="334">
        <f ca="1" t="shared" si="496"/>
        <v>9</v>
      </c>
      <c r="E3133" s="327">
        <f ca="1" t="shared" si="497"/>
        <v>1794</v>
      </c>
      <c r="F3133" s="327" t="str">
        <f ca="1">VLOOKUP(D3133,档案!A:C,3,FALSE)</f>
        <v>武汉开明</v>
      </c>
      <c r="G3133" s="338" t="str">
        <f ca="1">VLOOKUP(D3133,档案!A:B,2,FALSE)</f>
        <v>农商行豹澥支行310028</v>
      </c>
      <c r="H3133" s="328">
        <f ca="1" t="shared" si="489"/>
        <v>45877</v>
      </c>
      <c r="I3133" s="344" t="str">
        <f ca="1" t="shared" si="490"/>
        <v>生产部吴有良报销广安公司回转窑动静态检测项目7.23-7.24交通费--个人</v>
      </c>
      <c r="J3133" s="344" t="str">
        <f ca="1" t="shared" si="491"/>
        <v>项目成本</v>
      </c>
      <c r="K3133" s="345">
        <f ca="1" t="shared" si="492"/>
        <v>0</v>
      </c>
      <c r="L3133" s="345">
        <f ca="1" t="shared" si="493"/>
        <v>177.2</v>
      </c>
      <c r="M3133" s="345">
        <f ca="1" t="shared" si="494"/>
        <v>460045.200000001</v>
      </c>
      <c r="N3133" s="345">
        <f ca="1" t="shared" si="495"/>
        <v>0</v>
      </c>
    </row>
    <row r="3134" ht="14.25" hidden="1" spans="1:14">
      <c r="A3134" s="334">
        <f>档案!A3133</f>
        <v>0</v>
      </c>
      <c r="B3134" s="334">
        <f ca="1" t="shared" si="488"/>
        <v>1</v>
      </c>
      <c r="D3134" s="334">
        <f ca="1" t="shared" si="496"/>
        <v>9</v>
      </c>
      <c r="E3134" s="327">
        <f ca="1" t="shared" si="497"/>
        <v>1795</v>
      </c>
      <c r="F3134" s="327" t="str">
        <f ca="1">VLOOKUP(D3134,档案!A:C,3,FALSE)</f>
        <v>武汉开明</v>
      </c>
      <c r="G3134" s="338" t="str">
        <f ca="1">VLOOKUP(D3134,档案!A:B,2,FALSE)</f>
        <v>农商行豹澥支行310028</v>
      </c>
      <c r="H3134" s="328">
        <f ca="1" t="shared" si="489"/>
        <v>45877</v>
      </c>
      <c r="I3134" s="344" t="str">
        <f ca="1" t="shared" si="490"/>
        <v>生产部项小生报销7.25-7.26日照转曲阳金隅水泥厂交通费--个人</v>
      </c>
      <c r="J3134" s="344" t="str">
        <f ca="1" t="shared" si="491"/>
        <v>项目成本</v>
      </c>
      <c r="K3134" s="345">
        <f ca="1" t="shared" si="492"/>
        <v>0</v>
      </c>
      <c r="L3134" s="345">
        <f ca="1" t="shared" si="493"/>
        <v>383.54</v>
      </c>
      <c r="M3134" s="345">
        <f ca="1" t="shared" si="494"/>
        <v>459661.660000001</v>
      </c>
      <c r="N3134" s="345">
        <f ca="1" t="shared" si="495"/>
        <v>0</v>
      </c>
    </row>
    <row r="3135" ht="14.25" hidden="1" spans="1:14">
      <c r="A3135" s="334">
        <f>档案!A3134</f>
        <v>0</v>
      </c>
      <c r="B3135" s="334">
        <f ca="1" t="shared" si="488"/>
        <v>1</v>
      </c>
      <c r="D3135" s="334">
        <f ca="1" t="shared" si="496"/>
        <v>9</v>
      </c>
      <c r="E3135" s="327">
        <f ca="1" t="shared" si="497"/>
        <v>1796</v>
      </c>
      <c r="F3135" s="327" t="str">
        <f ca="1">VLOOKUP(D3135,档案!A:C,3,FALSE)</f>
        <v>武汉开明</v>
      </c>
      <c r="G3135" s="338" t="str">
        <f ca="1">VLOOKUP(D3135,档案!A:B,2,FALSE)</f>
        <v>农商行豹澥支行310028</v>
      </c>
      <c r="H3135" s="328">
        <f ca="1" t="shared" si="489"/>
        <v>45877</v>
      </c>
      <c r="I3135" s="344" t="str">
        <f ca="1" t="shared" si="490"/>
        <v>生产部林维报销日照钢铁降瓦窑高温采购费--个人</v>
      </c>
      <c r="J3135" s="344" t="str">
        <f ca="1" t="shared" si="491"/>
        <v>项目成本</v>
      </c>
      <c r="K3135" s="345">
        <f ca="1" t="shared" si="492"/>
        <v>0</v>
      </c>
      <c r="L3135" s="345">
        <f ca="1" t="shared" si="493"/>
        <v>40</v>
      </c>
      <c r="M3135" s="345">
        <f ca="1" t="shared" si="494"/>
        <v>459621.660000001</v>
      </c>
      <c r="N3135" s="345">
        <f ca="1" t="shared" si="495"/>
        <v>0</v>
      </c>
    </row>
    <row r="3136" ht="14.25" hidden="1" spans="1:14">
      <c r="A3136" s="334">
        <f>档案!A3135</f>
        <v>0</v>
      </c>
      <c r="B3136" s="334">
        <f ca="1" t="shared" si="488"/>
        <v>1</v>
      </c>
      <c r="D3136" s="334">
        <f ca="1" t="shared" si="496"/>
        <v>9</v>
      </c>
      <c r="E3136" s="327">
        <f ca="1" t="shared" si="497"/>
        <v>1797</v>
      </c>
      <c r="F3136" s="327" t="str">
        <f ca="1">VLOOKUP(D3136,档案!A:C,3,FALSE)</f>
        <v>武汉开明</v>
      </c>
      <c r="G3136" s="338" t="str">
        <f ca="1">VLOOKUP(D3136,档案!A:B,2,FALSE)</f>
        <v>农商行豹澥支行310028</v>
      </c>
      <c r="H3136" s="328">
        <f ca="1" t="shared" si="489"/>
        <v>45877</v>
      </c>
      <c r="I3136" s="344" t="str">
        <f ca="1" t="shared" si="490"/>
        <v>生产部何俊杰用款中盐内蒙古外协人员预支生活费--个人</v>
      </c>
      <c r="J3136" s="344" t="str">
        <f ca="1" t="shared" si="491"/>
        <v>项目成本</v>
      </c>
      <c r="K3136" s="345">
        <f ca="1" t="shared" si="492"/>
        <v>0</v>
      </c>
      <c r="L3136" s="345">
        <f ca="1" t="shared" si="493"/>
        <v>29000</v>
      </c>
      <c r="M3136" s="345">
        <f ca="1" t="shared" si="494"/>
        <v>430621.660000001</v>
      </c>
      <c r="N3136" s="345">
        <f ca="1" t="shared" si="495"/>
        <v>0</v>
      </c>
    </row>
    <row r="3137" ht="14.25" hidden="1" spans="1:14">
      <c r="A3137" s="334">
        <f>档案!A3136</f>
        <v>0</v>
      </c>
      <c r="B3137" s="334">
        <f ca="1" t="shared" si="488"/>
        <v>1</v>
      </c>
      <c r="D3137" s="334">
        <f ca="1" t="shared" si="496"/>
        <v>9</v>
      </c>
      <c r="E3137" s="327">
        <f ca="1" t="shared" si="497"/>
        <v>1798</v>
      </c>
      <c r="F3137" s="327" t="str">
        <f ca="1">VLOOKUP(D3137,档案!A:C,3,FALSE)</f>
        <v>武汉开明</v>
      </c>
      <c r="G3137" s="338" t="str">
        <f ca="1">VLOOKUP(D3137,档案!A:B,2,FALSE)</f>
        <v>农商行豹澥支行310028</v>
      </c>
      <c r="H3137" s="328">
        <f ca="1" t="shared" si="489"/>
        <v>45877</v>
      </c>
      <c r="I3137" s="344" t="str">
        <f ca="1" t="shared" si="490"/>
        <v>生产部何俊杰用款内蒙古宜化外协人员预支生活费--个人</v>
      </c>
      <c r="J3137" s="344" t="str">
        <f ca="1" t="shared" si="491"/>
        <v>项目成本</v>
      </c>
      <c r="K3137" s="345">
        <f ca="1" t="shared" si="492"/>
        <v>0</v>
      </c>
      <c r="L3137" s="345">
        <f ca="1" t="shared" si="493"/>
        <v>21000</v>
      </c>
      <c r="M3137" s="345">
        <f ca="1" t="shared" si="494"/>
        <v>409621.660000001</v>
      </c>
      <c r="N3137" s="345">
        <f ca="1" t="shared" si="495"/>
        <v>0</v>
      </c>
    </row>
    <row r="3138" ht="14.25" hidden="1" spans="1:14">
      <c r="A3138" s="334">
        <f>档案!A3137</f>
        <v>0</v>
      </c>
      <c r="B3138" s="334">
        <f ca="1" t="shared" si="488"/>
        <v>1</v>
      </c>
      <c r="D3138" s="334">
        <f ca="1" t="shared" si="496"/>
        <v>9</v>
      </c>
      <c r="E3138" s="327">
        <f ca="1" t="shared" si="497"/>
        <v>1799</v>
      </c>
      <c r="F3138" s="327" t="str">
        <f ca="1">VLOOKUP(D3138,档案!A:C,3,FALSE)</f>
        <v>武汉开明</v>
      </c>
      <c r="G3138" s="338" t="str">
        <f ca="1">VLOOKUP(D3138,档案!A:B,2,FALSE)</f>
        <v>农商行豹澥支行310028</v>
      </c>
      <c r="H3138" s="328">
        <f ca="1" t="shared" si="489"/>
        <v>45877</v>
      </c>
      <c r="I3138" s="344" t="str">
        <f ca="1" t="shared" si="490"/>
        <v>生产部马全花用款青海发投一期渣场二、三、四级泵站出口平台母管更换项目高国俊团队农民工工资131851元--个人</v>
      </c>
      <c r="J3138" s="344" t="str">
        <f ca="1" t="shared" si="491"/>
        <v>项目成本</v>
      </c>
      <c r="K3138" s="345">
        <f ca="1" t="shared" si="492"/>
        <v>0</v>
      </c>
      <c r="L3138" s="345">
        <f ca="1" t="shared" si="493"/>
        <v>131851</v>
      </c>
      <c r="M3138" s="345">
        <f ca="1" t="shared" si="494"/>
        <v>277770.660000001</v>
      </c>
      <c r="N3138" s="345">
        <f ca="1" t="shared" si="495"/>
        <v>0</v>
      </c>
    </row>
    <row r="3139" ht="14.25" hidden="1" spans="1:14">
      <c r="A3139" s="334">
        <f>档案!A3138</f>
        <v>0</v>
      </c>
      <c r="B3139" s="334">
        <f ca="1" t="shared" ref="B3139:B3202" si="498">COUNTA(INDIRECT("'"&amp;A3139&amp;"'!a:a"))</f>
        <v>1</v>
      </c>
      <c r="D3139" s="334">
        <f ca="1" t="shared" si="496"/>
        <v>9</v>
      </c>
      <c r="E3139" s="327">
        <f ca="1" t="shared" si="497"/>
        <v>1800</v>
      </c>
      <c r="F3139" s="327" t="str">
        <f ca="1">VLOOKUP(D3139,档案!A:C,3,FALSE)</f>
        <v>武汉开明</v>
      </c>
      <c r="G3139" s="338" t="str">
        <f ca="1">VLOOKUP(D3139,档案!A:B,2,FALSE)</f>
        <v>农商行豹澥支行310028</v>
      </c>
      <c r="H3139" s="328">
        <f ca="1" t="shared" ref="H3139:H3202" si="499">INDEX(INDIRECT("'"&amp;$D3139&amp;"'!A:g"),$E3139,COLUMN()-7)</f>
        <v>45877</v>
      </c>
      <c r="I3139" s="344" t="str">
        <f ca="1" t="shared" ref="I3139:I3202" si="500">INDEX(INDIRECT("'"&amp;$D3139&amp;"'!A:g"),$E3139,COLUMN()-7)</f>
        <v>武汉农商行转湖北岚丹</v>
      </c>
      <c r="J3139" s="344" t="str">
        <f ca="1" t="shared" ref="J3139:J3202" si="501">INDEX(INDIRECT("'"&amp;$D3139&amp;"'!A:g"),$E3139,COLUMN()-7)</f>
        <v>转出他行或提现</v>
      </c>
      <c r="K3139" s="345">
        <f ca="1" t="shared" ref="K3139:K3202" si="502">INDEX(INDIRECT("'"&amp;$D3139&amp;"'!A:g"),$E3139,COLUMN()-7)</f>
        <v>0</v>
      </c>
      <c r="L3139" s="345">
        <f ca="1" t="shared" ref="L3139:L3202" si="503">INDEX(INDIRECT("'"&amp;$D3139&amp;"'!A:g"),$E3139,COLUMN()-7)</f>
        <v>10000</v>
      </c>
      <c r="M3139" s="345">
        <f ca="1" t="shared" ref="M3139:M3202" si="504">INDEX(INDIRECT("'"&amp;$D3139&amp;"'!A:g"),$E3139,COLUMN()-7)</f>
        <v>267770.660000001</v>
      </c>
      <c r="N3139" s="345">
        <f ca="1" t="shared" ref="N3139:N3202" si="505">INDEX(INDIRECT("'"&amp;$D3139&amp;"'!A:g"),$E3139,COLUMN()-7)</f>
        <v>0</v>
      </c>
    </row>
    <row r="3140" ht="14.25" hidden="1" spans="1:14">
      <c r="A3140" s="334">
        <f>档案!A3139</f>
        <v>0</v>
      </c>
      <c r="B3140" s="334">
        <f ca="1" t="shared" si="498"/>
        <v>1</v>
      </c>
      <c r="D3140" s="334">
        <f ca="1" t="shared" ref="D3140:D3203" si="506">IF(E3139&gt;=VLOOKUP(D3139,A:B,2,FALSE),D3139+1,D3139)</f>
        <v>9</v>
      </c>
      <c r="E3140" s="327">
        <f ca="1" t="shared" ref="E3140:E3203" si="507">IF(E3139&gt;=VLOOKUP(D3139,A:B,2,FALSE),3,E3139+1)</f>
        <v>1801</v>
      </c>
      <c r="F3140" s="327" t="str">
        <f ca="1">VLOOKUP(D3140,档案!A:C,3,FALSE)</f>
        <v>武汉开明</v>
      </c>
      <c r="G3140" s="338" t="str">
        <f ca="1">VLOOKUP(D3140,档案!A:B,2,FALSE)</f>
        <v>农商行豹澥支行310028</v>
      </c>
      <c r="H3140" s="328">
        <f ca="1" t="shared" si="499"/>
        <v>45877</v>
      </c>
      <c r="I3140" s="344" t="str">
        <f ca="1" t="shared" si="500"/>
        <v>生产部吴有良报销成渝钒钛7.24-7.28交通费--个人</v>
      </c>
      <c r="J3140" s="344" t="str">
        <f ca="1" t="shared" si="501"/>
        <v>项目成本</v>
      </c>
      <c r="K3140" s="345">
        <f ca="1" t="shared" si="502"/>
        <v>0</v>
      </c>
      <c r="L3140" s="345">
        <f ca="1" t="shared" si="503"/>
        <v>736.79</v>
      </c>
      <c r="M3140" s="345">
        <f ca="1" t="shared" si="504"/>
        <v>267033.870000001</v>
      </c>
      <c r="N3140" s="345">
        <f ca="1" t="shared" si="505"/>
        <v>0</v>
      </c>
    </row>
    <row r="3141" ht="14.25" hidden="1" spans="1:14">
      <c r="A3141" s="334">
        <f>档案!A3140</f>
        <v>0</v>
      </c>
      <c r="B3141" s="334">
        <f ca="1" t="shared" si="498"/>
        <v>1</v>
      </c>
      <c r="D3141" s="334">
        <f ca="1" t="shared" si="506"/>
        <v>9</v>
      </c>
      <c r="E3141" s="327">
        <f ca="1" t="shared" si="507"/>
        <v>1802</v>
      </c>
      <c r="F3141" s="327" t="str">
        <f ca="1">VLOOKUP(D3141,档案!A:C,3,FALSE)</f>
        <v>武汉开明</v>
      </c>
      <c r="G3141" s="338" t="str">
        <f ca="1">VLOOKUP(D3141,档案!A:B,2,FALSE)</f>
        <v>农商行豹澥支行310028</v>
      </c>
      <c r="H3141" s="328">
        <f ca="1" t="shared" si="499"/>
        <v>45877</v>
      </c>
      <c r="I3141" s="344" t="str">
        <f ca="1" t="shared" si="500"/>
        <v>生产部王国志报销工具及一人跟车到赣锋锂业物流费--个人</v>
      </c>
      <c r="J3141" s="344" t="str">
        <f ca="1" t="shared" si="501"/>
        <v>项目成本</v>
      </c>
      <c r="K3141" s="345">
        <f ca="1" t="shared" si="502"/>
        <v>0</v>
      </c>
      <c r="L3141" s="345">
        <f ca="1" t="shared" si="503"/>
        <v>120</v>
      </c>
      <c r="M3141" s="345">
        <f ca="1" t="shared" si="504"/>
        <v>266913.870000001</v>
      </c>
      <c r="N3141" s="345">
        <f ca="1" t="shared" si="505"/>
        <v>0</v>
      </c>
    </row>
    <row r="3142" ht="14.25" hidden="1" spans="1:14">
      <c r="A3142" s="334">
        <f>档案!A3141</f>
        <v>0</v>
      </c>
      <c r="B3142" s="334">
        <f ca="1" t="shared" si="498"/>
        <v>1</v>
      </c>
      <c r="D3142" s="334">
        <f ca="1" t="shared" si="506"/>
        <v>9</v>
      </c>
      <c r="E3142" s="327">
        <f ca="1" t="shared" si="507"/>
        <v>1803</v>
      </c>
      <c r="F3142" s="327" t="str">
        <f ca="1">VLOOKUP(D3142,档案!A:C,3,FALSE)</f>
        <v>武汉开明</v>
      </c>
      <c r="G3142" s="338" t="str">
        <f ca="1">VLOOKUP(D3142,档案!A:B,2,FALSE)</f>
        <v>农商行豹澥支行310028</v>
      </c>
      <c r="H3142" s="328">
        <f ca="1" t="shared" si="499"/>
        <v>45877</v>
      </c>
      <c r="I3142" s="344" t="str">
        <f ca="1" t="shared" si="500"/>
        <v>销售部陈涛报销8.2招待华新领导购买烟，茶叶及餐费</v>
      </c>
      <c r="J3142" s="344" t="str">
        <f ca="1" t="shared" si="501"/>
        <v>项目成本</v>
      </c>
      <c r="K3142" s="345">
        <f ca="1" t="shared" si="502"/>
        <v>0</v>
      </c>
      <c r="L3142" s="345">
        <f ca="1" t="shared" si="503"/>
        <v>1260</v>
      </c>
      <c r="M3142" s="345">
        <f ca="1" t="shared" si="504"/>
        <v>265653.870000001</v>
      </c>
      <c r="N3142" s="345">
        <f ca="1" t="shared" si="505"/>
        <v>0</v>
      </c>
    </row>
    <row r="3143" ht="14.25" hidden="1" spans="1:14">
      <c r="A3143" s="334">
        <f>档案!A3142</f>
        <v>0</v>
      </c>
      <c r="B3143" s="334">
        <f ca="1" t="shared" si="498"/>
        <v>1</v>
      </c>
      <c r="D3143" s="334">
        <f ca="1" t="shared" si="506"/>
        <v>9</v>
      </c>
      <c r="E3143" s="327">
        <f ca="1" t="shared" si="507"/>
        <v>1804</v>
      </c>
      <c r="F3143" s="327" t="str">
        <f ca="1">VLOOKUP(D3143,档案!A:C,3,FALSE)</f>
        <v>武汉开明</v>
      </c>
      <c r="G3143" s="338" t="str">
        <f ca="1">VLOOKUP(D3143,档案!A:B,2,FALSE)</f>
        <v>农商行豹澥支行310028</v>
      </c>
      <c r="H3143" s="328">
        <f ca="1" t="shared" si="499"/>
        <v>45877</v>
      </c>
      <c r="I3143" s="344" t="str">
        <f ca="1" t="shared" si="500"/>
        <v>销售部刘江波报销8.4招待伊犁钢铁领导餐费</v>
      </c>
      <c r="J3143" s="344" t="str">
        <f ca="1" t="shared" si="501"/>
        <v>项目成本</v>
      </c>
      <c r="K3143" s="345">
        <f ca="1" t="shared" si="502"/>
        <v>0</v>
      </c>
      <c r="L3143" s="345">
        <f ca="1" t="shared" si="503"/>
        <v>300</v>
      </c>
      <c r="M3143" s="345">
        <f ca="1" t="shared" si="504"/>
        <v>265353.870000001</v>
      </c>
      <c r="N3143" s="345">
        <f ca="1" t="shared" si="505"/>
        <v>0</v>
      </c>
    </row>
    <row r="3144" ht="14.25" hidden="1" spans="1:14">
      <c r="A3144" s="334">
        <f>档案!A3143</f>
        <v>0</v>
      </c>
      <c r="B3144" s="334">
        <f ca="1" t="shared" si="498"/>
        <v>1</v>
      </c>
      <c r="D3144" s="334">
        <f ca="1" t="shared" si="506"/>
        <v>9</v>
      </c>
      <c r="E3144" s="327">
        <f ca="1" t="shared" si="507"/>
        <v>1805</v>
      </c>
      <c r="F3144" s="327" t="str">
        <f ca="1">VLOOKUP(D3144,档案!A:C,3,FALSE)</f>
        <v>武汉开明</v>
      </c>
      <c r="G3144" s="338" t="str">
        <f ca="1">VLOOKUP(D3144,档案!A:B,2,FALSE)</f>
        <v>农商行豹澥支行310028</v>
      </c>
      <c r="H3144" s="328">
        <f ca="1" t="shared" si="499"/>
        <v>45878</v>
      </c>
      <c r="I3144" s="344" t="str">
        <f ca="1" t="shared" si="500"/>
        <v>ETC扣款</v>
      </c>
      <c r="J3144" s="344" t="str">
        <f ca="1" t="shared" si="501"/>
        <v>项目成本</v>
      </c>
      <c r="K3144" s="345">
        <f ca="1" t="shared" si="502"/>
        <v>0</v>
      </c>
      <c r="L3144" s="345">
        <f ca="1" t="shared" si="503"/>
        <v>21.7</v>
      </c>
      <c r="M3144" s="345">
        <f ca="1" t="shared" si="504"/>
        <v>265332.170000001</v>
      </c>
      <c r="N3144" s="345">
        <f ca="1" t="shared" si="505"/>
        <v>0</v>
      </c>
    </row>
    <row r="3145" ht="14.25" hidden="1" spans="1:14">
      <c r="A3145" s="334">
        <f>档案!A3144</f>
        <v>0</v>
      </c>
      <c r="B3145" s="334">
        <f ca="1" t="shared" si="498"/>
        <v>1</v>
      </c>
      <c r="D3145" s="334">
        <f ca="1" t="shared" si="506"/>
        <v>9</v>
      </c>
      <c r="E3145" s="327">
        <f ca="1" t="shared" si="507"/>
        <v>1806</v>
      </c>
      <c r="F3145" s="327" t="str">
        <f ca="1">VLOOKUP(D3145,档案!A:C,3,FALSE)</f>
        <v>武汉开明</v>
      </c>
      <c r="G3145" s="338" t="str">
        <f ca="1">VLOOKUP(D3145,档案!A:B,2,FALSE)</f>
        <v>农商行豹澥支行310028</v>
      </c>
      <c r="H3145" s="328">
        <f ca="1" t="shared" si="499"/>
        <v>45878</v>
      </c>
      <c r="I3145" s="344" t="str">
        <f ca="1" t="shared" si="500"/>
        <v>ETC扣款</v>
      </c>
      <c r="J3145" s="344" t="str">
        <f ca="1" t="shared" si="501"/>
        <v>项目成本</v>
      </c>
      <c r="K3145" s="345">
        <f ca="1" t="shared" si="502"/>
        <v>0</v>
      </c>
      <c r="L3145" s="345">
        <f ca="1" t="shared" si="503"/>
        <v>105.45</v>
      </c>
      <c r="M3145" s="345">
        <f ca="1" t="shared" si="504"/>
        <v>265226.720000001</v>
      </c>
      <c r="N3145" s="345">
        <f ca="1" t="shared" si="505"/>
        <v>0</v>
      </c>
    </row>
    <row r="3146" ht="14.25" hidden="1" spans="1:14">
      <c r="A3146" s="334">
        <f>档案!A3145</f>
        <v>0</v>
      </c>
      <c r="B3146" s="334">
        <f ca="1" t="shared" si="498"/>
        <v>1</v>
      </c>
      <c r="D3146" s="334">
        <f ca="1" t="shared" si="506"/>
        <v>9</v>
      </c>
      <c r="E3146" s="327">
        <f ca="1" t="shared" si="507"/>
        <v>1807</v>
      </c>
      <c r="F3146" s="327" t="str">
        <f ca="1">VLOOKUP(D3146,档案!A:C,3,FALSE)</f>
        <v>武汉开明</v>
      </c>
      <c r="G3146" s="338" t="str">
        <f ca="1">VLOOKUP(D3146,档案!A:B,2,FALSE)</f>
        <v>农商行豹澥支行310028</v>
      </c>
      <c r="H3146" s="328">
        <f ca="1" t="shared" si="499"/>
        <v>45878</v>
      </c>
      <c r="I3146" s="344" t="str">
        <f ca="1" t="shared" si="500"/>
        <v>ETC扣款</v>
      </c>
      <c r="J3146" s="344" t="str">
        <f ca="1" t="shared" si="501"/>
        <v>项目成本</v>
      </c>
      <c r="K3146" s="345">
        <f ca="1" t="shared" si="502"/>
        <v>0</v>
      </c>
      <c r="L3146" s="345">
        <f ca="1" t="shared" si="503"/>
        <v>29.45</v>
      </c>
      <c r="M3146" s="345">
        <f ca="1" t="shared" si="504"/>
        <v>265197.270000001</v>
      </c>
      <c r="N3146" s="345">
        <f ca="1" t="shared" si="505"/>
        <v>0</v>
      </c>
    </row>
    <row r="3147" ht="14.25" hidden="1" spans="1:14">
      <c r="A3147" s="334">
        <f>档案!A3146</f>
        <v>0</v>
      </c>
      <c r="B3147" s="334">
        <f ca="1" t="shared" si="498"/>
        <v>1</v>
      </c>
      <c r="D3147" s="334">
        <f ca="1" t="shared" si="506"/>
        <v>9</v>
      </c>
      <c r="E3147" s="327">
        <f ca="1" t="shared" si="507"/>
        <v>1808</v>
      </c>
      <c r="F3147" s="327" t="str">
        <f ca="1">VLOOKUP(D3147,档案!A:C,3,FALSE)</f>
        <v>武汉开明</v>
      </c>
      <c r="G3147" s="338" t="str">
        <f ca="1">VLOOKUP(D3147,档案!A:B,2,FALSE)</f>
        <v>农商行豹澥支行310028</v>
      </c>
      <c r="H3147" s="328">
        <f ca="1" t="shared" si="499"/>
        <v>45879</v>
      </c>
      <c r="I3147" s="344" t="str">
        <f ca="1" t="shared" si="500"/>
        <v>ETC扣款</v>
      </c>
      <c r="J3147" s="344" t="str">
        <f ca="1" t="shared" si="501"/>
        <v>项目成本</v>
      </c>
      <c r="K3147" s="345">
        <f ca="1" t="shared" si="502"/>
        <v>0</v>
      </c>
      <c r="L3147" s="345">
        <f ca="1" t="shared" si="503"/>
        <v>120.65</v>
      </c>
      <c r="M3147" s="345">
        <f ca="1" t="shared" si="504"/>
        <v>265076.620000001</v>
      </c>
      <c r="N3147" s="345">
        <f ca="1" t="shared" si="505"/>
        <v>0</v>
      </c>
    </row>
    <row r="3148" ht="14.25" hidden="1" spans="1:14">
      <c r="A3148" s="334">
        <f>档案!A3147</f>
        <v>0</v>
      </c>
      <c r="B3148" s="334">
        <f ca="1" t="shared" si="498"/>
        <v>1</v>
      </c>
      <c r="D3148" s="334">
        <f ca="1" t="shared" si="506"/>
        <v>9</v>
      </c>
      <c r="E3148" s="327">
        <f ca="1" t="shared" si="507"/>
        <v>1809</v>
      </c>
      <c r="F3148" s="327" t="str">
        <f ca="1">VLOOKUP(D3148,档案!A:C,3,FALSE)</f>
        <v>武汉开明</v>
      </c>
      <c r="G3148" s="338" t="str">
        <f ca="1">VLOOKUP(D3148,档案!A:B,2,FALSE)</f>
        <v>农商行豹澥支行310028</v>
      </c>
      <c r="H3148" s="328">
        <f ca="1" t="shared" si="499"/>
        <v>45879</v>
      </c>
      <c r="I3148" s="344" t="str">
        <f ca="1" t="shared" si="500"/>
        <v>ETC扣款</v>
      </c>
      <c r="J3148" s="344" t="str">
        <f ca="1" t="shared" si="501"/>
        <v>项目成本</v>
      </c>
      <c r="K3148" s="345">
        <f ca="1" t="shared" si="502"/>
        <v>0</v>
      </c>
      <c r="L3148" s="345">
        <f ca="1" t="shared" si="503"/>
        <v>21.7</v>
      </c>
      <c r="M3148" s="345">
        <f ca="1" t="shared" si="504"/>
        <v>265054.920000001</v>
      </c>
      <c r="N3148" s="345">
        <f ca="1" t="shared" si="505"/>
        <v>0</v>
      </c>
    </row>
    <row r="3149" ht="14.25" hidden="1" spans="1:14">
      <c r="A3149" s="334">
        <f>档案!A3148</f>
        <v>0</v>
      </c>
      <c r="B3149" s="334">
        <f ca="1" t="shared" si="498"/>
        <v>1</v>
      </c>
      <c r="D3149" s="334">
        <f ca="1" t="shared" si="506"/>
        <v>9</v>
      </c>
      <c r="E3149" s="327">
        <f ca="1" t="shared" si="507"/>
        <v>1810</v>
      </c>
      <c r="F3149" s="327" t="str">
        <f ca="1">VLOOKUP(D3149,档案!A:C,3,FALSE)</f>
        <v>武汉开明</v>
      </c>
      <c r="G3149" s="338" t="str">
        <f ca="1">VLOOKUP(D3149,档案!A:B,2,FALSE)</f>
        <v>农商行豹澥支行310028</v>
      </c>
      <c r="H3149" s="328">
        <f ca="1" t="shared" si="499"/>
        <v>45879</v>
      </c>
      <c r="I3149" s="344" t="str">
        <f ca="1" t="shared" si="500"/>
        <v>ETC扣款</v>
      </c>
      <c r="J3149" s="344" t="str">
        <f ca="1" t="shared" si="501"/>
        <v>项目成本</v>
      </c>
      <c r="K3149" s="345">
        <f ca="1" t="shared" si="502"/>
        <v>0</v>
      </c>
      <c r="L3149" s="345">
        <f ca="1" t="shared" si="503"/>
        <v>39.83</v>
      </c>
      <c r="M3149" s="345">
        <f ca="1" t="shared" si="504"/>
        <v>265015.090000001</v>
      </c>
      <c r="N3149" s="345">
        <f ca="1" t="shared" si="505"/>
        <v>0</v>
      </c>
    </row>
    <row r="3150" ht="14.25" hidden="1" spans="1:14">
      <c r="A3150" s="334">
        <f>档案!A3149</f>
        <v>0</v>
      </c>
      <c r="B3150" s="334">
        <f ca="1" t="shared" si="498"/>
        <v>1</v>
      </c>
      <c r="D3150" s="334">
        <f ca="1" t="shared" si="506"/>
        <v>9</v>
      </c>
      <c r="E3150" s="327">
        <f ca="1" t="shared" si="507"/>
        <v>1811</v>
      </c>
      <c r="F3150" s="327" t="str">
        <f ca="1">VLOOKUP(D3150,档案!A:C,3,FALSE)</f>
        <v>武汉开明</v>
      </c>
      <c r="G3150" s="338" t="str">
        <f ca="1">VLOOKUP(D3150,档案!A:B,2,FALSE)</f>
        <v>农商行豹澥支行310028</v>
      </c>
      <c r="H3150" s="328">
        <f ca="1" t="shared" si="499"/>
        <v>45879</v>
      </c>
      <c r="I3150" s="344" t="str">
        <f ca="1" t="shared" si="500"/>
        <v>ETC扣款</v>
      </c>
      <c r="J3150" s="344" t="str">
        <f ca="1" t="shared" si="501"/>
        <v>项目成本</v>
      </c>
      <c r="K3150" s="345">
        <f ca="1" t="shared" si="502"/>
        <v>0</v>
      </c>
      <c r="L3150" s="345">
        <f ca="1" t="shared" si="503"/>
        <v>39.83</v>
      </c>
      <c r="M3150" s="345">
        <f ca="1" t="shared" si="504"/>
        <v>264975.260000001</v>
      </c>
      <c r="N3150" s="345">
        <f ca="1" t="shared" si="505"/>
        <v>0</v>
      </c>
    </row>
    <row r="3151" ht="14.25" hidden="1" spans="1:14">
      <c r="A3151" s="334">
        <f>档案!A3150</f>
        <v>0</v>
      </c>
      <c r="B3151" s="334">
        <f ca="1" t="shared" si="498"/>
        <v>1</v>
      </c>
      <c r="D3151" s="334">
        <f ca="1" t="shared" si="506"/>
        <v>9</v>
      </c>
      <c r="E3151" s="327">
        <f ca="1" t="shared" si="507"/>
        <v>1812</v>
      </c>
      <c r="F3151" s="327" t="str">
        <f ca="1">VLOOKUP(D3151,档案!A:C,3,FALSE)</f>
        <v>武汉开明</v>
      </c>
      <c r="G3151" s="338" t="str">
        <f ca="1">VLOOKUP(D3151,档案!A:B,2,FALSE)</f>
        <v>农商行豹澥支行310028</v>
      </c>
      <c r="H3151" s="328">
        <f ca="1" t="shared" si="499"/>
        <v>45879</v>
      </c>
      <c r="I3151" s="344" t="str">
        <f ca="1" t="shared" si="500"/>
        <v>收到蒋霞转来李柏松工伤事宜借支退款</v>
      </c>
      <c r="J3151" s="344" t="str">
        <f ca="1" t="shared" si="501"/>
        <v>其他收款</v>
      </c>
      <c r="K3151" s="345">
        <f ca="1" t="shared" si="502"/>
        <v>373.36</v>
      </c>
      <c r="L3151" s="345">
        <f ca="1" t="shared" si="503"/>
        <v>0</v>
      </c>
      <c r="M3151" s="345">
        <f ca="1" t="shared" si="504"/>
        <v>265348.620000001</v>
      </c>
      <c r="N3151" s="345">
        <f ca="1" t="shared" si="505"/>
        <v>0</v>
      </c>
    </row>
    <row r="3152" ht="14.25" hidden="1" spans="1:14">
      <c r="A3152" s="334">
        <f>档案!A3151</f>
        <v>0</v>
      </c>
      <c r="B3152" s="334">
        <f ca="1" t="shared" si="498"/>
        <v>1</v>
      </c>
      <c r="D3152" s="334">
        <f ca="1" t="shared" si="506"/>
        <v>9</v>
      </c>
      <c r="E3152" s="327">
        <f ca="1" t="shared" si="507"/>
        <v>1813</v>
      </c>
      <c r="F3152" s="327" t="str">
        <f ca="1">VLOOKUP(D3152,档案!A:C,3,FALSE)</f>
        <v>武汉开明</v>
      </c>
      <c r="G3152" s="338" t="str">
        <f ca="1">VLOOKUP(D3152,档案!A:B,2,FALSE)</f>
        <v>农商行豹澥支行310028</v>
      </c>
      <c r="H3152" s="328">
        <f ca="1" t="shared" si="499"/>
        <v>45880</v>
      </c>
      <c r="I3152" s="344" t="str">
        <f ca="1" t="shared" si="500"/>
        <v>销售部管厚良报销7月差旅费</v>
      </c>
      <c r="J3152" s="344" t="str">
        <f ca="1" t="shared" si="501"/>
        <v>付日常费用</v>
      </c>
      <c r="K3152" s="345">
        <f ca="1" t="shared" si="502"/>
        <v>0</v>
      </c>
      <c r="L3152" s="345">
        <f ca="1" t="shared" si="503"/>
        <v>6853.57</v>
      </c>
      <c r="M3152" s="345">
        <f ca="1" t="shared" si="504"/>
        <v>258495.050000001</v>
      </c>
      <c r="N3152" s="345">
        <f ca="1" t="shared" si="505"/>
        <v>0</v>
      </c>
    </row>
    <row r="3153" ht="14.25" hidden="1" spans="1:14">
      <c r="A3153" s="334">
        <f>档案!A3152</f>
        <v>0</v>
      </c>
      <c r="B3153" s="334">
        <f ca="1" t="shared" si="498"/>
        <v>1</v>
      </c>
      <c r="D3153" s="334">
        <f ca="1" t="shared" si="506"/>
        <v>9</v>
      </c>
      <c r="E3153" s="327">
        <f ca="1" t="shared" si="507"/>
        <v>1814</v>
      </c>
      <c r="F3153" s="327" t="str">
        <f ca="1">VLOOKUP(D3153,档案!A:C,3,FALSE)</f>
        <v>武汉开明</v>
      </c>
      <c r="G3153" s="338" t="str">
        <f ca="1">VLOOKUP(D3153,档案!A:B,2,FALSE)</f>
        <v>农商行豹澥支行310028</v>
      </c>
      <c r="H3153" s="328">
        <f ca="1" t="shared" si="499"/>
        <v>45881</v>
      </c>
      <c r="I3153" s="344" t="str">
        <f ca="1" t="shared" si="500"/>
        <v>销售部刘江波报销伊犁钢铁7月差旅费--个人</v>
      </c>
      <c r="J3153" s="344" t="str">
        <f ca="1" t="shared" si="501"/>
        <v>项目成本</v>
      </c>
      <c r="K3153" s="345">
        <f ca="1" t="shared" si="502"/>
        <v>0</v>
      </c>
      <c r="L3153" s="345">
        <f ca="1" t="shared" si="503"/>
        <v>6993.55</v>
      </c>
      <c r="M3153" s="345">
        <f ca="1" t="shared" si="504"/>
        <v>251501.500000001</v>
      </c>
      <c r="N3153" s="345">
        <f ca="1" t="shared" si="505"/>
        <v>0</v>
      </c>
    </row>
    <row r="3154" ht="14.25" hidden="1" spans="1:14">
      <c r="A3154" s="334">
        <f>档案!A3153</f>
        <v>0</v>
      </c>
      <c r="B3154" s="334">
        <f ca="1" t="shared" si="498"/>
        <v>1</v>
      </c>
      <c r="D3154" s="334">
        <f ca="1" t="shared" si="506"/>
        <v>9</v>
      </c>
      <c r="E3154" s="327">
        <f ca="1" t="shared" si="507"/>
        <v>1815</v>
      </c>
      <c r="F3154" s="327" t="str">
        <f ca="1">VLOOKUP(D3154,档案!A:C,3,FALSE)</f>
        <v>武汉开明</v>
      </c>
      <c r="G3154" s="338" t="str">
        <f ca="1">VLOOKUP(D3154,档案!A:B,2,FALSE)</f>
        <v>农商行豹澥支行310028</v>
      </c>
      <c r="H3154" s="328">
        <f ca="1" t="shared" si="499"/>
        <v>45881</v>
      </c>
      <c r="I3154" s="344" t="str">
        <f ca="1" t="shared" si="500"/>
        <v>销售部叶涛报销江西赣锋锂业7月差旅费--个人</v>
      </c>
      <c r="J3154" s="344" t="str">
        <f ca="1" t="shared" si="501"/>
        <v>项目成本</v>
      </c>
      <c r="K3154" s="345">
        <f ca="1" t="shared" si="502"/>
        <v>0</v>
      </c>
      <c r="L3154" s="345">
        <f ca="1" t="shared" si="503"/>
        <v>5422.4</v>
      </c>
      <c r="M3154" s="345">
        <f ca="1" t="shared" si="504"/>
        <v>246079.100000001</v>
      </c>
      <c r="N3154" s="345">
        <f ca="1" t="shared" si="505"/>
        <v>0</v>
      </c>
    </row>
    <row r="3155" ht="14.25" hidden="1" spans="1:14">
      <c r="A3155" s="334">
        <f>档案!A3154</f>
        <v>0</v>
      </c>
      <c r="B3155" s="334">
        <f ca="1" t="shared" si="498"/>
        <v>1</v>
      </c>
      <c r="D3155" s="334">
        <f ca="1" t="shared" si="506"/>
        <v>9</v>
      </c>
      <c r="E3155" s="327">
        <f ca="1" t="shared" si="507"/>
        <v>1816</v>
      </c>
      <c r="F3155" s="327" t="str">
        <f ca="1">VLOOKUP(D3155,档案!A:C,3,FALSE)</f>
        <v>武汉开明</v>
      </c>
      <c r="G3155" s="338" t="str">
        <f ca="1">VLOOKUP(D3155,档案!A:B,2,FALSE)</f>
        <v>农商行豹澥支行310028</v>
      </c>
      <c r="H3155" s="328">
        <f ca="1" t="shared" si="499"/>
        <v>45881</v>
      </c>
      <c r="I3155" s="344" t="str">
        <f ca="1" t="shared" si="500"/>
        <v>销售部陈涛报销新兴铸管，湘钢等7月差旅费--个人</v>
      </c>
      <c r="J3155" s="344" t="str">
        <f ca="1" t="shared" si="501"/>
        <v>项目成本</v>
      </c>
      <c r="K3155" s="345">
        <f ca="1" t="shared" si="502"/>
        <v>0</v>
      </c>
      <c r="L3155" s="345">
        <f ca="1" t="shared" si="503"/>
        <v>6015</v>
      </c>
      <c r="M3155" s="345">
        <f ca="1" t="shared" si="504"/>
        <v>240064.100000001</v>
      </c>
      <c r="N3155" s="345">
        <f ca="1" t="shared" si="505"/>
        <v>0</v>
      </c>
    </row>
    <row r="3156" ht="14.25" hidden="1" spans="1:14">
      <c r="A3156" s="334">
        <f>档案!A3155</f>
        <v>0</v>
      </c>
      <c r="B3156" s="334">
        <f ca="1" t="shared" si="498"/>
        <v>1</v>
      </c>
      <c r="D3156" s="334">
        <f ca="1" t="shared" si="506"/>
        <v>9</v>
      </c>
      <c r="E3156" s="327">
        <f ca="1" t="shared" si="507"/>
        <v>1817</v>
      </c>
      <c r="F3156" s="327" t="str">
        <f ca="1">VLOOKUP(D3156,档案!A:C,3,FALSE)</f>
        <v>武汉开明</v>
      </c>
      <c r="G3156" s="338" t="str">
        <f ca="1">VLOOKUP(D3156,档案!A:B,2,FALSE)</f>
        <v>农商行豹澥支行310028</v>
      </c>
      <c r="H3156" s="328">
        <f ca="1" t="shared" si="499"/>
        <v>45881</v>
      </c>
      <c r="I3156" s="344" t="str">
        <f ca="1" t="shared" si="500"/>
        <v>生产部林维用款日照钢铁刘波团队外协6-7-8月工资，截止至2025年8月7日，金额53827.15元，--个人</v>
      </c>
      <c r="J3156" s="344" t="str">
        <f ca="1" t="shared" si="501"/>
        <v>项目成本</v>
      </c>
      <c r="K3156" s="345">
        <f ca="1" t="shared" si="502"/>
        <v>0</v>
      </c>
      <c r="L3156" s="345">
        <f ca="1" t="shared" si="503"/>
        <v>53827.15</v>
      </c>
      <c r="M3156" s="345">
        <f ca="1" t="shared" si="504"/>
        <v>186236.950000001</v>
      </c>
      <c r="N3156" s="345">
        <f ca="1" t="shared" si="505"/>
        <v>0</v>
      </c>
    </row>
    <row r="3157" ht="14.25" hidden="1" spans="1:14">
      <c r="A3157" s="334">
        <f>档案!A3156</f>
        <v>0</v>
      </c>
      <c r="B3157" s="334">
        <f ca="1" t="shared" si="498"/>
        <v>1</v>
      </c>
      <c r="D3157" s="334">
        <f ca="1" t="shared" si="506"/>
        <v>9</v>
      </c>
      <c r="E3157" s="327">
        <f ca="1" t="shared" si="507"/>
        <v>1818</v>
      </c>
      <c r="F3157" s="327" t="str">
        <f ca="1">VLOOKUP(D3157,档案!A:C,3,FALSE)</f>
        <v>武汉开明</v>
      </c>
      <c r="G3157" s="338" t="str">
        <f ca="1">VLOOKUP(D3157,档案!A:B,2,FALSE)</f>
        <v>农商行豹澥支行310028</v>
      </c>
      <c r="H3157" s="328">
        <f ca="1" t="shared" si="499"/>
        <v>45881</v>
      </c>
      <c r="I3157" s="344" t="str">
        <f ca="1" t="shared" si="500"/>
        <v>销售部刘江波用款新疆伊犁钢铁项目部办公车辆维修尾款付何爱路--个人</v>
      </c>
      <c r="J3157" s="344" t="str">
        <f ca="1" t="shared" si="501"/>
        <v>项目成本</v>
      </c>
      <c r="K3157" s="345">
        <f ca="1" t="shared" si="502"/>
        <v>0</v>
      </c>
      <c r="L3157" s="345">
        <f ca="1" t="shared" si="503"/>
        <v>1000</v>
      </c>
      <c r="M3157" s="345">
        <f ca="1" t="shared" si="504"/>
        <v>185236.950000001</v>
      </c>
      <c r="N3157" s="345">
        <f ca="1" t="shared" si="505"/>
        <v>0</v>
      </c>
    </row>
    <row r="3158" ht="14.25" hidden="1" spans="1:14">
      <c r="A3158" s="334">
        <f>档案!A3157</f>
        <v>0</v>
      </c>
      <c r="B3158" s="334">
        <f ca="1" t="shared" si="498"/>
        <v>1</v>
      </c>
      <c r="D3158" s="334">
        <f ca="1" t="shared" si="506"/>
        <v>9</v>
      </c>
      <c r="E3158" s="327">
        <f ca="1" t="shared" si="507"/>
        <v>1819</v>
      </c>
      <c r="F3158" s="327" t="str">
        <f ca="1">VLOOKUP(D3158,档案!A:C,3,FALSE)</f>
        <v>武汉开明</v>
      </c>
      <c r="G3158" s="338" t="str">
        <f ca="1">VLOOKUP(D3158,档案!A:B,2,FALSE)</f>
        <v>农商行豹澥支行310028</v>
      </c>
      <c r="H3158" s="328">
        <f ca="1" t="shared" si="499"/>
        <v>45882</v>
      </c>
      <c r="I3158" s="344" t="str">
        <f ca="1" t="shared" si="500"/>
        <v>生产部李权智用款青海发投蒸汽管项目外协人员工资（陈田工资15200元，马超健工资15500元）</v>
      </c>
      <c r="J3158" s="344" t="str">
        <f ca="1" t="shared" si="501"/>
        <v>项目成本</v>
      </c>
      <c r="K3158" s="345">
        <f ca="1" t="shared" si="502"/>
        <v>0</v>
      </c>
      <c r="L3158" s="345">
        <f ca="1" t="shared" si="503"/>
        <v>30700</v>
      </c>
      <c r="M3158" s="345">
        <f ca="1" t="shared" si="504"/>
        <v>154536.950000001</v>
      </c>
      <c r="N3158" s="345">
        <f ca="1" t="shared" si="505"/>
        <v>0</v>
      </c>
    </row>
    <row r="3159" ht="14.25" hidden="1" spans="1:14">
      <c r="A3159" s="334">
        <f>档案!A3158</f>
        <v>0</v>
      </c>
      <c r="B3159" s="334">
        <f ca="1" t="shared" si="498"/>
        <v>1</v>
      </c>
      <c r="D3159" s="334">
        <f ca="1" t="shared" si="506"/>
        <v>9</v>
      </c>
      <c r="E3159" s="327">
        <f ca="1" t="shared" si="507"/>
        <v>1820</v>
      </c>
      <c r="F3159" s="327" t="str">
        <f ca="1">VLOOKUP(D3159,档案!A:C,3,FALSE)</f>
        <v>武汉开明</v>
      </c>
      <c r="G3159" s="338" t="str">
        <f ca="1">VLOOKUP(D3159,档案!A:B,2,FALSE)</f>
        <v>农商行豹澥支行310028</v>
      </c>
      <c r="H3159" s="328">
        <f ca="1" t="shared" si="499"/>
        <v>45882</v>
      </c>
      <c r="I3159" s="344" t="str">
        <f ca="1" t="shared" si="500"/>
        <v>ETC扣款</v>
      </c>
      <c r="J3159" s="344" t="str">
        <f ca="1" t="shared" si="501"/>
        <v>项目成本</v>
      </c>
      <c r="K3159" s="345">
        <f ca="1" t="shared" si="502"/>
        <v>0</v>
      </c>
      <c r="L3159" s="345">
        <f ca="1" t="shared" si="503"/>
        <v>209.42</v>
      </c>
      <c r="M3159" s="345">
        <f ca="1" t="shared" si="504"/>
        <v>154327.530000001</v>
      </c>
      <c r="N3159" s="345">
        <f ca="1" t="shared" si="505"/>
        <v>0</v>
      </c>
    </row>
    <row r="3160" ht="14.25" hidden="1" spans="1:14">
      <c r="A3160" s="334">
        <f>档案!A3159</f>
        <v>0</v>
      </c>
      <c r="B3160" s="334">
        <f ca="1" t="shared" si="498"/>
        <v>1</v>
      </c>
      <c r="D3160" s="334">
        <f ca="1" t="shared" si="506"/>
        <v>9</v>
      </c>
      <c r="E3160" s="327">
        <f ca="1" t="shared" si="507"/>
        <v>1821</v>
      </c>
      <c r="F3160" s="327" t="str">
        <f ca="1">VLOOKUP(D3160,档案!A:C,3,FALSE)</f>
        <v>武汉开明</v>
      </c>
      <c r="G3160" s="338" t="str">
        <f ca="1">VLOOKUP(D3160,档案!A:B,2,FALSE)</f>
        <v>农商行豹澥支行310028</v>
      </c>
      <c r="H3160" s="328">
        <f ca="1" t="shared" si="499"/>
        <v>45883</v>
      </c>
      <c r="I3160" s="344" t="str">
        <f ca="1" t="shared" si="500"/>
        <v>转王先梅邮政账户</v>
      </c>
      <c r="J3160" s="344" t="str">
        <f ca="1" t="shared" si="501"/>
        <v>转出他行或提现</v>
      </c>
      <c r="K3160" s="345">
        <f ca="1" t="shared" si="502"/>
        <v>0</v>
      </c>
      <c r="L3160" s="345">
        <f ca="1" t="shared" si="503"/>
        <v>30000</v>
      </c>
      <c r="M3160" s="345">
        <f ca="1" t="shared" si="504"/>
        <v>124327.530000001</v>
      </c>
      <c r="N3160" s="345">
        <f ca="1" t="shared" si="505"/>
        <v>0</v>
      </c>
    </row>
    <row r="3161" ht="14.25" hidden="1" spans="1:14">
      <c r="A3161" s="334">
        <f>档案!A3160</f>
        <v>0</v>
      </c>
      <c r="B3161" s="334">
        <f ca="1" t="shared" si="498"/>
        <v>1</v>
      </c>
      <c r="D3161" s="334">
        <f ca="1" t="shared" si="506"/>
        <v>9</v>
      </c>
      <c r="E3161" s="327">
        <f ca="1" t="shared" si="507"/>
        <v>1822</v>
      </c>
      <c r="F3161" s="327" t="str">
        <f ca="1">VLOOKUP(D3161,档案!A:C,3,FALSE)</f>
        <v>武汉开明</v>
      </c>
      <c r="G3161" s="338" t="str">
        <f ca="1">VLOOKUP(D3161,档案!A:B,2,FALSE)</f>
        <v>农商行豹澥支行310028</v>
      </c>
      <c r="H3161" s="328">
        <f ca="1" t="shared" si="499"/>
        <v>45883</v>
      </c>
      <c r="I3161" s="344" t="str">
        <f ca="1" t="shared" si="500"/>
        <v>生产部李权智用款内蒙古君正钢管架押金付乌海市乌达区皓长建筑租赁站</v>
      </c>
      <c r="J3161" s="344" t="str">
        <f ca="1" t="shared" si="501"/>
        <v>项目成本</v>
      </c>
      <c r="K3161" s="345">
        <f ca="1" t="shared" si="502"/>
        <v>0</v>
      </c>
      <c r="L3161" s="345">
        <f ca="1" t="shared" si="503"/>
        <v>10000</v>
      </c>
      <c r="M3161" s="345">
        <f ca="1" t="shared" si="504"/>
        <v>114327.530000001</v>
      </c>
      <c r="N3161" s="345">
        <f ca="1" t="shared" si="505"/>
        <v>0</v>
      </c>
    </row>
    <row r="3162" ht="14.25" hidden="1" spans="1:14">
      <c r="A3162" s="334">
        <f>档案!A3161</f>
        <v>0</v>
      </c>
      <c r="B3162" s="334">
        <f ca="1" t="shared" si="498"/>
        <v>1</v>
      </c>
      <c r="D3162" s="334">
        <f ca="1" t="shared" si="506"/>
        <v>9</v>
      </c>
      <c r="E3162" s="327">
        <f ca="1" t="shared" si="507"/>
        <v>1823</v>
      </c>
      <c r="F3162" s="327" t="str">
        <f ca="1">VLOOKUP(D3162,档案!A:C,3,FALSE)</f>
        <v>武汉开明</v>
      </c>
      <c r="G3162" s="338" t="str">
        <f ca="1">VLOOKUP(D3162,档案!A:B,2,FALSE)</f>
        <v>农商行豹澥支行310028</v>
      </c>
      <c r="H3162" s="328">
        <f ca="1" t="shared" si="499"/>
        <v>45883</v>
      </c>
      <c r="I3162" s="344" t="str">
        <f ca="1" t="shared" si="500"/>
        <v>ETC扣款</v>
      </c>
      <c r="J3162" s="344" t="str">
        <f ca="1" t="shared" si="501"/>
        <v>项目成本</v>
      </c>
      <c r="K3162" s="345">
        <f ca="1" t="shared" si="502"/>
        <v>0</v>
      </c>
      <c r="L3162" s="345">
        <f ca="1" t="shared" si="503"/>
        <v>22.8</v>
      </c>
      <c r="M3162" s="345">
        <f ca="1" t="shared" si="504"/>
        <v>114304.730000001</v>
      </c>
      <c r="N3162" s="345">
        <f ca="1" t="shared" si="505"/>
        <v>0</v>
      </c>
    </row>
    <row r="3163" ht="14.25" hidden="1" spans="1:14">
      <c r="A3163" s="334">
        <f>档案!A3162</f>
        <v>0</v>
      </c>
      <c r="B3163" s="334">
        <f ca="1" t="shared" si="498"/>
        <v>1</v>
      </c>
      <c r="D3163" s="334">
        <f ca="1" t="shared" si="506"/>
        <v>9</v>
      </c>
      <c r="E3163" s="327">
        <f ca="1" t="shared" si="507"/>
        <v>1824</v>
      </c>
      <c r="F3163" s="327" t="str">
        <f ca="1">VLOOKUP(D3163,档案!A:C,3,FALSE)</f>
        <v>武汉开明</v>
      </c>
      <c r="G3163" s="338" t="str">
        <f ca="1">VLOOKUP(D3163,档案!A:B,2,FALSE)</f>
        <v>农商行豹澥支行310028</v>
      </c>
      <c r="H3163" s="328">
        <f ca="1" t="shared" si="499"/>
        <v>45883</v>
      </c>
      <c r="I3163" s="344" t="str">
        <f ca="1" t="shared" si="500"/>
        <v>ETC扣款</v>
      </c>
      <c r="J3163" s="344" t="str">
        <f ca="1" t="shared" si="501"/>
        <v>项目成本</v>
      </c>
      <c r="K3163" s="345">
        <f ca="1" t="shared" si="502"/>
        <v>0</v>
      </c>
      <c r="L3163" s="345">
        <f ca="1" t="shared" si="503"/>
        <v>101.65</v>
      </c>
      <c r="M3163" s="345">
        <f ca="1" t="shared" si="504"/>
        <v>114203.080000001</v>
      </c>
      <c r="N3163" s="345">
        <f ca="1" t="shared" si="505"/>
        <v>0</v>
      </c>
    </row>
    <row r="3164" ht="14.25" hidden="1" spans="1:14">
      <c r="A3164" s="334">
        <f>档案!A3163</f>
        <v>0</v>
      </c>
      <c r="B3164" s="334">
        <f ca="1" t="shared" si="498"/>
        <v>1</v>
      </c>
      <c r="D3164" s="334">
        <f ca="1" t="shared" si="506"/>
        <v>9</v>
      </c>
      <c r="E3164" s="327">
        <f ca="1" t="shared" si="507"/>
        <v>1825</v>
      </c>
      <c r="F3164" s="327" t="str">
        <f ca="1">VLOOKUP(D3164,档案!A:C,3,FALSE)</f>
        <v>武汉开明</v>
      </c>
      <c r="G3164" s="338" t="str">
        <f ca="1">VLOOKUP(D3164,档案!A:B,2,FALSE)</f>
        <v>农商行豹澥支行310028</v>
      </c>
      <c r="H3164" s="328">
        <f ca="1" t="shared" si="499"/>
        <v>45883</v>
      </c>
      <c r="I3164" s="344" t="str">
        <f ca="1" t="shared" si="500"/>
        <v>ETC扣款</v>
      </c>
      <c r="J3164" s="344" t="str">
        <f ca="1" t="shared" si="501"/>
        <v>项目成本</v>
      </c>
      <c r="K3164" s="345">
        <f ca="1" t="shared" si="502"/>
        <v>0</v>
      </c>
      <c r="L3164" s="345">
        <f ca="1" t="shared" si="503"/>
        <v>75.05</v>
      </c>
      <c r="M3164" s="345">
        <f ca="1" t="shared" si="504"/>
        <v>114128.030000001</v>
      </c>
      <c r="N3164" s="345">
        <f ca="1" t="shared" si="505"/>
        <v>0</v>
      </c>
    </row>
    <row r="3165" ht="14.25" hidden="1" spans="1:14">
      <c r="A3165" s="334">
        <f>档案!A3164</f>
        <v>0</v>
      </c>
      <c r="B3165" s="334">
        <f ca="1" t="shared" si="498"/>
        <v>1</v>
      </c>
      <c r="D3165" s="334">
        <f ca="1" t="shared" si="506"/>
        <v>9</v>
      </c>
      <c r="E3165" s="327">
        <f ca="1" t="shared" si="507"/>
        <v>1826</v>
      </c>
      <c r="F3165" s="327" t="str">
        <f ca="1">VLOOKUP(D3165,档案!A:C,3,FALSE)</f>
        <v>武汉开明</v>
      </c>
      <c r="G3165" s="338" t="str">
        <f ca="1">VLOOKUP(D3165,档案!A:B,2,FALSE)</f>
        <v>农商行豹澥支行310028</v>
      </c>
      <c r="H3165" s="328">
        <f ca="1" t="shared" si="499"/>
        <v>45883</v>
      </c>
      <c r="I3165" s="344" t="str">
        <f ca="1" t="shared" si="500"/>
        <v>蒋霞转来程旭文宿舍电费75.9元，餐费29</v>
      </c>
      <c r="J3165" s="344" t="str">
        <f ca="1" t="shared" si="501"/>
        <v>其他收款</v>
      </c>
      <c r="K3165" s="345">
        <f ca="1" t="shared" si="502"/>
        <v>104.9</v>
      </c>
      <c r="L3165" s="345">
        <f ca="1" t="shared" si="503"/>
        <v>0</v>
      </c>
      <c r="M3165" s="345">
        <f ca="1" t="shared" si="504"/>
        <v>114232.930000001</v>
      </c>
      <c r="N3165" s="345">
        <f ca="1" t="shared" si="505"/>
        <v>0</v>
      </c>
    </row>
    <row r="3166" ht="14.25" hidden="1" spans="1:14">
      <c r="A3166" s="334">
        <f>档案!A3165</f>
        <v>0</v>
      </c>
      <c r="B3166" s="334">
        <f ca="1" t="shared" si="498"/>
        <v>1</v>
      </c>
      <c r="D3166" s="334">
        <f ca="1" t="shared" si="506"/>
        <v>9</v>
      </c>
      <c r="E3166" s="327">
        <f ca="1" t="shared" si="507"/>
        <v>1827</v>
      </c>
      <c r="F3166" s="327" t="str">
        <f ca="1">VLOOKUP(D3166,档案!A:C,3,FALSE)</f>
        <v>武汉开明</v>
      </c>
      <c r="G3166" s="338" t="str">
        <f ca="1">VLOOKUP(D3166,档案!A:B,2,FALSE)</f>
        <v>农商行豹澥支行310028</v>
      </c>
      <c r="H3166" s="328">
        <f ca="1" t="shared" si="499"/>
        <v>45883</v>
      </c>
      <c r="I3166" s="344" t="str">
        <f ca="1" t="shared" si="500"/>
        <v>蒋霞转来郭秀利迟到罚款</v>
      </c>
      <c r="J3166" s="344" t="str">
        <f ca="1" t="shared" si="501"/>
        <v>其他收款</v>
      </c>
      <c r="K3166" s="345">
        <f ca="1" t="shared" si="502"/>
        <v>20</v>
      </c>
      <c r="L3166" s="345">
        <f ca="1" t="shared" si="503"/>
        <v>0</v>
      </c>
      <c r="M3166" s="345">
        <f ca="1" t="shared" si="504"/>
        <v>114252.930000001</v>
      </c>
      <c r="N3166" s="345">
        <f ca="1" t="shared" si="505"/>
        <v>0</v>
      </c>
    </row>
    <row r="3167" ht="14.25" hidden="1" spans="1:14">
      <c r="A3167" s="334">
        <f>档案!A3166</f>
        <v>0</v>
      </c>
      <c r="B3167" s="334">
        <f ca="1" t="shared" si="498"/>
        <v>1</v>
      </c>
      <c r="D3167" s="334">
        <f ca="1" t="shared" si="506"/>
        <v>9</v>
      </c>
      <c r="E3167" s="327">
        <f ca="1" t="shared" si="507"/>
        <v>1828</v>
      </c>
      <c r="F3167" s="327" t="str">
        <f ca="1">VLOOKUP(D3167,档案!A:C,3,FALSE)</f>
        <v>武汉开明</v>
      </c>
      <c r="G3167" s="338" t="str">
        <f ca="1">VLOOKUP(D3167,档案!A:B,2,FALSE)</f>
        <v>农商行豹澥支行310028</v>
      </c>
      <c r="H3167" s="328">
        <f ca="1" t="shared" si="499"/>
        <v>45884</v>
      </c>
      <c r="I3167" s="344" t="str">
        <f ca="1" t="shared" si="500"/>
        <v>收到湖北工行西山转款</v>
      </c>
      <c r="J3167" s="344" t="str">
        <f ca="1" t="shared" si="501"/>
        <v>他行转入或存现</v>
      </c>
      <c r="K3167" s="345">
        <f ca="1" t="shared" si="502"/>
        <v>300000</v>
      </c>
      <c r="L3167" s="345">
        <f ca="1" t="shared" si="503"/>
        <v>0</v>
      </c>
      <c r="M3167" s="345">
        <f ca="1" t="shared" si="504"/>
        <v>414252.930000001</v>
      </c>
      <c r="N3167" s="345">
        <f ca="1" t="shared" si="505"/>
        <v>0</v>
      </c>
    </row>
    <row r="3168" ht="14.25" hidden="1" spans="1:14">
      <c r="A3168" s="334">
        <f>档案!A3167</f>
        <v>0</v>
      </c>
      <c r="B3168" s="334">
        <f ca="1" t="shared" si="498"/>
        <v>1</v>
      </c>
      <c r="D3168" s="334">
        <f ca="1" t="shared" si="506"/>
        <v>9</v>
      </c>
      <c r="E3168" s="327">
        <f ca="1" t="shared" si="507"/>
        <v>1829</v>
      </c>
      <c r="F3168" s="327" t="str">
        <f ca="1">VLOOKUP(D3168,档案!A:C,3,FALSE)</f>
        <v>武汉开明</v>
      </c>
      <c r="G3168" s="338" t="str">
        <f ca="1">VLOOKUP(D3168,档案!A:B,2,FALSE)</f>
        <v>农商行豹澥支行310028</v>
      </c>
      <c r="H3168" s="328">
        <f ca="1" t="shared" si="499"/>
        <v>45884</v>
      </c>
      <c r="I3168" s="344" t="str">
        <f ca="1" t="shared" si="500"/>
        <v>综合部蒋霞用款伊犁钢铁炼钢厂烘烤器改造施工项目安责险增加1人290元（普工，姓名：沙衣扎提·毛海）付中华联合财产保险股份有限公司伊犁分公司--公司</v>
      </c>
      <c r="J3168" s="344" t="str">
        <f ca="1" t="shared" si="501"/>
        <v>项目成本</v>
      </c>
      <c r="K3168" s="345">
        <f ca="1" t="shared" si="502"/>
        <v>0</v>
      </c>
      <c r="L3168" s="345">
        <f ca="1" t="shared" si="503"/>
        <v>290</v>
      </c>
      <c r="M3168" s="345">
        <f ca="1" t="shared" si="504"/>
        <v>413962.930000001</v>
      </c>
      <c r="N3168" s="345">
        <f ca="1" t="shared" si="505"/>
        <v>0</v>
      </c>
    </row>
    <row r="3169" ht="14.25" hidden="1" spans="1:14">
      <c r="A3169" s="334">
        <f>档案!A3168</f>
        <v>0</v>
      </c>
      <c r="B3169" s="334">
        <f ca="1" t="shared" si="498"/>
        <v>1</v>
      </c>
      <c r="D3169" s="334">
        <f ca="1" t="shared" si="506"/>
        <v>9</v>
      </c>
      <c r="E3169" s="327">
        <f ca="1" t="shared" si="507"/>
        <v>1830</v>
      </c>
      <c r="F3169" s="327" t="str">
        <f ca="1">VLOOKUP(D3169,档案!A:C,3,FALSE)</f>
        <v>武汉开明</v>
      </c>
      <c r="G3169" s="338" t="str">
        <f ca="1">VLOOKUP(D3169,档案!A:B,2,FALSE)</f>
        <v>农商行豹澥支行310028</v>
      </c>
      <c r="H3169" s="328">
        <f ca="1" t="shared" si="499"/>
        <v>45884</v>
      </c>
      <c r="I3169" s="344" t="str">
        <f ca="1" t="shared" si="500"/>
        <v>综合部蒋霞用款黄衍案的反诉费付武汉市洪山区人民法院--公司</v>
      </c>
      <c r="J3169" s="344" t="str">
        <f ca="1" t="shared" si="501"/>
        <v>项目成本</v>
      </c>
      <c r="K3169" s="345">
        <f ca="1" t="shared" si="502"/>
        <v>0</v>
      </c>
      <c r="L3169" s="345">
        <f ca="1" t="shared" si="503"/>
        <v>209</v>
      </c>
      <c r="M3169" s="345">
        <f ca="1" t="shared" si="504"/>
        <v>413753.930000001</v>
      </c>
      <c r="N3169" s="345">
        <f ca="1" t="shared" si="505"/>
        <v>0</v>
      </c>
    </row>
    <row r="3170" ht="14.25" hidden="1" spans="1:14">
      <c r="A3170" s="334">
        <f>档案!A3169</f>
        <v>0</v>
      </c>
      <c r="B3170" s="334">
        <f ca="1" t="shared" si="498"/>
        <v>1</v>
      </c>
      <c r="D3170" s="334">
        <f ca="1" t="shared" si="506"/>
        <v>9</v>
      </c>
      <c r="E3170" s="327">
        <f ca="1" t="shared" si="507"/>
        <v>1831</v>
      </c>
      <c r="F3170" s="327" t="str">
        <f ca="1">VLOOKUP(D3170,档案!A:C,3,FALSE)</f>
        <v>武汉开明</v>
      </c>
      <c r="G3170" s="338" t="str">
        <f ca="1">VLOOKUP(D3170,档案!A:B,2,FALSE)</f>
        <v>农商行豹澥支行310028</v>
      </c>
      <c r="H3170" s="328">
        <f ca="1" t="shared" si="499"/>
        <v>45884</v>
      </c>
      <c r="I3170" s="344" t="str">
        <f ca="1" t="shared" si="500"/>
        <v>综合部蒋霞报销青海保温项目（短期15天3人：保额30万元，222元）员工保险费，以江苏唐电名义购买--个人</v>
      </c>
      <c r="J3170" s="344" t="str">
        <f ca="1" t="shared" si="501"/>
        <v>项目成本</v>
      </c>
      <c r="K3170" s="345">
        <f ca="1" t="shared" si="502"/>
        <v>0</v>
      </c>
      <c r="L3170" s="345">
        <f ca="1" t="shared" si="503"/>
        <v>222</v>
      </c>
      <c r="M3170" s="345">
        <f ca="1" t="shared" si="504"/>
        <v>413531.930000001</v>
      </c>
      <c r="N3170" s="345">
        <f ca="1" t="shared" si="505"/>
        <v>0</v>
      </c>
    </row>
    <row r="3171" ht="14.25" hidden="1" spans="1:14">
      <c r="A3171" s="334">
        <f>档案!A3170</f>
        <v>0</v>
      </c>
      <c r="B3171" s="334">
        <f ca="1" t="shared" si="498"/>
        <v>1</v>
      </c>
      <c r="D3171" s="334">
        <f ca="1" t="shared" si="506"/>
        <v>9</v>
      </c>
      <c r="E3171" s="327">
        <f ca="1" t="shared" si="507"/>
        <v>1832</v>
      </c>
      <c r="F3171" s="327" t="str">
        <f ca="1">VLOOKUP(D3171,档案!A:C,3,FALSE)</f>
        <v>武汉开明</v>
      </c>
      <c r="G3171" s="338" t="str">
        <f ca="1">VLOOKUP(D3171,档案!A:B,2,FALSE)</f>
        <v>农商行豹澥支行310028</v>
      </c>
      <c r="H3171" s="328">
        <f ca="1" t="shared" si="499"/>
        <v>45884</v>
      </c>
      <c r="I3171" s="344" t="str">
        <f ca="1" t="shared" si="500"/>
        <v>销售部牛国庆报销7.2-7.27成渝钒钛，东方希望差旅费--公司</v>
      </c>
      <c r="J3171" s="344" t="str">
        <f ca="1" t="shared" si="501"/>
        <v>项目成本</v>
      </c>
      <c r="K3171" s="345">
        <f ca="1" t="shared" si="502"/>
        <v>0</v>
      </c>
      <c r="L3171" s="345">
        <f ca="1" t="shared" si="503"/>
        <v>7036.9</v>
      </c>
      <c r="M3171" s="345">
        <f ca="1" t="shared" si="504"/>
        <v>406495.030000001</v>
      </c>
      <c r="N3171" s="345">
        <f ca="1" t="shared" si="505"/>
        <v>0</v>
      </c>
    </row>
    <row r="3172" ht="14.25" hidden="1" spans="1:14">
      <c r="A3172" s="334">
        <f>档案!A3171</f>
        <v>0</v>
      </c>
      <c r="B3172" s="334">
        <f ca="1" t="shared" si="498"/>
        <v>1</v>
      </c>
      <c r="D3172" s="334">
        <f ca="1" t="shared" si="506"/>
        <v>9</v>
      </c>
      <c r="E3172" s="327">
        <f ca="1" t="shared" si="507"/>
        <v>1833</v>
      </c>
      <c r="F3172" s="327" t="str">
        <f ca="1">VLOOKUP(D3172,档案!A:C,3,FALSE)</f>
        <v>武汉开明</v>
      </c>
      <c r="G3172" s="338" t="str">
        <f ca="1">VLOOKUP(D3172,档案!A:B,2,FALSE)</f>
        <v>农商行豹澥支行310028</v>
      </c>
      <c r="H3172" s="328">
        <f ca="1" t="shared" si="499"/>
        <v>45884</v>
      </c>
      <c r="I3172" s="344" t="str">
        <f ca="1" t="shared" si="500"/>
        <v>销售部管厚良报销内蒙古宜化8.13晚招待费--个人</v>
      </c>
      <c r="J3172" s="344" t="str">
        <f ca="1" t="shared" si="501"/>
        <v>项目成本</v>
      </c>
      <c r="K3172" s="345">
        <f ca="1" t="shared" si="502"/>
        <v>0</v>
      </c>
      <c r="L3172" s="345">
        <f ca="1" t="shared" si="503"/>
        <v>192</v>
      </c>
      <c r="M3172" s="345">
        <f ca="1" t="shared" si="504"/>
        <v>406303.030000001</v>
      </c>
      <c r="N3172" s="345">
        <f ca="1" t="shared" si="505"/>
        <v>0</v>
      </c>
    </row>
    <row r="3173" ht="14.25" hidden="1" spans="1:14">
      <c r="A3173" s="334">
        <f>档案!A3172</f>
        <v>0</v>
      </c>
      <c r="B3173" s="334">
        <f ca="1" t="shared" si="498"/>
        <v>1</v>
      </c>
      <c r="D3173" s="334">
        <f ca="1" t="shared" si="506"/>
        <v>9</v>
      </c>
      <c r="E3173" s="327">
        <f ca="1" t="shared" si="507"/>
        <v>1834</v>
      </c>
      <c r="F3173" s="327" t="str">
        <f ca="1">VLOOKUP(D3173,档案!A:C,3,FALSE)</f>
        <v>武汉开明</v>
      </c>
      <c r="G3173" s="338" t="str">
        <f ca="1">VLOOKUP(D3173,档案!A:B,2,FALSE)</f>
        <v>农商行豹澥支行310028</v>
      </c>
      <c r="H3173" s="328">
        <f ca="1" t="shared" si="499"/>
        <v>45884</v>
      </c>
      <c r="I3173" s="344" t="str">
        <f ca="1" t="shared" si="500"/>
        <v>商务部宋泽阳报销7.24安徽六国化工现场勘探交通费--个人</v>
      </c>
      <c r="J3173" s="344" t="str">
        <f ca="1" t="shared" si="501"/>
        <v>项目成本</v>
      </c>
      <c r="K3173" s="345">
        <f ca="1" t="shared" si="502"/>
        <v>0</v>
      </c>
      <c r="L3173" s="345">
        <f ca="1" t="shared" si="503"/>
        <v>465.52</v>
      </c>
      <c r="M3173" s="345">
        <f ca="1" t="shared" si="504"/>
        <v>405837.510000001</v>
      </c>
      <c r="N3173" s="345">
        <f ca="1" t="shared" si="505"/>
        <v>0</v>
      </c>
    </row>
    <row r="3174" ht="14.25" hidden="1" spans="1:14">
      <c r="A3174" s="334">
        <f>档案!A3173</f>
        <v>0</v>
      </c>
      <c r="B3174" s="334">
        <f ca="1" t="shared" si="498"/>
        <v>1</v>
      </c>
      <c r="D3174" s="334">
        <f ca="1" t="shared" si="506"/>
        <v>9</v>
      </c>
      <c r="E3174" s="327">
        <f ca="1" t="shared" si="507"/>
        <v>1835</v>
      </c>
      <c r="F3174" s="327" t="str">
        <f ca="1">VLOOKUP(D3174,档案!A:C,3,FALSE)</f>
        <v>武汉开明</v>
      </c>
      <c r="G3174" s="338" t="str">
        <f ca="1">VLOOKUP(D3174,档案!A:B,2,FALSE)</f>
        <v>农商行豹澥支行310028</v>
      </c>
      <c r="H3174" s="328">
        <f ca="1" t="shared" si="499"/>
        <v>45884</v>
      </c>
      <c r="I3174" s="344" t="str">
        <f ca="1" t="shared" si="500"/>
        <v>商务部宋泽阳报销7.28-8.6青海出差差旅补助--个人</v>
      </c>
      <c r="J3174" s="344" t="str">
        <f ca="1" t="shared" si="501"/>
        <v>项目成本</v>
      </c>
      <c r="K3174" s="345">
        <f ca="1" t="shared" si="502"/>
        <v>0</v>
      </c>
      <c r="L3174" s="345">
        <f ca="1" t="shared" si="503"/>
        <v>360</v>
      </c>
      <c r="M3174" s="345">
        <f ca="1" t="shared" si="504"/>
        <v>405477.510000001</v>
      </c>
      <c r="N3174" s="345">
        <f ca="1" t="shared" si="505"/>
        <v>0</v>
      </c>
    </row>
    <row r="3175" ht="14.25" hidden="1" spans="1:14">
      <c r="A3175" s="334">
        <f>档案!A3174</f>
        <v>0</v>
      </c>
      <c r="B3175" s="334">
        <f ca="1" t="shared" si="498"/>
        <v>1</v>
      </c>
      <c r="D3175" s="334">
        <f ca="1" t="shared" si="506"/>
        <v>9</v>
      </c>
      <c r="E3175" s="327">
        <f ca="1" t="shared" si="507"/>
        <v>1836</v>
      </c>
      <c r="F3175" s="327" t="str">
        <f ca="1">VLOOKUP(D3175,档案!A:C,3,FALSE)</f>
        <v>武汉开明</v>
      </c>
      <c r="G3175" s="338" t="str">
        <f ca="1">VLOOKUP(D3175,档案!A:B,2,FALSE)</f>
        <v>农商行豹澥支行310028</v>
      </c>
      <c r="H3175" s="328">
        <f ca="1" t="shared" si="499"/>
        <v>45884</v>
      </c>
      <c r="I3175" s="344" t="str">
        <f ca="1" t="shared" si="500"/>
        <v>商务部宋泽阳报销7.28-8.6青海出差交通费--个人</v>
      </c>
      <c r="J3175" s="344" t="str">
        <f ca="1" t="shared" si="501"/>
        <v>项目成本</v>
      </c>
      <c r="K3175" s="345">
        <f ca="1" t="shared" si="502"/>
        <v>0</v>
      </c>
      <c r="L3175" s="345">
        <f ca="1" t="shared" si="503"/>
        <v>1151.5</v>
      </c>
      <c r="M3175" s="345">
        <f ca="1" t="shared" si="504"/>
        <v>404326.010000001</v>
      </c>
      <c r="N3175" s="345">
        <f ca="1" t="shared" si="505"/>
        <v>0</v>
      </c>
    </row>
    <row r="3176" ht="14.25" hidden="1" spans="1:14">
      <c r="A3176" s="334">
        <f>档案!A3175</f>
        <v>0</v>
      </c>
      <c r="B3176" s="334">
        <f ca="1" t="shared" si="498"/>
        <v>1</v>
      </c>
      <c r="D3176" s="334">
        <f ca="1" t="shared" si="506"/>
        <v>9</v>
      </c>
      <c r="E3176" s="327">
        <f ca="1" t="shared" si="507"/>
        <v>1837</v>
      </c>
      <c r="F3176" s="327" t="str">
        <f ca="1">VLOOKUP(D3176,档案!A:C,3,FALSE)</f>
        <v>武汉开明</v>
      </c>
      <c r="G3176" s="338" t="str">
        <f ca="1">VLOOKUP(D3176,档案!A:B,2,FALSE)</f>
        <v>农商行豹澥支行310028</v>
      </c>
      <c r="H3176" s="328">
        <f ca="1" t="shared" si="499"/>
        <v>45884</v>
      </c>
      <c r="I3176" s="344" t="str">
        <f ca="1" t="shared" si="500"/>
        <v>生产部李权智用款青海发投煅烧车间项目外协人员5.15-5.19工资付余明芬--个人</v>
      </c>
      <c r="J3176" s="344" t="str">
        <f ca="1" t="shared" si="501"/>
        <v>项目成本</v>
      </c>
      <c r="K3176" s="345">
        <f ca="1" t="shared" si="502"/>
        <v>0</v>
      </c>
      <c r="L3176" s="345">
        <f ca="1" t="shared" si="503"/>
        <v>1500</v>
      </c>
      <c r="M3176" s="345">
        <f ca="1" t="shared" si="504"/>
        <v>402826.010000001</v>
      </c>
      <c r="N3176" s="345">
        <f ca="1" t="shared" si="505"/>
        <v>0</v>
      </c>
    </row>
    <row r="3177" ht="14.25" hidden="1" spans="1:14">
      <c r="A3177" s="334">
        <f>档案!A3176</f>
        <v>0</v>
      </c>
      <c r="B3177" s="334">
        <f ca="1" t="shared" si="498"/>
        <v>1</v>
      </c>
      <c r="D3177" s="334">
        <f ca="1" t="shared" si="506"/>
        <v>9</v>
      </c>
      <c r="E3177" s="327">
        <f ca="1" t="shared" si="507"/>
        <v>1838</v>
      </c>
      <c r="F3177" s="327" t="str">
        <f ca="1">VLOOKUP(D3177,档案!A:C,3,FALSE)</f>
        <v>武汉开明</v>
      </c>
      <c r="G3177" s="338" t="str">
        <f ca="1">VLOOKUP(D3177,档案!A:B,2,FALSE)</f>
        <v>农商行豹澥支行310028</v>
      </c>
      <c r="H3177" s="328">
        <f ca="1" t="shared" si="499"/>
        <v>45884</v>
      </c>
      <c r="I3177" s="344" t="str">
        <f ca="1" t="shared" si="500"/>
        <v>生产部何俊杰报销内蒙古宜化现场购买防火花插头--个人</v>
      </c>
      <c r="J3177" s="344" t="str">
        <f ca="1" t="shared" si="501"/>
        <v>项目成本</v>
      </c>
      <c r="K3177" s="345">
        <f ca="1" t="shared" si="502"/>
        <v>0</v>
      </c>
      <c r="L3177" s="345">
        <f ca="1" t="shared" si="503"/>
        <v>640</v>
      </c>
      <c r="M3177" s="345">
        <f ca="1" t="shared" si="504"/>
        <v>402186.010000001</v>
      </c>
      <c r="N3177" s="345">
        <f ca="1" t="shared" si="505"/>
        <v>0</v>
      </c>
    </row>
    <row r="3178" ht="14.25" hidden="1" spans="1:14">
      <c r="A3178" s="334">
        <f>档案!A3177</f>
        <v>0</v>
      </c>
      <c r="B3178" s="334">
        <f ca="1" t="shared" si="498"/>
        <v>1</v>
      </c>
      <c r="D3178" s="334">
        <f ca="1" t="shared" si="506"/>
        <v>9</v>
      </c>
      <c r="E3178" s="327">
        <f ca="1" t="shared" si="507"/>
        <v>1839</v>
      </c>
      <c r="F3178" s="327" t="str">
        <f ca="1">VLOOKUP(D3178,档案!A:C,3,FALSE)</f>
        <v>武汉开明</v>
      </c>
      <c r="G3178" s="338" t="str">
        <f ca="1">VLOOKUP(D3178,档案!A:B,2,FALSE)</f>
        <v>农商行豹澥支行310028</v>
      </c>
      <c r="H3178" s="328">
        <f ca="1" t="shared" si="499"/>
        <v>45884</v>
      </c>
      <c r="I3178" s="344" t="str">
        <f ca="1" t="shared" si="500"/>
        <v>生产部李晶用款刘正荣日照钢铁项目劳务费付郭敏--个人</v>
      </c>
      <c r="J3178" s="344" t="str">
        <f ca="1" t="shared" si="501"/>
        <v>项目成本</v>
      </c>
      <c r="K3178" s="345">
        <f ca="1" t="shared" si="502"/>
        <v>0</v>
      </c>
      <c r="L3178" s="345">
        <f ca="1" t="shared" si="503"/>
        <v>33500</v>
      </c>
      <c r="M3178" s="345">
        <f ca="1" t="shared" si="504"/>
        <v>368686.010000001</v>
      </c>
      <c r="N3178" s="345">
        <f ca="1" t="shared" si="505"/>
        <v>0</v>
      </c>
    </row>
    <row r="3179" ht="14.25" hidden="1" spans="1:14">
      <c r="A3179" s="334">
        <f>档案!A3178</f>
        <v>0</v>
      </c>
      <c r="B3179" s="334">
        <f ca="1" t="shared" si="498"/>
        <v>1</v>
      </c>
      <c r="D3179" s="334">
        <f ca="1" t="shared" si="506"/>
        <v>9</v>
      </c>
      <c r="E3179" s="327">
        <f ca="1" t="shared" si="507"/>
        <v>1840</v>
      </c>
      <c r="F3179" s="327" t="str">
        <f ca="1">VLOOKUP(D3179,档案!A:C,3,FALSE)</f>
        <v>武汉开明</v>
      </c>
      <c r="G3179" s="338" t="str">
        <f ca="1">VLOOKUP(D3179,档案!A:B,2,FALSE)</f>
        <v>农商行豹澥支行310028</v>
      </c>
      <c r="H3179" s="328">
        <f ca="1" t="shared" si="499"/>
        <v>45884</v>
      </c>
      <c r="I3179" s="344" t="str">
        <f ca="1" t="shared" si="500"/>
        <v>生产部李同林报销青海发投8.7-8.8交通费--个人</v>
      </c>
      <c r="J3179" s="344" t="str">
        <f ca="1" t="shared" si="501"/>
        <v>项目成本</v>
      </c>
      <c r="K3179" s="345">
        <f ca="1" t="shared" si="502"/>
        <v>0</v>
      </c>
      <c r="L3179" s="345">
        <f ca="1" t="shared" si="503"/>
        <v>454.5</v>
      </c>
      <c r="M3179" s="345">
        <f ca="1" t="shared" si="504"/>
        <v>368231.510000001</v>
      </c>
      <c r="N3179" s="345">
        <f ca="1" t="shared" si="505"/>
        <v>0</v>
      </c>
    </row>
    <row r="3180" ht="14.25" hidden="1" spans="1:14">
      <c r="A3180" s="334">
        <f>档案!A3179</f>
        <v>0</v>
      </c>
      <c r="B3180" s="334">
        <f ca="1" t="shared" si="498"/>
        <v>1</v>
      </c>
      <c r="D3180" s="334">
        <f ca="1" t="shared" si="506"/>
        <v>9</v>
      </c>
      <c r="E3180" s="327">
        <f ca="1" t="shared" si="507"/>
        <v>1841</v>
      </c>
      <c r="F3180" s="327" t="str">
        <f ca="1">VLOOKUP(D3180,档案!A:C,3,FALSE)</f>
        <v>武汉开明</v>
      </c>
      <c r="G3180" s="338" t="str">
        <f ca="1">VLOOKUP(D3180,档案!A:B,2,FALSE)</f>
        <v>农商行豹澥支行310028</v>
      </c>
      <c r="H3180" s="328">
        <f ca="1" t="shared" si="499"/>
        <v>45884</v>
      </c>
      <c r="I3180" s="344" t="str">
        <f ca="1" t="shared" si="500"/>
        <v>生产部宋超报销伊犁钢铁项目8.9钢筋木方运费--个人</v>
      </c>
      <c r="J3180" s="344" t="str">
        <f ca="1" t="shared" si="501"/>
        <v>项目成本</v>
      </c>
      <c r="K3180" s="345">
        <f ca="1" t="shared" si="502"/>
        <v>0</v>
      </c>
      <c r="L3180" s="345">
        <f ca="1" t="shared" si="503"/>
        <v>500</v>
      </c>
      <c r="M3180" s="345">
        <f ca="1" t="shared" si="504"/>
        <v>367731.510000001</v>
      </c>
      <c r="N3180" s="345">
        <f ca="1" t="shared" si="505"/>
        <v>0</v>
      </c>
    </row>
    <row r="3181" ht="14.25" hidden="1" spans="1:14">
      <c r="A3181" s="334">
        <f>档案!A3180</f>
        <v>0</v>
      </c>
      <c r="B3181" s="334">
        <f ca="1" t="shared" si="498"/>
        <v>1</v>
      </c>
      <c r="D3181" s="334">
        <f ca="1" t="shared" si="506"/>
        <v>9</v>
      </c>
      <c r="E3181" s="327">
        <f ca="1" t="shared" si="507"/>
        <v>1842</v>
      </c>
      <c r="F3181" s="327" t="str">
        <f ca="1">VLOOKUP(D3181,档案!A:C,3,FALSE)</f>
        <v>武汉开明</v>
      </c>
      <c r="G3181" s="338" t="str">
        <f ca="1">VLOOKUP(D3181,档案!A:B,2,FALSE)</f>
        <v>农商行豹澥支行310028</v>
      </c>
      <c r="H3181" s="328">
        <f ca="1" t="shared" si="499"/>
        <v>45884</v>
      </c>
      <c r="I3181" s="344" t="str">
        <f ca="1" t="shared" si="500"/>
        <v>生产部何俊杰报销中盐内蒙古购买柴油汽油--个人</v>
      </c>
      <c r="J3181" s="344" t="str">
        <f ca="1" t="shared" si="501"/>
        <v>项目成本</v>
      </c>
      <c r="K3181" s="345">
        <f ca="1" t="shared" si="502"/>
        <v>0</v>
      </c>
      <c r="L3181" s="345">
        <f ca="1" t="shared" si="503"/>
        <v>134.95</v>
      </c>
      <c r="M3181" s="345">
        <f ca="1" t="shared" si="504"/>
        <v>367596.560000001</v>
      </c>
      <c r="N3181" s="345">
        <f ca="1" t="shared" si="505"/>
        <v>0</v>
      </c>
    </row>
    <row r="3182" ht="14.25" hidden="1" spans="1:14">
      <c r="A3182" s="334">
        <f>档案!A3181</f>
        <v>0</v>
      </c>
      <c r="B3182" s="334">
        <f ca="1" t="shared" si="498"/>
        <v>1</v>
      </c>
      <c r="D3182" s="334">
        <f ca="1" t="shared" si="506"/>
        <v>9</v>
      </c>
      <c r="E3182" s="327">
        <f ca="1" t="shared" si="507"/>
        <v>1843</v>
      </c>
      <c r="F3182" s="327" t="str">
        <f ca="1">VLOOKUP(D3182,档案!A:C,3,FALSE)</f>
        <v>武汉开明</v>
      </c>
      <c r="G3182" s="338" t="str">
        <f ca="1">VLOOKUP(D3182,档案!A:B,2,FALSE)</f>
        <v>农商行豹澥支行310028</v>
      </c>
      <c r="H3182" s="328">
        <f ca="1" t="shared" si="499"/>
        <v>45884</v>
      </c>
      <c r="I3182" s="344" t="str">
        <f ca="1" t="shared" si="500"/>
        <v>生产部何俊杰报销内蒙古宜化采购桌椅，床，被子等零星采购及交通费--个人</v>
      </c>
      <c r="J3182" s="344" t="str">
        <f ca="1" t="shared" si="501"/>
        <v>项目成本</v>
      </c>
      <c r="K3182" s="345">
        <f ca="1" t="shared" si="502"/>
        <v>0</v>
      </c>
      <c r="L3182" s="345">
        <f ca="1" t="shared" si="503"/>
        <v>1357.5</v>
      </c>
      <c r="M3182" s="345">
        <f ca="1" t="shared" si="504"/>
        <v>366239.060000001</v>
      </c>
      <c r="N3182" s="345">
        <f ca="1" t="shared" si="505"/>
        <v>0</v>
      </c>
    </row>
    <row r="3183" ht="14.25" hidden="1" spans="1:14">
      <c r="A3183" s="334">
        <f>档案!A3182</f>
        <v>0</v>
      </c>
      <c r="B3183" s="334">
        <f ca="1" t="shared" si="498"/>
        <v>1</v>
      </c>
      <c r="D3183" s="334">
        <f ca="1" t="shared" si="506"/>
        <v>9</v>
      </c>
      <c r="E3183" s="327">
        <f ca="1" t="shared" si="507"/>
        <v>1844</v>
      </c>
      <c r="F3183" s="327" t="str">
        <f ca="1">VLOOKUP(D3183,档案!A:C,3,FALSE)</f>
        <v>武汉开明</v>
      </c>
      <c r="G3183" s="338" t="str">
        <f ca="1">VLOOKUP(D3183,档案!A:B,2,FALSE)</f>
        <v>农商行豹澥支行310028</v>
      </c>
      <c r="H3183" s="328">
        <f ca="1" t="shared" si="499"/>
        <v>45884</v>
      </c>
      <c r="I3183" s="344" t="str">
        <f ca="1" t="shared" si="500"/>
        <v>生产部闵洋报销中盐内蒙古前期零星采购--个人</v>
      </c>
      <c r="J3183" s="344" t="str">
        <f ca="1" t="shared" si="501"/>
        <v>项目成本</v>
      </c>
      <c r="K3183" s="345">
        <f ca="1" t="shared" si="502"/>
        <v>0</v>
      </c>
      <c r="L3183" s="345">
        <f ca="1" t="shared" si="503"/>
        <v>141</v>
      </c>
      <c r="M3183" s="345">
        <f ca="1" t="shared" si="504"/>
        <v>366098.060000001</v>
      </c>
      <c r="N3183" s="345">
        <f ca="1" t="shared" si="505"/>
        <v>0</v>
      </c>
    </row>
    <row r="3184" ht="14.25" hidden="1" spans="1:14">
      <c r="A3184" s="334">
        <f>档案!A3183</f>
        <v>0</v>
      </c>
      <c r="B3184" s="334">
        <f ca="1" t="shared" si="498"/>
        <v>1</v>
      </c>
      <c r="D3184" s="334">
        <f ca="1" t="shared" si="506"/>
        <v>9</v>
      </c>
      <c r="E3184" s="327">
        <f ca="1" t="shared" si="507"/>
        <v>1845</v>
      </c>
      <c r="F3184" s="327" t="str">
        <f ca="1">VLOOKUP(D3184,档案!A:C,3,FALSE)</f>
        <v>武汉开明</v>
      </c>
      <c r="G3184" s="338" t="str">
        <f ca="1">VLOOKUP(D3184,档案!A:B,2,FALSE)</f>
        <v>农商行豹澥支行310028</v>
      </c>
      <c r="H3184" s="328">
        <f ca="1" t="shared" si="499"/>
        <v>45884</v>
      </c>
      <c r="I3184" s="344" t="str">
        <f ca="1" t="shared" si="500"/>
        <v>生产部宋超报销伊犁钢铁采购防暑降温用品--个人</v>
      </c>
      <c r="J3184" s="344" t="str">
        <f ca="1" t="shared" si="501"/>
        <v>项目成本</v>
      </c>
      <c r="K3184" s="345">
        <f ca="1" t="shared" si="502"/>
        <v>0</v>
      </c>
      <c r="L3184" s="345">
        <f ca="1" t="shared" si="503"/>
        <v>219</v>
      </c>
      <c r="M3184" s="345">
        <f ca="1" t="shared" si="504"/>
        <v>365879.060000001</v>
      </c>
      <c r="N3184" s="345">
        <f ca="1" t="shared" si="505"/>
        <v>0</v>
      </c>
    </row>
    <row r="3185" ht="14.25" hidden="1" spans="1:14">
      <c r="A3185" s="334">
        <f>档案!A3184</f>
        <v>0</v>
      </c>
      <c r="B3185" s="334">
        <f ca="1" t="shared" si="498"/>
        <v>1</v>
      </c>
      <c r="D3185" s="334">
        <f ca="1" t="shared" si="506"/>
        <v>9</v>
      </c>
      <c r="E3185" s="327">
        <f ca="1" t="shared" si="507"/>
        <v>1846</v>
      </c>
      <c r="F3185" s="327" t="str">
        <f ca="1">VLOOKUP(D3185,档案!A:C,3,FALSE)</f>
        <v>武汉开明</v>
      </c>
      <c r="G3185" s="338" t="str">
        <f ca="1">VLOOKUP(D3185,档案!A:B,2,FALSE)</f>
        <v>农商行豹澥支行310028</v>
      </c>
      <c r="H3185" s="328">
        <f ca="1" t="shared" si="499"/>
        <v>45884</v>
      </c>
      <c r="I3185" s="344" t="str">
        <f ca="1" t="shared" si="500"/>
        <v>生产部马全花报销青海发投热电车间引风机出口烟道更换项目质保期维修采购彩钢板3块，钻尾丝60个--个人</v>
      </c>
      <c r="J3185" s="344" t="str">
        <f ca="1" t="shared" si="501"/>
        <v>项目成本</v>
      </c>
      <c r="K3185" s="345">
        <f ca="1" t="shared" si="502"/>
        <v>0</v>
      </c>
      <c r="L3185" s="345">
        <f ca="1" t="shared" si="503"/>
        <v>134</v>
      </c>
      <c r="M3185" s="345">
        <f ca="1" t="shared" si="504"/>
        <v>365745.060000001</v>
      </c>
      <c r="N3185" s="345">
        <f ca="1" t="shared" si="505"/>
        <v>0</v>
      </c>
    </row>
    <row r="3186" ht="14.25" hidden="1" spans="1:14">
      <c r="A3186" s="334">
        <f>档案!A3185</f>
        <v>0</v>
      </c>
      <c r="B3186" s="334">
        <f ca="1" t="shared" si="498"/>
        <v>1</v>
      </c>
      <c r="D3186" s="334">
        <f ca="1" t="shared" si="506"/>
        <v>9</v>
      </c>
      <c r="E3186" s="327">
        <f ca="1" t="shared" si="507"/>
        <v>1847</v>
      </c>
      <c r="F3186" s="327" t="str">
        <f ca="1">VLOOKUP(D3186,档案!A:C,3,FALSE)</f>
        <v>武汉开明</v>
      </c>
      <c r="G3186" s="338" t="str">
        <f ca="1">VLOOKUP(D3186,档案!A:B,2,FALSE)</f>
        <v>农商行豹澥支行310028</v>
      </c>
      <c r="H3186" s="328">
        <f ca="1" t="shared" si="499"/>
        <v>45884</v>
      </c>
      <c r="I3186" s="344" t="str">
        <f ca="1" t="shared" si="500"/>
        <v>生产部何俊杰报销中盐内蒙古建材采购费--个人</v>
      </c>
      <c r="J3186" s="344" t="str">
        <f ca="1" t="shared" si="501"/>
        <v>项目成本</v>
      </c>
      <c r="K3186" s="345">
        <f ca="1" t="shared" si="502"/>
        <v>0</v>
      </c>
      <c r="L3186" s="345">
        <f ca="1" t="shared" si="503"/>
        <v>550</v>
      </c>
      <c r="M3186" s="345">
        <f ca="1" t="shared" si="504"/>
        <v>365195.060000001</v>
      </c>
      <c r="N3186" s="345">
        <f ca="1" t="shared" si="505"/>
        <v>0</v>
      </c>
    </row>
    <row r="3187" ht="14.25" hidden="1" spans="1:14">
      <c r="A3187" s="334">
        <f>档案!A3186</f>
        <v>0</v>
      </c>
      <c r="B3187" s="334">
        <f ca="1" t="shared" si="498"/>
        <v>1</v>
      </c>
      <c r="D3187" s="334">
        <f ca="1" t="shared" si="506"/>
        <v>9</v>
      </c>
      <c r="E3187" s="327">
        <f ca="1" t="shared" si="507"/>
        <v>1848</v>
      </c>
      <c r="F3187" s="327" t="str">
        <f ca="1">VLOOKUP(D3187,档案!A:C,3,FALSE)</f>
        <v>武汉开明</v>
      </c>
      <c r="G3187" s="338" t="str">
        <f ca="1">VLOOKUP(D3187,档案!A:B,2,FALSE)</f>
        <v>农商行豹澥支行310028</v>
      </c>
      <c r="H3187" s="328">
        <f ca="1" t="shared" si="499"/>
        <v>45884</v>
      </c>
      <c r="I3187" s="344" t="str">
        <f ca="1" t="shared" si="500"/>
        <v>生产部何俊杰报销内蒙宜化8.7合成转化器耗材采购费--个人</v>
      </c>
      <c r="J3187" s="344" t="str">
        <f ca="1" t="shared" si="501"/>
        <v>项目成本</v>
      </c>
      <c r="K3187" s="345">
        <f ca="1" t="shared" si="502"/>
        <v>0</v>
      </c>
      <c r="L3187" s="345">
        <f ca="1" t="shared" si="503"/>
        <v>494</v>
      </c>
      <c r="M3187" s="345">
        <f ca="1" t="shared" si="504"/>
        <v>364701.060000001</v>
      </c>
      <c r="N3187" s="345">
        <f ca="1" t="shared" si="505"/>
        <v>0</v>
      </c>
    </row>
    <row r="3188" ht="14.25" hidden="1" spans="1:14">
      <c r="A3188" s="334">
        <f>档案!A3187</f>
        <v>0</v>
      </c>
      <c r="B3188" s="334">
        <f ca="1" t="shared" si="498"/>
        <v>1</v>
      </c>
      <c r="D3188" s="334">
        <f ca="1" t="shared" si="506"/>
        <v>9</v>
      </c>
      <c r="E3188" s="327">
        <f ca="1" t="shared" si="507"/>
        <v>1849</v>
      </c>
      <c r="F3188" s="327" t="str">
        <f ca="1">VLOOKUP(D3188,档案!A:C,3,FALSE)</f>
        <v>武汉开明</v>
      </c>
      <c r="G3188" s="338" t="str">
        <f ca="1">VLOOKUP(D3188,档案!A:B,2,FALSE)</f>
        <v>农商行豹澥支行310028</v>
      </c>
      <c r="H3188" s="328">
        <f ca="1" t="shared" si="499"/>
        <v>45884</v>
      </c>
      <c r="I3188" s="344" t="str">
        <f ca="1" t="shared" si="500"/>
        <v>生产部何俊杰报销中盐内蒙古依维柯加油300元--个人</v>
      </c>
      <c r="J3188" s="344" t="str">
        <f ca="1" t="shared" si="501"/>
        <v>项目成本</v>
      </c>
      <c r="K3188" s="345">
        <f ca="1" t="shared" si="502"/>
        <v>0</v>
      </c>
      <c r="L3188" s="345">
        <f ca="1" t="shared" si="503"/>
        <v>300</v>
      </c>
      <c r="M3188" s="345">
        <f ca="1" t="shared" si="504"/>
        <v>364401.060000001</v>
      </c>
      <c r="N3188" s="345">
        <f ca="1" t="shared" si="505"/>
        <v>0</v>
      </c>
    </row>
    <row r="3189" ht="14.25" hidden="1" spans="1:14">
      <c r="A3189" s="334">
        <f>档案!A3188</f>
        <v>0</v>
      </c>
      <c r="B3189" s="334">
        <f ca="1" t="shared" si="498"/>
        <v>1</v>
      </c>
      <c r="D3189" s="334">
        <f ca="1" t="shared" si="506"/>
        <v>9</v>
      </c>
      <c r="E3189" s="327">
        <f ca="1" t="shared" si="507"/>
        <v>1850</v>
      </c>
      <c r="F3189" s="327" t="str">
        <f ca="1">VLOOKUP(D3189,档案!A:C,3,FALSE)</f>
        <v>武汉开明</v>
      </c>
      <c r="G3189" s="338" t="str">
        <f ca="1">VLOOKUP(D3189,档案!A:B,2,FALSE)</f>
        <v>农商行豹澥支行310028</v>
      </c>
      <c r="H3189" s="328">
        <f ca="1" t="shared" si="499"/>
        <v>45884</v>
      </c>
      <c r="I3189" s="344" t="str">
        <f ca="1" t="shared" si="500"/>
        <v>生产部闵洋报销内蒙宜化8.11合成转换器耗材采购--个人</v>
      </c>
      <c r="J3189" s="344" t="str">
        <f ca="1" t="shared" si="501"/>
        <v>项目成本</v>
      </c>
      <c r="K3189" s="345">
        <f ca="1" t="shared" si="502"/>
        <v>0</v>
      </c>
      <c r="L3189" s="345">
        <f ca="1" t="shared" si="503"/>
        <v>569.49</v>
      </c>
      <c r="M3189" s="345">
        <f ca="1" t="shared" si="504"/>
        <v>363831.570000001</v>
      </c>
      <c r="N3189" s="345">
        <f ca="1" t="shared" si="505"/>
        <v>0</v>
      </c>
    </row>
    <row r="3190" ht="14.25" hidden="1" spans="1:14">
      <c r="A3190" s="334">
        <f>档案!A3189</f>
        <v>0</v>
      </c>
      <c r="B3190" s="334">
        <f ca="1" t="shared" si="498"/>
        <v>1</v>
      </c>
      <c r="D3190" s="334">
        <f ca="1" t="shared" si="506"/>
        <v>9</v>
      </c>
      <c r="E3190" s="327">
        <f ca="1" t="shared" si="507"/>
        <v>1851</v>
      </c>
      <c r="F3190" s="327" t="str">
        <f ca="1">VLOOKUP(D3190,档案!A:C,3,FALSE)</f>
        <v>武汉开明</v>
      </c>
      <c r="G3190" s="338" t="str">
        <f ca="1">VLOOKUP(D3190,档案!A:B,2,FALSE)</f>
        <v>农商行豹澥支行310028</v>
      </c>
      <c r="H3190" s="328">
        <f ca="1" t="shared" si="499"/>
        <v>45884</v>
      </c>
      <c r="I3190" s="344" t="str">
        <f ca="1" t="shared" si="500"/>
        <v>生产部何俊杰报销中盐内蒙古建材零星采购--个人</v>
      </c>
      <c r="J3190" s="344" t="str">
        <f ca="1" t="shared" si="501"/>
        <v>项目成本</v>
      </c>
      <c r="K3190" s="345">
        <f ca="1" t="shared" si="502"/>
        <v>0</v>
      </c>
      <c r="L3190" s="345">
        <f ca="1" t="shared" si="503"/>
        <v>173.5</v>
      </c>
      <c r="M3190" s="345">
        <f ca="1" t="shared" si="504"/>
        <v>363658.070000001</v>
      </c>
      <c r="N3190" s="345">
        <f ca="1" t="shared" si="505"/>
        <v>0</v>
      </c>
    </row>
    <row r="3191" ht="14.25" hidden="1" spans="1:14">
      <c r="A3191" s="334">
        <f>档案!A3190</f>
        <v>0</v>
      </c>
      <c r="B3191" s="334">
        <f ca="1" t="shared" si="498"/>
        <v>1</v>
      </c>
      <c r="D3191" s="334">
        <f ca="1" t="shared" si="506"/>
        <v>9</v>
      </c>
      <c r="E3191" s="327">
        <f ca="1" t="shared" si="507"/>
        <v>1852</v>
      </c>
      <c r="F3191" s="327" t="str">
        <f ca="1">VLOOKUP(D3191,档案!A:C,3,FALSE)</f>
        <v>武汉开明</v>
      </c>
      <c r="G3191" s="338" t="str">
        <f ca="1">VLOOKUP(D3191,档案!A:B,2,FALSE)</f>
        <v>农商行豹澥支行310028</v>
      </c>
      <c r="H3191" s="328">
        <f ca="1" t="shared" si="499"/>
        <v>45884</v>
      </c>
      <c r="I3191" s="344" t="str">
        <f ca="1" t="shared" si="500"/>
        <v>生产部闵洋报销内蒙古宜化电石炉前期零星采购--个人</v>
      </c>
      <c r="J3191" s="344" t="str">
        <f ca="1" t="shared" si="501"/>
        <v>项目成本</v>
      </c>
      <c r="K3191" s="345">
        <f ca="1" t="shared" si="502"/>
        <v>0</v>
      </c>
      <c r="L3191" s="345">
        <f ca="1" t="shared" si="503"/>
        <v>1325</v>
      </c>
      <c r="M3191" s="345">
        <f ca="1" t="shared" si="504"/>
        <v>362333.070000001</v>
      </c>
      <c r="N3191" s="345">
        <f ca="1" t="shared" si="505"/>
        <v>0</v>
      </c>
    </row>
    <row r="3192" ht="14.25" hidden="1" spans="1:14">
      <c r="A3192" s="334">
        <f>档案!A3191</f>
        <v>0</v>
      </c>
      <c r="B3192" s="334">
        <f ca="1" t="shared" si="498"/>
        <v>1</v>
      </c>
      <c r="D3192" s="334">
        <f ca="1" t="shared" si="506"/>
        <v>9</v>
      </c>
      <c r="E3192" s="327">
        <f ca="1" t="shared" si="507"/>
        <v>1853</v>
      </c>
      <c r="F3192" s="327" t="str">
        <f ca="1">VLOOKUP(D3192,档案!A:C,3,FALSE)</f>
        <v>武汉开明</v>
      </c>
      <c r="G3192" s="338" t="str">
        <f ca="1">VLOOKUP(D3192,档案!A:B,2,FALSE)</f>
        <v>农商行豹澥支行310028</v>
      </c>
      <c r="H3192" s="328">
        <f ca="1" t="shared" si="499"/>
        <v>45884</v>
      </c>
      <c r="I3192" s="344" t="str">
        <f ca="1" t="shared" si="500"/>
        <v>生产部李权智报销内蒙古宜化安全带记挂不规范罚款1000元，移动工具使用完未有效短电罚款200元--个人</v>
      </c>
      <c r="J3192" s="344" t="str">
        <f ca="1" t="shared" si="501"/>
        <v>项目成本</v>
      </c>
      <c r="K3192" s="345">
        <f ca="1" t="shared" si="502"/>
        <v>0</v>
      </c>
      <c r="L3192" s="345">
        <f ca="1" t="shared" si="503"/>
        <v>1200</v>
      </c>
      <c r="M3192" s="345">
        <f ca="1" t="shared" si="504"/>
        <v>361133.070000001</v>
      </c>
      <c r="N3192" s="345">
        <f ca="1" t="shared" si="505"/>
        <v>0</v>
      </c>
    </row>
    <row r="3193" ht="14.25" hidden="1" spans="1:14">
      <c r="A3193" s="334">
        <f>档案!A3192</f>
        <v>0</v>
      </c>
      <c r="B3193" s="334">
        <f ca="1" t="shared" si="498"/>
        <v>1</v>
      </c>
      <c r="D3193" s="334">
        <f ca="1" t="shared" si="506"/>
        <v>9</v>
      </c>
      <c r="E3193" s="327">
        <f ca="1" t="shared" si="507"/>
        <v>1854</v>
      </c>
      <c r="F3193" s="327" t="str">
        <f ca="1">VLOOKUP(D3193,档案!A:C,3,FALSE)</f>
        <v>武汉开明</v>
      </c>
      <c r="G3193" s="338" t="str">
        <f ca="1">VLOOKUP(D3193,档案!A:B,2,FALSE)</f>
        <v>农商行豹澥支行310028</v>
      </c>
      <c r="H3193" s="328">
        <f ca="1" t="shared" si="499"/>
        <v>45884</v>
      </c>
      <c r="I3193" s="344" t="str">
        <f ca="1" t="shared" si="500"/>
        <v>生产部喻志明报销8.8日照钢铁体检费--个人</v>
      </c>
      <c r="J3193" s="344" t="str">
        <f ca="1" t="shared" si="501"/>
        <v>项目成本</v>
      </c>
      <c r="K3193" s="345">
        <f ca="1" t="shared" si="502"/>
        <v>0</v>
      </c>
      <c r="L3193" s="345">
        <f ca="1" t="shared" si="503"/>
        <v>110</v>
      </c>
      <c r="M3193" s="345">
        <f ca="1" t="shared" si="504"/>
        <v>361023.070000001</v>
      </c>
      <c r="N3193" s="345">
        <f ca="1" t="shared" si="505"/>
        <v>0</v>
      </c>
    </row>
    <row r="3194" ht="14.25" hidden="1" spans="1:14">
      <c r="A3194" s="334">
        <f>档案!A3193</f>
        <v>0</v>
      </c>
      <c r="B3194" s="334">
        <f ca="1" t="shared" si="498"/>
        <v>1</v>
      </c>
      <c r="D3194" s="334">
        <f ca="1" t="shared" si="506"/>
        <v>9</v>
      </c>
      <c r="E3194" s="327">
        <f ca="1" t="shared" si="507"/>
        <v>1855</v>
      </c>
      <c r="F3194" s="327" t="str">
        <f ca="1">VLOOKUP(D3194,档案!A:C,3,FALSE)</f>
        <v>武汉开明</v>
      </c>
      <c r="G3194" s="338" t="str">
        <f ca="1">VLOOKUP(D3194,档案!A:B,2,FALSE)</f>
        <v>农商行豹澥支行310028</v>
      </c>
      <c r="H3194" s="328">
        <f ca="1" t="shared" si="499"/>
        <v>45884</v>
      </c>
      <c r="I3194" s="344" t="str">
        <f ca="1" t="shared" si="500"/>
        <v>生产部林维用款日照钢铁6月宿舍水电费用付李纪国--个人</v>
      </c>
      <c r="J3194" s="344" t="str">
        <f ca="1" t="shared" si="501"/>
        <v>项目成本</v>
      </c>
      <c r="K3194" s="345">
        <f ca="1" t="shared" si="502"/>
        <v>0</v>
      </c>
      <c r="L3194" s="345">
        <f ca="1" t="shared" si="503"/>
        <v>3239</v>
      </c>
      <c r="M3194" s="345">
        <f ca="1" t="shared" si="504"/>
        <v>357784.070000001</v>
      </c>
      <c r="N3194" s="345">
        <f ca="1" t="shared" si="505"/>
        <v>0</v>
      </c>
    </row>
    <row r="3195" ht="14.25" hidden="1" spans="1:14">
      <c r="A3195" s="334">
        <f>档案!A3194</f>
        <v>0</v>
      </c>
      <c r="B3195" s="334">
        <f ca="1" t="shared" si="498"/>
        <v>1</v>
      </c>
      <c r="D3195" s="334">
        <f ca="1" t="shared" si="506"/>
        <v>9</v>
      </c>
      <c r="E3195" s="327">
        <f ca="1" t="shared" si="507"/>
        <v>1856</v>
      </c>
      <c r="F3195" s="327" t="str">
        <f ca="1">VLOOKUP(D3195,档案!A:C,3,FALSE)</f>
        <v>武汉开明</v>
      </c>
      <c r="G3195" s="338" t="str">
        <f ca="1">VLOOKUP(D3195,档案!A:B,2,FALSE)</f>
        <v>农商行豹澥支行310028</v>
      </c>
      <c r="H3195" s="328">
        <f ca="1" t="shared" si="499"/>
        <v>45884</v>
      </c>
      <c r="I3195" s="344" t="str">
        <f ca="1" t="shared" si="500"/>
        <v>生产部黄国恩报销东方希望8.5交通费--个人</v>
      </c>
      <c r="J3195" s="344" t="str">
        <f ca="1" t="shared" si="501"/>
        <v>项目成本</v>
      </c>
      <c r="K3195" s="345">
        <f ca="1" t="shared" si="502"/>
        <v>0</v>
      </c>
      <c r="L3195" s="345">
        <f ca="1" t="shared" si="503"/>
        <v>646.5</v>
      </c>
      <c r="M3195" s="345">
        <f ca="1" t="shared" si="504"/>
        <v>357137.570000001</v>
      </c>
      <c r="N3195" s="345">
        <f ca="1" t="shared" si="505"/>
        <v>0</v>
      </c>
    </row>
    <row r="3196" ht="14.25" hidden="1" spans="1:14">
      <c r="A3196" s="334">
        <f>档案!A3195</f>
        <v>0</v>
      </c>
      <c r="B3196" s="334">
        <f ca="1" t="shared" si="498"/>
        <v>1</v>
      </c>
      <c r="D3196" s="334">
        <f ca="1" t="shared" si="506"/>
        <v>9</v>
      </c>
      <c r="E3196" s="327">
        <f ca="1" t="shared" si="507"/>
        <v>1857</v>
      </c>
      <c r="F3196" s="327" t="str">
        <f ca="1">VLOOKUP(D3196,档案!A:C,3,FALSE)</f>
        <v>武汉开明</v>
      </c>
      <c r="G3196" s="338" t="str">
        <f ca="1">VLOOKUP(D3196,档案!A:B,2,FALSE)</f>
        <v>农商行豹澥支行310028</v>
      </c>
      <c r="H3196" s="328">
        <f ca="1" t="shared" si="499"/>
        <v>45884</v>
      </c>
      <c r="I3196" s="344" t="str">
        <f ca="1" t="shared" si="500"/>
        <v>销售部管厚良报销中盐内蒙古化工股份有限公司安徽天辰设备管道零星安装维修工程项目标书打印费--个人</v>
      </c>
      <c r="J3196" s="344" t="str">
        <f ca="1" t="shared" si="501"/>
        <v>项目成本</v>
      </c>
      <c r="K3196" s="345">
        <f ca="1" t="shared" si="502"/>
        <v>0</v>
      </c>
      <c r="L3196" s="345">
        <f ca="1" t="shared" si="503"/>
        <v>130</v>
      </c>
      <c r="M3196" s="345">
        <f ca="1" t="shared" si="504"/>
        <v>357007.570000001</v>
      </c>
      <c r="N3196" s="345">
        <f ca="1" t="shared" si="505"/>
        <v>0</v>
      </c>
    </row>
    <row r="3197" ht="14.25" hidden="1" spans="1:14">
      <c r="A3197" s="334">
        <f>档案!A3196</f>
        <v>0</v>
      </c>
      <c r="B3197" s="334">
        <f ca="1" t="shared" si="498"/>
        <v>1</v>
      </c>
      <c r="D3197" s="334">
        <f ca="1" t="shared" si="506"/>
        <v>9</v>
      </c>
      <c r="E3197" s="327">
        <f ca="1" t="shared" si="507"/>
        <v>1858</v>
      </c>
      <c r="F3197" s="327" t="str">
        <f ca="1">VLOOKUP(D3197,档案!A:C,3,FALSE)</f>
        <v>武汉开明</v>
      </c>
      <c r="G3197" s="338" t="str">
        <f ca="1">VLOOKUP(D3197,档案!A:B,2,FALSE)</f>
        <v>农商行豹澥支行310028</v>
      </c>
      <c r="H3197" s="328">
        <f ca="1" t="shared" si="499"/>
        <v>45884</v>
      </c>
      <c r="I3197" s="344" t="str">
        <f ca="1" t="shared" si="500"/>
        <v>生产部马全花用款青海发投煅烧车间项目外协人员(董召振3200，王磊25650，杨师平25600，罗太平20800)--个人</v>
      </c>
      <c r="J3197" s="344" t="str">
        <f ca="1" t="shared" si="501"/>
        <v>项目成本</v>
      </c>
      <c r="K3197" s="345">
        <f ca="1" t="shared" si="502"/>
        <v>0</v>
      </c>
      <c r="L3197" s="345">
        <f ca="1" t="shared" si="503"/>
        <v>72050</v>
      </c>
      <c r="M3197" s="345">
        <f ca="1" t="shared" si="504"/>
        <v>284957.570000001</v>
      </c>
      <c r="N3197" s="345">
        <f ca="1" t="shared" si="505"/>
        <v>0</v>
      </c>
    </row>
    <row r="3198" ht="14.25" hidden="1" spans="1:14">
      <c r="A3198" s="334">
        <f>档案!A3197</f>
        <v>0</v>
      </c>
      <c r="B3198" s="334">
        <f ca="1" t="shared" si="498"/>
        <v>1</v>
      </c>
      <c r="D3198" s="334">
        <f ca="1" t="shared" si="506"/>
        <v>9</v>
      </c>
      <c r="E3198" s="327">
        <f ca="1" t="shared" si="507"/>
        <v>1859</v>
      </c>
      <c r="F3198" s="327" t="str">
        <f ca="1">VLOOKUP(D3198,档案!A:C,3,FALSE)</f>
        <v>武汉开明</v>
      </c>
      <c r="G3198" s="338" t="str">
        <f ca="1">VLOOKUP(D3198,档案!A:B,2,FALSE)</f>
        <v>农商行豹澥支行310028</v>
      </c>
      <c r="H3198" s="328">
        <f ca="1" t="shared" si="499"/>
        <v>45884</v>
      </c>
      <c r="I3198" s="344" t="str">
        <f ca="1" t="shared" si="500"/>
        <v>生产部宋超用款伊犁钢铁煤气平台混凝土采购费付新源县镪柢商砼有限公司--公司</v>
      </c>
      <c r="J3198" s="344" t="str">
        <f ca="1" t="shared" si="501"/>
        <v>项目成本</v>
      </c>
      <c r="K3198" s="345">
        <f ca="1" t="shared" si="502"/>
        <v>0</v>
      </c>
      <c r="L3198" s="345">
        <f ca="1" t="shared" si="503"/>
        <v>13740</v>
      </c>
      <c r="M3198" s="345">
        <f ca="1" t="shared" si="504"/>
        <v>271217.570000001</v>
      </c>
      <c r="N3198" s="345">
        <f ca="1" t="shared" si="505"/>
        <v>0</v>
      </c>
    </row>
    <row r="3199" ht="14.25" hidden="1" spans="1:14">
      <c r="A3199" s="334">
        <f>档案!A3198</f>
        <v>0</v>
      </c>
      <c r="B3199" s="334">
        <f ca="1" t="shared" si="498"/>
        <v>1</v>
      </c>
      <c r="D3199" s="334">
        <f ca="1" t="shared" si="506"/>
        <v>9</v>
      </c>
      <c r="E3199" s="327">
        <f ca="1" t="shared" si="507"/>
        <v>1860</v>
      </c>
      <c r="F3199" s="327" t="str">
        <f ca="1">VLOOKUP(D3199,档案!A:C,3,FALSE)</f>
        <v>武汉开明</v>
      </c>
      <c r="G3199" s="338" t="str">
        <f ca="1">VLOOKUP(D3199,档案!A:B,2,FALSE)</f>
        <v>农商行豹澥支行310028</v>
      </c>
      <c r="H3199" s="328">
        <f ca="1" t="shared" si="499"/>
        <v>45884</v>
      </c>
      <c r="I3199" s="344" t="str">
        <f ca="1" t="shared" si="500"/>
        <v>生产部马全花用款2025年重碱车间大修项目管线预制项目合同价110000元，农民工工资支付104715元--个人</v>
      </c>
      <c r="J3199" s="344" t="str">
        <f ca="1" t="shared" si="501"/>
        <v>项目成本</v>
      </c>
      <c r="K3199" s="345">
        <f ca="1" t="shared" si="502"/>
        <v>0</v>
      </c>
      <c r="L3199" s="345">
        <f ca="1" t="shared" si="503"/>
        <v>104715</v>
      </c>
      <c r="M3199" s="345">
        <f ca="1" t="shared" si="504"/>
        <v>166502.570000001</v>
      </c>
      <c r="N3199" s="345">
        <f ca="1" t="shared" si="505"/>
        <v>0</v>
      </c>
    </row>
    <row r="3200" ht="14.25" hidden="1" spans="1:14">
      <c r="A3200" s="334">
        <f>档案!A3199</f>
        <v>0</v>
      </c>
      <c r="B3200" s="334">
        <f ca="1" t="shared" si="498"/>
        <v>1</v>
      </c>
      <c r="D3200" s="334">
        <f ca="1" t="shared" si="506"/>
        <v>9</v>
      </c>
      <c r="E3200" s="327">
        <f ca="1" t="shared" si="507"/>
        <v>1861</v>
      </c>
      <c r="F3200" s="327" t="str">
        <f ca="1">VLOOKUP(D3200,档案!A:C,3,FALSE)</f>
        <v>武汉开明</v>
      </c>
      <c r="G3200" s="338" t="str">
        <f ca="1">VLOOKUP(D3200,档案!A:B,2,FALSE)</f>
        <v>农商行豹澥支行310028</v>
      </c>
      <c r="H3200" s="328">
        <f ca="1" t="shared" si="499"/>
        <v>45884</v>
      </c>
      <c r="I3200" s="344" t="str">
        <f ca="1" t="shared" si="500"/>
        <v>徐中科团队收款提成付吴传俊</v>
      </c>
      <c r="J3200" s="344" t="str">
        <f ca="1" t="shared" si="501"/>
        <v>项目成本</v>
      </c>
      <c r="K3200" s="345">
        <f ca="1" t="shared" si="502"/>
        <v>0</v>
      </c>
      <c r="L3200" s="345">
        <f ca="1" t="shared" si="503"/>
        <v>7880.78</v>
      </c>
      <c r="M3200" s="345">
        <f ca="1" t="shared" si="504"/>
        <v>158621.790000001</v>
      </c>
      <c r="N3200" s="345">
        <f ca="1" t="shared" si="505"/>
        <v>0</v>
      </c>
    </row>
    <row r="3201" ht="14.25" hidden="1" spans="1:14">
      <c r="A3201" s="334">
        <f>档案!A3200</f>
        <v>0</v>
      </c>
      <c r="B3201" s="334">
        <f ca="1" t="shared" si="498"/>
        <v>1</v>
      </c>
      <c r="D3201" s="334">
        <f ca="1" t="shared" si="506"/>
        <v>9</v>
      </c>
      <c r="E3201" s="327">
        <f ca="1" t="shared" si="507"/>
        <v>1862</v>
      </c>
      <c r="F3201" s="327" t="str">
        <f ca="1">VLOOKUP(D3201,档案!A:C,3,FALSE)</f>
        <v>武汉开明</v>
      </c>
      <c r="G3201" s="338" t="str">
        <f ca="1">VLOOKUP(D3201,档案!A:B,2,FALSE)</f>
        <v>农商行豹澥支行310028</v>
      </c>
      <c r="H3201" s="328">
        <f ca="1" t="shared" si="499"/>
        <v>45884</v>
      </c>
      <c r="I3201" s="344" t="str">
        <f ca="1" t="shared" si="500"/>
        <v>转林柱生报销</v>
      </c>
      <c r="J3201" s="344" t="str">
        <f ca="1" t="shared" si="501"/>
        <v>项目成本</v>
      </c>
      <c r="K3201" s="345">
        <f ca="1" t="shared" si="502"/>
        <v>0</v>
      </c>
      <c r="L3201" s="345">
        <f ca="1" t="shared" si="503"/>
        <v>1361.5</v>
      </c>
      <c r="M3201" s="345">
        <f ca="1" t="shared" si="504"/>
        <v>157260.290000001</v>
      </c>
      <c r="N3201" s="345">
        <f ca="1" t="shared" si="505"/>
        <v>0</v>
      </c>
    </row>
    <row r="3202" ht="14.25" hidden="1" spans="1:14">
      <c r="A3202" s="334">
        <f>档案!A3201</f>
        <v>0</v>
      </c>
      <c r="B3202" s="334">
        <f ca="1" t="shared" si="498"/>
        <v>1</v>
      </c>
      <c r="D3202" s="334">
        <f ca="1" t="shared" si="506"/>
        <v>9</v>
      </c>
      <c r="E3202" s="327">
        <f ca="1" t="shared" si="507"/>
        <v>1863</v>
      </c>
      <c r="F3202" s="327" t="str">
        <f ca="1">VLOOKUP(D3202,档案!A:C,3,FALSE)</f>
        <v>武汉开明</v>
      </c>
      <c r="G3202" s="338" t="str">
        <f ca="1">VLOOKUP(D3202,档案!A:B,2,FALSE)</f>
        <v>农商行豹澥支行310028</v>
      </c>
      <c r="H3202" s="328">
        <f ca="1" t="shared" si="499"/>
        <v>45884</v>
      </c>
      <c r="I3202" s="344" t="str">
        <f ca="1" t="shared" si="500"/>
        <v>ETC扣款</v>
      </c>
      <c r="J3202" s="344" t="str">
        <f ca="1" t="shared" si="501"/>
        <v>项目成本</v>
      </c>
      <c r="K3202" s="345">
        <f ca="1" t="shared" si="502"/>
        <v>0</v>
      </c>
      <c r="L3202" s="345">
        <f ca="1" t="shared" si="503"/>
        <v>9.5</v>
      </c>
      <c r="M3202" s="345">
        <f ca="1" t="shared" si="504"/>
        <v>157250.790000001</v>
      </c>
      <c r="N3202" s="345">
        <f ca="1" t="shared" si="505"/>
        <v>0</v>
      </c>
    </row>
    <row r="3203" ht="14.25" hidden="1" spans="1:14">
      <c r="A3203" s="334">
        <f>档案!A3202</f>
        <v>0</v>
      </c>
      <c r="B3203" s="334">
        <f ca="1" t="shared" ref="B3203:B3266" si="508">COUNTA(INDIRECT("'"&amp;A3203&amp;"'!a:a"))</f>
        <v>1</v>
      </c>
      <c r="D3203" s="334">
        <f ca="1" t="shared" si="506"/>
        <v>9</v>
      </c>
      <c r="E3203" s="327">
        <f ca="1" t="shared" si="507"/>
        <v>1864</v>
      </c>
      <c r="F3203" s="327" t="str">
        <f ca="1">VLOOKUP(D3203,档案!A:C,3,FALSE)</f>
        <v>武汉开明</v>
      </c>
      <c r="G3203" s="338" t="str">
        <f ca="1">VLOOKUP(D3203,档案!A:B,2,FALSE)</f>
        <v>农商行豹澥支行310028</v>
      </c>
      <c r="H3203" s="328">
        <f ca="1" t="shared" ref="H3203:H3266" si="509">INDEX(INDIRECT("'"&amp;$D3203&amp;"'!A:g"),$E3203,COLUMN()-7)</f>
        <v>45884</v>
      </c>
      <c r="I3203" s="344" t="str">
        <f ca="1" t="shared" ref="I3203:I3266" si="510">INDEX(INDIRECT("'"&amp;$D3203&amp;"'!A:g"),$E3203,COLUMN()-7)</f>
        <v>ETC扣款</v>
      </c>
      <c r="J3203" s="344" t="str">
        <f ca="1" t="shared" ref="J3203:J3266" si="511">INDEX(INDIRECT("'"&amp;$D3203&amp;"'!A:g"),$E3203,COLUMN()-7)</f>
        <v>项目成本</v>
      </c>
      <c r="K3203" s="345">
        <f ca="1" t="shared" ref="K3203:K3266" si="512">INDEX(INDIRECT("'"&amp;$D3203&amp;"'!A:g"),$E3203,COLUMN()-7)</f>
        <v>0</v>
      </c>
      <c r="L3203" s="345">
        <f ca="1" t="shared" ref="L3203:L3266" si="513">INDEX(INDIRECT("'"&amp;$D3203&amp;"'!A:g"),$E3203,COLUMN()-7)</f>
        <v>103.25</v>
      </c>
      <c r="M3203" s="345">
        <f ca="1" t="shared" ref="M3203:M3266" si="514">INDEX(INDIRECT("'"&amp;$D3203&amp;"'!A:g"),$E3203,COLUMN()-7)</f>
        <v>157147.540000001</v>
      </c>
      <c r="N3203" s="345">
        <f ca="1" t="shared" ref="N3203:N3266" si="515">INDEX(INDIRECT("'"&amp;$D3203&amp;"'!A:g"),$E3203,COLUMN()-7)</f>
        <v>0</v>
      </c>
    </row>
    <row r="3204" ht="14.25" hidden="1" spans="1:14">
      <c r="A3204" s="334">
        <f>档案!A3203</f>
        <v>0</v>
      </c>
      <c r="B3204" s="334">
        <f ca="1" t="shared" si="508"/>
        <v>1</v>
      </c>
      <c r="D3204" s="334">
        <f ca="1" t="shared" ref="D3204:D3267" si="516">IF(E3203&gt;=VLOOKUP(D3203,A:B,2,FALSE),D3203+1,D3203)</f>
        <v>9</v>
      </c>
      <c r="E3204" s="327">
        <f ca="1" t="shared" ref="E3204:E3267" si="517">IF(E3203&gt;=VLOOKUP(D3203,A:B,2,FALSE),3,E3203+1)</f>
        <v>1865</v>
      </c>
      <c r="F3204" s="327" t="str">
        <f ca="1">VLOOKUP(D3204,档案!A:C,3,FALSE)</f>
        <v>武汉开明</v>
      </c>
      <c r="G3204" s="338" t="str">
        <f ca="1">VLOOKUP(D3204,档案!A:B,2,FALSE)</f>
        <v>农商行豹澥支行310028</v>
      </c>
      <c r="H3204" s="328">
        <f ca="1" t="shared" si="509"/>
        <v>45884</v>
      </c>
      <c r="I3204" s="344" t="str">
        <f ca="1" t="shared" si="510"/>
        <v>综合部蒋霞用款内蒙古君正项目人员55人15天意外险（保额：100万/人）付中国太平洋财产保险股份有限公司上海分公司</v>
      </c>
      <c r="J3204" s="344" t="str">
        <f ca="1" t="shared" si="511"/>
        <v>项目成本</v>
      </c>
      <c r="K3204" s="345">
        <f ca="1" t="shared" si="512"/>
        <v>0</v>
      </c>
      <c r="L3204" s="345">
        <f ca="1" t="shared" si="513"/>
        <v>10430</v>
      </c>
      <c r="M3204" s="345">
        <f ca="1" t="shared" si="514"/>
        <v>146717.540000001</v>
      </c>
      <c r="N3204" s="345">
        <f ca="1" t="shared" si="515"/>
        <v>0</v>
      </c>
    </row>
    <row r="3205" ht="14.25" hidden="1" spans="1:14">
      <c r="A3205" s="334">
        <f>档案!A3204</f>
        <v>0</v>
      </c>
      <c r="B3205" s="334">
        <f ca="1" t="shared" si="508"/>
        <v>1</v>
      </c>
      <c r="D3205" s="334">
        <f ca="1" t="shared" si="516"/>
        <v>9</v>
      </c>
      <c r="E3205" s="327">
        <f ca="1" t="shared" si="517"/>
        <v>1866</v>
      </c>
      <c r="F3205" s="327" t="str">
        <f ca="1">VLOOKUP(D3205,档案!A:C,3,FALSE)</f>
        <v>武汉开明</v>
      </c>
      <c r="G3205" s="338" t="str">
        <f ca="1">VLOOKUP(D3205,档案!A:B,2,FALSE)</f>
        <v>农商行豹澥支行310028</v>
      </c>
      <c r="H3205" s="328">
        <f ca="1" t="shared" si="509"/>
        <v>45884</v>
      </c>
      <c r="I3205" s="344" t="str">
        <f ca="1" t="shared" si="510"/>
        <v>综合部蒋霞用款湖北双环项目21人安责险：900*21＝18900元，此费用后期从外协工程款中扣除付中国平安财产保险股份有限公司孝感中心支公司</v>
      </c>
      <c r="J3205" s="344" t="str">
        <f ca="1" t="shared" si="511"/>
        <v>项目成本</v>
      </c>
      <c r="K3205" s="345">
        <f ca="1" t="shared" si="512"/>
        <v>0</v>
      </c>
      <c r="L3205" s="345">
        <f ca="1" t="shared" si="513"/>
        <v>18900</v>
      </c>
      <c r="M3205" s="345">
        <f ca="1" t="shared" si="514"/>
        <v>127817.540000001</v>
      </c>
      <c r="N3205" s="345">
        <f ca="1" t="shared" si="515"/>
        <v>0</v>
      </c>
    </row>
    <row r="3206" ht="14.25" hidden="1" spans="1:14">
      <c r="A3206" s="334">
        <f>档案!A3205</f>
        <v>0</v>
      </c>
      <c r="B3206" s="334">
        <f ca="1" t="shared" si="508"/>
        <v>1</v>
      </c>
      <c r="D3206" s="334">
        <f ca="1" t="shared" si="516"/>
        <v>9</v>
      </c>
      <c r="E3206" s="327">
        <f ca="1" t="shared" si="517"/>
        <v>1867</v>
      </c>
      <c r="F3206" s="327" t="str">
        <f ca="1">VLOOKUP(D3206,档案!A:C,3,FALSE)</f>
        <v>武汉开明</v>
      </c>
      <c r="G3206" s="338" t="str">
        <f ca="1">VLOOKUP(D3206,档案!A:B,2,FALSE)</f>
        <v>农商行豹澥支行310028</v>
      </c>
      <c r="H3206" s="328">
        <f ca="1" t="shared" si="509"/>
        <v>45885</v>
      </c>
      <c r="I3206" s="344" t="str">
        <f ca="1" t="shared" si="510"/>
        <v>ETC扣款</v>
      </c>
      <c r="J3206" s="344" t="str">
        <f ca="1" t="shared" si="511"/>
        <v>项目成本</v>
      </c>
      <c r="K3206" s="345">
        <f ca="1" t="shared" si="512"/>
        <v>0</v>
      </c>
      <c r="L3206" s="345">
        <f ca="1" t="shared" si="513"/>
        <v>122.16</v>
      </c>
      <c r="M3206" s="345">
        <f ca="1" t="shared" si="514"/>
        <v>127695.380000001</v>
      </c>
      <c r="N3206" s="345">
        <f ca="1" t="shared" si="515"/>
        <v>0</v>
      </c>
    </row>
    <row r="3207" ht="14.25" hidden="1" spans="1:14">
      <c r="A3207" s="334">
        <f>档案!A3206</f>
        <v>0</v>
      </c>
      <c r="B3207" s="334">
        <f ca="1" t="shared" si="508"/>
        <v>1</v>
      </c>
      <c r="D3207" s="334">
        <f ca="1" t="shared" si="516"/>
        <v>9</v>
      </c>
      <c r="E3207" s="327">
        <f ca="1" t="shared" si="517"/>
        <v>1868</v>
      </c>
      <c r="F3207" s="327" t="str">
        <f ca="1">VLOOKUP(D3207,档案!A:C,3,FALSE)</f>
        <v>武汉开明</v>
      </c>
      <c r="G3207" s="338" t="str">
        <f ca="1">VLOOKUP(D3207,档案!A:B,2,FALSE)</f>
        <v>农商行豹澥支行310028</v>
      </c>
      <c r="H3207" s="328">
        <f ca="1" t="shared" si="509"/>
        <v>45885</v>
      </c>
      <c r="I3207" s="344" t="str">
        <f ca="1" t="shared" si="510"/>
        <v>销售部管厚良借支内蒙古君正化工大修工人住宿备用金--公司</v>
      </c>
      <c r="J3207" s="344" t="str">
        <f ca="1" t="shared" si="511"/>
        <v>项目成本</v>
      </c>
      <c r="K3207" s="345">
        <f ca="1" t="shared" si="512"/>
        <v>0</v>
      </c>
      <c r="L3207" s="345">
        <f ca="1" t="shared" si="513"/>
        <v>14050</v>
      </c>
      <c r="M3207" s="345">
        <f ca="1" t="shared" si="514"/>
        <v>113645.380000001</v>
      </c>
      <c r="N3207" s="345">
        <f ca="1" t="shared" si="515"/>
        <v>0</v>
      </c>
    </row>
    <row r="3208" ht="14.25" hidden="1" spans="1:14">
      <c r="A3208" s="334">
        <f>档案!A3207</f>
        <v>0</v>
      </c>
      <c r="B3208" s="334">
        <f ca="1" t="shared" si="508"/>
        <v>1</v>
      </c>
      <c r="D3208" s="334">
        <f ca="1" t="shared" si="516"/>
        <v>9</v>
      </c>
      <c r="E3208" s="327">
        <f ca="1" t="shared" si="517"/>
        <v>1869</v>
      </c>
      <c r="F3208" s="327" t="str">
        <f ca="1">VLOOKUP(D3208,档案!A:C,3,FALSE)</f>
        <v>武汉开明</v>
      </c>
      <c r="G3208" s="338" t="str">
        <f ca="1">VLOOKUP(D3208,档案!A:B,2,FALSE)</f>
        <v>农商行豹澥支行310028</v>
      </c>
      <c r="H3208" s="328">
        <f ca="1" t="shared" si="509"/>
        <v>45885</v>
      </c>
      <c r="I3208" s="344" t="str">
        <f ca="1" t="shared" si="510"/>
        <v>生产部何俊杰借支内蒙古君正化工大修项目备用金--公司</v>
      </c>
      <c r="J3208" s="344" t="str">
        <f ca="1" t="shared" si="511"/>
        <v>项目成本</v>
      </c>
      <c r="K3208" s="345">
        <f ca="1" t="shared" si="512"/>
        <v>0</v>
      </c>
      <c r="L3208" s="345">
        <f ca="1" t="shared" si="513"/>
        <v>10000</v>
      </c>
      <c r="M3208" s="345">
        <f ca="1" t="shared" si="514"/>
        <v>103645.380000001</v>
      </c>
      <c r="N3208" s="345">
        <f ca="1" t="shared" si="515"/>
        <v>0</v>
      </c>
    </row>
    <row r="3209" ht="14.25" hidden="1" spans="1:14">
      <c r="A3209" s="334">
        <f>档案!A3208</f>
        <v>0</v>
      </c>
      <c r="B3209" s="334">
        <f ca="1" t="shared" si="508"/>
        <v>1</v>
      </c>
      <c r="D3209" s="334">
        <f ca="1" t="shared" si="516"/>
        <v>9</v>
      </c>
      <c r="E3209" s="327">
        <f ca="1" t="shared" si="517"/>
        <v>1870</v>
      </c>
      <c r="F3209" s="327" t="str">
        <f ca="1">VLOOKUP(D3209,档案!A:C,3,FALSE)</f>
        <v>武汉开明</v>
      </c>
      <c r="G3209" s="338" t="str">
        <f ca="1">VLOOKUP(D3209,档案!A:B,2,FALSE)</f>
        <v>农商行豹澥支行310028</v>
      </c>
      <c r="H3209" s="328">
        <f ca="1" t="shared" si="509"/>
        <v>45887</v>
      </c>
      <c r="I3209" s="344" t="str">
        <f ca="1" t="shared" si="510"/>
        <v>收到湖北工行西山转款</v>
      </c>
      <c r="J3209" s="344" t="str">
        <f ca="1" t="shared" si="511"/>
        <v>他行转入或存现</v>
      </c>
      <c r="K3209" s="345">
        <f ca="1" t="shared" si="512"/>
        <v>500000</v>
      </c>
      <c r="L3209" s="345">
        <f ca="1" t="shared" si="513"/>
        <v>0</v>
      </c>
      <c r="M3209" s="345">
        <f ca="1" t="shared" si="514"/>
        <v>603645.380000001</v>
      </c>
      <c r="N3209" s="345">
        <f ca="1" t="shared" si="515"/>
        <v>0</v>
      </c>
    </row>
    <row r="3210" ht="14.25" hidden="1" spans="1:14">
      <c r="A3210" s="334">
        <f>档案!A3209</f>
        <v>0</v>
      </c>
      <c r="B3210" s="334">
        <f ca="1" t="shared" si="508"/>
        <v>1</v>
      </c>
      <c r="D3210" s="334">
        <f ca="1" t="shared" si="516"/>
        <v>9</v>
      </c>
      <c r="E3210" s="327">
        <f ca="1" t="shared" si="517"/>
        <v>1871</v>
      </c>
      <c r="F3210" s="327" t="str">
        <f ca="1">VLOOKUP(D3210,档案!A:C,3,FALSE)</f>
        <v>武汉开明</v>
      </c>
      <c r="G3210" s="338" t="str">
        <f ca="1">VLOOKUP(D3210,档案!A:B,2,FALSE)</f>
        <v>农商行豹澥支行310028</v>
      </c>
      <c r="H3210" s="328">
        <f ca="1" t="shared" si="509"/>
        <v>45887</v>
      </c>
      <c r="I3210" s="344" t="str">
        <f ca="1" t="shared" si="510"/>
        <v>转武汉交通银行</v>
      </c>
      <c r="J3210" s="344" t="str">
        <f ca="1" t="shared" si="511"/>
        <v>转出他行或提现</v>
      </c>
      <c r="K3210" s="345">
        <f ca="1" t="shared" si="512"/>
        <v>0</v>
      </c>
      <c r="L3210" s="345">
        <f ca="1" t="shared" si="513"/>
        <v>10000</v>
      </c>
      <c r="M3210" s="345">
        <f ca="1" t="shared" si="514"/>
        <v>593645.380000001</v>
      </c>
      <c r="N3210" s="345">
        <f ca="1" t="shared" si="515"/>
        <v>0</v>
      </c>
    </row>
    <row r="3211" ht="14.25" hidden="1" spans="1:14">
      <c r="A3211" s="334">
        <f>档案!A3210</f>
        <v>0</v>
      </c>
      <c r="B3211" s="334">
        <f ca="1" t="shared" si="508"/>
        <v>1</v>
      </c>
      <c r="D3211" s="334">
        <f ca="1" t="shared" si="516"/>
        <v>9</v>
      </c>
      <c r="E3211" s="327">
        <f ca="1" t="shared" si="517"/>
        <v>1872</v>
      </c>
      <c r="F3211" s="327" t="str">
        <f ca="1">VLOOKUP(D3211,档案!A:C,3,FALSE)</f>
        <v>武汉开明</v>
      </c>
      <c r="G3211" s="338" t="str">
        <f ca="1">VLOOKUP(D3211,档案!A:B,2,FALSE)</f>
        <v>农商行豹澥支行310028</v>
      </c>
      <c r="H3211" s="328">
        <f ca="1" t="shared" si="509"/>
        <v>45887</v>
      </c>
      <c r="I3211" s="344" t="str">
        <f ca="1" t="shared" si="510"/>
        <v>转武汉宁波银行</v>
      </c>
      <c r="J3211" s="344" t="str">
        <f ca="1" t="shared" si="511"/>
        <v>转出他行或提现</v>
      </c>
      <c r="K3211" s="345">
        <f ca="1" t="shared" si="512"/>
        <v>0</v>
      </c>
      <c r="L3211" s="345">
        <f ca="1" t="shared" si="513"/>
        <v>95000</v>
      </c>
      <c r="M3211" s="345">
        <f ca="1" t="shared" si="514"/>
        <v>498645.380000001</v>
      </c>
      <c r="N3211" s="345">
        <f ca="1" t="shared" si="515"/>
        <v>0</v>
      </c>
    </row>
    <row r="3212" ht="14.25" hidden="1" spans="1:14">
      <c r="A3212" s="334">
        <f>档案!A3211</f>
        <v>0</v>
      </c>
      <c r="B3212" s="334">
        <f ca="1" t="shared" si="508"/>
        <v>1</v>
      </c>
      <c r="D3212" s="334">
        <f ca="1" t="shared" si="516"/>
        <v>9</v>
      </c>
      <c r="E3212" s="327">
        <f ca="1" t="shared" si="517"/>
        <v>1873</v>
      </c>
      <c r="F3212" s="327" t="str">
        <f ca="1">VLOOKUP(D3212,档案!A:C,3,FALSE)</f>
        <v>武汉开明</v>
      </c>
      <c r="G3212" s="338" t="str">
        <f ca="1">VLOOKUP(D3212,档案!A:B,2,FALSE)</f>
        <v>农商行豹澥支行310028</v>
      </c>
      <c r="H3212" s="328">
        <f ca="1" t="shared" si="509"/>
        <v>45887</v>
      </c>
      <c r="I3212" s="344" t="str">
        <f ca="1" t="shared" si="510"/>
        <v>武汉农商行转湖北邮政</v>
      </c>
      <c r="J3212" s="344" t="str">
        <f ca="1" t="shared" si="511"/>
        <v>转出他行或提现</v>
      </c>
      <c r="K3212" s="345">
        <f ca="1" t="shared" si="512"/>
        <v>0</v>
      </c>
      <c r="L3212" s="345">
        <f ca="1" t="shared" si="513"/>
        <v>60000</v>
      </c>
      <c r="M3212" s="345">
        <f ca="1" t="shared" si="514"/>
        <v>438645.380000001</v>
      </c>
      <c r="N3212" s="345">
        <f ca="1" t="shared" si="515"/>
        <v>0</v>
      </c>
    </row>
    <row r="3213" ht="14.25" hidden="1" spans="1:14">
      <c r="A3213" s="334">
        <f>档案!A3212</f>
        <v>0</v>
      </c>
      <c r="B3213" s="334">
        <f ca="1" t="shared" si="508"/>
        <v>1</v>
      </c>
      <c r="D3213" s="334">
        <f ca="1" t="shared" si="516"/>
        <v>9</v>
      </c>
      <c r="E3213" s="327">
        <f ca="1" t="shared" si="517"/>
        <v>1874</v>
      </c>
      <c r="F3213" s="327" t="str">
        <f ca="1">VLOOKUP(D3213,档案!A:C,3,FALSE)</f>
        <v>武汉开明</v>
      </c>
      <c r="G3213" s="338" t="str">
        <f ca="1">VLOOKUP(D3213,档案!A:B,2,FALSE)</f>
        <v>农商行豹澥支行310028</v>
      </c>
      <c r="H3213" s="328">
        <f ca="1" t="shared" si="509"/>
        <v>45887</v>
      </c>
      <c r="I3213" s="344" t="str">
        <f ca="1" t="shared" si="510"/>
        <v>转武汉工行</v>
      </c>
      <c r="J3213" s="344" t="str">
        <f ca="1" t="shared" si="511"/>
        <v>转出他行或提现</v>
      </c>
      <c r="K3213" s="345">
        <f ca="1" t="shared" si="512"/>
        <v>0</v>
      </c>
      <c r="L3213" s="345">
        <f ca="1" t="shared" si="513"/>
        <v>10000</v>
      </c>
      <c r="M3213" s="345">
        <f ca="1" t="shared" si="514"/>
        <v>428645.380000001</v>
      </c>
      <c r="N3213" s="345">
        <f ca="1" t="shared" si="515"/>
        <v>0</v>
      </c>
    </row>
    <row r="3214" ht="14.25" hidden="1" spans="1:14">
      <c r="A3214" s="334">
        <f>档案!A3213</f>
        <v>0</v>
      </c>
      <c r="B3214" s="334">
        <f ca="1" t="shared" si="508"/>
        <v>1</v>
      </c>
      <c r="D3214" s="334">
        <f ca="1" t="shared" si="516"/>
        <v>9</v>
      </c>
      <c r="E3214" s="327">
        <f ca="1" t="shared" si="517"/>
        <v>1875</v>
      </c>
      <c r="F3214" s="327" t="str">
        <f ca="1">VLOOKUP(D3214,档案!A:C,3,FALSE)</f>
        <v>武汉开明</v>
      </c>
      <c r="G3214" s="338" t="str">
        <f ca="1">VLOOKUP(D3214,档案!A:B,2,FALSE)</f>
        <v>农商行豹澥支行310028</v>
      </c>
      <c r="H3214" s="328">
        <f ca="1" t="shared" si="509"/>
        <v>45887</v>
      </c>
      <c r="I3214" s="344" t="str">
        <f ca="1" t="shared" si="510"/>
        <v>还微众银行贷款利息</v>
      </c>
      <c r="J3214" s="344" t="str">
        <f ca="1" t="shared" si="511"/>
        <v>还借款及利息</v>
      </c>
      <c r="K3214" s="345">
        <f ca="1" t="shared" si="512"/>
        <v>0</v>
      </c>
      <c r="L3214" s="345">
        <f ca="1" t="shared" si="513"/>
        <v>22517.22</v>
      </c>
      <c r="M3214" s="345">
        <f ca="1" t="shared" si="514"/>
        <v>406128.160000001</v>
      </c>
      <c r="N3214" s="345">
        <f ca="1" t="shared" si="515"/>
        <v>0</v>
      </c>
    </row>
    <row r="3215" ht="14.25" hidden="1" spans="1:14">
      <c r="A3215" s="334">
        <f>档案!A3214</f>
        <v>0</v>
      </c>
      <c r="B3215" s="334">
        <f ca="1" t="shared" si="508"/>
        <v>1</v>
      </c>
      <c r="D3215" s="334">
        <f ca="1" t="shared" si="516"/>
        <v>9</v>
      </c>
      <c r="E3215" s="327">
        <f ca="1" t="shared" si="517"/>
        <v>1876</v>
      </c>
      <c r="F3215" s="327" t="str">
        <f ca="1">VLOOKUP(D3215,档案!A:C,3,FALSE)</f>
        <v>武汉开明</v>
      </c>
      <c r="G3215" s="338" t="str">
        <f ca="1">VLOOKUP(D3215,档案!A:B,2,FALSE)</f>
        <v>农商行豹澥支行310028</v>
      </c>
      <c r="H3215" s="328">
        <f ca="1" t="shared" si="509"/>
        <v>45887</v>
      </c>
      <c r="I3215" s="344" t="str">
        <f ca="1" t="shared" si="510"/>
        <v>生产部马全花用款青海发投煅烧车间项目外协人员(董召振3200)--个人</v>
      </c>
      <c r="J3215" s="344" t="str">
        <f ca="1" t="shared" si="511"/>
        <v>项目成本</v>
      </c>
      <c r="K3215" s="345">
        <f ca="1" t="shared" si="512"/>
        <v>0</v>
      </c>
      <c r="L3215" s="345">
        <f ca="1" t="shared" si="513"/>
        <v>3200</v>
      </c>
      <c r="M3215" s="345">
        <f ca="1" t="shared" si="514"/>
        <v>402928.160000001</v>
      </c>
      <c r="N3215" s="345">
        <f ca="1" t="shared" si="515"/>
        <v>0</v>
      </c>
    </row>
    <row r="3216" ht="14.25" hidden="1" spans="1:14">
      <c r="A3216" s="334">
        <f>档案!A3215</f>
        <v>0</v>
      </c>
      <c r="B3216" s="334">
        <f ca="1" t="shared" si="508"/>
        <v>1</v>
      </c>
      <c r="D3216" s="334">
        <f ca="1" t="shared" si="516"/>
        <v>9</v>
      </c>
      <c r="E3216" s="327">
        <f ca="1" t="shared" si="517"/>
        <v>1877</v>
      </c>
      <c r="F3216" s="327" t="str">
        <f ca="1">VLOOKUP(D3216,档案!A:C,3,FALSE)</f>
        <v>武汉开明</v>
      </c>
      <c r="G3216" s="338" t="str">
        <f ca="1">VLOOKUP(D3216,档案!A:B,2,FALSE)</f>
        <v>农商行豹澥支行310028</v>
      </c>
      <c r="H3216" s="328">
        <f ca="1" t="shared" si="509"/>
        <v>45887</v>
      </c>
      <c r="I3216" s="344" t="str">
        <f ca="1" t="shared" si="510"/>
        <v>综合部蒋霞用款君正项目人员5人15天意外险（保额：100万/人）付中国太平洋财产保险股份有限公司上海分公司</v>
      </c>
      <c r="J3216" s="344" t="str">
        <f ca="1" t="shared" si="511"/>
        <v>项目成本</v>
      </c>
      <c r="K3216" s="345">
        <f ca="1" t="shared" si="512"/>
        <v>0</v>
      </c>
      <c r="L3216" s="345">
        <f ca="1" t="shared" si="513"/>
        <v>980</v>
      </c>
      <c r="M3216" s="345">
        <f ca="1" t="shared" si="514"/>
        <v>401948.160000001</v>
      </c>
      <c r="N3216" s="345">
        <f ca="1" t="shared" si="515"/>
        <v>0</v>
      </c>
    </row>
    <row r="3217" ht="14.25" hidden="1" spans="1:14">
      <c r="A3217" s="334">
        <f>档案!A3216</f>
        <v>0</v>
      </c>
      <c r="B3217" s="334">
        <f ca="1" t="shared" si="508"/>
        <v>1</v>
      </c>
      <c r="D3217" s="334">
        <f ca="1" t="shared" si="516"/>
        <v>9</v>
      </c>
      <c r="E3217" s="327">
        <f ca="1" t="shared" si="517"/>
        <v>1878</v>
      </c>
      <c r="F3217" s="327" t="str">
        <f ca="1">VLOOKUP(D3217,档案!A:C,3,FALSE)</f>
        <v>武汉开明</v>
      </c>
      <c r="G3217" s="338" t="str">
        <f ca="1">VLOOKUP(D3217,档案!A:B,2,FALSE)</f>
        <v>农商行豹澥支行310028</v>
      </c>
      <c r="H3217" s="328">
        <f ca="1" t="shared" si="509"/>
        <v>45888</v>
      </c>
      <c r="I3217" s="344" t="str">
        <f ca="1" t="shared" si="510"/>
        <v>销售部刘江波报销新疆伊犁钢铁7.18招待费--个人</v>
      </c>
      <c r="J3217" s="344" t="str">
        <f ca="1" t="shared" si="511"/>
        <v>项目成本</v>
      </c>
      <c r="K3217" s="345">
        <f ca="1" t="shared" si="512"/>
        <v>0</v>
      </c>
      <c r="L3217" s="345">
        <f ca="1" t="shared" si="513"/>
        <v>280</v>
      </c>
      <c r="M3217" s="345">
        <f ca="1" t="shared" si="514"/>
        <v>401668.160000001</v>
      </c>
      <c r="N3217" s="345">
        <f ca="1" t="shared" si="515"/>
        <v>0</v>
      </c>
    </row>
    <row r="3218" ht="14.25" hidden="1" spans="1:14">
      <c r="A3218" s="334">
        <f>档案!A3217</f>
        <v>0</v>
      </c>
      <c r="B3218" s="334">
        <f ca="1" t="shared" si="508"/>
        <v>1</v>
      </c>
      <c r="D3218" s="334">
        <f ca="1" t="shared" si="516"/>
        <v>9</v>
      </c>
      <c r="E3218" s="327">
        <f ca="1" t="shared" si="517"/>
        <v>1879</v>
      </c>
      <c r="F3218" s="327" t="str">
        <f ca="1">VLOOKUP(D3218,档案!A:C,3,FALSE)</f>
        <v>武汉开明</v>
      </c>
      <c r="G3218" s="338" t="str">
        <f ca="1">VLOOKUP(D3218,档案!A:B,2,FALSE)</f>
        <v>农商行豹澥支行310028</v>
      </c>
      <c r="H3218" s="328">
        <f ca="1" t="shared" si="509"/>
        <v>45888</v>
      </c>
      <c r="I3218" s="344" t="str">
        <f ca="1" t="shared" si="510"/>
        <v>销售部刘江波报销新疆伊犁钢铁招待张平发烟酒--个人</v>
      </c>
      <c r="J3218" s="344" t="str">
        <f ca="1" t="shared" si="511"/>
        <v>项目成本</v>
      </c>
      <c r="K3218" s="345">
        <f ca="1" t="shared" si="512"/>
        <v>0</v>
      </c>
      <c r="L3218" s="345">
        <f ca="1" t="shared" si="513"/>
        <v>836</v>
      </c>
      <c r="M3218" s="345">
        <f ca="1" t="shared" si="514"/>
        <v>400832.160000001</v>
      </c>
      <c r="N3218" s="345">
        <f ca="1" t="shared" si="515"/>
        <v>0</v>
      </c>
    </row>
    <row r="3219" ht="14.25" hidden="1" spans="1:14">
      <c r="A3219" s="334">
        <f>档案!A3218</f>
        <v>0</v>
      </c>
      <c r="B3219" s="334">
        <f ca="1" t="shared" si="508"/>
        <v>1</v>
      </c>
      <c r="D3219" s="334">
        <f ca="1" t="shared" si="516"/>
        <v>9</v>
      </c>
      <c r="E3219" s="327">
        <f ca="1" t="shared" si="517"/>
        <v>1880</v>
      </c>
      <c r="F3219" s="327" t="str">
        <f ca="1">VLOOKUP(D3219,档案!A:C,3,FALSE)</f>
        <v>武汉开明</v>
      </c>
      <c r="G3219" s="338" t="str">
        <f ca="1">VLOOKUP(D3219,档案!A:B,2,FALSE)</f>
        <v>农商行豹澥支行310028</v>
      </c>
      <c r="H3219" s="328">
        <f ca="1" t="shared" si="509"/>
        <v>45888</v>
      </c>
      <c r="I3219" s="344" t="str">
        <f ca="1" t="shared" si="510"/>
        <v>综合部蒋霞用款武汉开明与诉讼费（张红玉一审）付武汉市洪山区人民法院--公司</v>
      </c>
      <c r="J3219" s="344" t="str">
        <f ca="1" t="shared" si="511"/>
        <v>项目成本</v>
      </c>
      <c r="K3219" s="345">
        <f ca="1" t="shared" si="512"/>
        <v>0</v>
      </c>
      <c r="L3219" s="345">
        <f ca="1" t="shared" si="513"/>
        <v>5</v>
      </c>
      <c r="M3219" s="345">
        <f ca="1" t="shared" si="514"/>
        <v>400827.160000001</v>
      </c>
      <c r="N3219" s="345">
        <f ca="1" t="shared" si="515"/>
        <v>0</v>
      </c>
    </row>
    <row r="3220" ht="14.25" hidden="1" spans="1:14">
      <c r="A3220" s="334">
        <f>档案!A3219</f>
        <v>0</v>
      </c>
      <c r="B3220" s="334">
        <f ca="1" t="shared" si="508"/>
        <v>1</v>
      </c>
      <c r="D3220" s="334">
        <f ca="1" t="shared" si="516"/>
        <v>9</v>
      </c>
      <c r="E3220" s="327">
        <f ca="1" t="shared" si="517"/>
        <v>1881</v>
      </c>
      <c r="F3220" s="327" t="str">
        <f ca="1">VLOOKUP(D3220,档案!A:C,3,FALSE)</f>
        <v>武汉开明</v>
      </c>
      <c r="G3220" s="338" t="str">
        <f ca="1">VLOOKUP(D3220,档案!A:B,2,FALSE)</f>
        <v>农商行豹澥支行310028</v>
      </c>
      <c r="H3220" s="328">
        <f ca="1" t="shared" si="509"/>
        <v>45888</v>
      </c>
      <c r="I3220" s="344" t="str">
        <f ca="1" t="shared" si="510"/>
        <v>财务部汪余欢用款商务部宋泽阳7-8月工资--个人</v>
      </c>
      <c r="J3220" s="344" t="str">
        <f ca="1" t="shared" si="511"/>
        <v>项目成本</v>
      </c>
      <c r="K3220" s="345">
        <f ca="1" t="shared" si="512"/>
        <v>0</v>
      </c>
      <c r="L3220" s="345">
        <f ca="1" t="shared" si="513"/>
        <v>6413.45</v>
      </c>
      <c r="M3220" s="345">
        <f ca="1" t="shared" si="514"/>
        <v>394413.710000001</v>
      </c>
      <c r="N3220" s="345">
        <f ca="1" t="shared" si="515"/>
        <v>0</v>
      </c>
    </row>
    <row r="3221" ht="14.25" hidden="1" spans="1:14">
      <c r="A3221" s="334">
        <f>档案!A3220</f>
        <v>0</v>
      </c>
      <c r="B3221" s="334">
        <f ca="1" t="shared" si="508"/>
        <v>1</v>
      </c>
      <c r="D3221" s="334">
        <f ca="1" t="shared" si="516"/>
        <v>9</v>
      </c>
      <c r="E3221" s="327">
        <f ca="1" t="shared" si="517"/>
        <v>1882</v>
      </c>
      <c r="F3221" s="327" t="str">
        <f ca="1">VLOOKUP(D3221,档案!A:C,3,FALSE)</f>
        <v>武汉开明</v>
      </c>
      <c r="G3221" s="338" t="str">
        <f ca="1">VLOOKUP(D3221,档案!A:B,2,FALSE)</f>
        <v>农商行豹澥支行310028</v>
      </c>
      <c r="H3221" s="328">
        <f ca="1" t="shared" si="509"/>
        <v>45888</v>
      </c>
      <c r="I3221" s="344" t="str">
        <f ca="1" t="shared" si="510"/>
        <v>综合部蒋霞用款湖北双环项目新增8人安责险付中国平安财产保险股份有限公司孝感中心支公司</v>
      </c>
      <c r="J3221" s="344" t="str">
        <f ca="1" t="shared" si="511"/>
        <v>项目成本</v>
      </c>
      <c r="K3221" s="345">
        <f ca="1" t="shared" si="512"/>
        <v>0</v>
      </c>
      <c r="L3221" s="345">
        <f ca="1" t="shared" si="513"/>
        <v>7121.1</v>
      </c>
      <c r="M3221" s="345">
        <f ca="1" t="shared" si="514"/>
        <v>387292.610000001</v>
      </c>
      <c r="N3221" s="345">
        <f ca="1" t="shared" si="515"/>
        <v>0</v>
      </c>
    </row>
    <row r="3222" ht="14.25" hidden="1" spans="1:14">
      <c r="A3222" s="334">
        <f>档案!A3221</f>
        <v>0</v>
      </c>
      <c r="B3222" s="334">
        <f ca="1" t="shared" si="508"/>
        <v>1</v>
      </c>
      <c r="D3222" s="334">
        <f ca="1" t="shared" si="516"/>
        <v>9</v>
      </c>
      <c r="E3222" s="327">
        <f ca="1" t="shared" si="517"/>
        <v>1883</v>
      </c>
      <c r="F3222" s="327" t="str">
        <f ca="1">VLOOKUP(D3222,档案!A:C,3,FALSE)</f>
        <v>武汉开明</v>
      </c>
      <c r="G3222" s="338" t="str">
        <f ca="1">VLOOKUP(D3222,档案!A:B,2,FALSE)</f>
        <v>农商行豹澥支行310028</v>
      </c>
      <c r="H3222" s="328">
        <f ca="1" t="shared" si="509"/>
        <v>45888</v>
      </c>
      <c r="I3222" s="344" t="str">
        <f ca="1" t="shared" si="510"/>
        <v>转武汉工行</v>
      </c>
      <c r="J3222" s="344" t="str">
        <f ca="1" t="shared" si="511"/>
        <v>转出他行或提现</v>
      </c>
      <c r="K3222" s="345">
        <f ca="1" t="shared" si="512"/>
        <v>0</v>
      </c>
      <c r="L3222" s="345">
        <f ca="1" t="shared" si="513"/>
        <v>10000</v>
      </c>
      <c r="M3222" s="345">
        <f ca="1" t="shared" si="514"/>
        <v>377292.610000001</v>
      </c>
      <c r="N3222" s="345">
        <f ca="1" t="shared" si="515"/>
        <v>0</v>
      </c>
    </row>
    <row r="3223" ht="14.25" hidden="1" spans="1:14">
      <c r="A3223" s="334">
        <f>档案!A3222</f>
        <v>0</v>
      </c>
      <c r="B3223" s="334">
        <f ca="1" t="shared" si="508"/>
        <v>1</v>
      </c>
      <c r="D3223" s="334">
        <f ca="1" t="shared" si="516"/>
        <v>9</v>
      </c>
      <c r="E3223" s="327">
        <f ca="1" t="shared" si="517"/>
        <v>1884</v>
      </c>
      <c r="F3223" s="327" t="str">
        <f ca="1">VLOOKUP(D3223,档案!A:C,3,FALSE)</f>
        <v>武汉开明</v>
      </c>
      <c r="G3223" s="338" t="str">
        <f ca="1">VLOOKUP(D3223,档案!A:B,2,FALSE)</f>
        <v>农商行豹澥支行310028</v>
      </c>
      <c r="H3223" s="328">
        <f ca="1" t="shared" si="509"/>
        <v>45888</v>
      </c>
      <c r="I3223" s="344" t="str">
        <f ca="1" t="shared" si="510"/>
        <v>生产部宋超借支新疆伊犁钢铁备用金--个人</v>
      </c>
      <c r="J3223" s="344" t="str">
        <f ca="1" t="shared" si="511"/>
        <v>项目成本</v>
      </c>
      <c r="K3223" s="345">
        <f ca="1" t="shared" si="512"/>
        <v>0</v>
      </c>
      <c r="L3223" s="345">
        <f ca="1" t="shared" si="513"/>
        <v>3000</v>
      </c>
      <c r="M3223" s="345">
        <f ca="1" t="shared" si="514"/>
        <v>374292.610000001</v>
      </c>
      <c r="N3223" s="345">
        <f ca="1" t="shared" si="515"/>
        <v>0</v>
      </c>
    </row>
    <row r="3224" ht="14.25" hidden="1" spans="1:14">
      <c r="A3224" s="334">
        <f>档案!A3223</f>
        <v>0</v>
      </c>
      <c r="B3224" s="334">
        <f ca="1" t="shared" si="508"/>
        <v>1</v>
      </c>
      <c r="D3224" s="334">
        <f ca="1" t="shared" si="516"/>
        <v>9</v>
      </c>
      <c r="E3224" s="327">
        <f ca="1" t="shared" si="517"/>
        <v>1885</v>
      </c>
      <c r="F3224" s="327" t="str">
        <f ca="1">VLOOKUP(D3224,档案!A:C,3,FALSE)</f>
        <v>武汉开明</v>
      </c>
      <c r="G3224" s="338" t="str">
        <f ca="1">VLOOKUP(D3224,档案!A:B,2,FALSE)</f>
        <v>农商行豹澥支行310028</v>
      </c>
      <c r="H3224" s="328">
        <f ca="1" t="shared" si="509"/>
        <v>45888</v>
      </c>
      <c r="I3224" s="344" t="str">
        <f ca="1" t="shared" si="510"/>
        <v>生产部李权智用款青海发投热电车间3号锅炉保温项目工程外包费付邵玉海</v>
      </c>
      <c r="J3224" s="344" t="str">
        <f ca="1" t="shared" si="511"/>
        <v>项目成本</v>
      </c>
      <c r="K3224" s="345">
        <f ca="1" t="shared" si="512"/>
        <v>0</v>
      </c>
      <c r="L3224" s="345">
        <f ca="1" t="shared" si="513"/>
        <v>8000</v>
      </c>
      <c r="M3224" s="345">
        <f ca="1" t="shared" si="514"/>
        <v>366292.610000001</v>
      </c>
      <c r="N3224" s="345">
        <f ca="1" t="shared" si="515"/>
        <v>0</v>
      </c>
    </row>
    <row r="3225" ht="14.25" hidden="1" spans="1:14">
      <c r="A3225" s="334">
        <f>档案!A3224</f>
        <v>0</v>
      </c>
      <c r="B3225" s="334">
        <f ca="1" t="shared" si="508"/>
        <v>1</v>
      </c>
      <c r="D3225" s="334">
        <f ca="1" t="shared" si="516"/>
        <v>9</v>
      </c>
      <c r="E3225" s="327">
        <f ca="1" t="shared" si="517"/>
        <v>1886</v>
      </c>
      <c r="F3225" s="327" t="str">
        <f ca="1">VLOOKUP(D3225,档案!A:C,3,FALSE)</f>
        <v>武汉开明</v>
      </c>
      <c r="G3225" s="338" t="str">
        <f ca="1">VLOOKUP(D3225,档案!A:B,2,FALSE)</f>
        <v>农商行豹澥支行310028</v>
      </c>
      <c r="H3225" s="328">
        <f ca="1" t="shared" si="509"/>
        <v>45889</v>
      </c>
      <c r="I3225" s="344" t="str">
        <f ca="1" t="shared" si="510"/>
        <v>还银行贷款利息</v>
      </c>
      <c r="J3225" s="344" t="str">
        <f ca="1" t="shared" si="511"/>
        <v>还借款及利息</v>
      </c>
      <c r="K3225" s="345">
        <f ca="1" t="shared" si="512"/>
        <v>0</v>
      </c>
      <c r="L3225" s="345">
        <f ca="1" t="shared" si="513"/>
        <v>11625</v>
      </c>
      <c r="M3225" s="345">
        <f ca="1" t="shared" si="514"/>
        <v>354667.610000001</v>
      </c>
      <c r="N3225" s="345">
        <f ca="1" t="shared" si="515"/>
        <v>0</v>
      </c>
    </row>
    <row r="3226" ht="14.25" hidden="1" spans="1:14">
      <c r="A3226" s="334">
        <f>档案!A3225</f>
        <v>0</v>
      </c>
      <c r="B3226" s="334">
        <f ca="1" t="shared" si="508"/>
        <v>1</v>
      </c>
      <c r="D3226" s="334">
        <f ca="1" t="shared" si="516"/>
        <v>9</v>
      </c>
      <c r="E3226" s="327">
        <f ca="1" t="shared" si="517"/>
        <v>1887</v>
      </c>
      <c r="F3226" s="327" t="str">
        <f ca="1">VLOOKUP(D3226,档案!A:C,3,FALSE)</f>
        <v>武汉开明</v>
      </c>
      <c r="G3226" s="338" t="str">
        <f ca="1">VLOOKUP(D3226,档案!A:B,2,FALSE)</f>
        <v>农商行豹澥支行310028</v>
      </c>
      <c r="H3226" s="328">
        <f ca="1" t="shared" si="509"/>
        <v>45889</v>
      </c>
      <c r="I3226" s="344" t="str">
        <f ca="1" t="shared" si="510"/>
        <v>还银行贷款利息</v>
      </c>
      <c r="J3226" s="344" t="str">
        <f ca="1" t="shared" si="511"/>
        <v>还借款及利息</v>
      </c>
      <c r="K3226" s="345">
        <f ca="1" t="shared" si="512"/>
        <v>0</v>
      </c>
      <c r="L3226" s="345">
        <f ca="1" t="shared" si="513"/>
        <v>19375</v>
      </c>
      <c r="M3226" s="345">
        <f ca="1" t="shared" si="514"/>
        <v>335292.610000001</v>
      </c>
      <c r="N3226" s="345">
        <f ca="1" t="shared" si="515"/>
        <v>0</v>
      </c>
    </row>
    <row r="3227" ht="14.25" hidden="1" spans="1:14">
      <c r="A3227" s="334">
        <f>档案!A3226</f>
        <v>0</v>
      </c>
      <c r="B3227" s="334">
        <f ca="1" t="shared" si="508"/>
        <v>1</v>
      </c>
      <c r="D3227" s="334">
        <f ca="1" t="shared" si="516"/>
        <v>9</v>
      </c>
      <c r="E3227" s="327">
        <f ca="1" t="shared" si="517"/>
        <v>1888</v>
      </c>
      <c r="F3227" s="327" t="str">
        <f ca="1">VLOOKUP(D3227,档案!A:C,3,FALSE)</f>
        <v>武汉开明</v>
      </c>
      <c r="G3227" s="338" t="str">
        <f ca="1">VLOOKUP(D3227,档案!A:B,2,FALSE)</f>
        <v>农商行豹澥支行310028</v>
      </c>
      <c r="H3227" s="328">
        <f ca="1" t="shared" si="509"/>
        <v>45889</v>
      </c>
      <c r="I3227" s="344" t="str">
        <f ca="1" t="shared" si="510"/>
        <v>ETC扣款</v>
      </c>
      <c r="J3227" s="344" t="str">
        <f ca="1" t="shared" si="511"/>
        <v>项目成本</v>
      </c>
      <c r="K3227" s="345">
        <f ca="1" t="shared" si="512"/>
        <v>0</v>
      </c>
      <c r="L3227" s="345">
        <f ca="1" t="shared" si="513"/>
        <v>15.16</v>
      </c>
      <c r="M3227" s="345">
        <f ca="1" t="shared" si="514"/>
        <v>335277.450000001</v>
      </c>
      <c r="N3227" s="345">
        <f ca="1" t="shared" si="515"/>
        <v>0</v>
      </c>
    </row>
    <row r="3228" ht="14.25" hidden="1" spans="1:14">
      <c r="A3228" s="334">
        <f>档案!A3227</f>
        <v>0</v>
      </c>
      <c r="B3228" s="334">
        <f ca="1" t="shared" si="508"/>
        <v>1</v>
      </c>
      <c r="D3228" s="334">
        <f ca="1" t="shared" si="516"/>
        <v>9</v>
      </c>
      <c r="E3228" s="327">
        <f ca="1" t="shared" si="517"/>
        <v>1889</v>
      </c>
      <c r="F3228" s="327" t="str">
        <f ca="1">VLOOKUP(D3228,档案!A:C,3,FALSE)</f>
        <v>武汉开明</v>
      </c>
      <c r="G3228" s="338" t="str">
        <f ca="1">VLOOKUP(D3228,档案!A:B,2,FALSE)</f>
        <v>农商行豹澥支行310028</v>
      </c>
      <c r="H3228" s="328">
        <f ca="1" t="shared" si="509"/>
        <v>45890</v>
      </c>
      <c r="I3228" s="344" t="str">
        <f ca="1" t="shared" si="510"/>
        <v>武汉农商行转武汉浦发</v>
      </c>
      <c r="J3228" s="344" t="str">
        <f ca="1" t="shared" si="511"/>
        <v>转出他行或提现</v>
      </c>
      <c r="K3228" s="345">
        <f ca="1" t="shared" si="512"/>
        <v>0</v>
      </c>
      <c r="L3228" s="345">
        <f ca="1" t="shared" si="513"/>
        <v>100000</v>
      </c>
      <c r="M3228" s="345">
        <f ca="1" t="shared" si="514"/>
        <v>235277.450000001</v>
      </c>
      <c r="N3228" s="345">
        <f ca="1" t="shared" si="515"/>
        <v>0</v>
      </c>
    </row>
    <row r="3229" ht="14.25" hidden="1" spans="1:14">
      <c r="A3229" s="334">
        <f>档案!A3228</f>
        <v>0</v>
      </c>
      <c r="B3229" s="334">
        <f ca="1" t="shared" si="508"/>
        <v>1</v>
      </c>
      <c r="D3229" s="334">
        <f ca="1" t="shared" si="516"/>
        <v>9</v>
      </c>
      <c r="E3229" s="327">
        <f ca="1" t="shared" si="517"/>
        <v>1890</v>
      </c>
      <c r="F3229" s="327" t="str">
        <f ca="1">VLOOKUP(D3229,档案!A:C,3,FALSE)</f>
        <v>武汉开明</v>
      </c>
      <c r="G3229" s="338" t="str">
        <f ca="1">VLOOKUP(D3229,档案!A:B,2,FALSE)</f>
        <v>农商行豹澥支行310028</v>
      </c>
      <c r="H3229" s="328">
        <f ca="1" t="shared" si="509"/>
        <v>45890</v>
      </c>
      <c r="I3229" s="344" t="str">
        <f ca="1" t="shared" si="510"/>
        <v>生产部景旭光用款内蒙古君正外协架子工工资(张政2760元，吴任龙3020元)</v>
      </c>
      <c r="J3229" s="344" t="str">
        <f ca="1" t="shared" si="511"/>
        <v>项目成本</v>
      </c>
      <c r="K3229" s="345">
        <f ca="1" t="shared" si="512"/>
        <v>0</v>
      </c>
      <c r="L3229" s="345">
        <f ca="1" t="shared" si="513"/>
        <v>5780</v>
      </c>
      <c r="M3229" s="345">
        <f ca="1" t="shared" si="514"/>
        <v>229497.450000001</v>
      </c>
      <c r="N3229" s="345">
        <f ca="1" t="shared" si="515"/>
        <v>0</v>
      </c>
    </row>
    <row r="3230" ht="14.25" hidden="1" spans="1:14">
      <c r="A3230" s="334">
        <f>档案!A3229</f>
        <v>0</v>
      </c>
      <c r="B3230" s="334">
        <f ca="1" t="shared" si="508"/>
        <v>1</v>
      </c>
      <c r="D3230" s="334">
        <f ca="1" t="shared" si="516"/>
        <v>9</v>
      </c>
      <c r="E3230" s="327">
        <f ca="1" t="shared" si="517"/>
        <v>1891</v>
      </c>
      <c r="F3230" s="327" t="str">
        <f ca="1">VLOOKUP(D3230,档案!A:C,3,FALSE)</f>
        <v>武汉开明</v>
      </c>
      <c r="G3230" s="338" t="str">
        <f ca="1">VLOOKUP(D3230,档案!A:B,2,FALSE)</f>
        <v>农商行豹澥支行310028</v>
      </c>
      <c r="H3230" s="328">
        <f ca="1" t="shared" si="509"/>
        <v>45890</v>
      </c>
      <c r="I3230" s="344" t="str">
        <f ca="1" t="shared" si="510"/>
        <v>综合部蒋霞用款双环项目新增2人安责险付中国平安财产保险股份有限公司孝感中心支公司</v>
      </c>
      <c r="J3230" s="344" t="str">
        <f ca="1" t="shared" si="511"/>
        <v>项目成本</v>
      </c>
      <c r="K3230" s="345">
        <f ca="1" t="shared" si="512"/>
        <v>0</v>
      </c>
      <c r="L3230" s="345">
        <f ca="1" t="shared" si="513"/>
        <v>1770.41</v>
      </c>
      <c r="M3230" s="345">
        <f ca="1" t="shared" si="514"/>
        <v>227727.040000001</v>
      </c>
      <c r="N3230" s="345">
        <f ca="1" t="shared" si="515"/>
        <v>0</v>
      </c>
    </row>
    <row r="3231" ht="14.25" hidden="1" spans="1:14">
      <c r="A3231" s="334">
        <f>档案!A3230</f>
        <v>0</v>
      </c>
      <c r="B3231" s="334">
        <f ca="1" t="shared" si="508"/>
        <v>1</v>
      </c>
      <c r="D3231" s="334">
        <f ca="1" t="shared" si="516"/>
        <v>9</v>
      </c>
      <c r="E3231" s="327">
        <f ca="1" t="shared" si="517"/>
        <v>1892</v>
      </c>
      <c r="F3231" s="327" t="str">
        <f ca="1">VLOOKUP(D3231,档案!A:C,3,FALSE)</f>
        <v>武汉开明</v>
      </c>
      <c r="G3231" s="338" t="str">
        <f ca="1">VLOOKUP(D3231,档案!A:B,2,FALSE)</f>
        <v>农商行豹澥支行310028</v>
      </c>
      <c r="H3231" s="328">
        <f ca="1" t="shared" si="509"/>
        <v>45891</v>
      </c>
      <c r="I3231" s="344" t="str">
        <f ca="1" t="shared" si="510"/>
        <v>综合部蒋霞报销洪山区特设科2人GC2资格证现场监审送现金2000元+信封一包20个6元--个人</v>
      </c>
      <c r="J3231" s="344" t="str">
        <f ca="1" t="shared" si="511"/>
        <v>项目成本</v>
      </c>
      <c r="K3231" s="345">
        <f ca="1" t="shared" si="512"/>
        <v>0</v>
      </c>
      <c r="L3231" s="345">
        <f ca="1" t="shared" si="513"/>
        <v>2006</v>
      </c>
      <c r="M3231" s="345">
        <f ca="1" t="shared" si="514"/>
        <v>225721.040000001</v>
      </c>
      <c r="N3231" s="345">
        <f ca="1" t="shared" si="515"/>
        <v>0</v>
      </c>
    </row>
    <row r="3232" ht="14.25" hidden="1" spans="1:14">
      <c r="A3232" s="334">
        <f>档案!A3231</f>
        <v>0</v>
      </c>
      <c r="B3232" s="334">
        <f ca="1" t="shared" si="508"/>
        <v>1</v>
      </c>
      <c r="D3232" s="334">
        <f ca="1" t="shared" si="516"/>
        <v>9</v>
      </c>
      <c r="E3232" s="327">
        <f ca="1" t="shared" si="517"/>
        <v>1893</v>
      </c>
      <c r="F3232" s="327" t="str">
        <f ca="1">VLOOKUP(D3232,档案!A:C,3,FALSE)</f>
        <v>武汉开明</v>
      </c>
      <c r="G3232" s="338" t="str">
        <f ca="1">VLOOKUP(D3232,档案!A:B,2,FALSE)</f>
        <v>农商行豹澥支行310028</v>
      </c>
      <c r="H3232" s="328">
        <f ca="1" t="shared" si="509"/>
        <v>45891</v>
      </c>
      <c r="I3232" s="344" t="str">
        <f ca="1" t="shared" si="510"/>
        <v>销售部管厚良报销内蒙古宜化8.18晚餐招待费--个人</v>
      </c>
      <c r="J3232" s="344" t="str">
        <f ca="1" t="shared" si="511"/>
        <v>项目成本</v>
      </c>
      <c r="K3232" s="345">
        <f ca="1" t="shared" si="512"/>
        <v>0</v>
      </c>
      <c r="L3232" s="345">
        <f ca="1" t="shared" si="513"/>
        <v>500</v>
      </c>
      <c r="M3232" s="345">
        <f ca="1" t="shared" si="514"/>
        <v>225221.040000001</v>
      </c>
      <c r="N3232" s="345">
        <f ca="1" t="shared" si="515"/>
        <v>0</v>
      </c>
    </row>
    <row r="3233" ht="14.25" hidden="1" spans="1:14">
      <c r="A3233" s="334">
        <f>档案!A3232</f>
        <v>0</v>
      </c>
      <c r="B3233" s="334">
        <f ca="1" t="shared" si="508"/>
        <v>1</v>
      </c>
      <c r="D3233" s="334">
        <f ca="1" t="shared" si="516"/>
        <v>9</v>
      </c>
      <c r="E3233" s="327">
        <f ca="1" t="shared" si="517"/>
        <v>1894</v>
      </c>
      <c r="F3233" s="327" t="str">
        <f ca="1">VLOOKUP(D3233,档案!A:C,3,FALSE)</f>
        <v>武汉开明</v>
      </c>
      <c r="G3233" s="338" t="str">
        <f ca="1">VLOOKUP(D3233,档案!A:B,2,FALSE)</f>
        <v>农商行豹澥支行310028</v>
      </c>
      <c r="H3233" s="328">
        <f ca="1" t="shared" si="509"/>
        <v>45891</v>
      </c>
      <c r="I3233" s="344" t="str">
        <f ca="1" t="shared" si="510"/>
        <v>销售部牛国庆报销江苏永钢8.14招待费--个人</v>
      </c>
      <c r="J3233" s="344" t="str">
        <f ca="1" t="shared" si="511"/>
        <v>项目成本</v>
      </c>
      <c r="K3233" s="345">
        <f ca="1" t="shared" si="512"/>
        <v>0</v>
      </c>
      <c r="L3233" s="345">
        <f ca="1" t="shared" si="513"/>
        <v>230</v>
      </c>
      <c r="M3233" s="345">
        <f ca="1" t="shared" si="514"/>
        <v>224991.040000001</v>
      </c>
      <c r="N3233" s="345">
        <f ca="1" t="shared" si="515"/>
        <v>0</v>
      </c>
    </row>
    <row r="3234" ht="14.25" hidden="1" spans="1:14">
      <c r="A3234" s="334">
        <f>档案!A3233</f>
        <v>0</v>
      </c>
      <c r="B3234" s="334">
        <f ca="1" t="shared" si="508"/>
        <v>1</v>
      </c>
      <c r="D3234" s="334">
        <f ca="1" t="shared" si="516"/>
        <v>9</v>
      </c>
      <c r="E3234" s="327">
        <f ca="1" t="shared" si="517"/>
        <v>1895</v>
      </c>
      <c r="F3234" s="327" t="str">
        <f ca="1">VLOOKUP(D3234,档案!A:C,3,FALSE)</f>
        <v>武汉开明</v>
      </c>
      <c r="G3234" s="338" t="str">
        <f ca="1">VLOOKUP(D3234,档案!A:B,2,FALSE)</f>
        <v>农商行豹澥支行310028</v>
      </c>
      <c r="H3234" s="328">
        <f ca="1" t="shared" si="509"/>
        <v>45891</v>
      </c>
      <c r="I3234" s="344" t="str">
        <f ca="1" t="shared" si="510"/>
        <v>财务部潘佳敏用款7月姚煜均收款提成--个人</v>
      </c>
      <c r="J3234" s="344" t="str">
        <f ca="1" t="shared" si="511"/>
        <v>项目成本</v>
      </c>
      <c r="K3234" s="345">
        <f ca="1" t="shared" si="512"/>
        <v>0</v>
      </c>
      <c r="L3234" s="345">
        <f ca="1" t="shared" si="513"/>
        <v>1460.65</v>
      </c>
      <c r="M3234" s="345">
        <f ca="1" t="shared" si="514"/>
        <v>223530.390000001</v>
      </c>
      <c r="N3234" s="345">
        <f ca="1" t="shared" si="515"/>
        <v>0</v>
      </c>
    </row>
    <row r="3235" ht="14.25" hidden="1" spans="1:14">
      <c r="A3235" s="334">
        <f>档案!A3234</f>
        <v>0</v>
      </c>
      <c r="B3235" s="334">
        <f ca="1" t="shared" si="508"/>
        <v>1</v>
      </c>
      <c r="D3235" s="334">
        <f ca="1" t="shared" si="516"/>
        <v>9</v>
      </c>
      <c r="E3235" s="327">
        <f ca="1" t="shared" si="517"/>
        <v>1896</v>
      </c>
      <c r="F3235" s="327" t="str">
        <f ca="1">VLOOKUP(D3235,档案!A:C,3,FALSE)</f>
        <v>武汉开明</v>
      </c>
      <c r="G3235" s="338" t="str">
        <f ca="1">VLOOKUP(D3235,档案!A:B,2,FALSE)</f>
        <v>农商行豹澥支行310028</v>
      </c>
      <c r="H3235" s="328">
        <f ca="1" t="shared" si="509"/>
        <v>45891</v>
      </c>
      <c r="I3235" s="344" t="str">
        <f ca="1" t="shared" si="510"/>
        <v>生产部何俊杰报销内蒙古君正施工人员接送大巴车租赁费用--个人</v>
      </c>
      <c r="J3235" s="344" t="str">
        <f ca="1" t="shared" si="511"/>
        <v>项目成本</v>
      </c>
      <c r="K3235" s="345">
        <f ca="1" t="shared" si="512"/>
        <v>0</v>
      </c>
      <c r="L3235" s="345">
        <f ca="1" t="shared" si="513"/>
        <v>5200</v>
      </c>
      <c r="M3235" s="345">
        <f ca="1" t="shared" si="514"/>
        <v>218330.390000001</v>
      </c>
      <c r="N3235" s="345">
        <f ca="1" t="shared" si="515"/>
        <v>0</v>
      </c>
    </row>
    <row r="3236" ht="14.25" hidden="1" spans="1:14">
      <c r="A3236" s="334">
        <f>档案!A3235</f>
        <v>0</v>
      </c>
      <c r="B3236" s="334">
        <f ca="1" t="shared" si="508"/>
        <v>1</v>
      </c>
      <c r="D3236" s="334">
        <f ca="1" t="shared" si="516"/>
        <v>9</v>
      </c>
      <c r="E3236" s="327">
        <f ca="1" t="shared" si="517"/>
        <v>1897</v>
      </c>
      <c r="F3236" s="327" t="str">
        <f ca="1">VLOOKUP(D3236,档案!A:C,3,FALSE)</f>
        <v>武汉开明</v>
      </c>
      <c r="G3236" s="338" t="str">
        <f ca="1">VLOOKUP(D3236,档案!A:B,2,FALSE)</f>
        <v>农商行豹澥支行310028</v>
      </c>
      <c r="H3236" s="328">
        <f ca="1" t="shared" si="509"/>
        <v>45891</v>
      </c>
      <c r="I3236" s="344" t="str">
        <f ca="1" t="shared" si="510"/>
        <v>生产部何俊杰报销内蒙宜化合成转化器管道购买耗材--个人</v>
      </c>
      <c r="J3236" s="344" t="str">
        <f ca="1" t="shared" si="511"/>
        <v>项目成本</v>
      </c>
      <c r="K3236" s="345">
        <f ca="1" t="shared" si="512"/>
        <v>0</v>
      </c>
      <c r="L3236" s="345">
        <f ca="1" t="shared" si="513"/>
        <v>494</v>
      </c>
      <c r="M3236" s="345">
        <f ca="1" t="shared" si="514"/>
        <v>217836.390000001</v>
      </c>
      <c r="N3236" s="345">
        <f ca="1" t="shared" si="515"/>
        <v>0</v>
      </c>
    </row>
    <row r="3237" ht="14.25" hidden="1" spans="1:14">
      <c r="A3237" s="334">
        <f>档案!A3236</f>
        <v>0</v>
      </c>
      <c r="B3237" s="334">
        <f ca="1" t="shared" si="508"/>
        <v>1</v>
      </c>
      <c r="D3237" s="334">
        <f ca="1" t="shared" si="516"/>
        <v>9</v>
      </c>
      <c r="E3237" s="327">
        <f ca="1" t="shared" si="517"/>
        <v>1898</v>
      </c>
      <c r="F3237" s="327" t="str">
        <f ca="1">VLOOKUP(D3237,档案!A:C,3,FALSE)</f>
        <v>武汉开明</v>
      </c>
      <c r="G3237" s="338" t="str">
        <f ca="1">VLOOKUP(D3237,档案!A:B,2,FALSE)</f>
        <v>农商行豹澥支行310028</v>
      </c>
      <c r="H3237" s="328">
        <f ca="1" t="shared" si="509"/>
        <v>45891</v>
      </c>
      <c r="I3237" s="344" t="str">
        <f ca="1" t="shared" si="510"/>
        <v>生产部何俊杰报销内蒙古君正8.15-8.19工器具采购费及入场资料打印--个人</v>
      </c>
      <c r="J3237" s="344" t="str">
        <f ca="1" t="shared" si="511"/>
        <v>项目成本</v>
      </c>
      <c r="K3237" s="345">
        <f ca="1" t="shared" si="512"/>
        <v>0</v>
      </c>
      <c r="L3237" s="345">
        <f ca="1" t="shared" si="513"/>
        <v>11505</v>
      </c>
      <c r="M3237" s="345">
        <f ca="1" t="shared" si="514"/>
        <v>206331.390000001</v>
      </c>
      <c r="N3237" s="345">
        <f ca="1" t="shared" si="515"/>
        <v>0</v>
      </c>
    </row>
    <row r="3238" ht="14.25" hidden="1" spans="1:14">
      <c r="A3238" s="334">
        <f>档案!A3237</f>
        <v>0</v>
      </c>
      <c r="B3238" s="334">
        <f ca="1" t="shared" si="508"/>
        <v>1</v>
      </c>
      <c r="D3238" s="334">
        <f ca="1" t="shared" si="516"/>
        <v>9</v>
      </c>
      <c r="E3238" s="327">
        <f ca="1" t="shared" si="517"/>
        <v>1899</v>
      </c>
      <c r="F3238" s="327" t="str">
        <f ca="1">VLOOKUP(D3238,档案!A:C,3,FALSE)</f>
        <v>武汉开明</v>
      </c>
      <c r="G3238" s="338" t="str">
        <f ca="1">VLOOKUP(D3238,档案!A:B,2,FALSE)</f>
        <v>农商行豹澥支行310028</v>
      </c>
      <c r="H3238" s="328">
        <f ca="1" t="shared" si="509"/>
        <v>45891</v>
      </c>
      <c r="I3238" s="344" t="str">
        <f ca="1" t="shared" si="510"/>
        <v>生产部何俊杰报销内蒙古君正水泥厂大修卷板费用--个人</v>
      </c>
      <c r="J3238" s="344" t="str">
        <f ca="1" t="shared" si="511"/>
        <v>项目成本</v>
      </c>
      <c r="K3238" s="345">
        <f ca="1" t="shared" si="512"/>
        <v>0</v>
      </c>
      <c r="L3238" s="345">
        <f ca="1" t="shared" si="513"/>
        <v>1580</v>
      </c>
      <c r="M3238" s="345">
        <f ca="1" t="shared" si="514"/>
        <v>204751.390000001</v>
      </c>
      <c r="N3238" s="345">
        <f ca="1" t="shared" si="515"/>
        <v>0</v>
      </c>
    </row>
    <row r="3239" ht="14.25" hidden="1" spans="1:14">
      <c r="A3239" s="334">
        <f>档案!A3238</f>
        <v>0</v>
      </c>
      <c r="B3239" s="334">
        <f ca="1" t="shared" si="508"/>
        <v>1</v>
      </c>
      <c r="D3239" s="334">
        <f ca="1" t="shared" si="516"/>
        <v>9</v>
      </c>
      <c r="E3239" s="327">
        <f ca="1" t="shared" si="517"/>
        <v>1900</v>
      </c>
      <c r="F3239" s="327" t="str">
        <f ca="1">VLOOKUP(D3239,档案!A:C,3,FALSE)</f>
        <v>武汉开明</v>
      </c>
      <c r="G3239" s="338" t="str">
        <f ca="1">VLOOKUP(D3239,档案!A:B,2,FALSE)</f>
        <v>农商行豹澥支行310028</v>
      </c>
      <c r="H3239" s="328">
        <f ca="1" t="shared" si="509"/>
        <v>45891</v>
      </c>
      <c r="I3239" s="344" t="str">
        <f ca="1" t="shared" si="510"/>
        <v>生产部何俊杰报销内蒙古君正依维柯购买阻火器进厂--个人</v>
      </c>
      <c r="J3239" s="344" t="str">
        <f ca="1" t="shared" si="511"/>
        <v>项目成本</v>
      </c>
      <c r="K3239" s="345">
        <f ca="1" t="shared" si="512"/>
        <v>0</v>
      </c>
      <c r="L3239" s="345">
        <f ca="1" t="shared" si="513"/>
        <v>15</v>
      </c>
      <c r="M3239" s="345">
        <f ca="1" t="shared" si="514"/>
        <v>204736.390000001</v>
      </c>
      <c r="N3239" s="345">
        <f ca="1" t="shared" si="515"/>
        <v>0</v>
      </c>
    </row>
    <row r="3240" ht="14.25" hidden="1" spans="1:14">
      <c r="A3240" s="334">
        <f>档案!A3239</f>
        <v>0</v>
      </c>
      <c r="B3240" s="334">
        <f ca="1" t="shared" si="508"/>
        <v>1</v>
      </c>
      <c r="D3240" s="334">
        <f ca="1" t="shared" si="516"/>
        <v>9</v>
      </c>
      <c r="E3240" s="327">
        <f ca="1" t="shared" si="517"/>
        <v>1901</v>
      </c>
      <c r="F3240" s="327" t="str">
        <f ca="1">VLOOKUP(D3240,档案!A:C,3,FALSE)</f>
        <v>武汉开明</v>
      </c>
      <c r="G3240" s="338" t="str">
        <f ca="1">VLOOKUP(D3240,档案!A:B,2,FALSE)</f>
        <v>农商行豹澥支行310028</v>
      </c>
      <c r="H3240" s="328">
        <f ca="1" t="shared" si="509"/>
        <v>45891</v>
      </c>
      <c r="I3240" s="344" t="str">
        <f ca="1" t="shared" si="510"/>
        <v>生产部何俊杰报销内蒙古君正化工零星采购--个人</v>
      </c>
      <c r="J3240" s="344" t="str">
        <f ca="1" t="shared" si="511"/>
        <v>项目成本</v>
      </c>
      <c r="K3240" s="345">
        <f ca="1" t="shared" si="512"/>
        <v>0</v>
      </c>
      <c r="L3240" s="345">
        <f ca="1" t="shared" si="513"/>
        <v>1657</v>
      </c>
      <c r="M3240" s="345">
        <f ca="1" t="shared" si="514"/>
        <v>203079.390000001</v>
      </c>
      <c r="N3240" s="345">
        <f ca="1" t="shared" si="515"/>
        <v>0</v>
      </c>
    </row>
    <row r="3241" ht="14.25" hidden="1" spans="1:14">
      <c r="A3241" s="334">
        <f>档案!A3240</f>
        <v>0</v>
      </c>
      <c r="B3241" s="334">
        <f ca="1" t="shared" si="508"/>
        <v>1</v>
      </c>
      <c r="D3241" s="334">
        <f ca="1" t="shared" si="516"/>
        <v>9</v>
      </c>
      <c r="E3241" s="327">
        <f ca="1" t="shared" si="517"/>
        <v>1902</v>
      </c>
      <c r="F3241" s="327" t="str">
        <f ca="1">VLOOKUP(D3241,档案!A:C,3,FALSE)</f>
        <v>武汉开明</v>
      </c>
      <c r="G3241" s="338" t="str">
        <f ca="1">VLOOKUP(D3241,档案!A:B,2,FALSE)</f>
        <v>农商行豹澥支行310028</v>
      </c>
      <c r="H3241" s="328">
        <f ca="1" t="shared" si="509"/>
        <v>45891</v>
      </c>
      <c r="I3241" s="344" t="str">
        <f ca="1" t="shared" si="510"/>
        <v>生产部何俊杰报销中盐内蒙古建材前期采购--个人</v>
      </c>
      <c r="J3241" s="344" t="str">
        <f ca="1" t="shared" si="511"/>
        <v>项目成本</v>
      </c>
      <c r="K3241" s="345">
        <f ca="1" t="shared" si="512"/>
        <v>0</v>
      </c>
      <c r="L3241" s="345">
        <f ca="1" t="shared" si="513"/>
        <v>2608.4</v>
      </c>
      <c r="M3241" s="345">
        <f ca="1" t="shared" si="514"/>
        <v>200470.990000001</v>
      </c>
      <c r="N3241" s="345">
        <f ca="1" t="shared" si="515"/>
        <v>0</v>
      </c>
    </row>
    <row r="3242" ht="14.25" hidden="1" spans="1:14">
      <c r="A3242" s="334">
        <f>档案!A3241</f>
        <v>0</v>
      </c>
      <c r="B3242" s="334">
        <f ca="1" t="shared" si="508"/>
        <v>1</v>
      </c>
      <c r="D3242" s="334">
        <f ca="1" t="shared" si="516"/>
        <v>9</v>
      </c>
      <c r="E3242" s="327">
        <f ca="1" t="shared" si="517"/>
        <v>1903</v>
      </c>
      <c r="F3242" s="327" t="str">
        <f ca="1">VLOOKUP(D3242,档案!A:C,3,FALSE)</f>
        <v>武汉开明</v>
      </c>
      <c r="G3242" s="338" t="str">
        <f ca="1">VLOOKUP(D3242,档案!A:B,2,FALSE)</f>
        <v>农商行豹澥支行310028</v>
      </c>
      <c r="H3242" s="328">
        <f ca="1" t="shared" si="509"/>
        <v>45892</v>
      </c>
      <c r="I3242" s="344" t="str">
        <f ca="1" t="shared" si="510"/>
        <v>ETC扣款</v>
      </c>
      <c r="J3242" s="344" t="str">
        <f ca="1" t="shared" si="511"/>
        <v>项目成本</v>
      </c>
      <c r="K3242" s="345">
        <f ca="1" t="shared" si="512"/>
        <v>0</v>
      </c>
      <c r="L3242" s="345">
        <f ca="1" t="shared" si="513"/>
        <v>170.05</v>
      </c>
      <c r="M3242" s="345">
        <f ca="1" t="shared" si="514"/>
        <v>200300.940000001</v>
      </c>
      <c r="N3242" s="345">
        <f ca="1" t="shared" si="515"/>
        <v>0</v>
      </c>
    </row>
    <row r="3243" ht="14.25" hidden="1" spans="1:14">
      <c r="A3243" s="334">
        <f>档案!A3242</f>
        <v>0</v>
      </c>
      <c r="B3243" s="334">
        <f ca="1" t="shared" si="508"/>
        <v>1</v>
      </c>
      <c r="D3243" s="334">
        <f ca="1" t="shared" si="516"/>
        <v>9</v>
      </c>
      <c r="E3243" s="327">
        <f ca="1" t="shared" si="517"/>
        <v>1904</v>
      </c>
      <c r="F3243" s="327" t="str">
        <f ca="1">VLOOKUP(D3243,档案!A:C,3,FALSE)</f>
        <v>武汉开明</v>
      </c>
      <c r="G3243" s="338" t="str">
        <f ca="1">VLOOKUP(D3243,档案!A:B,2,FALSE)</f>
        <v>农商行豹澥支行310028</v>
      </c>
      <c r="H3243" s="328">
        <f ca="1" t="shared" si="509"/>
        <v>45892</v>
      </c>
      <c r="I3243" s="344" t="str">
        <f ca="1" t="shared" si="510"/>
        <v>ETC扣款</v>
      </c>
      <c r="J3243" s="344" t="str">
        <f ca="1" t="shared" si="511"/>
        <v>项目成本</v>
      </c>
      <c r="K3243" s="345">
        <f ca="1" t="shared" si="512"/>
        <v>0</v>
      </c>
      <c r="L3243" s="345">
        <f ca="1" t="shared" si="513"/>
        <v>104.18</v>
      </c>
      <c r="M3243" s="345">
        <f ca="1" t="shared" si="514"/>
        <v>200196.760000001</v>
      </c>
      <c r="N3243" s="345">
        <f ca="1" t="shared" si="515"/>
        <v>0</v>
      </c>
    </row>
    <row r="3244" ht="14.25" hidden="1" spans="1:14">
      <c r="A3244" s="334">
        <f>档案!A3243</f>
        <v>0</v>
      </c>
      <c r="B3244" s="334">
        <f ca="1" t="shared" si="508"/>
        <v>1</v>
      </c>
      <c r="D3244" s="334">
        <f ca="1" t="shared" si="516"/>
        <v>9</v>
      </c>
      <c r="E3244" s="327">
        <f ca="1" t="shared" si="517"/>
        <v>1905</v>
      </c>
      <c r="F3244" s="327" t="str">
        <f ca="1">VLOOKUP(D3244,档案!A:C,3,FALSE)</f>
        <v>武汉开明</v>
      </c>
      <c r="G3244" s="338" t="str">
        <f ca="1">VLOOKUP(D3244,档案!A:B,2,FALSE)</f>
        <v>农商行豹澥支行310028</v>
      </c>
      <c r="H3244" s="328">
        <f ca="1" t="shared" si="509"/>
        <v>45893</v>
      </c>
      <c r="I3244" s="344" t="str">
        <f ca="1" t="shared" si="510"/>
        <v>ETC扣款</v>
      </c>
      <c r="J3244" s="344" t="str">
        <f ca="1" t="shared" si="511"/>
        <v>项目成本</v>
      </c>
      <c r="K3244" s="345">
        <f ca="1" t="shared" si="512"/>
        <v>0</v>
      </c>
      <c r="L3244" s="345">
        <f ca="1" t="shared" si="513"/>
        <v>127.93</v>
      </c>
      <c r="M3244" s="345">
        <f ca="1" t="shared" si="514"/>
        <v>200068.830000001</v>
      </c>
      <c r="N3244" s="345">
        <f ca="1" t="shared" si="515"/>
        <v>0</v>
      </c>
    </row>
    <row r="3245" ht="14.25" hidden="1" spans="1:14">
      <c r="A3245" s="334">
        <f>档案!A3244</f>
        <v>0</v>
      </c>
      <c r="B3245" s="334">
        <f ca="1" t="shared" si="508"/>
        <v>1</v>
      </c>
      <c r="D3245" s="334">
        <f ca="1" t="shared" si="516"/>
        <v>9</v>
      </c>
      <c r="E3245" s="327">
        <f ca="1" t="shared" si="517"/>
        <v>1906</v>
      </c>
      <c r="F3245" s="327" t="str">
        <f ca="1">VLOOKUP(D3245,档案!A:C,3,FALSE)</f>
        <v>武汉开明</v>
      </c>
      <c r="G3245" s="338" t="str">
        <f ca="1">VLOOKUP(D3245,档案!A:B,2,FALSE)</f>
        <v>农商行豹澥支行310028</v>
      </c>
      <c r="H3245" s="328">
        <f ca="1" t="shared" si="509"/>
        <v>45893</v>
      </c>
      <c r="I3245" s="344" t="str">
        <f ca="1" t="shared" si="510"/>
        <v>ETC扣款</v>
      </c>
      <c r="J3245" s="344" t="str">
        <f ca="1" t="shared" si="511"/>
        <v>项目成本</v>
      </c>
      <c r="K3245" s="345">
        <f ca="1" t="shared" si="512"/>
        <v>0</v>
      </c>
      <c r="L3245" s="345">
        <f ca="1" t="shared" si="513"/>
        <v>8.55</v>
      </c>
      <c r="M3245" s="345">
        <f ca="1" t="shared" si="514"/>
        <v>200060.280000001</v>
      </c>
      <c r="N3245" s="345">
        <f ca="1" t="shared" si="515"/>
        <v>0</v>
      </c>
    </row>
    <row r="3246" ht="14.25" hidden="1" spans="1:14">
      <c r="A3246" s="334">
        <f>档案!A3245</f>
        <v>0</v>
      </c>
      <c r="B3246" s="334">
        <f ca="1" t="shared" si="508"/>
        <v>1</v>
      </c>
      <c r="D3246" s="334">
        <f ca="1" t="shared" si="516"/>
        <v>9</v>
      </c>
      <c r="E3246" s="327">
        <f ca="1" t="shared" si="517"/>
        <v>1907</v>
      </c>
      <c r="F3246" s="327" t="str">
        <f ca="1">VLOOKUP(D3246,档案!A:C,3,FALSE)</f>
        <v>武汉开明</v>
      </c>
      <c r="G3246" s="338" t="str">
        <f ca="1">VLOOKUP(D3246,档案!A:B,2,FALSE)</f>
        <v>农商行豹澥支行310028</v>
      </c>
      <c r="H3246" s="328">
        <f ca="1" t="shared" si="509"/>
        <v>45893</v>
      </c>
      <c r="I3246" s="344" t="str">
        <f ca="1" t="shared" si="510"/>
        <v>ETC扣款</v>
      </c>
      <c r="J3246" s="344" t="str">
        <f ca="1" t="shared" si="511"/>
        <v>项目成本</v>
      </c>
      <c r="K3246" s="345">
        <f ca="1" t="shared" si="512"/>
        <v>0</v>
      </c>
      <c r="L3246" s="345">
        <f ca="1" t="shared" si="513"/>
        <v>8.55</v>
      </c>
      <c r="M3246" s="345">
        <f ca="1" t="shared" si="514"/>
        <v>200051.730000001</v>
      </c>
      <c r="N3246" s="345">
        <f ca="1" t="shared" si="515"/>
        <v>0</v>
      </c>
    </row>
    <row r="3247" ht="14.25" hidden="1" spans="1:14">
      <c r="A3247" s="334">
        <f>档案!A3246</f>
        <v>0</v>
      </c>
      <c r="B3247" s="334">
        <f ca="1" t="shared" si="508"/>
        <v>1</v>
      </c>
      <c r="D3247" s="334">
        <f ca="1" t="shared" si="516"/>
        <v>9</v>
      </c>
      <c r="E3247" s="327">
        <f ca="1" t="shared" si="517"/>
        <v>1908</v>
      </c>
      <c r="F3247" s="327" t="str">
        <f ca="1">VLOOKUP(D3247,档案!A:C,3,FALSE)</f>
        <v>武汉开明</v>
      </c>
      <c r="G3247" s="338" t="str">
        <f ca="1">VLOOKUP(D3247,档案!A:B,2,FALSE)</f>
        <v>农商行豹澥支行310028</v>
      </c>
      <c r="H3247" s="328">
        <f ca="1" t="shared" si="509"/>
        <v>45893</v>
      </c>
      <c r="I3247" s="344" t="str">
        <f ca="1" t="shared" si="510"/>
        <v>ETC扣款</v>
      </c>
      <c r="J3247" s="344" t="str">
        <f ca="1" t="shared" si="511"/>
        <v>项目成本</v>
      </c>
      <c r="K3247" s="345">
        <f ca="1" t="shared" si="512"/>
        <v>0</v>
      </c>
      <c r="L3247" s="345">
        <f ca="1" t="shared" si="513"/>
        <v>21.7</v>
      </c>
      <c r="M3247" s="345">
        <f ca="1" t="shared" si="514"/>
        <v>200030.030000001</v>
      </c>
      <c r="N3247" s="345">
        <f ca="1" t="shared" si="515"/>
        <v>0</v>
      </c>
    </row>
    <row r="3248" ht="14.25" hidden="1" spans="1:14">
      <c r="A3248" s="334">
        <f>档案!A3247</f>
        <v>0</v>
      </c>
      <c r="B3248" s="334">
        <f ca="1" t="shared" si="508"/>
        <v>1</v>
      </c>
      <c r="D3248" s="334">
        <f ca="1" t="shared" si="516"/>
        <v>9</v>
      </c>
      <c r="E3248" s="327">
        <f ca="1" t="shared" si="517"/>
        <v>1909</v>
      </c>
      <c r="F3248" s="327" t="str">
        <f ca="1">VLOOKUP(D3248,档案!A:C,3,FALSE)</f>
        <v>武汉开明</v>
      </c>
      <c r="G3248" s="338" t="str">
        <f ca="1">VLOOKUP(D3248,档案!A:B,2,FALSE)</f>
        <v>农商行豹澥支行310028</v>
      </c>
      <c r="H3248" s="328">
        <f ca="1" t="shared" si="509"/>
        <v>45894</v>
      </c>
      <c r="I3248" s="344" t="str">
        <f ca="1" t="shared" si="510"/>
        <v>ETC扣款</v>
      </c>
      <c r="J3248" s="344" t="str">
        <f ca="1" t="shared" si="511"/>
        <v>项目成本</v>
      </c>
      <c r="K3248" s="345">
        <f ca="1" t="shared" si="512"/>
        <v>0</v>
      </c>
      <c r="L3248" s="345">
        <f ca="1" t="shared" si="513"/>
        <v>21.7</v>
      </c>
      <c r="M3248" s="345">
        <f ca="1" t="shared" si="514"/>
        <v>200008.330000001</v>
      </c>
      <c r="N3248" s="345">
        <f ca="1" t="shared" si="515"/>
        <v>0</v>
      </c>
    </row>
    <row r="3249" ht="14.25" hidden="1" spans="1:14">
      <c r="A3249" s="334">
        <f>档案!A3248</f>
        <v>0</v>
      </c>
      <c r="B3249" s="334">
        <f ca="1" t="shared" si="508"/>
        <v>1</v>
      </c>
      <c r="D3249" s="334">
        <f ca="1" t="shared" si="516"/>
        <v>9</v>
      </c>
      <c r="E3249" s="327">
        <f ca="1" t="shared" si="517"/>
        <v>1910</v>
      </c>
      <c r="F3249" s="327" t="str">
        <f ca="1">VLOOKUP(D3249,档案!A:C,3,FALSE)</f>
        <v>武汉开明</v>
      </c>
      <c r="G3249" s="338" t="str">
        <f ca="1">VLOOKUP(D3249,档案!A:B,2,FALSE)</f>
        <v>农商行豹澥支行310028</v>
      </c>
      <c r="H3249" s="328">
        <f ca="1" t="shared" si="509"/>
        <v>45894</v>
      </c>
      <c r="I3249" s="344" t="str">
        <f ca="1" t="shared" si="510"/>
        <v>收到湖北岚丹中信转款</v>
      </c>
      <c r="J3249" s="344" t="str">
        <f ca="1" t="shared" si="511"/>
        <v>他行转入或存现</v>
      </c>
      <c r="K3249" s="345">
        <f ca="1" t="shared" si="512"/>
        <v>1500000</v>
      </c>
      <c r="L3249" s="345">
        <f ca="1" t="shared" si="513"/>
        <v>0</v>
      </c>
      <c r="M3249" s="345">
        <f ca="1" t="shared" si="514"/>
        <v>1700008.33</v>
      </c>
      <c r="N3249" s="345">
        <f ca="1" t="shared" si="515"/>
        <v>0</v>
      </c>
    </row>
    <row r="3250" ht="14.25" hidden="1" spans="1:14">
      <c r="A3250" s="334">
        <f>档案!A3249</f>
        <v>0</v>
      </c>
      <c r="B3250" s="334">
        <f ca="1" t="shared" si="508"/>
        <v>1</v>
      </c>
      <c r="D3250" s="334">
        <f ca="1" t="shared" si="516"/>
        <v>9</v>
      </c>
      <c r="E3250" s="327">
        <f ca="1" t="shared" si="517"/>
        <v>1911</v>
      </c>
      <c r="F3250" s="327" t="str">
        <f ca="1">VLOOKUP(D3250,档案!A:C,3,FALSE)</f>
        <v>武汉开明</v>
      </c>
      <c r="G3250" s="338" t="str">
        <f ca="1">VLOOKUP(D3250,档案!A:B,2,FALSE)</f>
        <v>农商行豹澥支行310028</v>
      </c>
      <c r="H3250" s="328">
        <f ca="1" t="shared" si="509"/>
        <v>45894</v>
      </c>
      <c r="I3250" s="344" t="str">
        <f ca="1" t="shared" si="510"/>
        <v>收到湖北岚丹中信转款</v>
      </c>
      <c r="J3250" s="344" t="str">
        <f ca="1" t="shared" si="511"/>
        <v>他行转入或存现</v>
      </c>
      <c r="K3250" s="345">
        <f ca="1" t="shared" si="512"/>
        <v>500000</v>
      </c>
      <c r="L3250" s="345">
        <f ca="1" t="shared" si="513"/>
        <v>0</v>
      </c>
      <c r="M3250" s="345">
        <f ca="1" t="shared" si="514"/>
        <v>2200008.33</v>
      </c>
      <c r="N3250" s="345">
        <f ca="1" t="shared" si="515"/>
        <v>0</v>
      </c>
    </row>
    <row r="3251" ht="14.25" hidden="1" spans="1:14">
      <c r="A3251" s="334">
        <f>档案!A3250</f>
        <v>0</v>
      </c>
      <c r="B3251" s="334">
        <f ca="1" t="shared" si="508"/>
        <v>1</v>
      </c>
      <c r="D3251" s="334">
        <f ca="1" t="shared" si="516"/>
        <v>9</v>
      </c>
      <c r="E3251" s="327">
        <f ca="1" t="shared" si="517"/>
        <v>1912</v>
      </c>
      <c r="F3251" s="327" t="str">
        <f ca="1">VLOOKUP(D3251,档案!A:C,3,FALSE)</f>
        <v>武汉开明</v>
      </c>
      <c r="G3251" s="338" t="str">
        <f ca="1">VLOOKUP(D3251,档案!A:B,2,FALSE)</f>
        <v>农商行豹澥支行310028</v>
      </c>
      <c r="H3251" s="328">
        <f ca="1" t="shared" si="509"/>
        <v>45894</v>
      </c>
      <c r="I3251" s="344" t="str">
        <f ca="1" t="shared" si="510"/>
        <v>转王先梅邮政账户</v>
      </c>
      <c r="J3251" s="344" t="str">
        <f ca="1" t="shared" si="511"/>
        <v>转出他行或提现</v>
      </c>
      <c r="K3251" s="345">
        <f ca="1" t="shared" si="512"/>
        <v>0</v>
      </c>
      <c r="L3251" s="345">
        <f ca="1" t="shared" si="513"/>
        <v>50000</v>
      </c>
      <c r="M3251" s="345">
        <f ca="1" t="shared" si="514"/>
        <v>2150008.33</v>
      </c>
      <c r="N3251" s="345">
        <f ca="1" t="shared" si="515"/>
        <v>0</v>
      </c>
    </row>
    <row r="3252" ht="14.25" hidden="1" spans="1:14">
      <c r="A3252" s="334">
        <f>档案!A3251</f>
        <v>0</v>
      </c>
      <c r="B3252" s="334">
        <f ca="1" t="shared" si="508"/>
        <v>1</v>
      </c>
      <c r="D3252" s="334">
        <f ca="1" t="shared" si="516"/>
        <v>9</v>
      </c>
      <c r="E3252" s="327">
        <f ca="1" t="shared" si="517"/>
        <v>1913</v>
      </c>
      <c r="F3252" s="327" t="str">
        <f ca="1">VLOOKUP(D3252,档案!A:C,3,FALSE)</f>
        <v>武汉开明</v>
      </c>
      <c r="G3252" s="338" t="str">
        <f ca="1">VLOOKUP(D3252,档案!A:B,2,FALSE)</f>
        <v>农商行豹澥支行310028</v>
      </c>
      <c r="H3252" s="328">
        <f ca="1" t="shared" si="509"/>
        <v>45894</v>
      </c>
      <c r="I3252" s="344" t="str">
        <f ca="1" t="shared" si="510"/>
        <v>商务部汤卓宁用款武汉办公室7月快递费付湖北顺丰速运有限公司--公司</v>
      </c>
      <c r="J3252" s="344" t="str">
        <f ca="1" t="shared" si="511"/>
        <v>付日常费用</v>
      </c>
      <c r="K3252" s="345">
        <f ca="1" t="shared" si="512"/>
        <v>0</v>
      </c>
      <c r="L3252" s="345">
        <f ca="1" t="shared" si="513"/>
        <v>655</v>
      </c>
      <c r="M3252" s="345">
        <f ca="1" t="shared" si="514"/>
        <v>2149353.33</v>
      </c>
      <c r="N3252" s="345">
        <f ca="1" t="shared" si="515"/>
        <v>0</v>
      </c>
    </row>
    <row r="3253" ht="14.25" hidden="1" spans="1:14">
      <c r="A3253" s="334">
        <f>档案!A3252</f>
        <v>0</v>
      </c>
      <c r="B3253" s="334">
        <f ca="1" t="shared" si="508"/>
        <v>1</v>
      </c>
      <c r="D3253" s="334">
        <f ca="1" t="shared" si="516"/>
        <v>9</v>
      </c>
      <c r="E3253" s="327">
        <f ca="1" t="shared" si="517"/>
        <v>1914</v>
      </c>
      <c r="F3253" s="327" t="str">
        <f ca="1">VLOOKUP(D3253,档案!A:C,3,FALSE)</f>
        <v>武汉开明</v>
      </c>
      <c r="G3253" s="338" t="str">
        <f ca="1">VLOOKUP(D3253,档案!A:B,2,FALSE)</f>
        <v>农商行豹澥支行310028</v>
      </c>
      <c r="H3253" s="328">
        <f ca="1" t="shared" si="509"/>
        <v>45894</v>
      </c>
      <c r="I3253" s="344" t="str">
        <f ca="1" t="shared" si="510"/>
        <v>生产部张月用款鄂州工厂7月快递费付湖北顺丰速运有限公司--公司</v>
      </c>
      <c r="J3253" s="344" t="str">
        <f ca="1" t="shared" si="511"/>
        <v>付日常费用</v>
      </c>
      <c r="K3253" s="345">
        <f ca="1" t="shared" si="512"/>
        <v>0</v>
      </c>
      <c r="L3253" s="345">
        <f ca="1" t="shared" si="513"/>
        <v>1599.2</v>
      </c>
      <c r="M3253" s="345">
        <f ca="1" t="shared" si="514"/>
        <v>2147754.13</v>
      </c>
      <c r="N3253" s="345">
        <f ca="1" t="shared" si="515"/>
        <v>0</v>
      </c>
    </row>
    <row r="3254" ht="14.25" hidden="1" spans="1:14">
      <c r="A3254" s="334">
        <f>档案!A3253</f>
        <v>0</v>
      </c>
      <c r="B3254" s="334">
        <f ca="1" t="shared" si="508"/>
        <v>1</v>
      </c>
      <c r="D3254" s="334">
        <f ca="1" t="shared" si="516"/>
        <v>9</v>
      </c>
      <c r="E3254" s="327">
        <f ca="1" t="shared" si="517"/>
        <v>1915</v>
      </c>
      <c r="F3254" s="327" t="str">
        <f ca="1">VLOOKUP(D3254,档案!A:C,3,FALSE)</f>
        <v>武汉开明</v>
      </c>
      <c r="G3254" s="338" t="str">
        <f ca="1">VLOOKUP(D3254,档案!A:B,2,FALSE)</f>
        <v>农商行豹澥支行310028</v>
      </c>
      <c r="H3254" s="328">
        <f ca="1" t="shared" si="509"/>
        <v>45894</v>
      </c>
      <c r="I3254" s="344" t="str">
        <f ca="1" t="shared" si="510"/>
        <v>还微众银行贷款本金加利息</v>
      </c>
      <c r="J3254" s="344" t="str">
        <f ca="1" t="shared" si="511"/>
        <v>还借款及利息</v>
      </c>
      <c r="K3254" s="345">
        <f ca="1" t="shared" si="512"/>
        <v>0</v>
      </c>
      <c r="L3254" s="345">
        <f ca="1" t="shared" si="513"/>
        <v>2002000</v>
      </c>
      <c r="M3254" s="345">
        <f ca="1" t="shared" si="514"/>
        <v>145754.130000001</v>
      </c>
      <c r="N3254" s="345">
        <f ca="1" t="shared" si="515"/>
        <v>0</v>
      </c>
    </row>
    <row r="3255" ht="14.25" hidden="1" spans="1:14">
      <c r="A3255" s="334">
        <f>档案!A3254</f>
        <v>0</v>
      </c>
      <c r="B3255" s="334">
        <f ca="1" t="shared" si="508"/>
        <v>1</v>
      </c>
      <c r="D3255" s="334">
        <f ca="1" t="shared" si="516"/>
        <v>9</v>
      </c>
      <c r="E3255" s="327">
        <f ca="1" t="shared" si="517"/>
        <v>1916</v>
      </c>
      <c r="F3255" s="327" t="str">
        <f ca="1">VLOOKUP(D3255,档案!A:C,3,FALSE)</f>
        <v>武汉开明</v>
      </c>
      <c r="G3255" s="338" t="str">
        <f ca="1">VLOOKUP(D3255,档案!A:B,2,FALSE)</f>
        <v>农商行豹澥支行310028</v>
      </c>
      <c r="H3255" s="328">
        <f ca="1" t="shared" si="509"/>
        <v>45894</v>
      </c>
      <c r="I3255" s="344" t="str">
        <f ca="1" t="shared" si="510"/>
        <v>ETC扣款</v>
      </c>
      <c r="J3255" s="344" t="str">
        <f ca="1" t="shared" si="511"/>
        <v>项目成本</v>
      </c>
      <c r="K3255" s="345">
        <f ca="1" t="shared" si="512"/>
        <v>0</v>
      </c>
      <c r="L3255" s="345">
        <f ca="1" t="shared" si="513"/>
        <v>60.5</v>
      </c>
      <c r="M3255" s="345">
        <f ca="1" t="shared" si="514"/>
        <v>145693.630000001</v>
      </c>
      <c r="N3255" s="345">
        <f ca="1" t="shared" si="515"/>
        <v>0</v>
      </c>
    </row>
    <row r="3256" ht="14.25" hidden="1" spans="1:14">
      <c r="A3256" s="334">
        <f>档案!A3255</f>
        <v>0</v>
      </c>
      <c r="B3256" s="334">
        <f ca="1" t="shared" si="508"/>
        <v>1</v>
      </c>
      <c r="D3256" s="334">
        <f ca="1" t="shared" si="516"/>
        <v>9</v>
      </c>
      <c r="E3256" s="327">
        <f ca="1" t="shared" si="517"/>
        <v>1917</v>
      </c>
      <c r="F3256" s="327" t="str">
        <f ca="1">VLOOKUP(D3256,档案!A:C,3,FALSE)</f>
        <v>武汉开明</v>
      </c>
      <c r="G3256" s="338" t="str">
        <f ca="1">VLOOKUP(D3256,档案!A:B,2,FALSE)</f>
        <v>农商行豹澥支行310028</v>
      </c>
      <c r="H3256" s="328">
        <f ca="1" t="shared" si="509"/>
        <v>45897</v>
      </c>
      <c r="I3256" s="344" t="str">
        <f ca="1" t="shared" si="510"/>
        <v>武汉农商行转湖北岚丹</v>
      </c>
      <c r="J3256" s="344" t="str">
        <f ca="1" t="shared" si="511"/>
        <v>转出他行或提现</v>
      </c>
      <c r="K3256" s="345">
        <f ca="1" t="shared" si="512"/>
        <v>0</v>
      </c>
      <c r="L3256" s="345">
        <f ca="1" t="shared" si="513"/>
        <v>50000</v>
      </c>
      <c r="M3256" s="345">
        <f ca="1" t="shared" si="514"/>
        <v>95693.6300000008</v>
      </c>
      <c r="N3256" s="345">
        <f ca="1" t="shared" si="515"/>
        <v>0</v>
      </c>
    </row>
    <row r="3257" ht="14.25" hidden="1" spans="1:14">
      <c r="A3257" s="334">
        <f>档案!A3256</f>
        <v>0</v>
      </c>
      <c r="B3257" s="334">
        <f ca="1" t="shared" si="508"/>
        <v>1</v>
      </c>
      <c r="D3257" s="334">
        <f ca="1" t="shared" si="516"/>
        <v>9</v>
      </c>
      <c r="E3257" s="327">
        <f ca="1" t="shared" si="517"/>
        <v>1918</v>
      </c>
      <c r="F3257" s="327" t="str">
        <f ca="1">VLOOKUP(D3257,档案!A:C,3,FALSE)</f>
        <v>武汉开明</v>
      </c>
      <c r="G3257" s="338" t="str">
        <f ca="1">VLOOKUP(D3257,档案!A:B,2,FALSE)</f>
        <v>农商行豹澥支行310028</v>
      </c>
      <c r="H3257" s="328">
        <f ca="1" t="shared" si="509"/>
        <v>45897</v>
      </c>
      <c r="I3257" s="344" t="str">
        <f ca="1" t="shared" si="510"/>
        <v>综合部蒋霞用款内蒙古君正化工项目8.23戴海军工伤医药费--公司</v>
      </c>
      <c r="J3257" s="344" t="str">
        <f ca="1" t="shared" si="511"/>
        <v>付日常费用</v>
      </c>
      <c r="K3257" s="345">
        <f ca="1" t="shared" si="512"/>
        <v>0</v>
      </c>
      <c r="L3257" s="345">
        <f ca="1" t="shared" si="513"/>
        <v>660.48</v>
      </c>
      <c r="M3257" s="345">
        <f ca="1" t="shared" si="514"/>
        <v>95033.1500000008</v>
      </c>
      <c r="N3257" s="345">
        <f ca="1" t="shared" si="515"/>
        <v>0</v>
      </c>
    </row>
    <row r="3258" ht="14.25" hidden="1" spans="1:14">
      <c r="A3258" s="334">
        <f>档案!A3257</f>
        <v>0</v>
      </c>
      <c r="B3258" s="334">
        <f ca="1" t="shared" si="508"/>
        <v>1</v>
      </c>
      <c r="D3258" s="334">
        <f ca="1" t="shared" si="516"/>
        <v>9</v>
      </c>
      <c r="E3258" s="327">
        <f ca="1" t="shared" si="517"/>
        <v>1919</v>
      </c>
      <c r="F3258" s="327" t="str">
        <f ca="1">VLOOKUP(D3258,档案!A:C,3,FALSE)</f>
        <v>武汉开明</v>
      </c>
      <c r="G3258" s="338" t="str">
        <f ca="1">VLOOKUP(D3258,档案!A:B,2,FALSE)</f>
        <v>农商行豹澥支行310028</v>
      </c>
      <c r="H3258" s="328">
        <f ca="1" t="shared" si="509"/>
        <v>45897</v>
      </c>
      <c r="I3258" s="344" t="str">
        <f ca="1" t="shared" si="510"/>
        <v>ETC扣款</v>
      </c>
      <c r="J3258" s="344" t="str">
        <f ca="1" t="shared" si="511"/>
        <v>项目成本</v>
      </c>
      <c r="K3258" s="345">
        <f ca="1" t="shared" si="512"/>
        <v>0</v>
      </c>
      <c r="L3258" s="345">
        <f ca="1" t="shared" si="513"/>
        <v>130.93</v>
      </c>
      <c r="M3258" s="345">
        <f ca="1" t="shared" si="514"/>
        <v>94902.2200000008</v>
      </c>
      <c r="N3258" s="345">
        <f ca="1" t="shared" si="515"/>
        <v>0</v>
      </c>
    </row>
    <row r="3259" ht="14.25" hidden="1" spans="1:14">
      <c r="A3259" s="334">
        <f>档案!A3258</f>
        <v>0</v>
      </c>
      <c r="B3259" s="334">
        <f ca="1" t="shared" si="508"/>
        <v>1</v>
      </c>
      <c r="D3259" s="334">
        <f ca="1" t="shared" si="516"/>
        <v>9</v>
      </c>
      <c r="E3259" s="327">
        <f ca="1" t="shared" si="517"/>
        <v>1920</v>
      </c>
      <c r="F3259" s="327" t="str">
        <f ca="1">VLOOKUP(D3259,档案!A:C,3,FALSE)</f>
        <v>武汉开明</v>
      </c>
      <c r="G3259" s="338" t="str">
        <f ca="1">VLOOKUP(D3259,档案!A:B,2,FALSE)</f>
        <v>农商行豹澥支行310028</v>
      </c>
      <c r="H3259" s="328">
        <f ca="1" t="shared" si="509"/>
        <v>45897</v>
      </c>
      <c r="I3259" s="344" t="str">
        <f ca="1" t="shared" si="510"/>
        <v>ETC扣款</v>
      </c>
      <c r="J3259" s="344" t="str">
        <f ca="1" t="shared" si="511"/>
        <v>项目成本</v>
      </c>
      <c r="K3259" s="345">
        <f ca="1" t="shared" si="512"/>
        <v>0</v>
      </c>
      <c r="L3259" s="345">
        <f ca="1" t="shared" si="513"/>
        <v>76.61</v>
      </c>
      <c r="M3259" s="345">
        <f ca="1" t="shared" si="514"/>
        <v>94825.6100000008</v>
      </c>
      <c r="N3259" s="345">
        <f ca="1" t="shared" si="515"/>
        <v>0</v>
      </c>
    </row>
    <row r="3260" ht="14.25" hidden="1" spans="1:14">
      <c r="A3260" s="334">
        <f>档案!A3259</f>
        <v>0</v>
      </c>
      <c r="B3260" s="334">
        <f ca="1" t="shared" si="508"/>
        <v>1</v>
      </c>
      <c r="D3260" s="334">
        <f ca="1" t="shared" si="516"/>
        <v>9</v>
      </c>
      <c r="E3260" s="327">
        <f ca="1" t="shared" si="517"/>
        <v>1921</v>
      </c>
      <c r="F3260" s="327" t="str">
        <f ca="1">VLOOKUP(D3260,档案!A:C,3,FALSE)</f>
        <v>武汉开明</v>
      </c>
      <c r="G3260" s="338" t="str">
        <f ca="1">VLOOKUP(D3260,档案!A:B,2,FALSE)</f>
        <v>农商行豹澥支行310028</v>
      </c>
      <c r="H3260" s="328">
        <f ca="1" t="shared" si="509"/>
        <v>45897</v>
      </c>
      <c r="I3260" s="344" t="str">
        <f ca="1" t="shared" si="510"/>
        <v>ETC扣款</v>
      </c>
      <c r="J3260" s="344" t="str">
        <f ca="1" t="shared" si="511"/>
        <v>项目成本</v>
      </c>
      <c r="K3260" s="345">
        <f ca="1" t="shared" si="512"/>
        <v>0</v>
      </c>
      <c r="L3260" s="345">
        <f ca="1" t="shared" si="513"/>
        <v>370.71</v>
      </c>
      <c r="M3260" s="345">
        <f ca="1" t="shared" si="514"/>
        <v>94454.9000000008</v>
      </c>
      <c r="N3260" s="345">
        <f ca="1" t="shared" si="515"/>
        <v>0</v>
      </c>
    </row>
    <row r="3261" ht="14.25" hidden="1" spans="1:14">
      <c r="A3261" s="334">
        <f>档案!A3260</f>
        <v>0</v>
      </c>
      <c r="B3261" s="334">
        <f ca="1" t="shared" si="508"/>
        <v>1</v>
      </c>
      <c r="D3261" s="334">
        <f ca="1" t="shared" si="516"/>
        <v>9</v>
      </c>
      <c r="E3261" s="327">
        <f ca="1" t="shared" si="517"/>
        <v>1922</v>
      </c>
      <c r="F3261" s="327" t="str">
        <f ca="1">VLOOKUP(D3261,档案!A:C,3,FALSE)</f>
        <v>武汉开明</v>
      </c>
      <c r="G3261" s="338" t="str">
        <f ca="1">VLOOKUP(D3261,档案!A:B,2,FALSE)</f>
        <v>农商行豹澥支行310028</v>
      </c>
      <c r="H3261" s="328">
        <f ca="1" t="shared" si="509"/>
        <v>45898</v>
      </c>
      <c r="I3261" s="344" t="str">
        <f ca="1" t="shared" si="510"/>
        <v>收到武汉国兰商贸有限公司贴现款（原票金额131206.57，手续费1390，实收129816.57）</v>
      </c>
      <c r="J3261" s="344" t="str">
        <f ca="1" t="shared" si="511"/>
        <v>他行转入或存现</v>
      </c>
      <c r="K3261" s="345">
        <f ca="1" t="shared" si="512"/>
        <v>129816.57</v>
      </c>
      <c r="L3261" s="345">
        <f ca="1" t="shared" si="513"/>
        <v>0</v>
      </c>
      <c r="M3261" s="345">
        <f ca="1" t="shared" si="514"/>
        <v>224271.470000001</v>
      </c>
      <c r="N3261" s="345">
        <f ca="1" t="shared" si="515"/>
        <v>0</v>
      </c>
    </row>
    <row r="3262" ht="14.25" hidden="1" spans="1:14">
      <c r="A3262" s="334">
        <f>档案!A3261</f>
        <v>0</v>
      </c>
      <c r="B3262" s="334">
        <f ca="1" t="shared" si="508"/>
        <v>1</v>
      </c>
      <c r="D3262" s="334">
        <f ca="1" t="shared" si="516"/>
        <v>9</v>
      </c>
      <c r="E3262" s="327">
        <f ca="1" t="shared" si="517"/>
        <v>1923</v>
      </c>
      <c r="F3262" s="327" t="str">
        <f ca="1">VLOOKUP(D3262,档案!A:C,3,FALSE)</f>
        <v>武汉开明</v>
      </c>
      <c r="G3262" s="338" t="str">
        <f ca="1">VLOOKUP(D3262,档案!A:B,2,FALSE)</f>
        <v>农商行豹澥支行310028</v>
      </c>
      <c r="H3262" s="328">
        <f ca="1" t="shared" si="509"/>
        <v>45898</v>
      </c>
      <c r="I3262" s="344" t="str">
        <f ca="1" t="shared" si="510"/>
        <v>综合部蒋霞用款黄衍案律师代理费，本诉代理费5000+反诉代理费5000付湖北华隽律师事务所--公司</v>
      </c>
      <c r="J3262" s="344" t="str">
        <f ca="1" t="shared" si="511"/>
        <v>付日常费用</v>
      </c>
      <c r="K3262" s="345">
        <f ca="1" t="shared" si="512"/>
        <v>0</v>
      </c>
      <c r="L3262" s="345">
        <f ca="1" t="shared" si="513"/>
        <v>10000</v>
      </c>
      <c r="M3262" s="345">
        <f ca="1" t="shared" si="514"/>
        <v>214271.470000001</v>
      </c>
      <c r="N3262" s="345">
        <f ca="1" t="shared" si="515"/>
        <v>0</v>
      </c>
    </row>
    <row r="3263" ht="14.25" hidden="1" spans="1:14">
      <c r="A3263" s="334">
        <f>档案!A3262</f>
        <v>0</v>
      </c>
      <c r="B3263" s="334">
        <f ca="1" t="shared" si="508"/>
        <v>1</v>
      </c>
      <c r="D3263" s="334">
        <f ca="1" t="shared" si="516"/>
        <v>9</v>
      </c>
      <c r="E3263" s="327">
        <f ca="1" t="shared" si="517"/>
        <v>1924</v>
      </c>
      <c r="F3263" s="327" t="str">
        <f ca="1">VLOOKUP(D3263,档案!A:C,3,FALSE)</f>
        <v>武汉开明</v>
      </c>
      <c r="G3263" s="338" t="str">
        <f ca="1">VLOOKUP(D3263,档案!A:B,2,FALSE)</f>
        <v>农商行豹澥支行310028</v>
      </c>
      <c r="H3263" s="328">
        <f ca="1" t="shared" si="509"/>
        <v>45898</v>
      </c>
      <c r="I3263" s="344" t="str">
        <f ca="1" t="shared" si="510"/>
        <v>综合部蒋霞用款北京众德友邦案律师代理费4000元付湖北华隽律师事务所--公司</v>
      </c>
      <c r="J3263" s="344" t="str">
        <f ca="1" t="shared" si="511"/>
        <v>付日常费用</v>
      </c>
      <c r="K3263" s="345">
        <f ca="1" t="shared" si="512"/>
        <v>0</v>
      </c>
      <c r="L3263" s="345">
        <f ca="1" t="shared" si="513"/>
        <v>4000</v>
      </c>
      <c r="M3263" s="345">
        <f ca="1" t="shared" si="514"/>
        <v>210271.470000001</v>
      </c>
      <c r="N3263" s="345">
        <f ca="1" t="shared" si="515"/>
        <v>0</v>
      </c>
    </row>
    <row r="3264" ht="14.25" hidden="1" spans="1:14">
      <c r="A3264" s="334">
        <f>档案!A3263</f>
        <v>0</v>
      </c>
      <c r="B3264" s="334">
        <f ca="1" t="shared" si="508"/>
        <v>1</v>
      </c>
      <c r="D3264" s="334">
        <f ca="1" t="shared" si="516"/>
        <v>9</v>
      </c>
      <c r="E3264" s="327">
        <f ca="1" t="shared" si="517"/>
        <v>1925</v>
      </c>
      <c r="F3264" s="327" t="str">
        <f ca="1">VLOOKUP(D3264,档案!A:C,3,FALSE)</f>
        <v>武汉开明</v>
      </c>
      <c r="G3264" s="338" t="str">
        <f ca="1">VLOOKUP(D3264,档案!A:B,2,FALSE)</f>
        <v>农商行豹澥支行310028</v>
      </c>
      <c r="H3264" s="328">
        <f ca="1" t="shared" si="509"/>
        <v>45898</v>
      </c>
      <c r="I3264" s="344" t="str">
        <f ca="1" t="shared" si="510"/>
        <v>综合部蒋霞用款湖北省机械行业联合会会费1500元（2025年度）付湖北省机械行业联合会--公司</v>
      </c>
      <c r="J3264" s="344" t="str">
        <f ca="1" t="shared" si="511"/>
        <v>付日常费用</v>
      </c>
      <c r="K3264" s="345">
        <f ca="1" t="shared" si="512"/>
        <v>0</v>
      </c>
      <c r="L3264" s="345">
        <f ca="1" t="shared" si="513"/>
        <v>1500</v>
      </c>
      <c r="M3264" s="345">
        <f ca="1" t="shared" si="514"/>
        <v>208771.470000001</v>
      </c>
      <c r="N3264" s="345">
        <f ca="1" t="shared" si="515"/>
        <v>0</v>
      </c>
    </row>
    <row r="3265" ht="14.25" hidden="1" spans="1:14">
      <c r="A3265" s="334">
        <f>档案!A3264</f>
        <v>0</v>
      </c>
      <c r="B3265" s="334">
        <f ca="1" t="shared" si="508"/>
        <v>1</v>
      </c>
      <c r="D3265" s="334">
        <f ca="1" t="shared" si="516"/>
        <v>9</v>
      </c>
      <c r="E3265" s="327">
        <f ca="1" t="shared" si="517"/>
        <v>1926</v>
      </c>
      <c r="F3265" s="327" t="str">
        <f ca="1">VLOOKUP(D3265,档案!A:C,3,FALSE)</f>
        <v>武汉开明</v>
      </c>
      <c r="G3265" s="338" t="str">
        <f ca="1">VLOOKUP(D3265,档案!A:B,2,FALSE)</f>
        <v>农商行豹澥支行310028</v>
      </c>
      <c r="H3265" s="328">
        <f ca="1" t="shared" si="509"/>
        <v>45898</v>
      </c>
      <c r="I3265" s="344" t="str">
        <f ca="1" t="shared" si="510"/>
        <v>综合部蒋霞用款大小林总购买烟酒25.4.18起-25.8.10付武汉市东湖新技术开发区顺吉贸易商行（个体工商户）--个人</v>
      </c>
      <c r="J3265" s="344" t="str">
        <f ca="1" t="shared" si="511"/>
        <v>付日常费用</v>
      </c>
      <c r="K3265" s="345">
        <f ca="1" t="shared" si="512"/>
        <v>0</v>
      </c>
      <c r="L3265" s="345">
        <f ca="1" t="shared" si="513"/>
        <v>15018</v>
      </c>
      <c r="M3265" s="345">
        <f ca="1" t="shared" si="514"/>
        <v>193753.470000001</v>
      </c>
      <c r="N3265" s="345">
        <f ca="1" t="shared" si="515"/>
        <v>0</v>
      </c>
    </row>
    <row r="3266" ht="14.25" hidden="1" spans="1:14">
      <c r="A3266" s="334">
        <f>档案!A3265</f>
        <v>0</v>
      </c>
      <c r="B3266" s="334">
        <f ca="1" t="shared" si="508"/>
        <v>1</v>
      </c>
      <c r="D3266" s="334">
        <f ca="1" t="shared" si="516"/>
        <v>9</v>
      </c>
      <c r="E3266" s="327">
        <f ca="1" t="shared" si="517"/>
        <v>1927</v>
      </c>
      <c r="F3266" s="327" t="str">
        <f ca="1">VLOOKUP(D3266,档案!A:C,3,FALSE)</f>
        <v>武汉开明</v>
      </c>
      <c r="G3266" s="338" t="str">
        <f ca="1">VLOOKUP(D3266,档案!A:B,2,FALSE)</f>
        <v>农商行豹澥支行310028</v>
      </c>
      <c r="H3266" s="328">
        <f ca="1" t="shared" si="509"/>
        <v>45898</v>
      </c>
      <c r="I3266" s="344" t="str">
        <f ca="1" t="shared" si="510"/>
        <v>综合部蒋霞报销武汉开明2个快审通道发明专利官费--个人</v>
      </c>
      <c r="J3266" s="344" t="str">
        <f ca="1" t="shared" si="511"/>
        <v>付日常费用</v>
      </c>
      <c r="K3266" s="345">
        <f ca="1" t="shared" si="512"/>
        <v>0</v>
      </c>
      <c r="L3266" s="345">
        <f ca="1" t="shared" si="513"/>
        <v>1120</v>
      </c>
      <c r="M3266" s="345">
        <f ca="1" t="shared" si="514"/>
        <v>192633.470000001</v>
      </c>
      <c r="N3266" s="345">
        <f ca="1" t="shared" si="515"/>
        <v>0</v>
      </c>
    </row>
    <row r="3267" ht="14.25" hidden="1" spans="1:14">
      <c r="A3267" s="334">
        <f>档案!A3266</f>
        <v>0</v>
      </c>
      <c r="B3267" s="334">
        <f ca="1" t="shared" ref="B3267:B3330" si="518">COUNTA(INDIRECT("'"&amp;A3267&amp;"'!a:a"))</f>
        <v>1</v>
      </c>
      <c r="D3267" s="334">
        <f ca="1" t="shared" si="516"/>
        <v>9</v>
      </c>
      <c r="E3267" s="327">
        <f ca="1" t="shared" si="517"/>
        <v>1928</v>
      </c>
      <c r="F3267" s="327" t="str">
        <f ca="1">VLOOKUP(D3267,档案!A:C,3,FALSE)</f>
        <v>武汉开明</v>
      </c>
      <c r="G3267" s="338" t="str">
        <f ca="1">VLOOKUP(D3267,档案!A:B,2,FALSE)</f>
        <v>农商行豹澥支行310028</v>
      </c>
      <c r="H3267" s="328">
        <f ca="1" t="shared" ref="H3267:H3330" si="519">INDEX(INDIRECT("'"&amp;$D3267&amp;"'!A:g"),$E3267,COLUMN()-7)</f>
        <v>45898</v>
      </c>
      <c r="I3267" s="344" t="str">
        <f ca="1" t="shared" ref="I3267:I3330" si="520">INDEX(INDIRECT("'"&amp;$D3267&amp;"'!A:g"),$E3267,COLUMN()-7)</f>
        <v>综合部蒋霞报销商务部熊伟使用电信手机25.8.20充值200元--公司</v>
      </c>
      <c r="J3267" s="344" t="str">
        <f ca="1" t="shared" ref="J3267:J3330" si="521">INDEX(INDIRECT("'"&amp;$D3267&amp;"'!A:g"),$E3267,COLUMN()-7)</f>
        <v>付日常费用</v>
      </c>
      <c r="K3267" s="345">
        <f ca="1" t="shared" ref="K3267:K3330" si="522">INDEX(INDIRECT("'"&amp;$D3267&amp;"'!A:g"),$E3267,COLUMN()-7)</f>
        <v>0</v>
      </c>
      <c r="L3267" s="345">
        <f ca="1" t="shared" ref="L3267:L3330" si="523">INDEX(INDIRECT("'"&amp;$D3267&amp;"'!A:g"),$E3267,COLUMN()-7)</f>
        <v>200</v>
      </c>
      <c r="M3267" s="345">
        <f ca="1" t="shared" ref="M3267:M3330" si="524">INDEX(INDIRECT("'"&amp;$D3267&amp;"'!A:g"),$E3267,COLUMN()-7)</f>
        <v>192433.470000001</v>
      </c>
      <c r="N3267" s="345">
        <f ca="1" t="shared" ref="N3267:N3330" si="525">INDEX(INDIRECT("'"&amp;$D3267&amp;"'!A:g"),$E3267,COLUMN()-7)</f>
        <v>0</v>
      </c>
    </row>
    <row r="3268" ht="14.25" hidden="1" spans="1:14">
      <c r="A3268" s="334">
        <f>档案!A3267</f>
        <v>0</v>
      </c>
      <c r="B3268" s="334">
        <f ca="1" t="shared" si="518"/>
        <v>1</v>
      </c>
      <c r="D3268" s="334">
        <f ca="1" t="shared" ref="D3268:D3331" si="526">IF(E3267&gt;=VLOOKUP(D3267,A:B,2,FALSE),D3267+1,D3267)</f>
        <v>9</v>
      </c>
      <c r="E3268" s="327">
        <f ca="1" t="shared" ref="E3268:E3331" si="527">IF(E3267&gt;=VLOOKUP(D3267,A:B,2,FALSE),3,E3267+1)</f>
        <v>1929</v>
      </c>
      <c r="F3268" s="327" t="str">
        <f ca="1">VLOOKUP(D3268,档案!A:C,3,FALSE)</f>
        <v>武汉开明</v>
      </c>
      <c r="G3268" s="338" t="str">
        <f ca="1">VLOOKUP(D3268,档案!A:B,2,FALSE)</f>
        <v>农商行豹澥支行310028</v>
      </c>
      <c r="H3268" s="328">
        <f ca="1" t="shared" si="519"/>
        <v>45898</v>
      </c>
      <c r="I3268" s="344" t="str">
        <f ca="1" t="shared" si="520"/>
        <v>综合部蒋霞用款诉讼费（上饶华东合同纠纷案）付武汉市洪山区人民法院--公司</v>
      </c>
      <c r="J3268" s="344" t="str">
        <f ca="1" t="shared" si="521"/>
        <v>付日常费用</v>
      </c>
      <c r="K3268" s="345">
        <f ca="1" t="shared" si="522"/>
        <v>0</v>
      </c>
      <c r="L3268" s="345">
        <f ca="1" t="shared" si="523"/>
        <v>62</v>
      </c>
      <c r="M3268" s="345">
        <f ca="1" t="shared" si="524"/>
        <v>192371.470000001</v>
      </c>
      <c r="N3268" s="345">
        <f ca="1" t="shared" si="525"/>
        <v>0</v>
      </c>
    </row>
    <row r="3269" ht="14.25" hidden="1" spans="1:14">
      <c r="A3269" s="334">
        <f>档案!A3268</f>
        <v>0</v>
      </c>
      <c r="B3269" s="334">
        <f ca="1" t="shared" si="518"/>
        <v>1</v>
      </c>
      <c r="D3269" s="334">
        <f ca="1" t="shared" si="526"/>
        <v>9</v>
      </c>
      <c r="E3269" s="327">
        <f ca="1" t="shared" si="527"/>
        <v>1930</v>
      </c>
      <c r="F3269" s="327" t="str">
        <f ca="1">VLOOKUP(D3269,档案!A:C,3,FALSE)</f>
        <v>武汉开明</v>
      </c>
      <c r="G3269" s="338" t="str">
        <f ca="1">VLOOKUP(D3269,档案!A:B,2,FALSE)</f>
        <v>农商行豹澥支行310028</v>
      </c>
      <c r="H3269" s="328">
        <f ca="1" t="shared" si="519"/>
        <v>45898</v>
      </c>
      <c r="I3269" s="344" t="str">
        <f ca="1" t="shared" si="520"/>
        <v>综合部蒋霞用款伊犁钢铁炼钢厂烘烤器改造施工项目安责险增加1人290元付中华联合财产保险股份有限公司伊犁分公司--公司</v>
      </c>
      <c r="J3269" s="344" t="str">
        <f ca="1" t="shared" si="521"/>
        <v>付日常费用</v>
      </c>
      <c r="K3269" s="345">
        <f ca="1" t="shared" si="522"/>
        <v>0</v>
      </c>
      <c r="L3269" s="345">
        <f ca="1" t="shared" si="523"/>
        <v>290</v>
      </c>
      <c r="M3269" s="345">
        <f ca="1" t="shared" si="524"/>
        <v>192081.470000001</v>
      </c>
      <c r="N3269" s="345">
        <f ca="1" t="shared" si="525"/>
        <v>0</v>
      </c>
    </row>
    <row r="3270" ht="14.25" hidden="1" spans="1:14">
      <c r="A3270" s="334">
        <f>档案!A3269</f>
        <v>0</v>
      </c>
      <c r="B3270" s="334">
        <f ca="1" t="shared" si="518"/>
        <v>1</v>
      </c>
      <c r="D3270" s="334">
        <f ca="1" t="shared" si="526"/>
        <v>9</v>
      </c>
      <c r="E3270" s="327">
        <f ca="1" t="shared" si="527"/>
        <v>1931</v>
      </c>
      <c r="F3270" s="327" t="str">
        <f ca="1">VLOOKUP(D3270,档案!A:C,3,FALSE)</f>
        <v>武汉开明</v>
      </c>
      <c r="G3270" s="338" t="str">
        <f ca="1">VLOOKUP(D3270,档案!A:B,2,FALSE)</f>
        <v>农商行豹澥支行310028</v>
      </c>
      <c r="H3270" s="328">
        <f ca="1" t="shared" si="519"/>
        <v>45898</v>
      </c>
      <c r="I3270" s="344" t="str">
        <f ca="1" t="shared" si="520"/>
        <v>生产部熊伟用款中盐内蒙古化工股份有限公司各生产单位设备管道零星安装维修项目标书费付中盐吉兰泰氯碱化工有限公司--公司</v>
      </c>
      <c r="J3270" s="344" t="str">
        <f ca="1" t="shared" si="521"/>
        <v>项目成本</v>
      </c>
      <c r="K3270" s="345">
        <f ca="1" t="shared" si="522"/>
        <v>0</v>
      </c>
      <c r="L3270" s="345">
        <f ca="1" t="shared" si="523"/>
        <v>500</v>
      </c>
      <c r="M3270" s="345">
        <f ca="1" t="shared" si="524"/>
        <v>191581.470000001</v>
      </c>
      <c r="N3270" s="345">
        <f ca="1" t="shared" si="525"/>
        <v>0</v>
      </c>
    </row>
    <row r="3271" ht="14.25" hidden="1" spans="1:14">
      <c r="A3271" s="334">
        <f>档案!A3270</f>
        <v>0</v>
      </c>
      <c r="B3271" s="334">
        <f ca="1" t="shared" si="518"/>
        <v>1</v>
      </c>
      <c r="D3271" s="334">
        <f ca="1" t="shared" si="526"/>
        <v>9</v>
      </c>
      <c r="E3271" s="327">
        <f ca="1" t="shared" si="527"/>
        <v>1932</v>
      </c>
      <c r="F3271" s="327" t="str">
        <f ca="1">VLOOKUP(D3271,档案!A:C,3,FALSE)</f>
        <v>武汉开明</v>
      </c>
      <c r="G3271" s="338" t="str">
        <f ca="1">VLOOKUP(D3271,档案!A:B,2,FALSE)</f>
        <v>农商行豹澥支行310028</v>
      </c>
      <c r="H3271" s="328">
        <f ca="1" t="shared" si="519"/>
        <v>45898</v>
      </c>
      <c r="I3271" s="344" t="str">
        <f ca="1" t="shared" si="520"/>
        <v>销售部管厚良报销中盐内蒙古8.17标书胶装打印费用--个人</v>
      </c>
      <c r="J3271" s="344" t="str">
        <f ca="1" t="shared" si="521"/>
        <v>项目成本</v>
      </c>
      <c r="K3271" s="345">
        <f ca="1" t="shared" si="522"/>
        <v>0</v>
      </c>
      <c r="L3271" s="345">
        <f ca="1" t="shared" si="523"/>
        <v>347</v>
      </c>
      <c r="M3271" s="345">
        <f ca="1" t="shared" si="524"/>
        <v>191234.470000001</v>
      </c>
      <c r="N3271" s="345">
        <f ca="1" t="shared" si="525"/>
        <v>0</v>
      </c>
    </row>
    <row r="3272" ht="14.25" hidden="1" spans="1:14">
      <c r="A3272" s="334">
        <f>档案!A3271</f>
        <v>0</v>
      </c>
      <c r="B3272" s="334">
        <f ca="1" t="shared" si="518"/>
        <v>1</v>
      </c>
      <c r="D3272" s="334">
        <f ca="1" t="shared" si="526"/>
        <v>9</v>
      </c>
      <c r="E3272" s="327">
        <f ca="1" t="shared" si="527"/>
        <v>1933</v>
      </c>
      <c r="F3272" s="327" t="str">
        <f ca="1">VLOOKUP(D3272,档案!A:C,3,FALSE)</f>
        <v>武汉开明</v>
      </c>
      <c r="G3272" s="338" t="str">
        <f ca="1">VLOOKUP(D3272,档案!A:B,2,FALSE)</f>
        <v>农商行豹澥支行310028</v>
      </c>
      <c r="H3272" s="328">
        <f ca="1" t="shared" si="519"/>
        <v>45898</v>
      </c>
      <c r="I3272" s="344" t="str">
        <f ca="1" t="shared" si="520"/>
        <v>生产部何俊杰报销内蒙古君正8.25加班人员晚饭报销--个人</v>
      </c>
      <c r="J3272" s="344" t="str">
        <f ca="1" t="shared" si="521"/>
        <v>项目成本</v>
      </c>
      <c r="K3272" s="345">
        <f ca="1" t="shared" si="522"/>
        <v>0</v>
      </c>
      <c r="L3272" s="345">
        <f ca="1" t="shared" si="523"/>
        <v>280</v>
      </c>
      <c r="M3272" s="345">
        <f ca="1" t="shared" si="524"/>
        <v>190954.470000001</v>
      </c>
      <c r="N3272" s="345">
        <f ca="1" t="shared" si="525"/>
        <v>0</v>
      </c>
    </row>
    <row r="3273" ht="14.25" hidden="1" spans="1:14">
      <c r="A3273" s="334">
        <f>档案!A3272</f>
        <v>0</v>
      </c>
      <c r="B3273" s="334">
        <f ca="1" t="shared" si="518"/>
        <v>1</v>
      </c>
      <c r="D3273" s="334">
        <f ca="1" t="shared" si="526"/>
        <v>9</v>
      </c>
      <c r="E3273" s="327">
        <f ca="1" t="shared" si="527"/>
        <v>1934</v>
      </c>
      <c r="F3273" s="327" t="str">
        <f ca="1">VLOOKUP(D3273,档案!A:C,3,FALSE)</f>
        <v>武汉开明</v>
      </c>
      <c r="G3273" s="338" t="str">
        <f ca="1">VLOOKUP(D3273,档案!A:B,2,FALSE)</f>
        <v>农商行豹澥支行310028</v>
      </c>
      <c r="H3273" s="328">
        <f ca="1" t="shared" si="519"/>
        <v>45898</v>
      </c>
      <c r="I3273" s="344" t="str">
        <f ca="1" t="shared" si="520"/>
        <v>生产部何俊杰报销内蒙古君正8.23-8.24工器具采购费--个人</v>
      </c>
      <c r="J3273" s="344" t="str">
        <f ca="1" t="shared" si="521"/>
        <v>项目成本</v>
      </c>
      <c r="K3273" s="345">
        <f ca="1" t="shared" si="522"/>
        <v>0</v>
      </c>
      <c r="L3273" s="345">
        <f ca="1" t="shared" si="523"/>
        <v>3742.5</v>
      </c>
      <c r="M3273" s="345">
        <f ca="1" t="shared" si="524"/>
        <v>187211.970000001</v>
      </c>
      <c r="N3273" s="345">
        <f ca="1" t="shared" si="525"/>
        <v>0</v>
      </c>
    </row>
    <row r="3274" ht="14.25" hidden="1" spans="1:14">
      <c r="A3274" s="334">
        <f>档案!A3273</f>
        <v>0</v>
      </c>
      <c r="B3274" s="334">
        <f ca="1" t="shared" si="518"/>
        <v>1</v>
      </c>
      <c r="D3274" s="334">
        <f ca="1" t="shared" si="526"/>
        <v>9</v>
      </c>
      <c r="E3274" s="327">
        <f ca="1" t="shared" si="527"/>
        <v>1935</v>
      </c>
      <c r="F3274" s="327" t="str">
        <f ca="1">VLOOKUP(D3274,档案!A:C,3,FALSE)</f>
        <v>武汉开明</v>
      </c>
      <c r="G3274" s="338" t="str">
        <f ca="1">VLOOKUP(D3274,档案!A:B,2,FALSE)</f>
        <v>农商行豹澥支行310028</v>
      </c>
      <c r="H3274" s="328">
        <f ca="1" t="shared" si="519"/>
        <v>45898</v>
      </c>
      <c r="I3274" s="344" t="str">
        <f ca="1" t="shared" si="520"/>
        <v>生产部何俊杰报销内蒙古君正8.22工器具报销及施工人员受伤就诊报销--个人</v>
      </c>
      <c r="J3274" s="344" t="str">
        <f ca="1" t="shared" si="521"/>
        <v>项目成本</v>
      </c>
      <c r="K3274" s="345">
        <f ca="1" t="shared" si="522"/>
        <v>0</v>
      </c>
      <c r="L3274" s="345">
        <f ca="1" t="shared" si="523"/>
        <v>694.73</v>
      </c>
      <c r="M3274" s="345">
        <f ca="1" t="shared" si="524"/>
        <v>186517.240000001</v>
      </c>
      <c r="N3274" s="345">
        <f ca="1" t="shared" si="525"/>
        <v>0</v>
      </c>
    </row>
    <row r="3275" ht="14.25" hidden="1" spans="1:14">
      <c r="A3275" s="334">
        <f>档案!A3274</f>
        <v>0</v>
      </c>
      <c r="B3275" s="334">
        <f ca="1" t="shared" si="518"/>
        <v>1</v>
      </c>
      <c r="D3275" s="334">
        <f ca="1" t="shared" si="526"/>
        <v>9</v>
      </c>
      <c r="E3275" s="327">
        <f ca="1" t="shared" si="527"/>
        <v>1936</v>
      </c>
      <c r="F3275" s="327" t="str">
        <f ca="1">VLOOKUP(D3275,档案!A:C,3,FALSE)</f>
        <v>武汉开明</v>
      </c>
      <c r="G3275" s="338" t="str">
        <f ca="1">VLOOKUP(D3275,档案!A:B,2,FALSE)</f>
        <v>农商行豹澥支行310028</v>
      </c>
      <c r="H3275" s="328">
        <f ca="1" t="shared" si="519"/>
        <v>45898</v>
      </c>
      <c r="I3275" s="344" t="str">
        <f ca="1" t="shared" si="520"/>
        <v>生产部何俊杰报销内蒙古君正8.21工器具购买--个人</v>
      </c>
      <c r="J3275" s="344" t="str">
        <f ca="1" t="shared" si="521"/>
        <v>项目成本</v>
      </c>
      <c r="K3275" s="345">
        <f ca="1" t="shared" si="522"/>
        <v>0</v>
      </c>
      <c r="L3275" s="345">
        <f ca="1" t="shared" si="523"/>
        <v>280</v>
      </c>
      <c r="M3275" s="345">
        <f ca="1" t="shared" si="524"/>
        <v>186237.240000001</v>
      </c>
      <c r="N3275" s="345">
        <f ca="1" t="shared" si="525"/>
        <v>0</v>
      </c>
    </row>
    <row r="3276" ht="14.25" hidden="1" spans="1:14">
      <c r="A3276" s="334">
        <f>档案!A3275</f>
        <v>0</v>
      </c>
      <c r="B3276" s="334">
        <f ca="1" t="shared" si="518"/>
        <v>1</v>
      </c>
      <c r="D3276" s="334">
        <f ca="1" t="shared" si="526"/>
        <v>9</v>
      </c>
      <c r="E3276" s="327">
        <f ca="1" t="shared" si="527"/>
        <v>1937</v>
      </c>
      <c r="F3276" s="327" t="str">
        <f ca="1">VLOOKUP(D3276,档案!A:C,3,FALSE)</f>
        <v>武汉开明</v>
      </c>
      <c r="G3276" s="338" t="str">
        <f ca="1">VLOOKUP(D3276,档案!A:B,2,FALSE)</f>
        <v>农商行豹澥支行310028</v>
      </c>
      <c r="H3276" s="328">
        <f ca="1" t="shared" si="519"/>
        <v>45898</v>
      </c>
      <c r="I3276" s="344" t="str">
        <f ca="1" t="shared" si="520"/>
        <v>生产部何俊杰报销内蒙古君正8.21工器具购买--个人</v>
      </c>
      <c r="J3276" s="344" t="str">
        <f ca="1" t="shared" si="521"/>
        <v>项目成本</v>
      </c>
      <c r="K3276" s="345">
        <f ca="1" t="shared" si="522"/>
        <v>0</v>
      </c>
      <c r="L3276" s="345">
        <f ca="1" t="shared" si="523"/>
        <v>233.4</v>
      </c>
      <c r="M3276" s="345">
        <f ca="1" t="shared" si="524"/>
        <v>186003.840000001</v>
      </c>
      <c r="N3276" s="345">
        <f ca="1" t="shared" si="525"/>
        <v>0</v>
      </c>
    </row>
    <row r="3277" ht="14.25" hidden="1" spans="1:14">
      <c r="A3277" s="334">
        <f>档案!A3276</f>
        <v>0</v>
      </c>
      <c r="B3277" s="334">
        <f ca="1" t="shared" si="518"/>
        <v>1</v>
      </c>
      <c r="D3277" s="334">
        <f ca="1" t="shared" si="526"/>
        <v>9</v>
      </c>
      <c r="E3277" s="327">
        <f ca="1" t="shared" si="527"/>
        <v>1938</v>
      </c>
      <c r="F3277" s="327" t="str">
        <f ca="1">VLOOKUP(D3277,档案!A:C,3,FALSE)</f>
        <v>武汉开明</v>
      </c>
      <c r="G3277" s="338" t="str">
        <f ca="1">VLOOKUP(D3277,档案!A:B,2,FALSE)</f>
        <v>农商行豹澥支行310028</v>
      </c>
      <c r="H3277" s="328">
        <f ca="1" t="shared" si="519"/>
        <v>45898</v>
      </c>
      <c r="I3277" s="344" t="str">
        <f ca="1" t="shared" si="520"/>
        <v>生产部何俊杰报销内蒙古君正8.20工器具及施工人员进场体检报告扫描费，工伤就诊报销--个人</v>
      </c>
      <c r="J3277" s="344" t="str">
        <f ca="1" t="shared" si="521"/>
        <v>项目成本</v>
      </c>
      <c r="K3277" s="345">
        <f ca="1" t="shared" si="522"/>
        <v>0</v>
      </c>
      <c r="L3277" s="345">
        <f ca="1" t="shared" si="523"/>
        <v>1340.75</v>
      </c>
      <c r="M3277" s="345">
        <f ca="1" t="shared" si="524"/>
        <v>184663.090000001</v>
      </c>
      <c r="N3277" s="345">
        <f ca="1" t="shared" si="525"/>
        <v>0</v>
      </c>
    </row>
    <row r="3278" ht="14.25" hidden="1" spans="1:14">
      <c r="A3278" s="334">
        <f>档案!A3277</f>
        <v>0</v>
      </c>
      <c r="B3278" s="334">
        <f ca="1" t="shared" si="518"/>
        <v>1</v>
      </c>
      <c r="D3278" s="334">
        <f ca="1" t="shared" si="526"/>
        <v>9</v>
      </c>
      <c r="E3278" s="327">
        <f ca="1" t="shared" si="527"/>
        <v>1939</v>
      </c>
      <c r="F3278" s="327" t="str">
        <f ca="1">VLOOKUP(D3278,档案!A:C,3,FALSE)</f>
        <v>武汉开明</v>
      </c>
      <c r="G3278" s="338" t="str">
        <f ca="1">VLOOKUP(D3278,档案!A:B,2,FALSE)</f>
        <v>农商行豹澥支行310028</v>
      </c>
      <c r="H3278" s="328">
        <f ca="1" t="shared" si="519"/>
        <v>45898</v>
      </c>
      <c r="I3278" s="344" t="str">
        <f ca="1" t="shared" si="520"/>
        <v>生产部何俊杰报销中盐内蒙古租房水费50元，电费177.2--个人</v>
      </c>
      <c r="J3278" s="344" t="str">
        <f ca="1" t="shared" si="521"/>
        <v>项目成本</v>
      </c>
      <c r="K3278" s="345">
        <f ca="1" t="shared" si="522"/>
        <v>0</v>
      </c>
      <c r="L3278" s="345">
        <f ca="1" t="shared" si="523"/>
        <v>227.2</v>
      </c>
      <c r="M3278" s="345">
        <f ca="1" t="shared" si="524"/>
        <v>184435.890000001</v>
      </c>
      <c r="N3278" s="345">
        <f ca="1" t="shared" si="525"/>
        <v>0</v>
      </c>
    </row>
    <row r="3279" ht="14.25" hidden="1" spans="1:14">
      <c r="A3279" s="334">
        <f>档案!A3278</f>
        <v>0</v>
      </c>
      <c r="B3279" s="334">
        <f ca="1" t="shared" si="518"/>
        <v>1</v>
      </c>
      <c r="D3279" s="334">
        <f ca="1" t="shared" si="526"/>
        <v>9</v>
      </c>
      <c r="E3279" s="327">
        <f ca="1" t="shared" si="527"/>
        <v>1940</v>
      </c>
      <c r="F3279" s="327" t="str">
        <f ca="1">VLOOKUP(D3279,档案!A:C,3,FALSE)</f>
        <v>武汉开明</v>
      </c>
      <c r="G3279" s="338" t="str">
        <f ca="1">VLOOKUP(D3279,档案!A:B,2,FALSE)</f>
        <v>农商行豹澥支行310028</v>
      </c>
      <c r="H3279" s="328">
        <f ca="1" t="shared" si="519"/>
        <v>45898</v>
      </c>
      <c r="I3279" s="344" t="str">
        <f ca="1" t="shared" si="520"/>
        <v>生产部宋超报销伊犁钢铁7月出租房用品降温用水项目招待使用--个人</v>
      </c>
      <c r="J3279" s="344" t="str">
        <f ca="1" t="shared" si="521"/>
        <v>项目成本</v>
      </c>
      <c r="K3279" s="345">
        <f ca="1" t="shared" si="522"/>
        <v>0</v>
      </c>
      <c r="L3279" s="345">
        <f ca="1" t="shared" si="523"/>
        <v>840</v>
      </c>
      <c r="M3279" s="345">
        <f ca="1" t="shared" si="524"/>
        <v>183595.890000001</v>
      </c>
      <c r="N3279" s="345">
        <f ca="1" t="shared" si="525"/>
        <v>0</v>
      </c>
    </row>
    <row r="3280" ht="14.25" hidden="1" spans="1:14">
      <c r="A3280" s="334">
        <f>档案!A3279</f>
        <v>0</v>
      </c>
      <c r="B3280" s="334">
        <f ca="1" t="shared" si="518"/>
        <v>1</v>
      </c>
      <c r="D3280" s="334">
        <f ca="1" t="shared" si="526"/>
        <v>9</v>
      </c>
      <c r="E3280" s="327">
        <f ca="1" t="shared" si="527"/>
        <v>1941</v>
      </c>
      <c r="F3280" s="327" t="str">
        <f ca="1">VLOOKUP(D3280,档案!A:C,3,FALSE)</f>
        <v>武汉开明</v>
      </c>
      <c r="G3280" s="338" t="str">
        <f ca="1">VLOOKUP(D3280,档案!A:B,2,FALSE)</f>
        <v>农商行豹澥支行310028</v>
      </c>
      <c r="H3280" s="328">
        <f ca="1" t="shared" si="519"/>
        <v>45898</v>
      </c>
      <c r="I3280" s="344" t="str">
        <f ca="1" t="shared" si="520"/>
        <v>生产部宋超报销伊犁钢铁8.9采购木方及木质模板等材料费用--个人</v>
      </c>
      <c r="J3280" s="344" t="str">
        <f ca="1" t="shared" si="521"/>
        <v>项目成本</v>
      </c>
      <c r="K3280" s="345">
        <f ca="1" t="shared" si="522"/>
        <v>0</v>
      </c>
      <c r="L3280" s="345">
        <f ca="1" t="shared" si="523"/>
        <v>865</v>
      </c>
      <c r="M3280" s="345">
        <f ca="1" t="shared" si="524"/>
        <v>182730.890000001</v>
      </c>
      <c r="N3280" s="345">
        <f ca="1" t="shared" si="525"/>
        <v>0</v>
      </c>
    </row>
    <row r="3281" ht="14.25" hidden="1" spans="1:14">
      <c r="A3281" s="334">
        <f>档案!A3280</f>
        <v>0</v>
      </c>
      <c r="B3281" s="334">
        <f ca="1" t="shared" si="518"/>
        <v>1</v>
      </c>
      <c r="D3281" s="334">
        <f ca="1" t="shared" si="526"/>
        <v>9</v>
      </c>
      <c r="E3281" s="327">
        <f ca="1" t="shared" si="527"/>
        <v>1942</v>
      </c>
      <c r="F3281" s="327" t="str">
        <f ca="1">VLOOKUP(D3281,档案!A:C,3,FALSE)</f>
        <v>武汉开明</v>
      </c>
      <c r="G3281" s="338" t="str">
        <f ca="1">VLOOKUP(D3281,档案!A:B,2,FALSE)</f>
        <v>农商行豹澥支行310028</v>
      </c>
      <c r="H3281" s="328">
        <f ca="1" t="shared" si="519"/>
        <v>45898</v>
      </c>
      <c r="I3281" s="344" t="str">
        <f ca="1" t="shared" si="520"/>
        <v>生产部宋超报销伊犁钢铁采购藿香正气水防暑降温用--个人</v>
      </c>
      <c r="J3281" s="344" t="str">
        <f ca="1" t="shared" si="521"/>
        <v>项目成本</v>
      </c>
      <c r="K3281" s="345">
        <f ca="1" t="shared" si="522"/>
        <v>0</v>
      </c>
      <c r="L3281" s="345">
        <f ca="1" t="shared" si="523"/>
        <v>52.5</v>
      </c>
      <c r="M3281" s="345">
        <f ca="1" t="shared" si="524"/>
        <v>182678.390000001</v>
      </c>
      <c r="N3281" s="345">
        <f ca="1" t="shared" si="525"/>
        <v>0</v>
      </c>
    </row>
    <row r="3282" ht="14.25" hidden="1" spans="1:14">
      <c r="A3282" s="334">
        <f>档案!A3281</f>
        <v>0</v>
      </c>
      <c r="B3282" s="334">
        <f ca="1" t="shared" si="518"/>
        <v>1</v>
      </c>
      <c r="D3282" s="334">
        <f ca="1" t="shared" si="526"/>
        <v>9</v>
      </c>
      <c r="E3282" s="327">
        <f ca="1" t="shared" si="527"/>
        <v>1943</v>
      </c>
      <c r="F3282" s="327" t="str">
        <f ca="1">VLOOKUP(D3282,档案!A:C,3,FALSE)</f>
        <v>武汉开明</v>
      </c>
      <c r="G3282" s="338" t="str">
        <f ca="1">VLOOKUP(D3282,档案!A:B,2,FALSE)</f>
        <v>农商行豹澥支行310028</v>
      </c>
      <c r="H3282" s="328">
        <f ca="1" t="shared" si="519"/>
        <v>45898</v>
      </c>
      <c r="I3282" s="344" t="str">
        <f ca="1" t="shared" si="520"/>
        <v>生产部宋超报销伊犁钢铁采购打印机墨盒纸文具--个人</v>
      </c>
      <c r="J3282" s="344" t="str">
        <f ca="1" t="shared" si="521"/>
        <v>项目成本</v>
      </c>
      <c r="K3282" s="345">
        <f ca="1" t="shared" si="522"/>
        <v>0</v>
      </c>
      <c r="L3282" s="345">
        <f ca="1" t="shared" si="523"/>
        <v>384</v>
      </c>
      <c r="M3282" s="345">
        <f ca="1" t="shared" si="524"/>
        <v>182294.390000001</v>
      </c>
      <c r="N3282" s="345">
        <f ca="1" t="shared" si="525"/>
        <v>0</v>
      </c>
    </row>
    <row r="3283" ht="14.25" hidden="1" spans="1:14">
      <c r="A3283" s="334">
        <f>档案!A3282</f>
        <v>0</v>
      </c>
      <c r="B3283" s="334">
        <f ca="1" t="shared" si="518"/>
        <v>1</v>
      </c>
      <c r="D3283" s="334">
        <f ca="1" t="shared" si="526"/>
        <v>9</v>
      </c>
      <c r="E3283" s="327">
        <f ca="1" t="shared" si="527"/>
        <v>1944</v>
      </c>
      <c r="F3283" s="327" t="str">
        <f ca="1">VLOOKUP(D3283,档案!A:C,3,FALSE)</f>
        <v>武汉开明</v>
      </c>
      <c r="G3283" s="338" t="str">
        <f ca="1">VLOOKUP(D3283,档案!A:B,2,FALSE)</f>
        <v>农商行豹澥支行310028</v>
      </c>
      <c r="H3283" s="328">
        <f ca="1" t="shared" si="519"/>
        <v>45898</v>
      </c>
      <c r="I3283" s="344" t="str">
        <f ca="1" t="shared" si="520"/>
        <v>生产部宋超报销伊犁钢铁现场使用车辆--个人</v>
      </c>
      <c r="J3283" s="344" t="str">
        <f ca="1" t="shared" si="521"/>
        <v>项目成本</v>
      </c>
      <c r="K3283" s="345">
        <f ca="1" t="shared" si="522"/>
        <v>0</v>
      </c>
      <c r="L3283" s="345">
        <f ca="1" t="shared" si="523"/>
        <v>1157</v>
      </c>
      <c r="M3283" s="345">
        <f ca="1" t="shared" si="524"/>
        <v>181137.390000001</v>
      </c>
      <c r="N3283" s="345">
        <f ca="1" t="shared" si="525"/>
        <v>0</v>
      </c>
    </row>
    <row r="3284" ht="14.25" hidden="1" spans="1:14">
      <c r="A3284" s="334">
        <f>档案!A3283</f>
        <v>0</v>
      </c>
      <c r="B3284" s="334">
        <f ca="1" t="shared" si="518"/>
        <v>1</v>
      </c>
      <c r="D3284" s="334">
        <f ca="1" t="shared" si="526"/>
        <v>9</v>
      </c>
      <c r="E3284" s="327">
        <f ca="1" t="shared" si="527"/>
        <v>1945</v>
      </c>
      <c r="F3284" s="327" t="str">
        <f ca="1">VLOOKUP(D3284,档案!A:C,3,FALSE)</f>
        <v>武汉开明</v>
      </c>
      <c r="G3284" s="338" t="str">
        <f ca="1">VLOOKUP(D3284,档案!A:B,2,FALSE)</f>
        <v>农商行豹澥支行310028</v>
      </c>
      <c r="H3284" s="328">
        <f ca="1" t="shared" si="519"/>
        <v>45898</v>
      </c>
      <c r="I3284" s="344" t="str">
        <f ca="1" t="shared" si="520"/>
        <v>生产部宋超用款瑞祥焦厂遗留平台焊接防锈刷漆及彩钢安装人员工资付马志江--个人</v>
      </c>
      <c r="J3284" s="344" t="str">
        <f ca="1" t="shared" si="521"/>
        <v>项目成本</v>
      </c>
      <c r="K3284" s="345">
        <f ca="1" t="shared" si="522"/>
        <v>0</v>
      </c>
      <c r="L3284" s="345">
        <f ca="1" t="shared" si="523"/>
        <v>4500</v>
      </c>
      <c r="M3284" s="345">
        <f ca="1" t="shared" si="524"/>
        <v>176637.390000001</v>
      </c>
      <c r="N3284" s="345">
        <f ca="1" t="shared" si="525"/>
        <v>0</v>
      </c>
    </row>
    <row r="3285" ht="14.25" hidden="1" spans="1:14">
      <c r="A3285" s="334">
        <f>档案!A3284</f>
        <v>0</v>
      </c>
      <c r="B3285" s="334">
        <f ca="1" t="shared" si="518"/>
        <v>1</v>
      </c>
      <c r="D3285" s="334">
        <f ca="1" t="shared" si="526"/>
        <v>9</v>
      </c>
      <c r="E3285" s="327">
        <f ca="1" t="shared" si="527"/>
        <v>1946</v>
      </c>
      <c r="F3285" s="327" t="str">
        <f ca="1">VLOOKUP(D3285,档案!A:C,3,FALSE)</f>
        <v>武汉开明</v>
      </c>
      <c r="G3285" s="338" t="str">
        <f ca="1">VLOOKUP(D3285,档案!A:B,2,FALSE)</f>
        <v>农商行豹澥支行310028</v>
      </c>
      <c r="H3285" s="328">
        <f ca="1" t="shared" si="519"/>
        <v>45898</v>
      </c>
      <c r="I3285" s="344" t="str">
        <f ca="1" t="shared" si="520"/>
        <v>生产部余永昕报销测窑工具货拉拉江西赣锋到玉山万年青来回费用--个人</v>
      </c>
      <c r="J3285" s="344" t="str">
        <f ca="1" t="shared" si="521"/>
        <v>项目成本</v>
      </c>
      <c r="K3285" s="345">
        <f ca="1" t="shared" si="522"/>
        <v>0</v>
      </c>
      <c r="L3285" s="345">
        <f ca="1" t="shared" si="523"/>
        <v>1504.78</v>
      </c>
      <c r="M3285" s="345">
        <f ca="1" t="shared" si="524"/>
        <v>175132.610000001</v>
      </c>
      <c r="N3285" s="345">
        <f ca="1" t="shared" si="525"/>
        <v>0</v>
      </c>
    </row>
    <row r="3286" ht="14.25" hidden="1" spans="1:14">
      <c r="A3286" s="334">
        <f>档案!A3285</f>
        <v>0</v>
      </c>
      <c r="B3286" s="334">
        <f ca="1" t="shared" si="518"/>
        <v>1</v>
      </c>
      <c r="D3286" s="334">
        <f ca="1" t="shared" si="526"/>
        <v>9</v>
      </c>
      <c r="E3286" s="327">
        <f ca="1" t="shared" si="527"/>
        <v>1947</v>
      </c>
      <c r="F3286" s="327" t="str">
        <f ca="1">VLOOKUP(D3286,档案!A:C,3,FALSE)</f>
        <v>武汉开明</v>
      </c>
      <c r="G3286" s="338" t="str">
        <f ca="1">VLOOKUP(D3286,档案!A:B,2,FALSE)</f>
        <v>农商行豹澥支行310028</v>
      </c>
      <c r="H3286" s="328">
        <f ca="1" t="shared" si="519"/>
        <v>45898</v>
      </c>
      <c r="I3286" s="344" t="str">
        <f ca="1" t="shared" si="520"/>
        <v>生产部余永昕报销8.19-8.20赣锋锂业出发日照钢铁交通费--个人</v>
      </c>
      <c r="J3286" s="344" t="str">
        <f ca="1" t="shared" si="521"/>
        <v>项目成本</v>
      </c>
      <c r="K3286" s="345">
        <f ca="1" t="shared" si="522"/>
        <v>0</v>
      </c>
      <c r="L3286" s="345">
        <f ca="1" t="shared" si="523"/>
        <v>309</v>
      </c>
      <c r="M3286" s="345">
        <f ca="1" t="shared" si="524"/>
        <v>174823.610000001</v>
      </c>
      <c r="N3286" s="345">
        <f ca="1" t="shared" si="525"/>
        <v>0</v>
      </c>
    </row>
    <row r="3287" ht="14.25" hidden="1" spans="1:14">
      <c r="A3287" s="334">
        <f>档案!A3286</f>
        <v>0</v>
      </c>
      <c r="B3287" s="334">
        <f ca="1" t="shared" si="518"/>
        <v>1</v>
      </c>
      <c r="D3287" s="334">
        <f ca="1" t="shared" si="526"/>
        <v>9</v>
      </c>
      <c r="E3287" s="327">
        <f ca="1" t="shared" si="527"/>
        <v>1948</v>
      </c>
      <c r="F3287" s="327" t="str">
        <f ca="1">VLOOKUP(D3287,档案!A:C,3,FALSE)</f>
        <v>武汉开明</v>
      </c>
      <c r="G3287" s="338" t="str">
        <f ca="1">VLOOKUP(D3287,档案!A:B,2,FALSE)</f>
        <v>农商行豹澥支行310028</v>
      </c>
      <c r="H3287" s="328">
        <f ca="1" t="shared" si="519"/>
        <v>45898</v>
      </c>
      <c r="I3287" s="344" t="str">
        <f ca="1" t="shared" si="520"/>
        <v>生产部余永昕报销8.13鄂州出发新余临时通知去玉山万年青打车去物流网点交通费--个人</v>
      </c>
      <c r="J3287" s="344" t="str">
        <f ca="1" t="shared" si="521"/>
        <v>项目成本</v>
      </c>
      <c r="K3287" s="345">
        <f ca="1" t="shared" si="522"/>
        <v>0</v>
      </c>
      <c r="L3287" s="345">
        <f ca="1" t="shared" si="523"/>
        <v>186</v>
      </c>
      <c r="M3287" s="345">
        <f ca="1" t="shared" si="524"/>
        <v>174637.610000001</v>
      </c>
      <c r="N3287" s="345">
        <f ca="1" t="shared" si="525"/>
        <v>0</v>
      </c>
    </row>
    <row r="3288" ht="14.25" hidden="1" spans="1:14">
      <c r="A3288" s="334">
        <f>档案!A3287</f>
        <v>0</v>
      </c>
      <c r="B3288" s="334">
        <f ca="1" t="shared" si="518"/>
        <v>1</v>
      </c>
      <c r="D3288" s="334">
        <f ca="1" t="shared" si="526"/>
        <v>9</v>
      </c>
      <c r="E3288" s="327">
        <f ca="1" t="shared" si="527"/>
        <v>1949</v>
      </c>
      <c r="F3288" s="327" t="str">
        <f ca="1">VLOOKUP(D3288,档案!A:C,3,FALSE)</f>
        <v>武汉开明</v>
      </c>
      <c r="G3288" s="338" t="str">
        <f ca="1">VLOOKUP(D3288,档案!A:B,2,FALSE)</f>
        <v>农商行豹澥支行310028</v>
      </c>
      <c r="H3288" s="328">
        <f ca="1" t="shared" si="519"/>
        <v>45898</v>
      </c>
      <c r="I3288" s="344" t="str">
        <f ca="1" t="shared" si="520"/>
        <v>生产部余永昕报销山东圣川新材料8.8-8.9交通费--个人</v>
      </c>
      <c r="J3288" s="344" t="str">
        <f ca="1" t="shared" si="521"/>
        <v>项目成本</v>
      </c>
      <c r="K3288" s="345">
        <f ca="1" t="shared" si="522"/>
        <v>0</v>
      </c>
      <c r="L3288" s="345">
        <f ca="1" t="shared" si="523"/>
        <v>364.5</v>
      </c>
      <c r="M3288" s="345">
        <f ca="1" t="shared" si="524"/>
        <v>174273.110000001</v>
      </c>
      <c r="N3288" s="345">
        <f ca="1" t="shared" si="525"/>
        <v>0</v>
      </c>
    </row>
    <row r="3289" ht="14.25" hidden="1" spans="1:14">
      <c r="A3289" s="334">
        <f>档案!A3288</f>
        <v>0</v>
      </c>
      <c r="B3289" s="334">
        <f ca="1" t="shared" si="518"/>
        <v>1</v>
      </c>
      <c r="D3289" s="334">
        <f ca="1" t="shared" si="526"/>
        <v>9</v>
      </c>
      <c r="E3289" s="327">
        <f ca="1" t="shared" si="527"/>
        <v>1950</v>
      </c>
      <c r="F3289" s="327" t="str">
        <f ca="1">VLOOKUP(D3289,档案!A:C,3,FALSE)</f>
        <v>武汉开明</v>
      </c>
      <c r="G3289" s="338" t="str">
        <f ca="1">VLOOKUP(D3289,档案!A:B,2,FALSE)</f>
        <v>农商行豹澥支行310028</v>
      </c>
      <c r="H3289" s="328">
        <f ca="1" t="shared" si="519"/>
        <v>45898</v>
      </c>
      <c r="I3289" s="344" t="str">
        <f ca="1" t="shared" si="520"/>
        <v>生产部管厚良报销陈达良及工人8月17日至20日守窑车费和两晚8桶泡面--个人</v>
      </c>
      <c r="J3289" s="344" t="str">
        <f ca="1" t="shared" si="521"/>
        <v>项目成本</v>
      </c>
      <c r="K3289" s="345">
        <f ca="1" t="shared" si="522"/>
        <v>0</v>
      </c>
      <c r="L3289" s="345">
        <f ca="1" t="shared" si="523"/>
        <v>332</v>
      </c>
      <c r="M3289" s="345">
        <f ca="1" t="shared" si="524"/>
        <v>173941.110000001</v>
      </c>
      <c r="N3289" s="345">
        <f ca="1" t="shared" si="525"/>
        <v>0</v>
      </c>
    </row>
    <row r="3290" ht="14.25" hidden="1" spans="1:14">
      <c r="A3290" s="334">
        <f>档案!A3289</f>
        <v>0</v>
      </c>
      <c r="B3290" s="334">
        <f ca="1" t="shared" si="518"/>
        <v>1</v>
      </c>
      <c r="D3290" s="334">
        <f ca="1" t="shared" si="526"/>
        <v>9</v>
      </c>
      <c r="E3290" s="327">
        <f ca="1" t="shared" si="527"/>
        <v>1951</v>
      </c>
      <c r="F3290" s="327" t="str">
        <f ca="1">VLOOKUP(D3290,档案!A:C,3,FALSE)</f>
        <v>武汉开明</v>
      </c>
      <c r="G3290" s="338" t="str">
        <f ca="1">VLOOKUP(D3290,档案!A:B,2,FALSE)</f>
        <v>农商行豹澥支行310028</v>
      </c>
      <c r="H3290" s="328">
        <f ca="1" t="shared" si="519"/>
        <v>45898</v>
      </c>
      <c r="I3290" s="344" t="str">
        <f ca="1" t="shared" si="520"/>
        <v>生产部李权智报销内蒙古君正外协人员体检费2400元，外协陈达良办证360元--个人</v>
      </c>
      <c r="J3290" s="344" t="str">
        <f ca="1" t="shared" si="521"/>
        <v>项目成本</v>
      </c>
      <c r="K3290" s="345">
        <f ca="1" t="shared" si="522"/>
        <v>0</v>
      </c>
      <c r="L3290" s="345">
        <f ca="1" t="shared" si="523"/>
        <v>2760</v>
      </c>
      <c r="M3290" s="345">
        <f ca="1" t="shared" si="524"/>
        <v>171181.110000001</v>
      </c>
      <c r="N3290" s="345">
        <f ca="1" t="shared" si="525"/>
        <v>0</v>
      </c>
    </row>
    <row r="3291" ht="14.25" hidden="1" spans="1:14">
      <c r="A3291" s="334">
        <f>档案!A3290</f>
        <v>0</v>
      </c>
      <c r="B3291" s="334">
        <f ca="1" t="shared" si="518"/>
        <v>1</v>
      </c>
      <c r="D3291" s="334">
        <f ca="1" t="shared" si="526"/>
        <v>9</v>
      </c>
      <c r="E3291" s="327">
        <f ca="1" t="shared" si="527"/>
        <v>1952</v>
      </c>
      <c r="F3291" s="327" t="str">
        <f ca="1">VLOOKUP(D3291,档案!A:C,3,FALSE)</f>
        <v>武汉开明</v>
      </c>
      <c r="G3291" s="338" t="str">
        <f ca="1">VLOOKUP(D3291,档案!A:B,2,FALSE)</f>
        <v>农商行豹澥支行310028</v>
      </c>
      <c r="H3291" s="328">
        <f ca="1" t="shared" si="519"/>
        <v>45898</v>
      </c>
      <c r="I3291" s="344" t="str">
        <f ca="1" t="shared" si="520"/>
        <v>生产部林维报销日照钢铁8月8日晚餐招待及交通费--个人</v>
      </c>
      <c r="J3291" s="344" t="str">
        <f ca="1" t="shared" si="521"/>
        <v>项目成本</v>
      </c>
      <c r="K3291" s="345">
        <f ca="1" t="shared" si="522"/>
        <v>0</v>
      </c>
      <c r="L3291" s="345">
        <f ca="1" t="shared" si="523"/>
        <v>1534.44</v>
      </c>
      <c r="M3291" s="345">
        <f ca="1" t="shared" si="524"/>
        <v>169646.670000001</v>
      </c>
      <c r="N3291" s="345">
        <f ca="1" t="shared" si="525"/>
        <v>0</v>
      </c>
    </row>
    <row r="3292" ht="14.25" hidden="1" spans="1:14">
      <c r="A3292" s="334">
        <f>档案!A3291</f>
        <v>0</v>
      </c>
      <c r="B3292" s="334">
        <f ca="1" t="shared" si="518"/>
        <v>1</v>
      </c>
      <c r="D3292" s="334">
        <f ca="1" t="shared" si="526"/>
        <v>9</v>
      </c>
      <c r="E3292" s="327">
        <f ca="1" t="shared" si="527"/>
        <v>1953</v>
      </c>
      <c r="F3292" s="327" t="str">
        <f ca="1">VLOOKUP(D3292,档案!A:C,3,FALSE)</f>
        <v>武汉开明</v>
      </c>
      <c r="G3292" s="338" t="str">
        <f ca="1">VLOOKUP(D3292,档案!A:B,2,FALSE)</f>
        <v>农商行豹澥支行310028</v>
      </c>
      <c r="H3292" s="328">
        <f ca="1" t="shared" si="519"/>
        <v>45898</v>
      </c>
      <c r="I3292" s="344" t="str">
        <f ca="1" t="shared" si="520"/>
        <v>生产部马全花用款青海发投6-8月份吊车租赁费用付马有勺--个人</v>
      </c>
      <c r="J3292" s="344" t="str">
        <f ca="1" t="shared" si="521"/>
        <v>项目成本</v>
      </c>
      <c r="K3292" s="345">
        <f ca="1" t="shared" si="522"/>
        <v>0</v>
      </c>
      <c r="L3292" s="345">
        <f ca="1" t="shared" si="523"/>
        <v>3800</v>
      </c>
      <c r="M3292" s="345">
        <f ca="1" t="shared" si="524"/>
        <v>165846.670000001</v>
      </c>
      <c r="N3292" s="345">
        <f ca="1" t="shared" si="525"/>
        <v>0</v>
      </c>
    </row>
    <row r="3293" ht="14.25" hidden="1" spans="1:14">
      <c r="A3293" s="334">
        <f>档案!A3292</f>
        <v>0</v>
      </c>
      <c r="B3293" s="334">
        <f ca="1" t="shared" si="518"/>
        <v>1</v>
      </c>
      <c r="D3293" s="334">
        <f ca="1" t="shared" si="526"/>
        <v>9</v>
      </c>
      <c r="E3293" s="327">
        <f ca="1" t="shared" si="527"/>
        <v>1954</v>
      </c>
      <c r="F3293" s="327" t="str">
        <f ca="1">VLOOKUP(D3293,档案!A:C,3,FALSE)</f>
        <v>武汉开明</v>
      </c>
      <c r="G3293" s="338" t="str">
        <f ca="1">VLOOKUP(D3293,档案!A:B,2,FALSE)</f>
        <v>农商行豹澥支行310028</v>
      </c>
      <c r="H3293" s="328">
        <f ca="1" t="shared" si="519"/>
        <v>45898</v>
      </c>
      <c r="I3293" s="344" t="str">
        <f ca="1" t="shared" si="520"/>
        <v>生产部马全花用款青海发投重碱大修项目收尾农民工工资(张海龙1000,，汪成辉500，马则乃白3145，比连里1300，马学礼780，李寿明520)--个人</v>
      </c>
      <c r="J3293" s="344" t="str">
        <f ca="1" t="shared" si="521"/>
        <v>项目成本</v>
      </c>
      <c r="K3293" s="345">
        <f ca="1" t="shared" si="522"/>
        <v>0</v>
      </c>
      <c r="L3293" s="345">
        <f ca="1" t="shared" si="523"/>
        <v>7245</v>
      </c>
      <c r="M3293" s="345">
        <f ca="1" t="shared" si="524"/>
        <v>158601.670000001</v>
      </c>
      <c r="N3293" s="345">
        <f ca="1" t="shared" si="525"/>
        <v>0</v>
      </c>
    </row>
    <row r="3294" ht="14.25" hidden="1" spans="1:14">
      <c r="A3294" s="334">
        <f>档案!A3293</f>
        <v>0</v>
      </c>
      <c r="B3294" s="334">
        <f ca="1" t="shared" si="518"/>
        <v>1</v>
      </c>
      <c r="D3294" s="334">
        <f ca="1" t="shared" si="526"/>
        <v>9</v>
      </c>
      <c r="E3294" s="327">
        <f ca="1" t="shared" si="527"/>
        <v>1955</v>
      </c>
      <c r="F3294" s="327" t="str">
        <f ca="1">VLOOKUP(D3294,档案!A:C,3,FALSE)</f>
        <v>武汉开明</v>
      </c>
      <c r="G3294" s="338" t="str">
        <f ca="1">VLOOKUP(D3294,档案!A:B,2,FALSE)</f>
        <v>农商行豹澥支行310028</v>
      </c>
      <c r="H3294" s="328">
        <f ca="1" t="shared" si="519"/>
        <v>45898</v>
      </c>
      <c r="I3294" s="344" t="str">
        <f ca="1" t="shared" si="520"/>
        <v>生产部林维用款日照钢铁外协人员6月工资（陈庆磊11881，赵丙松12843.75，印世茂18822.50，张磊5288.42）--个人</v>
      </c>
      <c r="J3294" s="344" t="str">
        <f ca="1" t="shared" si="521"/>
        <v>项目成本</v>
      </c>
      <c r="K3294" s="345">
        <f ca="1" t="shared" si="522"/>
        <v>0</v>
      </c>
      <c r="L3294" s="345">
        <f ca="1" t="shared" si="523"/>
        <v>48835.67</v>
      </c>
      <c r="M3294" s="345">
        <f ca="1" t="shared" si="524"/>
        <v>109766.000000001</v>
      </c>
      <c r="N3294" s="345">
        <f ca="1" t="shared" si="525"/>
        <v>0</v>
      </c>
    </row>
    <row r="3295" ht="14.25" hidden="1" spans="1:14">
      <c r="A3295" s="334">
        <f>档案!A3294</f>
        <v>0</v>
      </c>
      <c r="B3295" s="334">
        <f ca="1" t="shared" si="518"/>
        <v>1</v>
      </c>
      <c r="D3295" s="334">
        <f ca="1" t="shared" si="526"/>
        <v>9</v>
      </c>
      <c r="E3295" s="327">
        <f ca="1" t="shared" si="527"/>
        <v>1956</v>
      </c>
      <c r="F3295" s="327" t="str">
        <f ca="1">VLOOKUP(D3295,档案!A:C,3,FALSE)</f>
        <v>武汉开明</v>
      </c>
      <c r="G3295" s="338" t="str">
        <f ca="1">VLOOKUP(D3295,档案!A:B,2,FALSE)</f>
        <v>农商行豹澥支行310028</v>
      </c>
      <c r="H3295" s="328">
        <f ca="1" t="shared" si="519"/>
        <v>45898</v>
      </c>
      <c r="I3295" s="344" t="str">
        <f ca="1" t="shared" si="520"/>
        <v>生产部马全花报销青海发投民乐村办公处电费，欠费16.62元，预存100元--个人</v>
      </c>
      <c r="J3295" s="344" t="str">
        <f ca="1" t="shared" si="521"/>
        <v>项目成本</v>
      </c>
      <c r="K3295" s="345">
        <f ca="1" t="shared" si="522"/>
        <v>0</v>
      </c>
      <c r="L3295" s="345">
        <f ca="1" t="shared" si="523"/>
        <v>100</v>
      </c>
      <c r="M3295" s="345">
        <f ca="1" t="shared" si="524"/>
        <v>109666.000000001</v>
      </c>
      <c r="N3295" s="345">
        <f ca="1" t="shared" si="525"/>
        <v>0</v>
      </c>
    </row>
    <row r="3296" ht="14.25" hidden="1" spans="1:14">
      <c r="A3296" s="334">
        <f>档案!A3295</f>
        <v>0</v>
      </c>
      <c r="B3296" s="334">
        <f ca="1" t="shared" si="518"/>
        <v>1</v>
      </c>
      <c r="D3296" s="334">
        <f ca="1" t="shared" si="526"/>
        <v>9</v>
      </c>
      <c r="E3296" s="327">
        <f ca="1" t="shared" si="527"/>
        <v>1957</v>
      </c>
      <c r="F3296" s="327" t="str">
        <f ca="1">VLOOKUP(D3296,档案!A:C,3,FALSE)</f>
        <v>武汉开明</v>
      </c>
      <c r="G3296" s="338" t="str">
        <f ca="1">VLOOKUP(D3296,档案!A:B,2,FALSE)</f>
        <v>农商行豹澥支行310028</v>
      </c>
      <c r="H3296" s="328">
        <f ca="1" t="shared" si="519"/>
        <v>45898</v>
      </c>
      <c r="I3296" s="344" t="str">
        <f ca="1" t="shared" si="520"/>
        <v>生产部景旭光报销内蒙古君正8.28工器具购买--个人</v>
      </c>
      <c r="J3296" s="344" t="str">
        <f ca="1" t="shared" si="521"/>
        <v>项目成本</v>
      </c>
      <c r="K3296" s="345">
        <f ca="1" t="shared" si="522"/>
        <v>0</v>
      </c>
      <c r="L3296" s="345">
        <f ca="1" t="shared" si="523"/>
        <v>125</v>
      </c>
      <c r="M3296" s="345">
        <f ca="1" t="shared" si="524"/>
        <v>109541.000000001</v>
      </c>
      <c r="N3296" s="345">
        <f ca="1" t="shared" si="525"/>
        <v>0</v>
      </c>
    </row>
    <row r="3297" ht="14.25" hidden="1" spans="1:14">
      <c r="A3297" s="334">
        <f>档案!A3296</f>
        <v>0</v>
      </c>
      <c r="B3297" s="334">
        <f ca="1" t="shared" si="518"/>
        <v>1</v>
      </c>
      <c r="D3297" s="334">
        <f ca="1" t="shared" si="526"/>
        <v>9</v>
      </c>
      <c r="E3297" s="327">
        <f ca="1" t="shared" si="527"/>
        <v>1958</v>
      </c>
      <c r="F3297" s="327" t="str">
        <f ca="1">VLOOKUP(D3297,档案!A:C,3,FALSE)</f>
        <v>武汉开明</v>
      </c>
      <c r="G3297" s="338" t="str">
        <f ca="1">VLOOKUP(D3297,档案!A:B,2,FALSE)</f>
        <v>农商行豹澥支行310028</v>
      </c>
      <c r="H3297" s="328">
        <f ca="1" t="shared" si="519"/>
        <v>45898</v>
      </c>
      <c r="I3297" s="344" t="str">
        <f ca="1" t="shared" si="520"/>
        <v>生产部吴有良报销8月27号瑞昌至鄂州动车--个人</v>
      </c>
      <c r="J3297" s="344" t="str">
        <f ca="1" t="shared" si="521"/>
        <v>项目成本</v>
      </c>
      <c r="K3297" s="345">
        <f ca="1" t="shared" si="522"/>
        <v>0</v>
      </c>
      <c r="L3297" s="345">
        <f ca="1" t="shared" si="523"/>
        <v>51</v>
      </c>
      <c r="M3297" s="345">
        <f ca="1" t="shared" si="524"/>
        <v>109490.000000001</v>
      </c>
      <c r="N3297" s="345">
        <f ca="1" t="shared" si="525"/>
        <v>0</v>
      </c>
    </row>
    <row r="3298" ht="14.25" hidden="1" spans="1:14">
      <c r="A3298" s="334">
        <f>档案!A3297</f>
        <v>0</v>
      </c>
      <c r="B3298" s="334">
        <f ca="1" t="shared" si="518"/>
        <v>1</v>
      </c>
      <c r="D3298" s="334">
        <f ca="1" t="shared" si="526"/>
        <v>9</v>
      </c>
      <c r="E3298" s="327">
        <f ca="1" t="shared" si="527"/>
        <v>1959</v>
      </c>
      <c r="F3298" s="327" t="str">
        <f ca="1">VLOOKUP(D3298,档案!A:C,3,FALSE)</f>
        <v>武汉开明</v>
      </c>
      <c r="G3298" s="338" t="str">
        <f ca="1">VLOOKUP(D3298,档案!A:B,2,FALSE)</f>
        <v>农商行豹澥支行310028</v>
      </c>
      <c r="H3298" s="328">
        <f ca="1" t="shared" si="519"/>
        <v>45898</v>
      </c>
      <c r="I3298" s="344" t="str">
        <f ca="1" t="shared" si="520"/>
        <v>生产部刘江波报销瑞祥焦化1号炉空预器工程量复核验收车辆使用费--个人</v>
      </c>
      <c r="J3298" s="344" t="str">
        <f ca="1" t="shared" si="521"/>
        <v>项目成本</v>
      </c>
      <c r="K3298" s="345">
        <f ca="1" t="shared" si="522"/>
        <v>0</v>
      </c>
      <c r="L3298" s="345">
        <f ca="1" t="shared" si="523"/>
        <v>190</v>
      </c>
      <c r="M3298" s="345">
        <f ca="1" t="shared" si="524"/>
        <v>109300.000000001</v>
      </c>
      <c r="N3298" s="345">
        <f ca="1" t="shared" si="525"/>
        <v>0</v>
      </c>
    </row>
    <row r="3299" ht="14.25" hidden="1" spans="1:14">
      <c r="A3299" s="334">
        <f>档案!A3298</f>
        <v>0</v>
      </c>
      <c r="B3299" s="334">
        <f ca="1" t="shared" si="518"/>
        <v>1</v>
      </c>
      <c r="D3299" s="334">
        <f ca="1" t="shared" si="526"/>
        <v>9</v>
      </c>
      <c r="E3299" s="327">
        <f ca="1" t="shared" si="527"/>
        <v>1960</v>
      </c>
      <c r="F3299" s="327" t="str">
        <f ca="1">VLOOKUP(D3299,档案!A:C,3,FALSE)</f>
        <v>武汉开明</v>
      </c>
      <c r="G3299" s="338" t="str">
        <f ca="1">VLOOKUP(D3299,档案!A:B,2,FALSE)</f>
        <v>农商行豹澥支行310028</v>
      </c>
      <c r="H3299" s="328">
        <f ca="1" t="shared" si="519"/>
        <v>45898</v>
      </c>
      <c r="I3299" s="344" t="str">
        <f ca="1" t="shared" si="520"/>
        <v>生产部李权智报销内蒙古君正黄国恩、饶凯、祝发权三人体检费用--个人</v>
      </c>
      <c r="J3299" s="344" t="str">
        <f ca="1" t="shared" si="521"/>
        <v>项目成本</v>
      </c>
      <c r="K3299" s="345">
        <f ca="1" t="shared" si="522"/>
        <v>0</v>
      </c>
      <c r="L3299" s="345">
        <f ca="1" t="shared" si="523"/>
        <v>480</v>
      </c>
      <c r="M3299" s="345">
        <f ca="1" t="shared" si="524"/>
        <v>108820.000000001</v>
      </c>
      <c r="N3299" s="345">
        <f ca="1" t="shared" si="525"/>
        <v>0</v>
      </c>
    </row>
    <row r="3300" ht="14.25" hidden="1" spans="1:14">
      <c r="A3300" s="334">
        <f>档案!A3299</f>
        <v>0</v>
      </c>
      <c r="B3300" s="334">
        <f ca="1" t="shared" si="518"/>
        <v>1</v>
      </c>
      <c r="D3300" s="334">
        <f ca="1" t="shared" si="526"/>
        <v>9</v>
      </c>
      <c r="E3300" s="327">
        <f ca="1" t="shared" si="527"/>
        <v>1961</v>
      </c>
      <c r="F3300" s="327" t="str">
        <f ca="1">VLOOKUP(D3300,档案!A:C,3,FALSE)</f>
        <v>武汉开明</v>
      </c>
      <c r="G3300" s="338" t="str">
        <f ca="1">VLOOKUP(D3300,档案!A:B,2,FALSE)</f>
        <v>农商行豹澥支行310028</v>
      </c>
      <c r="H3300" s="328">
        <f ca="1" t="shared" si="519"/>
        <v>45898</v>
      </c>
      <c r="I3300" s="344" t="str">
        <f ca="1" t="shared" si="520"/>
        <v>转杨婷代缴8月青海发投外经证税费</v>
      </c>
      <c r="J3300" s="344" t="str">
        <f ca="1" t="shared" si="521"/>
        <v>付日常费用</v>
      </c>
      <c r="K3300" s="345">
        <f ca="1" t="shared" si="522"/>
        <v>0</v>
      </c>
      <c r="L3300" s="345">
        <f ca="1" t="shared" si="523"/>
        <v>6998.99</v>
      </c>
      <c r="M3300" s="345">
        <f ca="1" t="shared" si="524"/>
        <v>101821.010000001</v>
      </c>
      <c r="N3300" s="345">
        <f ca="1" t="shared" si="525"/>
        <v>0</v>
      </c>
    </row>
    <row r="3301" ht="14.25" hidden="1" spans="1:14">
      <c r="A3301" s="334">
        <f>档案!A3300</f>
        <v>0</v>
      </c>
      <c r="B3301" s="334">
        <f ca="1" t="shared" si="518"/>
        <v>1</v>
      </c>
      <c r="D3301" s="334">
        <f ca="1" t="shared" si="526"/>
        <v>9</v>
      </c>
      <c r="E3301" s="327">
        <f ca="1" t="shared" si="527"/>
        <v>1962</v>
      </c>
      <c r="F3301" s="327" t="str">
        <f ca="1">VLOOKUP(D3301,档案!A:C,3,FALSE)</f>
        <v>武汉开明</v>
      </c>
      <c r="G3301" s="338" t="str">
        <f ca="1">VLOOKUP(D3301,档案!A:B,2,FALSE)</f>
        <v>农商行豹澥支行310028</v>
      </c>
      <c r="H3301" s="328">
        <f ca="1" t="shared" si="519"/>
        <v>45898</v>
      </c>
      <c r="I3301" s="344" t="str">
        <f ca="1" t="shared" si="520"/>
        <v>转管厚良内蒙古君正住宿费借支备用金</v>
      </c>
      <c r="J3301" s="344" t="str">
        <f ca="1" t="shared" si="521"/>
        <v>项目成本</v>
      </c>
      <c r="K3301" s="345">
        <f ca="1" t="shared" si="522"/>
        <v>0</v>
      </c>
      <c r="L3301" s="345">
        <f ca="1" t="shared" si="523"/>
        <v>5000</v>
      </c>
      <c r="M3301" s="345">
        <f ca="1" t="shared" si="524"/>
        <v>96821.0100000008</v>
      </c>
      <c r="N3301" s="345">
        <f ca="1" t="shared" si="525"/>
        <v>0</v>
      </c>
    </row>
    <row r="3302" ht="14.25" hidden="1" spans="1:14">
      <c r="A3302" s="334">
        <f>档案!A3301</f>
        <v>0</v>
      </c>
      <c r="B3302" s="334">
        <f ca="1" t="shared" si="518"/>
        <v>1</v>
      </c>
      <c r="D3302" s="334">
        <f ca="1" t="shared" si="526"/>
        <v>9</v>
      </c>
      <c r="E3302" s="327">
        <f ca="1" t="shared" si="527"/>
        <v>1963</v>
      </c>
      <c r="F3302" s="327" t="str">
        <f ca="1">VLOOKUP(D3302,档案!A:C,3,FALSE)</f>
        <v>武汉开明</v>
      </c>
      <c r="G3302" s="338" t="str">
        <f ca="1">VLOOKUP(D3302,档案!A:B,2,FALSE)</f>
        <v>农商行豹澥支行310028</v>
      </c>
      <c r="H3302" s="328">
        <f ca="1" t="shared" si="519"/>
        <v>45901</v>
      </c>
      <c r="I3302" s="344" t="str">
        <f ca="1" t="shared" si="520"/>
        <v>收到武汉浦发转款</v>
      </c>
      <c r="J3302" s="344" t="str">
        <f ca="1" t="shared" si="521"/>
        <v>他行转入或存现</v>
      </c>
      <c r="K3302" s="345">
        <f ca="1" t="shared" si="522"/>
        <v>50000</v>
      </c>
      <c r="L3302" s="345">
        <f ca="1" t="shared" si="523"/>
        <v>0</v>
      </c>
      <c r="M3302" s="345">
        <f ca="1" t="shared" si="524"/>
        <v>146821.010000001</v>
      </c>
      <c r="N3302" s="345">
        <f ca="1" t="shared" si="525"/>
        <v>0</v>
      </c>
    </row>
    <row r="3303" ht="14.25" hidden="1" spans="1:14">
      <c r="A3303" s="334">
        <f>档案!A3302</f>
        <v>0</v>
      </c>
      <c r="B3303" s="334">
        <f ca="1" t="shared" si="518"/>
        <v>1</v>
      </c>
      <c r="D3303" s="334">
        <f ca="1" t="shared" si="526"/>
        <v>9</v>
      </c>
      <c r="E3303" s="327">
        <f ca="1" t="shared" si="527"/>
        <v>1964</v>
      </c>
      <c r="F3303" s="327" t="str">
        <f ca="1">VLOOKUP(D3303,档案!A:C,3,FALSE)</f>
        <v>武汉开明</v>
      </c>
      <c r="G3303" s="338" t="str">
        <f ca="1">VLOOKUP(D3303,档案!A:B,2,FALSE)</f>
        <v>农商行豹澥支行310028</v>
      </c>
      <c r="H3303" s="328">
        <f ca="1" t="shared" si="519"/>
        <v>45901</v>
      </c>
      <c r="I3303" s="344" t="str">
        <f ca="1" t="shared" si="520"/>
        <v>转张霖泽</v>
      </c>
      <c r="J3303" s="344" t="str">
        <f ca="1" t="shared" si="521"/>
        <v>付日常费用</v>
      </c>
      <c r="K3303" s="345">
        <f ca="1" t="shared" si="522"/>
        <v>0</v>
      </c>
      <c r="L3303" s="345">
        <f ca="1" t="shared" si="523"/>
        <v>100000</v>
      </c>
      <c r="M3303" s="345">
        <f ca="1" t="shared" si="524"/>
        <v>46821.0100000008</v>
      </c>
      <c r="N3303" s="345">
        <f ca="1" t="shared" si="525"/>
        <v>0</v>
      </c>
    </row>
    <row r="3304" ht="14.25" hidden="1" spans="1:14">
      <c r="A3304" s="334">
        <f>档案!A3303</f>
        <v>0</v>
      </c>
      <c r="B3304" s="334">
        <f ca="1" t="shared" si="518"/>
        <v>1</v>
      </c>
      <c r="D3304" s="334">
        <f ca="1" t="shared" si="526"/>
        <v>9</v>
      </c>
      <c r="E3304" s="327">
        <f ca="1" t="shared" si="527"/>
        <v>1965</v>
      </c>
      <c r="F3304" s="327" t="str">
        <f ca="1">VLOOKUP(D3304,档案!A:C,3,FALSE)</f>
        <v>武汉开明</v>
      </c>
      <c r="G3304" s="338" t="str">
        <f ca="1">VLOOKUP(D3304,档案!A:B,2,FALSE)</f>
        <v>农商行豹澥支行310028</v>
      </c>
      <c r="H3304" s="328">
        <f ca="1" t="shared" si="519"/>
        <v>45902</v>
      </c>
      <c r="I3304" s="344" t="str">
        <f ca="1" t="shared" si="520"/>
        <v>收到武汉彤烨中信转款</v>
      </c>
      <c r="J3304" s="344" t="str">
        <f ca="1" t="shared" si="521"/>
        <v>他行转入或存现</v>
      </c>
      <c r="K3304" s="345">
        <f ca="1" t="shared" si="522"/>
        <v>500000</v>
      </c>
      <c r="L3304" s="345">
        <f ca="1" t="shared" si="523"/>
        <v>0</v>
      </c>
      <c r="M3304" s="345">
        <f ca="1" t="shared" si="524"/>
        <v>546821.010000001</v>
      </c>
      <c r="N3304" s="345">
        <f ca="1" t="shared" si="525"/>
        <v>0</v>
      </c>
    </row>
    <row r="3305" ht="14.25" hidden="1" spans="1:14">
      <c r="A3305" s="334">
        <f>档案!A3304</f>
        <v>0</v>
      </c>
      <c r="B3305" s="334">
        <f ca="1" t="shared" si="518"/>
        <v>1</v>
      </c>
      <c r="D3305" s="334">
        <f ca="1" t="shared" si="526"/>
        <v>9</v>
      </c>
      <c r="E3305" s="327">
        <f ca="1" t="shared" si="527"/>
        <v>1966</v>
      </c>
      <c r="F3305" s="327" t="str">
        <f ca="1">VLOOKUP(D3305,档案!A:C,3,FALSE)</f>
        <v>武汉开明</v>
      </c>
      <c r="G3305" s="338" t="str">
        <f ca="1">VLOOKUP(D3305,档案!A:B,2,FALSE)</f>
        <v>农商行豹澥支行310028</v>
      </c>
      <c r="H3305" s="328">
        <f ca="1" t="shared" si="519"/>
        <v>45902</v>
      </c>
      <c r="I3305" s="344" t="str">
        <f ca="1" t="shared" si="520"/>
        <v>收到武汉国兰商贸有限公司贴现款（原票金额296599.11，手续费1550，实收295049.11）</v>
      </c>
      <c r="J3305" s="344" t="str">
        <f ca="1" t="shared" si="521"/>
        <v>他行转入或存现</v>
      </c>
      <c r="K3305" s="345">
        <f ca="1" t="shared" si="522"/>
        <v>295049.11</v>
      </c>
      <c r="L3305" s="345">
        <f ca="1" t="shared" si="523"/>
        <v>0</v>
      </c>
      <c r="M3305" s="345">
        <f ca="1" t="shared" si="524"/>
        <v>841870.120000001</v>
      </c>
      <c r="N3305" s="345">
        <f ca="1" t="shared" si="525"/>
        <v>0</v>
      </c>
    </row>
    <row r="3306" ht="14.25" hidden="1" spans="1:14">
      <c r="A3306" s="334">
        <f>档案!A3305</f>
        <v>0</v>
      </c>
      <c r="B3306" s="334">
        <f ca="1" t="shared" si="518"/>
        <v>1</v>
      </c>
      <c r="D3306" s="334">
        <f ca="1" t="shared" si="526"/>
        <v>9</v>
      </c>
      <c r="E3306" s="327">
        <f ca="1" t="shared" si="527"/>
        <v>1967</v>
      </c>
      <c r="F3306" s="327" t="str">
        <f ca="1">VLOOKUP(D3306,档案!A:C,3,FALSE)</f>
        <v>武汉开明</v>
      </c>
      <c r="G3306" s="338" t="str">
        <f ca="1">VLOOKUP(D3306,档案!A:B,2,FALSE)</f>
        <v>农商行豹澥支行310028</v>
      </c>
      <c r="H3306" s="328">
        <f ca="1" t="shared" si="519"/>
        <v>45902</v>
      </c>
      <c r="I3306" s="344" t="str">
        <f ca="1" t="shared" si="520"/>
        <v>转湖北开明邮政</v>
      </c>
      <c r="J3306" s="344" t="str">
        <f ca="1" t="shared" si="521"/>
        <v>转出他行或提现</v>
      </c>
      <c r="K3306" s="345">
        <f ca="1" t="shared" si="522"/>
        <v>0</v>
      </c>
      <c r="L3306" s="345">
        <f ca="1" t="shared" si="523"/>
        <v>820000</v>
      </c>
      <c r="M3306" s="345">
        <f ca="1" t="shared" si="524"/>
        <v>21870.1200000008</v>
      </c>
      <c r="N3306" s="345">
        <f ca="1" t="shared" si="525"/>
        <v>0</v>
      </c>
    </row>
    <row r="3307" ht="14.25" hidden="1" spans="1:14">
      <c r="A3307" s="334">
        <f>档案!A3306</f>
        <v>0</v>
      </c>
      <c r="B3307" s="334">
        <f ca="1" t="shared" si="518"/>
        <v>1</v>
      </c>
      <c r="D3307" s="334">
        <f ca="1" t="shared" si="526"/>
        <v>9</v>
      </c>
      <c r="E3307" s="327">
        <f ca="1" t="shared" si="527"/>
        <v>1968</v>
      </c>
      <c r="F3307" s="327" t="str">
        <f ca="1">VLOOKUP(D3307,档案!A:C,3,FALSE)</f>
        <v>武汉开明</v>
      </c>
      <c r="G3307" s="338" t="str">
        <f ca="1">VLOOKUP(D3307,档案!A:B,2,FALSE)</f>
        <v>农商行豹澥支行310028</v>
      </c>
      <c r="H3307" s="328">
        <f ca="1" t="shared" si="519"/>
        <v>45902</v>
      </c>
      <c r="I3307" s="344" t="str">
        <f ca="1" t="shared" si="520"/>
        <v>转湖北开明邮政</v>
      </c>
      <c r="J3307" s="344" t="str">
        <f ca="1" t="shared" si="521"/>
        <v>转出他行或提现</v>
      </c>
      <c r="K3307" s="345">
        <f ca="1" t="shared" si="522"/>
        <v>0</v>
      </c>
      <c r="L3307" s="345">
        <f ca="1" t="shared" si="523"/>
        <v>21000</v>
      </c>
      <c r="M3307" s="345">
        <f ca="1" t="shared" si="524"/>
        <v>870.12000000081</v>
      </c>
      <c r="N3307" s="345">
        <f ca="1" t="shared" si="525"/>
        <v>0</v>
      </c>
    </row>
    <row r="3308" ht="14.25" hidden="1" spans="1:14">
      <c r="A3308" s="334">
        <f>档案!A3307</f>
        <v>0</v>
      </c>
      <c r="B3308" s="334">
        <f ca="1" t="shared" si="518"/>
        <v>1</v>
      </c>
      <c r="D3308" s="334">
        <f ca="1" t="shared" si="526"/>
        <v>9</v>
      </c>
      <c r="E3308" s="327">
        <f ca="1" t="shared" si="527"/>
        <v>1969</v>
      </c>
      <c r="F3308" s="327" t="str">
        <f ca="1">VLOOKUP(D3308,档案!A:C,3,FALSE)</f>
        <v>武汉开明</v>
      </c>
      <c r="G3308" s="338" t="str">
        <f ca="1">VLOOKUP(D3308,档案!A:B,2,FALSE)</f>
        <v>农商行豹澥支行310028</v>
      </c>
      <c r="H3308" s="328">
        <f ca="1" t="shared" si="519"/>
        <v>45902</v>
      </c>
      <c r="I3308" s="344" t="str">
        <f ca="1" t="shared" si="520"/>
        <v>ETC扣款</v>
      </c>
      <c r="J3308" s="344" t="str">
        <f ca="1" t="shared" si="521"/>
        <v>项目成本</v>
      </c>
      <c r="K3308" s="345">
        <f ca="1" t="shared" si="522"/>
        <v>0</v>
      </c>
      <c r="L3308" s="345">
        <f ca="1" t="shared" si="523"/>
        <v>90.66</v>
      </c>
      <c r="M3308" s="345">
        <f ca="1" t="shared" si="524"/>
        <v>779.46000000081</v>
      </c>
      <c r="N3308" s="345">
        <f ca="1" t="shared" si="525"/>
        <v>0</v>
      </c>
    </row>
    <row r="3309" ht="14.25" hidden="1" spans="1:14">
      <c r="A3309" s="334">
        <f>档案!A3308</f>
        <v>0</v>
      </c>
      <c r="B3309" s="334">
        <f ca="1" t="shared" si="518"/>
        <v>1</v>
      </c>
      <c r="D3309" s="334">
        <f ca="1" t="shared" si="526"/>
        <v>9</v>
      </c>
      <c r="E3309" s="327">
        <f ca="1" t="shared" si="527"/>
        <v>1970</v>
      </c>
      <c r="F3309" s="327" t="str">
        <f ca="1">VLOOKUP(D3309,档案!A:C,3,FALSE)</f>
        <v>武汉开明</v>
      </c>
      <c r="G3309" s="338" t="str">
        <f ca="1">VLOOKUP(D3309,档案!A:B,2,FALSE)</f>
        <v>农商行豹澥支行310028</v>
      </c>
      <c r="H3309" s="328">
        <f ca="1" t="shared" si="519"/>
        <v>45902</v>
      </c>
      <c r="I3309" s="344" t="str">
        <f ca="1" t="shared" si="520"/>
        <v>ETC扣款</v>
      </c>
      <c r="J3309" s="344" t="str">
        <f ca="1" t="shared" si="521"/>
        <v>项目成本</v>
      </c>
      <c r="K3309" s="345">
        <f ca="1" t="shared" si="522"/>
        <v>0</v>
      </c>
      <c r="L3309" s="345">
        <f ca="1" t="shared" si="523"/>
        <v>359.94</v>
      </c>
      <c r="M3309" s="345">
        <f ca="1" t="shared" si="524"/>
        <v>419.52000000081</v>
      </c>
      <c r="N3309" s="345">
        <f ca="1" t="shared" si="525"/>
        <v>0</v>
      </c>
    </row>
    <row r="3310" ht="14.25" hidden="1" spans="1:14">
      <c r="A3310" s="334">
        <f>档案!A3309</f>
        <v>0</v>
      </c>
      <c r="B3310" s="334">
        <f ca="1" t="shared" si="518"/>
        <v>1</v>
      </c>
      <c r="D3310" s="334">
        <f ca="1" t="shared" si="526"/>
        <v>9</v>
      </c>
      <c r="E3310" s="327">
        <f ca="1" t="shared" si="527"/>
        <v>1971</v>
      </c>
      <c r="F3310" s="327" t="str">
        <f ca="1">VLOOKUP(D3310,档案!A:C,3,FALSE)</f>
        <v>武汉开明</v>
      </c>
      <c r="G3310" s="338" t="str">
        <f ca="1">VLOOKUP(D3310,档案!A:B,2,FALSE)</f>
        <v>农商行豹澥支行310028</v>
      </c>
      <c r="H3310" s="328">
        <f ca="1" t="shared" si="519"/>
        <v>45902</v>
      </c>
      <c r="I3310" s="344" t="str">
        <f ca="1" t="shared" si="520"/>
        <v>ETC扣款</v>
      </c>
      <c r="J3310" s="344" t="str">
        <f ca="1" t="shared" si="521"/>
        <v>项目成本</v>
      </c>
      <c r="K3310" s="345">
        <f ca="1" t="shared" si="522"/>
        <v>0</v>
      </c>
      <c r="L3310" s="345">
        <f ca="1" t="shared" si="523"/>
        <v>108.26</v>
      </c>
      <c r="M3310" s="345">
        <f ca="1" t="shared" si="524"/>
        <v>311.26000000081</v>
      </c>
      <c r="N3310" s="345">
        <f ca="1" t="shared" si="525"/>
        <v>0</v>
      </c>
    </row>
    <row r="3311" ht="14.25" hidden="1" spans="1:14">
      <c r="A3311" s="334">
        <f>档案!A3310</f>
        <v>0</v>
      </c>
      <c r="B3311" s="334">
        <f ca="1" t="shared" si="518"/>
        <v>1</v>
      </c>
      <c r="D3311" s="334">
        <f ca="1" t="shared" si="526"/>
        <v>9</v>
      </c>
      <c r="E3311" s="327">
        <f ca="1" t="shared" si="527"/>
        <v>1972</v>
      </c>
      <c r="F3311" s="327" t="str">
        <f ca="1">VLOOKUP(D3311,档案!A:C,3,FALSE)</f>
        <v>武汉开明</v>
      </c>
      <c r="G3311" s="338" t="str">
        <f ca="1">VLOOKUP(D3311,档案!A:B,2,FALSE)</f>
        <v>农商行豹澥支行310028</v>
      </c>
      <c r="H3311" s="328">
        <f ca="1" t="shared" si="519"/>
        <v>45903</v>
      </c>
      <c r="I3311" s="344" t="str">
        <f ca="1" t="shared" si="520"/>
        <v>ETC扣款</v>
      </c>
      <c r="J3311" s="344" t="str">
        <f ca="1" t="shared" si="521"/>
        <v>项目成本</v>
      </c>
      <c r="K3311" s="345">
        <f ca="1" t="shared" si="522"/>
        <v>0</v>
      </c>
      <c r="L3311" s="345">
        <f ca="1" t="shared" si="523"/>
        <v>4.45</v>
      </c>
      <c r="M3311" s="345">
        <f ca="1" t="shared" si="524"/>
        <v>306.81000000081</v>
      </c>
      <c r="N3311" s="345">
        <f ca="1" t="shared" si="525"/>
        <v>0</v>
      </c>
    </row>
    <row r="3312" ht="14.25" hidden="1" spans="1:14">
      <c r="A3312" s="334">
        <f>档案!A3311</f>
        <v>0</v>
      </c>
      <c r="B3312" s="334">
        <f ca="1" t="shared" si="518"/>
        <v>1</v>
      </c>
      <c r="D3312" s="334">
        <f ca="1" t="shared" si="526"/>
        <v>9</v>
      </c>
      <c r="E3312" s="327">
        <f ca="1" t="shared" si="527"/>
        <v>1973</v>
      </c>
      <c r="F3312" s="327" t="str">
        <f ca="1">VLOOKUP(D3312,档案!A:C,3,FALSE)</f>
        <v>武汉开明</v>
      </c>
      <c r="G3312" s="338" t="str">
        <f ca="1">VLOOKUP(D3312,档案!A:B,2,FALSE)</f>
        <v>农商行豹澥支行310028</v>
      </c>
      <c r="H3312" s="328">
        <f ca="1" t="shared" si="519"/>
        <v>45903</v>
      </c>
      <c r="I3312" s="344" t="str">
        <f ca="1" t="shared" si="520"/>
        <v>ETC扣款</v>
      </c>
      <c r="J3312" s="344" t="str">
        <f ca="1" t="shared" si="521"/>
        <v>项目成本</v>
      </c>
      <c r="K3312" s="345">
        <f ca="1" t="shared" si="522"/>
        <v>0</v>
      </c>
      <c r="L3312" s="345">
        <f ca="1" t="shared" si="523"/>
        <v>205.82</v>
      </c>
      <c r="M3312" s="345">
        <f ca="1" t="shared" si="524"/>
        <v>100.99000000081</v>
      </c>
      <c r="N3312" s="345">
        <f ca="1" t="shared" si="525"/>
        <v>0</v>
      </c>
    </row>
    <row r="3313" ht="14.25" hidden="1" spans="1:14">
      <c r="A3313" s="334">
        <f>档案!A3312</f>
        <v>0</v>
      </c>
      <c r="B3313" s="334">
        <f ca="1" t="shared" si="518"/>
        <v>1</v>
      </c>
      <c r="D3313" s="334">
        <f ca="1" t="shared" si="526"/>
        <v>9</v>
      </c>
      <c r="E3313" s="327">
        <f ca="1" t="shared" si="527"/>
        <v>1974</v>
      </c>
      <c r="F3313" s="327" t="str">
        <f ca="1">VLOOKUP(D3313,档案!A:C,3,FALSE)</f>
        <v>武汉开明</v>
      </c>
      <c r="G3313" s="338" t="str">
        <f ca="1">VLOOKUP(D3313,档案!A:B,2,FALSE)</f>
        <v>农商行豹澥支行310028</v>
      </c>
      <c r="H3313" s="328">
        <f ca="1" t="shared" si="519"/>
        <v>45903</v>
      </c>
      <c r="I3313" s="344" t="str">
        <f ca="1" t="shared" si="520"/>
        <v>收到王先梅邮政户转款</v>
      </c>
      <c r="J3313" s="344" t="str">
        <f ca="1" t="shared" si="521"/>
        <v>他行转入或存现</v>
      </c>
      <c r="K3313" s="345">
        <f ca="1" t="shared" si="522"/>
        <v>40000</v>
      </c>
      <c r="L3313" s="345">
        <f ca="1" t="shared" si="523"/>
        <v>0</v>
      </c>
      <c r="M3313" s="345">
        <f ca="1" t="shared" si="524"/>
        <v>40100.9900000008</v>
      </c>
      <c r="N3313" s="345">
        <f ca="1" t="shared" si="525"/>
        <v>0</v>
      </c>
    </row>
    <row r="3314" ht="14.25" hidden="1" spans="1:14">
      <c r="A3314" s="334">
        <f>档案!A3313</f>
        <v>0</v>
      </c>
      <c r="B3314" s="334">
        <f ca="1" t="shared" si="518"/>
        <v>1</v>
      </c>
      <c r="D3314" s="334">
        <f ca="1" t="shared" si="526"/>
        <v>9</v>
      </c>
      <c r="E3314" s="327">
        <f ca="1" t="shared" si="527"/>
        <v>1975</v>
      </c>
      <c r="F3314" s="327" t="str">
        <f ca="1">VLOOKUP(D3314,档案!A:C,3,FALSE)</f>
        <v>武汉开明</v>
      </c>
      <c r="G3314" s="338" t="str">
        <f ca="1">VLOOKUP(D3314,档案!A:B,2,FALSE)</f>
        <v>农商行豹澥支行310028</v>
      </c>
      <c r="H3314" s="328">
        <f ca="1" t="shared" si="519"/>
        <v>45903</v>
      </c>
      <c r="I3314" s="344" t="str">
        <f ca="1" t="shared" si="520"/>
        <v>收到王先梅邮政户转款</v>
      </c>
      <c r="J3314" s="344" t="str">
        <f ca="1" t="shared" si="521"/>
        <v>他行转入或存现</v>
      </c>
      <c r="K3314" s="345">
        <f ca="1" t="shared" si="522"/>
        <v>10000</v>
      </c>
      <c r="L3314" s="345">
        <f ca="1" t="shared" si="523"/>
        <v>0</v>
      </c>
      <c r="M3314" s="345">
        <f ca="1" t="shared" si="524"/>
        <v>50100.9900000008</v>
      </c>
      <c r="N3314" s="345">
        <f ca="1" t="shared" si="525"/>
        <v>0</v>
      </c>
    </row>
    <row r="3315" ht="14.25" hidden="1" spans="1:14">
      <c r="A3315" s="334">
        <f>档案!A3314</f>
        <v>0</v>
      </c>
      <c r="B3315" s="334">
        <f ca="1" t="shared" si="518"/>
        <v>1</v>
      </c>
      <c r="D3315" s="334">
        <f ca="1" t="shared" si="526"/>
        <v>9</v>
      </c>
      <c r="E3315" s="327">
        <f ca="1" t="shared" si="527"/>
        <v>1976</v>
      </c>
      <c r="F3315" s="327" t="str">
        <f ca="1">VLOOKUP(D3315,档案!A:C,3,FALSE)</f>
        <v>武汉开明</v>
      </c>
      <c r="G3315" s="338" t="str">
        <f ca="1">VLOOKUP(D3315,档案!A:B,2,FALSE)</f>
        <v>农商行豹澥支行310028</v>
      </c>
      <c r="H3315" s="328">
        <f ca="1" t="shared" si="519"/>
        <v>45903</v>
      </c>
      <c r="I3315" s="344" t="str">
        <f ca="1" t="shared" si="520"/>
        <v>销售部叶涛报销8.13拜访福建三钢领导招待费--公司</v>
      </c>
      <c r="J3315" s="344" t="str">
        <f ca="1" t="shared" si="521"/>
        <v>项目成本</v>
      </c>
      <c r="K3315" s="345">
        <f ca="1" t="shared" si="522"/>
        <v>0</v>
      </c>
      <c r="L3315" s="345">
        <f ca="1" t="shared" si="523"/>
        <v>240</v>
      </c>
      <c r="M3315" s="345">
        <f ca="1" t="shared" si="524"/>
        <v>49860.9900000008</v>
      </c>
      <c r="N3315" s="345">
        <f ca="1" t="shared" si="525"/>
        <v>0</v>
      </c>
    </row>
    <row r="3316" ht="14.25" hidden="1" spans="1:14">
      <c r="A3316" s="334">
        <f>档案!A3315</f>
        <v>0</v>
      </c>
      <c r="B3316" s="334">
        <f ca="1" t="shared" si="518"/>
        <v>1</v>
      </c>
      <c r="D3316" s="334">
        <f ca="1" t="shared" si="526"/>
        <v>9</v>
      </c>
      <c r="E3316" s="327">
        <f ca="1" t="shared" si="527"/>
        <v>1977</v>
      </c>
      <c r="F3316" s="327" t="str">
        <f ca="1">VLOOKUP(D3316,档案!A:C,3,FALSE)</f>
        <v>武汉开明</v>
      </c>
      <c r="G3316" s="338" t="str">
        <f ca="1">VLOOKUP(D3316,档案!A:B,2,FALSE)</f>
        <v>农商行豹澥支行310028</v>
      </c>
      <c r="H3316" s="328">
        <f ca="1" t="shared" si="519"/>
        <v>45903</v>
      </c>
      <c r="I3316" s="344" t="str">
        <f ca="1" t="shared" si="520"/>
        <v>生产部宋超用款伊钢烘烤器现场晚上8.30工人临时加班没有监护人罚款付新疆伊犁钢铁有限责任公司--公司</v>
      </c>
      <c r="J3316" s="344" t="str">
        <f ca="1" t="shared" si="521"/>
        <v>项目成本</v>
      </c>
      <c r="K3316" s="345">
        <f ca="1" t="shared" si="522"/>
        <v>0</v>
      </c>
      <c r="L3316" s="345">
        <f ca="1" t="shared" si="523"/>
        <v>600</v>
      </c>
      <c r="M3316" s="345">
        <f ca="1" t="shared" si="524"/>
        <v>49260.9900000008</v>
      </c>
      <c r="N3316" s="345">
        <f ca="1" t="shared" si="525"/>
        <v>0</v>
      </c>
    </row>
    <row r="3317" ht="14.25" hidden="1" spans="1:14">
      <c r="A3317" s="334">
        <f>档案!A3316</f>
        <v>0</v>
      </c>
      <c r="B3317" s="334">
        <f ca="1" t="shared" si="518"/>
        <v>1</v>
      </c>
      <c r="D3317" s="334">
        <f ca="1" t="shared" si="526"/>
        <v>9</v>
      </c>
      <c r="E3317" s="327">
        <f ca="1" t="shared" si="527"/>
        <v>1978</v>
      </c>
      <c r="F3317" s="327" t="str">
        <f ca="1">VLOOKUP(D3317,档案!A:C,3,FALSE)</f>
        <v>武汉开明</v>
      </c>
      <c r="G3317" s="338" t="str">
        <f ca="1">VLOOKUP(D3317,档案!A:B,2,FALSE)</f>
        <v>农商行豹澥支行310028</v>
      </c>
      <c r="H3317" s="328">
        <f ca="1" t="shared" si="519"/>
        <v>45903</v>
      </c>
      <c r="I3317" s="344" t="str">
        <f ca="1" t="shared" si="520"/>
        <v>生产部宋超用款伊犁钢铁现场考核罚款付尼勒克县瑞祥焦化有限责任公司--公司</v>
      </c>
      <c r="J3317" s="344" t="str">
        <f ca="1" t="shared" si="521"/>
        <v>项目成本</v>
      </c>
      <c r="K3317" s="345">
        <f ca="1" t="shared" si="522"/>
        <v>0</v>
      </c>
      <c r="L3317" s="345">
        <f ca="1" t="shared" si="523"/>
        <v>300</v>
      </c>
      <c r="M3317" s="345">
        <f ca="1" t="shared" si="524"/>
        <v>48960.9900000008</v>
      </c>
      <c r="N3317" s="345">
        <f ca="1" t="shared" si="525"/>
        <v>0</v>
      </c>
    </row>
    <row r="3318" ht="14.25" hidden="1" spans="1:14">
      <c r="A3318" s="334">
        <f>档案!A3317</f>
        <v>0</v>
      </c>
      <c r="B3318" s="334">
        <f ca="1" t="shared" si="518"/>
        <v>1</v>
      </c>
      <c r="D3318" s="334">
        <f ca="1" t="shared" si="526"/>
        <v>9</v>
      </c>
      <c r="E3318" s="327">
        <f ca="1" t="shared" si="527"/>
        <v>1979</v>
      </c>
      <c r="F3318" s="327" t="str">
        <f ca="1">VLOOKUP(D3318,档案!A:C,3,FALSE)</f>
        <v>武汉开明</v>
      </c>
      <c r="G3318" s="338" t="str">
        <f ca="1">VLOOKUP(D3318,档案!A:B,2,FALSE)</f>
        <v>农商行豹澥支行310028</v>
      </c>
      <c r="H3318" s="328">
        <f ca="1" t="shared" si="519"/>
        <v>45904</v>
      </c>
      <c r="I3318" s="344" t="str">
        <f ca="1" t="shared" si="520"/>
        <v>收到王先梅邮政户转款</v>
      </c>
      <c r="J3318" s="344" t="str">
        <f ca="1" t="shared" si="521"/>
        <v>他行转入或存现</v>
      </c>
      <c r="K3318" s="345">
        <f ca="1" t="shared" si="522"/>
        <v>40000</v>
      </c>
      <c r="L3318" s="345">
        <f ca="1" t="shared" si="523"/>
        <v>0</v>
      </c>
      <c r="M3318" s="345">
        <f ca="1" t="shared" si="524"/>
        <v>88960.9900000008</v>
      </c>
      <c r="N3318" s="345">
        <f ca="1" t="shared" si="525"/>
        <v>0</v>
      </c>
    </row>
    <row r="3319" ht="14.25" hidden="1" spans="1:14">
      <c r="A3319" s="334">
        <f>档案!A3318</f>
        <v>0</v>
      </c>
      <c r="B3319" s="334">
        <f ca="1" t="shared" si="518"/>
        <v>1</v>
      </c>
      <c r="D3319" s="334">
        <f ca="1" t="shared" si="526"/>
        <v>9</v>
      </c>
      <c r="E3319" s="327">
        <f ca="1" t="shared" si="527"/>
        <v>1980</v>
      </c>
      <c r="F3319" s="327" t="str">
        <f ca="1">VLOOKUP(D3319,档案!A:C,3,FALSE)</f>
        <v>武汉开明</v>
      </c>
      <c r="G3319" s="338" t="str">
        <f ca="1">VLOOKUP(D3319,档案!A:B,2,FALSE)</f>
        <v>农商行豹澥支行310028</v>
      </c>
      <c r="H3319" s="328">
        <f ca="1" t="shared" si="519"/>
        <v>45904</v>
      </c>
      <c r="I3319" s="344" t="str">
        <f ca="1" t="shared" si="520"/>
        <v>ETC扣款</v>
      </c>
      <c r="J3319" s="344" t="str">
        <f ca="1" t="shared" si="521"/>
        <v>项目成本</v>
      </c>
      <c r="K3319" s="345">
        <f ca="1" t="shared" si="522"/>
        <v>0</v>
      </c>
      <c r="L3319" s="345">
        <f ca="1" t="shared" si="523"/>
        <v>107.35</v>
      </c>
      <c r="M3319" s="345">
        <f ca="1" t="shared" si="524"/>
        <v>88853.6400000008</v>
      </c>
      <c r="N3319" s="345">
        <f ca="1" t="shared" si="525"/>
        <v>0</v>
      </c>
    </row>
    <row r="3320" ht="14.25" hidden="1" spans="1:14">
      <c r="A3320" s="334">
        <f>档案!A3319</f>
        <v>0</v>
      </c>
      <c r="B3320" s="334">
        <f ca="1" t="shared" si="518"/>
        <v>1</v>
      </c>
      <c r="D3320" s="334">
        <f ca="1" t="shared" si="526"/>
        <v>9</v>
      </c>
      <c r="E3320" s="327">
        <f ca="1" t="shared" si="527"/>
        <v>1981</v>
      </c>
      <c r="F3320" s="327" t="str">
        <f ca="1">VLOOKUP(D3320,档案!A:C,3,FALSE)</f>
        <v>武汉开明</v>
      </c>
      <c r="G3320" s="338" t="str">
        <f ca="1">VLOOKUP(D3320,档案!A:B,2,FALSE)</f>
        <v>农商行豹澥支行310028</v>
      </c>
      <c r="H3320" s="328">
        <f ca="1" t="shared" si="519"/>
        <v>45904</v>
      </c>
      <c r="I3320" s="344" t="str">
        <f ca="1" t="shared" si="520"/>
        <v>ETC扣款</v>
      </c>
      <c r="J3320" s="344" t="str">
        <f ca="1" t="shared" si="521"/>
        <v>项目成本</v>
      </c>
      <c r="K3320" s="345">
        <f ca="1" t="shared" si="522"/>
        <v>0</v>
      </c>
      <c r="L3320" s="345">
        <f ca="1" t="shared" si="523"/>
        <v>76</v>
      </c>
      <c r="M3320" s="345">
        <f ca="1" t="shared" si="524"/>
        <v>88777.6400000008</v>
      </c>
      <c r="N3320" s="345">
        <f ca="1" t="shared" si="525"/>
        <v>0</v>
      </c>
    </row>
    <row r="3321" ht="14.25" hidden="1" spans="1:14">
      <c r="A3321" s="334">
        <f>档案!A3320</f>
        <v>0</v>
      </c>
      <c r="B3321" s="334">
        <f ca="1" t="shared" si="518"/>
        <v>1</v>
      </c>
      <c r="D3321" s="334">
        <f ca="1" t="shared" si="526"/>
        <v>9</v>
      </c>
      <c r="E3321" s="327">
        <f ca="1" t="shared" si="527"/>
        <v>1982</v>
      </c>
      <c r="F3321" s="327" t="str">
        <f ca="1">VLOOKUP(D3321,档案!A:C,3,FALSE)</f>
        <v>武汉开明</v>
      </c>
      <c r="G3321" s="338" t="str">
        <f ca="1">VLOOKUP(D3321,档案!A:B,2,FALSE)</f>
        <v>农商行豹澥支行310028</v>
      </c>
      <c r="H3321" s="328">
        <f ca="1" t="shared" si="519"/>
        <v>45904</v>
      </c>
      <c r="I3321" s="344" t="str">
        <f ca="1" t="shared" si="520"/>
        <v>ETC扣款</v>
      </c>
      <c r="J3321" s="344" t="str">
        <f ca="1" t="shared" si="521"/>
        <v>项目成本</v>
      </c>
      <c r="K3321" s="345">
        <f ca="1" t="shared" si="522"/>
        <v>0</v>
      </c>
      <c r="L3321" s="345">
        <f ca="1" t="shared" si="523"/>
        <v>9.5</v>
      </c>
      <c r="M3321" s="345">
        <f ca="1" t="shared" si="524"/>
        <v>88768.1400000008</v>
      </c>
      <c r="N3321" s="345">
        <f ca="1" t="shared" si="525"/>
        <v>0</v>
      </c>
    </row>
    <row r="3322" ht="14.25" hidden="1" spans="1:14">
      <c r="A3322" s="334">
        <f>档案!A3321</f>
        <v>0</v>
      </c>
      <c r="B3322" s="334">
        <f ca="1" t="shared" si="518"/>
        <v>1</v>
      </c>
      <c r="D3322" s="334">
        <f ca="1" t="shared" si="526"/>
        <v>9</v>
      </c>
      <c r="E3322" s="327">
        <f ca="1" t="shared" si="527"/>
        <v>1983</v>
      </c>
      <c r="F3322" s="327" t="str">
        <f ca="1">VLOOKUP(D3322,档案!A:C,3,FALSE)</f>
        <v>武汉开明</v>
      </c>
      <c r="G3322" s="338" t="str">
        <f ca="1">VLOOKUP(D3322,档案!A:B,2,FALSE)</f>
        <v>农商行豹澥支行310028</v>
      </c>
      <c r="H3322" s="328">
        <f ca="1" t="shared" si="519"/>
        <v>45904</v>
      </c>
      <c r="I3322" s="344" t="str">
        <f ca="1" t="shared" si="520"/>
        <v>ETC扣款</v>
      </c>
      <c r="J3322" s="344" t="str">
        <f ca="1" t="shared" si="521"/>
        <v>项目成本</v>
      </c>
      <c r="K3322" s="345">
        <f ca="1" t="shared" si="522"/>
        <v>0</v>
      </c>
      <c r="L3322" s="345">
        <f ca="1" t="shared" si="523"/>
        <v>30.4</v>
      </c>
      <c r="M3322" s="345">
        <f ca="1" t="shared" si="524"/>
        <v>88737.7400000008</v>
      </c>
      <c r="N3322" s="345">
        <f ca="1" t="shared" si="525"/>
        <v>0</v>
      </c>
    </row>
    <row r="3323" ht="14.25" hidden="1" spans="1:14">
      <c r="A3323" s="334">
        <f>档案!A3322</f>
        <v>0</v>
      </c>
      <c r="B3323" s="334">
        <f ca="1" t="shared" si="518"/>
        <v>1</v>
      </c>
      <c r="D3323" s="334">
        <f ca="1" t="shared" si="526"/>
        <v>9</v>
      </c>
      <c r="E3323" s="327">
        <f ca="1" t="shared" si="527"/>
        <v>1984</v>
      </c>
      <c r="F3323" s="327" t="str">
        <f ca="1">VLOOKUP(D3323,档案!A:C,3,FALSE)</f>
        <v>武汉开明</v>
      </c>
      <c r="G3323" s="338" t="str">
        <f ca="1">VLOOKUP(D3323,档案!A:B,2,FALSE)</f>
        <v>农商行豹澥支行310028</v>
      </c>
      <c r="H3323" s="328">
        <f ca="1" t="shared" si="519"/>
        <v>45905</v>
      </c>
      <c r="I3323" s="344" t="str">
        <f ca="1" t="shared" si="520"/>
        <v>ETC扣款</v>
      </c>
      <c r="J3323" s="344" t="str">
        <f ca="1" t="shared" si="521"/>
        <v>项目成本</v>
      </c>
      <c r="K3323" s="345">
        <f ca="1" t="shared" si="522"/>
        <v>0</v>
      </c>
      <c r="L3323" s="345">
        <f ca="1" t="shared" si="523"/>
        <v>65.55</v>
      </c>
      <c r="M3323" s="345">
        <f ca="1" t="shared" si="524"/>
        <v>88672.1900000008</v>
      </c>
      <c r="N3323" s="345">
        <f ca="1" t="shared" si="525"/>
        <v>0</v>
      </c>
    </row>
    <row r="3324" ht="14.25" hidden="1" spans="1:14">
      <c r="A3324" s="334">
        <f>档案!A3323</f>
        <v>0</v>
      </c>
      <c r="B3324" s="334">
        <f ca="1" t="shared" si="518"/>
        <v>1</v>
      </c>
      <c r="D3324" s="334">
        <f ca="1" t="shared" si="526"/>
        <v>9</v>
      </c>
      <c r="E3324" s="327">
        <f ca="1" t="shared" si="527"/>
        <v>1985</v>
      </c>
      <c r="F3324" s="327" t="str">
        <f ca="1">VLOOKUP(D3324,档案!A:C,3,FALSE)</f>
        <v>武汉开明</v>
      </c>
      <c r="G3324" s="338" t="str">
        <f ca="1">VLOOKUP(D3324,档案!A:B,2,FALSE)</f>
        <v>农商行豹澥支行310028</v>
      </c>
      <c r="H3324" s="328">
        <f ca="1" t="shared" si="519"/>
        <v>45905</v>
      </c>
      <c r="I3324" s="344" t="str">
        <f ca="1" t="shared" si="520"/>
        <v>ETC扣款</v>
      </c>
      <c r="J3324" s="344" t="str">
        <f ca="1" t="shared" si="521"/>
        <v>项目成本</v>
      </c>
      <c r="K3324" s="345">
        <f ca="1" t="shared" si="522"/>
        <v>0</v>
      </c>
      <c r="L3324" s="345">
        <f ca="1" t="shared" si="523"/>
        <v>218.5</v>
      </c>
      <c r="M3324" s="345">
        <f ca="1" t="shared" si="524"/>
        <v>88453.6900000008</v>
      </c>
      <c r="N3324" s="345">
        <f ca="1" t="shared" si="525"/>
        <v>0</v>
      </c>
    </row>
    <row r="3325" ht="14.25" hidden="1" spans="1:14">
      <c r="A3325" s="334">
        <f>档案!A3324</f>
        <v>0</v>
      </c>
      <c r="B3325" s="334">
        <f ca="1" t="shared" si="518"/>
        <v>1</v>
      </c>
      <c r="D3325" s="334">
        <f ca="1" t="shared" si="526"/>
        <v>9</v>
      </c>
      <c r="E3325" s="327">
        <f ca="1" t="shared" si="527"/>
        <v>1986</v>
      </c>
      <c r="F3325" s="327" t="str">
        <f ca="1">VLOOKUP(D3325,档案!A:C,3,FALSE)</f>
        <v>武汉开明</v>
      </c>
      <c r="G3325" s="338" t="str">
        <f ca="1">VLOOKUP(D3325,档案!A:B,2,FALSE)</f>
        <v>农商行豹澥支行310028</v>
      </c>
      <c r="H3325" s="328">
        <f ca="1" t="shared" si="519"/>
        <v>45905</v>
      </c>
      <c r="I3325" s="344" t="str">
        <f ca="1" t="shared" si="520"/>
        <v>ETC扣款</v>
      </c>
      <c r="J3325" s="344" t="str">
        <f ca="1" t="shared" si="521"/>
        <v>项目成本</v>
      </c>
      <c r="K3325" s="345">
        <f ca="1" t="shared" si="522"/>
        <v>0</v>
      </c>
      <c r="L3325" s="345">
        <f ca="1" t="shared" si="523"/>
        <v>106.33</v>
      </c>
      <c r="M3325" s="345">
        <f ca="1" t="shared" si="524"/>
        <v>88347.3600000008</v>
      </c>
      <c r="N3325" s="345">
        <f ca="1" t="shared" si="525"/>
        <v>0</v>
      </c>
    </row>
    <row r="3326" ht="14.25" hidden="1" spans="1:14">
      <c r="A3326" s="334">
        <f>档案!A3325</f>
        <v>0</v>
      </c>
      <c r="B3326" s="334">
        <f ca="1" t="shared" si="518"/>
        <v>1</v>
      </c>
      <c r="D3326" s="334">
        <f ca="1" t="shared" si="526"/>
        <v>9</v>
      </c>
      <c r="E3326" s="327">
        <f ca="1" t="shared" si="527"/>
        <v>1987</v>
      </c>
      <c r="F3326" s="327" t="str">
        <f ca="1">VLOOKUP(D3326,档案!A:C,3,FALSE)</f>
        <v>武汉开明</v>
      </c>
      <c r="G3326" s="338" t="str">
        <f ca="1">VLOOKUP(D3326,档案!A:B,2,FALSE)</f>
        <v>农商行豹澥支行310028</v>
      </c>
      <c r="H3326" s="328">
        <f ca="1" t="shared" si="519"/>
        <v>45905</v>
      </c>
      <c r="I3326" s="344" t="str">
        <f ca="1" t="shared" si="520"/>
        <v>ETC扣款</v>
      </c>
      <c r="J3326" s="344" t="str">
        <f ca="1" t="shared" si="521"/>
        <v>项目成本</v>
      </c>
      <c r="K3326" s="345">
        <f ca="1" t="shared" si="522"/>
        <v>0</v>
      </c>
      <c r="L3326" s="345">
        <f ca="1" t="shared" si="523"/>
        <v>125.9</v>
      </c>
      <c r="M3326" s="345">
        <f ca="1" t="shared" si="524"/>
        <v>88221.4600000008</v>
      </c>
      <c r="N3326" s="345">
        <f ca="1" t="shared" si="525"/>
        <v>0</v>
      </c>
    </row>
    <row r="3327" ht="14.25" hidden="1" spans="1:14">
      <c r="A3327" s="334">
        <f>档案!A3326</f>
        <v>0</v>
      </c>
      <c r="B3327" s="334">
        <f ca="1" t="shared" si="518"/>
        <v>1</v>
      </c>
      <c r="D3327" s="334">
        <f ca="1" t="shared" si="526"/>
        <v>9</v>
      </c>
      <c r="E3327" s="327">
        <f ca="1" t="shared" si="527"/>
        <v>1988</v>
      </c>
      <c r="F3327" s="327" t="str">
        <f ca="1">VLOOKUP(D3327,档案!A:C,3,FALSE)</f>
        <v>武汉开明</v>
      </c>
      <c r="G3327" s="338" t="str">
        <f ca="1">VLOOKUP(D3327,档案!A:B,2,FALSE)</f>
        <v>农商行豹澥支行310028</v>
      </c>
      <c r="H3327" s="328">
        <f ca="1" t="shared" si="519"/>
        <v>45905</v>
      </c>
      <c r="I3327" s="344" t="str">
        <f ca="1" t="shared" si="520"/>
        <v>收到武汉汉口银行转款</v>
      </c>
      <c r="J3327" s="344" t="str">
        <f ca="1" t="shared" si="521"/>
        <v>他行转入或存现</v>
      </c>
      <c r="K3327" s="345">
        <f ca="1" t="shared" si="522"/>
        <v>20000</v>
      </c>
      <c r="L3327" s="345">
        <f ca="1" t="shared" si="523"/>
        <v>0</v>
      </c>
      <c r="M3327" s="345">
        <f ca="1" t="shared" si="524"/>
        <v>108221.460000001</v>
      </c>
      <c r="N3327" s="345">
        <f ca="1" t="shared" si="525"/>
        <v>0</v>
      </c>
    </row>
    <row r="3328" ht="14.25" hidden="1" spans="1:14">
      <c r="A3328" s="334">
        <f>档案!A3327</f>
        <v>0</v>
      </c>
      <c r="B3328" s="334">
        <f ca="1" t="shared" si="518"/>
        <v>1</v>
      </c>
      <c r="D3328" s="334">
        <f ca="1" t="shared" si="526"/>
        <v>9</v>
      </c>
      <c r="E3328" s="327">
        <f ca="1" t="shared" si="527"/>
        <v>1989</v>
      </c>
      <c r="F3328" s="327" t="str">
        <f ca="1">VLOOKUP(D3328,档案!A:C,3,FALSE)</f>
        <v>武汉开明</v>
      </c>
      <c r="G3328" s="338" t="str">
        <f ca="1">VLOOKUP(D3328,档案!A:B,2,FALSE)</f>
        <v>农商行豹澥支行310028</v>
      </c>
      <c r="H3328" s="328">
        <f ca="1" t="shared" si="519"/>
        <v>45905</v>
      </c>
      <c r="I3328" s="344" t="str">
        <f ca="1" t="shared" si="520"/>
        <v>收到武汉彤烨转款</v>
      </c>
      <c r="J3328" s="344" t="str">
        <f ca="1" t="shared" si="521"/>
        <v>他行转入或存现</v>
      </c>
      <c r="K3328" s="345">
        <f ca="1" t="shared" si="522"/>
        <v>200000</v>
      </c>
      <c r="L3328" s="345">
        <f ca="1" t="shared" si="523"/>
        <v>0</v>
      </c>
      <c r="M3328" s="345">
        <f ca="1" t="shared" si="524"/>
        <v>308221.460000001</v>
      </c>
      <c r="N3328" s="345">
        <f ca="1" t="shared" si="525"/>
        <v>0</v>
      </c>
    </row>
    <row r="3329" ht="14.25" hidden="1" spans="1:14">
      <c r="A3329" s="334">
        <f>档案!A3328</f>
        <v>0</v>
      </c>
      <c r="B3329" s="334">
        <f ca="1" t="shared" si="518"/>
        <v>1</v>
      </c>
      <c r="D3329" s="334">
        <f ca="1" t="shared" si="526"/>
        <v>9</v>
      </c>
      <c r="E3329" s="327">
        <f ca="1" t="shared" si="527"/>
        <v>1990</v>
      </c>
      <c r="F3329" s="327" t="str">
        <f ca="1">VLOOKUP(D3329,档案!A:C,3,FALSE)</f>
        <v>武汉开明</v>
      </c>
      <c r="G3329" s="338" t="str">
        <f ca="1">VLOOKUP(D3329,档案!A:B,2,FALSE)</f>
        <v>农商行豹澥支行310028</v>
      </c>
      <c r="H3329" s="328">
        <f ca="1" t="shared" si="519"/>
        <v>45905</v>
      </c>
      <c r="I3329" s="344" t="str">
        <f ca="1" t="shared" si="520"/>
        <v>武汉农商行转武汉浦发</v>
      </c>
      <c r="J3329" s="344" t="str">
        <f ca="1" t="shared" si="521"/>
        <v>转出他行或提现</v>
      </c>
      <c r="K3329" s="345">
        <f ca="1" t="shared" si="522"/>
        <v>0</v>
      </c>
      <c r="L3329" s="345">
        <f ca="1" t="shared" si="523"/>
        <v>20000</v>
      </c>
      <c r="M3329" s="345">
        <f ca="1" t="shared" si="524"/>
        <v>288221.460000001</v>
      </c>
      <c r="N3329" s="345">
        <f ca="1" t="shared" si="525"/>
        <v>0</v>
      </c>
    </row>
    <row r="3330" ht="14.25" hidden="1" spans="1:14">
      <c r="A3330" s="334">
        <f>档案!A3329</f>
        <v>0</v>
      </c>
      <c r="B3330" s="334">
        <f ca="1" t="shared" si="518"/>
        <v>1</v>
      </c>
      <c r="D3330" s="334">
        <f ca="1" t="shared" si="526"/>
        <v>9</v>
      </c>
      <c r="E3330" s="327">
        <f ca="1" t="shared" si="527"/>
        <v>1991</v>
      </c>
      <c r="F3330" s="327" t="str">
        <f ca="1">VLOOKUP(D3330,档案!A:C,3,FALSE)</f>
        <v>武汉开明</v>
      </c>
      <c r="G3330" s="338" t="str">
        <f ca="1">VLOOKUP(D3330,档案!A:B,2,FALSE)</f>
        <v>农商行豹澥支行310028</v>
      </c>
      <c r="H3330" s="328">
        <f ca="1" t="shared" si="519"/>
        <v>45905</v>
      </c>
      <c r="I3330" s="344" t="str">
        <f ca="1" t="shared" si="520"/>
        <v>生产部景旭光用款内蒙古君正架子工工资--个人</v>
      </c>
      <c r="J3330" s="344" t="str">
        <f ca="1" t="shared" si="521"/>
        <v>项目成本</v>
      </c>
      <c r="K3330" s="345">
        <f ca="1" t="shared" si="522"/>
        <v>0</v>
      </c>
      <c r="L3330" s="345">
        <f ca="1" t="shared" si="523"/>
        <v>14230</v>
      </c>
      <c r="M3330" s="345">
        <f ca="1" t="shared" si="524"/>
        <v>273991.460000001</v>
      </c>
      <c r="N3330" s="345">
        <f ca="1" t="shared" si="525"/>
        <v>0</v>
      </c>
    </row>
    <row r="3331" ht="14.25" hidden="1" spans="1:14">
      <c r="A3331" s="334">
        <f>档案!A3330</f>
        <v>0</v>
      </c>
      <c r="B3331" s="334">
        <f ca="1" t="shared" ref="B3331:B3394" si="528">COUNTA(INDIRECT("'"&amp;A3331&amp;"'!a:a"))</f>
        <v>1</v>
      </c>
      <c r="D3331" s="334">
        <f ca="1" t="shared" si="526"/>
        <v>9</v>
      </c>
      <c r="E3331" s="327">
        <f ca="1" t="shared" si="527"/>
        <v>1992</v>
      </c>
      <c r="F3331" s="327" t="str">
        <f ca="1">VLOOKUP(D3331,档案!A:C,3,FALSE)</f>
        <v>武汉开明</v>
      </c>
      <c r="G3331" s="338" t="str">
        <f ca="1">VLOOKUP(D3331,档案!A:B,2,FALSE)</f>
        <v>农商行豹澥支行310028</v>
      </c>
      <c r="H3331" s="328">
        <f ca="1" t="shared" ref="H3331:H3394" si="529">INDEX(INDIRECT("'"&amp;$D3331&amp;"'!A:g"),$E3331,COLUMN()-7)</f>
        <v>45905</v>
      </c>
      <c r="I3331" s="344" t="str">
        <f ca="1" t="shared" ref="I3331:I3394" si="530">INDEX(INDIRECT("'"&amp;$D3331&amp;"'!A:g"),$E3331,COLUMN()-7)</f>
        <v>生产部项小生报销日照出发山东圣川来回高速费过路费及项小生潘涛外协印世茂陈庆磊四人两天住宿费--个人</v>
      </c>
      <c r="J3331" s="344" t="str">
        <f ca="1" t="shared" ref="J3331:J3394" si="531">INDEX(INDIRECT("'"&amp;$D3331&amp;"'!A:g"),$E3331,COLUMN()-7)</f>
        <v>项目成本</v>
      </c>
      <c r="K3331" s="345">
        <f ca="1" t="shared" ref="K3331:K3394" si="532">INDEX(INDIRECT("'"&amp;$D3331&amp;"'!A:g"),$E3331,COLUMN()-7)</f>
        <v>0</v>
      </c>
      <c r="L3331" s="345">
        <f ca="1" t="shared" ref="L3331:L3394" si="533">INDEX(INDIRECT("'"&amp;$D3331&amp;"'!A:g"),$E3331,COLUMN()-7)</f>
        <v>447</v>
      </c>
      <c r="M3331" s="345">
        <f ca="1" t="shared" ref="M3331:M3394" si="534">INDEX(INDIRECT("'"&amp;$D3331&amp;"'!A:g"),$E3331,COLUMN()-7)</f>
        <v>273544.460000001</v>
      </c>
      <c r="N3331" s="345">
        <f ca="1" t="shared" ref="N3331:N3394" si="535">INDEX(INDIRECT("'"&amp;$D3331&amp;"'!A:g"),$E3331,COLUMN()-7)</f>
        <v>0</v>
      </c>
    </row>
    <row r="3332" ht="14.25" hidden="1" spans="1:14">
      <c r="A3332" s="334">
        <f>档案!A3331</f>
        <v>0</v>
      </c>
      <c r="B3332" s="334">
        <f ca="1" t="shared" si="528"/>
        <v>1</v>
      </c>
      <c r="D3332" s="334">
        <f ca="1" t="shared" ref="D3332:D3395" si="536">IF(E3331&gt;=VLOOKUP(D3331,A:B,2,FALSE),D3331+1,D3331)</f>
        <v>9</v>
      </c>
      <c r="E3332" s="327">
        <f ca="1" t="shared" ref="E3332:E3395" si="537">IF(E3331&gt;=VLOOKUP(D3331,A:B,2,FALSE),3,E3331+1)</f>
        <v>1993</v>
      </c>
      <c r="F3332" s="327" t="str">
        <f ca="1">VLOOKUP(D3332,档案!A:C,3,FALSE)</f>
        <v>武汉开明</v>
      </c>
      <c r="G3332" s="338" t="str">
        <f ca="1">VLOOKUP(D3332,档案!A:B,2,FALSE)</f>
        <v>农商行豹澥支行310028</v>
      </c>
      <c r="H3332" s="328">
        <f ca="1" t="shared" si="529"/>
        <v>45905</v>
      </c>
      <c r="I3332" s="344" t="str">
        <f ca="1" t="shared" si="530"/>
        <v>生产部景旭光用款内蒙古宜化转化器，内蒙古君正，中盐内蒙古外协人员工资（合计46086.75元，9.5只付戴路生37836.75，其中一万付林总，27836.75元付戴路生）--个人</v>
      </c>
      <c r="J3332" s="344" t="str">
        <f ca="1" t="shared" si="531"/>
        <v>项目成本</v>
      </c>
      <c r="K3332" s="345">
        <f ca="1" t="shared" si="532"/>
        <v>0</v>
      </c>
      <c r="L3332" s="345">
        <f ca="1" t="shared" si="533"/>
        <v>37836.75</v>
      </c>
      <c r="M3332" s="345">
        <f ca="1" t="shared" si="534"/>
        <v>235707.710000001</v>
      </c>
      <c r="N3332" s="345">
        <f ca="1" t="shared" si="535"/>
        <v>0</v>
      </c>
    </row>
    <row r="3333" ht="14.25" hidden="1" spans="1:14">
      <c r="A3333" s="334">
        <f>档案!A3332</f>
        <v>0</v>
      </c>
      <c r="B3333" s="334">
        <f ca="1" t="shared" si="528"/>
        <v>1</v>
      </c>
      <c r="D3333" s="334">
        <f ca="1" t="shared" si="536"/>
        <v>9</v>
      </c>
      <c r="E3333" s="327">
        <f ca="1" t="shared" si="537"/>
        <v>1994</v>
      </c>
      <c r="F3333" s="327" t="str">
        <f ca="1">VLOOKUP(D3333,档案!A:C,3,FALSE)</f>
        <v>武汉开明</v>
      </c>
      <c r="G3333" s="338" t="str">
        <f ca="1">VLOOKUP(D3333,档案!A:B,2,FALSE)</f>
        <v>农商行豹澥支行310028</v>
      </c>
      <c r="H3333" s="328">
        <f ca="1" t="shared" si="529"/>
        <v>45905</v>
      </c>
      <c r="I3333" s="344" t="str">
        <f ca="1" t="shared" si="530"/>
        <v>生产部宋超用款伊犁钢铁氧气管道探伤检测费用付伊宁市霆晖检测服务有限公司--公司</v>
      </c>
      <c r="J3333" s="344" t="str">
        <f ca="1" t="shared" si="531"/>
        <v>项目成本</v>
      </c>
      <c r="K3333" s="345">
        <f ca="1" t="shared" si="532"/>
        <v>0</v>
      </c>
      <c r="L3333" s="345">
        <f ca="1" t="shared" si="533"/>
        <v>20000</v>
      </c>
      <c r="M3333" s="345">
        <f ca="1" t="shared" si="534"/>
        <v>215707.710000001</v>
      </c>
      <c r="N3333" s="345">
        <f ca="1" t="shared" si="535"/>
        <v>0</v>
      </c>
    </row>
    <row r="3334" ht="14.25" hidden="1" spans="1:14">
      <c r="A3334" s="334">
        <f>档案!A3333</f>
        <v>0</v>
      </c>
      <c r="B3334" s="334">
        <f ca="1" t="shared" si="528"/>
        <v>1</v>
      </c>
      <c r="D3334" s="334">
        <f ca="1" t="shared" si="536"/>
        <v>9</v>
      </c>
      <c r="E3334" s="327">
        <f ca="1" t="shared" si="537"/>
        <v>1995</v>
      </c>
      <c r="F3334" s="327" t="str">
        <f ca="1">VLOOKUP(D3334,档案!A:C,3,FALSE)</f>
        <v>武汉开明</v>
      </c>
      <c r="G3334" s="338" t="str">
        <f ca="1">VLOOKUP(D3334,档案!A:B,2,FALSE)</f>
        <v>农商行豹澥支行310028</v>
      </c>
      <c r="H3334" s="328">
        <f ca="1" t="shared" si="529"/>
        <v>45905</v>
      </c>
      <c r="I3334" s="344" t="str">
        <f ca="1" t="shared" si="530"/>
        <v>生产部宋超用款氧气管使用配件采购费付伊宁市四通物资经销部--公司</v>
      </c>
      <c r="J3334" s="344" t="str">
        <f ca="1" t="shared" si="531"/>
        <v>项目成本</v>
      </c>
      <c r="K3334" s="345">
        <f ca="1" t="shared" si="532"/>
        <v>0</v>
      </c>
      <c r="L3334" s="345">
        <f ca="1" t="shared" si="533"/>
        <v>1155</v>
      </c>
      <c r="M3334" s="345">
        <f ca="1" t="shared" si="534"/>
        <v>214552.710000001</v>
      </c>
      <c r="N3334" s="345">
        <f ca="1" t="shared" si="535"/>
        <v>0</v>
      </c>
    </row>
    <row r="3335" ht="14.25" hidden="1" spans="1:14">
      <c r="A3335" s="334">
        <f>档案!A3334</f>
        <v>0</v>
      </c>
      <c r="B3335" s="334">
        <f ca="1" t="shared" si="528"/>
        <v>1</v>
      </c>
      <c r="D3335" s="334">
        <f ca="1" t="shared" si="536"/>
        <v>9</v>
      </c>
      <c r="E3335" s="327">
        <f ca="1" t="shared" si="537"/>
        <v>1996</v>
      </c>
      <c r="F3335" s="327" t="str">
        <f ca="1">VLOOKUP(D3335,档案!A:C,3,FALSE)</f>
        <v>武汉开明</v>
      </c>
      <c r="G3335" s="338" t="str">
        <f ca="1">VLOOKUP(D3335,档案!A:B,2,FALSE)</f>
        <v>农商行豹澥支行310028</v>
      </c>
      <c r="H3335" s="328">
        <f ca="1" t="shared" si="529"/>
        <v>45905</v>
      </c>
      <c r="I3335" s="344" t="str">
        <f ca="1" t="shared" si="530"/>
        <v>财务部潘佳敏用款8月催收姚煜均8月收款提成--个人</v>
      </c>
      <c r="J3335" s="344" t="str">
        <f ca="1" t="shared" si="531"/>
        <v>项目成本</v>
      </c>
      <c r="K3335" s="345">
        <f ca="1" t="shared" si="532"/>
        <v>0</v>
      </c>
      <c r="L3335" s="345">
        <f ca="1" t="shared" si="533"/>
        <v>10054.04</v>
      </c>
      <c r="M3335" s="345">
        <f ca="1" t="shared" si="534"/>
        <v>204498.670000001</v>
      </c>
      <c r="N3335" s="345">
        <f ca="1" t="shared" si="535"/>
        <v>0</v>
      </c>
    </row>
    <row r="3336" ht="14.25" hidden="1" spans="1:14">
      <c r="A3336" s="334">
        <f>档案!A3335</f>
        <v>0</v>
      </c>
      <c r="B3336" s="334">
        <f ca="1" t="shared" si="528"/>
        <v>1</v>
      </c>
      <c r="D3336" s="334">
        <f ca="1" t="shared" si="536"/>
        <v>9</v>
      </c>
      <c r="E3336" s="327">
        <f ca="1" t="shared" si="537"/>
        <v>1997</v>
      </c>
      <c r="F3336" s="327" t="str">
        <f ca="1">VLOOKUP(D3336,档案!A:C,3,FALSE)</f>
        <v>武汉开明</v>
      </c>
      <c r="G3336" s="338" t="str">
        <f ca="1">VLOOKUP(D3336,档案!A:B,2,FALSE)</f>
        <v>农商行豹澥支行310028</v>
      </c>
      <c r="H3336" s="328">
        <f ca="1" t="shared" si="529"/>
        <v>45905</v>
      </c>
      <c r="I3336" s="344" t="str">
        <f ca="1" t="shared" si="530"/>
        <v>财务部潘佳敏用款8月催收姚煜均8月差旅补贴--个人</v>
      </c>
      <c r="J3336" s="344" t="str">
        <f ca="1" t="shared" si="531"/>
        <v>项目成本</v>
      </c>
      <c r="K3336" s="345">
        <f ca="1" t="shared" si="532"/>
        <v>0</v>
      </c>
      <c r="L3336" s="345">
        <f ca="1" t="shared" si="533"/>
        <v>3720</v>
      </c>
      <c r="M3336" s="345">
        <f ca="1" t="shared" si="534"/>
        <v>200778.670000001</v>
      </c>
      <c r="N3336" s="345">
        <f ca="1" t="shared" si="535"/>
        <v>0</v>
      </c>
    </row>
    <row r="3337" ht="14.25" hidden="1" spans="1:14">
      <c r="A3337" s="334">
        <f>档案!A3336</f>
        <v>0</v>
      </c>
      <c r="B3337" s="334">
        <f ca="1" t="shared" si="528"/>
        <v>1</v>
      </c>
      <c r="D3337" s="334">
        <f ca="1" t="shared" si="536"/>
        <v>9</v>
      </c>
      <c r="E3337" s="327">
        <f ca="1" t="shared" si="537"/>
        <v>1998</v>
      </c>
      <c r="F3337" s="327" t="str">
        <f ca="1">VLOOKUP(D3337,档案!A:C,3,FALSE)</f>
        <v>武汉开明</v>
      </c>
      <c r="G3337" s="338" t="str">
        <f ca="1">VLOOKUP(D3337,档案!A:B,2,FALSE)</f>
        <v>农商行豹澥支行310028</v>
      </c>
      <c r="H3337" s="328">
        <f ca="1" t="shared" si="529"/>
        <v>45905</v>
      </c>
      <c r="I3337" s="344" t="str">
        <f ca="1" t="shared" si="530"/>
        <v>生产部李晶用款7月工资（陈国树6179.72元，齐晓宇2222.23元）--个人</v>
      </c>
      <c r="J3337" s="344" t="str">
        <f ca="1" t="shared" si="531"/>
        <v>项目成本</v>
      </c>
      <c r="K3337" s="345">
        <f ca="1" t="shared" si="532"/>
        <v>0</v>
      </c>
      <c r="L3337" s="345">
        <f ca="1" t="shared" si="533"/>
        <v>8401.95</v>
      </c>
      <c r="M3337" s="345">
        <f ca="1" t="shared" si="534"/>
        <v>192376.720000001</v>
      </c>
      <c r="N3337" s="345">
        <f ca="1" t="shared" si="535"/>
        <v>0</v>
      </c>
    </row>
    <row r="3338" ht="14.25" hidden="1" spans="1:14">
      <c r="A3338" s="334">
        <f>档案!A3337</f>
        <v>0</v>
      </c>
      <c r="B3338" s="334">
        <f ca="1" t="shared" si="528"/>
        <v>1</v>
      </c>
      <c r="D3338" s="334">
        <f ca="1" t="shared" si="536"/>
        <v>9</v>
      </c>
      <c r="E3338" s="327">
        <f ca="1" t="shared" si="537"/>
        <v>1999</v>
      </c>
      <c r="F3338" s="327" t="str">
        <f ca="1">VLOOKUP(D3338,档案!A:C,3,FALSE)</f>
        <v>武汉开明</v>
      </c>
      <c r="G3338" s="338" t="str">
        <f ca="1">VLOOKUP(D3338,档案!A:B,2,FALSE)</f>
        <v>农商行豹澥支行310028</v>
      </c>
      <c r="H3338" s="328">
        <f ca="1" t="shared" si="529"/>
        <v>45905</v>
      </c>
      <c r="I3338" s="344" t="str">
        <f ca="1" t="shared" si="530"/>
        <v>生产部宋超报销新疆宜化项目8.19-8.21交通费--个人</v>
      </c>
      <c r="J3338" s="344" t="str">
        <f ca="1" t="shared" si="531"/>
        <v>项目成本</v>
      </c>
      <c r="K3338" s="345">
        <f ca="1" t="shared" si="532"/>
        <v>0</v>
      </c>
      <c r="L3338" s="345">
        <f ca="1" t="shared" si="533"/>
        <v>711</v>
      </c>
      <c r="M3338" s="345">
        <f ca="1" t="shared" si="534"/>
        <v>191665.720000001</v>
      </c>
      <c r="N3338" s="345">
        <f ca="1" t="shared" si="535"/>
        <v>0</v>
      </c>
    </row>
    <row r="3339" ht="14.25" hidden="1" spans="1:14">
      <c r="A3339" s="334">
        <f>档案!A3338</f>
        <v>0</v>
      </c>
      <c r="B3339" s="334">
        <f ca="1" t="shared" si="528"/>
        <v>1</v>
      </c>
      <c r="D3339" s="334">
        <f ca="1" t="shared" si="536"/>
        <v>9</v>
      </c>
      <c r="E3339" s="327">
        <f ca="1" t="shared" si="537"/>
        <v>2000</v>
      </c>
      <c r="F3339" s="327" t="str">
        <f ca="1">VLOOKUP(D3339,档案!A:C,3,FALSE)</f>
        <v>武汉开明</v>
      </c>
      <c r="G3339" s="338" t="str">
        <f ca="1">VLOOKUP(D3339,档案!A:B,2,FALSE)</f>
        <v>农商行豹澥支行310028</v>
      </c>
      <c r="H3339" s="328">
        <f ca="1" t="shared" si="529"/>
        <v>45908</v>
      </c>
      <c r="I3339" s="344" t="str">
        <f ca="1" t="shared" si="530"/>
        <v>收到王先梅邮政户转款</v>
      </c>
      <c r="J3339" s="344" t="str">
        <f ca="1" t="shared" si="531"/>
        <v>他行转入或存现</v>
      </c>
      <c r="K3339" s="345">
        <f ca="1" t="shared" si="532"/>
        <v>50000</v>
      </c>
      <c r="L3339" s="345">
        <f ca="1" t="shared" si="533"/>
        <v>0</v>
      </c>
      <c r="M3339" s="345">
        <f ca="1" t="shared" si="534"/>
        <v>241665.720000001</v>
      </c>
      <c r="N3339" s="345">
        <f ca="1" t="shared" si="535"/>
        <v>0</v>
      </c>
    </row>
    <row r="3340" ht="14.25" hidden="1" spans="1:14">
      <c r="A3340" s="334">
        <f>档案!A3339</f>
        <v>0</v>
      </c>
      <c r="B3340" s="334">
        <f ca="1" t="shared" si="528"/>
        <v>1</v>
      </c>
      <c r="D3340" s="334">
        <f ca="1" t="shared" si="536"/>
        <v>9</v>
      </c>
      <c r="E3340" s="327">
        <f ca="1" t="shared" si="537"/>
        <v>2001</v>
      </c>
      <c r="F3340" s="327" t="str">
        <f ca="1">VLOOKUP(D3340,档案!A:C,3,FALSE)</f>
        <v>武汉开明</v>
      </c>
      <c r="G3340" s="338" t="str">
        <f ca="1">VLOOKUP(D3340,档案!A:B,2,FALSE)</f>
        <v>农商行豹澥支行310028</v>
      </c>
      <c r="H3340" s="328">
        <f ca="1" t="shared" si="529"/>
        <v>45908</v>
      </c>
      <c r="I3340" s="344" t="str">
        <f ca="1" t="shared" si="530"/>
        <v>收到武汉浦发转款</v>
      </c>
      <c r="J3340" s="344" t="str">
        <f ca="1" t="shared" si="531"/>
        <v>他行转入或存现</v>
      </c>
      <c r="K3340" s="345">
        <f ca="1" t="shared" si="532"/>
        <v>30000</v>
      </c>
      <c r="L3340" s="345">
        <f ca="1" t="shared" si="533"/>
        <v>0</v>
      </c>
      <c r="M3340" s="345">
        <f ca="1" t="shared" si="534"/>
        <v>271665.720000001</v>
      </c>
      <c r="N3340" s="345">
        <f ca="1" t="shared" si="535"/>
        <v>0</v>
      </c>
    </row>
    <row r="3341" ht="14.25" hidden="1" spans="1:14">
      <c r="A3341" s="334">
        <f>档案!A3340</f>
        <v>0</v>
      </c>
      <c r="B3341" s="334">
        <f ca="1" t="shared" si="528"/>
        <v>1</v>
      </c>
      <c r="D3341" s="334">
        <f ca="1" t="shared" si="536"/>
        <v>9</v>
      </c>
      <c r="E3341" s="327">
        <f ca="1" t="shared" si="537"/>
        <v>2002</v>
      </c>
      <c r="F3341" s="327" t="str">
        <f ca="1">VLOOKUP(D3341,档案!A:C,3,FALSE)</f>
        <v>武汉开明</v>
      </c>
      <c r="G3341" s="338" t="str">
        <f ca="1">VLOOKUP(D3341,档案!A:B,2,FALSE)</f>
        <v>农商行豹澥支行310028</v>
      </c>
      <c r="H3341" s="328">
        <f ca="1" t="shared" si="529"/>
        <v>45908</v>
      </c>
      <c r="I3341" s="344" t="str">
        <f ca="1" t="shared" si="530"/>
        <v>收到湖北邮政转款</v>
      </c>
      <c r="J3341" s="344" t="str">
        <f ca="1" t="shared" si="531"/>
        <v>他行转入或存现</v>
      </c>
      <c r="K3341" s="345">
        <f ca="1" t="shared" si="532"/>
        <v>502000</v>
      </c>
      <c r="L3341" s="345">
        <f ca="1" t="shared" si="533"/>
        <v>0</v>
      </c>
      <c r="M3341" s="345">
        <f ca="1" t="shared" si="534"/>
        <v>773665.720000001</v>
      </c>
      <c r="N3341" s="345">
        <f ca="1" t="shared" si="535"/>
        <v>0</v>
      </c>
    </row>
    <row r="3342" ht="14.25" hidden="1" spans="1:14">
      <c r="A3342" s="334">
        <f>档案!A3341</f>
        <v>0</v>
      </c>
      <c r="B3342" s="334">
        <f ca="1" t="shared" si="528"/>
        <v>1</v>
      </c>
      <c r="D3342" s="334">
        <f ca="1" t="shared" si="536"/>
        <v>9</v>
      </c>
      <c r="E3342" s="327">
        <f ca="1" t="shared" si="537"/>
        <v>2003</v>
      </c>
      <c r="F3342" s="327" t="str">
        <f ca="1">VLOOKUP(D3342,档案!A:C,3,FALSE)</f>
        <v>武汉开明</v>
      </c>
      <c r="G3342" s="338" t="str">
        <f ca="1">VLOOKUP(D3342,档案!A:B,2,FALSE)</f>
        <v>农商行豹澥支行310028</v>
      </c>
      <c r="H3342" s="328">
        <f ca="1" t="shared" si="529"/>
        <v>45908</v>
      </c>
      <c r="I3342" s="344" t="str">
        <f ca="1" t="shared" si="530"/>
        <v>收到武汉华夏转款</v>
      </c>
      <c r="J3342" s="344" t="str">
        <f ca="1" t="shared" si="531"/>
        <v>他行转入或存现</v>
      </c>
      <c r="K3342" s="345">
        <f ca="1" t="shared" si="532"/>
        <v>651800</v>
      </c>
      <c r="L3342" s="345">
        <f ca="1" t="shared" si="533"/>
        <v>0</v>
      </c>
      <c r="M3342" s="345">
        <f ca="1" t="shared" si="534"/>
        <v>1425465.72</v>
      </c>
      <c r="N3342" s="345">
        <f ca="1" t="shared" si="535"/>
        <v>0</v>
      </c>
    </row>
    <row r="3343" ht="14.25" hidden="1" spans="1:14">
      <c r="A3343" s="334">
        <f>档案!A3342</f>
        <v>0</v>
      </c>
      <c r="B3343" s="334">
        <f ca="1" t="shared" si="528"/>
        <v>1</v>
      </c>
      <c r="D3343" s="334">
        <f ca="1" t="shared" si="536"/>
        <v>9</v>
      </c>
      <c r="E3343" s="327">
        <f ca="1" t="shared" si="537"/>
        <v>2004</v>
      </c>
      <c r="F3343" s="327" t="str">
        <f ca="1">VLOOKUP(D3343,档案!A:C,3,FALSE)</f>
        <v>武汉开明</v>
      </c>
      <c r="G3343" s="338" t="str">
        <f ca="1">VLOOKUP(D3343,档案!A:B,2,FALSE)</f>
        <v>农商行豹澥支行310028</v>
      </c>
      <c r="H3343" s="328">
        <f ca="1" t="shared" si="529"/>
        <v>45908</v>
      </c>
      <c r="I3343" s="344" t="str">
        <f ca="1" t="shared" si="530"/>
        <v>收到湖北工行西山转款</v>
      </c>
      <c r="J3343" s="344" t="str">
        <f ca="1" t="shared" si="531"/>
        <v>他行转入或存现</v>
      </c>
      <c r="K3343" s="345">
        <f ca="1" t="shared" si="532"/>
        <v>60000</v>
      </c>
      <c r="L3343" s="345">
        <f ca="1" t="shared" si="533"/>
        <v>0</v>
      </c>
      <c r="M3343" s="345">
        <f ca="1" t="shared" si="534"/>
        <v>1485465.72</v>
      </c>
      <c r="N3343" s="345">
        <f ca="1" t="shared" si="535"/>
        <v>0</v>
      </c>
    </row>
    <row r="3344" ht="14.25" hidden="1" spans="1:14">
      <c r="A3344" s="334">
        <f>档案!A3343</f>
        <v>0</v>
      </c>
      <c r="B3344" s="334">
        <f ca="1" t="shared" si="528"/>
        <v>1</v>
      </c>
      <c r="D3344" s="334">
        <f ca="1" t="shared" si="536"/>
        <v>9</v>
      </c>
      <c r="E3344" s="327">
        <f ca="1" t="shared" si="537"/>
        <v>2005</v>
      </c>
      <c r="F3344" s="327" t="str">
        <f ca="1">VLOOKUP(D3344,档案!A:C,3,FALSE)</f>
        <v>武汉开明</v>
      </c>
      <c r="G3344" s="338" t="str">
        <f ca="1">VLOOKUP(D3344,档案!A:B,2,FALSE)</f>
        <v>农商行豹澥支行310028</v>
      </c>
      <c r="H3344" s="328">
        <f ca="1" t="shared" si="529"/>
        <v>45908</v>
      </c>
      <c r="I3344" s="344" t="str">
        <f ca="1" t="shared" si="530"/>
        <v>收到武汉国兰商贸有限公司贴现款（原票金额120000，手续费0，实收120000）</v>
      </c>
      <c r="J3344" s="344" t="str">
        <f ca="1" t="shared" si="531"/>
        <v>他行转入或存现</v>
      </c>
      <c r="K3344" s="345">
        <f ca="1" t="shared" si="532"/>
        <v>120000</v>
      </c>
      <c r="L3344" s="345">
        <f ca="1" t="shared" si="533"/>
        <v>0</v>
      </c>
      <c r="M3344" s="345">
        <f ca="1" t="shared" si="534"/>
        <v>1605465.72</v>
      </c>
      <c r="N3344" s="345">
        <f ca="1" t="shared" si="535"/>
        <v>0</v>
      </c>
    </row>
    <row r="3345" ht="14.25" hidden="1" spans="1:14">
      <c r="A3345" s="334">
        <f>档案!A3344</f>
        <v>0</v>
      </c>
      <c r="B3345" s="334">
        <f ca="1" t="shared" si="528"/>
        <v>1</v>
      </c>
      <c r="D3345" s="334">
        <f ca="1" t="shared" si="536"/>
        <v>9</v>
      </c>
      <c r="E3345" s="327">
        <f ca="1" t="shared" si="537"/>
        <v>2006</v>
      </c>
      <c r="F3345" s="327" t="str">
        <f ca="1">VLOOKUP(D3345,档案!A:C,3,FALSE)</f>
        <v>武汉开明</v>
      </c>
      <c r="G3345" s="338" t="str">
        <f ca="1">VLOOKUP(D3345,档案!A:B,2,FALSE)</f>
        <v>农商行豹澥支行310028</v>
      </c>
      <c r="H3345" s="328">
        <f ca="1" t="shared" si="529"/>
        <v>45908</v>
      </c>
      <c r="I3345" s="344" t="str">
        <f ca="1" t="shared" si="530"/>
        <v>转湖北中行</v>
      </c>
      <c r="J3345" s="344" t="str">
        <f ca="1" t="shared" si="531"/>
        <v>转出他行或提现</v>
      </c>
      <c r="K3345" s="345">
        <f ca="1" t="shared" si="532"/>
        <v>0</v>
      </c>
      <c r="L3345" s="345">
        <f ca="1" t="shared" si="533"/>
        <v>40000</v>
      </c>
      <c r="M3345" s="345">
        <f ca="1" t="shared" si="534"/>
        <v>1565465.72</v>
      </c>
      <c r="N3345" s="345">
        <f ca="1" t="shared" si="535"/>
        <v>0</v>
      </c>
    </row>
    <row r="3346" ht="14.25" hidden="1" spans="1:14">
      <c r="A3346" s="334">
        <f>档案!A3345</f>
        <v>0</v>
      </c>
      <c r="B3346" s="334">
        <f ca="1" t="shared" si="528"/>
        <v>1</v>
      </c>
      <c r="D3346" s="334">
        <f ca="1" t="shared" si="536"/>
        <v>9</v>
      </c>
      <c r="E3346" s="327">
        <f ca="1" t="shared" si="537"/>
        <v>2007</v>
      </c>
      <c r="F3346" s="327" t="str">
        <f ca="1">VLOOKUP(D3346,档案!A:C,3,FALSE)</f>
        <v>武汉开明</v>
      </c>
      <c r="G3346" s="338" t="str">
        <f ca="1">VLOOKUP(D3346,档案!A:B,2,FALSE)</f>
        <v>农商行豹澥支行310028</v>
      </c>
      <c r="H3346" s="328">
        <f ca="1" t="shared" si="529"/>
        <v>45908</v>
      </c>
      <c r="I3346" s="344" t="str">
        <f ca="1" t="shared" si="530"/>
        <v>收到厦门芝麻开花节节高贸易有限公司贴现款（原票金额18400，手续费0，实收18400）</v>
      </c>
      <c r="J3346" s="344" t="str">
        <f ca="1" t="shared" si="531"/>
        <v>他行转入或存现</v>
      </c>
      <c r="K3346" s="345">
        <f ca="1" t="shared" si="532"/>
        <v>18400</v>
      </c>
      <c r="L3346" s="345">
        <f ca="1" t="shared" si="533"/>
        <v>0</v>
      </c>
      <c r="M3346" s="345">
        <f ca="1" t="shared" si="534"/>
        <v>1583865.72</v>
      </c>
      <c r="N3346" s="345">
        <f ca="1" t="shared" si="535"/>
        <v>0</v>
      </c>
    </row>
    <row r="3347" ht="14.25" hidden="1" spans="1:14">
      <c r="A3347" s="334">
        <f>档案!A3346</f>
        <v>0</v>
      </c>
      <c r="B3347" s="334">
        <f ca="1" t="shared" si="528"/>
        <v>1</v>
      </c>
      <c r="D3347" s="334">
        <f ca="1" t="shared" si="536"/>
        <v>9</v>
      </c>
      <c r="E3347" s="327">
        <f ca="1" t="shared" si="537"/>
        <v>2008</v>
      </c>
      <c r="F3347" s="327" t="str">
        <f ca="1">VLOOKUP(D3347,档案!A:C,3,FALSE)</f>
        <v>武汉开明</v>
      </c>
      <c r="G3347" s="338" t="str">
        <f ca="1">VLOOKUP(D3347,档案!A:B,2,FALSE)</f>
        <v>农商行豹澥支行310028</v>
      </c>
      <c r="H3347" s="328">
        <f ca="1" t="shared" si="529"/>
        <v>45908</v>
      </c>
      <c r="I3347" s="344" t="str">
        <f ca="1" t="shared" si="530"/>
        <v>收到武汉国兰商贸有限公司贴现款（原票金额19369，手续费2100，实收17269）</v>
      </c>
      <c r="J3347" s="344" t="str">
        <f ca="1" t="shared" si="531"/>
        <v>他行转入或存现</v>
      </c>
      <c r="K3347" s="345">
        <f ca="1" t="shared" si="532"/>
        <v>17269</v>
      </c>
      <c r="L3347" s="345">
        <f ca="1" t="shared" si="533"/>
        <v>0</v>
      </c>
      <c r="M3347" s="345">
        <f ca="1" t="shared" si="534"/>
        <v>1601134.72</v>
      </c>
      <c r="N3347" s="345">
        <f ca="1" t="shared" si="535"/>
        <v>0</v>
      </c>
    </row>
    <row r="3348" ht="14.25" hidden="1" spans="1:14">
      <c r="A3348" s="334">
        <f>档案!A3347</f>
        <v>0</v>
      </c>
      <c r="B3348" s="334">
        <f ca="1" t="shared" si="528"/>
        <v>1</v>
      </c>
      <c r="D3348" s="334">
        <f ca="1" t="shared" si="536"/>
        <v>9</v>
      </c>
      <c r="E3348" s="327">
        <f ca="1" t="shared" si="537"/>
        <v>2009</v>
      </c>
      <c r="F3348" s="327" t="str">
        <f ca="1">VLOOKUP(D3348,档案!A:C,3,FALSE)</f>
        <v>武汉开明</v>
      </c>
      <c r="G3348" s="338" t="str">
        <f ca="1">VLOOKUP(D3348,档案!A:B,2,FALSE)</f>
        <v>农商行豹澥支行310028</v>
      </c>
      <c r="H3348" s="328">
        <f ca="1" t="shared" si="529"/>
        <v>45908</v>
      </c>
      <c r="I3348" s="344" t="str">
        <f ca="1" t="shared" si="530"/>
        <v>销售部陈涛报销华新水泥8.21招待费--个人</v>
      </c>
      <c r="J3348" s="344" t="str">
        <f ca="1" t="shared" si="531"/>
        <v>项目成本</v>
      </c>
      <c r="K3348" s="345">
        <f ca="1" t="shared" si="532"/>
        <v>0</v>
      </c>
      <c r="L3348" s="345">
        <f ca="1" t="shared" si="533"/>
        <v>2459</v>
      </c>
      <c r="M3348" s="345">
        <f ca="1" t="shared" si="534"/>
        <v>1598675.72</v>
      </c>
      <c r="N3348" s="345">
        <f ca="1" t="shared" si="535"/>
        <v>0</v>
      </c>
    </row>
    <row r="3349" ht="14.25" hidden="1" spans="1:14">
      <c r="A3349" s="334">
        <f>档案!A3348</f>
        <v>0</v>
      </c>
      <c r="B3349" s="334">
        <f ca="1" t="shared" si="528"/>
        <v>1</v>
      </c>
      <c r="D3349" s="334">
        <f ca="1" t="shared" si="536"/>
        <v>9</v>
      </c>
      <c r="E3349" s="327">
        <f ca="1" t="shared" si="537"/>
        <v>2010</v>
      </c>
      <c r="F3349" s="327" t="str">
        <f ca="1">VLOOKUP(D3349,档案!A:C,3,FALSE)</f>
        <v>武汉开明</v>
      </c>
      <c r="G3349" s="338" t="str">
        <f ca="1">VLOOKUP(D3349,档案!A:B,2,FALSE)</f>
        <v>农商行豹澥支行310028</v>
      </c>
      <c r="H3349" s="328">
        <f ca="1" t="shared" si="529"/>
        <v>45908</v>
      </c>
      <c r="I3349" s="344" t="str">
        <f ca="1" t="shared" si="530"/>
        <v>销售部陈涛报销华新水泥8.23招待费--个人</v>
      </c>
      <c r="J3349" s="344" t="str">
        <f ca="1" t="shared" si="531"/>
        <v>项目成本</v>
      </c>
      <c r="K3349" s="345">
        <f ca="1" t="shared" si="532"/>
        <v>0</v>
      </c>
      <c r="L3349" s="345">
        <f ca="1" t="shared" si="533"/>
        <v>3070</v>
      </c>
      <c r="M3349" s="345">
        <f ca="1" t="shared" si="534"/>
        <v>1595605.72</v>
      </c>
      <c r="N3349" s="345">
        <f ca="1" t="shared" si="535"/>
        <v>0</v>
      </c>
    </row>
    <row r="3350" ht="14.25" hidden="1" spans="1:14">
      <c r="A3350" s="334">
        <f>档案!A3349</f>
        <v>0</v>
      </c>
      <c r="B3350" s="334">
        <f ca="1" t="shared" si="528"/>
        <v>1</v>
      </c>
      <c r="D3350" s="334">
        <f ca="1" t="shared" si="536"/>
        <v>9</v>
      </c>
      <c r="E3350" s="327">
        <f ca="1" t="shared" si="537"/>
        <v>2011</v>
      </c>
      <c r="F3350" s="327" t="str">
        <f ca="1">VLOOKUP(D3350,档案!A:C,3,FALSE)</f>
        <v>武汉开明</v>
      </c>
      <c r="G3350" s="338" t="str">
        <f ca="1">VLOOKUP(D3350,档案!A:B,2,FALSE)</f>
        <v>农商行豹澥支行310028</v>
      </c>
      <c r="H3350" s="328">
        <f ca="1" t="shared" si="529"/>
        <v>45908</v>
      </c>
      <c r="I3350" s="344" t="str">
        <f ca="1" t="shared" si="530"/>
        <v>销售部刘江波报销青海发投项总伊犁旅游招待费--个人</v>
      </c>
      <c r="J3350" s="344" t="str">
        <f ca="1" t="shared" si="531"/>
        <v>项目成本</v>
      </c>
      <c r="K3350" s="345">
        <f ca="1" t="shared" si="532"/>
        <v>0</v>
      </c>
      <c r="L3350" s="345">
        <f ca="1" t="shared" si="533"/>
        <v>2233</v>
      </c>
      <c r="M3350" s="345">
        <f ca="1" t="shared" si="534"/>
        <v>1593372.72</v>
      </c>
      <c r="N3350" s="345">
        <f ca="1" t="shared" si="535"/>
        <v>0</v>
      </c>
    </row>
    <row r="3351" ht="14.25" hidden="1" spans="1:14">
      <c r="A3351" s="334">
        <f>档案!A3350</f>
        <v>0</v>
      </c>
      <c r="B3351" s="334">
        <f ca="1" t="shared" si="528"/>
        <v>1</v>
      </c>
      <c r="D3351" s="334">
        <f ca="1" t="shared" si="536"/>
        <v>9</v>
      </c>
      <c r="E3351" s="327">
        <f ca="1" t="shared" si="537"/>
        <v>2012</v>
      </c>
      <c r="F3351" s="327" t="str">
        <f ca="1">VLOOKUP(D3351,档案!A:C,3,FALSE)</f>
        <v>武汉开明</v>
      </c>
      <c r="G3351" s="338" t="str">
        <f ca="1">VLOOKUP(D3351,档案!A:B,2,FALSE)</f>
        <v>农商行豹澥支行310028</v>
      </c>
      <c r="H3351" s="328">
        <f ca="1" t="shared" si="529"/>
        <v>45908</v>
      </c>
      <c r="I3351" s="344" t="str">
        <f ca="1" t="shared" si="530"/>
        <v>综合部蒋霞用款朱洪兵行政诉讼费付格尔木市人民法院--公司</v>
      </c>
      <c r="J3351" s="344" t="str">
        <f ca="1" t="shared" si="531"/>
        <v>付日常费用</v>
      </c>
      <c r="K3351" s="345">
        <f ca="1" t="shared" si="532"/>
        <v>0</v>
      </c>
      <c r="L3351" s="345">
        <f ca="1" t="shared" si="533"/>
        <v>50</v>
      </c>
      <c r="M3351" s="345">
        <f ca="1" t="shared" si="534"/>
        <v>1593322.72</v>
      </c>
      <c r="N3351" s="345">
        <f ca="1" t="shared" si="535"/>
        <v>0</v>
      </c>
    </row>
    <row r="3352" ht="14.25" hidden="1" spans="1:14">
      <c r="A3352" s="334">
        <f>档案!A3351</f>
        <v>0</v>
      </c>
      <c r="B3352" s="334">
        <f ca="1" t="shared" si="528"/>
        <v>1</v>
      </c>
      <c r="D3352" s="334">
        <f ca="1" t="shared" si="536"/>
        <v>9</v>
      </c>
      <c r="E3352" s="327">
        <f ca="1" t="shared" si="537"/>
        <v>2013</v>
      </c>
      <c r="F3352" s="327" t="str">
        <f ca="1">VLOOKUP(D3352,档案!A:C,3,FALSE)</f>
        <v>武汉开明</v>
      </c>
      <c r="G3352" s="338" t="str">
        <f ca="1">VLOOKUP(D3352,档案!A:B,2,FALSE)</f>
        <v>农商行豹澥支行310028</v>
      </c>
      <c r="H3352" s="328">
        <f ca="1" t="shared" si="529"/>
        <v>45908</v>
      </c>
      <c r="I3352" s="344" t="str">
        <f ca="1" t="shared" si="530"/>
        <v>转杨婷代缴8月外经证税费</v>
      </c>
      <c r="J3352" s="344" t="str">
        <f ca="1" t="shared" si="531"/>
        <v>付日常费用</v>
      </c>
      <c r="K3352" s="345">
        <f ca="1" t="shared" si="532"/>
        <v>0</v>
      </c>
      <c r="L3352" s="345">
        <f ca="1" t="shared" si="533"/>
        <v>4941.6</v>
      </c>
      <c r="M3352" s="345">
        <f ca="1" t="shared" si="534"/>
        <v>1588381.12</v>
      </c>
      <c r="N3352" s="345">
        <f ca="1" t="shared" si="535"/>
        <v>0</v>
      </c>
    </row>
    <row r="3353" ht="14.25" hidden="1" spans="1:14">
      <c r="A3353" s="334">
        <f>档案!A3352</f>
        <v>0</v>
      </c>
      <c r="B3353" s="334">
        <f ca="1" t="shared" si="528"/>
        <v>1</v>
      </c>
      <c r="D3353" s="334">
        <f ca="1" t="shared" si="536"/>
        <v>9</v>
      </c>
      <c r="E3353" s="327">
        <f ca="1" t="shared" si="537"/>
        <v>2014</v>
      </c>
      <c r="F3353" s="327" t="str">
        <f ca="1">VLOOKUP(D3353,档案!A:C,3,FALSE)</f>
        <v>武汉开明</v>
      </c>
      <c r="G3353" s="338" t="str">
        <f ca="1">VLOOKUP(D3353,档案!A:B,2,FALSE)</f>
        <v>农商行豹澥支行310028</v>
      </c>
      <c r="H3353" s="328">
        <f ca="1" t="shared" si="529"/>
        <v>45909</v>
      </c>
      <c r="I3353" s="344" t="str">
        <f ca="1" t="shared" si="530"/>
        <v>收到武汉国兰商贸有限公司贴现款（原票金额25700，手续费0，实收25700）</v>
      </c>
      <c r="J3353" s="344" t="str">
        <f ca="1" t="shared" si="531"/>
        <v>他行转入或存现</v>
      </c>
      <c r="K3353" s="345">
        <f ca="1" t="shared" si="532"/>
        <v>25700</v>
      </c>
      <c r="L3353" s="345">
        <f ca="1" t="shared" si="533"/>
        <v>0</v>
      </c>
      <c r="M3353" s="345">
        <f ca="1" t="shared" si="534"/>
        <v>1614081.12</v>
      </c>
      <c r="N3353" s="345">
        <f ca="1" t="shared" si="535"/>
        <v>0</v>
      </c>
    </row>
    <row r="3354" ht="14.25" hidden="1" spans="1:14">
      <c r="A3354" s="334">
        <f>档案!A3353</f>
        <v>0</v>
      </c>
      <c r="B3354" s="334">
        <f ca="1" t="shared" si="528"/>
        <v>1</v>
      </c>
      <c r="D3354" s="334">
        <f ca="1" t="shared" si="536"/>
        <v>9</v>
      </c>
      <c r="E3354" s="327">
        <f ca="1" t="shared" si="537"/>
        <v>2015</v>
      </c>
      <c r="F3354" s="327" t="str">
        <f ca="1">VLOOKUP(D3354,档案!A:C,3,FALSE)</f>
        <v>武汉开明</v>
      </c>
      <c r="G3354" s="338" t="str">
        <f ca="1">VLOOKUP(D3354,档案!A:B,2,FALSE)</f>
        <v>农商行豹澥支行310028</v>
      </c>
      <c r="H3354" s="328">
        <f ca="1" t="shared" si="529"/>
        <v>45909</v>
      </c>
      <c r="I3354" s="344" t="str">
        <f ca="1" t="shared" si="530"/>
        <v>转湖北中行</v>
      </c>
      <c r="J3354" s="344" t="str">
        <f ca="1" t="shared" si="531"/>
        <v>转出他行或提现</v>
      </c>
      <c r="K3354" s="345">
        <f ca="1" t="shared" si="532"/>
        <v>0</v>
      </c>
      <c r="L3354" s="345">
        <f ca="1" t="shared" si="533"/>
        <v>70000</v>
      </c>
      <c r="M3354" s="345">
        <f ca="1" t="shared" si="534"/>
        <v>1544081.12</v>
      </c>
      <c r="N3354" s="345">
        <f ca="1" t="shared" si="535"/>
        <v>0</v>
      </c>
    </row>
    <row r="3355" ht="14.25" hidden="1" spans="1:14">
      <c r="A3355" s="334">
        <f>档案!A3354</f>
        <v>0</v>
      </c>
      <c r="B3355" s="334">
        <f ca="1" t="shared" si="528"/>
        <v>1</v>
      </c>
      <c r="D3355" s="334">
        <f ca="1" t="shared" si="536"/>
        <v>9</v>
      </c>
      <c r="E3355" s="327">
        <f ca="1" t="shared" si="537"/>
        <v>2016</v>
      </c>
      <c r="F3355" s="327" t="str">
        <f ca="1">VLOOKUP(D3355,档案!A:C,3,FALSE)</f>
        <v>武汉开明</v>
      </c>
      <c r="G3355" s="338" t="str">
        <f ca="1">VLOOKUP(D3355,档案!A:B,2,FALSE)</f>
        <v>农商行豹澥支行310028</v>
      </c>
      <c r="H3355" s="328">
        <f ca="1" t="shared" si="529"/>
        <v>45909</v>
      </c>
      <c r="I3355" s="344" t="str">
        <f ca="1" t="shared" si="530"/>
        <v>收到王先梅邮政户转款</v>
      </c>
      <c r="J3355" s="344" t="str">
        <f ca="1" t="shared" si="531"/>
        <v>他行转入或存现</v>
      </c>
      <c r="K3355" s="345">
        <f ca="1" t="shared" si="532"/>
        <v>50000</v>
      </c>
      <c r="L3355" s="345">
        <f ca="1" t="shared" si="533"/>
        <v>0</v>
      </c>
      <c r="M3355" s="345">
        <f ca="1" t="shared" si="534"/>
        <v>1594081.12</v>
      </c>
      <c r="N3355" s="345">
        <f ca="1" t="shared" si="535"/>
        <v>0</v>
      </c>
    </row>
    <row r="3356" ht="14.25" hidden="1" spans="1:14">
      <c r="A3356" s="334">
        <f>档案!A3355</f>
        <v>0</v>
      </c>
      <c r="B3356" s="334">
        <f ca="1" t="shared" si="528"/>
        <v>1</v>
      </c>
      <c r="D3356" s="334">
        <f ca="1" t="shared" si="536"/>
        <v>9</v>
      </c>
      <c r="E3356" s="327">
        <f ca="1" t="shared" si="537"/>
        <v>2017</v>
      </c>
      <c r="F3356" s="327" t="str">
        <f ca="1">VLOOKUP(D3356,档案!A:C,3,FALSE)</f>
        <v>武汉开明</v>
      </c>
      <c r="G3356" s="338" t="str">
        <f ca="1">VLOOKUP(D3356,档案!A:B,2,FALSE)</f>
        <v>农商行豹澥支行310028</v>
      </c>
      <c r="H3356" s="328">
        <f ca="1" t="shared" si="529"/>
        <v>45910</v>
      </c>
      <c r="I3356" s="344" t="str">
        <f ca="1" t="shared" si="530"/>
        <v>ETC扣款</v>
      </c>
      <c r="J3356" s="344" t="str">
        <f ca="1" t="shared" si="531"/>
        <v>项目成本</v>
      </c>
      <c r="K3356" s="345">
        <f ca="1" t="shared" si="532"/>
        <v>0</v>
      </c>
      <c r="L3356" s="345">
        <f ca="1" t="shared" si="533"/>
        <v>17.1</v>
      </c>
      <c r="M3356" s="345">
        <f ca="1" t="shared" si="534"/>
        <v>1594064.02</v>
      </c>
      <c r="N3356" s="345">
        <f ca="1" t="shared" si="535"/>
        <v>0</v>
      </c>
    </row>
    <row r="3357" ht="14.25" hidden="1" spans="1:14">
      <c r="A3357" s="334">
        <f>档案!A3356</f>
        <v>0</v>
      </c>
      <c r="B3357" s="334">
        <f ca="1" t="shared" si="528"/>
        <v>1</v>
      </c>
      <c r="D3357" s="334">
        <f ca="1" t="shared" si="536"/>
        <v>9</v>
      </c>
      <c r="E3357" s="327">
        <f ca="1" t="shared" si="537"/>
        <v>2018</v>
      </c>
      <c r="F3357" s="327" t="str">
        <f ca="1">VLOOKUP(D3357,档案!A:C,3,FALSE)</f>
        <v>武汉开明</v>
      </c>
      <c r="G3357" s="338" t="str">
        <f ca="1">VLOOKUP(D3357,档案!A:B,2,FALSE)</f>
        <v>农商行豹澥支行310028</v>
      </c>
      <c r="H3357" s="328">
        <f ca="1" t="shared" si="529"/>
        <v>45910</v>
      </c>
      <c r="I3357" s="344" t="str">
        <f ca="1" t="shared" si="530"/>
        <v>ETC扣款</v>
      </c>
      <c r="J3357" s="344" t="str">
        <f ca="1" t="shared" si="531"/>
        <v>项目成本</v>
      </c>
      <c r="K3357" s="345">
        <f ca="1" t="shared" si="532"/>
        <v>0</v>
      </c>
      <c r="L3357" s="345">
        <f ca="1" t="shared" si="533"/>
        <v>19</v>
      </c>
      <c r="M3357" s="345">
        <f ca="1" t="shared" si="534"/>
        <v>1594045.02</v>
      </c>
      <c r="N3357" s="345">
        <f ca="1" t="shared" si="535"/>
        <v>0</v>
      </c>
    </row>
    <row r="3358" ht="14.25" hidden="1" spans="1:14">
      <c r="A3358" s="334">
        <f>档案!A3357</f>
        <v>0</v>
      </c>
      <c r="B3358" s="334">
        <f ca="1" t="shared" si="528"/>
        <v>1</v>
      </c>
      <c r="D3358" s="334">
        <f ca="1" t="shared" si="536"/>
        <v>9</v>
      </c>
      <c r="E3358" s="327">
        <f ca="1" t="shared" si="537"/>
        <v>2019</v>
      </c>
      <c r="F3358" s="327" t="str">
        <f ca="1">VLOOKUP(D3358,档案!A:C,3,FALSE)</f>
        <v>武汉开明</v>
      </c>
      <c r="G3358" s="338" t="str">
        <f ca="1">VLOOKUP(D3358,档案!A:B,2,FALSE)</f>
        <v>农商行豹澥支行310028</v>
      </c>
      <c r="H3358" s="328">
        <f ca="1" t="shared" si="529"/>
        <v>45910</v>
      </c>
      <c r="I3358" s="344" t="str">
        <f ca="1" t="shared" si="530"/>
        <v>ETC扣款</v>
      </c>
      <c r="J3358" s="344" t="str">
        <f ca="1" t="shared" si="531"/>
        <v>项目成本</v>
      </c>
      <c r="K3358" s="345">
        <f ca="1" t="shared" si="532"/>
        <v>0</v>
      </c>
      <c r="L3358" s="345">
        <f ca="1" t="shared" si="533"/>
        <v>80.69</v>
      </c>
      <c r="M3358" s="345">
        <f ca="1" t="shared" si="534"/>
        <v>1593964.33</v>
      </c>
      <c r="N3358" s="345">
        <f ca="1" t="shared" si="535"/>
        <v>0</v>
      </c>
    </row>
    <row r="3359" ht="14.25" hidden="1" spans="1:14">
      <c r="A3359" s="334">
        <f>档案!A3358</f>
        <v>0</v>
      </c>
      <c r="B3359" s="334">
        <f ca="1" t="shared" si="528"/>
        <v>1</v>
      </c>
      <c r="D3359" s="334">
        <f ca="1" t="shared" si="536"/>
        <v>9</v>
      </c>
      <c r="E3359" s="327">
        <f ca="1" t="shared" si="537"/>
        <v>2020</v>
      </c>
      <c r="F3359" s="327" t="str">
        <f ca="1">VLOOKUP(D3359,档案!A:C,3,FALSE)</f>
        <v>武汉开明</v>
      </c>
      <c r="G3359" s="338" t="str">
        <f ca="1">VLOOKUP(D3359,档案!A:B,2,FALSE)</f>
        <v>农商行豹澥支行310028</v>
      </c>
      <c r="H3359" s="328">
        <f ca="1" t="shared" si="529"/>
        <v>45910</v>
      </c>
      <c r="I3359" s="344" t="str">
        <f ca="1" t="shared" si="530"/>
        <v>ETC扣款</v>
      </c>
      <c r="J3359" s="344" t="str">
        <f ca="1" t="shared" si="531"/>
        <v>项目成本</v>
      </c>
      <c r="K3359" s="345">
        <f ca="1" t="shared" si="532"/>
        <v>0</v>
      </c>
      <c r="L3359" s="345">
        <f ca="1" t="shared" si="533"/>
        <v>25.65</v>
      </c>
      <c r="M3359" s="345">
        <f ca="1" t="shared" si="534"/>
        <v>1593938.68</v>
      </c>
      <c r="N3359" s="345">
        <f ca="1" t="shared" si="535"/>
        <v>0</v>
      </c>
    </row>
    <row r="3360" ht="14.25" hidden="1" spans="1:14">
      <c r="A3360" s="334">
        <f>档案!A3359</f>
        <v>0</v>
      </c>
      <c r="B3360" s="334">
        <f ca="1" t="shared" si="528"/>
        <v>1</v>
      </c>
      <c r="D3360" s="334">
        <f ca="1" t="shared" si="536"/>
        <v>9</v>
      </c>
      <c r="E3360" s="327">
        <f ca="1" t="shared" si="537"/>
        <v>2021</v>
      </c>
      <c r="F3360" s="327" t="str">
        <f ca="1">VLOOKUP(D3360,档案!A:C,3,FALSE)</f>
        <v>武汉开明</v>
      </c>
      <c r="G3360" s="338" t="str">
        <f ca="1">VLOOKUP(D3360,档案!A:B,2,FALSE)</f>
        <v>农商行豹澥支行310028</v>
      </c>
      <c r="H3360" s="328">
        <f ca="1" t="shared" si="529"/>
        <v>45910</v>
      </c>
      <c r="I3360" s="344" t="str">
        <f ca="1" t="shared" si="530"/>
        <v>ETC扣款</v>
      </c>
      <c r="J3360" s="344" t="str">
        <f ca="1" t="shared" si="531"/>
        <v>项目成本</v>
      </c>
      <c r="K3360" s="345">
        <f ca="1" t="shared" si="532"/>
        <v>0</v>
      </c>
      <c r="L3360" s="345">
        <f ca="1" t="shared" si="533"/>
        <v>89.19</v>
      </c>
      <c r="M3360" s="345">
        <f ca="1" t="shared" si="534"/>
        <v>1593849.49</v>
      </c>
      <c r="N3360" s="345">
        <f ca="1" t="shared" si="535"/>
        <v>0</v>
      </c>
    </row>
    <row r="3361" ht="14.25" hidden="1" spans="1:14">
      <c r="A3361" s="334">
        <f>档案!A3360</f>
        <v>0</v>
      </c>
      <c r="B3361" s="334">
        <f ca="1" t="shared" si="528"/>
        <v>1</v>
      </c>
      <c r="D3361" s="334">
        <f ca="1" t="shared" si="536"/>
        <v>9</v>
      </c>
      <c r="E3361" s="327">
        <f ca="1" t="shared" si="537"/>
        <v>2022</v>
      </c>
      <c r="F3361" s="327" t="str">
        <f ca="1">VLOOKUP(D3361,档案!A:C,3,FALSE)</f>
        <v>武汉开明</v>
      </c>
      <c r="G3361" s="338" t="str">
        <f ca="1">VLOOKUP(D3361,档案!A:B,2,FALSE)</f>
        <v>农商行豹澥支行310028</v>
      </c>
      <c r="H3361" s="328">
        <f ca="1" t="shared" si="529"/>
        <v>45910</v>
      </c>
      <c r="I3361" s="344" t="str">
        <f ca="1" t="shared" si="530"/>
        <v>武汉农商行转武汉浦发</v>
      </c>
      <c r="J3361" s="344" t="str">
        <f ca="1" t="shared" si="531"/>
        <v>转出他行或提现</v>
      </c>
      <c r="K3361" s="345">
        <f ca="1" t="shared" si="532"/>
        <v>0</v>
      </c>
      <c r="L3361" s="345">
        <f ca="1" t="shared" si="533"/>
        <v>1000000</v>
      </c>
      <c r="M3361" s="345">
        <f ca="1" t="shared" si="534"/>
        <v>593849.490000001</v>
      </c>
      <c r="N3361" s="345">
        <f ca="1" t="shared" si="535"/>
        <v>0</v>
      </c>
    </row>
    <row r="3362" ht="14.25" hidden="1" spans="1:14">
      <c r="A3362" s="334">
        <f>档案!A3361</f>
        <v>0</v>
      </c>
      <c r="B3362" s="334">
        <f ca="1" t="shared" si="528"/>
        <v>1</v>
      </c>
      <c r="D3362" s="334">
        <f ca="1" t="shared" si="536"/>
        <v>9</v>
      </c>
      <c r="E3362" s="327">
        <f ca="1" t="shared" si="537"/>
        <v>2023</v>
      </c>
      <c r="F3362" s="327" t="str">
        <f ca="1">VLOOKUP(D3362,档案!A:C,3,FALSE)</f>
        <v>武汉开明</v>
      </c>
      <c r="G3362" s="338" t="str">
        <f ca="1">VLOOKUP(D3362,档案!A:B,2,FALSE)</f>
        <v>农商行豹澥支行310028</v>
      </c>
      <c r="H3362" s="328">
        <f ca="1" t="shared" si="529"/>
        <v>45910</v>
      </c>
      <c r="I3362" s="344" t="str">
        <f ca="1" t="shared" si="530"/>
        <v>武汉农商行转武汉浦发</v>
      </c>
      <c r="J3362" s="344" t="str">
        <f ca="1" t="shared" si="531"/>
        <v>转出他行或提现</v>
      </c>
      <c r="K3362" s="345">
        <f ca="1" t="shared" si="532"/>
        <v>0</v>
      </c>
      <c r="L3362" s="345">
        <f ca="1" t="shared" si="533"/>
        <v>590000</v>
      </c>
      <c r="M3362" s="345">
        <f ca="1" t="shared" si="534"/>
        <v>3849.49000000069</v>
      </c>
      <c r="N3362" s="345">
        <f ca="1" t="shared" si="535"/>
        <v>0</v>
      </c>
    </row>
    <row r="3363" ht="14.25" hidden="1" spans="1:14">
      <c r="A3363" s="334">
        <f>档案!A3362</f>
        <v>0</v>
      </c>
      <c r="B3363" s="334">
        <f ca="1" t="shared" si="528"/>
        <v>1</v>
      </c>
      <c r="D3363" s="334">
        <f ca="1" t="shared" si="536"/>
        <v>9</v>
      </c>
      <c r="E3363" s="327">
        <f ca="1" t="shared" si="537"/>
        <v>2024</v>
      </c>
      <c r="F3363" s="327" t="str">
        <f ca="1">VLOOKUP(D3363,档案!A:C,3,FALSE)</f>
        <v>武汉开明</v>
      </c>
      <c r="G3363" s="338" t="str">
        <f ca="1">VLOOKUP(D3363,档案!A:B,2,FALSE)</f>
        <v>农商行豹澥支行310028</v>
      </c>
      <c r="H3363" s="328">
        <f ca="1" t="shared" si="529"/>
        <v>45910</v>
      </c>
      <c r="I3363" s="344" t="str">
        <f ca="1" t="shared" si="530"/>
        <v>收到王先梅邮政户转款</v>
      </c>
      <c r="J3363" s="344" t="str">
        <f ca="1" t="shared" si="531"/>
        <v>他行转入或存现</v>
      </c>
      <c r="K3363" s="345">
        <f ca="1" t="shared" si="532"/>
        <v>10000</v>
      </c>
      <c r="L3363" s="345">
        <f ca="1" t="shared" si="533"/>
        <v>0</v>
      </c>
      <c r="M3363" s="345">
        <f ca="1" t="shared" si="534"/>
        <v>13849.4900000007</v>
      </c>
      <c r="N3363" s="345">
        <f ca="1" t="shared" si="535"/>
        <v>0</v>
      </c>
    </row>
    <row r="3364" ht="14.25" hidden="1" spans="1:14">
      <c r="A3364" s="334">
        <f>档案!A3363</f>
        <v>0</v>
      </c>
      <c r="B3364" s="334">
        <f ca="1" t="shared" si="528"/>
        <v>1</v>
      </c>
      <c r="D3364" s="334">
        <f ca="1" t="shared" si="536"/>
        <v>9</v>
      </c>
      <c r="E3364" s="327">
        <f ca="1" t="shared" si="537"/>
        <v>2025</v>
      </c>
      <c r="F3364" s="327" t="str">
        <f ca="1">VLOOKUP(D3364,档案!A:C,3,FALSE)</f>
        <v>武汉开明</v>
      </c>
      <c r="G3364" s="338" t="str">
        <f ca="1">VLOOKUP(D3364,档案!A:B,2,FALSE)</f>
        <v>农商行豹澥支行310028</v>
      </c>
      <c r="H3364" s="328">
        <f ca="1" t="shared" si="529"/>
        <v>45910</v>
      </c>
      <c r="I3364" s="344" t="str">
        <f ca="1" t="shared" si="530"/>
        <v>收到王先梅邮政户转款</v>
      </c>
      <c r="J3364" s="344" t="str">
        <f ca="1" t="shared" si="531"/>
        <v>他行转入或存现</v>
      </c>
      <c r="K3364" s="345">
        <f ca="1" t="shared" si="532"/>
        <v>10000</v>
      </c>
      <c r="L3364" s="345">
        <f ca="1" t="shared" si="533"/>
        <v>0</v>
      </c>
      <c r="M3364" s="345">
        <f ca="1" t="shared" si="534"/>
        <v>23849.4900000007</v>
      </c>
      <c r="N3364" s="345">
        <f ca="1" t="shared" si="535"/>
        <v>0</v>
      </c>
    </row>
    <row r="3365" ht="14.25" hidden="1" spans="1:14">
      <c r="A3365" s="334">
        <f>档案!A3364</f>
        <v>0</v>
      </c>
      <c r="B3365" s="334">
        <f ca="1" t="shared" si="528"/>
        <v>1</v>
      </c>
      <c r="D3365" s="334">
        <f ca="1" t="shared" si="536"/>
        <v>9</v>
      </c>
      <c r="E3365" s="327">
        <f ca="1" t="shared" si="537"/>
        <v>2026</v>
      </c>
      <c r="F3365" s="327" t="str">
        <f ca="1">VLOOKUP(D3365,档案!A:C,3,FALSE)</f>
        <v>武汉开明</v>
      </c>
      <c r="G3365" s="338" t="str">
        <f ca="1">VLOOKUP(D3365,档案!A:B,2,FALSE)</f>
        <v>农商行豹澥支行310028</v>
      </c>
      <c r="H3365" s="328">
        <f ca="1" t="shared" si="529"/>
        <v>45911</v>
      </c>
      <c r="I3365" s="344" t="str">
        <f ca="1" t="shared" si="530"/>
        <v>ETC扣款</v>
      </c>
      <c r="J3365" s="344" t="str">
        <f ca="1" t="shared" si="531"/>
        <v>项目成本</v>
      </c>
      <c r="K3365" s="345">
        <f ca="1" t="shared" si="532"/>
        <v>0</v>
      </c>
      <c r="L3365" s="345">
        <f ca="1" t="shared" si="533"/>
        <v>21.7</v>
      </c>
      <c r="M3365" s="345">
        <f ca="1" t="shared" si="534"/>
        <v>23827.7900000007</v>
      </c>
      <c r="N3365" s="345">
        <f ca="1" t="shared" si="535"/>
        <v>0</v>
      </c>
    </row>
    <row r="3366" ht="14.25" hidden="1" spans="1:14">
      <c r="A3366" s="334">
        <f>档案!A3365</f>
        <v>0</v>
      </c>
      <c r="B3366" s="334">
        <f ca="1" t="shared" si="528"/>
        <v>1</v>
      </c>
      <c r="D3366" s="334">
        <f ca="1" t="shared" si="536"/>
        <v>9</v>
      </c>
      <c r="E3366" s="327">
        <f ca="1" t="shared" si="537"/>
        <v>2027</v>
      </c>
      <c r="F3366" s="327" t="str">
        <f ca="1">VLOOKUP(D3366,档案!A:C,3,FALSE)</f>
        <v>武汉开明</v>
      </c>
      <c r="G3366" s="338" t="str">
        <f ca="1">VLOOKUP(D3366,档案!A:B,2,FALSE)</f>
        <v>农商行豹澥支行310028</v>
      </c>
      <c r="H3366" s="328">
        <f ca="1" t="shared" si="529"/>
        <v>45911</v>
      </c>
      <c r="I3366" s="344" t="str">
        <f ca="1" t="shared" si="530"/>
        <v>收到王先梅邮政户转款</v>
      </c>
      <c r="J3366" s="344" t="str">
        <f ca="1" t="shared" si="531"/>
        <v>他行转入或存现</v>
      </c>
      <c r="K3366" s="345">
        <f ca="1" t="shared" si="532"/>
        <v>10000</v>
      </c>
      <c r="L3366" s="345">
        <f ca="1" t="shared" si="533"/>
        <v>0</v>
      </c>
      <c r="M3366" s="345">
        <f ca="1" t="shared" si="534"/>
        <v>33827.7900000007</v>
      </c>
      <c r="N3366" s="345">
        <f ca="1" t="shared" si="535"/>
        <v>0</v>
      </c>
    </row>
    <row r="3367" ht="14.25" hidden="1" spans="1:14">
      <c r="A3367" s="334">
        <f>档案!A3366</f>
        <v>0</v>
      </c>
      <c r="B3367" s="334">
        <f ca="1" t="shared" si="528"/>
        <v>1</v>
      </c>
      <c r="D3367" s="334">
        <f ca="1" t="shared" si="536"/>
        <v>9</v>
      </c>
      <c r="E3367" s="327">
        <f ca="1" t="shared" si="537"/>
        <v>2028</v>
      </c>
      <c r="F3367" s="327" t="str">
        <f ca="1">VLOOKUP(D3367,档案!A:C,3,FALSE)</f>
        <v>武汉开明</v>
      </c>
      <c r="G3367" s="338" t="str">
        <f ca="1">VLOOKUP(D3367,档案!A:B,2,FALSE)</f>
        <v>农商行豹澥支行310028</v>
      </c>
      <c r="H3367" s="328">
        <f ca="1" t="shared" si="529"/>
        <v>45911</v>
      </c>
      <c r="I3367" s="344" t="str">
        <f ca="1" t="shared" si="530"/>
        <v>收到王先梅邮政户转款</v>
      </c>
      <c r="J3367" s="344" t="str">
        <f ca="1" t="shared" si="531"/>
        <v>他行转入或存现</v>
      </c>
      <c r="K3367" s="345">
        <f ca="1" t="shared" si="532"/>
        <v>10000</v>
      </c>
      <c r="L3367" s="345">
        <f ca="1" t="shared" si="533"/>
        <v>0</v>
      </c>
      <c r="M3367" s="345">
        <f ca="1" t="shared" si="534"/>
        <v>43827.7900000007</v>
      </c>
      <c r="N3367" s="345">
        <f ca="1" t="shared" si="535"/>
        <v>0</v>
      </c>
    </row>
    <row r="3368" ht="14.25" hidden="1" spans="1:14">
      <c r="A3368" s="334">
        <f>档案!A3367</f>
        <v>0</v>
      </c>
      <c r="B3368" s="334">
        <f ca="1" t="shared" si="528"/>
        <v>1</v>
      </c>
      <c r="D3368" s="334">
        <f ca="1" t="shared" si="536"/>
        <v>9</v>
      </c>
      <c r="E3368" s="327">
        <f ca="1" t="shared" si="537"/>
        <v>2029</v>
      </c>
      <c r="F3368" s="327" t="str">
        <f ca="1">VLOOKUP(D3368,档案!A:C,3,FALSE)</f>
        <v>武汉开明</v>
      </c>
      <c r="G3368" s="338" t="str">
        <f ca="1">VLOOKUP(D3368,档案!A:B,2,FALSE)</f>
        <v>农商行豹澥支行310028</v>
      </c>
      <c r="H3368" s="328">
        <f ca="1" t="shared" si="529"/>
        <v>45911</v>
      </c>
      <c r="I3368" s="344" t="str">
        <f ca="1" t="shared" si="530"/>
        <v>收到王先梅邮政户转款</v>
      </c>
      <c r="J3368" s="344" t="str">
        <f ca="1" t="shared" si="531"/>
        <v>他行转入或存现</v>
      </c>
      <c r="K3368" s="345">
        <f ca="1" t="shared" si="532"/>
        <v>10000</v>
      </c>
      <c r="L3368" s="345">
        <f ca="1" t="shared" si="533"/>
        <v>0</v>
      </c>
      <c r="M3368" s="345">
        <f ca="1" t="shared" si="534"/>
        <v>53827.7900000007</v>
      </c>
      <c r="N3368" s="345">
        <f ca="1" t="shared" si="535"/>
        <v>0</v>
      </c>
    </row>
    <row r="3369" ht="14.25" hidden="1" spans="1:14">
      <c r="A3369" s="334">
        <f>档案!A3368</f>
        <v>0</v>
      </c>
      <c r="B3369" s="334">
        <f ca="1" t="shared" si="528"/>
        <v>1</v>
      </c>
      <c r="D3369" s="334">
        <f ca="1" t="shared" si="536"/>
        <v>9</v>
      </c>
      <c r="E3369" s="327">
        <f ca="1" t="shared" si="537"/>
        <v>2030</v>
      </c>
      <c r="F3369" s="327" t="str">
        <f ca="1">VLOOKUP(D3369,档案!A:C,3,FALSE)</f>
        <v>武汉开明</v>
      </c>
      <c r="G3369" s="338" t="str">
        <f ca="1">VLOOKUP(D3369,档案!A:B,2,FALSE)</f>
        <v>农商行豹澥支行310028</v>
      </c>
      <c r="H3369" s="328">
        <f ca="1" t="shared" si="529"/>
        <v>45911</v>
      </c>
      <c r="I3369" s="344" t="str">
        <f ca="1" t="shared" si="530"/>
        <v>收到王先梅邮政户转款</v>
      </c>
      <c r="J3369" s="344" t="str">
        <f ca="1" t="shared" si="531"/>
        <v>他行转入或存现</v>
      </c>
      <c r="K3369" s="345">
        <f ca="1" t="shared" si="532"/>
        <v>5000</v>
      </c>
      <c r="L3369" s="345">
        <f ca="1" t="shared" si="533"/>
        <v>0</v>
      </c>
      <c r="M3369" s="345">
        <f ca="1" t="shared" si="534"/>
        <v>58827.7900000007</v>
      </c>
      <c r="N3369" s="345">
        <f ca="1" t="shared" si="535"/>
        <v>0</v>
      </c>
    </row>
    <row r="3370" ht="14.25" hidden="1" spans="1:14">
      <c r="A3370" s="334">
        <f>档案!A3369</f>
        <v>0</v>
      </c>
      <c r="B3370" s="334">
        <f ca="1" t="shared" si="528"/>
        <v>1</v>
      </c>
      <c r="D3370" s="334">
        <f ca="1" t="shared" si="536"/>
        <v>9</v>
      </c>
      <c r="E3370" s="327">
        <f ca="1" t="shared" si="537"/>
        <v>2031</v>
      </c>
      <c r="F3370" s="327" t="str">
        <f ca="1">VLOOKUP(D3370,档案!A:C,3,FALSE)</f>
        <v>武汉开明</v>
      </c>
      <c r="G3370" s="338" t="str">
        <f ca="1">VLOOKUP(D3370,档案!A:B,2,FALSE)</f>
        <v>农商行豹澥支行310028</v>
      </c>
      <c r="H3370" s="328">
        <f ca="1" t="shared" si="529"/>
        <v>45911</v>
      </c>
      <c r="I3370" s="344" t="str">
        <f ca="1" t="shared" si="530"/>
        <v>收到武汉华夏转款</v>
      </c>
      <c r="J3370" s="344" t="str">
        <f ca="1" t="shared" si="531"/>
        <v>他行转入或存现</v>
      </c>
      <c r="K3370" s="345">
        <f ca="1" t="shared" si="532"/>
        <v>120000</v>
      </c>
      <c r="L3370" s="345">
        <f ca="1" t="shared" si="533"/>
        <v>0</v>
      </c>
      <c r="M3370" s="345">
        <f ca="1" t="shared" si="534"/>
        <v>178827.790000001</v>
      </c>
      <c r="N3370" s="345">
        <f ca="1" t="shared" si="535"/>
        <v>0</v>
      </c>
    </row>
    <row r="3371" ht="14.25" hidden="1" spans="1:14">
      <c r="A3371" s="334">
        <f>档案!A3370</f>
        <v>0</v>
      </c>
      <c r="B3371" s="334">
        <f ca="1" t="shared" si="528"/>
        <v>1</v>
      </c>
      <c r="D3371" s="334">
        <f ca="1" t="shared" si="536"/>
        <v>9</v>
      </c>
      <c r="E3371" s="327">
        <f ca="1" t="shared" si="537"/>
        <v>2032</v>
      </c>
      <c r="F3371" s="327" t="str">
        <f ca="1">VLOOKUP(D3371,档案!A:C,3,FALSE)</f>
        <v>武汉开明</v>
      </c>
      <c r="G3371" s="338" t="str">
        <f ca="1">VLOOKUP(D3371,档案!A:B,2,FALSE)</f>
        <v>农商行豹澥支行310028</v>
      </c>
      <c r="H3371" s="328">
        <f ca="1" t="shared" si="529"/>
        <v>45911</v>
      </c>
      <c r="I3371" s="344" t="str">
        <f ca="1" t="shared" si="530"/>
        <v>转黎国海贷款手续费</v>
      </c>
      <c r="J3371" s="344" t="str">
        <f ca="1" t="shared" si="531"/>
        <v>付日常费用</v>
      </c>
      <c r="K3371" s="345">
        <f ca="1" t="shared" si="532"/>
        <v>0</v>
      </c>
      <c r="L3371" s="345">
        <f ca="1" t="shared" si="533"/>
        <v>90000</v>
      </c>
      <c r="M3371" s="345">
        <f ca="1" t="shared" si="534"/>
        <v>88827.7900000007</v>
      </c>
      <c r="N3371" s="345">
        <f ca="1" t="shared" si="535"/>
        <v>0</v>
      </c>
    </row>
    <row r="3372" ht="14.25" hidden="1" spans="1:14">
      <c r="A3372" s="334">
        <f>档案!A3371</f>
        <v>0</v>
      </c>
      <c r="B3372" s="334">
        <f ca="1" t="shared" si="528"/>
        <v>1</v>
      </c>
      <c r="D3372" s="334">
        <f ca="1" t="shared" si="536"/>
        <v>9</v>
      </c>
      <c r="E3372" s="327">
        <f ca="1" t="shared" si="537"/>
        <v>2033</v>
      </c>
      <c r="F3372" s="327" t="str">
        <f ca="1">VLOOKUP(D3372,档案!A:C,3,FALSE)</f>
        <v>武汉开明</v>
      </c>
      <c r="G3372" s="338" t="str">
        <f ca="1">VLOOKUP(D3372,档案!A:B,2,FALSE)</f>
        <v>农商行豹澥支行310028</v>
      </c>
      <c r="H3372" s="328">
        <f ca="1" t="shared" si="529"/>
        <v>45911</v>
      </c>
      <c r="I3372" s="344" t="str">
        <f ca="1" t="shared" si="530"/>
        <v>转杨婷代缴9月青海发投外经证税费</v>
      </c>
      <c r="J3372" s="344" t="str">
        <f ca="1" t="shared" si="531"/>
        <v>付日常费用</v>
      </c>
      <c r="K3372" s="345">
        <f ca="1" t="shared" si="532"/>
        <v>0</v>
      </c>
      <c r="L3372" s="345">
        <f ca="1" t="shared" si="533"/>
        <v>9995.4</v>
      </c>
      <c r="M3372" s="345">
        <f ca="1" t="shared" si="534"/>
        <v>78832.3900000007</v>
      </c>
      <c r="N3372" s="345">
        <f ca="1" t="shared" si="535"/>
        <v>0</v>
      </c>
    </row>
    <row r="3373" ht="14.25" hidden="1" spans="1:14">
      <c r="A3373" s="334">
        <f>档案!A3372</f>
        <v>0</v>
      </c>
      <c r="B3373" s="334">
        <f ca="1" t="shared" si="528"/>
        <v>1</v>
      </c>
      <c r="D3373" s="334">
        <f ca="1" t="shared" si="536"/>
        <v>9</v>
      </c>
      <c r="E3373" s="327">
        <f ca="1" t="shared" si="537"/>
        <v>2034</v>
      </c>
      <c r="F3373" s="327" t="str">
        <f ca="1">VLOOKUP(D3373,档案!A:C,3,FALSE)</f>
        <v>武汉开明</v>
      </c>
      <c r="G3373" s="338" t="str">
        <f ca="1">VLOOKUP(D3373,档案!A:B,2,FALSE)</f>
        <v>农商行豹澥支行310028</v>
      </c>
      <c r="H3373" s="328">
        <f ca="1" t="shared" si="529"/>
        <v>45911</v>
      </c>
      <c r="I3373" s="344" t="str">
        <f ca="1" t="shared" si="530"/>
        <v>ETC扣款</v>
      </c>
      <c r="J3373" s="344" t="str">
        <f ca="1" t="shared" si="531"/>
        <v>项目成本</v>
      </c>
      <c r="K3373" s="345">
        <f ca="1" t="shared" si="532"/>
        <v>0</v>
      </c>
      <c r="L3373" s="345">
        <f ca="1" t="shared" si="533"/>
        <v>7.6</v>
      </c>
      <c r="M3373" s="345">
        <f ca="1" t="shared" si="534"/>
        <v>78824.7900000007</v>
      </c>
      <c r="N3373" s="345">
        <f ca="1" t="shared" si="535"/>
        <v>0</v>
      </c>
    </row>
    <row r="3374" ht="14.25" hidden="1" spans="1:14">
      <c r="A3374" s="334">
        <f>档案!A3373</f>
        <v>0</v>
      </c>
      <c r="B3374" s="334">
        <f ca="1" t="shared" si="528"/>
        <v>1</v>
      </c>
      <c r="D3374" s="334">
        <f ca="1" t="shared" si="536"/>
        <v>9</v>
      </c>
      <c r="E3374" s="327">
        <f ca="1" t="shared" si="537"/>
        <v>2035</v>
      </c>
      <c r="F3374" s="327" t="str">
        <f ca="1">VLOOKUP(D3374,档案!A:C,3,FALSE)</f>
        <v>武汉开明</v>
      </c>
      <c r="G3374" s="338" t="str">
        <f ca="1">VLOOKUP(D3374,档案!A:B,2,FALSE)</f>
        <v>农商行豹澥支行310028</v>
      </c>
      <c r="H3374" s="328">
        <f ca="1" t="shared" si="529"/>
        <v>45911</v>
      </c>
      <c r="I3374" s="344" t="str">
        <f ca="1" t="shared" si="530"/>
        <v>ETC扣款</v>
      </c>
      <c r="J3374" s="344" t="str">
        <f ca="1" t="shared" si="531"/>
        <v>项目成本</v>
      </c>
      <c r="K3374" s="345">
        <f ca="1" t="shared" si="532"/>
        <v>0</v>
      </c>
      <c r="L3374" s="345">
        <f ca="1" t="shared" si="533"/>
        <v>21.7</v>
      </c>
      <c r="M3374" s="345">
        <f ca="1" t="shared" si="534"/>
        <v>78803.0900000007</v>
      </c>
      <c r="N3374" s="345">
        <f ca="1" t="shared" si="535"/>
        <v>0</v>
      </c>
    </row>
    <row r="3375" ht="14.25" hidden="1" spans="1:14">
      <c r="A3375" s="334">
        <f>档案!A3374</f>
        <v>0</v>
      </c>
      <c r="B3375" s="334">
        <f ca="1" t="shared" si="528"/>
        <v>1</v>
      </c>
      <c r="D3375" s="334">
        <f ca="1" t="shared" si="536"/>
        <v>9</v>
      </c>
      <c r="E3375" s="327">
        <f ca="1" t="shared" si="537"/>
        <v>2036</v>
      </c>
      <c r="F3375" s="327" t="str">
        <f ca="1">VLOOKUP(D3375,档案!A:C,3,FALSE)</f>
        <v>武汉开明</v>
      </c>
      <c r="G3375" s="338" t="str">
        <f ca="1">VLOOKUP(D3375,档案!A:B,2,FALSE)</f>
        <v>农商行豹澥支行310028</v>
      </c>
      <c r="H3375" s="328">
        <f ca="1" t="shared" si="529"/>
        <v>45912</v>
      </c>
      <c r="I3375" s="344" t="str">
        <f ca="1" t="shared" si="530"/>
        <v>ETC扣款</v>
      </c>
      <c r="J3375" s="344" t="str">
        <f ca="1" t="shared" si="531"/>
        <v>项目成本</v>
      </c>
      <c r="K3375" s="345">
        <f ca="1" t="shared" si="532"/>
        <v>0</v>
      </c>
      <c r="L3375" s="345">
        <f ca="1" t="shared" si="533"/>
        <v>27.45</v>
      </c>
      <c r="M3375" s="345">
        <f ca="1" t="shared" si="534"/>
        <v>78775.6400000007</v>
      </c>
      <c r="N3375" s="345">
        <f ca="1" t="shared" si="535"/>
        <v>0</v>
      </c>
    </row>
    <row r="3376" ht="14.25" hidden="1" spans="1:14">
      <c r="A3376" s="334">
        <f>档案!A3375</f>
        <v>0</v>
      </c>
      <c r="B3376" s="334">
        <f ca="1" t="shared" si="528"/>
        <v>1</v>
      </c>
      <c r="D3376" s="334">
        <f ca="1" t="shared" si="536"/>
        <v>9</v>
      </c>
      <c r="E3376" s="327">
        <f ca="1" t="shared" si="537"/>
        <v>2037</v>
      </c>
      <c r="F3376" s="327" t="str">
        <f ca="1">VLOOKUP(D3376,档案!A:C,3,FALSE)</f>
        <v>武汉开明</v>
      </c>
      <c r="G3376" s="338" t="str">
        <f ca="1">VLOOKUP(D3376,档案!A:B,2,FALSE)</f>
        <v>农商行豹澥支行310028</v>
      </c>
      <c r="H3376" s="328">
        <f ca="1" t="shared" si="529"/>
        <v>45912</v>
      </c>
      <c r="I3376" s="344" t="str">
        <f ca="1" t="shared" si="530"/>
        <v>ETC扣款</v>
      </c>
      <c r="J3376" s="344" t="str">
        <f ca="1" t="shared" si="531"/>
        <v>项目成本</v>
      </c>
      <c r="K3376" s="345">
        <f ca="1" t="shared" si="532"/>
        <v>0</v>
      </c>
      <c r="L3376" s="345">
        <f ca="1" t="shared" si="533"/>
        <v>65.5</v>
      </c>
      <c r="M3376" s="345">
        <f ca="1" t="shared" si="534"/>
        <v>78710.1400000007</v>
      </c>
      <c r="N3376" s="345">
        <f ca="1" t="shared" si="535"/>
        <v>0</v>
      </c>
    </row>
    <row r="3377" ht="14.25" hidden="1" spans="1:14">
      <c r="A3377" s="334">
        <f>档案!A3376</f>
        <v>0</v>
      </c>
      <c r="B3377" s="334">
        <f ca="1" t="shared" si="528"/>
        <v>1</v>
      </c>
      <c r="D3377" s="334">
        <f ca="1" t="shared" si="536"/>
        <v>9</v>
      </c>
      <c r="E3377" s="327">
        <f ca="1" t="shared" si="537"/>
        <v>2038</v>
      </c>
      <c r="F3377" s="327" t="str">
        <f ca="1">VLOOKUP(D3377,档案!A:C,3,FALSE)</f>
        <v>武汉开明</v>
      </c>
      <c r="G3377" s="338" t="str">
        <f ca="1">VLOOKUP(D3377,档案!A:B,2,FALSE)</f>
        <v>农商行豹澥支行310028</v>
      </c>
      <c r="H3377" s="328">
        <f ca="1" t="shared" si="529"/>
        <v>45912</v>
      </c>
      <c r="I3377" s="344" t="str">
        <f ca="1" t="shared" si="530"/>
        <v>收到王先梅邮政户转款</v>
      </c>
      <c r="J3377" s="344" t="str">
        <f ca="1" t="shared" si="531"/>
        <v>他行转入或存现</v>
      </c>
      <c r="K3377" s="345">
        <f ca="1" t="shared" si="532"/>
        <v>30000</v>
      </c>
      <c r="L3377" s="345">
        <f ca="1" t="shared" si="533"/>
        <v>0</v>
      </c>
      <c r="M3377" s="345">
        <f ca="1" t="shared" si="534"/>
        <v>108710.140000001</v>
      </c>
      <c r="N3377" s="345">
        <f ca="1" t="shared" si="535"/>
        <v>0</v>
      </c>
    </row>
    <row r="3378" ht="14.25" hidden="1" spans="1:14">
      <c r="A3378" s="334">
        <f>档案!A3377</f>
        <v>0</v>
      </c>
      <c r="B3378" s="334">
        <f ca="1" t="shared" si="528"/>
        <v>1</v>
      </c>
      <c r="D3378" s="334">
        <f ca="1" t="shared" si="536"/>
        <v>9</v>
      </c>
      <c r="E3378" s="327">
        <f ca="1" t="shared" si="537"/>
        <v>2039</v>
      </c>
      <c r="F3378" s="327" t="str">
        <f ca="1">VLOOKUP(D3378,档案!A:C,3,FALSE)</f>
        <v>武汉开明</v>
      </c>
      <c r="G3378" s="338" t="str">
        <f ca="1">VLOOKUP(D3378,档案!A:B,2,FALSE)</f>
        <v>农商行豹澥支行310028</v>
      </c>
      <c r="H3378" s="328">
        <f ca="1" t="shared" si="529"/>
        <v>45912</v>
      </c>
      <c r="I3378" s="344" t="str">
        <f ca="1" t="shared" si="530"/>
        <v>收到武汉浦发转款</v>
      </c>
      <c r="J3378" s="344" t="str">
        <f ca="1" t="shared" si="531"/>
        <v>他行转入或存现</v>
      </c>
      <c r="K3378" s="345">
        <f ca="1" t="shared" si="532"/>
        <v>40000</v>
      </c>
      <c r="L3378" s="345">
        <f ca="1" t="shared" si="533"/>
        <v>0</v>
      </c>
      <c r="M3378" s="345">
        <f ca="1" t="shared" si="534"/>
        <v>148710.140000001</v>
      </c>
      <c r="N3378" s="345">
        <f ca="1" t="shared" si="535"/>
        <v>0</v>
      </c>
    </row>
    <row r="3379" ht="14.25" hidden="1" spans="1:14">
      <c r="A3379" s="334">
        <f>档案!A3378</f>
        <v>0</v>
      </c>
      <c r="B3379" s="334">
        <f ca="1" t="shared" si="528"/>
        <v>1</v>
      </c>
      <c r="D3379" s="334">
        <f ca="1" t="shared" si="536"/>
        <v>9</v>
      </c>
      <c r="E3379" s="327">
        <f ca="1" t="shared" si="537"/>
        <v>2040</v>
      </c>
      <c r="F3379" s="327" t="str">
        <f ca="1">VLOOKUP(D3379,档案!A:C,3,FALSE)</f>
        <v>武汉开明</v>
      </c>
      <c r="G3379" s="338" t="str">
        <f ca="1">VLOOKUP(D3379,档案!A:B,2,FALSE)</f>
        <v>农商行豹澥支行310028</v>
      </c>
      <c r="H3379" s="328">
        <f ca="1" t="shared" si="529"/>
        <v>45912</v>
      </c>
      <c r="I3379" s="344" t="str">
        <f ca="1" t="shared" si="530"/>
        <v>转湖北中行</v>
      </c>
      <c r="J3379" s="344" t="str">
        <f ca="1" t="shared" si="531"/>
        <v>转出他行或提现</v>
      </c>
      <c r="K3379" s="345">
        <f ca="1" t="shared" si="532"/>
        <v>0</v>
      </c>
      <c r="L3379" s="345">
        <f ca="1" t="shared" si="533"/>
        <v>70000</v>
      </c>
      <c r="M3379" s="345">
        <f ca="1" t="shared" si="534"/>
        <v>78710.1400000007</v>
      </c>
      <c r="N3379" s="345">
        <f ca="1" t="shared" si="535"/>
        <v>0</v>
      </c>
    </row>
    <row r="3380" ht="14.25" hidden="1" spans="1:14">
      <c r="A3380" s="334">
        <f>档案!A3379</f>
        <v>0</v>
      </c>
      <c r="B3380" s="334">
        <f ca="1" t="shared" si="528"/>
        <v>1</v>
      </c>
      <c r="D3380" s="334">
        <f ca="1" t="shared" si="536"/>
        <v>9</v>
      </c>
      <c r="E3380" s="327">
        <f ca="1" t="shared" si="537"/>
        <v>2041</v>
      </c>
      <c r="F3380" s="327" t="str">
        <f ca="1">VLOOKUP(D3380,档案!A:C,3,FALSE)</f>
        <v>武汉开明</v>
      </c>
      <c r="G3380" s="338" t="str">
        <f ca="1">VLOOKUP(D3380,档案!A:B,2,FALSE)</f>
        <v>农商行豹澥支行310028</v>
      </c>
      <c r="H3380" s="328">
        <f ca="1" t="shared" si="529"/>
        <v>45912</v>
      </c>
      <c r="I3380" s="344" t="str">
        <f ca="1" t="shared" si="530"/>
        <v>生产部李权智用款鄂A T7P87车辆保养付姚煜均--个人</v>
      </c>
      <c r="J3380" s="344" t="str">
        <f ca="1" t="shared" si="531"/>
        <v>项目成本</v>
      </c>
      <c r="K3380" s="345">
        <f ca="1" t="shared" si="532"/>
        <v>0</v>
      </c>
      <c r="L3380" s="345">
        <f ca="1" t="shared" si="533"/>
        <v>260</v>
      </c>
      <c r="M3380" s="345">
        <f ca="1" t="shared" si="534"/>
        <v>78450.1400000007</v>
      </c>
      <c r="N3380" s="345">
        <f ca="1" t="shared" si="535"/>
        <v>0</v>
      </c>
    </row>
    <row r="3381" ht="14.25" hidden="1" spans="1:14">
      <c r="A3381" s="334">
        <f>档案!A3380</f>
        <v>0</v>
      </c>
      <c r="B3381" s="334">
        <f ca="1" t="shared" si="528"/>
        <v>1</v>
      </c>
      <c r="D3381" s="334">
        <f ca="1" t="shared" si="536"/>
        <v>9</v>
      </c>
      <c r="E3381" s="327">
        <f ca="1" t="shared" si="537"/>
        <v>2042</v>
      </c>
      <c r="F3381" s="327" t="str">
        <f ca="1">VLOOKUP(D3381,档案!A:C,3,FALSE)</f>
        <v>武汉开明</v>
      </c>
      <c r="G3381" s="338" t="str">
        <f ca="1">VLOOKUP(D3381,档案!A:B,2,FALSE)</f>
        <v>农商行豹澥支行310028</v>
      </c>
      <c r="H3381" s="328">
        <f ca="1" t="shared" si="529"/>
        <v>45912</v>
      </c>
      <c r="I3381" s="344" t="str">
        <f ca="1" t="shared" si="530"/>
        <v>生产部林维用款日照钢铁项目朱晓举团队2025年6月24日至2025年7月19日房租，共计2400元。付李纪国--个人</v>
      </c>
      <c r="J3381" s="344" t="str">
        <f ca="1" t="shared" si="531"/>
        <v>项目成本</v>
      </c>
      <c r="K3381" s="345">
        <f ca="1" t="shared" si="532"/>
        <v>0</v>
      </c>
      <c r="L3381" s="345">
        <f ca="1" t="shared" si="533"/>
        <v>2400</v>
      </c>
      <c r="M3381" s="345">
        <f ca="1" t="shared" si="534"/>
        <v>76050.1400000007</v>
      </c>
      <c r="N3381" s="345">
        <f ca="1" t="shared" si="535"/>
        <v>0</v>
      </c>
    </row>
    <row r="3382" ht="14.25" hidden="1" spans="1:14">
      <c r="A3382" s="334">
        <f>档案!A3381</f>
        <v>0</v>
      </c>
      <c r="B3382" s="334">
        <f ca="1" t="shared" si="528"/>
        <v>1</v>
      </c>
      <c r="D3382" s="334">
        <f ca="1" t="shared" si="536"/>
        <v>9</v>
      </c>
      <c r="E3382" s="327">
        <f ca="1" t="shared" si="537"/>
        <v>2043</v>
      </c>
      <c r="F3382" s="327" t="str">
        <f ca="1">VLOOKUP(D3382,档案!A:C,3,FALSE)</f>
        <v>武汉开明</v>
      </c>
      <c r="G3382" s="338" t="str">
        <f ca="1">VLOOKUP(D3382,档案!A:B,2,FALSE)</f>
        <v>农商行豹澥支行310028</v>
      </c>
      <c r="H3382" s="328">
        <f ca="1" t="shared" si="529"/>
        <v>45912</v>
      </c>
      <c r="I3382" s="344" t="str">
        <f ca="1" t="shared" si="530"/>
        <v>生产部林维用款日照钢铁外协人员4月工资（印世茂6019.38，赵丙松4101.56，张磊1185.19，代川6765，张建权11325，李朋455，陈建威1725，陈庆磊1972.7）--个人</v>
      </c>
      <c r="J3382" s="344" t="str">
        <f ca="1" t="shared" si="531"/>
        <v>项目成本</v>
      </c>
      <c r="K3382" s="345">
        <f ca="1" t="shared" si="532"/>
        <v>0</v>
      </c>
      <c r="L3382" s="345">
        <f ca="1" t="shared" si="533"/>
        <v>33548.83</v>
      </c>
      <c r="M3382" s="345">
        <f ca="1" t="shared" si="534"/>
        <v>42501.3100000007</v>
      </c>
      <c r="N3382" s="345">
        <f ca="1" t="shared" si="535"/>
        <v>0</v>
      </c>
    </row>
    <row r="3383" ht="14.25" hidden="1" spans="1:14">
      <c r="A3383" s="334">
        <f>档案!A3382</f>
        <v>0</v>
      </c>
      <c r="B3383" s="334">
        <f ca="1" t="shared" si="528"/>
        <v>1</v>
      </c>
      <c r="D3383" s="334">
        <f ca="1" t="shared" si="536"/>
        <v>9</v>
      </c>
      <c r="E3383" s="327">
        <f ca="1" t="shared" si="537"/>
        <v>2044</v>
      </c>
      <c r="F3383" s="327" t="str">
        <f ca="1">VLOOKUP(D3383,档案!A:C,3,FALSE)</f>
        <v>武汉开明</v>
      </c>
      <c r="G3383" s="338" t="str">
        <f ca="1">VLOOKUP(D3383,档案!A:B,2,FALSE)</f>
        <v>农商行豹澥支行310028</v>
      </c>
      <c r="H3383" s="328">
        <f ca="1" t="shared" si="529"/>
        <v>45912</v>
      </c>
      <c r="I3383" s="344" t="str">
        <f ca="1" t="shared" si="530"/>
        <v>生产部李晶用款江西赣锋锂业施工使用甲方的反光马甲5件，有油污，每件扣开明20元，共五件100元。付江西赣锋锂业集团股份有限公司--公司</v>
      </c>
      <c r="J3383" s="344" t="str">
        <f ca="1" t="shared" si="531"/>
        <v>项目成本</v>
      </c>
      <c r="K3383" s="345">
        <f ca="1" t="shared" si="532"/>
        <v>0</v>
      </c>
      <c r="L3383" s="345">
        <f ca="1" t="shared" si="533"/>
        <v>100</v>
      </c>
      <c r="M3383" s="345">
        <f ca="1" t="shared" si="534"/>
        <v>42401.3100000007</v>
      </c>
      <c r="N3383" s="345">
        <f ca="1" t="shared" si="535"/>
        <v>0</v>
      </c>
    </row>
    <row r="3384" ht="14.25" hidden="1" spans="1:14">
      <c r="A3384" s="334">
        <f>档案!A3383</f>
        <v>0</v>
      </c>
      <c r="B3384" s="334">
        <f ca="1" t="shared" si="528"/>
        <v>1</v>
      </c>
      <c r="D3384" s="334">
        <f ca="1" t="shared" si="536"/>
        <v>9</v>
      </c>
      <c r="E3384" s="327">
        <f ca="1" t="shared" si="537"/>
        <v>2045</v>
      </c>
      <c r="F3384" s="327" t="str">
        <f ca="1">VLOOKUP(D3384,档案!A:C,3,FALSE)</f>
        <v>武汉开明</v>
      </c>
      <c r="G3384" s="338" t="str">
        <f ca="1">VLOOKUP(D3384,档案!A:B,2,FALSE)</f>
        <v>农商行豹澥支行310028</v>
      </c>
      <c r="H3384" s="328">
        <f ca="1" t="shared" si="529"/>
        <v>45912</v>
      </c>
      <c r="I3384" s="344" t="str">
        <f ca="1" t="shared" si="530"/>
        <v>收到张建权退回工资</v>
      </c>
      <c r="J3384" s="344" t="str">
        <f ca="1" t="shared" si="531"/>
        <v>其他收款</v>
      </c>
      <c r="K3384" s="345">
        <f ca="1" t="shared" si="532"/>
        <v>11325</v>
      </c>
      <c r="L3384" s="345">
        <f ca="1" t="shared" si="533"/>
        <v>0</v>
      </c>
      <c r="M3384" s="345">
        <f ca="1" t="shared" si="534"/>
        <v>53726.3100000007</v>
      </c>
      <c r="N3384" s="345">
        <f ca="1" t="shared" si="535"/>
        <v>0</v>
      </c>
    </row>
    <row r="3385" ht="14.25" hidden="1" spans="1:14">
      <c r="A3385" s="334">
        <f>档案!A3384</f>
        <v>0</v>
      </c>
      <c r="B3385" s="334">
        <f ca="1" t="shared" si="528"/>
        <v>1</v>
      </c>
      <c r="D3385" s="334">
        <f ca="1" t="shared" si="536"/>
        <v>9</v>
      </c>
      <c r="E3385" s="327">
        <f ca="1" t="shared" si="537"/>
        <v>2046</v>
      </c>
      <c r="F3385" s="327" t="str">
        <f ca="1">VLOOKUP(D3385,档案!A:C,3,FALSE)</f>
        <v>武汉开明</v>
      </c>
      <c r="G3385" s="338" t="str">
        <f ca="1">VLOOKUP(D3385,档案!A:B,2,FALSE)</f>
        <v>农商行豹澥支行310028</v>
      </c>
      <c r="H3385" s="328">
        <f ca="1" t="shared" si="529"/>
        <v>45913</v>
      </c>
      <c r="I3385" s="344" t="str">
        <f ca="1" t="shared" si="530"/>
        <v>ETC扣款</v>
      </c>
      <c r="J3385" s="344" t="str">
        <f ca="1" t="shared" si="531"/>
        <v>项目成本</v>
      </c>
      <c r="K3385" s="345">
        <f ca="1" t="shared" si="532"/>
        <v>0</v>
      </c>
      <c r="L3385" s="345">
        <f ca="1" t="shared" si="533"/>
        <v>20.9</v>
      </c>
      <c r="M3385" s="345">
        <f ca="1" t="shared" si="534"/>
        <v>53705.4100000007</v>
      </c>
      <c r="N3385" s="345">
        <f ca="1" t="shared" si="535"/>
        <v>0</v>
      </c>
    </row>
    <row r="3386" ht="14.25" hidden="1" spans="1:14">
      <c r="A3386" s="334">
        <f>档案!A3385</f>
        <v>0</v>
      </c>
      <c r="B3386" s="334">
        <f ca="1" t="shared" si="528"/>
        <v>1</v>
      </c>
      <c r="D3386" s="334">
        <f ca="1" t="shared" si="536"/>
        <v>9</v>
      </c>
      <c r="E3386" s="327">
        <f ca="1" t="shared" si="537"/>
        <v>2047</v>
      </c>
      <c r="F3386" s="327" t="str">
        <f ca="1">VLOOKUP(D3386,档案!A:C,3,FALSE)</f>
        <v>武汉开明</v>
      </c>
      <c r="G3386" s="338" t="str">
        <f ca="1">VLOOKUP(D3386,档案!A:B,2,FALSE)</f>
        <v>农商行豹澥支行310028</v>
      </c>
      <c r="H3386" s="328">
        <f ca="1" t="shared" si="529"/>
        <v>45913</v>
      </c>
      <c r="I3386" s="344" t="str">
        <f ca="1" t="shared" si="530"/>
        <v>ETC扣款</v>
      </c>
      <c r="J3386" s="344" t="str">
        <f ca="1" t="shared" si="531"/>
        <v>项目成本</v>
      </c>
      <c r="K3386" s="345">
        <f ca="1" t="shared" si="532"/>
        <v>0</v>
      </c>
      <c r="L3386" s="345">
        <f ca="1" t="shared" si="533"/>
        <v>20.9</v>
      </c>
      <c r="M3386" s="345">
        <f ca="1" t="shared" si="534"/>
        <v>53684.5100000007</v>
      </c>
      <c r="N3386" s="345">
        <f ca="1" t="shared" si="535"/>
        <v>0</v>
      </c>
    </row>
    <row r="3387" ht="14.25" hidden="1" spans="1:14">
      <c r="A3387" s="334">
        <f>档案!A3386</f>
        <v>0</v>
      </c>
      <c r="B3387" s="334">
        <f ca="1" t="shared" si="528"/>
        <v>1</v>
      </c>
      <c r="D3387" s="334">
        <f ca="1" t="shared" si="536"/>
        <v>9</v>
      </c>
      <c r="E3387" s="327">
        <f ca="1" t="shared" si="537"/>
        <v>2048</v>
      </c>
      <c r="F3387" s="327" t="str">
        <f ca="1">VLOOKUP(D3387,档案!A:C,3,FALSE)</f>
        <v>武汉开明</v>
      </c>
      <c r="G3387" s="338" t="str">
        <f ca="1">VLOOKUP(D3387,档案!A:B,2,FALSE)</f>
        <v>农商行豹澥支行310028</v>
      </c>
      <c r="H3387" s="328">
        <f ca="1" t="shared" si="529"/>
        <v>45915</v>
      </c>
      <c r="I3387" s="344" t="str">
        <f ca="1" t="shared" si="530"/>
        <v>付张建权工资</v>
      </c>
      <c r="J3387" s="344" t="str">
        <f ca="1" t="shared" si="531"/>
        <v>项目成本</v>
      </c>
      <c r="K3387" s="345">
        <f ca="1" t="shared" si="532"/>
        <v>0</v>
      </c>
      <c r="L3387" s="345">
        <f ca="1" t="shared" si="533"/>
        <v>11325</v>
      </c>
      <c r="M3387" s="345">
        <f ca="1" t="shared" si="534"/>
        <v>42359.5100000007</v>
      </c>
      <c r="N3387" s="345">
        <f ca="1" t="shared" si="535"/>
        <v>0</v>
      </c>
    </row>
    <row r="3388" ht="14.25" hidden="1" spans="1:14">
      <c r="A3388" s="334">
        <f>档案!A3387</f>
        <v>0</v>
      </c>
      <c r="B3388" s="334">
        <f ca="1" t="shared" si="528"/>
        <v>1</v>
      </c>
      <c r="D3388" s="334">
        <f ca="1" t="shared" si="536"/>
        <v>9</v>
      </c>
      <c r="E3388" s="327">
        <f ca="1" t="shared" si="537"/>
        <v>2049</v>
      </c>
      <c r="F3388" s="327" t="str">
        <f ca="1">VLOOKUP(D3388,档案!A:C,3,FALSE)</f>
        <v>武汉开明</v>
      </c>
      <c r="G3388" s="338" t="str">
        <f ca="1">VLOOKUP(D3388,档案!A:B,2,FALSE)</f>
        <v>农商行豹澥支行310028</v>
      </c>
      <c r="H3388" s="328">
        <f ca="1" t="shared" si="529"/>
        <v>45916</v>
      </c>
      <c r="I3388" s="344" t="str">
        <f ca="1" t="shared" si="530"/>
        <v>生产部宋超用款伊犁钢铁零星材料及使用工具付新源县荣泰五金机电行--公司</v>
      </c>
      <c r="J3388" s="344" t="str">
        <f ca="1" t="shared" si="531"/>
        <v>项目成本</v>
      </c>
      <c r="K3388" s="345">
        <f ca="1" t="shared" si="532"/>
        <v>0</v>
      </c>
      <c r="L3388" s="345">
        <f ca="1" t="shared" si="533"/>
        <v>7877</v>
      </c>
      <c r="M3388" s="345">
        <f ca="1" t="shared" si="534"/>
        <v>34482.5100000007</v>
      </c>
      <c r="N3388" s="345">
        <f ca="1" t="shared" si="535"/>
        <v>0</v>
      </c>
    </row>
    <row r="3389" ht="14.25" hidden="1" spans="1:14">
      <c r="A3389" s="334">
        <f>档案!A3388</f>
        <v>0</v>
      </c>
      <c r="B3389" s="334">
        <f ca="1" t="shared" si="528"/>
        <v>1</v>
      </c>
      <c r="D3389" s="334">
        <f ca="1" t="shared" si="536"/>
        <v>9</v>
      </c>
      <c r="E3389" s="327">
        <f ca="1" t="shared" si="537"/>
        <v>2050</v>
      </c>
      <c r="F3389" s="327" t="str">
        <f ca="1">VLOOKUP(D3389,档案!A:C,3,FALSE)</f>
        <v>武汉开明</v>
      </c>
      <c r="G3389" s="338" t="str">
        <f ca="1">VLOOKUP(D3389,档案!A:B,2,FALSE)</f>
        <v>农商行豹澥支行310028</v>
      </c>
      <c r="H3389" s="328">
        <f ca="1" t="shared" si="529"/>
        <v>45917</v>
      </c>
      <c r="I3389" s="344" t="str">
        <f ca="1" t="shared" si="530"/>
        <v>戴路生预支青海发投项目工资</v>
      </c>
      <c r="J3389" s="344" t="str">
        <f ca="1" t="shared" si="531"/>
        <v>项目成本</v>
      </c>
      <c r="K3389" s="345">
        <f ca="1" t="shared" si="532"/>
        <v>0</v>
      </c>
      <c r="L3389" s="345">
        <f ca="1" t="shared" si="533"/>
        <v>7000</v>
      </c>
      <c r="M3389" s="345">
        <f ca="1" t="shared" si="534"/>
        <v>27482.5100000007</v>
      </c>
      <c r="N3389" s="345">
        <f ca="1" t="shared" si="535"/>
        <v>0</v>
      </c>
    </row>
    <row r="3390" ht="14.25" hidden="1" spans="1:14">
      <c r="A3390" s="334">
        <f>档案!A3389</f>
        <v>0</v>
      </c>
      <c r="B3390" s="334">
        <f ca="1" t="shared" si="528"/>
        <v>1</v>
      </c>
      <c r="D3390" s="334">
        <f ca="1" t="shared" si="536"/>
        <v>9</v>
      </c>
      <c r="E3390" s="327">
        <f ca="1" t="shared" si="537"/>
        <v>2051</v>
      </c>
      <c r="F3390" s="327" t="str">
        <f ca="1">VLOOKUP(D3390,档案!A:C,3,FALSE)</f>
        <v>武汉开明</v>
      </c>
      <c r="G3390" s="338" t="str">
        <f ca="1">VLOOKUP(D3390,档案!A:B,2,FALSE)</f>
        <v>农商行豹澥支行310028</v>
      </c>
      <c r="H3390" s="328">
        <f ca="1" t="shared" si="529"/>
        <v>45917</v>
      </c>
      <c r="I3390" s="344" t="str">
        <f ca="1" t="shared" si="530"/>
        <v>戴路生预支内蒙古宜化项目工资</v>
      </c>
      <c r="J3390" s="344" t="str">
        <f ca="1" t="shared" si="531"/>
        <v>项目成本</v>
      </c>
      <c r="K3390" s="345">
        <f ca="1" t="shared" si="532"/>
        <v>0</v>
      </c>
      <c r="L3390" s="345">
        <f ca="1" t="shared" si="533"/>
        <v>3000</v>
      </c>
      <c r="M3390" s="345">
        <f ca="1" t="shared" si="534"/>
        <v>24482.5100000007</v>
      </c>
      <c r="N3390" s="345">
        <f ca="1" t="shared" si="535"/>
        <v>0</v>
      </c>
    </row>
    <row r="3391" ht="14.25" hidden="1" spans="1:14">
      <c r="A3391" s="334">
        <f>档案!A3390</f>
        <v>0</v>
      </c>
      <c r="B3391" s="334">
        <f ca="1" t="shared" si="528"/>
        <v>1</v>
      </c>
      <c r="D3391" s="334">
        <f ca="1" t="shared" si="536"/>
        <v>9</v>
      </c>
      <c r="E3391" s="327">
        <f ca="1" t="shared" si="537"/>
        <v>2052</v>
      </c>
      <c r="F3391" s="327" t="str">
        <f ca="1">VLOOKUP(D3391,档案!A:C,3,FALSE)</f>
        <v>武汉开明</v>
      </c>
      <c r="G3391" s="338" t="str">
        <f ca="1">VLOOKUP(D3391,档案!A:B,2,FALSE)</f>
        <v>农商行豹澥支行310028</v>
      </c>
      <c r="H3391" s="328">
        <f ca="1" t="shared" si="529"/>
        <v>45917</v>
      </c>
      <c r="I3391" s="344" t="str">
        <f ca="1" t="shared" si="530"/>
        <v>生产部李晶用款魏佳杰7月工资</v>
      </c>
      <c r="J3391" s="344" t="str">
        <f ca="1" t="shared" si="531"/>
        <v>项目成本</v>
      </c>
      <c r="K3391" s="345">
        <f ca="1" t="shared" si="532"/>
        <v>0</v>
      </c>
      <c r="L3391" s="345">
        <f ca="1" t="shared" si="533"/>
        <v>2592.6</v>
      </c>
      <c r="M3391" s="345">
        <f ca="1" t="shared" si="534"/>
        <v>21889.9100000007</v>
      </c>
      <c r="N3391" s="345">
        <f ca="1" t="shared" si="535"/>
        <v>0</v>
      </c>
    </row>
    <row r="3392" ht="14.25" hidden="1" spans="1:14">
      <c r="A3392" s="334">
        <f>档案!A3391</f>
        <v>0</v>
      </c>
      <c r="B3392" s="334">
        <f ca="1" t="shared" si="528"/>
        <v>1</v>
      </c>
      <c r="D3392" s="334">
        <f ca="1" t="shared" si="536"/>
        <v>9</v>
      </c>
      <c r="E3392" s="327">
        <f ca="1" t="shared" si="537"/>
        <v>2053</v>
      </c>
      <c r="F3392" s="327" t="str">
        <f ca="1">VLOOKUP(D3392,档案!A:C,3,FALSE)</f>
        <v>武汉开明</v>
      </c>
      <c r="G3392" s="338" t="str">
        <f ca="1">VLOOKUP(D3392,档案!A:B,2,FALSE)</f>
        <v>农商行豹澥支行310028</v>
      </c>
      <c r="H3392" s="328">
        <f ca="1" t="shared" si="529"/>
        <v>45917</v>
      </c>
      <c r="I3392" s="344" t="str">
        <f ca="1" t="shared" si="530"/>
        <v>收到武汉浦发转款</v>
      </c>
      <c r="J3392" s="344" t="str">
        <f ca="1" t="shared" si="531"/>
        <v>他行转入或存现</v>
      </c>
      <c r="K3392" s="345">
        <f ca="1" t="shared" si="532"/>
        <v>60000</v>
      </c>
      <c r="L3392" s="345">
        <f ca="1" t="shared" si="533"/>
        <v>0</v>
      </c>
      <c r="M3392" s="345">
        <f ca="1" t="shared" si="534"/>
        <v>81889.9100000007</v>
      </c>
      <c r="N3392" s="345">
        <f ca="1" t="shared" si="535"/>
        <v>0</v>
      </c>
    </row>
    <row r="3393" ht="14.25" hidden="1" spans="1:14">
      <c r="A3393" s="334">
        <f>档案!A3392</f>
        <v>0</v>
      </c>
      <c r="B3393" s="334">
        <f ca="1" t="shared" si="528"/>
        <v>1</v>
      </c>
      <c r="D3393" s="334">
        <f ca="1" t="shared" si="536"/>
        <v>9</v>
      </c>
      <c r="E3393" s="327">
        <f ca="1" t="shared" si="537"/>
        <v>2054</v>
      </c>
      <c r="F3393" s="327" t="str">
        <f ca="1">VLOOKUP(D3393,档案!A:C,3,FALSE)</f>
        <v>武汉开明</v>
      </c>
      <c r="G3393" s="338" t="str">
        <f ca="1">VLOOKUP(D3393,档案!A:B,2,FALSE)</f>
        <v>农商行豹澥支行310028</v>
      </c>
      <c r="H3393" s="328">
        <f ca="1" t="shared" si="529"/>
        <v>45917</v>
      </c>
      <c r="I3393" s="344" t="str">
        <f ca="1" t="shared" si="530"/>
        <v>ETC扣款</v>
      </c>
      <c r="J3393" s="344" t="str">
        <f ca="1" t="shared" si="531"/>
        <v>项目成本</v>
      </c>
      <c r="K3393" s="345">
        <f ca="1" t="shared" si="532"/>
        <v>0</v>
      </c>
      <c r="L3393" s="345">
        <f ca="1" t="shared" si="533"/>
        <v>21.7</v>
      </c>
      <c r="M3393" s="345">
        <f ca="1" t="shared" si="534"/>
        <v>81868.2100000007</v>
      </c>
      <c r="N3393" s="345">
        <f ca="1" t="shared" si="535"/>
        <v>0</v>
      </c>
    </row>
    <row r="3394" ht="14.25" hidden="1" spans="1:14">
      <c r="A3394" s="334">
        <f>档案!A3393</f>
        <v>0</v>
      </c>
      <c r="B3394" s="334">
        <f ca="1" t="shared" si="528"/>
        <v>1</v>
      </c>
      <c r="D3394" s="334">
        <f ca="1" t="shared" si="536"/>
        <v>9</v>
      </c>
      <c r="E3394" s="327">
        <f ca="1" t="shared" si="537"/>
        <v>2055</v>
      </c>
      <c r="F3394" s="327" t="str">
        <f ca="1">VLOOKUP(D3394,档案!A:C,3,FALSE)</f>
        <v>武汉开明</v>
      </c>
      <c r="G3394" s="338" t="str">
        <f ca="1">VLOOKUP(D3394,档案!A:B,2,FALSE)</f>
        <v>农商行豹澥支行310028</v>
      </c>
      <c r="H3394" s="328">
        <f ca="1" t="shared" si="529"/>
        <v>45917</v>
      </c>
      <c r="I3394" s="344" t="str">
        <f ca="1" t="shared" si="530"/>
        <v>ETC扣款</v>
      </c>
      <c r="J3394" s="344" t="str">
        <f ca="1" t="shared" si="531"/>
        <v>项目成本</v>
      </c>
      <c r="K3394" s="345">
        <f ca="1" t="shared" si="532"/>
        <v>0</v>
      </c>
      <c r="L3394" s="345">
        <f ca="1" t="shared" si="533"/>
        <v>136.55</v>
      </c>
      <c r="M3394" s="345">
        <f ca="1" t="shared" si="534"/>
        <v>81731.6600000007</v>
      </c>
      <c r="N3394" s="345">
        <f ca="1" t="shared" si="535"/>
        <v>0</v>
      </c>
    </row>
    <row r="3395" ht="14.25" hidden="1" spans="1:14">
      <c r="A3395" s="334">
        <f>档案!A3394</f>
        <v>0</v>
      </c>
      <c r="B3395" s="334">
        <f ca="1" t="shared" ref="B3395:B3458" si="538">COUNTA(INDIRECT("'"&amp;A3395&amp;"'!a:a"))</f>
        <v>1</v>
      </c>
      <c r="D3395" s="334">
        <f ca="1" t="shared" si="536"/>
        <v>9</v>
      </c>
      <c r="E3395" s="327">
        <f ca="1" t="shared" si="537"/>
        <v>2056</v>
      </c>
      <c r="F3395" s="327" t="str">
        <f ca="1">VLOOKUP(D3395,档案!A:C,3,FALSE)</f>
        <v>武汉开明</v>
      </c>
      <c r="G3395" s="338" t="str">
        <f ca="1">VLOOKUP(D3395,档案!A:B,2,FALSE)</f>
        <v>农商行豹澥支行310028</v>
      </c>
      <c r="H3395" s="328">
        <f ca="1" t="shared" ref="H3395:H3458" si="539">INDEX(INDIRECT("'"&amp;$D3395&amp;"'!A:g"),$E3395,COLUMN()-7)</f>
        <v>45918</v>
      </c>
      <c r="I3395" s="344" t="str">
        <f ca="1" t="shared" ref="I3395:I3458" si="540">INDEX(INDIRECT("'"&amp;$D3395&amp;"'!A:g"),$E3395,COLUMN()-7)</f>
        <v>收到湖北工行西山转款</v>
      </c>
      <c r="J3395" s="344" t="str">
        <f ca="1" t="shared" ref="J3395:J3458" si="541">INDEX(INDIRECT("'"&amp;$D3395&amp;"'!A:g"),$E3395,COLUMN()-7)</f>
        <v>他行转入或存现</v>
      </c>
      <c r="K3395" s="345">
        <f ca="1" t="shared" ref="K3395:K3458" si="542">INDEX(INDIRECT("'"&amp;$D3395&amp;"'!A:g"),$E3395,COLUMN()-7)</f>
        <v>1000000</v>
      </c>
      <c r="L3395" s="345">
        <f ca="1" t="shared" ref="L3395:L3458" si="543">INDEX(INDIRECT("'"&amp;$D3395&amp;"'!A:g"),$E3395,COLUMN()-7)</f>
        <v>0</v>
      </c>
      <c r="M3395" s="345">
        <f ca="1" t="shared" ref="M3395:M3458" si="544">INDEX(INDIRECT("'"&amp;$D3395&amp;"'!A:g"),$E3395,COLUMN()-7)</f>
        <v>1081731.66</v>
      </c>
      <c r="N3395" s="345">
        <f ca="1" t="shared" ref="N3395:N3458" si="545">INDEX(INDIRECT("'"&amp;$D3395&amp;"'!A:g"),$E3395,COLUMN()-7)</f>
        <v>0</v>
      </c>
    </row>
    <row r="3396" ht="14.25" hidden="1" spans="1:14">
      <c r="A3396" s="334">
        <f>档案!A3395</f>
        <v>0</v>
      </c>
      <c r="B3396" s="334">
        <f ca="1" t="shared" si="538"/>
        <v>1</v>
      </c>
      <c r="D3396" s="334">
        <f ca="1" t="shared" ref="D3396:D3459" si="546">IF(E3395&gt;=VLOOKUP(D3395,A:B,2,FALSE),D3395+1,D3395)</f>
        <v>9</v>
      </c>
      <c r="E3396" s="327">
        <f ca="1" t="shared" ref="E3396:E3459" si="547">IF(E3395&gt;=VLOOKUP(D3395,A:B,2,FALSE),3,E3395+1)</f>
        <v>2057</v>
      </c>
      <c r="F3396" s="327" t="str">
        <f ca="1">VLOOKUP(D3396,档案!A:C,3,FALSE)</f>
        <v>武汉开明</v>
      </c>
      <c r="G3396" s="338" t="str">
        <f ca="1">VLOOKUP(D3396,档案!A:B,2,FALSE)</f>
        <v>农商行豹澥支行310028</v>
      </c>
      <c r="H3396" s="328">
        <f ca="1" t="shared" si="539"/>
        <v>45918</v>
      </c>
      <c r="I3396" s="344" t="str">
        <f ca="1" t="shared" si="540"/>
        <v>收到武汉华夏转款</v>
      </c>
      <c r="J3396" s="344" t="str">
        <f ca="1" t="shared" si="541"/>
        <v>他行转入或存现</v>
      </c>
      <c r="K3396" s="345">
        <f ca="1" t="shared" si="542"/>
        <v>2000000</v>
      </c>
      <c r="L3396" s="345">
        <f ca="1" t="shared" si="543"/>
        <v>0</v>
      </c>
      <c r="M3396" s="345">
        <f ca="1" t="shared" si="544"/>
        <v>3081731.66</v>
      </c>
      <c r="N3396" s="345">
        <f ca="1" t="shared" si="545"/>
        <v>0</v>
      </c>
    </row>
    <row r="3397" ht="14.25" hidden="1" spans="1:14">
      <c r="A3397" s="334">
        <f>档案!A3396</f>
        <v>0</v>
      </c>
      <c r="B3397" s="334">
        <f ca="1" t="shared" si="538"/>
        <v>1</v>
      </c>
      <c r="D3397" s="334">
        <f ca="1" t="shared" si="546"/>
        <v>9</v>
      </c>
      <c r="E3397" s="327">
        <f ca="1" t="shared" si="547"/>
        <v>2058</v>
      </c>
      <c r="F3397" s="327" t="str">
        <f ca="1">VLOOKUP(D3397,档案!A:C,3,FALSE)</f>
        <v>武汉开明</v>
      </c>
      <c r="G3397" s="338" t="str">
        <f ca="1">VLOOKUP(D3397,档案!A:B,2,FALSE)</f>
        <v>农商行豹澥支行310028</v>
      </c>
      <c r="H3397" s="328">
        <f ca="1" t="shared" si="539"/>
        <v>45918</v>
      </c>
      <c r="I3397" s="344" t="str">
        <f ca="1" t="shared" si="540"/>
        <v>还武汉农商行贷款及利息</v>
      </c>
      <c r="J3397" s="344" t="str">
        <f ca="1" t="shared" si="541"/>
        <v>还借款及利息</v>
      </c>
      <c r="K3397" s="345">
        <f ca="1" t="shared" si="542"/>
        <v>0</v>
      </c>
      <c r="L3397" s="345">
        <f ca="1" t="shared" si="543"/>
        <v>3010500</v>
      </c>
      <c r="M3397" s="345">
        <f ca="1" t="shared" si="544"/>
        <v>71231.6600000006</v>
      </c>
      <c r="N3397" s="345">
        <f ca="1" t="shared" si="545"/>
        <v>0</v>
      </c>
    </row>
    <row r="3398" ht="14.25" hidden="1" spans="1:14">
      <c r="A3398" s="334">
        <f>档案!A3397</f>
        <v>0</v>
      </c>
      <c r="B3398" s="334">
        <f ca="1" t="shared" si="538"/>
        <v>1</v>
      </c>
      <c r="D3398" s="334">
        <f ca="1" t="shared" si="546"/>
        <v>9</v>
      </c>
      <c r="E3398" s="327">
        <f ca="1" t="shared" si="547"/>
        <v>2059</v>
      </c>
      <c r="F3398" s="327" t="str">
        <f ca="1">VLOOKUP(D3398,档案!A:C,3,FALSE)</f>
        <v>武汉开明</v>
      </c>
      <c r="G3398" s="338" t="str">
        <f ca="1">VLOOKUP(D3398,档案!A:B,2,FALSE)</f>
        <v>农商行豹澥支行310028</v>
      </c>
      <c r="H3398" s="328">
        <f ca="1" t="shared" si="539"/>
        <v>45918</v>
      </c>
      <c r="I3398" s="344" t="str">
        <f ca="1" t="shared" si="540"/>
        <v>ETC扣款</v>
      </c>
      <c r="J3398" s="344" t="str">
        <f ca="1" t="shared" si="541"/>
        <v>项目成本</v>
      </c>
      <c r="K3398" s="345">
        <f ca="1" t="shared" si="542"/>
        <v>0</v>
      </c>
      <c r="L3398" s="345">
        <f ca="1" t="shared" si="543"/>
        <v>144.04</v>
      </c>
      <c r="M3398" s="345">
        <f ca="1" t="shared" si="544"/>
        <v>71087.6200000006</v>
      </c>
      <c r="N3398" s="345">
        <f ca="1" t="shared" si="545"/>
        <v>0</v>
      </c>
    </row>
    <row r="3399" ht="14.25" hidden="1" spans="1:14">
      <c r="A3399" s="334">
        <f>档案!A3398</f>
        <v>0</v>
      </c>
      <c r="B3399" s="334">
        <f ca="1" t="shared" si="538"/>
        <v>1</v>
      </c>
      <c r="D3399" s="334">
        <f ca="1" t="shared" si="546"/>
        <v>9</v>
      </c>
      <c r="E3399" s="327">
        <f ca="1" t="shared" si="547"/>
        <v>2060</v>
      </c>
      <c r="F3399" s="327" t="str">
        <f ca="1">VLOOKUP(D3399,档案!A:C,3,FALSE)</f>
        <v>武汉开明</v>
      </c>
      <c r="G3399" s="338" t="str">
        <f ca="1">VLOOKUP(D3399,档案!A:B,2,FALSE)</f>
        <v>农商行豹澥支行310028</v>
      </c>
      <c r="H3399" s="328">
        <f ca="1" t="shared" si="539"/>
        <v>45919</v>
      </c>
      <c r="I3399" s="344" t="str">
        <f ca="1" t="shared" si="540"/>
        <v>收到湖北岚丹转款</v>
      </c>
      <c r="J3399" s="344" t="str">
        <f ca="1" t="shared" si="541"/>
        <v>他行转入或存现</v>
      </c>
      <c r="K3399" s="345">
        <f ca="1" t="shared" si="542"/>
        <v>200000</v>
      </c>
      <c r="L3399" s="345">
        <f ca="1" t="shared" si="543"/>
        <v>0</v>
      </c>
      <c r="M3399" s="345">
        <f ca="1" t="shared" si="544"/>
        <v>271087.620000001</v>
      </c>
      <c r="N3399" s="345">
        <f ca="1" t="shared" si="545"/>
        <v>0</v>
      </c>
    </row>
    <row r="3400" ht="14.25" hidden="1" spans="1:14">
      <c r="A3400" s="334">
        <f>档案!A3399</f>
        <v>0</v>
      </c>
      <c r="B3400" s="334">
        <f ca="1" t="shared" si="538"/>
        <v>1</v>
      </c>
      <c r="D3400" s="334">
        <f ca="1" t="shared" si="546"/>
        <v>9</v>
      </c>
      <c r="E3400" s="327">
        <f ca="1" t="shared" si="547"/>
        <v>2061</v>
      </c>
      <c r="F3400" s="327" t="str">
        <f ca="1">VLOOKUP(D3400,档案!A:C,3,FALSE)</f>
        <v>武汉开明</v>
      </c>
      <c r="G3400" s="338" t="str">
        <f ca="1">VLOOKUP(D3400,档案!A:B,2,FALSE)</f>
        <v>农商行豹澥支行310028</v>
      </c>
      <c r="H3400" s="328">
        <f ca="1" t="shared" si="539"/>
        <v>45919</v>
      </c>
      <c r="I3400" s="344" t="str">
        <f ca="1" t="shared" si="540"/>
        <v>武汉农商行转湖北中行</v>
      </c>
      <c r="J3400" s="344" t="str">
        <f ca="1" t="shared" si="541"/>
        <v>转出他行或提现</v>
      </c>
      <c r="K3400" s="345">
        <f ca="1" t="shared" si="542"/>
        <v>0</v>
      </c>
      <c r="L3400" s="345">
        <f ca="1" t="shared" si="543"/>
        <v>30000</v>
      </c>
      <c r="M3400" s="345">
        <f ca="1" t="shared" si="544"/>
        <v>241087.620000001</v>
      </c>
      <c r="N3400" s="345">
        <f ca="1" t="shared" si="545"/>
        <v>0</v>
      </c>
    </row>
    <row r="3401" ht="14.25" hidden="1" spans="1:14">
      <c r="A3401" s="334">
        <f>档案!A3400</f>
        <v>0</v>
      </c>
      <c r="B3401" s="334">
        <f ca="1" t="shared" si="538"/>
        <v>1</v>
      </c>
      <c r="D3401" s="334">
        <f ca="1" t="shared" si="546"/>
        <v>9</v>
      </c>
      <c r="E3401" s="327">
        <f ca="1" t="shared" si="547"/>
        <v>2062</v>
      </c>
      <c r="F3401" s="327" t="str">
        <f ca="1">VLOOKUP(D3401,档案!A:C,3,FALSE)</f>
        <v>武汉开明</v>
      </c>
      <c r="G3401" s="338" t="str">
        <f ca="1">VLOOKUP(D3401,档案!A:B,2,FALSE)</f>
        <v>农商行豹澥支行310028</v>
      </c>
      <c r="H3401" s="328">
        <f ca="1" t="shared" si="539"/>
        <v>45919</v>
      </c>
      <c r="I3401" s="344" t="str">
        <f ca="1" t="shared" si="540"/>
        <v>武汉农商行转武汉工行</v>
      </c>
      <c r="J3401" s="344" t="str">
        <f ca="1" t="shared" si="541"/>
        <v>转出他行或提现</v>
      </c>
      <c r="K3401" s="345">
        <f ca="1" t="shared" si="542"/>
        <v>0</v>
      </c>
      <c r="L3401" s="345">
        <f ca="1" t="shared" si="543"/>
        <v>10000</v>
      </c>
      <c r="M3401" s="345">
        <f ca="1" t="shared" si="544"/>
        <v>231087.620000001</v>
      </c>
      <c r="N3401" s="345">
        <f ca="1" t="shared" si="545"/>
        <v>0</v>
      </c>
    </row>
    <row r="3402" ht="14.25" hidden="1" spans="1:14">
      <c r="A3402" s="334">
        <f>档案!A3401</f>
        <v>0</v>
      </c>
      <c r="B3402" s="334">
        <f ca="1" t="shared" si="538"/>
        <v>1</v>
      </c>
      <c r="D3402" s="334">
        <f ca="1" t="shared" si="546"/>
        <v>9</v>
      </c>
      <c r="E3402" s="327">
        <f ca="1" t="shared" si="547"/>
        <v>2063</v>
      </c>
      <c r="F3402" s="327" t="str">
        <f ca="1">VLOOKUP(D3402,档案!A:C,3,FALSE)</f>
        <v>武汉开明</v>
      </c>
      <c r="G3402" s="338" t="str">
        <f ca="1">VLOOKUP(D3402,档案!A:B,2,FALSE)</f>
        <v>农商行豹澥支行310028</v>
      </c>
      <c r="H3402" s="328">
        <f ca="1" t="shared" si="539"/>
        <v>45919</v>
      </c>
      <c r="I3402" s="344" t="str">
        <f ca="1" t="shared" si="540"/>
        <v>武汉农商行转宁波</v>
      </c>
      <c r="J3402" s="344" t="str">
        <f ca="1" t="shared" si="541"/>
        <v>转出他行或提现</v>
      </c>
      <c r="K3402" s="345">
        <f ca="1" t="shared" si="542"/>
        <v>0</v>
      </c>
      <c r="L3402" s="345">
        <f ca="1" t="shared" si="543"/>
        <v>90000</v>
      </c>
      <c r="M3402" s="345">
        <f ca="1" t="shared" si="544"/>
        <v>141087.620000001</v>
      </c>
      <c r="N3402" s="345">
        <f ca="1" t="shared" si="545"/>
        <v>0</v>
      </c>
    </row>
    <row r="3403" ht="14.25" hidden="1" spans="1:14">
      <c r="A3403" s="334">
        <f>档案!A3402</f>
        <v>0</v>
      </c>
      <c r="B3403" s="334">
        <f ca="1" t="shared" si="538"/>
        <v>1</v>
      </c>
      <c r="D3403" s="334">
        <f ca="1" t="shared" si="546"/>
        <v>9</v>
      </c>
      <c r="E3403" s="327">
        <f ca="1" t="shared" si="547"/>
        <v>2064</v>
      </c>
      <c r="F3403" s="327" t="str">
        <f ca="1">VLOOKUP(D3403,档案!A:C,3,FALSE)</f>
        <v>武汉开明</v>
      </c>
      <c r="G3403" s="338" t="str">
        <f ca="1">VLOOKUP(D3403,档案!A:B,2,FALSE)</f>
        <v>农商行豹澥支行310028</v>
      </c>
      <c r="H3403" s="328">
        <f ca="1" t="shared" si="539"/>
        <v>45919</v>
      </c>
      <c r="I3403" s="344" t="str">
        <f ca="1" t="shared" si="540"/>
        <v>武汉农商行转武汉浦发</v>
      </c>
      <c r="J3403" s="344" t="str">
        <f ca="1" t="shared" si="541"/>
        <v>转出他行或提现</v>
      </c>
      <c r="K3403" s="345">
        <f ca="1" t="shared" si="542"/>
        <v>0</v>
      </c>
      <c r="L3403" s="345">
        <f ca="1" t="shared" si="543"/>
        <v>40000</v>
      </c>
      <c r="M3403" s="345">
        <f ca="1" t="shared" si="544"/>
        <v>101087.620000001</v>
      </c>
      <c r="N3403" s="345">
        <f ca="1" t="shared" si="545"/>
        <v>0</v>
      </c>
    </row>
    <row r="3404" ht="14.25" hidden="1" spans="1:14">
      <c r="A3404" s="334">
        <f>档案!A3403</f>
        <v>0</v>
      </c>
      <c r="B3404" s="334">
        <f ca="1" t="shared" si="538"/>
        <v>1</v>
      </c>
      <c r="D3404" s="334">
        <f ca="1" t="shared" si="546"/>
        <v>9</v>
      </c>
      <c r="E3404" s="327">
        <f ca="1" t="shared" si="547"/>
        <v>2065</v>
      </c>
      <c r="F3404" s="327" t="str">
        <f ca="1">VLOOKUP(D3404,档案!A:C,3,FALSE)</f>
        <v>武汉开明</v>
      </c>
      <c r="G3404" s="338" t="str">
        <f ca="1">VLOOKUP(D3404,档案!A:B,2,FALSE)</f>
        <v>农商行豹澥支行310028</v>
      </c>
      <c r="H3404" s="328">
        <f ca="1" t="shared" si="539"/>
        <v>45919</v>
      </c>
      <c r="I3404" s="344" t="str">
        <f ca="1" t="shared" si="540"/>
        <v>武汉农商行转武汉交通</v>
      </c>
      <c r="J3404" s="344" t="str">
        <f ca="1" t="shared" si="541"/>
        <v>转出他行或提现</v>
      </c>
      <c r="K3404" s="345">
        <f ca="1" t="shared" si="542"/>
        <v>0</v>
      </c>
      <c r="L3404" s="345">
        <f ca="1" t="shared" si="543"/>
        <v>5000</v>
      </c>
      <c r="M3404" s="345">
        <f ca="1" t="shared" si="544"/>
        <v>96087.620000001</v>
      </c>
      <c r="N3404" s="345">
        <f ca="1" t="shared" si="545"/>
        <v>0</v>
      </c>
    </row>
    <row r="3405" ht="14.25" hidden="1" spans="1:14">
      <c r="A3405" s="334">
        <f>档案!A3404</f>
        <v>0</v>
      </c>
      <c r="B3405" s="334">
        <f ca="1" t="shared" si="538"/>
        <v>1</v>
      </c>
      <c r="D3405" s="334">
        <f ca="1" t="shared" si="546"/>
        <v>9</v>
      </c>
      <c r="E3405" s="327">
        <f ca="1" t="shared" si="547"/>
        <v>2066</v>
      </c>
      <c r="F3405" s="327" t="str">
        <f ca="1">VLOOKUP(D3405,档案!A:C,3,FALSE)</f>
        <v>武汉开明</v>
      </c>
      <c r="G3405" s="338" t="str">
        <f ca="1">VLOOKUP(D3405,档案!A:B,2,FALSE)</f>
        <v>农商行豹澥支行310028</v>
      </c>
      <c r="H3405" s="328">
        <f ca="1" t="shared" si="539"/>
        <v>45919</v>
      </c>
      <c r="I3405" s="344" t="str">
        <f ca="1" t="shared" si="540"/>
        <v>还微众银行贷款利息</v>
      </c>
      <c r="J3405" s="344" t="str">
        <f ca="1" t="shared" si="541"/>
        <v>付日常费用</v>
      </c>
      <c r="K3405" s="345">
        <f ca="1" t="shared" si="542"/>
        <v>0</v>
      </c>
      <c r="L3405" s="345">
        <f ca="1" t="shared" si="543"/>
        <v>15936.39</v>
      </c>
      <c r="M3405" s="345">
        <f ca="1" t="shared" si="544"/>
        <v>80151.230000001</v>
      </c>
      <c r="N3405" s="345">
        <f ca="1" t="shared" si="545"/>
        <v>0</v>
      </c>
    </row>
    <row r="3406" ht="14.25" hidden="1" spans="1:14">
      <c r="A3406" s="334">
        <f>档案!A3405</f>
        <v>0</v>
      </c>
      <c r="B3406" s="334">
        <f ca="1" t="shared" si="538"/>
        <v>1</v>
      </c>
      <c r="D3406" s="334">
        <f ca="1" t="shared" si="546"/>
        <v>9</v>
      </c>
      <c r="E3406" s="327">
        <f ca="1" t="shared" si="547"/>
        <v>2067</v>
      </c>
      <c r="F3406" s="327" t="str">
        <f ca="1">VLOOKUP(D3406,档案!A:C,3,FALSE)</f>
        <v>武汉开明</v>
      </c>
      <c r="G3406" s="338" t="str">
        <f ca="1">VLOOKUP(D3406,档案!A:B,2,FALSE)</f>
        <v>农商行豹澥支行310028</v>
      </c>
      <c r="H3406" s="328">
        <f ca="1" t="shared" si="539"/>
        <v>45919</v>
      </c>
      <c r="I3406" s="344" t="str">
        <f ca="1" t="shared" si="540"/>
        <v>收到湖北邮政转款</v>
      </c>
      <c r="J3406" s="344" t="str">
        <f ca="1" t="shared" si="541"/>
        <v>他行转入或存现</v>
      </c>
      <c r="K3406" s="345">
        <f ca="1" t="shared" si="542"/>
        <v>2000000</v>
      </c>
      <c r="L3406" s="345">
        <f ca="1" t="shared" si="543"/>
        <v>0</v>
      </c>
      <c r="M3406" s="345">
        <f ca="1" t="shared" si="544"/>
        <v>2080151.23</v>
      </c>
      <c r="N3406" s="345">
        <f ca="1" t="shared" si="545"/>
        <v>0</v>
      </c>
    </row>
    <row r="3407" ht="14.25" hidden="1" spans="1:14">
      <c r="A3407" s="334">
        <f>档案!A3406</f>
        <v>0</v>
      </c>
      <c r="B3407" s="334">
        <f ca="1" t="shared" si="538"/>
        <v>1</v>
      </c>
      <c r="D3407" s="334">
        <f ca="1" t="shared" si="546"/>
        <v>9</v>
      </c>
      <c r="E3407" s="327">
        <f ca="1" t="shared" si="547"/>
        <v>2068</v>
      </c>
      <c r="F3407" s="327" t="str">
        <f ca="1">VLOOKUP(D3407,档案!A:C,3,FALSE)</f>
        <v>武汉开明</v>
      </c>
      <c r="G3407" s="338" t="str">
        <f ca="1">VLOOKUP(D3407,档案!A:B,2,FALSE)</f>
        <v>农商行豹澥支行310028</v>
      </c>
      <c r="H3407" s="328">
        <f ca="1" t="shared" si="539"/>
        <v>45919</v>
      </c>
      <c r="I3407" s="344" t="str">
        <f ca="1" t="shared" si="540"/>
        <v>收到湖北邮政转款</v>
      </c>
      <c r="J3407" s="344" t="str">
        <f ca="1" t="shared" si="541"/>
        <v>他行转入或存现</v>
      </c>
      <c r="K3407" s="345">
        <f ca="1" t="shared" si="542"/>
        <v>3000000</v>
      </c>
      <c r="L3407" s="345">
        <f ca="1" t="shared" si="543"/>
        <v>0</v>
      </c>
      <c r="M3407" s="345">
        <f ca="1" t="shared" si="544"/>
        <v>5080151.23</v>
      </c>
      <c r="N3407" s="345">
        <f ca="1" t="shared" si="545"/>
        <v>0</v>
      </c>
    </row>
    <row r="3408" ht="14.25" hidden="1" spans="1:14">
      <c r="A3408" s="334">
        <f>档案!A3407</f>
        <v>0</v>
      </c>
      <c r="B3408" s="334">
        <f ca="1" t="shared" si="538"/>
        <v>1</v>
      </c>
      <c r="D3408" s="334">
        <f ca="1" t="shared" si="546"/>
        <v>9</v>
      </c>
      <c r="E3408" s="327">
        <f ca="1" t="shared" si="547"/>
        <v>2069</v>
      </c>
      <c r="F3408" s="327" t="str">
        <f ca="1">VLOOKUP(D3408,档案!A:C,3,FALSE)</f>
        <v>武汉开明</v>
      </c>
      <c r="G3408" s="338" t="str">
        <f ca="1">VLOOKUP(D3408,档案!A:B,2,FALSE)</f>
        <v>农商行豹澥支行310028</v>
      </c>
      <c r="H3408" s="328">
        <f ca="1" t="shared" si="539"/>
        <v>45919</v>
      </c>
      <c r="I3408" s="344" t="str">
        <f ca="1" t="shared" si="540"/>
        <v>武汉农商行转王先梅邮政</v>
      </c>
      <c r="J3408" s="344" t="str">
        <f ca="1" t="shared" si="541"/>
        <v>转出他行或提现</v>
      </c>
      <c r="K3408" s="345">
        <f ca="1" t="shared" si="542"/>
        <v>0</v>
      </c>
      <c r="L3408" s="345">
        <f ca="1" t="shared" si="543"/>
        <v>20000</v>
      </c>
      <c r="M3408" s="345">
        <f ca="1" t="shared" si="544"/>
        <v>5060151.23</v>
      </c>
      <c r="N3408" s="345">
        <f ca="1" t="shared" si="545"/>
        <v>0</v>
      </c>
    </row>
    <row r="3409" ht="14.25" hidden="1" spans="1:14">
      <c r="A3409" s="334">
        <f>档案!A3408</f>
        <v>0</v>
      </c>
      <c r="B3409" s="334">
        <f ca="1" t="shared" si="538"/>
        <v>1</v>
      </c>
      <c r="D3409" s="334">
        <f ca="1" t="shared" si="546"/>
        <v>9</v>
      </c>
      <c r="E3409" s="327">
        <f ca="1" t="shared" si="547"/>
        <v>2070</v>
      </c>
      <c r="F3409" s="327" t="str">
        <f ca="1">VLOOKUP(D3409,档案!A:C,3,FALSE)</f>
        <v>武汉开明</v>
      </c>
      <c r="G3409" s="338" t="str">
        <f ca="1">VLOOKUP(D3409,档案!A:B,2,FALSE)</f>
        <v>农商行豹澥支行310028</v>
      </c>
      <c r="H3409" s="328">
        <f ca="1" t="shared" si="539"/>
        <v>45919</v>
      </c>
      <c r="I3409" s="344" t="str">
        <f ca="1" t="shared" si="540"/>
        <v>ETC扣款</v>
      </c>
      <c r="J3409" s="344" t="str">
        <f ca="1" t="shared" si="541"/>
        <v>项目成本</v>
      </c>
      <c r="K3409" s="345">
        <f ca="1" t="shared" si="542"/>
        <v>0</v>
      </c>
      <c r="L3409" s="345">
        <f ca="1" t="shared" si="543"/>
        <v>44.31</v>
      </c>
      <c r="M3409" s="345">
        <f ca="1" t="shared" si="544"/>
        <v>5060106.92</v>
      </c>
      <c r="N3409" s="345">
        <f ca="1" t="shared" si="545"/>
        <v>0</v>
      </c>
    </row>
    <row r="3410" ht="14.25" hidden="1" spans="1:14">
      <c r="A3410" s="334">
        <f>档案!A3409</f>
        <v>0</v>
      </c>
      <c r="B3410" s="334">
        <f ca="1" t="shared" si="538"/>
        <v>1</v>
      </c>
      <c r="D3410" s="334">
        <f ca="1" t="shared" si="546"/>
        <v>9</v>
      </c>
      <c r="E3410" s="327">
        <f ca="1" t="shared" si="547"/>
        <v>2071</v>
      </c>
      <c r="F3410" s="327" t="str">
        <f ca="1">VLOOKUP(D3410,档案!A:C,3,FALSE)</f>
        <v>武汉开明</v>
      </c>
      <c r="G3410" s="338" t="str">
        <f ca="1">VLOOKUP(D3410,档案!A:B,2,FALSE)</f>
        <v>农商行豹澥支行310028</v>
      </c>
      <c r="H3410" s="328">
        <f ca="1" t="shared" si="539"/>
        <v>45919</v>
      </c>
      <c r="I3410" s="344" t="str">
        <f ca="1" t="shared" si="540"/>
        <v>ETC扣款</v>
      </c>
      <c r="J3410" s="344" t="str">
        <f ca="1" t="shared" si="541"/>
        <v>项目成本</v>
      </c>
      <c r="K3410" s="345">
        <f ca="1" t="shared" si="542"/>
        <v>0</v>
      </c>
      <c r="L3410" s="345">
        <f ca="1" t="shared" si="543"/>
        <v>144.04</v>
      </c>
      <c r="M3410" s="345">
        <f ca="1" t="shared" si="544"/>
        <v>5059962.88</v>
      </c>
      <c r="N3410" s="345">
        <f ca="1" t="shared" si="545"/>
        <v>0</v>
      </c>
    </row>
    <row r="3411" ht="14.25" hidden="1" spans="1:14">
      <c r="A3411" s="334">
        <f>档案!A3410</f>
        <v>0</v>
      </c>
      <c r="B3411" s="334">
        <f ca="1" t="shared" si="538"/>
        <v>1</v>
      </c>
      <c r="D3411" s="334">
        <f ca="1" t="shared" si="546"/>
        <v>9</v>
      </c>
      <c r="E3411" s="327">
        <f ca="1" t="shared" si="547"/>
        <v>2072</v>
      </c>
      <c r="F3411" s="327" t="str">
        <f ca="1">VLOOKUP(D3411,档案!A:C,3,FALSE)</f>
        <v>武汉开明</v>
      </c>
      <c r="G3411" s="338" t="str">
        <f ca="1">VLOOKUP(D3411,档案!A:B,2,FALSE)</f>
        <v>农商行豹澥支行310028</v>
      </c>
      <c r="H3411" s="328">
        <f ca="1" t="shared" si="539"/>
        <v>45920</v>
      </c>
      <c r="I3411" s="344" t="str">
        <f ca="1" t="shared" si="540"/>
        <v>还贷款本金及利息</v>
      </c>
      <c r="J3411" s="344" t="str">
        <f ca="1" t="shared" si="541"/>
        <v>还借款及利息</v>
      </c>
      <c r="K3411" s="345">
        <f ca="1" t="shared" si="542"/>
        <v>0</v>
      </c>
      <c r="L3411" s="345">
        <f ca="1" t="shared" si="543"/>
        <v>5019375</v>
      </c>
      <c r="M3411" s="345">
        <f ca="1" t="shared" si="544"/>
        <v>40587.8800000008</v>
      </c>
      <c r="N3411" s="345">
        <f ca="1" t="shared" si="545"/>
        <v>0</v>
      </c>
    </row>
    <row r="3412" ht="14.25" hidden="1" spans="1:14">
      <c r="A3412" s="334">
        <f>档案!A3411</f>
        <v>0</v>
      </c>
      <c r="B3412" s="334">
        <f ca="1" t="shared" si="538"/>
        <v>1</v>
      </c>
      <c r="D3412" s="334">
        <f ca="1" t="shared" si="546"/>
        <v>9</v>
      </c>
      <c r="E3412" s="327">
        <f ca="1" t="shared" si="547"/>
        <v>2073</v>
      </c>
      <c r="F3412" s="327" t="str">
        <f ca="1">VLOOKUP(D3412,档案!A:C,3,FALSE)</f>
        <v>武汉开明</v>
      </c>
      <c r="G3412" s="338" t="str">
        <f ca="1">VLOOKUP(D3412,档案!A:B,2,FALSE)</f>
        <v>农商行豹澥支行310028</v>
      </c>
      <c r="H3412" s="328">
        <f ca="1" t="shared" si="539"/>
        <v>45921</v>
      </c>
      <c r="I3412" s="344" t="str">
        <f ca="1" t="shared" si="540"/>
        <v>银行结息收入</v>
      </c>
      <c r="J3412" s="344" t="str">
        <f ca="1" t="shared" si="541"/>
        <v>其他收款</v>
      </c>
      <c r="K3412" s="345">
        <f ca="1" t="shared" si="542"/>
        <v>31.56</v>
      </c>
      <c r="L3412" s="345">
        <f ca="1" t="shared" si="543"/>
        <v>0</v>
      </c>
      <c r="M3412" s="345">
        <f ca="1" t="shared" si="544"/>
        <v>40619.4400000008</v>
      </c>
      <c r="N3412" s="345">
        <f ca="1" t="shared" si="545"/>
        <v>0</v>
      </c>
    </row>
    <row r="3413" ht="14.25" hidden="1" spans="1:14">
      <c r="A3413" s="334">
        <f>档案!A3412</f>
        <v>0</v>
      </c>
      <c r="B3413" s="334">
        <f ca="1" t="shared" si="538"/>
        <v>1</v>
      </c>
      <c r="D3413" s="334">
        <f ca="1" t="shared" si="546"/>
        <v>9</v>
      </c>
      <c r="E3413" s="327">
        <f ca="1" t="shared" si="547"/>
        <v>2074</v>
      </c>
      <c r="F3413" s="327" t="str">
        <f ca="1">VLOOKUP(D3413,档案!A:C,3,FALSE)</f>
        <v>武汉开明</v>
      </c>
      <c r="G3413" s="338" t="str">
        <f ca="1">VLOOKUP(D3413,档案!A:B,2,FALSE)</f>
        <v>农商行豹澥支行310028</v>
      </c>
      <c r="H3413" s="328">
        <f ca="1" t="shared" si="539"/>
        <v>45922</v>
      </c>
      <c r="I3413" s="344" t="str">
        <f ca="1" t="shared" si="540"/>
        <v>ETC扣款</v>
      </c>
      <c r="J3413" s="344" t="str">
        <f ca="1" t="shared" si="541"/>
        <v>项目成本</v>
      </c>
      <c r="K3413" s="345">
        <f ca="1" t="shared" si="542"/>
        <v>0</v>
      </c>
      <c r="L3413" s="345">
        <f ca="1" t="shared" si="543"/>
        <v>354.21</v>
      </c>
      <c r="M3413" s="345">
        <f ca="1" t="shared" si="544"/>
        <v>40265.2300000008</v>
      </c>
      <c r="N3413" s="345">
        <f ca="1" t="shared" si="545"/>
        <v>0</v>
      </c>
    </row>
    <row r="3414" ht="14.25" hidden="1" spans="1:14">
      <c r="A3414" s="334">
        <f>档案!A3413</f>
        <v>0</v>
      </c>
      <c r="B3414" s="334">
        <f ca="1" t="shared" si="538"/>
        <v>1</v>
      </c>
      <c r="D3414" s="334">
        <f ca="1" t="shared" si="546"/>
        <v>9</v>
      </c>
      <c r="E3414" s="327">
        <f ca="1" t="shared" si="547"/>
        <v>2075</v>
      </c>
      <c r="F3414" s="327" t="str">
        <f ca="1">VLOOKUP(D3414,档案!A:C,3,FALSE)</f>
        <v>武汉开明</v>
      </c>
      <c r="G3414" s="338" t="str">
        <f ca="1">VLOOKUP(D3414,档案!A:B,2,FALSE)</f>
        <v>农商行豹澥支行310028</v>
      </c>
      <c r="H3414" s="328">
        <f ca="1" t="shared" si="539"/>
        <v>45922</v>
      </c>
      <c r="I3414" s="344" t="str">
        <f ca="1" t="shared" si="540"/>
        <v>ETC扣款</v>
      </c>
      <c r="J3414" s="344" t="str">
        <f ca="1" t="shared" si="541"/>
        <v>项目成本</v>
      </c>
      <c r="K3414" s="345">
        <f ca="1" t="shared" si="542"/>
        <v>0</v>
      </c>
      <c r="L3414" s="345">
        <f ca="1" t="shared" si="543"/>
        <v>64.6</v>
      </c>
      <c r="M3414" s="345">
        <f ca="1" t="shared" si="544"/>
        <v>40200.6300000008</v>
      </c>
      <c r="N3414" s="345">
        <f ca="1" t="shared" si="545"/>
        <v>0</v>
      </c>
    </row>
    <row r="3415" ht="14.25" hidden="1" spans="1:14">
      <c r="A3415" s="334">
        <f>档案!A3414</f>
        <v>0</v>
      </c>
      <c r="B3415" s="334">
        <f ca="1" t="shared" si="538"/>
        <v>1</v>
      </c>
      <c r="D3415" s="334">
        <f ca="1" t="shared" si="546"/>
        <v>9</v>
      </c>
      <c r="E3415" s="327">
        <f ca="1" t="shared" si="547"/>
        <v>2076</v>
      </c>
      <c r="F3415" s="327" t="str">
        <f ca="1">VLOOKUP(D3415,档案!A:C,3,FALSE)</f>
        <v>武汉开明</v>
      </c>
      <c r="G3415" s="338" t="str">
        <f ca="1">VLOOKUP(D3415,档案!A:B,2,FALSE)</f>
        <v>农商行豹澥支行310028</v>
      </c>
      <c r="H3415" s="328">
        <f ca="1" t="shared" si="539"/>
        <v>45922</v>
      </c>
      <c r="I3415" s="344" t="str">
        <f ca="1" t="shared" si="540"/>
        <v>ETC扣款</v>
      </c>
      <c r="J3415" s="344" t="str">
        <f ca="1" t="shared" si="541"/>
        <v>项目成本</v>
      </c>
      <c r="K3415" s="345">
        <f ca="1" t="shared" si="542"/>
        <v>0</v>
      </c>
      <c r="L3415" s="345">
        <f ca="1" t="shared" si="543"/>
        <v>98.67</v>
      </c>
      <c r="M3415" s="345">
        <f ca="1" t="shared" si="544"/>
        <v>40101.9600000008</v>
      </c>
      <c r="N3415" s="345">
        <f ca="1" t="shared" si="545"/>
        <v>0</v>
      </c>
    </row>
    <row r="3416" ht="14.25" hidden="1" spans="1:14">
      <c r="A3416" s="334">
        <f>档案!A3415</f>
        <v>0</v>
      </c>
      <c r="B3416" s="334">
        <f ca="1" t="shared" si="538"/>
        <v>1</v>
      </c>
      <c r="D3416" s="334">
        <f ca="1" t="shared" si="546"/>
        <v>9</v>
      </c>
      <c r="E3416" s="327">
        <f ca="1" t="shared" si="547"/>
        <v>2077</v>
      </c>
      <c r="F3416" s="327" t="str">
        <f ca="1">VLOOKUP(D3416,档案!A:C,3,FALSE)</f>
        <v>武汉开明</v>
      </c>
      <c r="G3416" s="338" t="str">
        <f ca="1">VLOOKUP(D3416,档案!A:B,2,FALSE)</f>
        <v>农商行豹澥支行310028</v>
      </c>
      <c r="H3416" s="328">
        <f ca="1" t="shared" si="539"/>
        <v>45922</v>
      </c>
      <c r="I3416" s="344" t="str">
        <f ca="1" t="shared" si="540"/>
        <v>ETC扣款</v>
      </c>
      <c r="J3416" s="344" t="str">
        <f ca="1" t="shared" si="541"/>
        <v>项目成本</v>
      </c>
      <c r="K3416" s="345">
        <f ca="1" t="shared" si="542"/>
        <v>0</v>
      </c>
      <c r="L3416" s="345">
        <f ca="1" t="shared" si="543"/>
        <v>18.93</v>
      </c>
      <c r="M3416" s="345">
        <f ca="1" t="shared" si="544"/>
        <v>40083.0300000008</v>
      </c>
      <c r="N3416" s="345">
        <f ca="1" t="shared" si="545"/>
        <v>0</v>
      </c>
    </row>
    <row r="3417" ht="14.25" hidden="1" spans="1:14">
      <c r="A3417" s="334">
        <f>档案!A3416</f>
        <v>0</v>
      </c>
      <c r="B3417" s="334">
        <f ca="1" t="shared" si="538"/>
        <v>1</v>
      </c>
      <c r="D3417" s="334">
        <f ca="1" t="shared" si="546"/>
        <v>9</v>
      </c>
      <c r="E3417" s="327">
        <f ca="1" t="shared" si="547"/>
        <v>2078</v>
      </c>
      <c r="F3417" s="327" t="str">
        <f ca="1">VLOOKUP(D3417,档案!A:C,3,FALSE)</f>
        <v>武汉开明</v>
      </c>
      <c r="G3417" s="338" t="str">
        <f ca="1">VLOOKUP(D3417,档案!A:B,2,FALSE)</f>
        <v>农商行豹澥支行310028</v>
      </c>
      <c r="H3417" s="328">
        <f ca="1" t="shared" si="539"/>
        <v>45922</v>
      </c>
      <c r="I3417" s="344" t="str">
        <f ca="1" t="shared" si="540"/>
        <v>ETC扣款</v>
      </c>
      <c r="J3417" s="344" t="str">
        <f ca="1" t="shared" si="541"/>
        <v>项目成本</v>
      </c>
      <c r="K3417" s="345">
        <f ca="1" t="shared" si="542"/>
        <v>0</v>
      </c>
      <c r="L3417" s="345">
        <f ca="1" t="shared" si="543"/>
        <v>18.93</v>
      </c>
      <c r="M3417" s="345">
        <f ca="1" t="shared" si="544"/>
        <v>40064.1000000008</v>
      </c>
      <c r="N3417" s="345">
        <f ca="1" t="shared" si="545"/>
        <v>0</v>
      </c>
    </row>
    <row r="3418" ht="14.25" hidden="1" spans="1:14">
      <c r="A3418" s="334">
        <f>档案!A3417</f>
        <v>0</v>
      </c>
      <c r="B3418" s="334">
        <f ca="1" t="shared" si="538"/>
        <v>1</v>
      </c>
      <c r="D3418" s="334">
        <f ca="1" t="shared" si="546"/>
        <v>9</v>
      </c>
      <c r="E3418" s="327">
        <f ca="1" t="shared" si="547"/>
        <v>2079</v>
      </c>
      <c r="F3418" s="327" t="str">
        <f ca="1">VLOOKUP(D3418,档案!A:C,3,FALSE)</f>
        <v>武汉开明</v>
      </c>
      <c r="G3418" s="338" t="str">
        <f ca="1">VLOOKUP(D3418,档案!A:B,2,FALSE)</f>
        <v>农商行豹澥支行310028</v>
      </c>
      <c r="H3418" s="328">
        <f ca="1" t="shared" si="539"/>
        <v>45924</v>
      </c>
      <c r="I3418" s="344" t="str">
        <f ca="1" t="shared" si="540"/>
        <v>ETC扣款</v>
      </c>
      <c r="J3418" s="344" t="str">
        <f ca="1" t="shared" si="541"/>
        <v>项目成本</v>
      </c>
      <c r="K3418" s="345">
        <f ca="1" t="shared" si="542"/>
        <v>0</v>
      </c>
      <c r="L3418" s="345">
        <f ca="1" t="shared" si="543"/>
        <v>376.8</v>
      </c>
      <c r="M3418" s="345">
        <f ca="1" t="shared" si="544"/>
        <v>39687.3000000008</v>
      </c>
      <c r="N3418" s="345">
        <f ca="1" t="shared" si="545"/>
        <v>0</v>
      </c>
    </row>
    <row r="3419" ht="14.25" hidden="1" spans="1:14">
      <c r="A3419" s="334">
        <f>档案!A3418</f>
        <v>0</v>
      </c>
      <c r="B3419" s="334">
        <f ca="1" t="shared" si="538"/>
        <v>1</v>
      </c>
      <c r="D3419" s="334">
        <f ca="1" t="shared" si="546"/>
        <v>9</v>
      </c>
      <c r="E3419" s="327">
        <f ca="1" t="shared" si="547"/>
        <v>2080</v>
      </c>
      <c r="F3419" s="327" t="str">
        <f ca="1">VLOOKUP(D3419,档案!A:C,3,FALSE)</f>
        <v>武汉开明</v>
      </c>
      <c r="G3419" s="338" t="str">
        <f ca="1">VLOOKUP(D3419,档案!A:B,2,FALSE)</f>
        <v>农商行豹澥支行310028</v>
      </c>
      <c r="H3419" s="328">
        <f ca="1" t="shared" si="539"/>
        <v>45924</v>
      </c>
      <c r="I3419" s="344" t="str">
        <f ca="1" t="shared" si="540"/>
        <v>农商行贷款转入</v>
      </c>
      <c r="J3419" s="344" t="str">
        <f ca="1" t="shared" si="541"/>
        <v>借款到账</v>
      </c>
      <c r="K3419" s="345">
        <f ca="1" t="shared" si="542"/>
        <v>5000000</v>
      </c>
      <c r="L3419" s="345">
        <f ca="1" t="shared" si="543"/>
        <v>0</v>
      </c>
      <c r="M3419" s="345">
        <f ca="1" t="shared" si="544"/>
        <v>5039687.3</v>
      </c>
      <c r="N3419" s="345">
        <f ca="1" t="shared" si="545"/>
        <v>0</v>
      </c>
    </row>
    <row r="3420" ht="14.25" hidden="1" spans="1:14">
      <c r="A3420" s="334">
        <f>档案!A3419</f>
        <v>0</v>
      </c>
      <c r="B3420" s="334">
        <f ca="1" t="shared" si="538"/>
        <v>1</v>
      </c>
      <c r="D3420" s="334">
        <f ca="1" t="shared" si="546"/>
        <v>9</v>
      </c>
      <c r="E3420" s="327">
        <f ca="1" t="shared" si="547"/>
        <v>2081</v>
      </c>
      <c r="F3420" s="327" t="str">
        <f ca="1">VLOOKUP(D3420,档案!A:C,3,FALSE)</f>
        <v>武汉开明</v>
      </c>
      <c r="G3420" s="338" t="str">
        <f ca="1">VLOOKUP(D3420,档案!A:B,2,FALSE)</f>
        <v>农商行豹澥支行310028</v>
      </c>
      <c r="H3420" s="328">
        <f ca="1" t="shared" si="539"/>
        <v>45924</v>
      </c>
      <c r="I3420" s="344" t="str">
        <f ca="1" t="shared" si="540"/>
        <v>农商行贷款转入</v>
      </c>
      <c r="J3420" s="344" t="str">
        <f ca="1" t="shared" si="541"/>
        <v>借款到账</v>
      </c>
      <c r="K3420" s="345">
        <f ca="1" t="shared" si="542"/>
        <v>2900000</v>
      </c>
      <c r="L3420" s="345">
        <f ca="1" t="shared" si="543"/>
        <v>0</v>
      </c>
      <c r="M3420" s="345">
        <f ca="1" t="shared" si="544"/>
        <v>7939687.3</v>
      </c>
      <c r="N3420" s="345">
        <f ca="1" t="shared" si="545"/>
        <v>0</v>
      </c>
    </row>
    <row r="3421" ht="14.25" hidden="1" spans="1:14">
      <c r="A3421" s="334">
        <f>档案!A3420</f>
        <v>0</v>
      </c>
      <c r="B3421" s="334">
        <f ca="1" t="shared" si="538"/>
        <v>1</v>
      </c>
      <c r="D3421" s="334">
        <f ca="1" t="shared" si="546"/>
        <v>9</v>
      </c>
      <c r="E3421" s="327">
        <f ca="1" t="shared" si="547"/>
        <v>2082</v>
      </c>
      <c r="F3421" s="327" t="str">
        <f ca="1">VLOOKUP(D3421,档案!A:C,3,FALSE)</f>
        <v>武汉开明</v>
      </c>
      <c r="G3421" s="338" t="str">
        <f ca="1">VLOOKUP(D3421,档案!A:B,2,FALSE)</f>
        <v>农商行豹澥支行310028</v>
      </c>
      <c r="H3421" s="328">
        <f ca="1" t="shared" si="539"/>
        <v>45924</v>
      </c>
      <c r="I3421" s="344" t="str">
        <f ca="1" t="shared" si="540"/>
        <v>转武汉彤烨工行西山支行</v>
      </c>
      <c r="J3421" s="344" t="str">
        <f ca="1" t="shared" si="541"/>
        <v>转出他行或提现</v>
      </c>
      <c r="K3421" s="345">
        <f ca="1" t="shared" si="542"/>
        <v>0</v>
      </c>
      <c r="L3421" s="345">
        <f ca="1" t="shared" si="543"/>
        <v>5000000</v>
      </c>
      <c r="M3421" s="345">
        <f ca="1" t="shared" si="544"/>
        <v>2939687.3</v>
      </c>
      <c r="N3421" s="345">
        <f ca="1" t="shared" si="545"/>
        <v>0</v>
      </c>
    </row>
    <row r="3422" ht="14.25" hidden="1" spans="1:14">
      <c r="A3422" s="334">
        <f>档案!A3421</f>
        <v>0</v>
      </c>
      <c r="B3422" s="334">
        <f ca="1" t="shared" si="538"/>
        <v>1</v>
      </c>
      <c r="D3422" s="334">
        <f ca="1" t="shared" si="546"/>
        <v>9</v>
      </c>
      <c r="E3422" s="327">
        <f ca="1" t="shared" si="547"/>
        <v>2083</v>
      </c>
      <c r="F3422" s="327" t="str">
        <f ca="1">VLOOKUP(D3422,档案!A:C,3,FALSE)</f>
        <v>武汉开明</v>
      </c>
      <c r="G3422" s="338" t="str">
        <f ca="1">VLOOKUP(D3422,档案!A:B,2,FALSE)</f>
        <v>农商行豹澥支行310028</v>
      </c>
      <c r="H3422" s="328">
        <f ca="1" t="shared" si="539"/>
        <v>45924</v>
      </c>
      <c r="I3422" s="344" t="str">
        <f ca="1" t="shared" si="540"/>
        <v>转武汉彤烨工行西山支行</v>
      </c>
      <c r="J3422" s="344" t="str">
        <f ca="1" t="shared" si="541"/>
        <v>转出他行或提现</v>
      </c>
      <c r="K3422" s="345">
        <f ca="1" t="shared" si="542"/>
        <v>0</v>
      </c>
      <c r="L3422" s="345">
        <f ca="1" t="shared" si="543"/>
        <v>2900000</v>
      </c>
      <c r="M3422" s="345">
        <f ca="1" t="shared" si="544"/>
        <v>39687.3000000007</v>
      </c>
      <c r="N3422" s="345">
        <f ca="1" t="shared" si="545"/>
        <v>0</v>
      </c>
    </row>
    <row r="3423" ht="14.25" hidden="1" spans="1:14">
      <c r="A3423" s="334">
        <f>档案!A3422</f>
        <v>0</v>
      </c>
      <c r="B3423" s="334">
        <f ca="1" t="shared" si="538"/>
        <v>1</v>
      </c>
      <c r="D3423" s="334">
        <f ca="1" t="shared" si="546"/>
        <v>9</v>
      </c>
      <c r="E3423" s="327">
        <f ca="1" t="shared" si="547"/>
        <v>2084</v>
      </c>
      <c r="F3423" s="327" t="str">
        <f ca="1">VLOOKUP(D3423,档案!A:C,3,FALSE)</f>
        <v>武汉开明</v>
      </c>
      <c r="G3423" s="338" t="str">
        <f ca="1">VLOOKUP(D3423,档案!A:B,2,FALSE)</f>
        <v>农商行豹澥支行310028</v>
      </c>
      <c r="H3423" s="328">
        <f ca="1" t="shared" si="539"/>
        <v>45925</v>
      </c>
      <c r="I3423" s="344" t="str">
        <f ca="1" t="shared" si="540"/>
        <v>收到武汉信茂浦发转款</v>
      </c>
      <c r="J3423" s="344" t="str">
        <f ca="1" t="shared" si="541"/>
        <v>他行转入或存现</v>
      </c>
      <c r="K3423" s="345">
        <f ca="1" t="shared" si="542"/>
        <v>27000</v>
      </c>
      <c r="L3423" s="345">
        <f ca="1" t="shared" si="543"/>
        <v>0</v>
      </c>
      <c r="M3423" s="345">
        <f ca="1" t="shared" si="544"/>
        <v>66687.3000000007</v>
      </c>
      <c r="N3423" s="345">
        <f ca="1" t="shared" si="545"/>
        <v>0</v>
      </c>
    </row>
    <row r="3424" ht="14.25" hidden="1" spans="1:14">
      <c r="A3424" s="334">
        <f>档案!A3423</f>
        <v>0</v>
      </c>
      <c r="B3424" s="334">
        <f ca="1" t="shared" si="538"/>
        <v>1</v>
      </c>
      <c r="D3424" s="334">
        <f ca="1" t="shared" si="546"/>
        <v>9</v>
      </c>
      <c r="E3424" s="327">
        <f ca="1" t="shared" si="547"/>
        <v>2085</v>
      </c>
      <c r="F3424" s="327" t="str">
        <f ca="1">VLOOKUP(D3424,档案!A:C,3,FALSE)</f>
        <v>武汉开明</v>
      </c>
      <c r="G3424" s="338" t="str">
        <f ca="1">VLOOKUP(D3424,档案!A:B,2,FALSE)</f>
        <v>农商行豹澥支行310028</v>
      </c>
      <c r="H3424" s="328">
        <f ca="1" t="shared" si="539"/>
        <v>45925</v>
      </c>
      <c r="I3424" s="344" t="str">
        <f ca="1" t="shared" si="540"/>
        <v>收到武汉光大转款</v>
      </c>
      <c r="J3424" s="344" t="str">
        <f ca="1" t="shared" si="541"/>
        <v>他行转入或存现</v>
      </c>
      <c r="K3424" s="345">
        <f ca="1" t="shared" si="542"/>
        <v>11100</v>
      </c>
      <c r="L3424" s="345">
        <f ca="1" t="shared" si="543"/>
        <v>0</v>
      </c>
      <c r="M3424" s="345">
        <f ca="1" t="shared" si="544"/>
        <v>77787.3000000007</v>
      </c>
      <c r="N3424" s="345">
        <f ca="1" t="shared" si="545"/>
        <v>0</v>
      </c>
    </row>
    <row r="3425" ht="14.25" hidden="1" spans="1:14">
      <c r="A3425" s="334">
        <f>档案!A3424</f>
        <v>0</v>
      </c>
      <c r="B3425" s="334">
        <f ca="1" t="shared" si="538"/>
        <v>1</v>
      </c>
      <c r="D3425" s="334">
        <f ca="1" t="shared" si="546"/>
        <v>9</v>
      </c>
      <c r="E3425" s="327">
        <f ca="1" t="shared" si="547"/>
        <v>2086</v>
      </c>
      <c r="F3425" s="327" t="str">
        <f ca="1">VLOOKUP(D3425,档案!A:C,3,FALSE)</f>
        <v>武汉开明</v>
      </c>
      <c r="G3425" s="338" t="str">
        <f ca="1">VLOOKUP(D3425,档案!A:B,2,FALSE)</f>
        <v>农商行豹澥支行310028</v>
      </c>
      <c r="H3425" s="328">
        <f ca="1" t="shared" si="539"/>
        <v>45925</v>
      </c>
      <c r="I3425" s="344" t="str">
        <f ca="1" t="shared" si="540"/>
        <v>财务部潘佳敏用款武汉开明顺丰8月快递费付湖北顺丰速运有限公司--公司</v>
      </c>
      <c r="J3425" s="344" t="str">
        <f ca="1" t="shared" si="541"/>
        <v>项目成本</v>
      </c>
      <c r="K3425" s="345">
        <f ca="1" t="shared" si="542"/>
        <v>0</v>
      </c>
      <c r="L3425" s="345">
        <f ca="1" t="shared" si="543"/>
        <v>404</v>
      </c>
      <c r="M3425" s="345">
        <f ca="1" t="shared" si="544"/>
        <v>77383.3000000007</v>
      </c>
      <c r="N3425" s="345">
        <f ca="1" t="shared" si="545"/>
        <v>0</v>
      </c>
    </row>
    <row r="3426" ht="14.25" hidden="1" spans="1:14">
      <c r="A3426" s="334">
        <f>档案!A3425</f>
        <v>0</v>
      </c>
      <c r="B3426" s="334">
        <f ca="1" t="shared" si="538"/>
        <v>1</v>
      </c>
      <c r="D3426" s="334">
        <f ca="1" t="shared" si="546"/>
        <v>9</v>
      </c>
      <c r="E3426" s="327">
        <f ca="1" t="shared" si="547"/>
        <v>2087</v>
      </c>
      <c r="F3426" s="327" t="str">
        <f ca="1">VLOOKUP(D3426,档案!A:C,3,FALSE)</f>
        <v>武汉开明</v>
      </c>
      <c r="G3426" s="338" t="str">
        <f ca="1">VLOOKUP(D3426,档案!A:B,2,FALSE)</f>
        <v>农商行豹澥支行310028</v>
      </c>
      <c r="H3426" s="328">
        <f ca="1" t="shared" si="539"/>
        <v>45925</v>
      </c>
      <c r="I3426" s="344" t="str">
        <f ca="1" t="shared" si="540"/>
        <v>财务部汪余欢用款鄂州工厂顺丰8月快递费付湖北顺丰速运有限公司--公司</v>
      </c>
      <c r="J3426" s="344" t="str">
        <f ca="1" t="shared" si="541"/>
        <v>项目成本</v>
      </c>
      <c r="K3426" s="345">
        <f ca="1" t="shared" si="542"/>
        <v>0</v>
      </c>
      <c r="L3426" s="345">
        <f ca="1" t="shared" si="543"/>
        <v>296</v>
      </c>
      <c r="M3426" s="345">
        <f ca="1" t="shared" si="544"/>
        <v>77087.3000000007</v>
      </c>
      <c r="N3426" s="345">
        <f ca="1" t="shared" si="545"/>
        <v>0</v>
      </c>
    </row>
    <row r="3427" ht="14.25" hidden="1" spans="1:14">
      <c r="A3427" s="334">
        <f>档案!A3426</f>
        <v>0</v>
      </c>
      <c r="B3427" s="334">
        <f ca="1" t="shared" si="538"/>
        <v>1</v>
      </c>
      <c r="D3427" s="334">
        <f ca="1" t="shared" si="546"/>
        <v>9</v>
      </c>
      <c r="E3427" s="327">
        <f ca="1" t="shared" si="547"/>
        <v>2088</v>
      </c>
      <c r="F3427" s="327" t="str">
        <f ca="1">VLOOKUP(D3427,档案!A:C,3,FALSE)</f>
        <v>武汉开明</v>
      </c>
      <c r="G3427" s="338" t="str">
        <f ca="1">VLOOKUP(D3427,档案!A:B,2,FALSE)</f>
        <v>农商行豹澥支行310028</v>
      </c>
      <c r="H3427" s="328">
        <f ca="1" t="shared" si="539"/>
        <v>45925</v>
      </c>
      <c r="I3427" s="344" t="str">
        <f ca="1" t="shared" si="540"/>
        <v>生产部余永昕用款日照钢铁7.21-7.22吊车费付日照京华货运有限公司--公司</v>
      </c>
      <c r="J3427" s="344" t="str">
        <f ca="1" t="shared" si="541"/>
        <v>项目成本</v>
      </c>
      <c r="K3427" s="345">
        <f ca="1" t="shared" si="542"/>
        <v>0</v>
      </c>
      <c r="L3427" s="345">
        <f ca="1" t="shared" si="543"/>
        <v>26788.34</v>
      </c>
      <c r="M3427" s="345">
        <f ca="1" t="shared" si="544"/>
        <v>50298.9600000007</v>
      </c>
      <c r="N3427" s="345">
        <f ca="1" t="shared" si="545"/>
        <v>0</v>
      </c>
    </row>
    <row r="3428" ht="14.25" hidden="1" spans="1:14">
      <c r="A3428" s="334">
        <f>档案!A3427</f>
        <v>0</v>
      </c>
      <c r="B3428" s="334">
        <f ca="1" t="shared" si="538"/>
        <v>1</v>
      </c>
      <c r="D3428" s="334">
        <f ca="1" t="shared" si="546"/>
        <v>9</v>
      </c>
      <c r="E3428" s="327">
        <f ca="1" t="shared" si="547"/>
        <v>2089</v>
      </c>
      <c r="F3428" s="327" t="str">
        <f ca="1">VLOOKUP(D3428,档案!A:C,3,FALSE)</f>
        <v>武汉开明</v>
      </c>
      <c r="G3428" s="338" t="str">
        <f ca="1">VLOOKUP(D3428,档案!A:B,2,FALSE)</f>
        <v>农商行豹澥支行310028</v>
      </c>
      <c r="H3428" s="328">
        <f ca="1" t="shared" si="539"/>
        <v>45925</v>
      </c>
      <c r="I3428" s="344" t="str">
        <f ca="1" t="shared" si="540"/>
        <v>生产部李晶用款内蒙古君正陈达良一行15人往返车票 按普通火车标准报销付陈达良--个人</v>
      </c>
      <c r="J3428" s="344" t="str">
        <f ca="1" t="shared" si="541"/>
        <v>项目成本</v>
      </c>
      <c r="K3428" s="345">
        <f ca="1" t="shared" si="542"/>
        <v>0</v>
      </c>
      <c r="L3428" s="345">
        <f ca="1" t="shared" si="543"/>
        <v>10114.5</v>
      </c>
      <c r="M3428" s="345">
        <f ca="1" t="shared" si="544"/>
        <v>40184.4600000007</v>
      </c>
      <c r="N3428" s="345">
        <f ca="1" t="shared" si="545"/>
        <v>0</v>
      </c>
    </row>
    <row r="3429" ht="14.25" hidden="1" spans="1:14">
      <c r="A3429" s="334">
        <f>档案!A3428</f>
        <v>0</v>
      </c>
      <c r="B3429" s="334">
        <f ca="1" t="shared" si="538"/>
        <v>1</v>
      </c>
      <c r="D3429" s="334">
        <f ca="1" t="shared" si="546"/>
        <v>9</v>
      </c>
      <c r="E3429" s="327">
        <f ca="1" t="shared" si="547"/>
        <v>2090</v>
      </c>
      <c r="F3429" s="327" t="str">
        <f ca="1">VLOOKUP(D3429,档案!A:C,3,FALSE)</f>
        <v>武汉开明</v>
      </c>
      <c r="G3429" s="338" t="str">
        <f ca="1">VLOOKUP(D3429,档案!A:B,2,FALSE)</f>
        <v>农商行豹澥支行310028</v>
      </c>
      <c r="H3429" s="328">
        <f ca="1" t="shared" si="539"/>
        <v>45926</v>
      </c>
      <c r="I3429" s="344" t="str">
        <f ca="1" t="shared" si="540"/>
        <v>收到温州凯沣机械有限公司贴现款（原票金额161509，扣手续费1540，实收金额159968.95）</v>
      </c>
      <c r="J3429" s="344" t="str">
        <f ca="1" t="shared" si="541"/>
        <v>他行转入或存现</v>
      </c>
      <c r="K3429" s="345">
        <f ca="1" t="shared" si="542"/>
        <v>159968.95</v>
      </c>
      <c r="L3429" s="345">
        <f ca="1" t="shared" si="543"/>
        <v>0</v>
      </c>
      <c r="M3429" s="345">
        <f ca="1" t="shared" si="544"/>
        <v>200153.410000001</v>
      </c>
      <c r="N3429" s="345">
        <f ca="1" t="shared" si="545"/>
        <v>0</v>
      </c>
    </row>
    <row r="3430" ht="14.25" hidden="1" spans="1:14">
      <c r="A3430" s="334">
        <f>档案!A3429</f>
        <v>0</v>
      </c>
      <c r="B3430" s="334">
        <f ca="1" t="shared" si="538"/>
        <v>1</v>
      </c>
      <c r="D3430" s="334">
        <f ca="1" t="shared" si="546"/>
        <v>9</v>
      </c>
      <c r="E3430" s="327">
        <f ca="1" t="shared" si="547"/>
        <v>2091</v>
      </c>
      <c r="F3430" s="327" t="str">
        <f ca="1">VLOOKUP(D3430,档案!A:C,3,FALSE)</f>
        <v>武汉开明</v>
      </c>
      <c r="G3430" s="338" t="str">
        <f ca="1">VLOOKUP(D3430,档案!A:B,2,FALSE)</f>
        <v>农商行豹澥支行310028</v>
      </c>
      <c r="H3430" s="328">
        <f ca="1" t="shared" si="539"/>
        <v>45926</v>
      </c>
      <c r="I3430" s="344" t="str">
        <f ca="1" t="shared" si="540"/>
        <v>生产部李晶用款唐山中厚板材黄震借支备用金购买气体及零星采购--个人</v>
      </c>
      <c r="J3430" s="344" t="str">
        <f ca="1" t="shared" si="541"/>
        <v>项目成本</v>
      </c>
      <c r="K3430" s="345">
        <f ca="1" t="shared" si="542"/>
        <v>0</v>
      </c>
      <c r="L3430" s="345">
        <f ca="1" t="shared" si="543"/>
        <v>2000</v>
      </c>
      <c r="M3430" s="345">
        <f ca="1" t="shared" si="544"/>
        <v>198153.410000001</v>
      </c>
      <c r="N3430" s="345">
        <f ca="1" t="shared" si="545"/>
        <v>0</v>
      </c>
    </row>
    <row r="3431" ht="14.25" hidden="1" spans="1:14">
      <c r="A3431" s="334">
        <f>档案!A3430</f>
        <v>0</v>
      </c>
      <c r="B3431" s="334">
        <f ca="1" t="shared" si="538"/>
        <v>1</v>
      </c>
      <c r="D3431" s="334">
        <f ca="1" t="shared" si="546"/>
        <v>9</v>
      </c>
      <c r="E3431" s="327">
        <f ca="1" t="shared" si="547"/>
        <v>2092</v>
      </c>
      <c r="F3431" s="327" t="str">
        <f ca="1">VLOOKUP(D3431,档案!A:C,3,FALSE)</f>
        <v>武汉开明</v>
      </c>
      <c r="G3431" s="338" t="str">
        <f ca="1">VLOOKUP(D3431,档案!A:B,2,FALSE)</f>
        <v>农商行豹澥支行310028</v>
      </c>
      <c r="H3431" s="328">
        <f ca="1" t="shared" si="539"/>
        <v>45926</v>
      </c>
      <c r="I3431" s="344" t="str">
        <f ca="1" t="shared" si="540"/>
        <v>生产部马全花报销热电车间锅炉喷水减温器更换项目租车费用2025年9月14日-9月17日租车费用，租车交付押金1000元，车辆租用4天，每天200元，4天共计800元--个人</v>
      </c>
      <c r="J3431" s="344" t="str">
        <f ca="1" t="shared" si="541"/>
        <v>项目成本</v>
      </c>
      <c r="K3431" s="345">
        <f ca="1" t="shared" si="542"/>
        <v>0</v>
      </c>
      <c r="L3431" s="345">
        <f ca="1" t="shared" si="543"/>
        <v>800</v>
      </c>
      <c r="M3431" s="345">
        <f ca="1" t="shared" si="544"/>
        <v>197353.410000001</v>
      </c>
      <c r="N3431" s="345">
        <f ca="1" t="shared" si="545"/>
        <v>0</v>
      </c>
    </row>
    <row r="3432" ht="14.25" hidden="1" spans="1:14">
      <c r="A3432" s="334">
        <f>档案!A3431</f>
        <v>0</v>
      </c>
      <c r="B3432" s="334">
        <f ca="1" t="shared" si="538"/>
        <v>1</v>
      </c>
      <c r="D3432" s="334">
        <f ca="1" t="shared" si="546"/>
        <v>9</v>
      </c>
      <c r="E3432" s="327">
        <f ca="1" t="shared" si="547"/>
        <v>2093</v>
      </c>
      <c r="F3432" s="327" t="str">
        <f ca="1">VLOOKUP(D3432,档案!A:C,3,FALSE)</f>
        <v>武汉开明</v>
      </c>
      <c r="G3432" s="338" t="str">
        <f ca="1">VLOOKUP(D3432,档案!A:B,2,FALSE)</f>
        <v>农商行豹澥支行310028</v>
      </c>
      <c r="H3432" s="328">
        <f ca="1" t="shared" si="539"/>
        <v>45926</v>
      </c>
      <c r="I3432" s="344" t="str">
        <f ca="1" t="shared" si="540"/>
        <v>生产部马全花报销闪发器项目探伤片子寄至江苏省常州市溧阳市上兴镇给吴晓阳出热处理报告物流费--个人</v>
      </c>
      <c r="J3432" s="344" t="str">
        <f ca="1" t="shared" si="541"/>
        <v>项目成本</v>
      </c>
      <c r="K3432" s="345">
        <f ca="1" t="shared" si="542"/>
        <v>0</v>
      </c>
      <c r="L3432" s="345">
        <f ca="1" t="shared" si="543"/>
        <v>76</v>
      </c>
      <c r="M3432" s="345">
        <f ca="1" t="shared" si="544"/>
        <v>197277.410000001</v>
      </c>
      <c r="N3432" s="345">
        <f ca="1" t="shared" si="545"/>
        <v>0</v>
      </c>
    </row>
    <row r="3433" ht="14.25" hidden="1" spans="1:14">
      <c r="A3433" s="334">
        <f>档案!A3432</f>
        <v>0</v>
      </c>
      <c r="B3433" s="334">
        <f ca="1" t="shared" si="538"/>
        <v>1</v>
      </c>
      <c r="D3433" s="334">
        <f ca="1" t="shared" si="546"/>
        <v>9</v>
      </c>
      <c r="E3433" s="327">
        <f ca="1" t="shared" si="547"/>
        <v>2094</v>
      </c>
      <c r="F3433" s="327" t="str">
        <f ca="1">VLOOKUP(D3433,档案!A:C,3,FALSE)</f>
        <v>武汉开明</v>
      </c>
      <c r="G3433" s="338" t="str">
        <f ca="1">VLOOKUP(D3433,档案!A:B,2,FALSE)</f>
        <v>农商行豹澥支行310028</v>
      </c>
      <c r="H3433" s="328">
        <f ca="1" t="shared" si="539"/>
        <v>45926</v>
      </c>
      <c r="I3433" s="344" t="str">
        <f ca="1" t="shared" si="540"/>
        <v>生产部宋超报销新疆宜化项目出差交通费--个人</v>
      </c>
      <c r="J3433" s="344" t="str">
        <f ca="1" t="shared" si="541"/>
        <v>项目成本</v>
      </c>
      <c r="K3433" s="345">
        <f ca="1" t="shared" si="542"/>
        <v>0</v>
      </c>
      <c r="L3433" s="345">
        <f ca="1" t="shared" si="543"/>
        <v>485.5</v>
      </c>
      <c r="M3433" s="345">
        <f ca="1" t="shared" si="544"/>
        <v>196791.910000001</v>
      </c>
      <c r="N3433" s="345">
        <f ca="1" t="shared" si="545"/>
        <v>0</v>
      </c>
    </row>
    <row r="3434" ht="14.25" hidden="1" spans="1:14">
      <c r="A3434" s="334">
        <f>档案!A3433</f>
        <v>0</v>
      </c>
      <c r="B3434" s="334">
        <f ca="1" t="shared" si="538"/>
        <v>1</v>
      </c>
      <c r="D3434" s="334">
        <f ca="1" t="shared" si="546"/>
        <v>9</v>
      </c>
      <c r="E3434" s="327">
        <f ca="1" t="shared" si="547"/>
        <v>2095</v>
      </c>
      <c r="F3434" s="327" t="str">
        <f ca="1">VLOOKUP(D3434,档案!A:C,3,FALSE)</f>
        <v>武汉开明</v>
      </c>
      <c r="G3434" s="338" t="str">
        <f ca="1">VLOOKUP(D3434,档案!A:B,2,FALSE)</f>
        <v>农商行豹澥支行310028</v>
      </c>
      <c r="H3434" s="328">
        <f ca="1" t="shared" si="539"/>
        <v>45926</v>
      </c>
      <c r="I3434" s="344" t="str">
        <f ca="1" t="shared" si="540"/>
        <v>生产部宋超报销伊犁钢铁9.10光纤熔纤费用--个人</v>
      </c>
      <c r="J3434" s="344" t="str">
        <f ca="1" t="shared" si="541"/>
        <v>项目成本</v>
      </c>
      <c r="K3434" s="345">
        <f ca="1" t="shared" si="542"/>
        <v>0</v>
      </c>
      <c r="L3434" s="345">
        <f ca="1" t="shared" si="543"/>
        <v>500</v>
      </c>
      <c r="M3434" s="345">
        <f ca="1" t="shared" si="544"/>
        <v>196291.910000001</v>
      </c>
      <c r="N3434" s="345">
        <f ca="1" t="shared" si="545"/>
        <v>0</v>
      </c>
    </row>
    <row r="3435" ht="14.25" hidden="1" spans="1:14">
      <c r="A3435" s="334">
        <f>档案!A3434</f>
        <v>0</v>
      </c>
      <c r="B3435" s="334">
        <f ca="1" t="shared" si="538"/>
        <v>1</v>
      </c>
      <c r="D3435" s="334">
        <f ca="1" t="shared" si="546"/>
        <v>9</v>
      </c>
      <c r="E3435" s="327">
        <f ca="1" t="shared" si="547"/>
        <v>2096</v>
      </c>
      <c r="F3435" s="327" t="str">
        <f ca="1">VLOOKUP(D3435,档案!A:C,3,FALSE)</f>
        <v>武汉开明</v>
      </c>
      <c r="G3435" s="338" t="str">
        <f ca="1">VLOOKUP(D3435,档案!A:B,2,FALSE)</f>
        <v>农商行豹澥支行310028</v>
      </c>
      <c r="H3435" s="328">
        <f ca="1" t="shared" si="539"/>
        <v>45926</v>
      </c>
      <c r="I3435" s="344" t="str">
        <f ca="1" t="shared" si="540"/>
        <v>生产部宋超报销伊犁钢铁现场施工办事买烟招待费--个人</v>
      </c>
      <c r="J3435" s="344" t="str">
        <f ca="1" t="shared" si="541"/>
        <v>项目成本</v>
      </c>
      <c r="K3435" s="345">
        <f ca="1" t="shared" si="542"/>
        <v>0</v>
      </c>
      <c r="L3435" s="345">
        <f ca="1" t="shared" si="543"/>
        <v>225</v>
      </c>
      <c r="M3435" s="345">
        <f ca="1" t="shared" si="544"/>
        <v>196066.910000001</v>
      </c>
      <c r="N3435" s="345">
        <f ca="1" t="shared" si="545"/>
        <v>0</v>
      </c>
    </row>
    <row r="3436" ht="14.25" hidden="1" spans="1:14">
      <c r="A3436" s="334">
        <f>档案!A3435</f>
        <v>0</v>
      </c>
      <c r="B3436" s="334">
        <f ca="1" t="shared" si="538"/>
        <v>1</v>
      </c>
      <c r="D3436" s="334">
        <f ca="1" t="shared" si="546"/>
        <v>9</v>
      </c>
      <c r="E3436" s="327">
        <f ca="1" t="shared" si="547"/>
        <v>2097</v>
      </c>
      <c r="F3436" s="327" t="str">
        <f ca="1">VLOOKUP(D3436,档案!A:C,3,FALSE)</f>
        <v>武汉开明</v>
      </c>
      <c r="G3436" s="338" t="str">
        <f ca="1">VLOOKUP(D3436,档案!A:B,2,FALSE)</f>
        <v>农商行豹澥支行310028</v>
      </c>
      <c r="H3436" s="328">
        <f ca="1" t="shared" si="539"/>
        <v>45926</v>
      </c>
      <c r="I3436" s="344" t="str">
        <f ca="1" t="shared" si="540"/>
        <v>生产部宋超报销伊犁钢铁零星采购--个人</v>
      </c>
      <c r="J3436" s="344" t="str">
        <f ca="1" t="shared" si="541"/>
        <v>项目成本</v>
      </c>
      <c r="K3436" s="345">
        <f ca="1" t="shared" si="542"/>
        <v>0</v>
      </c>
      <c r="L3436" s="345">
        <f ca="1" t="shared" si="543"/>
        <v>821</v>
      </c>
      <c r="M3436" s="345">
        <f ca="1" t="shared" si="544"/>
        <v>195245.910000001</v>
      </c>
      <c r="N3436" s="345">
        <f ca="1" t="shared" si="545"/>
        <v>0</v>
      </c>
    </row>
    <row r="3437" ht="14.25" hidden="1" spans="1:14">
      <c r="A3437" s="334">
        <f>档案!A3436</f>
        <v>0</v>
      </c>
      <c r="B3437" s="334">
        <f ca="1" t="shared" si="538"/>
        <v>1</v>
      </c>
      <c r="D3437" s="334">
        <f ca="1" t="shared" si="546"/>
        <v>9</v>
      </c>
      <c r="E3437" s="327">
        <f ca="1" t="shared" si="547"/>
        <v>2098</v>
      </c>
      <c r="F3437" s="327" t="str">
        <f ca="1">VLOOKUP(D3437,档案!A:C,3,FALSE)</f>
        <v>武汉开明</v>
      </c>
      <c r="G3437" s="338" t="str">
        <f ca="1">VLOOKUP(D3437,档案!A:B,2,FALSE)</f>
        <v>农商行豹澥支行310028</v>
      </c>
      <c r="H3437" s="328">
        <f ca="1" t="shared" si="539"/>
        <v>45926</v>
      </c>
      <c r="I3437" s="344" t="str">
        <f ca="1" t="shared" si="540"/>
        <v>生产部宋超报销伊犁钢铁8.30零星采购--个人</v>
      </c>
      <c r="J3437" s="344" t="str">
        <f ca="1" t="shared" si="541"/>
        <v>项目成本</v>
      </c>
      <c r="K3437" s="345">
        <f ca="1" t="shared" si="542"/>
        <v>0</v>
      </c>
      <c r="L3437" s="345">
        <f ca="1" t="shared" si="543"/>
        <v>787</v>
      </c>
      <c r="M3437" s="345">
        <f ca="1" t="shared" si="544"/>
        <v>194458.910000001</v>
      </c>
      <c r="N3437" s="345">
        <f ca="1" t="shared" si="545"/>
        <v>0</v>
      </c>
    </row>
    <row r="3438" ht="14.25" hidden="1" spans="1:14">
      <c r="A3438" s="334">
        <f>档案!A3437</f>
        <v>0</v>
      </c>
      <c r="B3438" s="334">
        <f ca="1" t="shared" si="538"/>
        <v>1</v>
      </c>
      <c r="D3438" s="334">
        <f ca="1" t="shared" si="546"/>
        <v>9</v>
      </c>
      <c r="E3438" s="327">
        <f ca="1" t="shared" si="547"/>
        <v>2099</v>
      </c>
      <c r="F3438" s="327" t="str">
        <f ca="1">VLOOKUP(D3438,档案!A:C,3,FALSE)</f>
        <v>武汉开明</v>
      </c>
      <c r="G3438" s="338" t="str">
        <f ca="1">VLOOKUP(D3438,档案!A:B,2,FALSE)</f>
        <v>农商行豹澥支行310028</v>
      </c>
      <c r="H3438" s="328">
        <f ca="1" t="shared" si="539"/>
        <v>45926</v>
      </c>
      <c r="I3438" s="344" t="str">
        <f ca="1" t="shared" si="540"/>
        <v>生产部李权智用款青海发投减温器氩弧焊工常晓伟包干价2000元付林全意--个人</v>
      </c>
      <c r="J3438" s="344" t="str">
        <f ca="1" t="shared" si="541"/>
        <v>项目成本</v>
      </c>
      <c r="K3438" s="345">
        <f ca="1" t="shared" si="542"/>
        <v>0</v>
      </c>
      <c r="L3438" s="345">
        <f ca="1" t="shared" si="543"/>
        <v>2000</v>
      </c>
      <c r="M3438" s="345">
        <f ca="1" t="shared" si="544"/>
        <v>192458.910000001</v>
      </c>
      <c r="N3438" s="345">
        <f ca="1" t="shared" si="545"/>
        <v>0</v>
      </c>
    </row>
    <row r="3439" ht="14.25" hidden="1" spans="1:14">
      <c r="A3439" s="334">
        <f>档案!A3438</f>
        <v>0</v>
      </c>
      <c r="B3439" s="334">
        <f ca="1" t="shared" si="538"/>
        <v>1</v>
      </c>
      <c r="D3439" s="334">
        <f ca="1" t="shared" si="546"/>
        <v>9</v>
      </c>
      <c r="E3439" s="327">
        <f ca="1" t="shared" si="547"/>
        <v>2100</v>
      </c>
      <c r="F3439" s="327" t="str">
        <f ca="1">VLOOKUP(D3439,档案!A:C,3,FALSE)</f>
        <v>武汉开明</v>
      </c>
      <c r="G3439" s="338" t="str">
        <f ca="1">VLOOKUP(D3439,档案!A:B,2,FALSE)</f>
        <v>农商行豹澥支行310028</v>
      </c>
      <c r="H3439" s="328">
        <f ca="1" t="shared" si="539"/>
        <v>45926</v>
      </c>
      <c r="I3439" s="344" t="str">
        <f ca="1" t="shared" si="540"/>
        <v>生产部喻志明报销芜湖新兴铸管9.14-9.15火车票194.5元，打的票7.6元，公交票4元--个人</v>
      </c>
      <c r="J3439" s="344" t="str">
        <f ca="1" t="shared" si="541"/>
        <v>项目成本</v>
      </c>
      <c r="K3439" s="345">
        <f ca="1" t="shared" si="542"/>
        <v>0</v>
      </c>
      <c r="L3439" s="345">
        <f ca="1" t="shared" si="543"/>
        <v>206.1</v>
      </c>
      <c r="M3439" s="345">
        <f ca="1" t="shared" si="544"/>
        <v>192252.810000001</v>
      </c>
      <c r="N3439" s="345">
        <f ca="1" t="shared" si="545"/>
        <v>0</v>
      </c>
    </row>
    <row r="3440" ht="14.25" hidden="1" spans="1:14">
      <c r="A3440" s="334">
        <f>档案!A3439</f>
        <v>0</v>
      </c>
      <c r="B3440" s="334">
        <f ca="1" t="shared" si="538"/>
        <v>1</v>
      </c>
      <c r="D3440" s="334">
        <f ca="1" t="shared" si="546"/>
        <v>9</v>
      </c>
      <c r="E3440" s="327">
        <f ca="1" t="shared" si="547"/>
        <v>2101</v>
      </c>
      <c r="F3440" s="327" t="str">
        <f ca="1">VLOOKUP(D3440,档案!A:C,3,FALSE)</f>
        <v>武汉开明</v>
      </c>
      <c r="G3440" s="338" t="str">
        <f ca="1">VLOOKUP(D3440,档案!A:B,2,FALSE)</f>
        <v>农商行豹澥支行310028</v>
      </c>
      <c r="H3440" s="328">
        <f ca="1" t="shared" si="539"/>
        <v>45926</v>
      </c>
      <c r="I3440" s="344" t="str">
        <f ca="1" t="shared" si="540"/>
        <v>生产部山玉英报销青海发投碳化楼墙体恢复人工及材料费--个人</v>
      </c>
      <c r="J3440" s="344" t="str">
        <f ca="1" t="shared" si="541"/>
        <v>项目成本</v>
      </c>
      <c r="K3440" s="345">
        <f ca="1" t="shared" si="542"/>
        <v>0</v>
      </c>
      <c r="L3440" s="345">
        <f ca="1" t="shared" si="543"/>
        <v>1500</v>
      </c>
      <c r="M3440" s="345">
        <f ca="1" t="shared" si="544"/>
        <v>190752.810000001</v>
      </c>
      <c r="N3440" s="345">
        <f ca="1" t="shared" si="545"/>
        <v>0</v>
      </c>
    </row>
    <row r="3441" ht="14.25" hidden="1" spans="1:14">
      <c r="A3441" s="334">
        <f>档案!A3440</f>
        <v>0</v>
      </c>
      <c r="B3441" s="334">
        <f ca="1" t="shared" si="538"/>
        <v>1</v>
      </c>
      <c r="D3441" s="334">
        <f ca="1" t="shared" si="546"/>
        <v>9</v>
      </c>
      <c r="E3441" s="327">
        <f ca="1" t="shared" si="547"/>
        <v>2102</v>
      </c>
      <c r="F3441" s="327" t="str">
        <f ca="1">VLOOKUP(D3441,档案!A:C,3,FALSE)</f>
        <v>武汉开明</v>
      </c>
      <c r="G3441" s="338" t="str">
        <f ca="1">VLOOKUP(D3441,档案!A:B,2,FALSE)</f>
        <v>农商行豹澥支行310028</v>
      </c>
      <c r="H3441" s="328">
        <f ca="1" t="shared" si="539"/>
        <v>45926</v>
      </c>
      <c r="I3441" s="344" t="str">
        <f ca="1" t="shared" si="540"/>
        <v>生产部刘江波报销瑞祥焦化办理结算车辆使用油费付董利彬--个人</v>
      </c>
      <c r="J3441" s="344" t="str">
        <f ca="1" t="shared" si="541"/>
        <v>项目成本</v>
      </c>
      <c r="K3441" s="345">
        <f ca="1" t="shared" si="542"/>
        <v>0</v>
      </c>
      <c r="L3441" s="345">
        <f ca="1" t="shared" si="543"/>
        <v>120</v>
      </c>
      <c r="M3441" s="345">
        <f ca="1" t="shared" si="544"/>
        <v>190632.810000001</v>
      </c>
      <c r="N3441" s="345">
        <f ca="1" t="shared" si="545"/>
        <v>0</v>
      </c>
    </row>
    <row r="3442" ht="14.25" hidden="1" spans="1:14">
      <c r="A3442" s="334">
        <f>档案!A3441</f>
        <v>0</v>
      </c>
      <c r="B3442" s="334">
        <f ca="1" t="shared" si="538"/>
        <v>1</v>
      </c>
      <c r="D3442" s="334">
        <f ca="1" t="shared" si="546"/>
        <v>9</v>
      </c>
      <c r="E3442" s="327">
        <f ca="1" t="shared" si="547"/>
        <v>2103</v>
      </c>
      <c r="F3442" s="327" t="str">
        <f ca="1">VLOOKUP(D3442,档案!A:C,3,FALSE)</f>
        <v>武汉开明</v>
      </c>
      <c r="G3442" s="338" t="str">
        <f ca="1">VLOOKUP(D3442,档案!A:B,2,FALSE)</f>
        <v>农商行豹澥支行310028</v>
      </c>
      <c r="H3442" s="328">
        <f ca="1" t="shared" si="539"/>
        <v>45926</v>
      </c>
      <c r="I3442" s="344" t="str">
        <f ca="1" t="shared" si="540"/>
        <v>生产部李晶用款青海发投2025年8月份打印费用及办公用品采购费付德令哈宏冉图文广告店（个体工商户）--公司</v>
      </c>
      <c r="J3442" s="344" t="str">
        <f ca="1" t="shared" si="541"/>
        <v>项目成本</v>
      </c>
      <c r="K3442" s="345">
        <f ca="1" t="shared" si="542"/>
        <v>0</v>
      </c>
      <c r="L3442" s="345">
        <f ca="1" t="shared" si="543"/>
        <v>2262.6</v>
      </c>
      <c r="M3442" s="345">
        <f ca="1" t="shared" si="544"/>
        <v>188370.210000001</v>
      </c>
      <c r="N3442" s="345">
        <f ca="1" t="shared" si="545"/>
        <v>0</v>
      </c>
    </row>
    <row r="3443" ht="14.25" hidden="1" spans="1:14">
      <c r="A3443" s="334">
        <f>档案!A3442</f>
        <v>0</v>
      </c>
      <c r="B3443" s="334">
        <f ca="1" t="shared" si="538"/>
        <v>1</v>
      </c>
      <c r="D3443" s="334">
        <f ca="1" t="shared" si="546"/>
        <v>9</v>
      </c>
      <c r="E3443" s="327">
        <f ca="1" t="shared" si="547"/>
        <v>2104</v>
      </c>
      <c r="F3443" s="327" t="str">
        <f ca="1">VLOOKUP(D3443,档案!A:C,3,FALSE)</f>
        <v>武汉开明</v>
      </c>
      <c r="G3443" s="338" t="str">
        <f ca="1">VLOOKUP(D3443,档案!A:B,2,FALSE)</f>
        <v>农商行豹澥支行310028</v>
      </c>
      <c r="H3443" s="328">
        <f ca="1" t="shared" si="539"/>
        <v>45926</v>
      </c>
      <c r="I3443" s="344" t="str">
        <f ca="1" t="shared" si="540"/>
        <v>生产部李晶用款青海发投2025年7月份打印费用及办公用品采购费付德令哈宏冉图文广告店（个体工商户）--公司</v>
      </c>
      <c r="J3443" s="344" t="str">
        <f ca="1" t="shared" si="541"/>
        <v>项目成本</v>
      </c>
      <c r="K3443" s="345">
        <f ca="1" t="shared" si="542"/>
        <v>0</v>
      </c>
      <c r="L3443" s="345">
        <f ca="1" t="shared" si="543"/>
        <v>560.8</v>
      </c>
      <c r="M3443" s="345">
        <f ca="1" t="shared" si="544"/>
        <v>187809.410000001</v>
      </c>
      <c r="N3443" s="345">
        <f ca="1" t="shared" si="545"/>
        <v>0</v>
      </c>
    </row>
    <row r="3444" ht="14.25" hidden="1" spans="1:14">
      <c r="A3444" s="334">
        <f>档案!A3443</f>
        <v>0</v>
      </c>
      <c r="B3444" s="334">
        <f ca="1" t="shared" si="538"/>
        <v>1</v>
      </c>
      <c r="D3444" s="334">
        <f ca="1" t="shared" si="546"/>
        <v>9</v>
      </c>
      <c r="E3444" s="327">
        <f ca="1" t="shared" si="547"/>
        <v>2105</v>
      </c>
      <c r="F3444" s="327" t="str">
        <f ca="1">VLOOKUP(D3444,档案!A:C,3,FALSE)</f>
        <v>武汉开明</v>
      </c>
      <c r="G3444" s="338" t="str">
        <f ca="1">VLOOKUP(D3444,档案!A:B,2,FALSE)</f>
        <v>农商行豹澥支行310028</v>
      </c>
      <c r="H3444" s="328">
        <f ca="1" t="shared" si="539"/>
        <v>45926</v>
      </c>
      <c r="I3444" s="344" t="str">
        <f ca="1" t="shared" si="540"/>
        <v>生产部朱太礼报销9.10日到山东圣川托轮轴承响声异常交通费--个人</v>
      </c>
      <c r="J3444" s="344" t="str">
        <f ca="1" t="shared" si="541"/>
        <v>项目成本</v>
      </c>
      <c r="K3444" s="345">
        <f ca="1" t="shared" si="542"/>
        <v>0</v>
      </c>
      <c r="L3444" s="345">
        <f ca="1" t="shared" si="543"/>
        <v>409.53</v>
      </c>
      <c r="M3444" s="345">
        <f ca="1" t="shared" si="544"/>
        <v>187399.880000001</v>
      </c>
      <c r="N3444" s="345">
        <f ca="1" t="shared" si="545"/>
        <v>0</v>
      </c>
    </row>
    <row r="3445" ht="14.25" hidden="1" spans="1:14">
      <c r="A3445" s="334">
        <f>档案!A3444</f>
        <v>0</v>
      </c>
      <c r="B3445" s="334">
        <f ca="1" t="shared" si="538"/>
        <v>1</v>
      </c>
      <c r="D3445" s="334">
        <f ca="1" t="shared" si="546"/>
        <v>9</v>
      </c>
      <c r="E3445" s="327">
        <f ca="1" t="shared" si="547"/>
        <v>2106</v>
      </c>
      <c r="F3445" s="327" t="str">
        <f ca="1">VLOOKUP(D3445,档案!A:C,3,FALSE)</f>
        <v>武汉开明</v>
      </c>
      <c r="G3445" s="338" t="str">
        <f ca="1">VLOOKUP(D3445,档案!A:B,2,FALSE)</f>
        <v>农商行豹澥支行310028</v>
      </c>
      <c r="H3445" s="328">
        <f ca="1" t="shared" si="539"/>
        <v>45926</v>
      </c>
      <c r="I3445" s="344" t="str">
        <f ca="1" t="shared" si="540"/>
        <v>生产部朱太礼报销9.4日到日照钢铁窑检修交通费--个人</v>
      </c>
      <c r="J3445" s="344" t="str">
        <f ca="1" t="shared" si="541"/>
        <v>项目成本</v>
      </c>
      <c r="K3445" s="345">
        <f ca="1" t="shared" si="542"/>
        <v>0</v>
      </c>
      <c r="L3445" s="345">
        <f ca="1" t="shared" si="543"/>
        <v>212</v>
      </c>
      <c r="M3445" s="345">
        <f ca="1" t="shared" si="544"/>
        <v>187187.880000001</v>
      </c>
      <c r="N3445" s="345">
        <f ca="1" t="shared" si="545"/>
        <v>0</v>
      </c>
    </row>
    <row r="3446" ht="14.25" hidden="1" spans="1:14">
      <c r="A3446" s="334">
        <f>档案!A3445</f>
        <v>0</v>
      </c>
      <c r="B3446" s="334">
        <f ca="1" t="shared" si="538"/>
        <v>1</v>
      </c>
      <c r="D3446" s="334">
        <f ca="1" t="shared" si="546"/>
        <v>9</v>
      </c>
      <c r="E3446" s="327">
        <f ca="1" t="shared" si="547"/>
        <v>2107</v>
      </c>
      <c r="F3446" s="327" t="str">
        <f ca="1">VLOOKUP(D3446,档案!A:C,3,FALSE)</f>
        <v>武汉开明</v>
      </c>
      <c r="G3446" s="338" t="str">
        <f ca="1">VLOOKUP(D3446,档案!A:B,2,FALSE)</f>
        <v>农商行豹澥支行310028</v>
      </c>
      <c r="H3446" s="328">
        <f ca="1" t="shared" si="539"/>
        <v>45926</v>
      </c>
      <c r="I3446" s="344" t="str">
        <f ca="1" t="shared" si="540"/>
        <v>生产部朱太礼报销8.27到天津金隅振兴水泥售前交通费--个人</v>
      </c>
      <c r="J3446" s="344" t="str">
        <f ca="1" t="shared" si="541"/>
        <v>项目成本</v>
      </c>
      <c r="K3446" s="345">
        <f ca="1" t="shared" si="542"/>
        <v>0</v>
      </c>
      <c r="L3446" s="345">
        <f ca="1" t="shared" si="543"/>
        <v>1342.07</v>
      </c>
      <c r="M3446" s="345">
        <f ca="1" t="shared" si="544"/>
        <v>185845.810000001</v>
      </c>
      <c r="N3446" s="345">
        <f ca="1" t="shared" si="545"/>
        <v>0</v>
      </c>
    </row>
    <row r="3447" ht="14.25" hidden="1" spans="1:14">
      <c r="A3447" s="334">
        <f>档案!A3446</f>
        <v>0</v>
      </c>
      <c r="B3447" s="334">
        <f ca="1" t="shared" si="538"/>
        <v>1</v>
      </c>
      <c r="D3447" s="334">
        <f ca="1" t="shared" si="546"/>
        <v>9</v>
      </c>
      <c r="E3447" s="327">
        <f ca="1" t="shared" si="547"/>
        <v>2108</v>
      </c>
      <c r="F3447" s="327" t="str">
        <f ca="1">VLOOKUP(D3447,档案!A:C,3,FALSE)</f>
        <v>武汉开明</v>
      </c>
      <c r="G3447" s="338" t="str">
        <f ca="1">VLOOKUP(D3447,档案!A:B,2,FALSE)</f>
        <v>农商行豹澥支行310028</v>
      </c>
      <c r="H3447" s="328">
        <f ca="1" t="shared" si="539"/>
        <v>45926</v>
      </c>
      <c r="I3447" s="344" t="str">
        <f ca="1" t="shared" si="540"/>
        <v>生产部朱太礼报销8.25玉山县万年青回转窑调整及技术沟通交通费--个人</v>
      </c>
      <c r="J3447" s="344" t="str">
        <f ca="1" t="shared" si="541"/>
        <v>项目成本</v>
      </c>
      <c r="K3447" s="345">
        <f ca="1" t="shared" si="542"/>
        <v>0</v>
      </c>
      <c r="L3447" s="345">
        <f ca="1" t="shared" si="543"/>
        <v>540.45</v>
      </c>
      <c r="M3447" s="345">
        <f ca="1" t="shared" si="544"/>
        <v>185305.360000001</v>
      </c>
      <c r="N3447" s="345">
        <f ca="1" t="shared" si="545"/>
        <v>0</v>
      </c>
    </row>
    <row r="3448" ht="14.25" hidden="1" spans="1:14">
      <c r="A3448" s="334">
        <f>档案!A3447</f>
        <v>0</v>
      </c>
      <c r="B3448" s="334">
        <f ca="1" t="shared" si="538"/>
        <v>1</v>
      </c>
      <c r="D3448" s="334">
        <f ca="1" t="shared" si="546"/>
        <v>9</v>
      </c>
      <c r="E3448" s="327">
        <f ca="1" t="shared" si="547"/>
        <v>2109</v>
      </c>
      <c r="F3448" s="327" t="str">
        <f ca="1">VLOOKUP(D3448,档案!A:C,3,FALSE)</f>
        <v>武汉开明</v>
      </c>
      <c r="G3448" s="338" t="str">
        <f ca="1">VLOOKUP(D3448,档案!A:B,2,FALSE)</f>
        <v>农商行豹澥支行310028</v>
      </c>
      <c r="H3448" s="328">
        <f ca="1" t="shared" si="539"/>
        <v>45926</v>
      </c>
      <c r="I3448" s="344" t="str">
        <f ca="1" t="shared" si="540"/>
        <v>ETC扣款</v>
      </c>
      <c r="J3448" s="344" t="str">
        <f ca="1" t="shared" si="541"/>
        <v>项目成本</v>
      </c>
      <c r="K3448" s="345">
        <f ca="1" t="shared" si="542"/>
        <v>0</v>
      </c>
      <c r="L3448" s="345">
        <f ca="1" t="shared" si="543"/>
        <v>44.65</v>
      </c>
      <c r="M3448" s="345">
        <f ca="1" t="shared" si="544"/>
        <v>185260.710000001</v>
      </c>
      <c r="N3448" s="345">
        <f ca="1" t="shared" si="545"/>
        <v>0</v>
      </c>
    </row>
    <row r="3449" ht="14.25" hidden="1" spans="1:14">
      <c r="A3449" s="334">
        <f>档案!A3448</f>
        <v>0</v>
      </c>
      <c r="B3449" s="334">
        <f ca="1" t="shared" si="538"/>
        <v>1</v>
      </c>
      <c r="D3449" s="334">
        <f ca="1" t="shared" si="546"/>
        <v>9</v>
      </c>
      <c r="E3449" s="327">
        <f ca="1" t="shared" si="547"/>
        <v>2110</v>
      </c>
      <c r="F3449" s="327" t="str">
        <f ca="1">VLOOKUP(D3449,档案!A:C,3,FALSE)</f>
        <v>武汉开明</v>
      </c>
      <c r="G3449" s="338" t="str">
        <f ca="1">VLOOKUP(D3449,档案!A:B,2,FALSE)</f>
        <v>农商行豹澥支行310028</v>
      </c>
      <c r="H3449" s="328">
        <f ca="1" t="shared" si="539"/>
        <v>45926</v>
      </c>
      <c r="I3449" s="344" t="str">
        <f ca="1" t="shared" si="540"/>
        <v>ETC扣款</v>
      </c>
      <c r="J3449" s="344" t="str">
        <f ca="1" t="shared" si="541"/>
        <v>项目成本</v>
      </c>
      <c r="K3449" s="345">
        <f ca="1" t="shared" si="542"/>
        <v>0</v>
      </c>
      <c r="L3449" s="345">
        <f ca="1" t="shared" si="543"/>
        <v>83.2</v>
      </c>
      <c r="M3449" s="345">
        <f ca="1" t="shared" si="544"/>
        <v>185177.510000001</v>
      </c>
      <c r="N3449" s="345">
        <f ca="1" t="shared" si="545"/>
        <v>0</v>
      </c>
    </row>
    <row r="3450" ht="14.25" hidden="1" spans="1:14">
      <c r="A3450" s="334">
        <f>档案!A3449</f>
        <v>0</v>
      </c>
      <c r="B3450" s="334">
        <f ca="1" t="shared" si="538"/>
        <v>1</v>
      </c>
      <c r="D3450" s="334">
        <f ca="1" t="shared" si="546"/>
        <v>9</v>
      </c>
      <c r="E3450" s="327">
        <f ca="1" t="shared" si="547"/>
        <v>2111</v>
      </c>
      <c r="F3450" s="327" t="str">
        <f ca="1">VLOOKUP(D3450,档案!A:C,3,FALSE)</f>
        <v>武汉开明</v>
      </c>
      <c r="G3450" s="338" t="str">
        <f ca="1">VLOOKUP(D3450,档案!A:B,2,FALSE)</f>
        <v>农商行豹澥支行310028</v>
      </c>
      <c r="H3450" s="328">
        <f ca="1" t="shared" si="539"/>
        <v>45926</v>
      </c>
      <c r="I3450" s="344" t="str">
        <f ca="1" t="shared" si="540"/>
        <v>ETC扣款</v>
      </c>
      <c r="J3450" s="344" t="str">
        <f ca="1" t="shared" si="541"/>
        <v>项目成本</v>
      </c>
      <c r="K3450" s="345">
        <f ca="1" t="shared" si="542"/>
        <v>0</v>
      </c>
      <c r="L3450" s="345">
        <f ca="1" t="shared" si="543"/>
        <v>38.95</v>
      </c>
      <c r="M3450" s="345">
        <f ca="1" t="shared" si="544"/>
        <v>185138.560000001</v>
      </c>
      <c r="N3450" s="345">
        <f ca="1" t="shared" si="545"/>
        <v>0</v>
      </c>
    </row>
    <row r="3451" ht="14.25" hidden="1" spans="1:14">
      <c r="A3451" s="334">
        <f>档案!A3450</f>
        <v>0</v>
      </c>
      <c r="B3451" s="334">
        <f ca="1" t="shared" si="538"/>
        <v>1</v>
      </c>
      <c r="D3451" s="334">
        <f ca="1" t="shared" si="546"/>
        <v>9</v>
      </c>
      <c r="E3451" s="327">
        <f ca="1" t="shared" si="547"/>
        <v>2112</v>
      </c>
      <c r="F3451" s="327" t="str">
        <f ca="1">VLOOKUP(D3451,档案!A:C,3,FALSE)</f>
        <v>武汉开明</v>
      </c>
      <c r="G3451" s="338" t="str">
        <f ca="1">VLOOKUP(D3451,档案!A:B,2,FALSE)</f>
        <v>农商行豹澥支行310028</v>
      </c>
      <c r="H3451" s="328">
        <f ca="1" t="shared" si="539"/>
        <v>45926</v>
      </c>
      <c r="I3451" s="344" t="str">
        <f ca="1" t="shared" si="540"/>
        <v>武汉农商行转武汉浦发</v>
      </c>
      <c r="J3451" s="344" t="str">
        <f ca="1" t="shared" si="541"/>
        <v>转出他行或提现</v>
      </c>
      <c r="K3451" s="345">
        <f ca="1" t="shared" si="542"/>
        <v>0</v>
      </c>
      <c r="L3451" s="345">
        <f ca="1" t="shared" si="543"/>
        <v>100000</v>
      </c>
      <c r="M3451" s="345">
        <f ca="1" t="shared" si="544"/>
        <v>85138.560000001</v>
      </c>
      <c r="N3451" s="345">
        <f ca="1" t="shared" si="545"/>
        <v>0</v>
      </c>
    </row>
    <row r="3452" ht="14.25" hidden="1" spans="1:14">
      <c r="A3452" s="334">
        <f>档案!A3451</f>
        <v>0</v>
      </c>
      <c r="B3452" s="334">
        <f ca="1" t="shared" si="538"/>
        <v>1</v>
      </c>
      <c r="D3452" s="334">
        <f ca="1" t="shared" si="546"/>
        <v>9</v>
      </c>
      <c r="E3452" s="327">
        <f ca="1" t="shared" si="547"/>
        <v>2113</v>
      </c>
      <c r="F3452" s="327" t="str">
        <f ca="1">VLOOKUP(D3452,档案!A:C,3,FALSE)</f>
        <v>武汉开明</v>
      </c>
      <c r="G3452" s="338" t="str">
        <f ca="1">VLOOKUP(D3452,档案!A:B,2,FALSE)</f>
        <v>农商行豹澥支行310028</v>
      </c>
      <c r="H3452" s="328">
        <f ca="1" t="shared" si="539"/>
        <v>45926</v>
      </c>
      <c r="I3452" s="344" t="str">
        <f ca="1" t="shared" si="540"/>
        <v>综合部蒋霞用款鄂AS7D07及鄂A334P8交强险+车船税，保险日期：2025.10.9-2026.10.9付亚太财产保险有限公司武汉中心支公司</v>
      </c>
      <c r="J3452" s="344" t="str">
        <f ca="1" t="shared" si="541"/>
        <v>付日常费用</v>
      </c>
      <c r="K3452" s="345">
        <f ca="1" t="shared" si="542"/>
        <v>0</v>
      </c>
      <c r="L3452" s="345">
        <f ca="1" t="shared" si="543"/>
        <v>2120</v>
      </c>
      <c r="M3452" s="345">
        <f ca="1" t="shared" si="544"/>
        <v>83018.560000001</v>
      </c>
      <c r="N3452" s="345">
        <f ca="1" t="shared" si="545"/>
        <v>0</v>
      </c>
    </row>
    <row r="3453" ht="14.25" hidden="1" spans="1:14">
      <c r="A3453" s="334">
        <f>档案!A3452</f>
        <v>0</v>
      </c>
      <c r="B3453" s="334">
        <f ca="1" t="shared" si="538"/>
        <v>1</v>
      </c>
      <c r="D3453" s="334">
        <f ca="1" t="shared" si="546"/>
        <v>9</v>
      </c>
      <c r="E3453" s="327">
        <f ca="1" t="shared" si="547"/>
        <v>2114</v>
      </c>
      <c r="F3453" s="327" t="str">
        <f ca="1">VLOOKUP(D3453,档案!A:C,3,FALSE)</f>
        <v>武汉开明</v>
      </c>
      <c r="G3453" s="338" t="str">
        <f ca="1">VLOOKUP(D3453,档案!A:B,2,FALSE)</f>
        <v>农商行豹澥支行310028</v>
      </c>
      <c r="H3453" s="328">
        <f ca="1" t="shared" si="539"/>
        <v>45926</v>
      </c>
      <c r="I3453" s="344" t="str">
        <f ca="1" t="shared" si="540"/>
        <v>综合部蒋霞用款鄂AT7P87全险2874.73元，保险日期：2025.10.9-2026.10.8付中国平安财产保险股份有限公司武汉市江汉支公司</v>
      </c>
      <c r="J3453" s="344" t="str">
        <f ca="1" t="shared" si="541"/>
        <v>付日常费用</v>
      </c>
      <c r="K3453" s="345">
        <f ca="1" t="shared" si="542"/>
        <v>0</v>
      </c>
      <c r="L3453" s="345">
        <f ca="1" t="shared" si="543"/>
        <v>2874.73</v>
      </c>
      <c r="M3453" s="345">
        <f ca="1" t="shared" si="544"/>
        <v>80143.830000001</v>
      </c>
      <c r="N3453" s="345">
        <f ca="1" t="shared" si="545"/>
        <v>0</v>
      </c>
    </row>
    <row r="3454" ht="14.25" hidden="1" spans="1:14">
      <c r="A3454" s="334">
        <f>档案!A3453</f>
        <v>0</v>
      </c>
      <c r="B3454" s="334">
        <f ca="1" t="shared" si="538"/>
        <v>1</v>
      </c>
      <c r="D3454" s="334">
        <f ca="1" t="shared" si="546"/>
        <v>9</v>
      </c>
      <c r="E3454" s="327">
        <f ca="1" t="shared" si="547"/>
        <v>2115</v>
      </c>
      <c r="F3454" s="327" t="str">
        <f ca="1">VLOOKUP(D3454,档案!A:C,3,FALSE)</f>
        <v>武汉开明</v>
      </c>
      <c r="G3454" s="338" t="str">
        <f ca="1">VLOOKUP(D3454,档案!A:B,2,FALSE)</f>
        <v>农商行豹澥支行310028</v>
      </c>
      <c r="H3454" s="328">
        <f ca="1" t="shared" si="539"/>
        <v>45928</v>
      </c>
      <c r="I3454" s="344" t="str">
        <f ca="1" t="shared" si="540"/>
        <v>转林柱生新阳峰和双环借支</v>
      </c>
      <c r="J3454" s="344" t="str">
        <f ca="1" t="shared" si="541"/>
        <v>项目成本</v>
      </c>
      <c r="K3454" s="345">
        <f ca="1" t="shared" si="542"/>
        <v>0</v>
      </c>
      <c r="L3454" s="345">
        <f ca="1" t="shared" si="543"/>
        <v>15000</v>
      </c>
      <c r="M3454" s="345">
        <f ca="1" t="shared" si="544"/>
        <v>65143.830000001</v>
      </c>
      <c r="N3454" s="345">
        <f ca="1" t="shared" si="545"/>
        <v>0</v>
      </c>
    </row>
    <row r="3455" ht="14.25" hidden="1" spans="1:14">
      <c r="A3455" s="334">
        <f>档案!A3454</f>
        <v>0</v>
      </c>
      <c r="B3455" s="334">
        <f ca="1" t="shared" si="538"/>
        <v>1</v>
      </c>
      <c r="D3455" s="334">
        <f ca="1" t="shared" si="546"/>
        <v>9</v>
      </c>
      <c r="E3455" s="327">
        <f ca="1" t="shared" si="547"/>
        <v>2116</v>
      </c>
      <c r="F3455" s="327" t="str">
        <f ca="1">VLOOKUP(D3455,档案!A:C,3,FALSE)</f>
        <v>武汉开明</v>
      </c>
      <c r="G3455" s="338" t="str">
        <f ca="1">VLOOKUP(D3455,档案!A:B,2,FALSE)</f>
        <v>农商行豹澥支行310028</v>
      </c>
      <c r="H3455" s="328">
        <f ca="1" t="shared" si="539"/>
        <v>45928</v>
      </c>
      <c r="I3455" s="344" t="str">
        <f ca="1" t="shared" si="540"/>
        <v>生产部喻志明用款芜湖新兴铸管吊车租赁费付弋江区正腾吊装服务部</v>
      </c>
      <c r="J3455" s="344" t="str">
        <f ca="1" t="shared" si="541"/>
        <v>项目成本</v>
      </c>
      <c r="K3455" s="345">
        <f ca="1" t="shared" si="542"/>
        <v>0</v>
      </c>
      <c r="L3455" s="345">
        <f ca="1" t="shared" si="543"/>
        <v>2700</v>
      </c>
      <c r="M3455" s="345">
        <f ca="1" t="shared" si="544"/>
        <v>62443.830000001</v>
      </c>
      <c r="N3455" s="345">
        <f ca="1" t="shared" si="545"/>
        <v>0</v>
      </c>
    </row>
    <row r="3456" ht="14.25" hidden="1" spans="1:14">
      <c r="A3456" s="334">
        <f>档案!A3455</f>
        <v>0</v>
      </c>
      <c r="B3456" s="334">
        <f ca="1" t="shared" si="538"/>
        <v>1</v>
      </c>
      <c r="D3456" s="334">
        <f ca="1" t="shared" si="546"/>
        <v>9</v>
      </c>
      <c r="E3456" s="327">
        <f ca="1" t="shared" si="547"/>
        <v>2117</v>
      </c>
      <c r="F3456" s="327" t="str">
        <f ca="1">VLOOKUP(D3456,档案!A:C,3,FALSE)</f>
        <v>武汉开明</v>
      </c>
      <c r="G3456" s="338" t="str">
        <f ca="1">VLOOKUP(D3456,档案!A:B,2,FALSE)</f>
        <v>农商行豹澥支行310028</v>
      </c>
      <c r="H3456" s="328">
        <f ca="1" t="shared" si="539"/>
        <v>45928</v>
      </c>
      <c r="I3456" s="344" t="str">
        <f ca="1" t="shared" si="540"/>
        <v>收到蒋霞退回卾AT7P87保险返款</v>
      </c>
      <c r="J3456" s="344" t="str">
        <f ca="1" t="shared" si="541"/>
        <v>其他收款</v>
      </c>
      <c r="K3456" s="345">
        <f ca="1" t="shared" si="542"/>
        <v>300</v>
      </c>
      <c r="L3456" s="345">
        <f ca="1" t="shared" si="543"/>
        <v>0</v>
      </c>
      <c r="M3456" s="345">
        <f ca="1" t="shared" si="544"/>
        <v>62743.830000001</v>
      </c>
      <c r="N3456" s="345">
        <f ca="1" t="shared" si="545"/>
        <v>0</v>
      </c>
    </row>
    <row r="3457" ht="14.25" hidden="1" spans="1:14">
      <c r="A3457" s="334">
        <f>档案!A3456</f>
        <v>0</v>
      </c>
      <c r="B3457" s="334">
        <f ca="1" t="shared" si="538"/>
        <v>1</v>
      </c>
      <c r="D3457" s="334">
        <f ca="1" t="shared" si="546"/>
        <v>9</v>
      </c>
      <c r="E3457" s="327">
        <f ca="1" t="shared" si="547"/>
        <v>2118</v>
      </c>
      <c r="F3457" s="327" t="str">
        <f ca="1">VLOOKUP(D3457,档案!A:C,3,FALSE)</f>
        <v>武汉开明</v>
      </c>
      <c r="G3457" s="338" t="str">
        <f ca="1">VLOOKUP(D3457,档案!A:B,2,FALSE)</f>
        <v>农商行豹澥支行310028</v>
      </c>
      <c r="H3457" s="328">
        <f ca="1" t="shared" si="539"/>
        <v>45928</v>
      </c>
      <c r="I3457" s="344" t="str">
        <f ca="1" t="shared" si="540"/>
        <v>收到蒋霞退回交强险返款（鄂A334P8、鄂AS7D07）</v>
      </c>
      <c r="J3457" s="344" t="str">
        <f ca="1" t="shared" si="541"/>
        <v>其他收款</v>
      </c>
      <c r="K3457" s="345">
        <f ca="1" t="shared" si="542"/>
        <v>100</v>
      </c>
      <c r="L3457" s="345">
        <f ca="1" t="shared" si="543"/>
        <v>0</v>
      </c>
      <c r="M3457" s="345">
        <f ca="1" t="shared" si="544"/>
        <v>62843.830000001</v>
      </c>
      <c r="N3457" s="345">
        <f ca="1" t="shared" si="545"/>
        <v>0</v>
      </c>
    </row>
    <row r="3458" ht="14.25" hidden="1" spans="1:14">
      <c r="A3458" s="334">
        <f>档案!A3457</f>
        <v>0</v>
      </c>
      <c r="B3458" s="334">
        <f ca="1" t="shared" si="538"/>
        <v>1</v>
      </c>
      <c r="D3458" s="334">
        <f ca="1" t="shared" si="546"/>
        <v>9</v>
      </c>
      <c r="E3458" s="327">
        <f ca="1" t="shared" si="547"/>
        <v>2119</v>
      </c>
      <c r="F3458" s="327" t="str">
        <f ca="1">VLOOKUP(D3458,档案!A:C,3,FALSE)</f>
        <v>武汉开明</v>
      </c>
      <c r="G3458" s="338" t="str">
        <f ca="1">VLOOKUP(D3458,档案!A:B,2,FALSE)</f>
        <v>农商行豹澥支行310028</v>
      </c>
      <c r="H3458" s="328">
        <f ca="1" t="shared" si="539"/>
        <v>45929</v>
      </c>
      <c r="I3458" s="344" t="str">
        <f ca="1" t="shared" si="540"/>
        <v>收到十堰同创精密机械有限公司款项</v>
      </c>
      <c r="J3458" s="344" t="str">
        <f ca="1" t="shared" si="541"/>
        <v>营业回款</v>
      </c>
      <c r="K3458" s="345">
        <f ca="1" t="shared" si="542"/>
        <v>5750</v>
      </c>
      <c r="L3458" s="345">
        <f ca="1" t="shared" si="543"/>
        <v>0</v>
      </c>
      <c r="M3458" s="345">
        <f ca="1" t="shared" si="544"/>
        <v>68593.830000001</v>
      </c>
      <c r="N3458" s="345">
        <f ca="1" t="shared" si="545"/>
        <v>0</v>
      </c>
    </row>
    <row r="3459" ht="14.25" hidden="1" spans="1:14">
      <c r="A3459" s="334">
        <f>档案!A3458</f>
        <v>0</v>
      </c>
      <c r="B3459" s="334">
        <f ca="1" t="shared" ref="B3459:B3522" si="548">COUNTA(INDIRECT("'"&amp;A3459&amp;"'!a:a"))</f>
        <v>1</v>
      </c>
      <c r="D3459" s="334">
        <f ca="1" t="shared" si="546"/>
        <v>9</v>
      </c>
      <c r="E3459" s="327">
        <f ca="1" t="shared" si="547"/>
        <v>2120</v>
      </c>
      <c r="F3459" s="327" t="str">
        <f ca="1">VLOOKUP(D3459,档案!A:C,3,FALSE)</f>
        <v>武汉开明</v>
      </c>
      <c r="G3459" s="338" t="str">
        <f ca="1">VLOOKUP(D3459,档案!A:B,2,FALSE)</f>
        <v>农商行豹澥支行310028</v>
      </c>
      <c r="H3459" s="328">
        <f ca="1" t="shared" ref="H3459:H3522" si="549">INDEX(INDIRECT("'"&amp;$D3459&amp;"'!A:g"),$E3459,COLUMN()-7)</f>
        <v>45929</v>
      </c>
      <c r="I3459" s="344" t="str">
        <f ca="1" t="shared" ref="I3459:I3522" si="550">INDEX(INDIRECT("'"&amp;$D3459&amp;"'!A:g"),$E3459,COLUMN()-7)</f>
        <v>收到武汉国兰商贸有限公司贴现款（原票金额713205.22，手续费4650，实收708555.22）</v>
      </c>
      <c r="J3459" s="344" t="str">
        <f ca="1" t="shared" ref="J3459:J3522" si="551">INDEX(INDIRECT("'"&amp;$D3459&amp;"'!A:g"),$E3459,COLUMN()-7)</f>
        <v>他行转入或存现</v>
      </c>
      <c r="K3459" s="345">
        <f ca="1" t="shared" ref="K3459:K3522" si="552">INDEX(INDIRECT("'"&amp;$D3459&amp;"'!A:g"),$E3459,COLUMN()-7)</f>
        <v>708555.22</v>
      </c>
      <c r="L3459" s="345">
        <f ca="1" t="shared" ref="L3459:L3522" si="553">INDEX(INDIRECT("'"&amp;$D3459&amp;"'!A:g"),$E3459,COLUMN()-7)</f>
        <v>0</v>
      </c>
      <c r="M3459" s="345">
        <f ca="1" t="shared" ref="M3459:M3522" si="554">INDEX(INDIRECT("'"&amp;$D3459&amp;"'!A:g"),$E3459,COLUMN()-7)</f>
        <v>777149.050000001</v>
      </c>
      <c r="N3459" s="345">
        <f ca="1" t="shared" ref="N3459:N3522" si="555">INDEX(INDIRECT("'"&amp;$D3459&amp;"'!A:g"),$E3459,COLUMN()-7)</f>
        <v>0</v>
      </c>
    </row>
    <row r="3460" ht="14.25" hidden="1" spans="1:14">
      <c r="A3460" s="334">
        <f>档案!A3459</f>
        <v>0</v>
      </c>
      <c r="B3460" s="334">
        <f ca="1" t="shared" si="548"/>
        <v>1</v>
      </c>
      <c r="D3460" s="334">
        <f ca="1" t="shared" ref="D3460:D3523" si="556">IF(E3459&gt;=VLOOKUP(D3459,A:B,2,FALSE),D3459+1,D3459)</f>
        <v>9</v>
      </c>
      <c r="E3460" s="327">
        <f ca="1" t="shared" ref="E3460:E3523" si="557">IF(E3459&gt;=VLOOKUP(D3459,A:B,2,FALSE),3,E3459+1)</f>
        <v>2121</v>
      </c>
      <c r="F3460" s="327" t="str">
        <f ca="1">VLOOKUP(D3460,档案!A:C,3,FALSE)</f>
        <v>武汉开明</v>
      </c>
      <c r="G3460" s="338" t="str">
        <f ca="1">VLOOKUP(D3460,档案!A:B,2,FALSE)</f>
        <v>农商行豹澥支行310028</v>
      </c>
      <c r="H3460" s="328">
        <f ca="1" t="shared" si="549"/>
        <v>45929</v>
      </c>
      <c r="I3460" s="344" t="str">
        <f ca="1" t="shared" si="550"/>
        <v>武汉农商行转王先梅邮政</v>
      </c>
      <c r="J3460" s="344" t="str">
        <f ca="1" t="shared" si="551"/>
        <v>转出他行或提现</v>
      </c>
      <c r="K3460" s="345">
        <f ca="1" t="shared" si="552"/>
        <v>0</v>
      </c>
      <c r="L3460" s="345">
        <f ca="1" t="shared" si="553"/>
        <v>100000</v>
      </c>
      <c r="M3460" s="345">
        <f ca="1" t="shared" si="554"/>
        <v>677149.050000001</v>
      </c>
      <c r="N3460" s="345">
        <f ca="1" t="shared" si="555"/>
        <v>0</v>
      </c>
    </row>
    <row r="3461" ht="14.25" hidden="1" spans="1:14">
      <c r="A3461" s="334">
        <f>档案!A3460</f>
        <v>0</v>
      </c>
      <c r="B3461" s="334">
        <f ca="1" t="shared" si="548"/>
        <v>1</v>
      </c>
      <c r="D3461" s="334">
        <f ca="1" t="shared" si="556"/>
        <v>9</v>
      </c>
      <c r="E3461" s="327">
        <f ca="1" t="shared" si="557"/>
        <v>2122</v>
      </c>
      <c r="F3461" s="327" t="str">
        <f ca="1">VLOOKUP(D3461,档案!A:C,3,FALSE)</f>
        <v>武汉开明</v>
      </c>
      <c r="G3461" s="338" t="str">
        <f ca="1">VLOOKUP(D3461,档案!A:B,2,FALSE)</f>
        <v>农商行豹澥支行310028</v>
      </c>
      <c r="H3461" s="328">
        <f ca="1" t="shared" si="549"/>
        <v>45929</v>
      </c>
      <c r="I3461" s="344" t="str">
        <f ca="1" t="shared" si="550"/>
        <v>武汉农商行转湖北邮政</v>
      </c>
      <c r="J3461" s="344" t="str">
        <f ca="1" t="shared" si="551"/>
        <v>转出他行或提现</v>
      </c>
      <c r="K3461" s="345">
        <f ca="1" t="shared" si="552"/>
        <v>0</v>
      </c>
      <c r="L3461" s="345">
        <f ca="1" t="shared" si="553"/>
        <v>100000</v>
      </c>
      <c r="M3461" s="345">
        <f ca="1" t="shared" si="554"/>
        <v>577149.050000001</v>
      </c>
      <c r="N3461" s="345">
        <f ca="1" t="shared" si="555"/>
        <v>0</v>
      </c>
    </row>
    <row r="3462" ht="14.25" hidden="1" spans="1:14">
      <c r="A3462" s="334">
        <f>档案!A3461</f>
        <v>0</v>
      </c>
      <c r="B3462" s="334">
        <f ca="1" t="shared" si="548"/>
        <v>1</v>
      </c>
      <c r="D3462" s="334">
        <f ca="1" t="shared" si="556"/>
        <v>9</v>
      </c>
      <c r="E3462" s="327">
        <f ca="1" t="shared" si="557"/>
        <v>2123</v>
      </c>
      <c r="F3462" s="327" t="str">
        <f ca="1">VLOOKUP(D3462,档案!A:C,3,FALSE)</f>
        <v>武汉开明</v>
      </c>
      <c r="G3462" s="338" t="str">
        <f ca="1">VLOOKUP(D3462,档案!A:B,2,FALSE)</f>
        <v>农商行豹澥支行310028</v>
      </c>
      <c r="H3462" s="328">
        <f ca="1" t="shared" si="549"/>
        <v>45929</v>
      </c>
      <c r="I3462" s="344" t="str">
        <f ca="1" t="shared" si="550"/>
        <v>批量代发2025年7月武汉人员工资</v>
      </c>
      <c r="J3462" s="344" t="str">
        <f ca="1" t="shared" si="551"/>
        <v>付日常费用</v>
      </c>
      <c r="K3462" s="345">
        <f ca="1" t="shared" si="552"/>
        <v>0</v>
      </c>
      <c r="L3462" s="345">
        <f ca="1" t="shared" si="553"/>
        <v>338334.91</v>
      </c>
      <c r="M3462" s="345">
        <f ca="1" t="shared" si="554"/>
        <v>238814.140000001</v>
      </c>
      <c r="N3462" s="345">
        <f ca="1" t="shared" si="555"/>
        <v>0</v>
      </c>
    </row>
    <row r="3463" ht="14.25" hidden="1" spans="1:14">
      <c r="A3463" s="334">
        <f>档案!A3462</f>
        <v>0</v>
      </c>
      <c r="B3463" s="334">
        <f ca="1" t="shared" si="548"/>
        <v>1</v>
      </c>
      <c r="D3463" s="334">
        <f ca="1" t="shared" si="556"/>
        <v>9</v>
      </c>
      <c r="E3463" s="327">
        <f ca="1" t="shared" si="557"/>
        <v>2124</v>
      </c>
      <c r="F3463" s="327" t="str">
        <f ca="1">VLOOKUP(D3463,档案!A:C,3,FALSE)</f>
        <v>武汉开明</v>
      </c>
      <c r="G3463" s="338" t="str">
        <f ca="1">VLOOKUP(D3463,档案!A:B,2,FALSE)</f>
        <v>农商行豹澥支行310028</v>
      </c>
      <c r="H3463" s="328">
        <f ca="1" t="shared" si="549"/>
        <v>45929</v>
      </c>
      <c r="I3463" s="344" t="str">
        <f ca="1" t="shared" si="550"/>
        <v>ETC扣款</v>
      </c>
      <c r="J3463" s="344" t="str">
        <f ca="1" t="shared" si="551"/>
        <v>项目成本</v>
      </c>
      <c r="K3463" s="345">
        <f ca="1" t="shared" si="552"/>
        <v>0</v>
      </c>
      <c r="L3463" s="345">
        <f ca="1" t="shared" si="553"/>
        <v>86.3</v>
      </c>
      <c r="M3463" s="345">
        <f ca="1" t="shared" si="554"/>
        <v>238727.840000001</v>
      </c>
      <c r="N3463" s="345">
        <f ca="1" t="shared" si="555"/>
        <v>0</v>
      </c>
    </row>
    <row r="3464" ht="14.25" hidden="1" spans="1:14">
      <c r="A3464" s="334">
        <f>档案!A3463</f>
        <v>0</v>
      </c>
      <c r="B3464" s="334">
        <f ca="1" t="shared" si="548"/>
        <v>1</v>
      </c>
      <c r="D3464" s="334">
        <f ca="1" t="shared" si="556"/>
        <v>9</v>
      </c>
      <c r="E3464" s="327">
        <f ca="1" t="shared" si="557"/>
        <v>2125</v>
      </c>
      <c r="F3464" s="327" t="str">
        <f ca="1">VLOOKUP(D3464,档案!A:C,3,FALSE)</f>
        <v>武汉开明</v>
      </c>
      <c r="G3464" s="338" t="str">
        <f ca="1">VLOOKUP(D3464,档案!A:B,2,FALSE)</f>
        <v>农商行豹澥支行310028</v>
      </c>
      <c r="H3464" s="328">
        <f ca="1" t="shared" si="549"/>
        <v>45930</v>
      </c>
      <c r="I3464" s="344" t="str">
        <f ca="1" t="shared" si="550"/>
        <v>转林柱生报销</v>
      </c>
      <c r="J3464" s="344" t="str">
        <f ca="1" t="shared" si="551"/>
        <v>付日常费用</v>
      </c>
      <c r="K3464" s="345">
        <f ca="1" t="shared" si="552"/>
        <v>0</v>
      </c>
      <c r="L3464" s="345">
        <f ca="1" t="shared" si="553"/>
        <v>5000</v>
      </c>
      <c r="M3464" s="345">
        <f ca="1" t="shared" si="554"/>
        <v>233727.840000001</v>
      </c>
      <c r="N3464" s="345">
        <f ca="1" t="shared" si="555"/>
        <v>0</v>
      </c>
    </row>
    <row r="3465" ht="14.25" hidden="1" spans="1:14">
      <c r="A3465" s="334">
        <f>档案!A3464</f>
        <v>0</v>
      </c>
      <c r="B3465" s="334">
        <f ca="1" t="shared" si="548"/>
        <v>1</v>
      </c>
      <c r="D3465" s="334">
        <f ca="1" t="shared" si="556"/>
        <v>9</v>
      </c>
      <c r="E3465" s="327">
        <f ca="1" t="shared" si="557"/>
        <v>2126</v>
      </c>
      <c r="F3465" s="327" t="str">
        <f ca="1">VLOOKUP(D3465,档案!A:C,3,FALSE)</f>
        <v>武汉开明</v>
      </c>
      <c r="G3465" s="338" t="str">
        <f ca="1">VLOOKUP(D3465,档案!A:B,2,FALSE)</f>
        <v>农商行豹澥支行310028</v>
      </c>
      <c r="H3465" s="328">
        <f ca="1" t="shared" si="549"/>
        <v>45930</v>
      </c>
      <c r="I3465" s="344" t="str">
        <f ca="1" t="shared" si="550"/>
        <v>转熊金旺招待费（熊曼招待费）</v>
      </c>
      <c r="J3465" s="344" t="str">
        <f ca="1" t="shared" si="551"/>
        <v>付日常费用</v>
      </c>
      <c r="K3465" s="345">
        <f ca="1" t="shared" si="552"/>
        <v>0</v>
      </c>
      <c r="L3465" s="345">
        <f ca="1" t="shared" si="553"/>
        <v>10000</v>
      </c>
      <c r="M3465" s="345">
        <f ca="1" t="shared" si="554"/>
        <v>223727.840000001</v>
      </c>
      <c r="N3465" s="345">
        <f ca="1" t="shared" si="555"/>
        <v>0</v>
      </c>
    </row>
    <row r="3466" ht="14.25" hidden="1" spans="1:14">
      <c r="A3466" s="334">
        <f>档案!A3465</f>
        <v>0</v>
      </c>
      <c r="B3466" s="334">
        <f ca="1" t="shared" si="548"/>
        <v>1</v>
      </c>
      <c r="D3466" s="334">
        <f ca="1" t="shared" si="556"/>
        <v>9</v>
      </c>
      <c r="E3466" s="327">
        <f ca="1" t="shared" si="557"/>
        <v>2127</v>
      </c>
      <c r="F3466" s="327" t="str">
        <f ca="1">VLOOKUP(D3466,档案!A:C,3,FALSE)</f>
        <v>武汉开明</v>
      </c>
      <c r="G3466" s="338" t="str">
        <f ca="1">VLOOKUP(D3466,档案!A:B,2,FALSE)</f>
        <v>农商行豹澥支行310028</v>
      </c>
      <c r="H3466" s="328">
        <f ca="1" t="shared" si="549"/>
        <v>45930</v>
      </c>
      <c r="I3466" s="344" t="str">
        <f ca="1" t="shared" si="550"/>
        <v>转武汉建设银行鄂州豪威支行</v>
      </c>
      <c r="J3466" s="344" t="str">
        <f ca="1" t="shared" si="551"/>
        <v>转出他行或提现</v>
      </c>
      <c r="K3466" s="345">
        <f ca="1" t="shared" si="552"/>
        <v>0</v>
      </c>
      <c r="L3466" s="345">
        <f ca="1" t="shared" si="553"/>
        <v>10000</v>
      </c>
      <c r="M3466" s="345">
        <f ca="1" t="shared" si="554"/>
        <v>213727.840000001</v>
      </c>
      <c r="N3466" s="345">
        <f ca="1" t="shared" si="555"/>
        <v>0</v>
      </c>
    </row>
    <row r="3467" ht="14.25" hidden="1" spans="1:14">
      <c r="A3467" s="334">
        <f>档案!A3466</f>
        <v>0</v>
      </c>
      <c r="B3467" s="334">
        <f ca="1" t="shared" si="548"/>
        <v>1</v>
      </c>
      <c r="D3467" s="334">
        <f ca="1" t="shared" si="556"/>
        <v>9</v>
      </c>
      <c r="E3467" s="327">
        <f ca="1" t="shared" si="557"/>
        <v>2128</v>
      </c>
      <c r="F3467" s="327" t="str">
        <f ca="1">VLOOKUP(D3467,档案!A:C,3,FALSE)</f>
        <v>武汉开明</v>
      </c>
      <c r="G3467" s="338" t="str">
        <f ca="1">VLOOKUP(D3467,档案!A:B,2,FALSE)</f>
        <v>农商行豹澥支行310028</v>
      </c>
      <c r="H3467" s="328">
        <f ca="1" t="shared" si="549"/>
        <v>45930</v>
      </c>
      <c r="I3467" s="344" t="str">
        <f ca="1" t="shared" si="550"/>
        <v>转张全民2025.7月工资</v>
      </c>
      <c r="J3467" s="344" t="str">
        <f ca="1" t="shared" si="551"/>
        <v>付日常费用</v>
      </c>
      <c r="K3467" s="345">
        <f ca="1" t="shared" si="552"/>
        <v>0</v>
      </c>
      <c r="L3467" s="345">
        <f ca="1" t="shared" si="553"/>
        <v>10825.89</v>
      </c>
      <c r="M3467" s="345">
        <f ca="1" t="shared" si="554"/>
        <v>202901.950000001</v>
      </c>
      <c r="N3467" s="345">
        <f ca="1" t="shared" si="555"/>
        <v>0</v>
      </c>
    </row>
    <row r="3468" ht="14.25" hidden="1" spans="1:14">
      <c r="A3468" s="334">
        <f>档案!A3467</f>
        <v>0</v>
      </c>
      <c r="B3468" s="334">
        <f ca="1" t="shared" si="548"/>
        <v>1</v>
      </c>
      <c r="D3468" s="334">
        <f ca="1" t="shared" si="556"/>
        <v>9</v>
      </c>
      <c r="E3468" s="327">
        <f ca="1" t="shared" si="557"/>
        <v>2129</v>
      </c>
      <c r="F3468" s="327" t="str">
        <f ca="1">VLOOKUP(D3468,档案!A:C,3,FALSE)</f>
        <v>武汉开明</v>
      </c>
      <c r="G3468" s="338" t="str">
        <f ca="1">VLOOKUP(D3468,档案!A:B,2,FALSE)</f>
        <v>农商行豹澥支行310028</v>
      </c>
      <c r="H3468" s="328">
        <f ca="1" t="shared" si="549"/>
        <v>45930</v>
      </c>
      <c r="I3468" s="344" t="str">
        <f ca="1" t="shared" si="550"/>
        <v>收到湖北邮政转款</v>
      </c>
      <c r="J3468" s="344" t="str">
        <f ca="1" t="shared" si="551"/>
        <v>他行转入或存现</v>
      </c>
      <c r="K3468" s="345">
        <f ca="1" t="shared" si="552"/>
        <v>300000</v>
      </c>
      <c r="L3468" s="345">
        <f ca="1" t="shared" si="553"/>
        <v>0</v>
      </c>
      <c r="M3468" s="345">
        <f ca="1" t="shared" si="554"/>
        <v>502901.950000001</v>
      </c>
      <c r="N3468" s="345">
        <f ca="1" t="shared" si="555"/>
        <v>0</v>
      </c>
    </row>
    <row r="3469" ht="14.25" hidden="1" spans="1:14">
      <c r="A3469" s="334">
        <f>档案!A3468</f>
        <v>0</v>
      </c>
      <c r="B3469" s="334">
        <f ca="1" t="shared" si="548"/>
        <v>1</v>
      </c>
      <c r="D3469" s="334">
        <f ca="1" t="shared" si="556"/>
        <v>9</v>
      </c>
      <c r="E3469" s="327">
        <f ca="1" t="shared" si="557"/>
        <v>2130</v>
      </c>
      <c r="F3469" s="327" t="str">
        <f ca="1">VLOOKUP(D3469,档案!A:C,3,FALSE)</f>
        <v>武汉开明</v>
      </c>
      <c r="G3469" s="338" t="str">
        <f ca="1">VLOOKUP(D3469,档案!A:B,2,FALSE)</f>
        <v>农商行豹澥支行310028</v>
      </c>
      <c r="H3469" s="328">
        <f ca="1" t="shared" si="549"/>
        <v>45930</v>
      </c>
      <c r="I3469" s="344" t="str">
        <f ca="1" t="shared" si="550"/>
        <v>收到武汉浦发转款</v>
      </c>
      <c r="J3469" s="344" t="str">
        <f ca="1" t="shared" si="551"/>
        <v>他行转入或存现</v>
      </c>
      <c r="K3469" s="345">
        <f ca="1" t="shared" si="552"/>
        <v>80000</v>
      </c>
      <c r="L3469" s="345">
        <f ca="1" t="shared" si="553"/>
        <v>0</v>
      </c>
      <c r="M3469" s="345">
        <f ca="1" t="shared" si="554"/>
        <v>582901.950000001</v>
      </c>
      <c r="N3469" s="345">
        <f ca="1" t="shared" si="555"/>
        <v>0</v>
      </c>
    </row>
    <row r="3470" ht="14.25" hidden="1" spans="1:14">
      <c r="A3470" s="334">
        <f>档案!A3469</f>
        <v>0</v>
      </c>
      <c r="B3470" s="334">
        <f ca="1" t="shared" si="548"/>
        <v>1</v>
      </c>
      <c r="D3470" s="334">
        <f ca="1" t="shared" si="556"/>
        <v>9</v>
      </c>
      <c r="E3470" s="327">
        <f ca="1" t="shared" si="557"/>
        <v>2131</v>
      </c>
      <c r="F3470" s="327" t="str">
        <f ca="1">VLOOKUP(D3470,档案!A:C,3,FALSE)</f>
        <v>武汉开明</v>
      </c>
      <c r="G3470" s="338" t="str">
        <f ca="1">VLOOKUP(D3470,档案!A:B,2,FALSE)</f>
        <v>农商行豹澥支行310028</v>
      </c>
      <c r="H3470" s="328">
        <f ca="1" t="shared" si="549"/>
        <v>45930</v>
      </c>
      <c r="I3470" s="344" t="str">
        <f ca="1" t="shared" si="550"/>
        <v>综合部蒋霞用款朱洪兵行政诉讼 案律师代理费付湖北华隽律师事务所--公司</v>
      </c>
      <c r="J3470" s="344" t="str">
        <f ca="1" t="shared" si="551"/>
        <v>付日常费用</v>
      </c>
      <c r="K3470" s="345">
        <f ca="1" t="shared" si="552"/>
        <v>0</v>
      </c>
      <c r="L3470" s="345">
        <f ca="1" t="shared" si="553"/>
        <v>10000</v>
      </c>
      <c r="M3470" s="345">
        <f ca="1" t="shared" si="554"/>
        <v>572901.950000001</v>
      </c>
      <c r="N3470" s="345">
        <f ca="1" t="shared" si="555"/>
        <v>0</v>
      </c>
    </row>
    <row r="3471" ht="14.25" hidden="1" spans="1:14">
      <c r="A3471" s="334">
        <f>档案!A3470</f>
        <v>0</v>
      </c>
      <c r="B3471" s="334">
        <f ca="1" t="shared" si="548"/>
        <v>1</v>
      </c>
      <c r="D3471" s="334">
        <f ca="1" t="shared" si="556"/>
        <v>9</v>
      </c>
      <c r="E3471" s="327">
        <f ca="1" t="shared" si="557"/>
        <v>2132</v>
      </c>
      <c r="F3471" s="327" t="str">
        <f ca="1">VLOOKUP(D3471,档案!A:C,3,FALSE)</f>
        <v>武汉开明</v>
      </c>
      <c r="G3471" s="338" t="str">
        <f ca="1">VLOOKUP(D3471,档案!A:B,2,FALSE)</f>
        <v>农商行豹澥支行310028</v>
      </c>
      <c r="H3471" s="328">
        <f ca="1" t="shared" si="549"/>
        <v>45930</v>
      </c>
      <c r="I3471" s="344" t="str">
        <f ca="1" t="shared" si="550"/>
        <v>综合部蒋霞用款代办电力工程施工总承包二级资质、石油化工工程施工总承包二级资质、钢结构工程专业承包二级资质付武汉纵航企业管理咨询有限公司--公司</v>
      </c>
      <c r="J3471" s="344" t="str">
        <f ca="1" t="shared" si="551"/>
        <v>付日常费用</v>
      </c>
      <c r="K3471" s="345">
        <f ca="1" t="shared" si="552"/>
        <v>0</v>
      </c>
      <c r="L3471" s="345">
        <f ca="1" t="shared" si="553"/>
        <v>60000</v>
      </c>
      <c r="M3471" s="345">
        <f ca="1" t="shared" si="554"/>
        <v>512901.950000001</v>
      </c>
      <c r="N3471" s="345">
        <f ca="1" t="shared" si="555"/>
        <v>0</v>
      </c>
    </row>
    <row r="3472" ht="14.25" hidden="1" spans="1:14">
      <c r="A3472" s="334">
        <f>档案!A3471</f>
        <v>0</v>
      </c>
      <c r="B3472" s="334">
        <f ca="1" t="shared" si="548"/>
        <v>1</v>
      </c>
      <c r="D3472" s="334">
        <f ca="1" t="shared" si="556"/>
        <v>9</v>
      </c>
      <c r="E3472" s="327">
        <f ca="1" t="shared" si="557"/>
        <v>2133</v>
      </c>
      <c r="F3472" s="327" t="str">
        <f ca="1">VLOOKUP(D3472,档案!A:C,3,FALSE)</f>
        <v>武汉开明</v>
      </c>
      <c r="G3472" s="338" t="str">
        <f ca="1">VLOOKUP(D3472,档案!A:B,2,FALSE)</f>
        <v>农商行豹澥支行310028</v>
      </c>
      <c r="H3472" s="328">
        <f ca="1" t="shared" si="549"/>
        <v>45930</v>
      </c>
      <c r="I3472" s="344" t="str">
        <f ca="1" t="shared" si="550"/>
        <v>综合部蒋霞用款诉讼费（张红玉一审），审限不足转普通程序补交5元诉讼费付武汉市洪山区人民法院--公司</v>
      </c>
      <c r="J3472" s="344" t="str">
        <f ca="1" t="shared" si="551"/>
        <v>付日常费用</v>
      </c>
      <c r="K3472" s="345">
        <f ca="1" t="shared" si="552"/>
        <v>0</v>
      </c>
      <c r="L3472" s="345">
        <f ca="1" t="shared" si="553"/>
        <v>5</v>
      </c>
      <c r="M3472" s="345">
        <f ca="1" t="shared" si="554"/>
        <v>512896.950000001</v>
      </c>
      <c r="N3472" s="345">
        <f ca="1" t="shared" si="555"/>
        <v>0</v>
      </c>
    </row>
    <row r="3473" ht="14.25" hidden="1" spans="1:14">
      <c r="A3473" s="334">
        <f>档案!A3472</f>
        <v>0</v>
      </c>
      <c r="B3473" s="334">
        <f ca="1" t="shared" si="548"/>
        <v>1</v>
      </c>
      <c r="D3473" s="334">
        <f ca="1" t="shared" si="556"/>
        <v>9</v>
      </c>
      <c r="E3473" s="327">
        <f ca="1" t="shared" si="557"/>
        <v>2134</v>
      </c>
      <c r="F3473" s="327" t="str">
        <f ca="1">VLOOKUP(D3473,档案!A:C,3,FALSE)</f>
        <v>武汉开明</v>
      </c>
      <c r="G3473" s="338" t="str">
        <f ca="1">VLOOKUP(D3473,档案!A:B,2,FALSE)</f>
        <v>农商行豹澥支行310028</v>
      </c>
      <c r="H3473" s="328">
        <f ca="1" t="shared" si="549"/>
        <v>45930</v>
      </c>
      <c r="I3473" s="344" t="str">
        <f ca="1" t="shared" si="550"/>
        <v>综合部蒋霞报销湖北开明、武汉开明2025年9月办公用品833.05元；华新考察及退休仪式采购的物资295.33元--个人</v>
      </c>
      <c r="J3473" s="344" t="str">
        <f ca="1" t="shared" si="551"/>
        <v>付日常费用</v>
      </c>
      <c r="K3473" s="345">
        <f ca="1" t="shared" si="552"/>
        <v>0</v>
      </c>
      <c r="L3473" s="345">
        <f ca="1" t="shared" si="553"/>
        <v>1128.38</v>
      </c>
      <c r="M3473" s="345">
        <f ca="1" t="shared" si="554"/>
        <v>511768.570000001</v>
      </c>
      <c r="N3473" s="345">
        <f ca="1" t="shared" si="555"/>
        <v>0</v>
      </c>
    </row>
    <row r="3474" ht="14.25" hidden="1" spans="1:14">
      <c r="A3474" s="334">
        <f>档案!A3473</f>
        <v>0</v>
      </c>
      <c r="B3474" s="334">
        <f ca="1" t="shared" si="548"/>
        <v>1</v>
      </c>
      <c r="D3474" s="334">
        <f ca="1" t="shared" si="556"/>
        <v>9</v>
      </c>
      <c r="E3474" s="327">
        <f ca="1" t="shared" si="557"/>
        <v>2135</v>
      </c>
      <c r="F3474" s="327" t="str">
        <f ca="1">VLOOKUP(D3474,档案!A:C,3,FALSE)</f>
        <v>武汉开明</v>
      </c>
      <c r="G3474" s="338" t="str">
        <f ca="1">VLOOKUP(D3474,档案!A:B,2,FALSE)</f>
        <v>农商行豹澥支行310028</v>
      </c>
      <c r="H3474" s="328">
        <f ca="1" t="shared" si="549"/>
        <v>45930</v>
      </c>
      <c r="I3474" s="344" t="str">
        <f ca="1" t="shared" si="550"/>
        <v>综合部蒋霞报销武汉开明公章刻章费--个人</v>
      </c>
      <c r="J3474" s="344" t="str">
        <f ca="1" t="shared" si="551"/>
        <v>付日常费用</v>
      </c>
      <c r="K3474" s="345">
        <f ca="1" t="shared" si="552"/>
        <v>0</v>
      </c>
      <c r="L3474" s="345">
        <f ca="1" t="shared" si="553"/>
        <v>20</v>
      </c>
      <c r="M3474" s="345">
        <f ca="1" t="shared" si="554"/>
        <v>511748.570000001</v>
      </c>
      <c r="N3474" s="345">
        <f ca="1" t="shared" si="555"/>
        <v>0</v>
      </c>
    </row>
    <row r="3475" ht="14.25" hidden="1" spans="1:14">
      <c r="A3475" s="334">
        <f>档案!A3474</f>
        <v>0</v>
      </c>
      <c r="B3475" s="334">
        <f ca="1" t="shared" si="548"/>
        <v>1</v>
      </c>
      <c r="D3475" s="334">
        <f ca="1" t="shared" si="556"/>
        <v>9</v>
      </c>
      <c r="E3475" s="327">
        <f ca="1" t="shared" si="557"/>
        <v>2136</v>
      </c>
      <c r="F3475" s="327" t="str">
        <f ca="1">VLOOKUP(D3475,档案!A:C,3,FALSE)</f>
        <v>武汉开明</v>
      </c>
      <c r="G3475" s="338" t="str">
        <f ca="1">VLOOKUP(D3475,档案!A:B,2,FALSE)</f>
        <v>农商行豹澥支行310028</v>
      </c>
      <c r="H3475" s="328">
        <f ca="1" t="shared" si="549"/>
        <v>45930</v>
      </c>
      <c r="I3475" s="344" t="str">
        <f ca="1" t="shared" si="550"/>
        <v>财务部潘佳敏用款林全意报销--个人</v>
      </c>
      <c r="J3475" s="344" t="str">
        <f ca="1" t="shared" si="551"/>
        <v>项目成本</v>
      </c>
      <c r="K3475" s="345">
        <f ca="1" t="shared" si="552"/>
        <v>0</v>
      </c>
      <c r="L3475" s="345">
        <f ca="1" t="shared" si="553"/>
        <v>459</v>
      </c>
      <c r="M3475" s="345">
        <f ca="1" t="shared" si="554"/>
        <v>511289.570000001</v>
      </c>
      <c r="N3475" s="345">
        <f ca="1" t="shared" si="555"/>
        <v>0</v>
      </c>
    </row>
    <row r="3476" ht="14.25" hidden="1" spans="1:14">
      <c r="A3476" s="334">
        <f>档案!A3475</f>
        <v>0</v>
      </c>
      <c r="B3476" s="334">
        <f ca="1" t="shared" si="548"/>
        <v>1</v>
      </c>
      <c r="D3476" s="334">
        <f ca="1" t="shared" si="556"/>
        <v>9</v>
      </c>
      <c r="E3476" s="327">
        <f ca="1" t="shared" si="557"/>
        <v>2137</v>
      </c>
      <c r="F3476" s="327" t="str">
        <f ca="1">VLOOKUP(D3476,档案!A:C,3,FALSE)</f>
        <v>武汉开明</v>
      </c>
      <c r="G3476" s="338" t="str">
        <f ca="1">VLOOKUP(D3476,档案!A:B,2,FALSE)</f>
        <v>农商行豹澥支行310028</v>
      </c>
      <c r="H3476" s="328">
        <f ca="1" t="shared" si="549"/>
        <v>45930</v>
      </c>
      <c r="I3476" s="344" t="str">
        <f ca="1" t="shared" si="550"/>
        <v>财务部汪余欢报销出差青海发投交通费--个人</v>
      </c>
      <c r="J3476" s="344" t="str">
        <f ca="1" t="shared" si="551"/>
        <v>项目成本</v>
      </c>
      <c r="K3476" s="345">
        <f ca="1" t="shared" si="552"/>
        <v>0</v>
      </c>
      <c r="L3476" s="345">
        <f ca="1" t="shared" si="553"/>
        <v>77</v>
      </c>
      <c r="M3476" s="345">
        <f ca="1" t="shared" si="554"/>
        <v>511212.570000001</v>
      </c>
      <c r="N3476" s="345">
        <f ca="1" t="shared" si="555"/>
        <v>0</v>
      </c>
    </row>
    <row r="3477" ht="14.25" hidden="1" spans="1:14">
      <c r="A3477" s="334">
        <f>档案!A3476</f>
        <v>0</v>
      </c>
      <c r="B3477" s="334">
        <f ca="1" t="shared" si="548"/>
        <v>1</v>
      </c>
      <c r="D3477" s="334">
        <f ca="1" t="shared" si="556"/>
        <v>9</v>
      </c>
      <c r="E3477" s="327">
        <f ca="1" t="shared" si="557"/>
        <v>2138</v>
      </c>
      <c r="F3477" s="327" t="str">
        <f ca="1">VLOOKUP(D3477,档案!A:C,3,FALSE)</f>
        <v>武汉开明</v>
      </c>
      <c r="G3477" s="338" t="str">
        <f ca="1">VLOOKUP(D3477,档案!A:B,2,FALSE)</f>
        <v>农商行豹澥支行310028</v>
      </c>
      <c r="H3477" s="328">
        <f ca="1" t="shared" si="549"/>
        <v>45930</v>
      </c>
      <c r="I3477" s="344" t="str">
        <f ca="1" t="shared" si="550"/>
        <v>财务部汪余欢报销青海发投6.15-6.18招待费--个人</v>
      </c>
      <c r="J3477" s="344" t="str">
        <f ca="1" t="shared" si="551"/>
        <v>项目成本</v>
      </c>
      <c r="K3477" s="345">
        <f ca="1" t="shared" si="552"/>
        <v>0</v>
      </c>
      <c r="L3477" s="345">
        <f ca="1" t="shared" si="553"/>
        <v>1770</v>
      </c>
      <c r="M3477" s="345">
        <f ca="1" t="shared" si="554"/>
        <v>509442.570000001</v>
      </c>
      <c r="N3477" s="345">
        <f ca="1" t="shared" si="555"/>
        <v>0</v>
      </c>
    </row>
    <row r="3478" ht="14.25" hidden="1" spans="1:14">
      <c r="A3478" s="334">
        <f>档案!A3477</f>
        <v>0</v>
      </c>
      <c r="B3478" s="334">
        <f ca="1" t="shared" si="548"/>
        <v>1</v>
      </c>
      <c r="D3478" s="334">
        <f ca="1" t="shared" si="556"/>
        <v>9</v>
      </c>
      <c r="E3478" s="327">
        <f ca="1" t="shared" si="557"/>
        <v>2139</v>
      </c>
      <c r="F3478" s="327" t="str">
        <f ca="1">VLOOKUP(D3478,档案!A:C,3,FALSE)</f>
        <v>武汉开明</v>
      </c>
      <c r="G3478" s="338" t="str">
        <f ca="1">VLOOKUP(D3478,档案!A:B,2,FALSE)</f>
        <v>农商行豹澥支行310028</v>
      </c>
      <c r="H3478" s="328">
        <f ca="1" t="shared" si="549"/>
        <v>45930</v>
      </c>
      <c r="I3478" s="344" t="str">
        <f ca="1" t="shared" si="550"/>
        <v>财务部王金平报销9.12凭证打包纸箱--个人</v>
      </c>
      <c r="J3478" s="344" t="str">
        <f ca="1" t="shared" si="551"/>
        <v>项目成本</v>
      </c>
      <c r="K3478" s="345">
        <f ca="1" t="shared" si="552"/>
        <v>0</v>
      </c>
      <c r="L3478" s="345">
        <f ca="1" t="shared" si="553"/>
        <v>30</v>
      </c>
      <c r="M3478" s="345">
        <f ca="1" t="shared" si="554"/>
        <v>509412.570000001</v>
      </c>
      <c r="N3478" s="345">
        <f ca="1" t="shared" si="555"/>
        <v>0</v>
      </c>
    </row>
    <row r="3479" ht="14.25" hidden="1" spans="1:14">
      <c r="A3479" s="334">
        <f>档案!A3478</f>
        <v>0</v>
      </c>
      <c r="B3479" s="334">
        <f ca="1" t="shared" si="548"/>
        <v>1</v>
      </c>
      <c r="D3479" s="334">
        <f ca="1" t="shared" si="556"/>
        <v>9</v>
      </c>
      <c r="E3479" s="327">
        <f ca="1" t="shared" si="557"/>
        <v>2140</v>
      </c>
      <c r="F3479" s="327" t="str">
        <f ca="1">VLOOKUP(D3479,档案!A:C,3,FALSE)</f>
        <v>武汉开明</v>
      </c>
      <c r="G3479" s="338" t="str">
        <f ca="1">VLOOKUP(D3479,档案!A:B,2,FALSE)</f>
        <v>农商行豹澥支行310028</v>
      </c>
      <c r="H3479" s="328">
        <f ca="1" t="shared" si="549"/>
        <v>45930</v>
      </c>
      <c r="I3479" s="344" t="str">
        <f ca="1" t="shared" si="550"/>
        <v>生产部马全花报销青海发投闪发器项目8.25-8.27整改购买材料费用--个人</v>
      </c>
      <c r="J3479" s="344" t="str">
        <f ca="1" t="shared" si="551"/>
        <v>项目成本</v>
      </c>
      <c r="K3479" s="345">
        <f ca="1" t="shared" si="552"/>
        <v>0</v>
      </c>
      <c r="L3479" s="345">
        <f ca="1" t="shared" si="553"/>
        <v>479</v>
      </c>
      <c r="M3479" s="345">
        <f ca="1" t="shared" si="554"/>
        <v>508933.570000001</v>
      </c>
      <c r="N3479" s="345">
        <f ca="1" t="shared" si="555"/>
        <v>0</v>
      </c>
    </row>
    <row r="3480" ht="14.25" hidden="1" spans="1:14">
      <c r="A3480" s="334">
        <f>档案!A3479</f>
        <v>0</v>
      </c>
      <c r="B3480" s="334">
        <f ca="1" t="shared" si="548"/>
        <v>1</v>
      </c>
      <c r="D3480" s="334">
        <f ca="1" t="shared" si="556"/>
        <v>9</v>
      </c>
      <c r="E3480" s="327">
        <f ca="1" t="shared" si="557"/>
        <v>2141</v>
      </c>
      <c r="F3480" s="327" t="str">
        <f ca="1">VLOOKUP(D3480,档案!A:C,3,FALSE)</f>
        <v>武汉开明</v>
      </c>
      <c r="G3480" s="338" t="str">
        <f ca="1">VLOOKUP(D3480,档案!A:B,2,FALSE)</f>
        <v>农商行豹澥支行310028</v>
      </c>
      <c r="H3480" s="328">
        <f ca="1" t="shared" si="549"/>
        <v>45930</v>
      </c>
      <c r="I3480" s="344" t="str">
        <f ca="1" t="shared" si="550"/>
        <v>生产部马全花报销青海发投9月购买施工日志20本--个人</v>
      </c>
      <c r="J3480" s="344" t="str">
        <f ca="1" t="shared" si="551"/>
        <v>项目成本</v>
      </c>
      <c r="K3480" s="345">
        <f ca="1" t="shared" si="552"/>
        <v>0</v>
      </c>
      <c r="L3480" s="345">
        <f ca="1" t="shared" si="553"/>
        <v>100</v>
      </c>
      <c r="M3480" s="345">
        <f ca="1" t="shared" si="554"/>
        <v>508833.570000001</v>
      </c>
      <c r="N3480" s="345">
        <f ca="1" t="shared" si="555"/>
        <v>0</v>
      </c>
    </row>
    <row r="3481" ht="14.25" hidden="1" spans="1:14">
      <c r="A3481" s="334">
        <f>档案!A3480</f>
        <v>0</v>
      </c>
      <c r="B3481" s="334">
        <f ca="1" t="shared" si="548"/>
        <v>1</v>
      </c>
      <c r="D3481" s="334">
        <f ca="1" t="shared" si="556"/>
        <v>9</v>
      </c>
      <c r="E3481" s="327">
        <f ca="1" t="shared" si="557"/>
        <v>2142</v>
      </c>
      <c r="F3481" s="327" t="str">
        <f ca="1">VLOOKUP(D3481,档案!A:C,3,FALSE)</f>
        <v>武汉开明</v>
      </c>
      <c r="G3481" s="338" t="str">
        <f ca="1">VLOOKUP(D3481,档案!A:B,2,FALSE)</f>
        <v>农商行豹澥支行310028</v>
      </c>
      <c r="H3481" s="328">
        <f ca="1" t="shared" si="549"/>
        <v>45930</v>
      </c>
      <c r="I3481" s="344" t="str">
        <f ca="1" t="shared" si="550"/>
        <v>生产部张泽松报销日照钢铁9.7-9.8交通费--个人</v>
      </c>
      <c r="J3481" s="344" t="str">
        <f ca="1" t="shared" si="551"/>
        <v>项目成本</v>
      </c>
      <c r="K3481" s="345">
        <f ca="1" t="shared" si="552"/>
        <v>0</v>
      </c>
      <c r="L3481" s="345">
        <f ca="1" t="shared" si="553"/>
        <v>242</v>
      </c>
      <c r="M3481" s="345">
        <f ca="1" t="shared" si="554"/>
        <v>508591.570000001</v>
      </c>
      <c r="N3481" s="345">
        <f ca="1" t="shared" si="555"/>
        <v>0</v>
      </c>
    </row>
    <row r="3482" ht="14.25" hidden="1" spans="1:14">
      <c r="A3482" s="334">
        <f>档案!A3481</f>
        <v>0</v>
      </c>
      <c r="B3482" s="334">
        <f ca="1" t="shared" si="548"/>
        <v>1</v>
      </c>
      <c r="D3482" s="334">
        <f ca="1" t="shared" si="556"/>
        <v>9</v>
      </c>
      <c r="E3482" s="327">
        <f ca="1" t="shared" si="557"/>
        <v>2143</v>
      </c>
      <c r="F3482" s="327" t="str">
        <f ca="1">VLOOKUP(D3482,档案!A:C,3,FALSE)</f>
        <v>武汉开明</v>
      </c>
      <c r="G3482" s="338" t="str">
        <f ca="1">VLOOKUP(D3482,档案!A:B,2,FALSE)</f>
        <v>农商行豹澥支行310028</v>
      </c>
      <c r="H3482" s="328">
        <f ca="1" t="shared" si="549"/>
        <v>45930</v>
      </c>
      <c r="I3482" s="344" t="str">
        <f ca="1" t="shared" si="550"/>
        <v>生产部宋超报销伊犁钢铁7.18缴纳出租房电费--个人</v>
      </c>
      <c r="J3482" s="344" t="str">
        <f ca="1" t="shared" si="551"/>
        <v>项目成本</v>
      </c>
      <c r="K3482" s="345">
        <f ca="1" t="shared" si="552"/>
        <v>0</v>
      </c>
      <c r="L3482" s="345">
        <f ca="1" t="shared" si="553"/>
        <v>200</v>
      </c>
      <c r="M3482" s="345">
        <f ca="1" t="shared" si="554"/>
        <v>508391.570000001</v>
      </c>
      <c r="N3482" s="345">
        <f ca="1" t="shared" si="555"/>
        <v>0</v>
      </c>
    </row>
    <row r="3483" ht="14.25" hidden="1" spans="1:14">
      <c r="A3483" s="334">
        <f>档案!A3482</f>
        <v>0</v>
      </c>
      <c r="B3483" s="334">
        <f ca="1" t="shared" si="548"/>
        <v>1</v>
      </c>
      <c r="D3483" s="334">
        <f ca="1" t="shared" si="556"/>
        <v>9</v>
      </c>
      <c r="E3483" s="327">
        <f ca="1" t="shared" si="557"/>
        <v>2144</v>
      </c>
      <c r="F3483" s="327" t="str">
        <f ca="1">VLOOKUP(D3483,档案!A:C,3,FALSE)</f>
        <v>武汉开明</v>
      </c>
      <c r="G3483" s="338" t="str">
        <f ca="1">VLOOKUP(D3483,档案!A:B,2,FALSE)</f>
        <v>农商行豹澥支行310028</v>
      </c>
      <c r="H3483" s="328">
        <f ca="1" t="shared" si="549"/>
        <v>45930</v>
      </c>
      <c r="I3483" s="344" t="str">
        <f ca="1" t="shared" si="550"/>
        <v>生产部李晶用款戴路生4人（孙培培、于龙、焦春生）9月9日-9月18日青海工资及生活费，戴路生代收。--个人</v>
      </c>
      <c r="J3483" s="344" t="str">
        <f ca="1" t="shared" si="551"/>
        <v>项目成本</v>
      </c>
      <c r="K3483" s="345">
        <f ca="1" t="shared" si="552"/>
        <v>0</v>
      </c>
      <c r="L3483" s="345">
        <f ca="1" t="shared" si="553"/>
        <v>21345</v>
      </c>
      <c r="M3483" s="345">
        <f ca="1" t="shared" si="554"/>
        <v>487046.570000001</v>
      </c>
      <c r="N3483" s="345">
        <f ca="1" t="shared" si="555"/>
        <v>0</v>
      </c>
    </row>
    <row r="3484" ht="14.25" hidden="1" spans="1:14">
      <c r="A3484" s="334">
        <f>档案!A3483</f>
        <v>0</v>
      </c>
      <c r="B3484" s="334">
        <f ca="1" t="shared" si="548"/>
        <v>1</v>
      </c>
      <c r="D3484" s="334">
        <f ca="1" t="shared" si="556"/>
        <v>9</v>
      </c>
      <c r="E3484" s="327">
        <f ca="1" t="shared" si="557"/>
        <v>2145</v>
      </c>
      <c r="F3484" s="327" t="str">
        <f ca="1">VLOOKUP(D3484,档案!A:C,3,FALSE)</f>
        <v>武汉开明</v>
      </c>
      <c r="G3484" s="338" t="str">
        <f ca="1">VLOOKUP(D3484,档案!A:B,2,FALSE)</f>
        <v>农商行豹澥支行310028</v>
      </c>
      <c r="H3484" s="328">
        <f ca="1" t="shared" si="549"/>
        <v>45930</v>
      </c>
      <c r="I3484" s="344" t="str">
        <f ca="1" t="shared" si="550"/>
        <v>生产部李晶用款戴路生、孙培培、焦春生、于龙4人内蒙9月3日到9月8日工资及生活费，由戴路生代收。--个人</v>
      </c>
      <c r="J3484" s="344" t="str">
        <f ca="1" t="shared" si="551"/>
        <v>项目成本</v>
      </c>
      <c r="K3484" s="345">
        <f ca="1" t="shared" si="552"/>
        <v>0</v>
      </c>
      <c r="L3484" s="345">
        <f ca="1" t="shared" si="553"/>
        <v>9400</v>
      </c>
      <c r="M3484" s="345">
        <f ca="1" t="shared" si="554"/>
        <v>477646.570000001</v>
      </c>
      <c r="N3484" s="345">
        <f ca="1" t="shared" si="555"/>
        <v>0</v>
      </c>
    </row>
    <row r="3485" ht="14.25" hidden="1" spans="1:14">
      <c r="A3485" s="334">
        <f>档案!A3484</f>
        <v>0</v>
      </c>
      <c r="B3485" s="334">
        <f ca="1" t="shared" si="548"/>
        <v>1</v>
      </c>
      <c r="D3485" s="334">
        <f ca="1" t="shared" si="556"/>
        <v>9</v>
      </c>
      <c r="E3485" s="327">
        <f ca="1" t="shared" si="557"/>
        <v>2146</v>
      </c>
      <c r="F3485" s="327" t="str">
        <f ca="1">VLOOKUP(D3485,档案!A:C,3,FALSE)</f>
        <v>武汉开明</v>
      </c>
      <c r="G3485" s="338" t="str">
        <f ca="1">VLOOKUP(D3485,档案!A:B,2,FALSE)</f>
        <v>农商行豹澥支行310028</v>
      </c>
      <c r="H3485" s="328">
        <f ca="1" t="shared" si="549"/>
        <v>45930</v>
      </c>
      <c r="I3485" s="344" t="str">
        <f ca="1" t="shared" si="550"/>
        <v>生产部李晶用款代付高国俊重碱车间碳化塔更新项目农民工生活费--个人</v>
      </c>
      <c r="J3485" s="344" t="str">
        <f ca="1" t="shared" si="551"/>
        <v>项目成本</v>
      </c>
      <c r="K3485" s="345">
        <f ca="1" t="shared" si="552"/>
        <v>0</v>
      </c>
      <c r="L3485" s="345">
        <f ca="1" t="shared" si="553"/>
        <v>28000</v>
      </c>
      <c r="M3485" s="345">
        <f ca="1" t="shared" si="554"/>
        <v>449646.570000001</v>
      </c>
      <c r="N3485" s="345">
        <f ca="1" t="shared" si="555"/>
        <v>0</v>
      </c>
    </row>
    <row r="3486" ht="14.25" hidden="1" spans="1:14">
      <c r="A3486" s="334">
        <f>档案!A3485</f>
        <v>0</v>
      </c>
      <c r="B3486" s="334">
        <f ca="1" t="shared" si="548"/>
        <v>1</v>
      </c>
      <c r="D3486" s="334">
        <f ca="1" t="shared" si="556"/>
        <v>9</v>
      </c>
      <c r="E3486" s="327">
        <f ca="1" t="shared" si="557"/>
        <v>2147</v>
      </c>
      <c r="F3486" s="327" t="str">
        <f ca="1">VLOOKUP(D3486,档案!A:C,3,FALSE)</f>
        <v>武汉开明</v>
      </c>
      <c r="G3486" s="338" t="str">
        <f ca="1">VLOOKUP(D3486,档案!A:B,2,FALSE)</f>
        <v>农商行豹澥支行310028</v>
      </c>
      <c r="H3486" s="328">
        <f ca="1" t="shared" si="549"/>
        <v>45930</v>
      </c>
      <c r="I3486" s="344" t="str">
        <f ca="1" t="shared" si="550"/>
        <v>财务部潘佳敏用款姚煜均9月收款提成--个人</v>
      </c>
      <c r="J3486" s="344" t="str">
        <f ca="1" t="shared" si="551"/>
        <v>项目成本</v>
      </c>
      <c r="K3486" s="345">
        <f ca="1" t="shared" si="552"/>
        <v>0</v>
      </c>
      <c r="L3486" s="345">
        <f ca="1" t="shared" si="553"/>
        <v>12581.14</v>
      </c>
      <c r="M3486" s="345">
        <f ca="1" t="shared" si="554"/>
        <v>437065.430000001</v>
      </c>
      <c r="N3486" s="345">
        <f ca="1" t="shared" si="555"/>
        <v>0</v>
      </c>
    </row>
    <row r="3487" ht="14.25" hidden="1" spans="1:14">
      <c r="A3487" s="334">
        <f>档案!A3486</f>
        <v>0</v>
      </c>
      <c r="B3487" s="334">
        <f ca="1" t="shared" si="548"/>
        <v>1</v>
      </c>
      <c r="D3487" s="334">
        <f ca="1" t="shared" si="556"/>
        <v>9</v>
      </c>
      <c r="E3487" s="327">
        <f ca="1" t="shared" si="557"/>
        <v>2148</v>
      </c>
      <c r="F3487" s="327" t="str">
        <f ca="1">VLOOKUP(D3487,档案!A:C,3,FALSE)</f>
        <v>武汉开明</v>
      </c>
      <c r="G3487" s="338" t="str">
        <f ca="1">VLOOKUP(D3487,档案!A:B,2,FALSE)</f>
        <v>农商行豹澥支行310028</v>
      </c>
      <c r="H3487" s="328">
        <f ca="1" t="shared" si="549"/>
        <v>45930</v>
      </c>
      <c r="I3487" s="344" t="str">
        <f ca="1" t="shared" si="550"/>
        <v>财务部潘佳敏用款姚煜均9月差旅补贴--个人</v>
      </c>
      <c r="J3487" s="344" t="str">
        <f ca="1" t="shared" si="551"/>
        <v>项目成本</v>
      </c>
      <c r="K3487" s="345">
        <f ca="1" t="shared" si="552"/>
        <v>0</v>
      </c>
      <c r="L3487" s="345">
        <f ca="1" t="shared" si="553"/>
        <v>3160</v>
      </c>
      <c r="M3487" s="345">
        <f ca="1" t="shared" si="554"/>
        <v>433905.430000001</v>
      </c>
      <c r="N3487" s="345">
        <f ca="1" t="shared" si="555"/>
        <v>0</v>
      </c>
    </row>
    <row r="3488" ht="14.25" hidden="1" spans="1:14">
      <c r="A3488" s="334">
        <f>档案!A3487</f>
        <v>0</v>
      </c>
      <c r="B3488" s="334">
        <f ca="1" t="shared" si="548"/>
        <v>1</v>
      </c>
      <c r="D3488" s="334">
        <f ca="1" t="shared" si="556"/>
        <v>9</v>
      </c>
      <c r="E3488" s="327">
        <f ca="1" t="shared" si="557"/>
        <v>2149</v>
      </c>
      <c r="F3488" s="327" t="str">
        <f ca="1">VLOOKUP(D3488,档案!A:C,3,FALSE)</f>
        <v>武汉开明</v>
      </c>
      <c r="G3488" s="338" t="str">
        <f ca="1">VLOOKUP(D3488,档案!A:B,2,FALSE)</f>
        <v>农商行豹澥支行310028</v>
      </c>
      <c r="H3488" s="328">
        <f ca="1" t="shared" si="549"/>
        <v>45930</v>
      </c>
      <c r="I3488" s="344" t="str">
        <f ca="1" t="shared" si="550"/>
        <v>生产部李晶用款代付湖北双环项目8月-9月30日外包农民工生活费--个人</v>
      </c>
      <c r="J3488" s="344" t="str">
        <f ca="1" t="shared" si="551"/>
        <v>项目成本</v>
      </c>
      <c r="K3488" s="345">
        <f ca="1" t="shared" si="552"/>
        <v>0</v>
      </c>
      <c r="L3488" s="345">
        <f ca="1" t="shared" si="553"/>
        <v>56840</v>
      </c>
      <c r="M3488" s="345">
        <f ca="1" t="shared" si="554"/>
        <v>377065.430000001</v>
      </c>
      <c r="N3488" s="345">
        <f ca="1" t="shared" si="555"/>
        <v>0</v>
      </c>
    </row>
    <row r="3489" ht="14.25" hidden="1" spans="1:14">
      <c r="A3489" s="334">
        <f>档案!A3488</f>
        <v>0</v>
      </c>
      <c r="B3489" s="334">
        <f ca="1" t="shared" si="548"/>
        <v>1</v>
      </c>
      <c r="D3489" s="334">
        <f ca="1" t="shared" si="556"/>
        <v>9</v>
      </c>
      <c r="E3489" s="327">
        <f ca="1" t="shared" si="557"/>
        <v>2150</v>
      </c>
      <c r="F3489" s="327" t="str">
        <f ca="1">VLOOKUP(D3489,档案!A:C,3,FALSE)</f>
        <v>武汉开明</v>
      </c>
      <c r="G3489" s="338" t="str">
        <f ca="1">VLOOKUP(D3489,档案!A:B,2,FALSE)</f>
        <v>农商行豹澥支行310028</v>
      </c>
      <c r="H3489" s="328">
        <f ca="1" t="shared" si="549"/>
        <v>45930</v>
      </c>
      <c r="I3489" s="344" t="str">
        <f ca="1" t="shared" si="550"/>
        <v>生产部马全花用款青海发投热电锅炉保温预付工程款付宋永洪--个人</v>
      </c>
      <c r="J3489" s="344" t="str">
        <f ca="1" t="shared" si="551"/>
        <v>项目成本</v>
      </c>
      <c r="K3489" s="345">
        <f ca="1" t="shared" si="552"/>
        <v>0</v>
      </c>
      <c r="L3489" s="345">
        <f ca="1" t="shared" si="553"/>
        <v>2000</v>
      </c>
      <c r="M3489" s="345">
        <f ca="1" t="shared" si="554"/>
        <v>375065.430000001</v>
      </c>
      <c r="N3489" s="345">
        <f ca="1" t="shared" si="555"/>
        <v>0</v>
      </c>
    </row>
    <row r="3490" ht="14.25" hidden="1" spans="1:14">
      <c r="A3490" s="334">
        <f>档案!A3489</f>
        <v>0</v>
      </c>
      <c r="B3490" s="334">
        <f ca="1" t="shared" si="548"/>
        <v>1</v>
      </c>
      <c r="D3490" s="334">
        <f ca="1" t="shared" si="556"/>
        <v>9</v>
      </c>
      <c r="E3490" s="327">
        <f ca="1" t="shared" si="557"/>
        <v>2151</v>
      </c>
      <c r="F3490" s="327" t="str">
        <f ca="1">VLOOKUP(D3490,档案!A:C,3,FALSE)</f>
        <v>武汉开明</v>
      </c>
      <c r="G3490" s="338" t="str">
        <f ca="1">VLOOKUP(D3490,档案!A:B,2,FALSE)</f>
        <v>农商行豹澥支行310028</v>
      </c>
      <c r="H3490" s="328">
        <f ca="1" t="shared" si="549"/>
        <v>45930</v>
      </c>
      <c r="I3490" s="344" t="str">
        <f ca="1" t="shared" si="550"/>
        <v>转张霖泽</v>
      </c>
      <c r="J3490" s="344" t="str">
        <f ca="1" t="shared" si="551"/>
        <v>付日常费用</v>
      </c>
      <c r="K3490" s="345">
        <f ca="1" t="shared" si="552"/>
        <v>0</v>
      </c>
      <c r="L3490" s="345">
        <f ca="1" t="shared" si="553"/>
        <v>100000</v>
      </c>
      <c r="M3490" s="345">
        <f ca="1" t="shared" si="554"/>
        <v>275065.430000001</v>
      </c>
      <c r="N3490" s="345">
        <f ca="1" t="shared" si="555"/>
        <v>0</v>
      </c>
    </row>
    <row r="3491" ht="14.25" hidden="1" spans="1:14">
      <c r="A3491" s="334">
        <f>档案!A3490</f>
        <v>0</v>
      </c>
      <c r="B3491" s="334">
        <f ca="1" t="shared" si="548"/>
        <v>1</v>
      </c>
      <c r="D3491" s="334">
        <f ca="1" t="shared" si="556"/>
        <v>9</v>
      </c>
      <c r="E3491" s="327">
        <f ca="1" t="shared" si="557"/>
        <v>2152</v>
      </c>
      <c r="F3491" s="327" t="str">
        <f ca="1">VLOOKUP(D3491,档案!A:C,3,FALSE)</f>
        <v>武汉开明</v>
      </c>
      <c r="G3491" s="338" t="str">
        <f ca="1">VLOOKUP(D3491,档案!A:B,2,FALSE)</f>
        <v>农商行豹澥支行310028</v>
      </c>
      <c r="H3491" s="328">
        <f ca="1" t="shared" si="549"/>
        <v>45930</v>
      </c>
      <c r="I3491" s="344" t="str">
        <f ca="1" t="shared" si="550"/>
        <v>ETC扣款</v>
      </c>
      <c r="J3491" s="344" t="str">
        <f ca="1" t="shared" si="551"/>
        <v>项目成本</v>
      </c>
      <c r="K3491" s="345">
        <f ca="1" t="shared" si="552"/>
        <v>0</v>
      </c>
      <c r="L3491" s="345">
        <f ca="1" t="shared" si="553"/>
        <v>10.34</v>
      </c>
      <c r="M3491" s="345">
        <f ca="1" t="shared" si="554"/>
        <v>275055.090000001</v>
      </c>
      <c r="N3491" s="345">
        <f ca="1" t="shared" si="555"/>
        <v>0</v>
      </c>
    </row>
    <row r="3492" ht="14.25" hidden="1" spans="1:14">
      <c r="A3492" s="334">
        <f>档案!A3491</f>
        <v>0</v>
      </c>
      <c r="B3492" s="334">
        <f ca="1" t="shared" si="548"/>
        <v>1</v>
      </c>
      <c r="D3492" s="334">
        <f ca="1" t="shared" si="556"/>
        <v>9</v>
      </c>
      <c r="E3492" s="327">
        <f ca="1" t="shared" si="557"/>
        <v>2153</v>
      </c>
      <c r="F3492" s="327" t="str">
        <f ca="1">VLOOKUP(D3492,档案!A:C,3,FALSE)</f>
        <v>武汉开明</v>
      </c>
      <c r="G3492" s="338" t="str">
        <f ca="1">VLOOKUP(D3492,档案!A:B,2,FALSE)</f>
        <v>农商行豹澥支行310028</v>
      </c>
      <c r="H3492" s="328">
        <f ca="1" t="shared" si="549"/>
        <v>45930</v>
      </c>
      <c r="I3492" s="344" t="str">
        <f ca="1" t="shared" si="550"/>
        <v>转武汉彤烨中信</v>
      </c>
      <c r="J3492" s="344" t="str">
        <f ca="1" t="shared" si="551"/>
        <v>转出他行或提现</v>
      </c>
      <c r="K3492" s="345">
        <f ca="1" t="shared" si="552"/>
        <v>0</v>
      </c>
      <c r="L3492" s="345">
        <f ca="1" t="shared" si="553"/>
        <v>20000</v>
      </c>
      <c r="M3492" s="345">
        <f ca="1" t="shared" si="554"/>
        <v>255055.090000001</v>
      </c>
      <c r="N3492" s="345">
        <f ca="1" t="shared" si="555"/>
        <v>0</v>
      </c>
    </row>
    <row r="3493" ht="14.25" hidden="1" spans="1:14">
      <c r="A3493" s="334">
        <f>档案!A3492</f>
        <v>0</v>
      </c>
      <c r="B3493" s="334">
        <f ca="1" t="shared" si="548"/>
        <v>1</v>
      </c>
      <c r="D3493" s="334">
        <f ca="1" t="shared" si="556"/>
        <v>9</v>
      </c>
      <c r="E3493" s="327">
        <f ca="1" t="shared" si="557"/>
        <v>2154</v>
      </c>
      <c r="F3493" s="327" t="str">
        <f ca="1">VLOOKUP(D3493,档案!A:C,3,FALSE)</f>
        <v>武汉开明</v>
      </c>
      <c r="G3493" s="338" t="str">
        <f ca="1">VLOOKUP(D3493,档案!A:B,2,FALSE)</f>
        <v>农商行豹澥支行310028</v>
      </c>
      <c r="H3493" s="328">
        <f ca="1" t="shared" si="549"/>
        <v>45930</v>
      </c>
      <c r="I3493" s="344" t="str">
        <f ca="1" t="shared" si="550"/>
        <v>转湖北邮政</v>
      </c>
      <c r="J3493" s="344" t="str">
        <f ca="1" t="shared" si="551"/>
        <v>转出他行或提现</v>
      </c>
      <c r="K3493" s="345">
        <f ca="1" t="shared" si="552"/>
        <v>0</v>
      </c>
      <c r="L3493" s="345">
        <f ca="1" t="shared" si="553"/>
        <v>10000</v>
      </c>
      <c r="M3493" s="345">
        <f ca="1" t="shared" si="554"/>
        <v>245055.090000001</v>
      </c>
      <c r="N3493" s="345">
        <f ca="1" t="shared" si="555"/>
        <v>0</v>
      </c>
    </row>
    <row r="3494" ht="14.25" hidden="1" spans="1:14">
      <c r="A3494" s="334">
        <f>档案!A3493</f>
        <v>0</v>
      </c>
      <c r="B3494" s="334">
        <f ca="1" t="shared" si="548"/>
        <v>1</v>
      </c>
      <c r="D3494" s="334">
        <f ca="1" t="shared" si="556"/>
        <v>9</v>
      </c>
      <c r="E3494" s="327">
        <f ca="1" t="shared" si="557"/>
        <v>2155</v>
      </c>
      <c r="F3494" s="327" t="str">
        <f ca="1">VLOOKUP(D3494,档案!A:C,3,FALSE)</f>
        <v>武汉开明</v>
      </c>
      <c r="G3494" s="338" t="str">
        <f ca="1">VLOOKUP(D3494,档案!A:B,2,FALSE)</f>
        <v>农商行豹澥支行310028</v>
      </c>
      <c r="H3494" s="328">
        <f ca="1" t="shared" si="549"/>
        <v>45930</v>
      </c>
      <c r="I3494" s="344" t="str">
        <f ca="1" t="shared" si="550"/>
        <v>批量代发2025年7月武汉人员生活费</v>
      </c>
      <c r="J3494" s="344" t="str">
        <f ca="1" t="shared" si="551"/>
        <v>付日常费用</v>
      </c>
      <c r="K3494" s="345">
        <f ca="1" t="shared" si="552"/>
        <v>0</v>
      </c>
      <c r="L3494" s="345">
        <f ca="1" t="shared" si="553"/>
        <v>31456</v>
      </c>
      <c r="M3494" s="345">
        <f ca="1" t="shared" si="554"/>
        <v>213599.090000001</v>
      </c>
      <c r="N3494" s="345">
        <f ca="1" t="shared" si="555"/>
        <v>0</v>
      </c>
    </row>
    <row r="3495" ht="14.25" hidden="1" spans="1:14">
      <c r="A3495" s="334">
        <f>档案!A3494</f>
        <v>0</v>
      </c>
      <c r="B3495" s="334">
        <f ca="1" t="shared" si="548"/>
        <v>1</v>
      </c>
      <c r="D3495" s="334">
        <f ca="1" t="shared" si="556"/>
        <v>9</v>
      </c>
      <c r="E3495" s="327">
        <f ca="1" t="shared" si="557"/>
        <v>2156</v>
      </c>
      <c r="F3495" s="327" t="str">
        <f ca="1">VLOOKUP(D3495,档案!A:C,3,FALSE)</f>
        <v>武汉开明</v>
      </c>
      <c r="G3495" s="338" t="str">
        <f ca="1">VLOOKUP(D3495,档案!A:B,2,FALSE)</f>
        <v>农商行豹澥支行310028</v>
      </c>
      <c r="H3495" s="328">
        <f ca="1" t="shared" si="549"/>
        <v>45930</v>
      </c>
      <c r="I3495" s="344" t="str">
        <f ca="1" t="shared" si="550"/>
        <v>转湖北工行西山支行</v>
      </c>
      <c r="J3495" s="344" t="str">
        <f ca="1" t="shared" si="551"/>
        <v>转出他行或提现</v>
      </c>
      <c r="K3495" s="345">
        <f ca="1" t="shared" si="552"/>
        <v>0</v>
      </c>
      <c r="L3495" s="345">
        <f ca="1" t="shared" si="553"/>
        <v>90000</v>
      </c>
      <c r="M3495" s="345">
        <f ca="1" t="shared" si="554"/>
        <v>123599.090000001</v>
      </c>
      <c r="N3495" s="345">
        <f ca="1" t="shared" si="555"/>
        <v>0</v>
      </c>
    </row>
    <row r="3496" ht="14.25" hidden="1" spans="1:14">
      <c r="A3496" s="334">
        <f>档案!A3495</f>
        <v>0</v>
      </c>
      <c r="B3496" s="334">
        <f ca="1" t="shared" si="548"/>
        <v>1</v>
      </c>
      <c r="D3496" s="334">
        <f ca="1" t="shared" si="556"/>
        <v>9</v>
      </c>
      <c r="E3496" s="327">
        <f ca="1" t="shared" si="557"/>
        <v>2157</v>
      </c>
      <c r="F3496" s="327" t="str">
        <f ca="1">VLOOKUP(D3496,档案!A:C,3,FALSE)</f>
        <v>武汉开明</v>
      </c>
      <c r="G3496" s="338" t="str">
        <f ca="1">VLOOKUP(D3496,档案!A:B,2,FALSE)</f>
        <v>农商行豹澥支行310028</v>
      </c>
      <c r="H3496" s="328">
        <f ca="1" t="shared" si="549"/>
        <v>45930</v>
      </c>
      <c r="I3496" s="344" t="str">
        <f ca="1" t="shared" si="550"/>
        <v>转陈国树2025.8-9月工资</v>
      </c>
      <c r="J3496" s="344" t="str">
        <f ca="1" t="shared" si="551"/>
        <v>付日常费用</v>
      </c>
      <c r="K3496" s="345">
        <f ca="1" t="shared" si="552"/>
        <v>0</v>
      </c>
      <c r="L3496" s="345">
        <f ca="1" t="shared" si="553"/>
        <v>8460.69</v>
      </c>
      <c r="M3496" s="345">
        <f ca="1" t="shared" si="554"/>
        <v>115138.400000001</v>
      </c>
      <c r="N3496" s="345">
        <f ca="1" t="shared" si="555"/>
        <v>0</v>
      </c>
    </row>
    <row r="3497" ht="14.25" hidden="1" spans="1:14">
      <c r="A3497" s="334">
        <f>档案!A3496</f>
        <v>0</v>
      </c>
      <c r="B3497" s="334">
        <f ca="1" t="shared" si="548"/>
        <v>1</v>
      </c>
      <c r="D3497" s="334">
        <f ca="1" t="shared" si="556"/>
        <v>9</v>
      </c>
      <c r="E3497" s="327">
        <f ca="1" t="shared" si="557"/>
        <v>2158</v>
      </c>
      <c r="F3497" s="327" t="str">
        <f ca="1">VLOOKUP(D3497,档案!A:C,3,FALSE)</f>
        <v>武汉开明</v>
      </c>
      <c r="G3497" s="338" t="str">
        <f ca="1">VLOOKUP(D3497,档案!A:B,2,FALSE)</f>
        <v>农商行豹澥支行310028</v>
      </c>
      <c r="H3497" s="328">
        <f ca="1" t="shared" si="549"/>
        <v>45930</v>
      </c>
      <c r="I3497" s="344" t="str">
        <f ca="1" t="shared" si="550"/>
        <v>转山玉英2025.8-9月工资</v>
      </c>
      <c r="J3497" s="344" t="str">
        <f ca="1" t="shared" si="551"/>
        <v>付日常费用</v>
      </c>
      <c r="K3497" s="345">
        <f ca="1" t="shared" si="552"/>
        <v>0</v>
      </c>
      <c r="L3497" s="345">
        <f ca="1" t="shared" si="553"/>
        <v>24364.61</v>
      </c>
      <c r="M3497" s="345">
        <f ca="1" t="shared" si="554"/>
        <v>90773.790000001</v>
      </c>
      <c r="N3497" s="345">
        <f ca="1" t="shared" si="555"/>
        <v>0</v>
      </c>
    </row>
    <row r="3498" ht="14.25" hidden="1" spans="1:14">
      <c r="A3498" s="334">
        <f>档案!A3497</f>
        <v>0</v>
      </c>
      <c r="B3498" s="334">
        <f ca="1" t="shared" si="548"/>
        <v>1</v>
      </c>
      <c r="D3498" s="334">
        <f ca="1" t="shared" si="556"/>
        <v>9</v>
      </c>
      <c r="E3498" s="327">
        <f ca="1" t="shared" si="557"/>
        <v>2159</v>
      </c>
      <c r="F3498" s="327" t="str">
        <f ca="1">VLOOKUP(D3498,档案!A:C,3,FALSE)</f>
        <v>武汉开明</v>
      </c>
      <c r="G3498" s="338" t="str">
        <f ca="1">VLOOKUP(D3498,档案!A:B,2,FALSE)</f>
        <v>农商行豹澥支行310028</v>
      </c>
      <c r="H3498" s="328">
        <f ca="1" t="shared" si="549"/>
        <v>45930</v>
      </c>
      <c r="I3498" s="344" t="str">
        <f ca="1" t="shared" si="550"/>
        <v>转王国志2025.7月工资</v>
      </c>
      <c r="J3498" s="344" t="str">
        <f ca="1" t="shared" si="551"/>
        <v>付日常费用</v>
      </c>
      <c r="K3498" s="345">
        <f ca="1" t="shared" si="552"/>
        <v>0</v>
      </c>
      <c r="L3498" s="345">
        <f ca="1" t="shared" si="553"/>
        <v>14081.58</v>
      </c>
      <c r="M3498" s="345">
        <f ca="1" t="shared" si="554"/>
        <v>76692.210000001</v>
      </c>
      <c r="N3498" s="345">
        <f ca="1" t="shared" si="555"/>
        <v>0</v>
      </c>
    </row>
    <row r="3499" ht="14.25" hidden="1" spans="1:14">
      <c r="A3499" s="334">
        <f>档案!A3498</f>
        <v>0</v>
      </c>
      <c r="B3499" s="334">
        <f ca="1" t="shared" si="548"/>
        <v>1</v>
      </c>
      <c r="D3499" s="334">
        <f ca="1" t="shared" si="556"/>
        <v>9</v>
      </c>
      <c r="E3499" s="327">
        <f ca="1" t="shared" si="557"/>
        <v>2160</v>
      </c>
      <c r="F3499" s="327" t="str">
        <f ca="1">VLOOKUP(D3499,档案!A:C,3,FALSE)</f>
        <v>武汉开明</v>
      </c>
      <c r="G3499" s="338" t="str">
        <f ca="1">VLOOKUP(D3499,档案!A:B,2,FALSE)</f>
        <v>农商行豹澥支行310028</v>
      </c>
      <c r="H3499" s="328">
        <f ca="1" t="shared" si="549"/>
        <v>45930</v>
      </c>
      <c r="I3499" s="344" t="str">
        <f ca="1" t="shared" si="550"/>
        <v>转牛国庆2025.7月工资（转林全意7000元，牛国庆482.22元）</v>
      </c>
      <c r="J3499" s="344" t="str">
        <f ca="1" t="shared" si="551"/>
        <v>付日常费用</v>
      </c>
      <c r="K3499" s="345">
        <f ca="1" t="shared" si="552"/>
        <v>0</v>
      </c>
      <c r="L3499" s="345">
        <f ca="1" t="shared" si="553"/>
        <v>7482.22</v>
      </c>
      <c r="M3499" s="345">
        <f ca="1" t="shared" si="554"/>
        <v>69209.990000001</v>
      </c>
      <c r="N3499" s="345">
        <f ca="1" t="shared" si="555"/>
        <v>0</v>
      </c>
    </row>
    <row r="3500" ht="14.25" hidden="1" spans="1:14">
      <c r="A3500" s="334">
        <f>档案!A3499</f>
        <v>0</v>
      </c>
      <c r="B3500" s="334">
        <f ca="1" t="shared" si="548"/>
        <v>1</v>
      </c>
      <c r="D3500" s="334">
        <f ca="1" t="shared" si="556"/>
        <v>9</v>
      </c>
      <c r="E3500" s="327">
        <f ca="1" t="shared" si="557"/>
        <v>2161</v>
      </c>
      <c r="F3500" s="327" t="str">
        <f ca="1">VLOOKUP(D3500,档案!A:C,3,FALSE)</f>
        <v>武汉开明</v>
      </c>
      <c r="G3500" s="338" t="str">
        <f ca="1">VLOOKUP(D3500,档案!A:B,2,FALSE)</f>
        <v>农商行豹澥支行310028</v>
      </c>
      <c r="H3500" s="328">
        <f ca="1" t="shared" si="549"/>
        <v>45939</v>
      </c>
      <c r="I3500" s="344" t="str">
        <f ca="1" t="shared" si="550"/>
        <v>生产部张月用款新洋丰外协人员工资付堵志波</v>
      </c>
      <c r="J3500" s="344" t="str">
        <f ca="1" t="shared" si="551"/>
        <v>项目成本</v>
      </c>
      <c r="K3500" s="345">
        <f ca="1" t="shared" si="552"/>
        <v>0</v>
      </c>
      <c r="L3500" s="345">
        <f ca="1" t="shared" si="553"/>
        <v>50046.8</v>
      </c>
      <c r="M3500" s="345">
        <f ca="1" t="shared" si="554"/>
        <v>19163.1900000009</v>
      </c>
      <c r="N3500" s="345">
        <f ca="1" t="shared" si="555"/>
        <v>0</v>
      </c>
    </row>
    <row r="3501" ht="14.25" hidden="1" spans="1:14">
      <c r="A3501" s="334">
        <f>档案!A3500</f>
        <v>0</v>
      </c>
      <c r="B3501" s="334">
        <f ca="1" t="shared" si="548"/>
        <v>1</v>
      </c>
      <c r="D3501" s="334">
        <f ca="1" t="shared" si="556"/>
        <v>9</v>
      </c>
      <c r="E3501" s="327">
        <f ca="1" t="shared" si="557"/>
        <v>2162</v>
      </c>
      <c r="F3501" s="327" t="str">
        <f ca="1">VLOOKUP(D3501,档案!A:C,3,FALSE)</f>
        <v>武汉开明</v>
      </c>
      <c r="G3501" s="338" t="str">
        <f ca="1">VLOOKUP(D3501,档案!A:B,2,FALSE)</f>
        <v>农商行豹澥支行310028</v>
      </c>
      <c r="H3501" s="328">
        <f ca="1" t="shared" si="549"/>
        <v>45939</v>
      </c>
      <c r="I3501" s="344" t="str">
        <f ca="1" t="shared" si="550"/>
        <v>综合部蒋霞用款GB1、GB2、锅炉安装资质申报事宜，厂房场地布置需租用活动板房2间（含1个空调），需付押金4000元付武汉庆博集装箱有限公司</v>
      </c>
      <c r="J3501" s="344" t="str">
        <f ca="1" t="shared" si="551"/>
        <v>项目成本</v>
      </c>
      <c r="K3501" s="345">
        <f ca="1" t="shared" si="552"/>
        <v>0</v>
      </c>
      <c r="L3501" s="345">
        <f ca="1" t="shared" si="553"/>
        <v>4000</v>
      </c>
      <c r="M3501" s="345">
        <f ca="1" t="shared" si="554"/>
        <v>15163.1900000009</v>
      </c>
      <c r="N3501" s="345">
        <f ca="1" t="shared" si="555"/>
        <v>0</v>
      </c>
    </row>
    <row r="3502" ht="14.25" hidden="1" spans="1:14">
      <c r="A3502" s="334">
        <f>档案!A3501</f>
        <v>0</v>
      </c>
      <c r="B3502" s="334">
        <f ca="1" t="shared" si="548"/>
        <v>1</v>
      </c>
      <c r="D3502" s="334">
        <f ca="1" t="shared" si="556"/>
        <v>9</v>
      </c>
      <c r="E3502" s="327">
        <f ca="1" t="shared" si="557"/>
        <v>2163</v>
      </c>
      <c r="F3502" s="327" t="str">
        <f ca="1">VLOOKUP(D3502,档案!A:C,3,FALSE)</f>
        <v>武汉开明</v>
      </c>
      <c r="G3502" s="338" t="str">
        <f ca="1">VLOOKUP(D3502,档案!A:B,2,FALSE)</f>
        <v>农商行豹澥支行310028</v>
      </c>
      <c r="H3502" s="328">
        <f ca="1" t="shared" si="549"/>
        <v>45939</v>
      </c>
      <c r="I3502" s="344" t="str">
        <f ca="1" t="shared" si="550"/>
        <v>综合部蒋霞借支购买GB1、GB2、锅炉B法律法规、技术技术规范书箱</v>
      </c>
      <c r="J3502" s="344" t="str">
        <f ca="1" t="shared" si="551"/>
        <v>项目成本</v>
      </c>
      <c r="K3502" s="345">
        <f ca="1" t="shared" si="552"/>
        <v>0</v>
      </c>
      <c r="L3502" s="345">
        <f ca="1" t="shared" si="553"/>
        <v>3300</v>
      </c>
      <c r="M3502" s="345">
        <f ca="1" t="shared" si="554"/>
        <v>11863.1900000009</v>
      </c>
      <c r="N3502" s="345">
        <f ca="1" t="shared" si="555"/>
        <v>0</v>
      </c>
    </row>
    <row r="3503" ht="14.25" hidden="1" spans="1:14">
      <c r="A3503" s="334">
        <f>档案!A3502</f>
        <v>0</v>
      </c>
      <c r="B3503" s="334">
        <f ca="1" t="shared" si="548"/>
        <v>1</v>
      </c>
      <c r="D3503" s="334">
        <f ca="1" t="shared" si="556"/>
        <v>9</v>
      </c>
      <c r="E3503" s="327">
        <f ca="1" t="shared" si="557"/>
        <v>2164</v>
      </c>
      <c r="F3503" s="327" t="str">
        <f ca="1">VLOOKUP(D3503,档案!A:C,3,FALSE)</f>
        <v>武汉开明</v>
      </c>
      <c r="G3503" s="338" t="str">
        <f ca="1">VLOOKUP(D3503,档案!A:B,2,FALSE)</f>
        <v>农商行豹澥支行310028</v>
      </c>
      <c r="H3503" s="328">
        <f ca="1" t="shared" si="549"/>
        <v>45939</v>
      </c>
      <c r="I3503" s="344" t="str">
        <f ca="1" t="shared" si="550"/>
        <v>ETC扣款</v>
      </c>
      <c r="J3503" s="344" t="str">
        <f ca="1" t="shared" si="551"/>
        <v>项目成本</v>
      </c>
      <c r="K3503" s="345">
        <f ca="1" t="shared" si="552"/>
        <v>0</v>
      </c>
      <c r="L3503" s="345">
        <f ca="1" t="shared" si="553"/>
        <v>3.8</v>
      </c>
      <c r="M3503" s="345">
        <f ca="1" t="shared" si="554"/>
        <v>11859.3900000009</v>
      </c>
      <c r="N3503" s="345">
        <f ca="1" t="shared" si="555"/>
        <v>0</v>
      </c>
    </row>
    <row r="3504" ht="14.25" hidden="1" spans="1:14">
      <c r="A3504" s="334">
        <f>档案!A3503</f>
        <v>0</v>
      </c>
      <c r="B3504" s="334">
        <f ca="1" t="shared" si="548"/>
        <v>1</v>
      </c>
      <c r="D3504" s="334">
        <f ca="1" t="shared" si="556"/>
        <v>9</v>
      </c>
      <c r="E3504" s="327">
        <f ca="1" t="shared" si="557"/>
        <v>2165</v>
      </c>
      <c r="F3504" s="327" t="str">
        <f ca="1">VLOOKUP(D3504,档案!A:C,3,FALSE)</f>
        <v>武汉开明</v>
      </c>
      <c r="G3504" s="338" t="str">
        <f ca="1">VLOOKUP(D3504,档案!A:B,2,FALSE)</f>
        <v>农商行豹澥支行310028</v>
      </c>
      <c r="H3504" s="328">
        <f ca="1" t="shared" si="549"/>
        <v>45939</v>
      </c>
      <c r="I3504" s="344" t="str">
        <f ca="1" t="shared" si="550"/>
        <v>ETC扣款</v>
      </c>
      <c r="J3504" s="344" t="str">
        <f ca="1" t="shared" si="551"/>
        <v>项目成本</v>
      </c>
      <c r="K3504" s="345">
        <f ca="1" t="shared" si="552"/>
        <v>0</v>
      </c>
      <c r="L3504" s="345">
        <f ca="1" t="shared" si="553"/>
        <v>29.45</v>
      </c>
      <c r="M3504" s="345">
        <f ca="1" t="shared" si="554"/>
        <v>11829.9400000009</v>
      </c>
      <c r="N3504" s="345">
        <f ca="1" t="shared" si="555"/>
        <v>0</v>
      </c>
    </row>
    <row r="3505" ht="14.25" hidden="1" spans="1:14">
      <c r="A3505" s="334">
        <f>档案!A3504</f>
        <v>0</v>
      </c>
      <c r="B3505" s="334">
        <f ca="1" t="shared" si="548"/>
        <v>1</v>
      </c>
      <c r="D3505" s="334">
        <f ca="1" t="shared" si="556"/>
        <v>9</v>
      </c>
      <c r="E3505" s="327">
        <f ca="1" t="shared" si="557"/>
        <v>2166</v>
      </c>
      <c r="F3505" s="327" t="str">
        <f ca="1">VLOOKUP(D3505,档案!A:C,3,FALSE)</f>
        <v>武汉开明</v>
      </c>
      <c r="G3505" s="338" t="str">
        <f ca="1">VLOOKUP(D3505,档案!A:B,2,FALSE)</f>
        <v>农商行豹澥支行310028</v>
      </c>
      <c r="H3505" s="328">
        <f ca="1" t="shared" si="549"/>
        <v>45939</v>
      </c>
      <c r="I3505" s="344" t="str">
        <f ca="1" t="shared" si="550"/>
        <v>ETC扣款</v>
      </c>
      <c r="J3505" s="344" t="str">
        <f ca="1" t="shared" si="551"/>
        <v>项目成本</v>
      </c>
      <c r="K3505" s="345">
        <f ca="1" t="shared" si="552"/>
        <v>0</v>
      </c>
      <c r="L3505" s="345">
        <f ca="1" t="shared" si="553"/>
        <v>18.53</v>
      </c>
      <c r="M3505" s="345">
        <f ca="1" t="shared" si="554"/>
        <v>11811.4100000009</v>
      </c>
      <c r="N3505" s="345">
        <f ca="1" t="shared" si="555"/>
        <v>0</v>
      </c>
    </row>
    <row r="3506" ht="14.25" hidden="1" spans="1:14">
      <c r="A3506" s="334">
        <f>档案!A3505</f>
        <v>0</v>
      </c>
      <c r="B3506" s="334">
        <f ca="1" t="shared" si="548"/>
        <v>1</v>
      </c>
      <c r="D3506" s="334">
        <f ca="1" t="shared" si="556"/>
        <v>9</v>
      </c>
      <c r="E3506" s="327">
        <f ca="1" t="shared" si="557"/>
        <v>2167</v>
      </c>
      <c r="F3506" s="327" t="str">
        <f ca="1">VLOOKUP(D3506,档案!A:C,3,FALSE)</f>
        <v>武汉开明</v>
      </c>
      <c r="G3506" s="338" t="str">
        <f ca="1">VLOOKUP(D3506,档案!A:B,2,FALSE)</f>
        <v>农商行豹澥支行310028</v>
      </c>
      <c r="H3506" s="328">
        <f ca="1" t="shared" si="549"/>
        <v>45939</v>
      </c>
      <c r="I3506" s="344" t="str">
        <f ca="1" t="shared" si="550"/>
        <v>ETC扣款</v>
      </c>
      <c r="J3506" s="344" t="str">
        <f ca="1" t="shared" si="551"/>
        <v>项目成本</v>
      </c>
      <c r="K3506" s="345">
        <f ca="1" t="shared" si="552"/>
        <v>0</v>
      </c>
      <c r="L3506" s="345">
        <f ca="1" t="shared" si="553"/>
        <v>95</v>
      </c>
      <c r="M3506" s="345">
        <f ca="1" t="shared" si="554"/>
        <v>11716.4100000009</v>
      </c>
      <c r="N3506" s="345">
        <f ca="1" t="shared" si="555"/>
        <v>0</v>
      </c>
    </row>
    <row r="3507" ht="14.25" hidden="1" spans="1:14">
      <c r="A3507" s="334">
        <f>档案!A3506</f>
        <v>0</v>
      </c>
      <c r="B3507" s="334">
        <f ca="1" t="shared" si="548"/>
        <v>1</v>
      </c>
      <c r="D3507" s="334">
        <f ca="1" t="shared" si="556"/>
        <v>9</v>
      </c>
      <c r="E3507" s="327">
        <f ca="1" t="shared" si="557"/>
        <v>2168</v>
      </c>
      <c r="F3507" s="327" t="str">
        <f ca="1">VLOOKUP(D3507,档案!A:C,3,FALSE)</f>
        <v>武汉开明</v>
      </c>
      <c r="G3507" s="338" t="str">
        <f ca="1">VLOOKUP(D3507,档案!A:B,2,FALSE)</f>
        <v>农商行豹澥支行310028</v>
      </c>
      <c r="H3507" s="328">
        <f ca="1" t="shared" si="549"/>
        <v>45939</v>
      </c>
      <c r="I3507" s="344" t="str">
        <f ca="1" t="shared" si="550"/>
        <v>ETC扣款</v>
      </c>
      <c r="J3507" s="344" t="str">
        <f ca="1" t="shared" si="551"/>
        <v>项目成本</v>
      </c>
      <c r="K3507" s="345">
        <f ca="1" t="shared" si="552"/>
        <v>0</v>
      </c>
      <c r="L3507" s="345">
        <f ca="1" t="shared" si="553"/>
        <v>65.55</v>
      </c>
      <c r="M3507" s="345">
        <f ca="1" t="shared" si="554"/>
        <v>11650.8600000009</v>
      </c>
      <c r="N3507" s="345">
        <f ca="1" t="shared" si="555"/>
        <v>0</v>
      </c>
    </row>
    <row r="3508" ht="14.25" hidden="1" spans="1:14">
      <c r="A3508" s="334">
        <f>档案!A3507</f>
        <v>0</v>
      </c>
      <c r="B3508" s="334">
        <f ca="1" t="shared" si="548"/>
        <v>1</v>
      </c>
      <c r="D3508" s="334">
        <f ca="1">IF(E3507&gt;=VLOOKUP(D3507,A:B,2,FALSE),D3507+1,D3507)</f>
        <v>9</v>
      </c>
      <c r="E3508" s="327">
        <f ca="1">IF(E3507&gt;=VLOOKUP(D3507,A:B,2,FALSE),3,E3507+1)</f>
        <v>2169</v>
      </c>
      <c r="F3508" s="327" t="str">
        <f ca="1">VLOOKUP(D3508,档案!A:C,3,FALSE)</f>
        <v>武汉开明</v>
      </c>
      <c r="G3508" s="338" t="str">
        <f ca="1">VLOOKUP(D3508,档案!A:B,2,FALSE)</f>
        <v>农商行豹澥支行310028</v>
      </c>
      <c r="H3508" s="328">
        <f ca="1" t="shared" si="549"/>
        <v>45939</v>
      </c>
      <c r="I3508" s="344" t="str">
        <f ca="1" t="shared" si="550"/>
        <v>ETC扣款</v>
      </c>
      <c r="J3508" s="344" t="str">
        <f ca="1" t="shared" si="551"/>
        <v>项目成本</v>
      </c>
      <c r="K3508" s="345">
        <f ca="1" t="shared" si="552"/>
        <v>0</v>
      </c>
      <c r="L3508" s="345">
        <f ca="1" t="shared" si="553"/>
        <v>9.5</v>
      </c>
      <c r="M3508" s="345">
        <f ca="1" t="shared" si="554"/>
        <v>11641.3600000009</v>
      </c>
      <c r="N3508" s="345"/>
    </row>
    <row r="3509" ht="14.25" hidden="1" spans="1:14">
      <c r="A3509" s="334">
        <f>档案!A3508</f>
        <v>0</v>
      </c>
      <c r="B3509" s="334">
        <f ca="1" t="shared" si="548"/>
        <v>1</v>
      </c>
      <c r="D3509" s="334">
        <f ca="1">IF(E3508&gt;=VLOOKUP(D3508,A:B,2,FALSE),D3508+1,D3508)</f>
        <v>9</v>
      </c>
      <c r="E3509" s="327">
        <f ca="1">IF(E3508&gt;=VLOOKUP(D3508,A:B,2,FALSE),3,E3508+1)</f>
        <v>2170</v>
      </c>
      <c r="F3509" s="327" t="str">
        <f ca="1">VLOOKUP(D3509,档案!A:C,3,FALSE)</f>
        <v>武汉开明</v>
      </c>
      <c r="G3509" s="338" t="str">
        <f ca="1">VLOOKUP(D3509,档案!A:B,2,FALSE)</f>
        <v>农商行豹澥支行310028</v>
      </c>
      <c r="H3509" s="328">
        <f ca="1" t="shared" ref="H3509:H3522" si="558">INDEX(INDIRECT("'"&amp;$D3509&amp;"'!A:g"),$E3509,COLUMN()-7)</f>
        <v>45940</v>
      </c>
      <c r="I3509" s="344" t="str">
        <f ca="1" t="shared" ref="I3509:I3522" si="559">INDEX(INDIRECT("'"&amp;$D3509&amp;"'!A:g"),$E3509,COLUMN()-7)</f>
        <v>ETC扣款</v>
      </c>
      <c r="J3509" s="344" t="str">
        <f ca="1" t="shared" ref="J3509:J3522" si="560">INDEX(INDIRECT("'"&amp;$D3509&amp;"'!A:g"),$E3509,COLUMN()-7)</f>
        <v>项目成本</v>
      </c>
      <c r="K3509" s="345">
        <f ca="1" t="shared" ref="K3509:K3522" si="561">INDEX(INDIRECT("'"&amp;$D3509&amp;"'!A:g"),$E3509,COLUMN()-7)</f>
        <v>0</v>
      </c>
      <c r="L3509" s="345">
        <f ca="1" t="shared" ref="L3509:L3522" si="562">INDEX(INDIRECT("'"&amp;$D3509&amp;"'!A:g"),$E3509,COLUMN()-7)</f>
        <v>59.85</v>
      </c>
      <c r="M3509" s="345">
        <f ca="1" t="shared" ref="M3509:M3522" si="563">INDEX(INDIRECT("'"&amp;$D3509&amp;"'!A:g"),$E3509,COLUMN()-7)</f>
        <v>11581.5100000009</v>
      </c>
      <c r="N3509" s="345">
        <f ca="1" t="shared" ref="N3509:N3522" si="564">INDEX(INDIRECT("'"&amp;$D3509&amp;"'!A:g"),$E3509,COLUMN()-7)</f>
        <v>0</v>
      </c>
    </row>
    <row r="3510" ht="14.25" hidden="1" spans="1:14">
      <c r="A3510" s="334">
        <f>档案!A3509</f>
        <v>0</v>
      </c>
      <c r="B3510" s="334">
        <f ca="1" t="shared" si="548"/>
        <v>1</v>
      </c>
      <c r="D3510" s="334">
        <f ca="1">IF(E3509&gt;=VLOOKUP(D3509,A:B,2,FALSE),D3509+1,D3509)</f>
        <v>9</v>
      </c>
      <c r="E3510" s="327">
        <f ca="1">IF(E3509&gt;=VLOOKUP(D3509,A:B,2,FALSE),3,E3509+1)</f>
        <v>2171</v>
      </c>
      <c r="F3510" s="327" t="str">
        <f ca="1">VLOOKUP(D3510,档案!A:C,3,FALSE)</f>
        <v>武汉开明</v>
      </c>
      <c r="G3510" s="338" t="str">
        <f ca="1">VLOOKUP(D3510,档案!A:B,2,FALSE)</f>
        <v>农商行豹澥支行310028</v>
      </c>
      <c r="H3510" s="328">
        <f ca="1" t="shared" si="558"/>
        <v>45940</v>
      </c>
      <c r="I3510" s="344" t="str">
        <f ca="1" t="shared" si="559"/>
        <v>收到武汉国兰商贸有限公司贴现款（原票金额139630，手续费1210，实收138420）</v>
      </c>
      <c r="J3510" s="344" t="str">
        <f ca="1" t="shared" si="560"/>
        <v>他行转入或存现</v>
      </c>
      <c r="K3510" s="345">
        <f ca="1" t="shared" si="561"/>
        <v>138420</v>
      </c>
      <c r="L3510" s="345">
        <f ca="1" t="shared" si="562"/>
        <v>0</v>
      </c>
      <c r="M3510" s="345">
        <f ca="1" t="shared" si="563"/>
        <v>150001.510000001</v>
      </c>
      <c r="N3510" s="345">
        <f ca="1" t="shared" si="564"/>
        <v>0</v>
      </c>
    </row>
    <row r="3511" ht="14.25" hidden="1" spans="1:14">
      <c r="A3511" s="334">
        <f>档案!A3510</f>
        <v>0</v>
      </c>
      <c r="B3511" s="334">
        <f ca="1" t="shared" si="548"/>
        <v>1</v>
      </c>
      <c r="D3511" s="334">
        <f ca="1">IF(E3510&gt;=VLOOKUP(D3510,A:B,2,FALSE),D3510+1,D3510)</f>
        <v>9</v>
      </c>
      <c r="E3511" s="327">
        <f ca="1">IF(E3510&gt;=VLOOKUP(D3510,A:B,2,FALSE),3,E3510+1)</f>
        <v>2172</v>
      </c>
      <c r="F3511" s="327" t="str">
        <f ca="1">VLOOKUP(D3511,档案!A:C,3,FALSE)</f>
        <v>武汉开明</v>
      </c>
      <c r="G3511" s="338" t="str">
        <f ca="1">VLOOKUP(D3511,档案!A:B,2,FALSE)</f>
        <v>农商行豹澥支行310028</v>
      </c>
      <c r="H3511" s="328">
        <f ca="1" t="shared" si="558"/>
        <v>45940</v>
      </c>
      <c r="I3511" s="344" t="str">
        <f ca="1" t="shared" si="559"/>
        <v>生产部张月用款新洋丰外协人员工资(总金额60320.6元，10.10号支付59334元）付堵志波--个人</v>
      </c>
      <c r="J3511" s="344" t="str">
        <f ca="1" t="shared" si="560"/>
        <v>项目成本</v>
      </c>
      <c r="K3511" s="345">
        <f ca="1" t="shared" si="561"/>
        <v>0</v>
      </c>
      <c r="L3511" s="345">
        <f ca="1" t="shared" si="562"/>
        <v>59334</v>
      </c>
      <c r="M3511" s="345">
        <f ca="1" t="shared" si="563"/>
        <v>90667.5100000009</v>
      </c>
      <c r="N3511" s="345">
        <f ca="1" t="shared" si="564"/>
        <v>0</v>
      </c>
    </row>
    <row r="3512" ht="14.25" hidden="1" spans="1:14">
      <c r="A3512" s="334">
        <f>档案!A3511</f>
        <v>0</v>
      </c>
      <c r="B3512" s="334">
        <f ca="1" t="shared" si="548"/>
        <v>1</v>
      </c>
      <c r="D3512" s="334">
        <f ca="1">IF(E3511&gt;=VLOOKUP(D3511,A:B,2,FALSE),D3511+1,D3511)</f>
        <v>9</v>
      </c>
      <c r="E3512" s="327">
        <f ca="1">IF(E3511&gt;=VLOOKUP(D3511,A:B,2,FALSE),3,E3511+1)</f>
        <v>2173</v>
      </c>
      <c r="F3512" s="327" t="str">
        <f ca="1">VLOOKUP(D3512,档案!A:C,3,FALSE)</f>
        <v>武汉开明</v>
      </c>
      <c r="G3512" s="338" t="str">
        <f ca="1">VLOOKUP(D3512,档案!A:B,2,FALSE)</f>
        <v>农商行豹澥支行310028</v>
      </c>
      <c r="H3512" s="328">
        <f ca="1" t="shared" si="558"/>
        <v>45940</v>
      </c>
      <c r="I3512" s="344" t="str">
        <f ca="1" t="shared" si="559"/>
        <v>综合部蒋霞用款新疆宜化项目人员17人雇主责任险付中国太平洋财产保险股份有限公司上海分公司</v>
      </c>
      <c r="J3512" s="344" t="str">
        <f ca="1" t="shared" si="560"/>
        <v>付日常费用</v>
      </c>
      <c r="K3512" s="345">
        <f ca="1" t="shared" si="561"/>
        <v>0</v>
      </c>
      <c r="L3512" s="345">
        <f ca="1" t="shared" si="562"/>
        <v>4750</v>
      </c>
      <c r="M3512" s="345">
        <f ca="1" t="shared" si="563"/>
        <v>85917.5100000009</v>
      </c>
      <c r="N3512" s="345">
        <f ca="1" t="shared" si="564"/>
        <v>0</v>
      </c>
    </row>
    <row r="3513" ht="14.25" hidden="1" spans="1:14">
      <c r="A3513" s="334">
        <f>档案!A3512</f>
        <v>0</v>
      </c>
      <c r="B3513" s="334">
        <f ca="1" t="shared" si="548"/>
        <v>1</v>
      </c>
      <c r="D3513" s="334">
        <f ca="1">IF(E3512&gt;=VLOOKUP(D3512,A:B,2,FALSE),D3512+1,D3512)</f>
        <v>9</v>
      </c>
      <c r="E3513" s="327">
        <f ca="1">IF(E3512&gt;=VLOOKUP(D3512,A:B,2,FALSE),3,E3512+1)</f>
        <v>2174</v>
      </c>
      <c r="F3513" s="327" t="str">
        <f ca="1">VLOOKUP(D3513,档案!A:C,3,FALSE)</f>
        <v>武汉开明</v>
      </c>
      <c r="G3513" s="338" t="str">
        <f ca="1">VLOOKUP(D3513,档案!A:B,2,FALSE)</f>
        <v>农商行豹澥支行310028</v>
      </c>
      <c r="H3513" s="328">
        <f ca="1" t="shared" si="558"/>
        <v>45940</v>
      </c>
      <c r="I3513" s="344" t="str">
        <f ca="1" t="shared" si="559"/>
        <v>综合部蒋霞用款鄂A4Z5Y0全险4772.61元(去年是人保，今年继续选择人保则为续保，保费会划算一些)，保险日期：2025.10.12-2026.10.12，另返现400元付中国人民财产保险股份有限公司武汉市新洲支公司</v>
      </c>
      <c r="J3513" s="344" t="str">
        <f ca="1" t="shared" si="560"/>
        <v>付日常费用</v>
      </c>
      <c r="K3513" s="345">
        <f ca="1" t="shared" si="561"/>
        <v>0</v>
      </c>
      <c r="L3513" s="345">
        <f ca="1" t="shared" si="562"/>
        <v>4772.61</v>
      </c>
      <c r="M3513" s="345">
        <f ca="1" t="shared" si="563"/>
        <v>81144.9000000009</v>
      </c>
      <c r="N3513" s="345">
        <f ca="1" t="shared" si="564"/>
        <v>0</v>
      </c>
    </row>
    <row r="3514" ht="14.25" hidden="1" spans="1:14">
      <c r="A3514" s="334">
        <f>档案!A3513</f>
        <v>0</v>
      </c>
      <c r="B3514" s="334">
        <f ca="1" t="shared" si="548"/>
        <v>1</v>
      </c>
      <c r="D3514" s="334">
        <f ca="1">IF(E3513&gt;=VLOOKUP(D3513,A:B,2,FALSE),D3513+1,D3513)</f>
        <v>9</v>
      </c>
      <c r="E3514" s="327">
        <f ca="1">IF(E3513&gt;=VLOOKUP(D3513,A:B,2,FALSE),3,E3513+1)</f>
        <v>2175</v>
      </c>
      <c r="F3514" s="327" t="str">
        <f ca="1">VLOOKUP(D3514,档案!A:C,3,FALSE)</f>
        <v>武汉开明</v>
      </c>
      <c r="G3514" s="338" t="str">
        <f ca="1">VLOOKUP(D3514,档案!A:B,2,FALSE)</f>
        <v>农商行豹澥支行310028</v>
      </c>
      <c r="H3514" s="328">
        <f ca="1" t="shared" si="558"/>
        <v>45940</v>
      </c>
      <c r="I3514" s="344" t="str">
        <f ca="1" t="shared" si="559"/>
        <v>ETC扣款</v>
      </c>
      <c r="J3514" s="344" t="str">
        <f ca="1" t="shared" si="560"/>
        <v>项目成本</v>
      </c>
      <c r="K3514" s="345">
        <f ca="1" t="shared" si="561"/>
        <v>0</v>
      </c>
      <c r="L3514" s="345">
        <f ca="1" t="shared" si="562"/>
        <v>138.7</v>
      </c>
      <c r="M3514" s="345">
        <f ca="1" t="shared" si="563"/>
        <v>81006.2000000009</v>
      </c>
      <c r="N3514" s="345">
        <f ca="1" t="shared" si="564"/>
        <v>0</v>
      </c>
    </row>
    <row r="3515" ht="14.25" hidden="1" spans="1:14">
      <c r="A3515" s="334">
        <f>档案!A3514</f>
        <v>0</v>
      </c>
      <c r="B3515" s="334">
        <f ca="1" t="shared" si="548"/>
        <v>1</v>
      </c>
      <c r="D3515" s="334">
        <f ca="1">IF(E3514&gt;=VLOOKUP(D3514,A:B,2,FALSE),D3514+1,D3514)</f>
        <v>9</v>
      </c>
      <c r="E3515" s="327">
        <f ca="1">IF(E3514&gt;=VLOOKUP(D3514,A:B,2,FALSE),3,E3514+1)</f>
        <v>2176</v>
      </c>
      <c r="F3515" s="327" t="str">
        <f ca="1">VLOOKUP(D3515,档案!A:C,3,FALSE)</f>
        <v>武汉开明</v>
      </c>
      <c r="G3515" s="338" t="str">
        <f ca="1">VLOOKUP(D3515,档案!A:B,2,FALSE)</f>
        <v>农商行豹澥支行310028</v>
      </c>
      <c r="H3515" s="328">
        <f ca="1" t="shared" si="558"/>
        <v>45941</v>
      </c>
      <c r="I3515" s="344" t="str">
        <f ca="1" t="shared" si="559"/>
        <v>销售部陈涛报销2025.8月差旅费--个人</v>
      </c>
      <c r="J3515" s="344" t="str">
        <f ca="1" t="shared" si="560"/>
        <v>付日常费用</v>
      </c>
      <c r="K3515" s="345">
        <f ca="1" t="shared" si="561"/>
        <v>0</v>
      </c>
      <c r="L3515" s="345">
        <f ca="1" t="shared" si="562"/>
        <v>4911.8</v>
      </c>
      <c r="M3515" s="345">
        <f ca="1" t="shared" si="563"/>
        <v>76094.4000000009</v>
      </c>
      <c r="N3515" s="345">
        <f ca="1" t="shared" si="564"/>
        <v>0</v>
      </c>
    </row>
    <row r="3516" ht="14.25" hidden="1" spans="1:14">
      <c r="A3516" s="334">
        <f>档案!A3515</f>
        <v>0</v>
      </c>
      <c r="B3516" s="334">
        <f ca="1" t="shared" si="548"/>
        <v>1</v>
      </c>
      <c r="D3516" s="334">
        <f ca="1">IF(E3515&gt;=VLOOKUP(D3515,A:B,2,FALSE),D3515+1,D3515)</f>
        <v>9</v>
      </c>
      <c r="E3516" s="327">
        <f ca="1">IF(E3515&gt;=VLOOKUP(D3515,A:B,2,FALSE),3,E3515+1)</f>
        <v>2177</v>
      </c>
      <c r="F3516" s="327" t="str">
        <f ca="1">VLOOKUP(D3516,档案!A:C,3,FALSE)</f>
        <v>武汉开明</v>
      </c>
      <c r="G3516" s="338" t="str">
        <f ca="1">VLOOKUP(D3516,档案!A:B,2,FALSE)</f>
        <v>农商行豹澥支行310028</v>
      </c>
      <c r="H3516" s="328">
        <f ca="1" t="shared" si="558"/>
        <v>45941</v>
      </c>
      <c r="I3516" s="344" t="str">
        <f ca="1" t="shared" si="559"/>
        <v>销售部刘江波报销新疆伊犁钢铁9月差旅费--个人</v>
      </c>
      <c r="J3516" s="344" t="str">
        <f ca="1" t="shared" si="560"/>
        <v>付日常费用</v>
      </c>
      <c r="K3516" s="345">
        <f ca="1" t="shared" si="561"/>
        <v>0</v>
      </c>
      <c r="L3516" s="345">
        <f ca="1" t="shared" si="562"/>
        <v>3466.43</v>
      </c>
      <c r="M3516" s="345">
        <f ca="1" t="shared" si="563"/>
        <v>72627.9700000009</v>
      </c>
      <c r="N3516" s="345">
        <f ca="1" t="shared" si="564"/>
        <v>0</v>
      </c>
    </row>
    <row r="3517" ht="14.25" hidden="1" spans="1:14">
      <c r="A3517" s="334">
        <f>档案!A3516</f>
        <v>0</v>
      </c>
      <c r="B3517" s="334">
        <f ca="1" t="shared" si="548"/>
        <v>1</v>
      </c>
      <c r="D3517" s="334">
        <f ca="1">IF(E3516&gt;=VLOOKUP(D3516,A:B,2,FALSE),D3516+1,D3516)</f>
        <v>9</v>
      </c>
      <c r="E3517" s="327">
        <f ca="1">IF(E3516&gt;=VLOOKUP(D3516,A:B,2,FALSE),3,E3516+1)</f>
        <v>2178</v>
      </c>
      <c r="F3517" s="327" t="str">
        <f ca="1">VLOOKUP(D3517,档案!A:C,3,FALSE)</f>
        <v>武汉开明</v>
      </c>
      <c r="G3517" s="338" t="str">
        <f ca="1">VLOOKUP(D3517,档案!A:B,2,FALSE)</f>
        <v>农商行豹澥支行310028</v>
      </c>
      <c r="H3517" s="328">
        <f ca="1" t="shared" si="558"/>
        <v>45941</v>
      </c>
      <c r="I3517" s="344" t="str">
        <f ca="1" t="shared" si="559"/>
        <v>销售部叶涛报销内蒙古君正，双环等项目8月差旅费--个人</v>
      </c>
      <c r="J3517" s="344" t="str">
        <f ca="1" t="shared" si="560"/>
        <v>付日常费用</v>
      </c>
      <c r="K3517" s="345">
        <f ca="1" t="shared" si="561"/>
        <v>0</v>
      </c>
      <c r="L3517" s="345">
        <f ca="1" t="shared" si="562"/>
        <v>2341.5</v>
      </c>
      <c r="M3517" s="345">
        <f ca="1" t="shared" si="563"/>
        <v>70286.4700000009</v>
      </c>
      <c r="N3517" s="345">
        <f ca="1" t="shared" si="564"/>
        <v>0</v>
      </c>
    </row>
    <row r="3518" ht="14.25" hidden="1" spans="1:14">
      <c r="A3518" s="334">
        <f>档案!A3517</f>
        <v>0</v>
      </c>
      <c r="B3518" s="334">
        <f ca="1" t="shared" si="548"/>
        <v>1</v>
      </c>
      <c r="D3518" s="334">
        <f ca="1">IF(E3517&gt;=VLOOKUP(D3517,A:B,2,FALSE),D3517+1,D3517)</f>
        <v>9</v>
      </c>
      <c r="E3518" s="327">
        <f ca="1">IF(E3517&gt;=VLOOKUP(D3517,A:B,2,FALSE),3,E3517+1)</f>
        <v>2179</v>
      </c>
      <c r="F3518" s="327" t="str">
        <f ca="1">VLOOKUP(D3518,档案!A:C,3,FALSE)</f>
        <v>武汉开明</v>
      </c>
      <c r="G3518" s="338" t="str">
        <f ca="1">VLOOKUP(D3518,档案!A:B,2,FALSE)</f>
        <v>农商行豹澥支行310028</v>
      </c>
      <c r="H3518" s="328">
        <f ca="1" t="shared" si="558"/>
        <v>45941</v>
      </c>
      <c r="I3518" s="344" t="str">
        <f ca="1" t="shared" si="559"/>
        <v>销售部牛国庆报销2025.8月差旅费--个人</v>
      </c>
      <c r="J3518" s="344" t="str">
        <f ca="1" t="shared" si="560"/>
        <v>付日常费用</v>
      </c>
      <c r="K3518" s="345">
        <f ca="1" t="shared" si="561"/>
        <v>0</v>
      </c>
      <c r="L3518" s="345">
        <f ca="1" t="shared" si="562"/>
        <v>6895.77</v>
      </c>
      <c r="M3518" s="345">
        <f ca="1" t="shared" si="563"/>
        <v>63390.7000000009</v>
      </c>
      <c r="N3518" s="345">
        <f ca="1" t="shared" si="564"/>
        <v>0</v>
      </c>
    </row>
    <row r="3519" ht="14.25" hidden="1" spans="1:14">
      <c r="A3519" s="334">
        <f>档案!A3518</f>
        <v>0</v>
      </c>
      <c r="B3519" s="334">
        <f ca="1" t="shared" si="548"/>
        <v>1</v>
      </c>
      <c r="D3519" s="334">
        <f ca="1">IF(E3518&gt;=VLOOKUP(D3518,A:B,2,FALSE),D3518+1,D3518)</f>
        <v>9</v>
      </c>
      <c r="E3519" s="327">
        <f ca="1">IF(E3518&gt;=VLOOKUP(D3518,A:B,2,FALSE),3,E3518+1)</f>
        <v>2180</v>
      </c>
      <c r="F3519" s="327" t="str">
        <f ca="1">VLOOKUP(D3519,档案!A:C,3,FALSE)</f>
        <v>武汉开明</v>
      </c>
      <c r="G3519" s="338" t="str">
        <f ca="1">VLOOKUP(D3519,档案!A:B,2,FALSE)</f>
        <v>农商行豹澥支行310028</v>
      </c>
      <c r="H3519" s="328">
        <f ca="1" t="shared" si="558"/>
        <v>45941</v>
      </c>
      <c r="I3519" s="344" t="str">
        <f ca="1" t="shared" si="559"/>
        <v>销售部管厚良报销2025.8月差旅费--个人</v>
      </c>
      <c r="J3519" s="344" t="str">
        <f ca="1" t="shared" si="560"/>
        <v>付日常费用</v>
      </c>
      <c r="K3519" s="345">
        <f ca="1" t="shared" si="561"/>
        <v>0</v>
      </c>
      <c r="L3519" s="345">
        <f ca="1" t="shared" si="562"/>
        <v>491.15</v>
      </c>
      <c r="M3519" s="345">
        <f ca="1" t="shared" si="563"/>
        <v>62899.5500000009</v>
      </c>
      <c r="N3519" s="345">
        <f ca="1" t="shared" si="564"/>
        <v>0</v>
      </c>
    </row>
    <row r="3520" ht="14.25" hidden="1" spans="1:14">
      <c r="A3520" s="334">
        <f>档案!A3519</f>
        <v>0</v>
      </c>
      <c r="B3520" s="334">
        <f ca="1" t="shared" si="548"/>
        <v>1</v>
      </c>
      <c r="D3520" s="334">
        <f ca="1">IF(E3519&gt;=VLOOKUP(D3519,A:B,2,FALSE),D3519+1,D3519)</f>
        <v>9</v>
      </c>
      <c r="E3520" s="327">
        <f ca="1">IF(E3519&gt;=VLOOKUP(D3519,A:B,2,FALSE),3,E3519+1)</f>
        <v>2181</v>
      </c>
      <c r="F3520" s="327" t="str">
        <f ca="1">VLOOKUP(D3520,档案!A:C,3,FALSE)</f>
        <v>武汉开明</v>
      </c>
      <c r="G3520" s="338" t="str">
        <f ca="1">VLOOKUP(D3520,档案!A:B,2,FALSE)</f>
        <v>农商行豹澥支行310028</v>
      </c>
      <c r="H3520" s="328">
        <f ca="1" t="shared" si="558"/>
        <v>45941</v>
      </c>
      <c r="I3520" s="344" t="str">
        <f ca="1" t="shared" si="559"/>
        <v>生产部陈艳华报销9.15-9.23芜湖新兴铸管交通费--个人</v>
      </c>
      <c r="J3520" s="344" t="str">
        <f ca="1" t="shared" si="560"/>
        <v>付日常费用</v>
      </c>
      <c r="K3520" s="345">
        <f ca="1" t="shared" si="561"/>
        <v>0</v>
      </c>
      <c r="L3520" s="345">
        <f ca="1" t="shared" si="562"/>
        <v>334</v>
      </c>
      <c r="M3520" s="345">
        <f ca="1" t="shared" si="563"/>
        <v>62565.5500000009</v>
      </c>
      <c r="N3520" s="345">
        <f ca="1" t="shared" si="564"/>
        <v>0</v>
      </c>
    </row>
    <row r="3521" ht="14.25" hidden="1" spans="1:14">
      <c r="A3521" s="334">
        <f>档案!A3520</f>
        <v>0</v>
      </c>
      <c r="B3521" s="334">
        <f ca="1" t="shared" si="548"/>
        <v>1</v>
      </c>
      <c r="D3521" s="334">
        <f ca="1">IF(E3520&gt;=VLOOKUP(D3520,A:B,2,FALSE),D3520+1,D3520)</f>
        <v>9</v>
      </c>
      <c r="E3521" s="327">
        <f ca="1">IF(E3520&gt;=VLOOKUP(D3520,A:B,2,FALSE),3,E3520+1)</f>
        <v>2182</v>
      </c>
      <c r="F3521" s="327" t="str">
        <f ca="1">VLOOKUP(D3521,档案!A:C,3,FALSE)</f>
        <v>武汉开明</v>
      </c>
      <c r="G3521" s="338" t="str">
        <f ca="1">VLOOKUP(D3521,档案!A:B,2,FALSE)</f>
        <v>农商行豹澥支行310028</v>
      </c>
      <c r="H3521" s="328">
        <f ca="1" t="shared" si="558"/>
        <v>45941</v>
      </c>
      <c r="I3521" s="344" t="str">
        <f ca="1" t="shared" si="559"/>
        <v>生产部余永昕报销唐山中厚板购买耐高温铝箔胶带--个人</v>
      </c>
      <c r="J3521" s="344" t="str">
        <f ca="1" t="shared" si="560"/>
        <v>付日常费用</v>
      </c>
      <c r="K3521" s="345">
        <f ca="1" t="shared" si="561"/>
        <v>0</v>
      </c>
      <c r="L3521" s="345">
        <f ca="1" t="shared" si="562"/>
        <v>27.9</v>
      </c>
      <c r="M3521" s="345">
        <f ca="1" t="shared" si="563"/>
        <v>62537.6500000009</v>
      </c>
      <c r="N3521" s="345">
        <f ca="1" t="shared" si="564"/>
        <v>0</v>
      </c>
    </row>
    <row r="3522" ht="14.25" hidden="1" spans="1:14">
      <c r="A3522" s="334">
        <f>档案!A3521</f>
        <v>0</v>
      </c>
      <c r="B3522" s="334">
        <f ca="1" t="shared" si="548"/>
        <v>1</v>
      </c>
      <c r="D3522" s="334">
        <f ca="1">IF(E3521&gt;=VLOOKUP(D3521,A:B,2,FALSE),D3521+1,D3521)</f>
        <v>9</v>
      </c>
      <c r="E3522" s="327">
        <f ca="1">IF(E3521&gt;=VLOOKUP(D3521,A:B,2,FALSE),3,E3521+1)</f>
        <v>2183</v>
      </c>
      <c r="F3522" s="327" t="str">
        <f ca="1">VLOOKUP(D3522,档案!A:C,3,FALSE)</f>
        <v>武汉开明</v>
      </c>
      <c r="G3522" s="338" t="str">
        <f ca="1">VLOOKUP(D3522,档案!A:B,2,FALSE)</f>
        <v>农商行豹澥支行310028</v>
      </c>
      <c r="H3522" s="328">
        <f ca="1" t="shared" si="558"/>
        <v>45941</v>
      </c>
      <c r="I3522" s="344" t="str">
        <f ca="1" t="shared" si="559"/>
        <v>生产部包兴报销9.15芜湖新兴铸管交通费--个人</v>
      </c>
      <c r="J3522" s="344" t="str">
        <f ca="1" t="shared" si="560"/>
        <v>付日常费用</v>
      </c>
      <c r="K3522" s="345">
        <f ca="1" t="shared" si="561"/>
        <v>0</v>
      </c>
      <c r="L3522" s="345">
        <f ca="1" t="shared" si="562"/>
        <v>156.43</v>
      </c>
      <c r="M3522" s="345">
        <f ca="1" t="shared" si="563"/>
        <v>62381.2200000009</v>
      </c>
      <c r="N3522" s="345">
        <f ca="1" t="shared" si="564"/>
        <v>0</v>
      </c>
    </row>
    <row r="3523" ht="14.25" hidden="1" spans="1:14">
      <c r="A3523" s="334">
        <f>档案!A3522</f>
        <v>0</v>
      </c>
      <c r="B3523" s="334">
        <f ca="1" t="shared" ref="B3523:B3586" si="565">COUNTA(INDIRECT("'"&amp;A3523&amp;"'!a:a"))</f>
        <v>1</v>
      </c>
      <c r="D3523" s="334">
        <f ca="1">IF(E3522&gt;=VLOOKUP(D3522,A:B,2,FALSE),D3522+1,D3522)</f>
        <v>9</v>
      </c>
      <c r="E3523" s="327">
        <f ca="1">IF(E3522&gt;=VLOOKUP(D3522,A:B,2,FALSE),3,E3522+1)</f>
        <v>2184</v>
      </c>
      <c r="F3523" s="327" t="str">
        <f ca="1">VLOOKUP(D3523,档案!A:C,3,FALSE)</f>
        <v>武汉开明</v>
      </c>
      <c r="G3523" s="338" t="str">
        <f ca="1">VLOOKUP(D3523,档案!A:B,2,FALSE)</f>
        <v>农商行豹澥支行310028</v>
      </c>
      <c r="H3523" s="328">
        <f ca="1" t="shared" ref="H3523:H3586" si="566">INDEX(INDIRECT("'"&amp;$D3523&amp;"'!A:g"),$E3523,COLUMN()-7)</f>
        <v>45941</v>
      </c>
      <c r="I3523" s="344" t="str">
        <f ca="1" t="shared" ref="I3523:I3586" si="567">INDEX(INDIRECT("'"&amp;$D3523&amp;"'!A:g"),$E3523,COLUMN()-7)</f>
        <v>生产部吴有良报销9.7-9.9阿拉伯化肥技术交流交通费--个人</v>
      </c>
      <c r="J3523" s="344" t="str">
        <f ca="1" t="shared" ref="J3523:J3586" si="568">INDEX(INDIRECT("'"&amp;$D3523&amp;"'!A:g"),$E3523,COLUMN()-7)</f>
        <v>付日常费用</v>
      </c>
      <c r="K3523" s="345">
        <f ca="1" t="shared" ref="K3523:K3586" si="569">INDEX(INDIRECT("'"&amp;$D3523&amp;"'!A:g"),$E3523,COLUMN()-7)</f>
        <v>0</v>
      </c>
      <c r="L3523" s="345">
        <f ca="1" t="shared" ref="L3523:L3586" si="570">INDEX(INDIRECT("'"&amp;$D3523&amp;"'!A:g"),$E3523,COLUMN()-7)</f>
        <v>859.8</v>
      </c>
      <c r="M3523" s="345">
        <f ca="1" t="shared" ref="M3523:M3586" si="571">INDEX(INDIRECT("'"&amp;$D3523&amp;"'!A:g"),$E3523,COLUMN()-7)</f>
        <v>61521.4200000009</v>
      </c>
      <c r="N3523" s="345">
        <f ca="1" t="shared" ref="N3523:N3586" si="572">INDEX(INDIRECT("'"&amp;$D3523&amp;"'!A:g"),$E3523,COLUMN()-7)</f>
        <v>0</v>
      </c>
    </row>
    <row r="3524" ht="14.25" hidden="1" spans="1:14">
      <c r="A3524" s="334">
        <f>档案!A3523</f>
        <v>0</v>
      </c>
      <c r="B3524" s="334">
        <f ca="1" t="shared" si="565"/>
        <v>1</v>
      </c>
      <c r="D3524" s="334">
        <f ca="1" t="shared" ref="D3524:D3587" si="573">IF(E3523&gt;=VLOOKUP(D3523,A:B,2,FALSE),D3523+1,D3523)</f>
        <v>9</v>
      </c>
      <c r="E3524" s="327">
        <f ca="1" t="shared" ref="E3524:E3587" si="574">IF(E3523&gt;=VLOOKUP(D3523,A:B,2,FALSE),3,E3523+1)</f>
        <v>2185</v>
      </c>
      <c r="F3524" s="327" t="str">
        <f ca="1">VLOOKUP(D3524,档案!A:C,3,FALSE)</f>
        <v>武汉开明</v>
      </c>
      <c r="G3524" s="338" t="str">
        <f ca="1">VLOOKUP(D3524,档案!A:B,2,FALSE)</f>
        <v>农商行豹澥支行310028</v>
      </c>
      <c r="H3524" s="328">
        <f ca="1" t="shared" si="566"/>
        <v>45941</v>
      </c>
      <c r="I3524" s="344" t="str">
        <f ca="1" t="shared" si="567"/>
        <v>转徐中科团队借支付吴传俊</v>
      </c>
      <c r="J3524" s="344" t="str">
        <f ca="1" t="shared" si="568"/>
        <v>付日常费用</v>
      </c>
      <c r="K3524" s="345">
        <f ca="1" t="shared" si="569"/>
        <v>0</v>
      </c>
      <c r="L3524" s="345">
        <f ca="1" t="shared" si="570"/>
        <v>3000</v>
      </c>
      <c r="M3524" s="345">
        <f ca="1" t="shared" si="571"/>
        <v>58521.4200000009</v>
      </c>
      <c r="N3524" s="345">
        <f ca="1" t="shared" si="572"/>
        <v>0</v>
      </c>
    </row>
    <row r="3525" ht="14.25" hidden="1" spans="1:14">
      <c r="A3525" s="334">
        <f>档案!A3524</f>
        <v>0</v>
      </c>
      <c r="B3525" s="334">
        <f ca="1" t="shared" si="565"/>
        <v>1</v>
      </c>
      <c r="D3525" s="334">
        <f ca="1" t="shared" si="573"/>
        <v>9</v>
      </c>
      <c r="E3525" s="327">
        <f ca="1" t="shared" si="574"/>
        <v>2186</v>
      </c>
      <c r="F3525" s="327" t="str">
        <f ca="1">VLOOKUP(D3525,档案!A:C,3,FALSE)</f>
        <v>武汉开明</v>
      </c>
      <c r="G3525" s="338" t="str">
        <f ca="1">VLOOKUP(D3525,档案!A:B,2,FALSE)</f>
        <v>农商行豹澥支行310028</v>
      </c>
      <c r="H3525" s="328">
        <f ca="1" t="shared" si="566"/>
        <v>45941</v>
      </c>
      <c r="I3525" s="344" t="str">
        <f ca="1" t="shared" si="567"/>
        <v>收到蒋霞转来车险返款（鄂A4Z5Y0）</v>
      </c>
      <c r="J3525" s="344" t="str">
        <f ca="1" t="shared" si="568"/>
        <v>其他收款</v>
      </c>
      <c r="K3525" s="345">
        <f ca="1" t="shared" si="569"/>
        <v>400</v>
      </c>
      <c r="L3525" s="345">
        <f ca="1" t="shared" si="570"/>
        <v>0</v>
      </c>
      <c r="M3525" s="345">
        <f ca="1" t="shared" si="571"/>
        <v>58921.4200000009</v>
      </c>
      <c r="N3525" s="345">
        <f ca="1" t="shared" si="572"/>
        <v>0</v>
      </c>
    </row>
    <row r="3526" ht="14.25" hidden="1" spans="1:14">
      <c r="A3526" s="334">
        <f>档案!A3525</f>
        <v>0</v>
      </c>
      <c r="B3526" s="334">
        <f ca="1" t="shared" si="565"/>
        <v>1</v>
      </c>
      <c r="D3526" s="334">
        <f ca="1" t="shared" si="573"/>
        <v>9</v>
      </c>
      <c r="E3526" s="327">
        <f ca="1" t="shared" si="574"/>
        <v>2187</v>
      </c>
      <c r="F3526" s="327" t="str">
        <f ca="1">VLOOKUP(D3526,档案!A:C,3,FALSE)</f>
        <v>武汉开明</v>
      </c>
      <c r="G3526" s="338" t="str">
        <f ca="1">VLOOKUP(D3526,档案!A:B,2,FALSE)</f>
        <v>农商行豹澥支行310028</v>
      </c>
      <c r="H3526" s="328">
        <f ca="1" t="shared" si="566"/>
        <v>45943</v>
      </c>
      <c r="I3526" s="344" t="str">
        <f ca="1" t="shared" si="567"/>
        <v>ETC扣款</v>
      </c>
      <c r="J3526" s="344" t="str">
        <f ca="1" t="shared" si="568"/>
        <v>项目成本</v>
      </c>
      <c r="K3526" s="345">
        <f ca="1" t="shared" si="569"/>
        <v>0</v>
      </c>
      <c r="L3526" s="345">
        <f ca="1" t="shared" si="570"/>
        <v>145.85</v>
      </c>
      <c r="M3526" s="345">
        <f ca="1" t="shared" si="571"/>
        <v>58775.5700000009</v>
      </c>
      <c r="N3526" s="345">
        <f ca="1" t="shared" si="572"/>
        <v>0</v>
      </c>
    </row>
    <row r="3527" ht="14.25" hidden="1" spans="1:14">
      <c r="A3527" s="334">
        <f>档案!A3526</f>
        <v>0</v>
      </c>
      <c r="B3527" s="334">
        <f ca="1" t="shared" si="565"/>
        <v>1</v>
      </c>
      <c r="D3527" s="334">
        <f ca="1" t="shared" si="573"/>
        <v>9</v>
      </c>
      <c r="E3527" s="327">
        <f ca="1" t="shared" si="574"/>
        <v>2188</v>
      </c>
      <c r="F3527" s="327" t="str">
        <f ca="1">VLOOKUP(D3527,档案!A:C,3,FALSE)</f>
        <v>武汉开明</v>
      </c>
      <c r="G3527" s="338" t="str">
        <f ca="1">VLOOKUP(D3527,档案!A:B,2,FALSE)</f>
        <v>农商行豹澥支行310028</v>
      </c>
      <c r="H3527" s="328">
        <f ca="1" t="shared" si="566"/>
        <v>45943</v>
      </c>
      <c r="I3527" s="344" t="str">
        <f ca="1" t="shared" si="567"/>
        <v>收到武汉华夏转款</v>
      </c>
      <c r="J3527" s="344" t="str">
        <f ca="1" t="shared" si="568"/>
        <v>他行转入或存现</v>
      </c>
      <c r="K3527" s="345">
        <f ca="1" t="shared" si="569"/>
        <v>210000</v>
      </c>
      <c r="L3527" s="345">
        <f ca="1" t="shared" si="570"/>
        <v>0</v>
      </c>
      <c r="M3527" s="345">
        <f ca="1" t="shared" si="571"/>
        <v>268775.570000001</v>
      </c>
      <c r="N3527" s="345">
        <f ca="1" t="shared" si="572"/>
        <v>0</v>
      </c>
    </row>
    <row r="3528" ht="14.25" hidden="1" spans="1:14">
      <c r="A3528" s="334">
        <f>档案!A3527</f>
        <v>0</v>
      </c>
      <c r="B3528" s="334">
        <f ca="1" t="shared" si="565"/>
        <v>1</v>
      </c>
      <c r="D3528" s="334">
        <f ca="1" t="shared" si="573"/>
        <v>9</v>
      </c>
      <c r="E3528" s="327">
        <f ca="1" t="shared" si="574"/>
        <v>2189</v>
      </c>
      <c r="F3528" s="327" t="str">
        <f ca="1">VLOOKUP(D3528,档案!A:C,3,FALSE)</f>
        <v>武汉开明</v>
      </c>
      <c r="G3528" s="338" t="str">
        <f ca="1">VLOOKUP(D3528,档案!A:B,2,FALSE)</f>
        <v>农商行豹澥支行310028</v>
      </c>
      <c r="H3528" s="328">
        <f ca="1" t="shared" si="566"/>
        <v>45943</v>
      </c>
      <c r="I3528" s="344" t="str">
        <f ca="1" t="shared" si="567"/>
        <v>转王国志2025.8-9月工资及报销</v>
      </c>
      <c r="J3528" s="344" t="str">
        <f ca="1" t="shared" si="568"/>
        <v>付日常费用</v>
      </c>
      <c r="K3528" s="345">
        <f ca="1" t="shared" si="569"/>
        <v>0</v>
      </c>
      <c r="L3528" s="345">
        <f ca="1" t="shared" si="570"/>
        <v>6708.72</v>
      </c>
      <c r="M3528" s="345">
        <f ca="1" t="shared" si="571"/>
        <v>262066.850000001</v>
      </c>
      <c r="N3528" s="345">
        <f ca="1" t="shared" si="572"/>
        <v>0</v>
      </c>
    </row>
    <row r="3529" ht="14.25" hidden="1" spans="1:14">
      <c r="A3529" s="334">
        <f>档案!A3528</f>
        <v>0</v>
      </c>
      <c r="B3529" s="334">
        <f ca="1" t="shared" si="565"/>
        <v>1</v>
      </c>
      <c r="D3529" s="334">
        <f ca="1" t="shared" si="573"/>
        <v>9</v>
      </c>
      <c r="E3529" s="327">
        <f ca="1" t="shared" si="574"/>
        <v>2190</v>
      </c>
      <c r="F3529" s="327" t="str">
        <f ca="1">VLOOKUP(D3529,档案!A:C,3,FALSE)</f>
        <v>武汉开明</v>
      </c>
      <c r="G3529" s="338" t="str">
        <f ca="1">VLOOKUP(D3529,档案!A:B,2,FALSE)</f>
        <v>农商行豹澥支行310028</v>
      </c>
      <c r="H3529" s="328">
        <f ca="1" t="shared" si="566"/>
        <v>45943</v>
      </c>
      <c r="I3529" s="344" t="str">
        <f ca="1" t="shared" si="567"/>
        <v>综合部蒋霞用款武汉开明压力管道安装资质评审前支付30%咨询费付武汉市洪山区盛利机电营业部（个体工商户）（第二阶段总金额18.6万，现付86000元）--公司</v>
      </c>
      <c r="J3529" s="344" t="str">
        <f ca="1" t="shared" si="568"/>
        <v>付日常费用</v>
      </c>
      <c r="K3529" s="345">
        <f ca="1" t="shared" si="569"/>
        <v>0</v>
      </c>
      <c r="L3529" s="345">
        <f ca="1" t="shared" si="570"/>
        <v>86000</v>
      </c>
      <c r="M3529" s="345">
        <f ca="1" t="shared" si="571"/>
        <v>176066.850000001</v>
      </c>
      <c r="N3529" s="345">
        <f ca="1" t="shared" si="572"/>
        <v>0</v>
      </c>
    </row>
    <row r="3530" ht="14.25" hidden="1" spans="1:14">
      <c r="A3530" s="334">
        <f>档案!A3529</f>
        <v>0</v>
      </c>
      <c r="B3530" s="334">
        <f ca="1" t="shared" si="565"/>
        <v>1</v>
      </c>
      <c r="D3530" s="334">
        <f ca="1" t="shared" si="573"/>
        <v>9</v>
      </c>
      <c r="E3530" s="327">
        <f ca="1" t="shared" si="574"/>
        <v>2191</v>
      </c>
      <c r="F3530" s="327" t="str">
        <f ca="1">VLOOKUP(D3530,档案!A:C,3,FALSE)</f>
        <v>武汉开明</v>
      </c>
      <c r="G3530" s="338" t="str">
        <f ca="1">VLOOKUP(D3530,档案!A:B,2,FALSE)</f>
        <v>农商行豹澥支行310028</v>
      </c>
      <c r="H3530" s="328">
        <f ca="1" t="shared" si="566"/>
        <v>45945</v>
      </c>
      <c r="I3530" s="344" t="str">
        <f ca="1" t="shared" si="567"/>
        <v>宋超借支备用金</v>
      </c>
      <c r="J3530" s="344" t="str">
        <f ca="1" t="shared" si="568"/>
        <v>付日常费用</v>
      </c>
      <c r="K3530" s="345">
        <f ca="1" t="shared" si="569"/>
        <v>0</v>
      </c>
      <c r="L3530" s="345">
        <f ca="1" t="shared" si="570"/>
        <v>3382</v>
      </c>
      <c r="M3530" s="345">
        <f ca="1" t="shared" si="571"/>
        <v>172684.850000001</v>
      </c>
      <c r="N3530" s="345">
        <f ca="1" t="shared" si="572"/>
        <v>0</v>
      </c>
    </row>
    <row r="3531" ht="14.25" hidden="1" spans="1:14">
      <c r="A3531" s="334">
        <f>档案!A3530</f>
        <v>0</v>
      </c>
      <c r="B3531" s="334">
        <f ca="1" t="shared" si="565"/>
        <v>1</v>
      </c>
      <c r="D3531" s="334">
        <f ca="1" t="shared" si="573"/>
        <v>9</v>
      </c>
      <c r="E3531" s="327">
        <f ca="1" t="shared" si="574"/>
        <v>2192</v>
      </c>
      <c r="F3531" s="327" t="str">
        <f ca="1">VLOOKUP(D3531,档案!A:C,3,FALSE)</f>
        <v>武汉开明</v>
      </c>
      <c r="G3531" s="338" t="str">
        <f ca="1">VLOOKUP(D3531,档案!A:B,2,FALSE)</f>
        <v>农商行豹澥支行310028</v>
      </c>
      <c r="H3531" s="328">
        <f ca="1" t="shared" si="566"/>
        <v>45946</v>
      </c>
      <c r="I3531" s="344" t="str">
        <f ca="1" t="shared" si="567"/>
        <v>生产部张月用款新疆宜化现场卷板加工费付宋增刚</v>
      </c>
      <c r="J3531" s="344" t="str">
        <f ca="1" t="shared" si="568"/>
        <v>项目成本</v>
      </c>
      <c r="K3531" s="345">
        <f ca="1" t="shared" si="569"/>
        <v>0</v>
      </c>
      <c r="L3531" s="345">
        <f ca="1" t="shared" si="570"/>
        <v>20000</v>
      </c>
      <c r="M3531" s="345">
        <f ca="1" t="shared" si="571"/>
        <v>152684.850000001</v>
      </c>
      <c r="N3531" s="345">
        <f ca="1" t="shared" si="572"/>
        <v>0</v>
      </c>
    </row>
    <row r="3532" ht="14.25" hidden="1" spans="1:14">
      <c r="A3532" s="334">
        <f>档案!A3531</f>
        <v>0</v>
      </c>
      <c r="B3532" s="334">
        <f ca="1" t="shared" si="565"/>
        <v>1</v>
      </c>
      <c r="D3532" s="334">
        <f ca="1" t="shared" si="573"/>
        <v>9</v>
      </c>
      <c r="E3532" s="327">
        <f ca="1" t="shared" si="574"/>
        <v>2193</v>
      </c>
      <c r="F3532" s="327" t="str">
        <f ca="1">VLOOKUP(D3532,档案!A:C,3,FALSE)</f>
        <v>武汉开明</v>
      </c>
      <c r="G3532" s="338" t="str">
        <f ca="1">VLOOKUP(D3532,档案!A:B,2,FALSE)</f>
        <v>农商行豹澥支行310028</v>
      </c>
      <c r="H3532" s="328">
        <f ca="1" t="shared" si="566"/>
        <v>45946</v>
      </c>
      <c r="I3532" s="344" t="str">
        <f ca="1" t="shared" si="567"/>
        <v>生产部李权智用款新疆宜化车辆进出押金付新疆宜化化工有限公司</v>
      </c>
      <c r="J3532" s="344" t="str">
        <f ca="1" t="shared" si="568"/>
        <v>项目成本</v>
      </c>
      <c r="K3532" s="345">
        <f ca="1" t="shared" si="569"/>
        <v>0</v>
      </c>
      <c r="L3532" s="345">
        <f ca="1" t="shared" si="570"/>
        <v>5000</v>
      </c>
      <c r="M3532" s="345">
        <f ca="1" t="shared" si="571"/>
        <v>147684.850000001</v>
      </c>
      <c r="N3532" s="345">
        <f ca="1" t="shared" si="572"/>
        <v>0</v>
      </c>
    </row>
    <row r="3533" ht="14.25" hidden="1" spans="1:14">
      <c r="A3533" s="334">
        <f>档案!A3532</f>
        <v>0</v>
      </c>
      <c r="B3533" s="334">
        <f ca="1" t="shared" si="565"/>
        <v>1</v>
      </c>
      <c r="D3533" s="334">
        <f ca="1" t="shared" si="573"/>
        <v>9</v>
      </c>
      <c r="E3533" s="327">
        <f ca="1" t="shared" si="574"/>
        <v>2194</v>
      </c>
      <c r="F3533" s="327" t="str">
        <f ca="1">VLOOKUP(D3533,档案!A:C,3,FALSE)</f>
        <v>武汉开明</v>
      </c>
      <c r="G3533" s="338" t="str">
        <f ca="1">VLOOKUP(D3533,档案!A:B,2,FALSE)</f>
        <v>农商行豹澥支行310028</v>
      </c>
      <c r="H3533" s="328">
        <f ca="1" t="shared" si="566"/>
        <v>45946</v>
      </c>
      <c r="I3533" s="344" t="str">
        <f ca="1" t="shared" si="567"/>
        <v>ETC扣款</v>
      </c>
      <c r="J3533" s="344" t="str">
        <f ca="1" t="shared" si="568"/>
        <v>项目成本</v>
      </c>
      <c r="K3533" s="345">
        <f ca="1" t="shared" si="569"/>
        <v>0</v>
      </c>
      <c r="L3533" s="345">
        <f ca="1" t="shared" si="570"/>
        <v>74.1</v>
      </c>
      <c r="M3533" s="345">
        <f ca="1" t="shared" si="571"/>
        <v>147610.750000001</v>
      </c>
      <c r="N3533" s="345">
        <f ca="1" t="shared" si="572"/>
        <v>0</v>
      </c>
    </row>
    <row r="3534" ht="14.25" hidden="1" spans="1:14">
      <c r="A3534" s="334">
        <f>档案!A3533</f>
        <v>0</v>
      </c>
      <c r="B3534" s="334">
        <f ca="1" t="shared" si="565"/>
        <v>1</v>
      </c>
      <c r="D3534" s="334">
        <f ca="1" t="shared" si="573"/>
        <v>9</v>
      </c>
      <c r="E3534" s="327">
        <f ca="1" t="shared" si="574"/>
        <v>2195</v>
      </c>
      <c r="F3534" s="327" t="str">
        <f ca="1">VLOOKUP(D3534,档案!A:C,3,FALSE)</f>
        <v>武汉开明</v>
      </c>
      <c r="G3534" s="338" t="str">
        <f ca="1">VLOOKUP(D3534,档案!A:B,2,FALSE)</f>
        <v>农商行豹澥支行310028</v>
      </c>
      <c r="H3534" s="328">
        <f ca="1" t="shared" si="566"/>
        <v>45946</v>
      </c>
      <c r="I3534" s="344" t="str">
        <f ca="1" t="shared" si="567"/>
        <v>ETC扣款</v>
      </c>
      <c r="J3534" s="344" t="str">
        <f ca="1" t="shared" si="568"/>
        <v>项目成本</v>
      </c>
      <c r="K3534" s="345">
        <f ca="1" t="shared" si="569"/>
        <v>0</v>
      </c>
      <c r="L3534" s="345">
        <f ca="1" t="shared" si="570"/>
        <v>9.5</v>
      </c>
      <c r="M3534" s="345">
        <f ca="1" t="shared" si="571"/>
        <v>147601.250000001</v>
      </c>
      <c r="N3534" s="345">
        <f ca="1" t="shared" si="572"/>
        <v>0</v>
      </c>
    </row>
    <row r="3535" ht="14.25" hidden="1" spans="1:14">
      <c r="A3535" s="334">
        <f>档案!A3534</f>
        <v>0</v>
      </c>
      <c r="B3535" s="334">
        <f ca="1" t="shared" si="565"/>
        <v>1</v>
      </c>
      <c r="D3535" s="334">
        <f ca="1" t="shared" si="573"/>
        <v>9</v>
      </c>
      <c r="E3535" s="327">
        <f ca="1" t="shared" si="574"/>
        <v>2196</v>
      </c>
      <c r="F3535" s="327" t="str">
        <f ca="1">VLOOKUP(D3535,档案!A:C,3,FALSE)</f>
        <v>武汉开明</v>
      </c>
      <c r="G3535" s="338" t="str">
        <f ca="1">VLOOKUP(D3535,档案!A:B,2,FALSE)</f>
        <v>农商行豹澥支行310028</v>
      </c>
      <c r="H3535" s="328">
        <f ca="1" t="shared" si="566"/>
        <v>45946</v>
      </c>
      <c r="I3535" s="344" t="str">
        <f ca="1" t="shared" si="567"/>
        <v>ETC扣款</v>
      </c>
      <c r="J3535" s="344" t="str">
        <f ca="1" t="shared" si="568"/>
        <v>项目成本</v>
      </c>
      <c r="K3535" s="345">
        <f ca="1" t="shared" si="569"/>
        <v>0</v>
      </c>
      <c r="L3535" s="345">
        <f ca="1" t="shared" si="570"/>
        <v>68.4</v>
      </c>
      <c r="M3535" s="345">
        <f ca="1" t="shared" si="571"/>
        <v>147532.850000001</v>
      </c>
      <c r="N3535" s="345">
        <f ca="1" t="shared" si="572"/>
        <v>0</v>
      </c>
    </row>
    <row r="3536" ht="14.25" hidden="1" spans="1:14">
      <c r="A3536" s="334">
        <f>档案!A3535</f>
        <v>0</v>
      </c>
      <c r="B3536" s="334">
        <f ca="1" t="shared" si="565"/>
        <v>1</v>
      </c>
      <c r="D3536" s="334">
        <f ca="1" t="shared" si="573"/>
        <v>9</v>
      </c>
      <c r="E3536" s="327">
        <f ca="1" t="shared" si="574"/>
        <v>2197</v>
      </c>
      <c r="F3536" s="327" t="str">
        <f ca="1">VLOOKUP(D3536,档案!A:C,3,FALSE)</f>
        <v>武汉开明</v>
      </c>
      <c r="G3536" s="338" t="str">
        <f ca="1">VLOOKUP(D3536,档案!A:B,2,FALSE)</f>
        <v>农商行豹澥支行310028</v>
      </c>
      <c r="H3536" s="328">
        <f ca="1" t="shared" si="566"/>
        <v>45947</v>
      </c>
      <c r="I3536" s="344" t="str">
        <f ca="1" t="shared" si="567"/>
        <v>收到武汉浦发转款</v>
      </c>
      <c r="J3536" s="344" t="str">
        <f ca="1" t="shared" si="568"/>
        <v>他行转入或存现</v>
      </c>
      <c r="K3536" s="345">
        <f ca="1" t="shared" si="569"/>
        <v>100000</v>
      </c>
      <c r="L3536" s="345">
        <f ca="1" t="shared" si="570"/>
        <v>0</v>
      </c>
      <c r="M3536" s="345">
        <f ca="1" t="shared" si="571"/>
        <v>247532.850000001</v>
      </c>
      <c r="N3536" s="345">
        <f ca="1" t="shared" si="572"/>
        <v>0</v>
      </c>
    </row>
    <row r="3537" ht="14.25" hidden="1" spans="1:14">
      <c r="A3537" s="334">
        <f>档案!A3536</f>
        <v>0</v>
      </c>
      <c r="B3537" s="334">
        <f ca="1" t="shared" si="565"/>
        <v>1</v>
      </c>
      <c r="D3537" s="334">
        <f ca="1" t="shared" si="573"/>
        <v>9</v>
      </c>
      <c r="E3537" s="327">
        <f ca="1" t="shared" si="574"/>
        <v>2198</v>
      </c>
      <c r="F3537" s="327" t="str">
        <f ca="1">VLOOKUP(D3537,档案!A:C,3,FALSE)</f>
        <v>武汉开明</v>
      </c>
      <c r="G3537" s="338" t="str">
        <f ca="1">VLOOKUP(D3537,档案!A:B,2,FALSE)</f>
        <v>农商行豹澥支行310028</v>
      </c>
      <c r="H3537" s="328">
        <f ca="1" t="shared" si="566"/>
        <v>45947</v>
      </c>
      <c r="I3537" s="344" t="str">
        <f ca="1" t="shared" si="567"/>
        <v>生产部熊伟用款内蒙古君正君正化工有限责任公司铁合金冶炼分公司消防系统改造项目标书打印胶装费付管厚良--个人</v>
      </c>
      <c r="J3537" s="344" t="str">
        <f ca="1" t="shared" si="568"/>
        <v>付日常费用</v>
      </c>
      <c r="K3537" s="345">
        <f ca="1" t="shared" si="569"/>
        <v>0</v>
      </c>
      <c r="L3537" s="345">
        <f ca="1" t="shared" si="570"/>
        <v>146</v>
      </c>
      <c r="M3537" s="345">
        <f ca="1" t="shared" si="571"/>
        <v>247386.850000001</v>
      </c>
      <c r="N3537" s="345">
        <f ca="1" t="shared" si="572"/>
        <v>0</v>
      </c>
    </row>
    <row r="3538" ht="14.25" hidden="1" spans="1:14">
      <c r="A3538" s="334">
        <f>档案!A3537</f>
        <v>0</v>
      </c>
      <c r="B3538" s="334">
        <f ca="1" t="shared" si="565"/>
        <v>1</v>
      </c>
      <c r="D3538" s="334">
        <f ca="1" t="shared" si="573"/>
        <v>9</v>
      </c>
      <c r="E3538" s="327">
        <f ca="1" t="shared" si="574"/>
        <v>2199</v>
      </c>
      <c r="F3538" s="327" t="str">
        <f ca="1">VLOOKUP(D3538,档案!A:C,3,FALSE)</f>
        <v>武汉开明</v>
      </c>
      <c r="G3538" s="338" t="str">
        <f ca="1">VLOOKUP(D3538,档案!A:B,2,FALSE)</f>
        <v>农商行豹澥支行310028</v>
      </c>
      <c r="H3538" s="328">
        <f ca="1" t="shared" si="566"/>
        <v>45947</v>
      </c>
      <c r="I3538" s="344" t="str">
        <f ca="1" t="shared" si="567"/>
        <v>财务部潘佳敏用款移动手机号25.7-8月话费付林全意145.04元，潘佳敏14.53元--个人</v>
      </c>
      <c r="J3538" s="344" t="str">
        <f ca="1" t="shared" si="568"/>
        <v>付日常费用</v>
      </c>
      <c r="K3538" s="345">
        <f ca="1" t="shared" si="569"/>
        <v>0</v>
      </c>
      <c r="L3538" s="345">
        <f ca="1" t="shared" si="570"/>
        <v>159.57</v>
      </c>
      <c r="M3538" s="345">
        <f ca="1" t="shared" si="571"/>
        <v>247227.280000001</v>
      </c>
      <c r="N3538" s="345">
        <f ca="1" t="shared" si="572"/>
        <v>0</v>
      </c>
    </row>
    <row r="3539" ht="14.25" hidden="1" spans="1:14">
      <c r="A3539" s="334">
        <f>档案!A3538</f>
        <v>0</v>
      </c>
      <c r="B3539" s="334">
        <f ca="1" t="shared" si="565"/>
        <v>1</v>
      </c>
      <c r="D3539" s="334">
        <f ca="1" t="shared" si="573"/>
        <v>9</v>
      </c>
      <c r="E3539" s="327">
        <f ca="1" t="shared" si="574"/>
        <v>2200</v>
      </c>
      <c r="F3539" s="327" t="str">
        <f ca="1">VLOOKUP(D3539,档案!A:C,3,FALSE)</f>
        <v>武汉开明</v>
      </c>
      <c r="G3539" s="338" t="str">
        <f ca="1">VLOOKUP(D3539,档案!A:B,2,FALSE)</f>
        <v>农商行豹澥支行310028</v>
      </c>
      <c r="H3539" s="328">
        <f ca="1" t="shared" si="566"/>
        <v>45947</v>
      </c>
      <c r="I3539" s="344" t="str">
        <f ca="1" t="shared" si="567"/>
        <v>财务部潘佳敏用款武汉开明发明专利年费 135 元（202511187244X-一种大型设备主轴磨损修复焊机及其加工方法）付湖北省知识产权保护中心(湖北专利代办处)--个人</v>
      </c>
      <c r="J3539" s="344" t="str">
        <f ca="1" t="shared" si="568"/>
        <v>付日常费用</v>
      </c>
      <c r="K3539" s="345">
        <f ca="1" t="shared" si="569"/>
        <v>0</v>
      </c>
      <c r="L3539" s="345">
        <f ca="1" t="shared" si="570"/>
        <v>135</v>
      </c>
      <c r="M3539" s="345">
        <f ca="1" t="shared" si="571"/>
        <v>247092.280000001</v>
      </c>
      <c r="N3539" s="345">
        <f ca="1" t="shared" si="572"/>
        <v>0</v>
      </c>
    </row>
    <row r="3540" ht="14.25" hidden="1" spans="1:14">
      <c r="A3540" s="334">
        <f>档案!A3539</f>
        <v>0</v>
      </c>
      <c r="B3540" s="334">
        <f ca="1" t="shared" si="565"/>
        <v>1</v>
      </c>
      <c r="D3540" s="334">
        <f ca="1" t="shared" si="573"/>
        <v>9</v>
      </c>
      <c r="E3540" s="327">
        <f ca="1" t="shared" si="574"/>
        <v>2201</v>
      </c>
      <c r="F3540" s="327" t="str">
        <f ca="1">VLOOKUP(D3540,档案!A:C,3,FALSE)</f>
        <v>武汉开明</v>
      </c>
      <c r="G3540" s="338" t="str">
        <f ca="1">VLOOKUP(D3540,档案!A:B,2,FALSE)</f>
        <v>农商行豹澥支行310028</v>
      </c>
      <c r="H3540" s="328">
        <f ca="1" t="shared" si="566"/>
        <v>45947</v>
      </c>
      <c r="I3540" s="344" t="str">
        <f ca="1" t="shared" si="567"/>
        <v>生产部陈艳华报销9.29-9.30新洋丰交通费--个人</v>
      </c>
      <c r="J3540" s="344" t="str">
        <f ca="1" t="shared" si="568"/>
        <v>付日常费用</v>
      </c>
      <c r="K3540" s="345">
        <f ca="1" t="shared" si="569"/>
        <v>0</v>
      </c>
      <c r="L3540" s="345">
        <f ca="1" t="shared" si="570"/>
        <v>238</v>
      </c>
      <c r="M3540" s="345">
        <f ca="1" t="shared" si="571"/>
        <v>246854.280000001</v>
      </c>
      <c r="N3540" s="345">
        <f ca="1" t="shared" si="572"/>
        <v>0</v>
      </c>
    </row>
    <row r="3541" ht="14.25" hidden="1" spans="1:14">
      <c r="A3541" s="334">
        <f>档案!A3540</f>
        <v>0</v>
      </c>
      <c r="B3541" s="334">
        <f ca="1" t="shared" si="565"/>
        <v>1</v>
      </c>
      <c r="D3541" s="334">
        <f ca="1" t="shared" si="573"/>
        <v>9</v>
      </c>
      <c r="E3541" s="327">
        <f ca="1" t="shared" si="574"/>
        <v>2202</v>
      </c>
      <c r="F3541" s="327" t="str">
        <f ca="1">VLOOKUP(D3541,档案!A:C,3,FALSE)</f>
        <v>武汉开明</v>
      </c>
      <c r="G3541" s="338" t="str">
        <f ca="1">VLOOKUP(D3541,档案!A:B,2,FALSE)</f>
        <v>农商行豹澥支行310028</v>
      </c>
      <c r="H3541" s="328">
        <f ca="1" t="shared" si="566"/>
        <v>45947</v>
      </c>
      <c r="I3541" s="344" t="str">
        <f ca="1" t="shared" si="567"/>
        <v>生产部喻志明报销10.3芜湖新兴铸管交通费--个人</v>
      </c>
      <c r="J3541" s="344" t="str">
        <f ca="1" t="shared" si="568"/>
        <v>付日常费用</v>
      </c>
      <c r="K3541" s="345">
        <f ca="1" t="shared" si="569"/>
        <v>0</v>
      </c>
      <c r="L3541" s="345">
        <f ca="1" t="shared" si="570"/>
        <v>236</v>
      </c>
      <c r="M3541" s="345">
        <f ca="1" t="shared" si="571"/>
        <v>246618.280000001</v>
      </c>
      <c r="N3541" s="345">
        <f ca="1" t="shared" si="572"/>
        <v>0</v>
      </c>
    </row>
    <row r="3542" ht="14.25" hidden="1" spans="1:14">
      <c r="A3542" s="334">
        <f>档案!A3541</f>
        <v>0</v>
      </c>
      <c r="B3542" s="334">
        <f ca="1" t="shared" si="565"/>
        <v>1</v>
      </c>
      <c r="D3542" s="334">
        <f ca="1" t="shared" si="573"/>
        <v>9</v>
      </c>
      <c r="E3542" s="327">
        <f ca="1" t="shared" si="574"/>
        <v>2203</v>
      </c>
      <c r="F3542" s="327" t="str">
        <f ca="1">VLOOKUP(D3542,档案!A:C,3,FALSE)</f>
        <v>武汉开明</v>
      </c>
      <c r="G3542" s="338" t="str">
        <f ca="1">VLOOKUP(D3542,档案!A:B,2,FALSE)</f>
        <v>农商行豹澥支行310028</v>
      </c>
      <c r="H3542" s="328">
        <f ca="1" t="shared" si="566"/>
        <v>45947</v>
      </c>
      <c r="I3542" s="344" t="str">
        <f ca="1" t="shared" si="567"/>
        <v>生产部黄震报销9.13日照钢铁体检费--个人</v>
      </c>
      <c r="J3542" s="344" t="str">
        <f ca="1" t="shared" si="568"/>
        <v>付日常费用</v>
      </c>
      <c r="K3542" s="345">
        <f ca="1" t="shared" si="569"/>
        <v>0</v>
      </c>
      <c r="L3542" s="345">
        <f ca="1" t="shared" si="570"/>
        <v>110</v>
      </c>
      <c r="M3542" s="345">
        <f ca="1" t="shared" si="571"/>
        <v>246508.280000001</v>
      </c>
      <c r="N3542" s="345">
        <f ca="1" t="shared" si="572"/>
        <v>0</v>
      </c>
    </row>
    <row r="3543" ht="14.25" hidden="1" spans="1:14">
      <c r="A3543" s="334">
        <f>档案!A3542</f>
        <v>0</v>
      </c>
      <c r="B3543" s="334">
        <f ca="1" t="shared" si="565"/>
        <v>1</v>
      </c>
      <c r="D3543" s="334">
        <f ca="1" t="shared" si="573"/>
        <v>9</v>
      </c>
      <c r="E3543" s="327">
        <f ca="1" t="shared" si="574"/>
        <v>2204</v>
      </c>
      <c r="F3543" s="327" t="str">
        <f ca="1">VLOOKUP(D3543,档案!A:C,3,FALSE)</f>
        <v>武汉开明</v>
      </c>
      <c r="G3543" s="338" t="str">
        <f ca="1">VLOOKUP(D3543,档案!A:B,2,FALSE)</f>
        <v>农商行豹澥支行310028</v>
      </c>
      <c r="H3543" s="328">
        <f ca="1" t="shared" si="566"/>
        <v>45947</v>
      </c>
      <c r="I3543" s="344" t="str">
        <f ca="1" t="shared" si="567"/>
        <v>生产部黄震报销阿拉伯化肥采购工器具及开工资料打印费--个人</v>
      </c>
      <c r="J3543" s="344" t="str">
        <f ca="1" t="shared" si="568"/>
        <v>付日常费用</v>
      </c>
      <c r="K3543" s="345">
        <f ca="1" t="shared" si="569"/>
        <v>0</v>
      </c>
      <c r="L3543" s="345">
        <f ca="1" t="shared" si="570"/>
        <v>1748.4</v>
      </c>
      <c r="M3543" s="345">
        <f ca="1" t="shared" si="571"/>
        <v>244759.880000001</v>
      </c>
      <c r="N3543" s="345">
        <f ca="1" t="shared" si="572"/>
        <v>0</v>
      </c>
    </row>
    <row r="3544" ht="14.25" hidden="1" spans="1:14">
      <c r="A3544" s="334">
        <f>档案!A3543</f>
        <v>0</v>
      </c>
      <c r="B3544" s="334">
        <f ca="1" t="shared" si="565"/>
        <v>1</v>
      </c>
      <c r="D3544" s="334">
        <f ca="1" t="shared" si="573"/>
        <v>9</v>
      </c>
      <c r="E3544" s="327">
        <f ca="1" t="shared" si="574"/>
        <v>2205</v>
      </c>
      <c r="F3544" s="327" t="str">
        <f ca="1">VLOOKUP(D3544,档案!A:C,3,FALSE)</f>
        <v>武汉开明</v>
      </c>
      <c r="G3544" s="338" t="str">
        <f ca="1">VLOOKUP(D3544,档案!A:B,2,FALSE)</f>
        <v>农商行豹澥支行310028</v>
      </c>
      <c r="H3544" s="328">
        <f ca="1" t="shared" si="566"/>
        <v>45947</v>
      </c>
      <c r="I3544" s="344" t="str">
        <f ca="1" t="shared" si="567"/>
        <v>生产部宋超报销新疆伊钢项目现场吊车费用--个人</v>
      </c>
      <c r="J3544" s="344" t="str">
        <f ca="1" t="shared" si="568"/>
        <v>付日常费用</v>
      </c>
      <c r="K3544" s="345">
        <f ca="1" t="shared" si="569"/>
        <v>0</v>
      </c>
      <c r="L3544" s="345">
        <f ca="1" t="shared" si="570"/>
        <v>4500</v>
      </c>
      <c r="M3544" s="345">
        <f ca="1" t="shared" si="571"/>
        <v>240259.880000001</v>
      </c>
      <c r="N3544" s="345">
        <f ca="1" t="shared" si="572"/>
        <v>0</v>
      </c>
    </row>
    <row r="3545" ht="14.25" hidden="1" spans="1:14">
      <c r="A3545" s="334">
        <f>档案!A3544</f>
        <v>0</v>
      </c>
      <c r="B3545" s="334">
        <f ca="1" t="shared" si="565"/>
        <v>1</v>
      </c>
      <c r="D3545" s="334">
        <f ca="1" t="shared" si="573"/>
        <v>9</v>
      </c>
      <c r="E3545" s="327">
        <f ca="1" t="shared" si="574"/>
        <v>2206</v>
      </c>
      <c r="F3545" s="327" t="str">
        <f ca="1">VLOOKUP(D3545,档案!A:C,3,FALSE)</f>
        <v>武汉开明</v>
      </c>
      <c r="G3545" s="338" t="str">
        <f ca="1">VLOOKUP(D3545,档案!A:B,2,FALSE)</f>
        <v>农商行豹澥支行310028</v>
      </c>
      <c r="H3545" s="328">
        <f ca="1" t="shared" si="566"/>
        <v>45947</v>
      </c>
      <c r="I3545" s="344" t="str">
        <f ca="1" t="shared" si="567"/>
        <v>生产部宋超报销9.27-9.28新疆伊犁钢铁交通费--个人</v>
      </c>
      <c r="J3545" s="344" t="str">
        <f ca="1" t="shared" si="568"/>
        <v>付日常费用</v>
      </c>
      <c r="K3545" s="345">
        <f ca="1" t="shared" si="569"/>
        <v>0</v>
      </c>
      <c r="L3545" s="345">
        <f ca="1" t="shared" si="570"/>
        <v>1231</v>
      </c>
      <c r="M3545" s="345">
        <f ca="1" t="shared" si="571"/>
        <v>239028.880000001</v>
      </c>
      <c r="N3545" s="345">
        <f ca="1" t="shared" si="572"/>
        <v>0</v>
      </c>
    </row>
    <row r="3546" ht="14.25" hidden="1" spans="1:14">
      <c r="A3546" s="334">
        <f>档案!A3545</f>
        <v>0</v>
      </c>
      <c r="B3546" s="334">
        <f ca="1" t="shared" si="565"/>
        <v>1</v>
      </c>
      <c r="D3546" s="334">
        <f ca="1" t="shared" si="573"/>
        <v>9</v>
      </c>
      <c r="E3546" s="327">
        <f ca="1" t="shared" si="574"/>
        <v>2207</v>
      </c>
      <c r="F3546" s="327" t="str">
        <f ca="1">VLOOKUP(D3546,档案!A:C,3,FALSE)</f>
        <v>武汉开明</v>
      </c>
      <c r="G3546" s="338" t="str">
        <f ca="1">VLOOKUP(D3546,档案!A:B,2,FALSE)</f>
        <v>农商行豹澥支行310028</v>
      </c>
      <c r="H3546" s="328">
        <f ca="1" t="shared" si="566"/>
        <v>45947</v>
      </c>
      <c r="I3546" s="344" t="str">
        <f ca="1" t="shared" si="567"/>
        <v>生产部宋超报销9.18/9.25零星采购材料费--个人</v>
      </c>
      <c r="J3546" s="344" t="str">
        <f ca="1" t="shared" si="568"/>
        <v>付日常费用</v>
      </c>
      <c r="K3546" s="345">
        <f ca="1" t="shared" si="569"/>
        <v>0</v>
      </c>
      <c r="L3546" s="345">
        <f ca="1" t="shared" si="570"/>
        <v>232</v>
      </c>
      <c r="M3546" s="345">
        <f ca="1" t="shared" si="571"/>
        <v>238796.880000001</v>
      </c>
      <c r="N3546" s="345">
        <f ca="1" t="shared" si="572"/>
        <v>0</v>
      </c>
    </row>
    <row r="3547" ht="14.25" hidden="1" spans="1:14">
      <c r="A3547" s="334">
        <f>档案!A3546</f>
        <v>0</v>
      </c>
      <c r="B3547" s="334">
        <f ca="1" t="shared" si="565"/>
        <v>1</v>
      </c>
      <c r="D3547" s="334">
        <f ca="1" t="shared" si="573"/>
        <v>9</v>
      </c>
      <c r="E3547" s="327">
        <f ca="1" t="shared" si="574"/>
        <v>2208</v>
      </c>
      <c r="F3547" s="327" t="str">
        <f ca="1">VLOOKUP(D3547,档案!A:C,3,FALSE)</f>
        <v>武汉开明</v>
      </c>
      <c r="G3547" s="338" t="str">
        <f ca="1">VLOOKUP(D3547,档案!A:B,2,FALSE)</f>
        <v>农商行豹澥支行310028</v>
      </c>
      <c r="H3547" s="328">
        <f ca="1" t="shared" si="566"/>
        <v>45947</v>
      </c>
      <c r="I3547" s="344" t="str">
        <f ca="1" t="shared" si="567"/>
        <v>生产部张月用款新洋丰外协人员工资付林全意--个人</v>
      </c>
      <c r="J3547" s="344" t="str">
        <f ca="1" t="shared" si="568"/>
        <v>付日常费用</v>
      </c>
      <c r="K3547" s="345">
        <f ca="1" t="shared" si="569"/>
        <v>0</v>
      </c>
      <c r="L3547" s="345">
        <f ca="1" t="shared" si="570"/>
        <v>34557</v>
      </c>
      <c r="M3547" s="345">
        <f ca="1" t="shared" si="571"/>
        <v>204239.880000001</v>
      </c>
      <c r="N3547" s="345">
        <f ca="1" t="shared" si="572"/>
        <v>0</v>
      </c>
    </row>
    <row r="3548" ht="14.25" hidden="1" spans="1:14">
      <c r="A3548" s="334">
        <f>档案!A3547</f>
        <v>0</v>
      </c>
      <c r="B3548" s="334">
        <f ca="1" t="shared" si="565"/>
        <v>1</v>
      </c>
      <c r="D3548" s="334">
        <f ca="1" t="shared" si="573"/>
        <v>9</v>
      </c>
      <c r="E3548" s="327">
        <f ca="1" t="shared" si="574"/>
        <v>2209</v>
      </c>
      <c r="F3548" s="327" t="str">
        <f ca="1">VLOOKUP(D3548,档案!A:C,3,FALSE)</f>
        <v>武汉开明</v>
      </c>
      <c r="G3548" s="338" t="str">
        <f ca="1">VLOOKUP(D3548,档案!A:B,2,FALSE)</f>
        <v>农商行豹澥支行310028</v>
      </c>
      <c r="H3548" s="328">
        <f ca="1" t="shared" si="566"/>
        <v>45947</v>
      </c>
      <c r="I3548" s="344" t="str">
        <f ca="1" t="shared" si="567"/>
        <v>生产部马全花报销青海发投闪发器整改项目采购油漆 美纹纸 螺丝 铁皮剪刀 保温铝皮--个人</v>
      </c>
      <c r="J3548" s="344" t="str">
        <f ca="1" t="shared" si="568"/>
        <v>付日常费用</v>
      </c>
      <c r="K3548" s="345">
        <f ca="1" t="shared" si="569"/>
        <v>0</v>
      </c>
      <c r="L3548" s="345">
        <f ca="1" t="shared" si="570"/>
        <v>265</v>
      </c>
      <c r="M3548" s="345">
        <f ca="1" t="shared" si="571"/>
        <v>203974.880000001</v>
      </c>
      <c r="N3548" s="345">
        <f ca="1" t="shared" si="572"/>
        <v>0</v>
      </c>
    </row>
    <row r="3549" ht="14.25" hidden="1" spans="1:14">
      <c r="A3549" s="334">
        <f>档案!A3548</f>
        <v>0</v>
      </c>
      <c r="B3549" s="334">
        <f ca="1" t="shared" si="565"/>
        <v>1</v>
      </c>
      <c r="D3549" s="334">
        <f ca="1" t="shared" si="573"/>
        <v>9</v>
      </c>
      <c r="E3549" s="327">
        <f ca="1" t="shared" si="574"/>
        <v>2210</v>
      </c>
      <c r="F3549" s="327" t="str">
        <f ca="1">VLOOKUP(D3549,档案!A:C,3,FALSE)</f>
        <v>武汉开明</v>
      </c>
      <c r="G3549" s="338" t="str">
        <f ca="1">VLOOKUP(D3549,档案!A:B,2,FALSE)</f>
        <v>农商行豹澥支行310028</v>
      </c>
      <c r="H3549" s="328">
        <f ca="1" t="shared" si="566"/>
        <v>45947</v>
      </c>
      <c r="I3549" s="344" t="str">
        <f ca="1" t="shared" si="567"/>
        <v>生产部马全花报销青海发投热电车间锅炉喷水减温器更换采购T50焊丝，焊条3.2，口罩，锁子 管子 卡子 接头 透明胶带 胶布 帆布手套--个人</v>
      </c>
      <c r="J3549" s="344" t="str">
        <f ca="1" t="shared" si="568"/>
        <v>付日常费用</v>
      </c>
      <c r="K3549" s="345">
        <f ca="1" t="shared" si="569"/>
        <v>0</v>
      </c>
      <c r="L3549" s="345">
        <f ca="1" t="shared" si="570"/>
        <v>724</v>
      </c>
      <c r="M3549" s="345">
        <f ca="1" t="shared" si="571"/>
        <v>203250.880000001</v>
      </c>
      <c r="N3549" s="345">
        <f ca="1" t="shared" si="572"/>
        <v>0</v>
      </c>
    </row>
    <row r="3550" ht="14.25" hidden="1" spans="1:14">
      <c r="A3550" s="334">
        <f>档案!A3549</f>
        <v>0</v>
      </c>
      <c r="B3550" s="334">
        <f ca="1" t="shared" si="565"/>
        <v>1</v>
      </c>
      <c r="D3550" s="334">
        <f ca="1" t="shared" si="573"/>
        <v>9</v>
      </c>
      <c r="E3550" s="327">
        <f ca="1" t="shared" si="574"/>
        <v>2211</v>
      </c>
      <c r="F3550" s="327" t="str">
        <f ca="1">VLOOKUP(D3550,档案!A:C,3,FALSE)</f>
        <v>武汉开明</v>
      </c>
      <c r="G3550" s="338" t="str">
        <f ca="1">VLOOKUP(D3550,档案!A:B,2,FALSE)</f>
        <v>农商行豹澥支行310028</v>
      </c>
      <c r="H3550" s="328">
        <f ca="1" t="shared" si="566"/>
        <v>45947</v>
      </c>
      <c r="I3550" s="344" t="str">
        <f ca="1" t="shared" si="567"/>
        <v>转武汉宁波银行</v>
      </c>
      <c r="J3550" s="344" t="str">
        <f ca="1" t="shared" si="568"/>
        <v>转出他行或提现</v>
      </c>
      <c r="K3550" s="345">
        <f ca="1" t="shared" si="569"/>
        <v>0</v>
      </c>
      <c r="L3550" s="345">
        <f ca="1" t="shared" si="570"/>
        <v>70000</v>
      </c>
      <c r="M3550" s="345">
        <f ca="1" t="shared" si="571"/>
        <v>133250.880000001</v>
      </c>
      <c r="N3550" s="345">
        <f ca="1" t="shared" si="572"/>
        <v>0</v>
      </c>
    </row>
    <row r="3551" ht="14.25" hidden="1" spans="1:14">
      <c r="A3551" s="334">
        <f>档案!A3550</f>
        <v>0</v>
      </c>
      <c r="B3551" s="334">
        <f ca="1" t="shared" si="565"/>
        <v>1</v>
      </c>
      <c r="D3551" s="334">
        <f ca="1" t="shared" si="573"/>
        <v>9</v>
      </c>
      <c r="E3551" s="327">
        <f ca="1" t="shared" si="574"/>
        <v>2212</v>
      </c>
      <c r="F3551" s="327" t="str">
        <f ca="1">VLOOKUP(D3551,档案!A:C,3,FALSE)</f>
        <v>武汉开明</v>
      </c>
      <c r="G3551" s="338" t="str">
        <f ca="1">VLOOKUP(D3551,档案!A:B,2,FALSE)</f>
        <v>农商行豹澥支行310028</v>
      </c>
      <c r="H3551" s="328">
        <f ca="1" t="shared" si="566"/>
        <v>45947</v>
      </c>
      <c r="I3551" s="344" t="str">
        <f ca="1" t="shared" si="567"/>
        <v>武汉农商行转武汉工行</v>
      </c>
      <c r="J3551" s="344" t="str">
        <f ca="1" t="shared" si="568"/>
        <v>转出他行或提现</v>
      </c>
      <c r="K3551" s="345">
        <f ca="1" t="shared" si="569"/>
        <v>0</v>
      </c>
      <c r="L3551" s="345">
        <f ca="1" t="shared" si="570"/>
        <v>10000</v>
      </c>
      <c r="M3551" s="345">
        <f ca="1" t="shared" si="571"/>
        <v>123250.880000001</v>
      </c>
      <c r="N3551" s="345">
        <f ca="1" t="shared" si="572"/>
        <v>0</v>
      </c>
    </row>
    <row r="3552" ht="14.25" hidden="1" spans="1:14">
      <c r="A3552" s="334">
        <f>档案!A3551</f>
        <v>0</v>
      </c>
      <c r="B3552" s="334">
        <f ca="1" t="shared" si="565"/>
        <v>1</v>
      </c>
      <c r="D3552" s="334">
        <f ca="1" t="shared" si="573"/>
        <v>9</v>
      </c>
      <c r="E3552" s="327">
        <f ca="1" t="shared" si="574"/>
        <v>2213</v>
      </c>
      <c r="F3552" s="327" t="str">
        <f ca="1">VLOOKUP(D3552,档案!A:C,3,FALSE)</f>
        <v>武汉开明</v>
      </c>
      <c r="G3552" s="338" t="str">
        <f ca="1">VLOOKUP(D3552,档案!A:B,2,FALSE)</f>
        <v>农商行豹澥支行310028</v>
      </c>
      <c r="H3552" s="328">
        <f ca="1" t="shared" si="566"/>
        <v>45947</v>
      </c>
      <c r="I3552" s="344" t="str">
        <f ca="1" t="shared" si="567"/>
        <v>武汉农商行转武汉交通</v>
      </c>
      <c r="J3552" s="344" t="str">
        <f ca="1" t="shared" si="568"/>
        <v>转出他行或提现</v>
      </c>
      <c r="K3552" s="345">
        <f ca="1" t="shared" si="569"/>
        <v>0</v>
      </c>
      <c r="L3552" s="345">
        <f ca="1" t="shared" si="570"/>
        <v>10000</v>
      </c>
      <c r="M3552" s="345">
        <f ca="1" t="shared" si="571"/>
        <v>113250.880000001</v>
      </c>
      <c r="N3552" s="345">
        <f ca="1" t="shared" si="572"/>
        <v>0</v>
      </c>
    </row>
    <row r="3553" ht="14.25" hidden="1" spans="1:14">
      <c r="A3553" s="334">
        <f>档案!A3552</f>
        <v>0</v>
      </c>
      <c r="B3553" s="334">
        <f ca="1" t="shared" si="565"/>
        <v>1</v>
      </c>
      <c r="D3553" s="334">
        <f ca="1" t="shared" si="573"/>
        <v>9</v>
      </c>
      <c r="E3553" s="327">
        <f ca="1" t="shared" si="574"/>
        <v>2214</v>
      </c>
      <c r="F3553" s="327" t="str">
        <f ca="1">VLOOKUP(D3553,档案!A:C,3,FALSE)</f>
        <v>武汉开明</v>
      </c>
      <c r="G3553" s="338" t="str">
        <f ca="1">VLOOKUP(D3553,档案!A:B,2,FALSE)</f>
        <v>农商行豹澥支行310028</v>
      </c>
      <c r="H3553" s="328">
        <f ca="1" t="shared" si="566"/>
        <v>45947</v>
      </c>
      <c r="I3553" s="344" t="str">
        <f ca="1" t="shared" si="567"/>
        <v>转武汉华夏京汉支行</v>
      </c>
      <c r="J3553" s="344" t="str">
        <f ca="1" t="shared" si="568"/>
        <v>转出他行或提现</v>
      </c>
      <c r="K3553" s="345">
        <f ca="1" t="shared" si="569"/>
        <v>0</v>
      </c>
      <c r="L3553" s="345">
        <f ca="1" t="shared" si="570"/>
        <v>11000</v>
      </c>
      <c r="M3553" s="345">
        <f ca="1" t="shared" si="571"/>
        <v>102250.880000001</v>
      </c>
      <c r="N3553" s="345">
        <f ca="1" t="shared" si="572"/>
        <v>0</v>
      </c>
    </row>
    <row r="3554" ht="14.25" hidden="1" spans="1:14">
      <c r="A3554" s="334">
        <f>档案!A3553</f>
        <v>0</v>
      </c>
      <c r="B3554" s="334">
        <f ca="1" t="shared" si="565"/>
        <v>1</v>
      </c>
      <c r="D3554" s="334">
        <f ca="1" t="shared" si="573"/>
        <v>9</v>
      </c>
      <c r="E3554" s="327">
        <f ca="1" t="shared" si="574"/>
        <v>2215</v>
      </c>
      <c r="F3554" s="327" t="str">
        <f ca="1">VLOOKUP(D3554,档案!A:C,3,FALSE)</f>
        <v>武汉开明</v>
      </c>
      <c r="G3554" s="338" t="str">
        <f ca="1">VLOOKUP(D3554,档案!A:B,2,FALSE)</f>
        <v>农商行豹澥支行310028</v>
      </c>
      <c r="H3554" s="328">
        <f ca="1" t="shared" si="566"/>
        <v>45947</v>
      </c>
      <c r="I3554" s="344" t="str">
        <f ca="1" t="shared" si="567"/>
        <v>还武汉微众银行贷款</v>
      </c>
      <c r="J3554" s="344" t="str">
        <f ca="1" t="shared" si="568"/>
        <v>付日常费用</v>
      </c>
      <c r="K3554" s="345">
        <f ca="1" t="shared" si="569"/>
        <v>0</v>
      </c>
      <c r="L3554" s="345">
        <f ca="1" t="shared" si="570"/>
        <v>23479.17</v>
      </c>
      <c r="M3554" s="345">
        <f ca="1" t="shared" si="571"/>
        <v>78771.710000001</v>
      </c>
      <c r="N3554" s="345">
        <f ca="1" t="shared" si="572"/>
        <v>0</v>
      </c>
    </row>
    <row r="3555" ht="14.25" hidden="1" spans="1:14">
      <c r="A3555" s="334">
        <f>档案!A3554</f>
        <v>0</v>
      </c>
      <c r="B3555" s="334">
        <f ca="1" t="shared" si="565"/>
        <v>1</v>
      </c>
      <c r="D3555" s="334">
        <f ca="1" t="shared" si="573"/>
        <v>9</v>
      </c>
      <c r="E3555" s="327">
        <f ca="1" t="shared" si="574"/>
        <v>2216</v>
      </c>
      <c r="F3555" s="327" t="str">
        <f ca="1">VLOOKUP(D3555,档案!A:C,3,FALSE)</f>
        <v>武汉开明</v>
      </c>
      <c r="G3555" s="338" t="str">
        <f ca="1">VLOOKUP(D3555,档案!A:B,2,FALSE)</f>
        <v>农商行豹澥支行310028</v>
      </c>
      <c r="H3555" s="328">
        <f ca="1" t="shared" si="566"/>
        <v>45947</v>
      </c>
      <c r="I3555" s="344" t="str">
        <f ca="1" t="shared" si="567"/>
        <v>ETC扣款</v>
      </c>
      <c r="J3555" s="344" t="str">
        <f ca="1" t="shared" si="568"/>
        <v>项目成本</v>
      </c>
      <c r="K3555" s="345">
        <f ca="1" t="shared" si="569"/>
        <v>0</v>
      </c>
      <c r="L3555" s="345">
        <f ca="1" t="shared" si="570"/>
        <v>15.2</v>
      </c>
      <c r="M3555" s="345">
        <f ca="1" t="shared" si="571"/>
        <v>78756.510000001</v>
      </c>
      <c r="N3555" s="345">
        <f ca="1" t="shared" si="572"/>
        <v>0</v>
      </c>
    </row>
    <row r="3556" ht="14.25" hidden="1" spans="1:14">
      <c r="A3556" s="334">
        <f>档案!A3555</f>
        <v>0</v>
      </c>
      <c r="B3556" s="334">
        <f ca="1" t="shared" si="565"/>
        <v>1</v>
      </c>
      <c r="D3556" s="334">
        <f ca="1" t="shared" si="573"/>
        <v>9</v>
      </c>
      <c r="E3556" s="327">
        <f ca="1" t="shared" si="574"/>
        <v>2217</v>
      </c>
      <c r="F3556" s="327" t="str">
        <f ca="1">VLOOKUP(D3556,档案!A:C,3,FALSE)</f>
        <v>武汉开明</v>
      </c>
      <c r="G3556" s="338" t="str">
        <f ca="1">VLOOKUP(D3556,档案!A:B,2,FALSE)</f>
        <v>农商行豹澥支行310028</v>
      </c>
      <c r="H3556" s="328">
        <f ca="1" t="shared" si="566"/>
        <v>45950</v>
      </c>
      <c r="I3556" s="344" t="str">
        <f ca="1" t="shared" si="567"/>
        <v>还贷款利息</v>
      </c>
      <c r="J3556" s="344" t="str">
        <f ca="1" t="shared" si="568"/>
        <v>还借款及利息</v>
      </c>
      <c r="K3556" s="345">
        <f ca="1" t="shared" si="569"/>
        <v>0</v>
      </c>
      <c r="L3556" s="345">
        <f ca="1" t="shared" si="570"/>
        <v>7177.5</v>
      </c>
      <c r="M3556" s="345">
        <f ca="1" t="shared" si="571"/>
        <v>71579.010000001</v>
      </c>
      <c r="N3556" s="345">
        <f ca="1" t="shared" si="572"/>
        <v>0</v>
      </c>
    </row>
    <row r="3557" ht="14.25" hidden="1" spans="1:14">
      <c r="A3557" s="334">
        <f>档案!A3556</f>
        <v>0</v>
      </c>
      <c r="B3557" s="334">
        <f ca="1" t="shared" si="565"/>
        <v>1</v>
      </c>
      <c r="D3557" s="334">
        <f ca="1" t="shared" si="573"/>
        <v>9</v>
      </c>
      <c r="E3557" s="327">
        <f ca="1" t="shared" si="574"/>
        <v>2218</v>
      </c>
      <c r="F3557" s="327" t="str">
        <f ca="1">VLOOKUP(D3557,档案!A:C,3,FALSE)</f>
        <v>武汉开明</v>
      </c>
      <c r="G3557" s="338" t="str">
        <f ca="1">VLOOKUP(D3557,档案!A:B,2,FALSE)</f>
        <v>农商行豹澥支行310028</v>
      </c>
      <c r="H3557" s="328">
        <f ca="1" t="shared" si="566"/>
        <v>45950</v>
      </c>
      <c r="I3557" s="344" t="str">
        <f ca="1" t="shared" si="567"/>
        <v>还贷款利息</v>
      </c>
      <c r="J3557" s="344" t="str">
        <f ca="1" t="shared" si="568"/>
        <v>还借款及利息</v>
      </c>
      <c r="K3557" s="345">
        <f ca="1" t="shared" si="569"/>
        <v>0</v>
      </c>
      <c r="L3557" s="345">
        <f ca="1" t="shared" si="570"/>
        <v>12375</v>
      </c>
      <c r="M3557" s="345">
        <f ca="1" t="shared" si="571"/>
        <v>59204.010000001</v>
      </c>
      <c r="N3557" s="345">
        <f ca="1" t="shared" si="572"/>
        <v>0</v>
      </c>
    </row>
    <row r="3558" ht="14.25" hidden="1" spans="1:14">
      <c r="A3558" s="334">
        <f>档案!A3557</f>
        <v>0</v>
      </c>
      <c r="B3558" s="334">
        <f ca="1" t="shared" si="565"/>
        <v>1</v>
      </c>
      <c r="D3558" s="334">
        <f ca="1" t="shared" si="573"/>
        <v>9</v>
      </c>
      <c r="E3558" s="327">
        <f ca="1" t="shared" si="574"/>
        <v>2219</v>
      </c>
      <c r="F3558" s="327" t="str">
        <f ca="1">VLOOKUP(D3558,档案!A:C,3,FALSE)</f>
        <v>武汉开明</v>
      </c>
      <c r="G3558" s="338" t="str">
        <f ca="1">VLOOKUP(D3558,档案!A:B,2,FALSE)</f>
        <v>农商行豹澥支行310028</v>
      </c>
      <c r="H3558" s="328">
        <f ca="1" t="shared" si="566"/>
        <v>45950</v>
      </c>
      <c r="I3558" s="344" t="str">
        <f ca="1" t="shared" si="567"/>
        <v>收到杨万成还借支</v>
      </c>
      <c r="J3558" s="344" t="str">
        <f ca="1" t="shared" si="568"/>
        <v>其他收款</v>
      </c>
      <c r="K3558" s="345">
        <f ca="1" t="shared" si="569"/>
        <v>1606.85</v>
      </c>
      <c r="L3558" s="345">
        <f ca="1" t="shared" si="570"/>
        <v>0</v>
      </c>
      <c r="M3558" s="345">
        <f ca="1" t="shared" si="571"/>
        <v>60810.860000001</v>
      </c>
      <c r="N3558" s="345">
        <f ca="1" t="shared" si="572"/>
        <v>0</v>
      </c>
    </row>
    <row r="3559" ht="14.25" hidden="1" spans="1:14">
      <c r="A3559" s="334">
        <f>档案!A3558</f>
        <v>0</v>
      </c>
      <c r="B3559" s="334">
        <f ca="1" t="shared" si="565"/>
        <v>1</v>
      </c>
      <c r="D3559" s="334">
        <f ca="1" t="shared" si="573"/>
        <v>9</v>
      </c>
      <c r="E3559" s="327">
        <f ca="1" t="shared" si="574"/>
        <v>2220</v>
      </c>
      <c r="F3559" s="327" t="str">
        <f ca="1">VLOOKUP(D3559,档案!A:C,3,FALSE)</f>
        <v>武汉开明</v>
      </c>
      <c r="G3559" s="338" t="str">
        <f ca="1">VLOOKUP(D3559,档案!A:B,2,FALSE)</f>
        <v>农商行豹澥支行310028</v>
      </c>
      <c r="H3559" s="328">
        <f ca="1" t="shared" si="566"/>
        <v>45951</v>
      </c>
      <c r="I3559" s="344" t="str">
        <f ca="1" t="shared" si="567"/>
        <v>生产部林维用款日照钢铁外协人员尚超10月14日-10月19日工资生活费，体检，路费。付尚超--个人</v>
      </c>
      <c r="J3559" s="344" t="str">
        <f ca="1" t="shared" si="568"/>
        <v>项目成本</v>
      </c>
      <c r="K3559" s="345">
        <f ca="1" t="shared" si="569"/>
        <v>0</v>
      </c>
      <c r="L3559" s="345">
        <f ca="1" t="shared" si="570"/>
        <v>4174</v>
      </c>
      <c r="M3559" s="345">
        <f ca="1" t="shared" si="571"/>
        <v>56636.860000001</v>
      </c>
      <c r="N3559" s="345">
        <f ca="1" t="shared" si="572"/>
        <v>0</v>
      </c>
    </row>
    <row r="3560" ht="14.25" hidden="1" spans="1:14">
      <c r="A3560" s="334">
        <f>档案!A3559</f>
        <v>0</v>
      </c>
      <c r="B3560" s="334">
        <f ca="1" t="shared" si="565"/>
        <v>1</v>
      </c>
      <c r="D3560" s="334">
        <f ca="1" t="shared" si="573"/>
        <v>9</v>
      </c>
      <c r="E3560" s="327">
        <f ca="1" t="shared" si="574"/>
        <v>2221</v>
      </c>
      <c r="F3560" s="327" t="str">
        <f ca="1">VLOOKUP(D3560,档案!A:C,3,FALSE)</f>
        <v>武汉开明</v>
      </c>
      <c r="G3560" s="338" t="str">
        <f ca="1">VLOOKUP(D3560,档案!A:B,2,FALSE)</f>
        <v>农商行豹澥支行310028</v>
      </c>
      <c r="H3560" s="328">
        <f ca="1" t="shared" si="566"/>
        <v>45952</v>
      </c>
      <c r="I3560" s="344" t="str">
        <f ca="1" t="shared" si="567"/>
        <v>生产部马全花用款青海发投热电锅炉保温合同价9000元，9.30已付2千，现付2千朱超星</v>
      </c>
      <c r="J3560" s="344" t="str">
        <f ca="1" t="shared" si="568"/>
        <v>项目成本</v>
      </c>
      <c r="K3560" s="345">
        <f ca="1" t="shared" si="569"/>
        <v>0</v>
      </c>
      <c r="L3560" s="345">
        <f ca="1" t="shared" si="570"/>
        <v>2000</v>
      </c>
      <c r="M3560" s="345">
        <f ca="1" t="shared" si="571"/>
        <v>54636.860000001</v>
      </c>
      <c r="N3560" s="345">
        <f ca="1" t="shared" si="572"/>
        <v>0</v>
      </c>
    </row>
    <row r="3561" ht="14.25" hidden="1" spans="1:14">
      <c r="A3561" s="334">
        <f>档案!A3560</f>
        <v>0</v>
      </c>
      <c r="B3561" s="334">
        <f ca="1" t="shared" si="565"/>
        <v>1</v>
      </c>
      <c r="D3561" s="334">
        <f ca="1" t="shared" si="573"/>
        <v>9</v>
      </c>
      <c r="E3561" s="327">
        <f ca="1" t="shared" si="574"/>
        <v>2222</v>
      </c>
      <c r="F3561" s="327" t="str">
        <f ca="1">VLOOKUP(D3561,档案!A:C,3,FALSE)</f>
        <v>武汉开明</v>
      </c>
      <c r="G3561" s="338" t="str">
        <f ca="1">VLOOKUP(D3561,档案!A:B,2,FALSE)</f>
        <v>农商行豹澥支行310028</v>
      </c>
      <c r="H3561" s="328">
        <f ca="1" t="shared" si="566"/>
        <v>45952</v>
      </c>
      <c r="I3561" s="344" t="str">
        <f ca="1" t="shared" si="567"/>
        <v>转王金平青海发投10月外经证税费</v>
      </c>
      <c r="J3561" s="344" t="str">
        <f ca="1" t="shared" si="568"/>
        <v>项目成本</v>
      </c>
      <c r="K3561" s="345">
        <f ca="1" t="shared" si="569"/>
        <v>0</v>
      </c>
      <c r="L3561" s="345">
        <f ca="1" t="shared" si="570"/>
        <v>858.89</v>
      </c>
      <c r="M3561" s="345">
        <f ca="1" t="shared" si="571"/>
        <v>53777.970000001</v>
      </c>
      <c r="N3561" s="345">
        <f ca="1" t="shared" si="572"/>
        <v>0</v>
      </c>
    </row>
    <row r="3562" ht="14.25" hidden="1" spans="1:14">
      <c r="A3562" s="334">
        <f>档案!A3561</f>
        <v>0</v>
      </c>
      <c r="B3562" s="334">
        <f ca="1" t="shared" si="565"/>
        <v>1</v>
      </c>
      <c r="D3562" s="334">
        <f ca="1" t="shared" si="573"/>
        <v>9</v>
      </c>
      <c r="E3562" s="327">
        <f ca="1" t="shared" si="574"/>
        <v>2223</v>
      </c>
      <c r="F3562" s="327" t="str">
        <f ca="1">VLOOKUP(D3562,档案!A:C,3,FALSE)</f>
        <v>武汉开明</v>
      </c>
      <c r="G3562" s="338" t="str">
        <f ca="1">VLOOKUP(D3562,档案!A:B,2,FALSE)</f>
        <v>农商行豹澥支行310028</v>
      </c>
      <c r="H3562" s="328">
        <f ca="1" t="shared" si="566"/>
        <v>45952</v>
      </c>
      <c r="I3562" s="344" t="str">
        <f ca="1" t="shared" si="567"/>
        <v>生产部熊伟用款青海发投上清液项目和零星检修三个项目结算广联达编制付冉启栋</v>
      </c>
      <c r="J3562" s="344" t="str">
        <f ca="1" t="shared" si="568"/>
        <v>项目成本</v>
      </c>
      <c r="K3562" s="345">
        <f ca="1" t="shared" si="569"/>
        <v>0</v>
      </c>
      <c r="L3562" s="345">
        <f ca="1" t="shared" si="570"/>
        <v>800</v>
      </c>
      <c r="M3562" s="345">
        <f ca="1" t="shared" si="571"/>
        <v>52977.970000001</v>
      </c>
      <c r="N3562" s="345">
        <f ca="1" t="shared" si="572"/>
        <v>0</v>
      </c>
    </row>
    <row r="3563" ht="14.25" hidden="1" spans="1:14">
      <c r="A3563" s="334">
        <f>档案!A3562</f>
        <v>0</v>
      </c>
      <c r="B3563" s="334">
        <f ca="1" t="shared" si="565"/>
        <v>1</v>
      </c>
      <c r="D3563" s="334">
        <f ca="1" t="shared" si="573"/>
        <v>9</v>
      </c>
      <c r="E3563" s="327">
        <f ca="1" t="shared" si="574"/>
        <v>2224</v>
      </c>
      <c r="F3563" s="327" t="str">
        <f ca="1">VLOOKUP(D3563,档案!A:C,3,FALSE)</f>
        <v>武汉开明</v>
      </c>
      <c r="G3563" s="338" t="str">
        <f ca="1">VLOOKUP(D3563,档案!A:B,2,FALSE)</f>
        <v>农商行豹澥支行310028</v>
      </c>
      <c r="H3563" s="328">
        <f ca="1" t="shared" si="566"/>
        <v>45952</v>
      </c>
      <c r="I3563" s="344" t="str">
        <f ca="1" t="shared" si="567"/>
        <v>收到武汉华夏转款</v>
      </c>
      <c r="J3563" s="344" t="str">
        <f ca="1" t="shared" si="568"/>
        <v>他行转入或存现</v>
      </c>
      <c r="K3563" s="345">
        <f ca="1" t="shared" si="569"/>
        <v>59000</v>
      </c>
      <c r="L3563" s="345">
        <f ca="1" t="shared" si="570"/>
        <v>0</v>
      </c>
      <c r="M3563" s="345">
        <f ca="1" t="shared" si="571"/>
        <v>111977.970000001</v>
      </c>
      <c r="N3563" s="345">
        <f ca="1" t="shared" si="572"/>
        <v>0</v>
      </c>
    </row>
    <row r="3564" ht="14.25" hidden="1" spans="1:14">
      <c r="A3564" s="334">
        <f>档案!A3563</f>
        <v>0</v>
      </c>
      <c r="B3564" s="334">
        <f ca="1" t="shared" si="565"/>
        <v>1</v>
      </c>
      <c r="D3564" s="334">
        <f ca="1" t="shared" si="573"/>
        <v>9</v>
      </c>
      <c r="E3564" s="327">
        <f ca="1" t="shared" si="574"/>
        <v>2225</v>
      </c>
      <c r="F3564" s="327" t="str">
        <f ca="1">VLOOKUP(D3564,档案!A:C,3,FALSE)</f>
        <v>武汉开明</v>
      </c>
      <c r="G3564" s="338" t="str">
        <f ca="1">VLOOKUP(D3564,档案!A:B,2,FALSE)</f>
        <v>农商行豹澥支行310028</v>
      </c>
      <c r="H3564" s="328">
        <f ca="1" t="shared" si="566"/>
        <v>45954</v>
      </c>
      <c r="I3564" s="344" t="str">
        <f ca="1" t="shared" si="567"/>
        <v>ETC扣款</v>
      </c>
      <c r="J3564" s="344" t="str">
        <f ca="1" t="shared" si="568"/>
        <v>项目成本</v>
      </c>
      <c r="K3564" s="345">
        <f ca="1" t="shared" si="569"/>
        <v>0</v>
      </c>
      <c r="L3564" s="345">
        <f ca="1" t="shared" si="570"/>
        <v>286.44</v>
      </c>
      <c r="M3564" s="345">
        <f ca="1" t="shared" si="571"/>
        <v>111691.530000001</v>
      </c>
      <c r="N3564" s="345">
        <f ca="1" t="shared" si="572"/>
        <v>0</v>
      </c>
    </row>
    <row r="3565" ht="14.25" hidden="1" spans="1:14">
      <c r="A3565" s="334">
        <f>档案!A3564</f>
        <v>0</v>
      </c>
      <c r="B3565" s="334">
        <f ca="1" t="shared" si="565"/>
        <v>1</v>
      </c>
      <c r="D3565" s="334">
        <f ca="1" t="shared" si="573"/>
        <v>9</v>
      </c>
      <c r="E3565" s="327">
        <f ca="1" t="shared" si="574"/>
        <v>2226</v>
      </c>
      <c r="F3565" s="327" t="str">
        <f ca="1">VLOOKUP(D3565,档案!A:C,3,FALSE)</f>
        <v>武汉开明</v>
      </c>
      <c r="G3565" s="338" t="str">
        <f ca="1">VLOOKUP(D3565,档案!A:B,2,FALSE)</f>
        <v>农商行豹澥支行310028</v>
      </c>
      <c r="H3565" s="328">
        <f ca="1" t="shared" si="566"/>
        <v>45954</v>
      </c>
      <c r="I3565" s="344" t="str">
        <f ca="1" t="shared" si="567"/>
        <v>综合部蒋霞报销阜阳皖润电力有限公司项目需要安排余永昕考安全负责人证费用--个人</v>
      </c>
      <c r="J3565" s="344" t="str">
        <f ca="1" t="shared" si="568"/>
        <v>项目成本</v>
      </c>
      <c r="K3565" s="345">
        <f ca="1" t="shared" si="569"/>
        <v>0</v>
      </c>
      <c r="L3565" s="345">
        <f ca="1" t="shared" si="570"/>
        <v>410</v>
      </c>
      <c r="M3565" s="345">
        <f ca="1" t="shared" si="571"/>
        <v>111281.530000001</v>
      </c>
      <c r="N3565" s="345">
        <f ca="1" t="shared" si="572"/>
        <v>0</v>
      </c>
    </row>
    <row r="3566" ht="14.25" hidden="1" spans="1:14">
      <c r="A3566" s="334">
        <f>档案!A3565</f>
        <v>0</v>
      </c>
      <c r="B3566" s="334">
        <f ca="1" t="shared" si="565"/>
        <v>1</v>
      </c>
      <c r="D3566" s="334">
        <f ca="1" t="shared" si="573"/>
        <v>9</v>
      </c>
      <c r="E3566" s="327">
        <f ca="1" t="shared" si="574"/>
        <v>2227</v>
      </c>
      <c r="F3566" s="327" t="str">
        <f ca="1">VLOOKUP(D3566,档案!A:C,3,FALSE)</f>
        <v>武汉开明</v>
      </c>
      <c r="G3566" s="338" t="str">
        <f ca="1">VLOOKUP(D3566,档案!A:B,2,FALSE)</f>
        <v>农商行豹澥支行310028</v>
      </c>
      <c r="H3566" s="328">
        <f ca="1" t="shared" si="566"/>
        <v>45954</v>
      </c>
      <c r="I3566" s="344" t="str">
        <f ca="1" t="shared" si="567"/>
        <v>综合部蒋霞用款鄂A685CW全险10222.91元，保险日期：2025.10.31-2026.10.31付中国人民财产保险股份有限公司武汉市分公司车商营业部--公司</v>
      </c>
      <c r="J3566" s="344" t="str">
        <f ca="1" t="shared" si="568"/>
        <v>项目成本</v>
      </c>
      <c r="K3566" s="345">
        <f ca="1" t="shared" si="569"/>
        <v>0</v>
      </c>
      <c r="L3566" s="345">
        <f ca="1" t="shared" si="570"/>
        <v>10222.91</v>
      </c>
      <c r="M3566" s="345">
        <f ca="1" t="shared" si="571"/>
        <v>101058.620000001</v>
      </c>
      <c r="N3566" s="345">
        <f ca="1" t="shared" si="572"/>
        <v>0</v>
      </c>
    </row>
    <row r="3567" ht="14.25" hidden="1" spans="1:14">
      <c r="A3567" s="334">
        <f>档案!A3566</f>
        <v>0</v>
      </c>
      <c r="B3567" s="334">
        <f ca="1" t="shared" si="565"/>
        <v>1</v>
      </c>
      <c r="D3567" s="334">
        <f ca="1" t="shared" si="573"/>
        <v>9</v>
      </c>
      <c r="E3567" s="327">
        <f ca="1" t="shared" si="574"/>
        <v>2228</v>
      </c>
      <c r="F3567" s="327" t="str">
        <f ca="1">VLOOKUP(D3567,档案!A:C,3,FALSE)</f>
        <v>武汉开明</v>
      </c>
      <c r="G3567" s="338" t="str">
        <f ca="1">VLOOKUP(D3567,档案!A:B,2,FALSE)</f>
        <v>农商行豹澥支行310028</v>
      </c>
      <c r="H3567" s="328">
        <f ca="1" t="shared" si="566"/>
        <v>45954</v>
      </c>
      <c r="I3567" s="344" t="str">
        <f ca="1" t="shared" si="567"/>
        <v>生产部宋超报销10.11新疆伊犁钢铁交通费--个人</v>
      </c>
      <c r="J3567" s="344" t="str">
        <f ca="1" t="shared" si="568"/>
        <v>项目成本</v>
      </c>
      <c r="K3567" s="345">
        <f ca="1" t="shared" si="569"/>
        <v>0</v>
      </c>
      <c r="L3567" s="345">
        <f ca="1" t="shared" si="570"/>
        <v>1198</v>
      </c>
      <c r="M3567" s="345">
        <f ca="1" t="shared" si="571"/>
        <v>99860.620000001</v>
      </c>
      <c r="N3567" s="345">
        <f ca="1" t="shared" si="572"/>
        <v>0</v>
      </c>
    </row>
    <row r="3568" ht="14.25" hidden="1" spans="1:14">
      <c r="A3568" s="334">
        <f>档案!A3567</f>
        <v>0</v>
      </c>
      <c r="B3568" s="334">
        <f ca="1" t="shared" si="565"/>
        <v>1</v>
      </c>
      <c r="D3568" s="334">
        <f ca="1" t="shared" si="573"/>
        <v>9</v>
      </c>
      <c r="E3568" s="327">
        <f ca="1" t="shared" si="574"/>
        <v>2229</v>
      </c>
      <c r="F3568" s="327" t="str">
        <f ca="1">VLOOKUP(D3568,档案!A:C,3,FALSE)</f>
        <v>武汉开明</v>
      </c>
      <c r="G3568" s="338" t="str">
        <f ca="1">VLOOKUP(D3568,档案!A:B,2,FALSE)</f>
        <v>农商行豹澥支行310028</v>
      </c>
      <c r="H3568" s="328">
        <f ca="1" t="shared" si="566"/>
        <v>45954</v>
      </c>
      <c r="I3568" s="344" t="str">
        <f ca="1" t="shared" si="567"/>
        <v>生产部马全花报销青海发投购买黑白打印机硒鼓--个人</v>
      </c>
      <c r="J3568" s="344" t="str">
        <f ca="1" t="shared" si="568"/>
        <v>项目成本</v>
      </c>
      <c r="K3568" s="345">
        <f ca="1" t="shared" si="569"/>
        <v>0</v>
      </c>
      <c r="L3568" s="345">
        <f ca="1" t="shared" si="570"/>
        <v>160</v>
      </c>
      <c r="M3568" s="345">
        <f ca="1" t="shared" si="571"/>
        <v>99700.620000001</v>
      </c>
      <c r="N3568" s="345">
        <f ca="1" t="shared" si="572"/>
        <v>0</v>
      </c>
    </row>
    <row r="3569" ht="14.25" hidden="1" spans="1:14">
      <c r="A3569" s="334">
        <f>档案!A3568</f>
        <v>0</v>
      </c>
      <c r="B3569" s="334">
        <f ca="1" t="shared" si="565"/>
        <v>1</v>
      </c>
      <c r="D3569" s="334">
        <f ca="1" t="shared" si="573"/>
        <v>9</v>
      </c>
      <c r="E3569" s="327">
        <f ca="1" t="shared" si="574"/>
        <v>2230</v>
      </c>
      <c r="F3569" s="327" t="str">
        <f ca="1">VLOOKUP(D3569,档案!A:C,3,FALSE)</f>
        <v>武汉开明</v>
      </c>
      <c r="G3569" s="338" t="str">
        <f ca="1">VLOOKUP(D3569,档案!A:B,2,FALSE)</f>
        <v>农商行豹澥支行310028</v>
      </c>
      <c r="H3569" s="328">
        <f ca="1" t="shared" si="566"/>
        <v>45954</v>
      </c>
      <c r="I3569" s="344" t="str">
        <f ca="1" t="shared" si="567"/>
        <v>生产部朱太礼报销10.9日到日照钢铁窑检修及调整交通费--个人</v>
      </c>
      <c r="J3569" s="344" t="str">
        <f ca="1" t="shared" si="568"/>
        <v>项目成本</v>
      </c>
      <c r="K3569" s="345">
        <f ca="1" t="shared" si="569"/>
        <v>0</v>
      </c>
      <c r="L3569" s="345">
        <f ca="1" t="shared" si="570"/>
        <v>206</v>
      </c>
      <c r="M3569" s="345">
        <f ca="1" t="shared" si="571"/>
        <v>99494.620000001</v>
      </c>
      <c r="N3569" s="345">
        <f ca="1" t="shared" si="572"/>
        <v>0</v>
      </c>
    </row>
    <row r="3570" ht="14.25" hidden="1" spans="1:14">
      <c r="A3570" s="334">
        <f>档案!A3569</f>
        <v>0</v>
      </c>
      <c r="B3570" s="334">
        <f ca="1" t="shared" si="565"/>
        <v>1</v>
      </c>
      <c r="D3570" s="334">
        <f ca="1" t="shared" si="573"/>
        <v>9</v>
      </c>
      <c r="E3570" s="327">
        <f ca="1" t="shared" si="574"/>
        <v>2231</v>
      </c>
      <c r="F3570" s="327" t="str">
        <f ca="1">VLOOKUP(D3570,档案!A:C,3,FALSE)</f>
        <v>武汉开明</v>
      </c>
      <c r="G3570" s="338" t="str">
        <f ca="1">VLOOKUP(D3570,档案!A:B,2,FALSE)</f>
        <v>农商行豹澥支行310028</v>
      </c>
      <c r="H3570" s="328">
        <f ca="1" t="shared" si="566"/>
        <v>45954</v>
      </c>
      <c r="I3570" s="344" t="str">
        <f ca="1" t="shared" si="567"/>
        <v>生产部宋超报销新疆伊犁钢铁零星采购材料费--个人</v>
      </c>
      <c r="J3570" s="344" t="str">
        <f ca="1" t="shared" si="568"/>
        <v>项目成本</v>
      </c>
      <c r="K3570" s="345">
        <f ca="1" t="shared" si="569"/>
        <v>0</v>
      </c>
      <c r="L3570" s="345">
        <f ca="1" t="shared" si="570"/>
        <v>237</v>
      </c>
      <c r="M3570" s="345">
        <f ca="1" t="shared" si="571"/>
        <v>99257.620000001</v>
      </c>
      <c r="N3570" s="345">
        <f ca="1" t="shared" si="572"/>
        <v>0</v>
      </c>
    </row>
    <row r="3571" ht="14.25" hidden="1" spans="1:14">
      <c r="A3571" s="334">
        <f>档案!A3570</f>
        <v>0</v>
      </c>
      <c r="B3571" s="334">
        <f ca="1" t="shared" si="565"/>
        <v>1</v>
      </c>
      <c r="D3571" s="334">
        <f ca="1" t="shared" si="573"/>
        <v>9</v>
      </c>
      <c r="E3571" s="327">
        <f ca="1" t="shared" si="574"/>
        <v>2232</v>
      </c>
      <c r="F3571" s="327" t="str">
        <f ca="1">VLOOKUP(D3571,档案!A:C,3,FALSE)</f>
        <v>武汉开明</v>
      </c>
      <c r="G3571" s="338" t="str">
        <f ca="1">VLOOKUP(D3571,档案!A:B,2,FALSE)</f>
        <v>农商行豹澥支行310028</v>
      </c>
      <c r="H3571" s="328">
        <f ca="1" t="shared" si="566"/>
        <v>45954</v>
      </c>
      <c r="I3571" s="344" t="str">
        <f ca="1" t="shared" si="567"/>
        <v>生产部张月用款阿拉伯化肥外协人员交通费付林全意--个人</v>
      </c>
      <c r="J3571" s="344" t="str">
        <f ca="1" t="shared" si="568"/>
        <v>项目成本</v>
      </c>
      <c r="K3571" s="345">
        <f ca="1" t="shared" si="569"/>
        <v>0</v>
      </c>
      <c r="L3571" s="345">
        <f ca="1" t="shared" si="570"/>
        <v>917</v>
      </c>
      <c r="M3571" s="345">
        <f ca="1" t="shared" si="571"/>
        <v>98340.620000001</v>
      </c>
      <c r="N3571" s="345">
        <f ca="1" t="shared" si="572"/>
        <v>0</v>
      </c>
    </row>
    <row r="3572" ht="14.25" hidden="1" spans="1:14">
      <c r="A3572" s="334">
        <f>档案!A3571</f>
        <v>0</v>
      </c>
      <c r="B3572" s="334">
        <f ca="1" t="shared" si="565"/>
        <v>1</v>
      </c>
      <c r="D3572" s="334">
        <f ca="1" t="shared" si="573"/>
        <v>9</v>
      </c>
      <c r="E3572" s="327">
        <f ca="1" t="shared" si="574"/>
        <v>2233</v>
      </c>
      <c r="F3572" s="327" t="str">
        <f ca="1">VLOOKUP(D3572,档案!A:C,3,FALSE)</f>
        <v>武汉开明</v>
      </c>
      <c r="G3572" s="338" t="str">
        <f ca="1">VLOOKUP(D3572,档案!A:B,2,FALSE)</f>
        <v>农商行豹澥支行310028</v>
      </c>
      <c r="H3572" s="328">
        <f ca="1" t="shared" si="566"/>
        <v>45954</v>
      </c>
      <c r="I3572" s="344" t="str">
        <f ca="1" t="shared" si="567"/>
        <v>转林全意</v>
      </c>
      <c r="J3572" s="344" t="str">
        <f ca="1" t="shared" si="568"/>
        <v>付日常费用</v>
      </c>
      <c r="K3572" s="345">
        <f ca="1" t="shared" si="569"/>
        <v>0</v>
      </c>
      <c r="L3572" s="345">
        <f ca="1" t="shared" si="570"/>
        <v>20000</v>
      </c>
      <c r="M3572" s="345">
        <f ca="1" t="shared" si="571"/>
        <v>78340.620000001</v>
      </c>
      <c r="N3572" s="345">
        <f ca="1" t="shared" si="572"/>
        <v>0</v>
      </c>
    </row>
    <row r="3573" ht="14.25" hidden="1" spans="1:14">
      <c r="A3573" s="334">
        <f>档案!A3572</f>
        <v>0</v>
      </c>
      <c r="B3573" s="334">
        <f ca="1" t="shared" si="565"/>
        <v>1</v>
      </c>
      <c r="D3573" s="334">
        <f ca="1" t="shared" si="573"/>
        <v>9</v>
      </c>
      <c r="E3573" s="327">
        <f ca="1" t="shared" si="574"/>
        <v>2234</v>
      </c>
      <c r="F3573" s="327" t="str">
        <f ca="1">VLOOKUP(D3573,档案!A:C,3,FALSE)</f>
        <v>武汉开明</v>
      </c>
      <c r="G3573" s="338" t="str">
        <f ca="1">VLOOKUP(D3573,档案!A:B,2,FALSE)</f>
        <v>农商行豹澥支行310028</v>
      </c>
      <c r="H3573" s="328">
        <f ca="1" t="shared" si="566"/>
        <v>45954</v>
      </c>
      <c r="I3573" s="344" t="str">
        <f ca="1" t="shared" si="567"/>
        <v>ETC扣款</v>
      </c>
      <c r="J3573" s="344" t="str">
        <f ca="1" t="shared" si="568"/>
        <v>项目成本</v>
      </c>
      <c r="K3573" s="345">
        <f ca="1" t="shared" si="569"/>
        <v>0</v>
      </c>
      <c r="L3573" s="345">
        <f ca="1" t="shared" si="570"/>
        <v>50.53</v>
      </c>
      <c r="M3573" s="345">
        <f ca="1" t="shared" si="571"/>
        <v>78290.090000001</v>
      </c>
      <c r="N3573" s="345">
        <f ca="1" t="shared" si="572"/>
        <v>0</v>
      </c>
    </row>
    <row r="3574" ht="14.25" hidden="1" spans="1:14">
      <c r="A3574" s="334">
        <f>档案!A3573</f>
        <v>0</v>
      </c>
      <c r="B3574" s="334">
        <f ca="1" t="shared" si="565"/>
        <v>1</v>
      </c>
      <c r="D3574" s="334">
        <f ca="1" t="shared" si="573"/>
        <v>9</v>
      </c>
      <c r="E3574" s="327">
        <f ca="1" t="shared" si="574"/>
        <v>2235</v>
      </c>
      <c r="F3574" s="327" t="str">
        <f ca="1">VLOOKUP(D3574,档案!A:C,3,FALSE)</f>
        <v>武汉开明</v>
      </c>
      <c r="G3574" s="338" t="str">
        <f ca="1">VLOOKUP(D3574,档案!A:B,2,FALSE)</f>
        <v>农商行豹澥支行310028</v>
      </c>
      <c r="H3574" s="328">
        <f ca="1" t="shared" si="566"/>
        <v>45954</v>
      </c>
      <c r="I3574" s="344" t="str">
        <f ca="1" t="shared" si="567"/>
        <v>ETC扣款</v>
      </c>
      <c r="J3574" s="344" t="str">
        <f ca="1" t="shared" si="568"/>
        <v>项目成本</v>
      </c>
      <c r="K3574" s="345">
        <f ca="1" t="shared" si="569"/>
        <v>0</v>
      </c>
      <c r="L3574" s="345">
        <f ca="1" t="shared" si="570"/>
        <v>19</v>
      </c>
      <c r="M3574" s="345">
        <f ca="1" t="shared" si="571"/>
        <v>78271.090000001</v>
      </c>
      <c r="N3574" s="345">
        <f ca="1" t="shared" si="572"/>
        <v>0</v>
      </c>
    </row>
    <row r="3575" ht="14.25" hidden="1" spans="1:14">
      <c r="A3575" s="334">
        <f>档案!A3574</f>
        <v>0</v>
      </c>
      <c r="B3575" s="334">
        <f ca="1" t="shared" si="565"/>
        <v>1</v>
      </c>
      <c r="D3575" s="334">
        <f ca="1" t="shared" si="573"/>
        <v>9</v>
      </c>
      <c r="E3575" s="327">
        <f ca="1" t="shared" si="574"/>
        <v>2236</v>
      </c>
      <c r="F3575" s="327" t="str">
        <f ca="1">VLOOKUP(D3575,档案!A:C,3,FALSE)</f>
        <v>武汉开明</v>
      </c>
      <c r="G3575" s="338" t="str">
        <f ca="1">VLOOKUP(D3575,档案!A:B,2,FALSE)</f>
        <v>农商行豹澥支行310028</v>
      </c>
      <c r="H3575" s="328">
        <f ca="1" t="shared" si="566"/>
        <v>45955</v>
      </c>
      <c r="I3575" s="344" t="str">
        <f ca="1" t="shared" si="567"/>
        <v>ETC扣款</v>
      </c>
      <c r="J3575" s="344" t="str">
        <f ca="1" t="shared" si="568"/>
        <v>项目成本</v>
      </c>
      <c r="K3575" s="345">
        <f ca="1" t="shared" si="569"/>
        <v>0</v>
      </c>
      <c r="L3575" s="345">
        <f ca="1" t="shared" si="570"/>
        <v>213.28</v>
      </c>
      <c r="M3575" s="345">
        <f ca="1" t="shared" si="571"/>
        <v>78057.810000001</v>
      </c>
      <c r="N3575" s="345">
        <f ca="1" t="shared" si="572"/>
        <v>0</v>
      </c>
    </row>
    <row r="3576" ht="14.25" hidden="1" spans="1:14">
      <c r="A3576" s="334">
        <f>档案!A3575</f>
        <v>0</v>
      </c>
      <c r="B3576" s="334">
        <f ca="1" t="shared" si="565"/>
        <v>1</v>
      </c>
      <c r="D3576" s="334">
        <f ca="1" t="shared" si="573"/>
        <v>9</v>
      </c>
      <c r="E3576" s="327">
        <f ca="1" t="shared" si="574"/>
        <v>2237</v>
      </c>
      <c r="F3576" s="327" t="str">
        <f ca="1">VLOOKUP(D3576,档案!A:C,3,FALSE)</f>
        <v>武汉开明</v>
      </c>
      <c r="G3576" s="338" t="str">
        <f ca="1">VLOOKUP(D3576,档案!A:B,2,FALSE)</f>
        <v>农商行豹澥支行310028</v>
      </c>
      <c r="H3576" s="328">
        <f ca="1" t="shared" si="566"/>
        <v>45955</v>
      </c>
      <c r="I3576" s="344" t="str">
        <f ca="1" t="shared" si="567"/>
        <v>ETC扣款</v>
      </c>
      <c r="J3576" s="344" t="str">
        <f ca="1" t="shared" si="568"/>
        <v>项目成本</v>
      </c>
      <c r="K3576" s="345">
        <f ca="1" t="shared" si="569"/>
        <v>0</v>
      </c>
      <c r="L3576" s="345">
        <f ca="1" t="shared" si="570"/>
        <v>21.7</v>
      </c>
      <c r="M3576" s="345">
        <f ca="1" t="shared" si="571"/>
        <v>78036.110000001</v>
      </c>
      <c r="N3576" s="345">
        <f ca="1" t="shared" si="572"/>
        <v>0</v>
      </c>
    </row>
    <row r="3577" ht="14.25" hidden="1" spans="1:14">
      <c r="A3577" s="334">
        <f>档案!A3576</f>
        <v>0</v>
      </c>
      <c r="B3577" s="334">
        <f ca="1" t="shared" si="565"/>
        <v>1</v>
      </c>
      <c r="D3577" s="334">
        <f ca="1" t="shared" si="573"/>
        <v>9</v>
      </c>
      <c r="E3577" s="327">
        <f ca="1" t="shared" si="574"/>
        <v>2238</v>
      </c>
      <c r="F3577" s="327" t="str">
        <f ca="1">VLOOKUP(D3577,档案!A:C,3,FALSE)</f>
        <v>武汉开明</v>
      </c>
      <c r="G3577" s="338" t="str">
        <f ca="1">VLOOKUP(D3577,档案!A:B,2,FALSE)</f>
        <v>农商行豹澥支行310028</v>
      </c>
      <c r="H3577" s="328">
        <f ca="1" t="shared" si="566"/>
        <v>45955</v>
      </c>
      <c r="I3577" s="344" t="str">
        <f ca="1" t="shared" si="567"/>
        <v>ETC扣款</v>
      </c>
      <c r="J3577" s="344" t="str">
        <f ca="1" t="shared" si="568"/>
        <v>项目成本</v>
      </c>
      <c r="K3577" s="345">
        <f ca="1" t="shared" si="569"/>
        <v>0</v>
      </c>
      <c r="L3577" s="345">
        <f ca="1" t="shared" si="570"/>
        <v>29.45</v>
      </c>
      <c r="M3577" s="345">
        <f ca="1" t="shared" si="571"/>
        <v>78006.660000001</v>
      </c>
      <c r="N3577" s="345">
        <f ca="1" t="shared" si="572"/>
        <v>0</v>
      </c>
    </row>
    <row r="3578" ht="14.25" hidden="1" spans="1:14">
      <c r="A3578" s="334">
        <f>档案!A3577</f>
        <v>0</v>
      </c>
      <c r="B3578" s="334">
        <f ca="1" t="shared" si="565"/>
        <v>1</v>
      </c>
      <c r="D3578" s="334">
        <f ca="1" t="shared" si="573"/>
        <v>9</v>
      </c>
      <c r="E3578" s="327">
        <f ca="1" t="shared" si="574"/>
        <v>2239</v>
      </c>
      <c r="F3578" s="327" t="str">
        <f ca="1">VLOOKUP(D3578,档案!A:C,3,FALSE)</f>
        <v>武汉开明</v>
      </c>
      <c r="G3578" s="338" t="str">
        <f ca="1">VLOOKUP(D3578,档案!A:B,2,FALSE)</f>
        <v>农商行豹澥支行310028</v>
      </c>
      <c r="H3578" s="328">
        <f ca="1" t="shared" si="566"/>
        <v>45955</v>
      </c>
      <c r="I3578" s="344" t="str">
        <f ca="1" t="shared" si="567"/>
        <v>ETC扣款</v>
      </c>
      <c r="J3578" s="344" t="str">
        <f ca="1" t="shared" si="568"/>
        <v>项目成本</v>
      </c>
      <c r="K3578" s="345">
        <f ca="1" t="shared" si="569"/>
        <v>0</v>
      </c>
      <c r="L3578" s="345">
        <f ca="1" t="shared" si="570"/>
        <v>20.75</v>
      </c>
      <c r="M3578" s="345">
        <f ca="1" t="shared" si="571"/>
        <v>77985.910000001</v>
      </c>
      <c r="N3578" s="345">
        <f ca="1" t="shared" si="572"/>
        <v>0</v>
      </c>
    </row>
    <row r="3579" ht="14.25" hidden="1" spans="1:14">
      <c r="A3579" s="334">
        <f>档案!A3578</f>
        <v>0</v>
      </c>
      <c r="B3579" s="334">
        <f ca="1" t="shared" si="565"/>
        <v>1</v>
      </c>
      <c r="D3579" s="334">
        <f ca="1" t="shared" si="573"/>
        <v>9</v>
      </c>
      <c r="E3579" s="327">
        <f ca="1" t="shared" si="574"/>
        <v>2240</v>
      </c>
      <c r="F3579" s="327" t="str">
        <f ca="1">VLOOKUP(D3579,档案!A:C,3,FALSE)</f>
        <v>武汉开明</v>
      </c>
      <c r="G3579" s="338" t="str">
        <f ca="1">VLOOKUP(D3579,档案!A:B,2,FALSE)</f>
        <v>农商行豹澥支行310028</v>
      </c>
      <c r="H3579" s="328">
        <f ca="1" t="shared" si="566"/>
        <v>45955</v>
      </c>
      <c r="I3579" s="344" t="str">
        <f ca="1" t="shared" si="567"/>
        <v>ETC扣款</v>
      </c>
      <c r="J3579" s="344" t="str">
        <f ca="1" t="shared" si="568"/>
        <v>项目成本</v>
      </c>
      <c r="K3579" s="345">
        <f ca="1" t="shared" si="569"/>
        <v>0</v>
      </c>
      <c r="L3579" s="345">
        <f ca="1" t="shared" si="570"/>
        <v>63.29</v>
      </c>
      <c r="M3579" s="345">
        <f ca="1" t="shared" si="571"/>
        <v>77922.620000001</v>
      </c>
      <c r="N3579" s="345">
        <f ca="1" t="shared" si="572"/>
        <v>0</v>
      </c>
    </row>
    <row r="3580" ht="14.25" hidden="1" spans="1:14">
      <c r="A3580" s="334">
        <f>档案!A3579</f>
        <v>0</v>
      </c>
      <c r="B3580" s="334">
        <f ca="1" t="shared" si="565"/>
        <v>1</v>
      </c>
      <c r="D3580" s="334">
        <f ca="1" t="shared" si="573"/>
        <v>9</v>
      </c>
      <c r="E3580" s="327">
        <f ca="1" t="shared" si="574"/>
        <v>2241</v>
      </c>
      <c r="F3580" s="327" t="str">
        <f ca="1">VLOOKUP(D3580,档案!A:C,3,FALSE)</f>
        <v>武汉开明</v>
      </c>
      <c r="G3580" s="338" t="str">
        <f ca="1">VLOOKUP(D3580,档案!A:B,2,FALSE)</f>
        <v>农商行豹澥支行310028</v>
      </c>
      <c r="H3580" s="328">
        <f ca="1" t="shared" si="566"/>
        <v>45955</v>
      </c>
      <c r="I3580" s="344" t="str">
        <f ca="1" t="shared" si="567"/>
        <v>ETC扣款</v>
      </c>
      <c r="J3580" s="344" t="str">
        <f ca="1" t="shared" si="568"/>
        <v>项目成本</v>
      </c>
      <c r="K3580" s="345">
        <f ca="1" t="shared" si="569"/>
        <v>0</v>
      </c>
      <c r="L3580" s="345">
        <f ca="1" t="shared" si="570"/>
        <v>94.66</v>
      </c>
      <c r="M3580" s="345">
        <f ca="1" t="shared" si="571"/>
        <v>77827.960000001</v>
      </c>
      <c r="N3580" s="345">
        <f ca="1" t="shared" si="572"/>
        <v>0</v>
      </c>
    </row>
    <row r="3581" ht="14.25" hidden="1" spans="1:14">
      <c r="A3581" s="334">
        <f>档案!A3580</f>
        <v>0</v>
      </c>
      <c r="B3581" s="334">
        <f ca="1" t="shared" si="565"/>
        <v>1</v>
      </c>
      <c r="D3581" s="334">
        <f ca="1" t="shared" si="573"/>
        <v>9</v>
      </c>
      <c r="E3581" s="327">
        <f ca="1" t="shared" si="574"/>
        <v>2242</v>
      </c>
      <c r="F3581" s="327" t="str">
        <f ca="1">VLOOKUP(D3581,档案!A:C,3,FALSE)</f>
        <v>武汉开明</v>
      </c>
      <c r="G3581" s="338" t="str">
        <f ca="1">VLOOKUP(D3581,档案!A:B,2,FALSE)</f>
        <v>农商行豹澥支行310028</v>
      </c>
      <c r="H3581" s="328">
        <f ca="1" t="shared" si="566"/>
        <v>45955</v>
      </c>
      <c r="I3581" s="344" t="str">
        <f ca="1" t="shared" si="567"/>
        <v>收到蒋霞转款车险返款（鄂A685CW）</v>
      </c>
      <c r="J3581" s="344" t="str">
        <f ca="1" t="shared" si="568"/>
        <v>其他收款</v>
      </c>
      <c r="K3581" s="345">
        <f ca="1" t="shared" si="569"/>
        <v>2000</v>
      </c>
      <c r="L3581" s="345">
        <f ca="1" t="shared" si="570"/>
        <v>0</v>
      </c>
      <c r="M3581" s="345">
        <f ca="1" t="shared" si="571"/>
        <v>79827.960000001</v>
      </c>
      <c r="N3581" s="345">
        <f ca="1" t="shared" si="572"/>
        <v>0</v>
      </c>
    </row>
    <row r="3582" ht="14.25" hidden="1" spans="1:14">
      <c r="A3582" s="334">
        <f>档案!A3581</f>
        <v>0</v>
      </c>
      <c r="B3582" s="334">
        <f ca="1" t="shared" si="565"/>
        <v>1</v>
      </c>
      <c r="D3582" s="334">
        <f ca="1" t="shared" si="573"/>
        <v>9</v>
      </c>
      <c r="E3582" s="327">
        <f ca="1" t="shared" si="574"/>
        <v>2243</v>
      </c>
      <c r="F3582" s="327" t="str">
        <f ca="1">VLOOKUP(D3582,档案!A:C,3,FALSE)</f>
        <v>武汉开明</v>
      </c>
      <c r="G3582" s="338" t="str">
        <f ca="1">VLOOKUP(D3582,档案!A:B,2,FALSE)</f>
        <v>农商行豹澥支行310028</v>
      </c>
      <c r="H3582" s="328">
        <f ca="1" t="shared" si="566"/>
        <v>45957</v>
      </c>
      <c r="I3582" s="344" t="str">
        <f ca="1" t="shared" si="567"/>
        <v>ETC扣款</v>
      </c>
      <c r="J3582" s="344" t="str">
        <f ca="1" t="shared" si="568"/>
        <v>项目成本</v>
      </c>
      <c r="K3582" s="345">
        <f ca="1" t="shared" si="569"/>
        <v>0</v>
      </c>
      <c r="L3582" s="345">
        <f ca="1" t="shared" si="570"/>
        <v>145.85</v>
      </c>
      <c r="M3582" s="345">
        <f ca="1" t="shared" si="571"/>
        <v>79682.110000001</v>
      </c>
      <c r="N3582" s="345">
        <f ca="1" t="shared" si="572"/>
        <v>0</v>
      </c>
    </row>
    <row r="3583" ht="14.25" hidden="1" spans="1:14">
      <c r="A3583" s="334">
        <f>档案!A3582</f>
        <v>0</v>
      </c>
      <c r="B3583" s="334">
        <f ca="1" t="shared" si="565"/>
        <v>1</v>
      </c>
      <c r="D3583" s="334">
        <f ca="1" t="shared" si="573"/>
        <v>9</v>
      </c>
      <c r="E3583" s="327">
        <f ca="1" t="shared" si="574"/>
        <v>2244</v>
      </c>
      <c r="F3583" s="327" t="str">
        <f ca="1">VLOOKUP(D3583,档案!A:C,3,FALSE)</f>
        <v>武汉开明</v>
      </c>
      <c r="G3583" s="338" t="str">
        <f ca="1">VLOOKUP(D3583,档案!A:B,2,FALSE)</f>
        <v>农商行豹澥支行310028</v>
      </c>
      <c r="H3583" s="328">
        <f ca="1" t="shared" si="566"/>
        <v>45957</v>
      </c>
      <c r="I3583" s="344" t="str">
        <f ca="1" t="shared" si="567"/>
        <v>收到湖北岚丹中信转款</v>
      </c>
      <c r="J3583" s="344" t="str">
        <f ca="1" t="shared" si="568"/>
        <v>他行转入或存现</v>
      </c>
      <c r="K3583" s="345">
        <f ca="1" t="shared" si="569"/>
        <v>80000</v>
      </c>
      <c r="L3583" s="345">
        <f ca="1" t="shared" si="570"/>
        <v>0</v>
      </c>
      <c r="M3583" s="345">
        <f ca="1" t="shared" si="571"/>
        <v>159682.110000001</v>
      </c>
      <c r="N3583" s="345">
        <f ca="1" t="shared" si="572"/>
        <v>0</v>
      </c>
    </row>
    <row r="3584" ht="14.25" hidden="1" spans="1:14">
      <c r="A3584" s="334">
        <f>档案!A3583</f>
        <v>0</v>
      </c>
      <c r="B3584" s="334">
        <f ca="1" t="shared" si="565"/>
        <v>1</v>
      </c>
      <c r="D3584" s="334">
        <f ca="1" t="shared" si="573"/>
        <v>9</v>
      </c>
      <c r="E3584" s="327">
        <f ca="1" t="shared" si="574"/>
        <v>2245</v>
      </c>
      <c r="F3584" s="327" t="str">
        <f ca="1">VLOOKUP(D3584,档案!A:C,3,FALSE)</f>
        <v>武汉开明</v>
      </c>
      <c r="G3584" s="338" t="str">
        <f ca="1">VLOOKUP(D3584,档案!A:B,2,FALSE)</f>
        <v>农商行豹澥支行310028</v>
      </c>
      <c r="H3584" s="328">
        <f ca="1" t="shared" si="566"/>
        <v>45957</v>
      </c>
      <c r="I3584" s="344" t="str">
        <f ca="1" t="shared" si="567"/>
        <v>综合部蒋霞用款新疆宜化项目新增6人雇主责任险，周期一个月（保额：100万/人）付中国太平洋财产保险股份有限公司上海分公司</v>
      </c>
      <c r="J3584" s="344" t="str">
        <f ca="1" t="shared" si="568"/>
        <v>付日常费用</v>
      </c>
      <c r="K3584" s="345">
        <f ca="1" t="shared" si="569"/>
        <v>0</v>
      </c>
      <c r="L3584" s="345">
        <f ca="1" t="shared" si="570"/>
        <v>1650</v>
      </c>
      <c r="M3584" s="345">
        <f ca="1" t="shared" si="571"/>
        <v>158032.110000001</v>
      </c>
      <c r="N3584" s="345">
        <f ca="1" t="shared" si="572"/>
        <v>0</v>
      </c>
    </row>
    <row r="3585" ht="14.25" hidden="1" spans="1:14">
      <c r="A3585" s="334">
        <f>档案!A3584</f>
        <v>0</v>
      </c>
      <c r="B3585" s="334">
        <f ca="1" t="shared" si="565"/>
        <v>1</v>
      </c>
      <c r="D3585" s="334">
        <f ca="1" t="shared" si="573"/>
        <v>9</v>
      </c>
      <c r="E3585" s="327">
        <f ca="1" t="shared" si="574"/>
        <v>2246</v>
      </c>
      <c r="F3585" s="327" t="str">
        <f ca="1">VLOOKUP(D3585,档案!A:C,3,FALSE)</f>
        <v>武汉开明</v>
      </c>
      <c r="G3585" s="338" t="str">
        <f ca="1">VLOOKUP(D3585,档案!A:B,2,FALSE)</f>
        <v>农商行豹澥支行310028</v>
      </c>
      <c r="H3585" s="328">
        <f ca="1" t="shared" si="566"/>
        <v>45957</v>
      </c>
      <c r="I3585" s="344" t="str">
        <f ca="1" t="shared" si="567"/>
        <v>转湖北工行西山支行</v>
      </c>
      <c r="J3585" s="344" t="str">
        <f ca="1" t="shared" si="568"/>
        <v>转出他行或提现</v>
      </c>
      <c r="K3585" s="345">
        <f ca="1" t="shared" si="569"/>
        <v>0</v>
      </c>
      <c r="L3585" s="345">
        <f ca="1" t="shared" si="570"/>
        <v>120000</v>
      </c>
      <c r="M3585" s="345">
        <f ca="1" t="shared" si="571"/>
        <v>38032.110000001</v>
      </c>
      <c r="N3585" s="345">
        <f ca="1" t="shared" si="572"/>
        <v>0</v>
      </c>
    </row>
    <row r="3586" ht="14.25" hidden="1" spans="1:14">
      <c r="A3586" s="334">
        <f>档案!A3585</f>
        <v>0</v>
      </c>
      <c r="B3586" s="334">
        <f ca="1" t="shared" si="565"/>
        <v>1</v>
      </c>
      <c r="D3586" s="334">
        <f ca="1" t="shared" si="573"/>
        <v>9</v>
      </c>
      <c r="E3586" s="327">
        <f ca="1" t="shared" si="574"/>
        <v>2247</v>
      </c>
      <c r="F3586" s="327" t="str">
        <f ca="1">VLOOKUP(D3586,档案!A:C,3,FALSE)</f>
        <v>武汉开明</v>
      </c>
      <c r="G3586" s="338" t="str">
        <f ca="1">VLOOKUP(D3586,档案!A:B,2,FALSE)</f>
        <v>农商行豹澥支行310028</v>
      </c>
      <c r="H3586" s="328">
        <f ca="1" t="shared" si="566"/>
        <v>45957</v>
      </c>
      <c r="I3586" s="344" t="str">
        <f ca="1" t="shared" si="567"/>
        <v>生产部林维用款日照钢铁25年7月22日-25年10月21日吊车费付日照京华货运有限公司</v>
      </c>
      <c r="J3586" s="344" t="str">
        <f ca="1" t="shared" si="568"/>
        <v>项目成本</v>
      </c>
      <c r="K3586" s="345">
        <f ca="1" t="shared" si="569"/>
        <v>0</v>
      </c>
      <c r="L3586" s="345">
        <f ca="1" t="shared" si="570"/>
        <v>25711.6</v>
      </c>
      <c r="M3586" s="345">
        <f ca="1" t="shared" si="571"/>
        <v>12320.510000001</v>
      </c>
      <c r="N3586" s="345">
        <f ca="1" t="shared" si="572"/>
        <v>0</v>
      </c>
    </row>
    <row r="3587" ht="14.25" hidden="1" spans="1:14">
      <c r="A3587" s="334">
        <f>档案!A3586</f>
        <v>0</v>
      </c>
      <c r="B3587" s="334">
        <f ca="1" t="shared" ref="B3587:B3650" si="575">COUNTA(INDIRECT("'"&amp;A3587&amp;"'!a:a"))</f>
        <v>1</v>
      </c>
      <c r="D3587" s="334">
        <f ca="1" t="shared" si="573"/>
        <v>9</v>
      </c>
      <c r="E3587" s="327">
        <f ca="1" t="shared" si="574"/>
        <v>2248</v>
      </c>
      <c r="F3587" s="327" t="str">
        <f ca="1">VLOOKUP(D3587,档案!A:C,3,FALSE)</f>
        <v>武汉开明</v>
      </c>
      <c r="G3587" s="338" t="str">
        <f ca="1">VLOOKUP(D3587,档案!A:B,2,FALSE)</f>
        <v>农商行豹澥支行310028</v>
      </c>
      <c r="H3587" s="328">
        <f ca="1" t="shared" ref="H3587:H3650" si="576">INDEX(INDIRECT("'"&amp;$D3587&amp;"'!A:g"),$E3587,COLUMN()-7)</f>
        <v>45958</v>
      </c>
      <c r="I3587" s="344" t="str">
        <f ca="1" t="shared" ref="I3587:I3650" si="577">INDEX(INDIRECT("'"&amp;$D3587&amp;"'!A:g"),$E3587,COLUMN()-7)</f>
        <v>收到武汉浦发转款</v>
      </c>
      <c r="J3587" s="344" t="str">
        <f ca="1" t="shared" ref="J3587:J3650" si="578">INDEX(INDIRECT("'"&amp;$D3587&amp;"'!A:g"),$E3587,COLUMN()-7)</f>
        <v>他行转入或存现</v>
      </c>
      <c r="K3587" s="345">
        <f ca="1" t="shared" ref="K3587:K3650" si="579">INDEX(INDIRECT("'"&amp;$D3587&amp;"'!A:g"),$E3587,COLUMN()-7)</f>
        <v>80000</v>
      </c>
      <c r="L3587" s="345">
        <f ca="1" t="shared" ref="L3587:L3650" si="580">INDEX(INDIRECT("'"&amp;$D3587&amp;"'!A:g"),$E3587,COLUMN()-7)</f>
        <v>0</v>
      </c>
      <c r="M3587" s="345">
        <f ca="1" t="shared" ref="M3587:M3650" si="581">INDEX(INDIRECT("'"&amp;$D3587&amp;"'!A:g"),$E3587,COLUMN()-7)</f>
        <v>92320.510000001</v>
      </c>
      <c r="N3587" s="345">
        <f ca="1" t="shared" ref="N3587:N3650" si="582">INDEX(INDIRECT("'"&amp;$D3587&amp;"'!A:g"),$E3587,COLUMN()-7)</f>
        <v>0</v>
      </c>
    </row>
    <row r="3588" ht="14.25" hidden="1" spans="1:14">
      <c r="A3588" s="334">
        <f>档案!A3587</f>
        <v>0</v>
      </c>
      <c r="B3588" s="334">
        <f ca="1" t="shared" si="575"/>
        <v>1</v>
      </c>
      <c r="D3588" s="334">
        <f ca="1" t="shared" ref="D3588:D3651" si="583">IF(E3587&gt;=VLOOKUP(D3587,A:B,2,FALSE),D3587+1,D3587)</f>
        <v>9</v>
      </c>
      <c r="E3588" s="327">
        <f ca="1" t="shared" ref="E3588:E3651" si="584">IF(E3587&gt;=VLOOKUP(D3587,A:B,2,FALSE),3,E3587+1)</f>
        <v>2249</v>
      </c>
      <c r="F3588" s="327" t="str">
        <f ca="1">VLOOKUP(D3588,档案!A:C,3,FALSE)</f>
        <v>武汉开明</v>
      </c>
      <c r="G3588" s="338" t="str">
        <f ca="1">VLOOKUP(D3588,档案!A:B,2,FALSE)</f>
        <v>农商行豹澥支行310028</v>
      </c>
      <c r="H3588" s="328">
        <f ca="1" t="shared" si="576"/>
        <v>45958</v>
      </c>
      <c r="I3588" s="344" t="str">
        <f ca="1" t="shared" si="577"/>
        <v>综合部蒋霞用款快审通道一件发明专利代理费付南京众创睿智知识产权代理事务所(普通合伙)武汉分所--公司</v>
      </c>
      <c r="J3588" s="344" t="str">
        <f ca="1" t="shared" si="578"/>
        <v>付日常费用</v>
      </c>
      <c r="K3588" s="345">
        <f ca="1" t="shared" si="579"/>
        <v>0</v>
      </c>
      <c r="L3588" s="345">
        <f ca="1" t="shared" si="580"/>
        <v>19000</v>
      </c>
      <c r="M3588" s="345">
        <f ca="1" t="shared" si="581"/>
        <v>73320.510000001</v>
      </c>
      <c r="N3588" s="345">
        <f ca="1" t="shared" si="582"/>
        <v>0</v>
      </c>
    </row>
    <row r="3589" ht="14.25" hidden="1" spans="1:14">
      <c r="A3589" s="334">
        <f>档案!A3588</f>
        <v>0</v>
      </c>
      <c r="B3589" s="334">
        <f ca="1" t="shared" si="575"/>
        <v>1</v>
      </c>
      <c r="D3589" s="334">
        <f ca="1" t="shared" si="583"/>
        <v>9</v>
      </c>
      <c r="E3589" s="327">
        <f ca="1" t="shared" si="584"/>
        <v>2250</v>
      </c>
      <c r="F3589" s="327" t="str">
        <f ca="1">VLOOKUP(D3589,档案!A:C,3,FALSE)</f>
        <v>武汉开明</v>
      </c>
      <c r="G3589" s="338" t="str">
        <f ca="1">VLOOKUP(D3589,档案!A:B,2,FALSE)</f>
        <v>农商行豹澥支行310028</v>
      </c>
      <c r="H3589" s="328">
        <f ca="1" t="shared" si="576"/>
        <v>45958</v>
      </c>
      <c r="I3589" s="344" t="str">
        <f ca="1" t="shared" si="577"/>
        <v>生产部李权智用款溧阳金峰轮带补焊项目外协人员工资（覃延吉5850元， 程良柱4681元， 林枫4950元， 刘志林4950元）--个人</v>
      </c>
      <c r="J3589" s="344" t="str">
        <f ca="1" t="shared" si="578"/>
        <v>项目成本</v>
      </c>
      <c r="K3589" s="345">
        <f ca="1" t="shared" si="579"/>
        <v>0</v>
      </c>
      <c r="L3589" s="345">
        <f ca="1" t="shared" si="580"/>
        <v>20431</v>
      </c>
      <c r="M3589" s="345">
        <f ca="1" t="shared" si="581"/>
        <v>52889.510000001</v>
      </c>
      <c r="N3589" s="345">
        <f ca="1" t="shared" si="582"/>
        <v>0</v>
      </c>
    </row>
    <row r="3590" ht="14.25" hidden="1" spans="1:14">
      <c r="A3590" s="334">
        <f>档案!A3589</f>
        <v>0</v>
      </c>
      <c r="B3590" s="334">
        <f ca="1" t="shared" si="575"/>
        <v>1</v>
      </c>
      <c r="D3590" s="334">
        <f ca="1" t="shared" si="583"/>
        <v>9</v>
      </c>
      <c r="E3590" s="327">
        <f ca="1" t="shared" si="584"/>
        <v>2251</v>
      </c>
      <c r="F3590" s="327" t="str">
        <f ca="1">VLOOKUP(D3590,档案!A:C,3,FALSE)</f>
        <v>武汉开明</v>
      </c>
      <c r="G3590" s="338" t="str">
        <f ca="1">VLOOKUP(D3590,档案!A:B,2,FALSE)</f>
        <v>农商行豹澥支行310028</v>
      </c>
      <c r="H3590" s="328">
        <f ca="1" t="shared" si="576"/>
        <v>45958</v>
      </c>
      <c r="I3590" s="344" t="str">
        <f ca="1" t="shared" si="577"/>
        <v>生产部闵洋报销报销现场缴纳的安全罚款，合计金额为4400元--个人</v>
      </c>
      <c r="J3590" s="344" t="str">
        <f ca="1" t="shared" si="578"/>
        <v>项目成本</v>
      </c>
      <c r="K3590" s="345">
        <f ca="1" t="shared" si="579"/>
        <v>0</v>
      </c>
      <c r="L3590" s="345">
        <f ca="1" t="shared" si="580"/>
        <v>4400</v>
      </c>
      <c r="M3590" s="345">
        <f ca="1" t="shared" si="581"/>
        <v>48489.510000001</v>
      </c>
      <c r="N3590" s="345">
        <f ca="1" t="shared" si="582"/>
        <v>0</v>
      </c>
    </row>
    <row r="3591" ht="14.25" hidden="1" spans="1:14">
      <c r="A3591" s="334">
        <f>档案!A3590</f>
        <v>0</v>
      </c>
      <c r="B3591" s="334">
        <f ca="1" t="shared" si="575"/>
        <v>1</v>
      </c>
      <c r="D3591" s="334">
        <f ca="1" t="shared" si="583"/>
        <v>9</v>
      </c>
      <c r="E3591" s="327">
        <f ca="1" t="shared" si="584"/>
        <v>2252</v>
      </c>
      <c r="F3591" s="327" t="str">
        <f ca="1">VLOOKUP(D3591,档案!A:C,3,FALSE)</f>
        <v>武汉开明</v>
      </c>
      <c r="G3591" s="338" t="str">
        <f ca="1">VLOOKUP(D3591,档案!A:B,2,FALSE)</f>
        <v>农商行豹澥支行310028</v>
      </c>
      <c r="H3591" s="328">
        <f ca="1" t="shared" si="576"/>
        <v>45958</v>
      </c>
      <c r="I3591" s="344" t="str">
        <f ca="1" t="shared" si="577"/>
        <v>生产部闵洋报销新疆宜化出差住宿费--个人</v>
      </c>
      <c r="J3591" s="344" t="str">
        <f ca="1" t="shared" si="578"/>
        <v>项目成本</v>
      </c>
      <c r="K3591" s="345">
        <f ca="1" t="shared" si="579"/>
        <v>0</v>
      </c>
      <c r="L3591" s="345">
        <f ca="1" t="shared" si="580"/>
        <v>264</v>
      </c>
      <c r="M3591" s="345">
        <f ca="1" t="shared" si="581"/>
        <v>48225.510000001</v>
      </c>
      <c r="N3591" s="345">
        <f ca="1" t="shared" si="582"/>
        <v>0</v>
      </c>
    </row>
    <row r="3592" ht="14.25" hidden="1" spans="1:14">
      <c r="A3592" s="334">
        <f>档案!A3591</f>
        <v>0</v>
      </c>
      <c r="B3592" s="334">
        <f ca="1" t="shared" si="575"/>
        <v>1</v>
      </c>
      <c r="D3592" s="334">
        <f ca="1" t="shared" si="583"/>
        <v>9</v>
      </c>
      <c r="E3592" s="327">
        <f ca="1" t="shared" si="584"/>
        <v>2253</v>
      </c>
      <c r="F3592" s="327" t="str">
        <f ca="1">VLOOKUP(D3592,档案!A:C,3,FALSE)</f>
        <v>武汉开明</v>
      </c>
      <c r="G3592" s="338" t="str">
        <f ca="1">VLOOKUP(D3592,档案!A:B,2,FALSE)</f>
        <v>农商行豹澥支行310028</v>
      </c>
      <c r="H3592" s="328">
        <f ca="1" t="shared" si="576"/>
        <v>45958</v>
      </c>
      <c r="I3592" s="344" t="str">
        <f ca="1" t="shared" si="577"/>
        <v>生产部李权智用款湖北双环项目外协人员工资付堵志波--个人</v>
      </c>
      <c r="J3592" s="344" t="str">
        <f ca="1" t="shared" si="578"/>
        <v>项目成本</v>
      </c>
      <c r="K3592" s="345">
        <f ca="1" t="shared" si="579"/>
        <v>0</v>
      </c>
      <c r="L3592" s="345">
        <f ca="1" t="shared" si="580"/>
        <v>6100</v>
      </c>
      <c r="M3592" s="345">
        <f ca="1" t="shared" si="581"/>
        <v>42125.510000001</v>
      </c>
      <c r="N3592" s="345">
        <f ca="1" t="shared" si="582"/>
        <v>0</v>
      </c>
    </row>
    <row r="3593" ht="14.25" hidden="1" spans="1:14">
      <c r="A3593" s="334">
        <f>档案!A3592</f>
        <v>0</v>
      </c>
      <c r="B3593" s="334">
        <f ca="1" t="shared" si="575"/>
        <v>1</v>
      </c>
      <c r="D3593" s="334">
        <f ca="1" t="shared" si="583"/>
        <v>9</v>
      </c>
      <c r="E3593" s="327">
        <f ca="1" t="shared" si="584"/>
        <v>2254</v>
      </c>
      <c r="F3593" s="327" t="str">
        <f ca="1">VLOOKUP(D3593,档案!A:C,3,FALSE)</f>
        <v>武汉开明</v>
      </c>
      <c r="G3593" s="338" t="str">
        <f ca="1">VLOOKUP(D3593,档案!A:B,2,FALSE)</f>
        <v>农商行豹澥支行310028</v>
      </c>
      <c r="H3593" s="328">
        <f ca="1" t="shared" si="576"/>
        <v>45959</v>
      </c>
      <c r="I3593" s="344" t="str">
        <f ca="1" t="shared" si="577"/>
        <v>生产部马全花用款青海发投外协人员工资付朱超星（总金额7000,10.22付2000）</v>
      </c>
      <c r="J3593" s="344" t="str">
        <f ca="1" t="shared" si="578"/>
        <v>项目成本</v>
      </c>
      <c r="K3593" s="345">
        <f ca="1" t="shared" si="579"/>
        <v>0</v>
      </c>
      <c r="L3593" s="345">
        <f ca="1" t="shared" si="580"/>
        <v>1000</v>
      </c>
      <c r="M3593" s="345">
        <f ca="1" t="shared" si="581"/>
        <v>41125.510000001</v>
      </c>
      <c r="N3593" s="345">
        <f ca="1" t="shared" si="582"/>
        <v>0</v>
      </c>
    </row>
    <row r="3594" ht="14.25" hidden="1" spans="1:14">
      <c r="A3594" s="334">
        <f>档案!A3593</f>
        <v>0</v>
      </c>
      <c r="B3594" s="334">
        <f ca="1" t="shared" si="575"/>
        <v>1</v>
      </c>
      <c r="D3594" s="334">
        <f ca="1" t="shared" si="583"/>
        <v>9</v>
      </c>
      <c r="E3594" s="327">
        <f ca="1" t="shared" si="584"/>
        <v>2255</v>
      </c>
      <c r="F3594" s="327" t="str">
        <f ca="1">VLOOKUP(D3594,档案!A:C,3,FALSE)</f>
        <v>武汉开明</v>
      </c>
      <c r="G3594" s="338" t="str">
        <f ca="1">VLOOKUP(D3594,档案!A:B,2,FALSE)</f>
        <v>农商行豹澥支行310028</v>
      </c>
      <c r="H3594" s="328">
        <f ca="1" t="shared" si="576"/>
        <v>45959</v>
      </c>
      <c r="I3594" s="344" t="str">
        <f ca="1" t="shared" si="577"/>
        <v>收到武汉国兰商贸有限公司贴现款（原票金额672400，手续费3300，实收669100）</v>
      </c>
      <c r="J3594" s="344" t="str">
        <f ca="1" t="shared" si="578"/>
        <v>他行转入或存现</v>
      </c>
      <c r="K3594" s="345">
        <f ca="1" t="shared" si="579"/>
        <v>669100</v>
      </c>
      <c r="L3594" s="345">
        <f ca="1" t="shared" si="580"/>
        <v>0</v>
      </c>
      <c r="M3594" s="345">
        <f ca="1" t="shared" si="581"/>
        <v>710225.510000001</v>
      </c>
      <c r="N3594" s="345">
        <f ca="1" t="shared" si="582"/>
        <v>0</v>
      </c>
    </row>
    <row r="3595" ht="14.25" hidden="1" spans="1:14">
      <c r="A3595" s="334">
        <f>档案!A3594</f>
        <v>0</v>
      </c>
      <c r="B3595" s="334">
        <f ca="1" t="shared" si="575"/>
        <v>1</v>
      </c>
      <c r="D3595" s="334">
        <f ca="1" t="shared" si="583"/>
        <v>9</v>
      </c>
      <c r="E3595" s="327">
        <f ca="1" t="shared" si="584"/>
        <v>2256</v>
      </c>
      <c r="F3595" s="327" t="str">
        <f ca="1">VLOOKUP(D3595,档案!A:C,3,FALSE)</f>
        <v>武汉开明</v>
      </c>
      <c r="G3595" s="338" t="str">
        <f ca="1">VLOOKUP(D3595,档案!A:B,2,FALSE)</f>
        <v>农商行豹澥支行310028</v>
      </c>
      <c r="H3595" s="328">
        <f ca="1" t="shared" si="576"/>
        <v>45959</v>
      </c>
      <c r="I3595" s="344" t="str">
        <f ca="1" t="shared" si="577"/>
        <v>生产部林维借支日照钢铁外协工资备用金--个人</v>
      </c>
      <c r="J3595" s="344" t="str">
        <f ca="1" t="shared" si="578"/>
        <v>付日常费用</v>
      </c>
      <c r="K3595" s="345">
        <f ca="1" t="shared" si="579"/>
        <v>0</v>
      </c>
      <c r="L3595" s="345">
        <f ca="1" t="shared" si="580"/>
        <v>10000</v>
      </c>
      <c r="M3595" s="345">
        <f ca="1" t="shared" si="581"/>
        <v>700225.510000001</v>
      </c>
      <c r="N3595" s="345">
        <f ca="1" t="shared" si="582"/>
        <v>0</v>
      </c>
    </row>
    <row r="3596" ht="14.25" hidden="1" spans="1:14">
      <c r="A3596" s="334">
        <f>档案!A3595</f>
        <v>0</v>
      </c>
      <c r="B3596" s="334">
        <f ca="1" t="shared" si="575"/>
        <v>1</v>
      </c>
      <c r="D3596" s="334">
        <f ca="1" t="shared" si="583"/>
        <v>9</v>
      </c>
      <c r="E3596" s="327">
        <f ca="1" t="shared" si="584"/>
        <v>2257</v>
      </c>
      <c r="F3596" s="327" t="str">
        <f ca="1">VLOOKUP(D3596,档案!A:C,3,FALSE)</f>
        <v>武汉开明</v>
      </c>
      <c r="G3596" s="338" t="str">
        <f ca="1">VLOOKUP(D3596,档案!A:B,2,FALSE)</f>
        <v>农商行豹澥支行310028</v>
      </c>
      <c r="H3596" s="328">
        <f ca="1" t="shared" si="576"/>
        <v>45959</v>
      </c>
      <c r="I3596" s="344" t="str">
        <f ca="1" t="shared" si="577"/>
        <v>转林全意</v>
      </c>
      <c r="J3596" s="344" t="str">
        <f ca="1" t="shared" si="578"/>
        <v>付日常费用</v>
      </c>
      <c r="K3596" s="345">
        <f ca="1" t="shared" si="579"/>
        <v>0</v>
      </c>
      <c r="L3596" s="345">
        <f ca="1" t="shared" si="580"/>
        <v>20000</v>
      </c>
      <c r="M3596" s="345">
        <f ca="1" t="shared" si="581"/>
        <v>680225.510000001</v>
      </c>
      <c r="N3596" s="345">
        <f ca="1" t="shared" si="582"/>
        <v>0</v>
      </c>
    </row>
    <row r="3597" ht="14.25" hidden="1" spans="1:14">
      <c r="A3597" s="334">
        <f>档案!A3596</f>
        <v>0</v>
      </c>
      <c r="B3597" s="334">
        <f ca="1" t="shared" si="575"/>
        <v>1</v>
      </c>
      <c r="D3597" s="334">
        <f ca="1" t="shared" si="583"/>
        <v>9</v>
      </c>
      <c r="E3597" s="327">
        <f ca="1" t="shared" si="584"/>
        <v>2258</v>
      </c>
      <c r="F3597" s="327" t="str">
        <f ca="1">VLOOKUP(D3597,档案!A:C,3,FALSE)</f>
        <v>武汉开明</v>
      </c>
      <c r="G3597" s="338" t="str">
        <f ca="1">VLOOKUP(D3597,档案!A:B,2,FALSE)</f>
        <v>农商行豹澥支行310028</v>
      </c>
      <c r="H3597" s="328">
        <f ca="1" t="shared" si="576"/>
        <v>45959</v>
      </c>
      <c r="I3597" s="344" t="str">
        <f ca="1" t="shared" si="577"/>
        <v>转王金平代缴青海发投外经证税费</v>
      </c>
      <c r="J3597" s="344" t="str">
        <f ca="1" t="shared" si="578"/>
        <v>付日常费用</v>
      </c>
      <c r="K3597" s="345">
        <f ca="1" t="shared" si="579"/>
        <v>0</v>
      </c>
      <c r="L3597" s="345">
        <f ca="1" t="shared" si="580"/>
        <v>7912.36</v>
      </c>
      <c r="M3597" s="345">
        <f ca="1" t="shared" si="581"/>
        <v>672313.150000001</v>
      </c>
      <c r="N3597" s="345">
        <f ca="1" t="shared" si="582"/>
        <v>0</v>
      </c>
    </row>
    <row r="3598" ht="14.25" hidden="1" spans="1:14">
      <c r="A3598" s="334">
        <f>档案!A3597</f>
        <v>0</v>
      </c>
      <c r="B3598" s="334">
        <f ca="1" t="shared" si="575"/>
        <v>1</v>
      </c>
      <c r="D3598" s="334">
        <f ca="1" t="shared" si="583"/>
        <v>9</v>
      </c>
      <c r="E3598" s="327">
        <f ca="1" t="shared" si="584"/>
        <v>2259</v>
      </c>
      <c r="F3598" s="327" t="str">
        <f ca="1">VLOOKUP(D3598,档案!A:C,3,FALSE)</f>
        <v>武汉开明</v>
      </c>
      <c r="G3598" s="338" t="str">
        <f ca="1">VLOOKUP(D3598,档案!A:B,2,FALSE)</f>
        <v>农商行豹澥支行310028</v>
      </c>
      <c r="H3598" s="328">
        <f ca="1" t="shared" si="576"/>
        <v>45959</v>
      </c>
      <c r="I3598" s="344" t="str">
        <f ca="1" t="shared" si="577"/>
        <v>ETC扣款</v>
      </c>
      <c r="J3598" s="344" t="str">
        <f ca="1" t="shared" si="578"/>
        <v>项目成本</v>
      </c>
      <c r="K3598" s="345">
        <f ca="1" t="shared" si="579"/>
        <v>0</v>
      </c>
      <c r="L3598" s="345">
        <f ca="1" t="shared" si="580"/>
        <v>18.64</v>
      </c>
      <c r="M3598" s="345">
        <f ca="1" t="shared" si="581"/>
        <v>672294.510000001</v>
      </c>
      <c r="N3598" s="345">
        <f ca="1" t="shared" si="582"/>
        <v>0</v>
      </c>
    </row>
    <row r="3599" ht="14.25" hidden="1" spans="1:14">
      <c r="A3599" s="334">
        <f>档案!A3598</f>
        <v>0</v>
      </c>
      <c r="B3599" s="334">
        <f ca="1" t="shared" si="575"/>
        <v>1</v>
      </c>
      <c r="D3599" s="334">
        <f ca="1" t="shared" si="583"/>
        <v>9</v>
      </c>
      <c r="E3599" s="327">
        <f ca="1" t="shared" si="584"/>
        <v>2260</v>
      </c>
      <c r="F3599" s="327" t="str">
        <f ca="1">VLOOKUP(D3599,档案!A:C,3,FALSE)</f>
        <v>武汉开明</v>
      </c>
      <c r="G3599" s="338" t="str">
        <f ca="1">VLOOKUP(D3599,档案!A:B,2,FALSE)</f>
        <v>农商行豹澥支行310028</v>
      </c>
      <c r="H3599" s="328">
        <f ca="1" t="shared" si="576"/>
        <v>45959</v>
      </c>
      <c r="I3599" s="344" t="str">
        <f ca="1" t="shared" si="577"/>
        <v>ETC扣款</v>
      </c>
      <c r="J3599" s="344" t="str">
        <f ca="1" t="shared" si="578"/>
        <v>项目成本</v>
      </c>
      <c r="K3599" s="345">
        <f ca="1" t="shared" si="579"/>
        <v>0</v>
      </c>
      <c r="L3599" s="345">
        <f ca="1" t="shared" si="580"/>
        <v>14.25</v>
      </c>
      <c r="M3599" s="345">
        <f ca="1" t="shared" si="581"/>
        <v>672280.260000001</v>
      </c>
      <c r="N3599" s="345">
        <f ca="1" t="shared" si="582"/>
        <v>0</v>
      </c>
    </row>
    <row r="3600" ht="14.25" hidden="1" spans="1:14">
      <c r="A3600" s="334">
        <f>档案!A3599</f>
        <v>0</v>
      </c>
      <c r="B3600" s="334">
        <f ca="1" t="shared" si="575"/>
        <v>1</v>
      </c>
      <c r="D3600" s="334">
        <f ca="1" t="shared" si="583"/>
        <v>9</v>
      </c>
      <c r="E3600" s="327">
        <f ca="1" t="shared" si="584"/>
        <v>2261</v>
      </c>
      <c r="F3600" s="327" t="str">
        <f ca="1">VLOOKUP(D3600,档案!A:C,3,FALSE)</f>
        <v>武汉开明</v>
      </c>
      <c r="G3600" s="338" t="str">
        <f ca="1">VLOOKUP(D3600,档案!A:B,2,FALSE)</f>
        <v>农商行豹澥支行310028</v>
      </c>
      <c r="H3600" s="328">
        <f ca="1" t="shared" si="576"/>
        <v>45959</v>
      </c>
      <c r="I3600" s="344" t="str">
        <f ca="1" t="shared" si="577"/>
        <v>ETC扣款</v>
      </c>
      <c r="J3600" s="344" t="str">
        <f ca="1" t="shared" si="578"/>
        <v>项目成本</v>
      </c>
      <c r="K3600" s="345">
        <f ca="1" t="shared" si="579"/>
        <v>0</v>
      </c>
      <c r="L3600" s="345">
        <f ca="1" t="shared" si="580"/>
        <v>118.75</v>
      </c>
      <c r="M3600" s="345">
        <f ca="1" t="shared" si="581"/>
        <v>672161.510000001</v>
      </c>
      <c r="N3600" s="345">
        <f ca="1" t="shared" si="582"/>
        <v>0</v>
      </c>
    </row>
    <row r="3601" ht="14.25" hidden="1" spans="1:14">
      <c r="A3601" s="334">
        <f>档案!A3600</f>
        <v>0</v>
      </c>
      <c r="B3601" s="334">
        <f ca="1" t="shared" si="575"/>
        <v>1</v>
      </c>
      <c r="D3601" s="334">
        <f ca="1" t="shared" si="583"/>
        <v>9</v>
      </c>
      <c r="E3601" s="327">
        <f ca="1" t="shared" si="584"/>
        <v>2262</v>
      </c>
      <c r="F3601" s="327" t="str">
        <f ca="1">VLOOKUP(D3601,档案!A:C,3,FALSE)</f>
        <v>武汉开明</v>
      </c>
      <c r="G3601" s="338" t="str">
        <f ca="1">VLOOKUP(D3601,档案!A:B,2,FALSE)</f>
        <v>农商行豹澥支行310028</v>
      </c>
      <c r="H3601" s="328">
        <f ca="1" t="shared" si="576"/>
        <v>45959</v>
      </c>
      <c r="I3601" s="344" t="str">
        <f ca="1" t="shared" si="577"/>
        <v>ETC扣款</v>
      </c>
      <c r="J3601" s="344" t="str">
        <f ca="1" t="shared" si="578"/>
        <v>项目成本</v>
      </c>
      <c r="K3601" s="345">
        <f ca="1" t="shared" si="579"/>
        <v>0</v>
      </c>
      <c r="L3601" s="345">
        <f ca="1" t="shared" si="580"/>
        <v>154.85</v>
      </c>
      <c r="M3601" s="345">
        <f ca="1" t="shared" si="581"/>
        <v>672006.660000001</v>
      </c>
      <c r="N3601" s="345">
        <f ca="1" t="shared" si="582"/>
        <v>0</v>
      </c>
    </row>
    <row r="3602" ht="14.25" hidden="1" spans="1:14">
      <c r="A3602" s="334">
        <f>档案!A3601</f>
        <v>0</v>
      </c>
      <c r="B3602" s="334">
        <f ca="1" t="shared" si="575"/>
        <v>1</v>
      </c>
      <c r="D3602" s="334">
        <f ca="1" t="shared" si="583"/>
        <v>9</v>
      </c>
      <c r="E3602" s="327">
        <f ca="1" t="shared" si="584"/>
        <v>2263</v>
      </c>
      <c r="F3602" s="327" t="str">
        <f ca="1">VLOOKUP(D3602,档案!A:C,3,FALSE)</f>
        <v>武汉开明</v>
      </c>
      <c r="G3602" s="338" t="str">
        <f ca="1">VLOOKUP(D3602,档案!A:B,2,FALSE)</f>
        <v>农商行豹澥支行310028</v>
      </c>
      <c r="H3602" s="328">
        <f ca="1" t="shared" si="576"/>
        <v>45959</v>
      </c>
      <c r="I3602" s="344" t="str">
        <f ca="1" t="shared" si="577"/>
        <v>ETC扣款</v>
      </c>
      <c r="J3602" s="344" t="str">
        <f ca="1" t="shared" si="578"/>
        <v>项目成本</v>
      </c>
      <c r="K3602" s="345">
        <f ca="1" t="shared" si="579"/>
        <v>0</v>
      </c>
      <c r="L3602" s="345">
        <f ca="1" t="shared" si="580"/>
        <v>46.55</v>
      </c>
      <c r="M3602" s="345">
        <f ca="1" t="shared" si="581"/>
        <v>671960.110000001</v>
      </c>
      <c r="N3602" s="345">
        <f ca="1" t="shared" si="582"/>
        <v>0</v>
      </c>
    </row>
    <row r="3603" ht="14.25" hidden="1" spans="1:14">
      <c r="A3603" s="334">
        <f>档案!A3602</f>
        <v>0</v>
      </c>
      <c r="B3603" s="334">
        <f ca="1" t="shared" si="575"/>
        <v>1</v>
      </c>
      <c r="D3603" s="334">
        <f ca="1" t="shared" si="583"/>
        <v>9</v>
      </c>
      <c r="E3603" s="327">
        <f ca="1" t="shared" si="584"/>
        <v>2264</v>
      </c>
      <c r="F3603" s="327" t="str">
        <f ca="1">VLOOKUP(D3603,档案!A:C,3,FALSE)</f>
        <v>武汉开明</v>
      </c>
      <c r="G3603" s="338" t="str">
        <f ca="1">VLOOKUP(D3603,档案!A:B,2,FALSE)</f>
        <v>农商行豹澥支行310028</v>
      </c>
      <c r="H3603" s="328">
        <f ca="1" t="shared" si="576"/>
        <v>45959</v>
      </c>
      <c r="I3603" s="344" t="str">
        <f ca="1" t="shared" si="577"/>
        <v>转湖北开明邮政</v>
      </c>
      <c r="J3603" s="344" t="str">
        <f ca="1" t="shared" si="578"/>
        <v>转出他行或提现</v>
      </c>
      <c r="K3603" s="345">
        <f ca="1" t="shared" si="579"/>
        <v>0</v>
      </c>
      <c r="L3603" s="345">
        <f ca="1" t="shared" si="580"/>
        <v>10000</v>
      </c>
      <c r="M3603" s="345">
        <f ca="1" t="shared" si="581"/>
        <v>661960.110000001</v>
      </c>
      <c r="N3603" s="345">
        <f ca="1" t="shared" si="582"/>
        <v>0</v>
      </c>
    </row>
    <row r="3604" ht="14.25" hidden="1" spans="1:14">
      <c r="A3604" s="334">
        <f>档案!A3603</f>
        <v>0</v>
      </c>
      <c r="B3604" s="334">
        <f ca="1" t="shared" si="575"/>
        <v>1</v>
      </c>
      <c r="D3604" s="334">
        <f ca="1" t="shared" si="583"/>
        <v>9</v>
      </c>
      <c r="E3604" s="327">
        <f ca="1" t="shared" si="584"/>
        <v>2265</v>
      </c>
      <c r="F3604" s="327" t="str">
        <f ca="1">VLOOKUP(D3604,档案!A:C,3,FALSE)</f>
        <v>武汉开明</v>
      </c>
      <c r="G3604" s="338" t="str">
        <f ca="1">VLOOKUP(D3604,档案!A:B,2,FALSE)</f>
        <v>农商行豹澥支行310028</v>
      </c>
      <c r="H3604" s="328">
        <f ca="1" t="shared" si="576"/>
        <v>45959</v>
      </c>
      <c r="I3604" s="344" t="str">
        <f ca="1" t="shared" si="577"/>
        <v>转武汉彤烨中信</v>
      </c>
      <c r="J3604" s="344" t="str">
        <f ca="1" t="shared" si="578"/>
        <v>转出他行或提现</v>
      </c>
      <c r="K3604" s="345">
        <f ca="1" t="shared" si="579"/>
        <v>0</v>
      </c>
      <c r="L3604" s="345">
        <f ca="1" t="shared" si="580"/>
        <v>10000</v>
      </c>
      <c r="M3604" s="345">
        <f ca="1" t="shared" si="581"/>
        <v>651960.110000001</v>
      </c>
      <c r="N3604" s="345">
        <f ca="1" t="shared" si="582"/>
        <v>0</v>
      </c>
    </row>
    <row r="3605" ht="14.25" hidden="1" spans="1:14">
      <c r="A3605" s="334">
        <f>档案!A3604</f>
        <v>0</v>
      </c>
      <c r="B3605" s="334">
        <f ca="1" t="shared" si="575"/>
        <v>1</v>
      </c>
      <c r="D3605" s="334">
        <f ca="1" t="shared" si="583"/>
        <v>9</v>
      </c>
      <c r="E3605" s="327">
        <f ca="1" t="shared" si="584"/>
        <v>2266</v>
      </c>
      <c r="F3605" s="327" t="str">
        <f ca="1">VLOOKUP(D3605,档案!A:C,3,FALSE)</f>
        <v>武汉开明</v>
      </c>
      <c r="G3605" s="338" t="str">
        <f ca="1">VLOOKUP(D3605,档案!A:B,2,FALSE)</f>
        <v>农商行豹澥支行310028</v>
      </c>
      <c r="H3605" s="328">
        <f ca="1" t="shared" si="576"/>
        <v>45959</v>
      </c>
      <c r="I3605" s="344" t="str">
        <f ca="1" t="shared" si="577"/>
        <v>转林柱生报销</v>
      </c>
      <c r="J3605" s="344" t="str">
        <f ca="1" t="shared" si="578"/>
        <v>付日常费用</v>
      </c>
      <c r="K3605" s="345">
        <f ca="1" t="shared" si="579"/>
        <v>0</v>
      </c>
      <c r="L3605" s="345">
        <f ca="1" t="shared" si="580"/>
        <v>5000</v>
      </c>
      <c r="M3605" s="345">
        <f ca="1" t="shared" si="581"/>
        <v>646960.110000001</v>
      </c>
      <c r="N3605" s="345">
        <f ca="1" t="shared" si="582"/>
        <v>0</v>
      </c>
    </row>
    <row r="3606" ht="14.25" hidden="1" spans="1:14">
      <c r="A3606" s="334">
        <f>档案!A3605</f>
        <v>0</v>
      </c>
      <c r="B3606" s="334">
        <f ca="1" t="shared" si="575"/>
        <v>1</v>
      </c>
      <c r="D3606" s="334">
        <f ca="1" t="shared" si="583"/>
        <v>9</v>
      </c>
      <c r="E3606" s="327">
        <f ca="1" t="shared" si="584"/>
        <v>2267</v>
      </c>
      <c r="F3606" s="327" t="str">
        <f ca="1">VLOOKUP(D3606,档案!A:C,3,FALSE)</f>
        <v>武汉开明</v>
      </c>
      <c r="G3606" s="338" t="str">
        <f ca="1">VLOOKUP(D3606,档案!A:B,2,FALSE)</f>
        <v>农商行豹澥支行310028</v>
      </c>
      <c r="H3606" s="328">
        <f ca="1" t="shared" si="576"/>
        <v>45959</v>
      </c>
      <c r="I3606" s="344" t="str">
        <f ca="1" t="shared" si="577"/>
        <v>转熊金旺招待费（熊曼招待费）</v>
      </c>
      <c r="J3606" s="344" t="str">
        <f ca="1" t="shared" si="578"/>
        <v>付日常费用</v>
      </c>
      <c r="K3606" s="345">
        <f ca="1" t="shared" si="579"/>
        <v>0</v>
      </c>
      <c r="L3606" s="345">
        <f ca="1" t="shared" si="580"/>
        <v>10000</v>
      </c>
      <c r="M3606" s="345">
        <f ca="1" t="shared" si="581"/>
        <v>636960.110000001</v>
      </c>
      <c r="N3606" s="345">
        <f ca="1" t="shared" si="582"/>
        <v>0</v>
      </c>
    </row>
    <row r="3607" ht="14.25" hidden="1" spans="1:14">
      <c r="A3607" s="334">
        <f>档案!A3606</f>
        <v>0</v>
      </c>
      <c r="B3607" s="334">
        <f ca="1" t="shared" si="575"/>
        <v>1</v>
      </c>
      <c r="D3607" s="334">
        <f ca="1" t="shared" si="583"/>
        <v>9</v>
      </c>
      <c r="E3607" s="327">
        <f ca="1" t="shared" si="584"/>
        <v>2268</v>
      </c>
      <c r="F3607" s="327" t="str">
        <f ca="1">VLOOKUP(D3607,档案!A:C,3,FALSE)</f>
        <v>武汉开明</v>
      </c>
      <c r="G3607" s="338" t="str">
        <f ca="1">VLOOKUP(D3607,档案!A:B,2,FALSE)</f>
        <v>农商行豹澥支行310028</v>
      </c>
      <c r="H3607" s="328">
        <f ca="1" t="shared" si="576"/>
        <v>45959</v>
      </c>
      <c r="I3607" s="344" t="str">
        <f ca="1" t="shared" si="577"/>
        <v>生产部张月用款湖北双环外协人员工资付邓俊</v>
      </c>
      <c r="J3607" s="344" t="str">
        <f ca="1" t="shared" si="578"/>
        <v>项目成本</v>
      </c>
      <c r="K3607" s="345">
        <f ca="1" t="shared" si="579"/>
        <v>0</v>
      </c>
      <c r="L3607" s="345">
        <f ca="1" t="shared" si="580"/>
        <v>14335.46</v>
      </c>
      <c r="M3607" s="345">
        <f ca="1" t="shared" si="581"/>
        <v>622624.650000001</v>
      </c>
      <c r="N3607" s="345">
        <f ca="1" t="shared" si="582"/>
        <v>0</v>
      </c>
    </row>
    <row r="3608" ht="14.25" hidden="1" spans="1:14">
      <c r="A3608" s="334">
        <f>档案!A3607</f>
        <v>0</v>
      </c>
      <c r="B3608" s="334">
        <f ca="1" t="shared" si="575"/>
        <v>1</v>
      </c>
      <c r="D3608" s="334">
        <f ca="1" t="shared" si="583"/>
        <v>9</v>
      </c>
      <c r="E3608" s="327">
        <f ca="1" t="shared" si="584"/>
        <v>2269</v>
      </c>
      <c r="F3608" s="327" t="str">
        <f ca="1">VLOOKUP(D3608,档案!A:C,3,FALSE)</f>
        <v>武汉开明</v>
      </c>
      <c r="G3608" s="338" t="str">
        <f ca="1">VLOOKUP(D3608,档案!A:B,2,FALSE)</f>
        <v>农商行豹澥支行310028</v>
      </c>
      <c r="H3608" s="328">
        <f ca="1" t="shared" si="576"/>
        <v>45959</v>
      </c>
      <c r="I3608" s="344" t="str">
        <f ca="1" t="shared" si="577"/>
        <v>批量代发2025年8月武汉人员工资</v>
      </c>
      <c r="J3608" s="344" t="str">
        <f ca="1" t="shared" si="578"/>
        <v>付日常费用</v>
      </c>
      <c r="K3608" s="345">
        <f ca="1" t="shared" si="579"/>
        <v>0</v>
      </c>
      <c r="L3608" s="345">
        <f ca="1" t="shared" si="580"/>
        <v>309999.62</v>
      </c>
      <c r="M3608" s="345">
        <f ca="1" t="shared" si="581"/>
        <v>312625.030000001</v>
      </c>
      <c r="N3608" s="345">
        <f ca="1" t="shared" si="582"/>
        <v>0</v>
      </c>
    </row>
    <row r="3609" ht="14.25" hidden="1" spans="1:14">
      <c r="A3609" s="334">
        <f>档案!A3608</f>
        <v>0</v>
      </c>
      <c r="B3609" s="334">
        <f ca="1" t="shared" si="575"/>
        <v>1</v>
      </c>
      <c r="D3609" s="334">
        <f ca="1" t="shared" si="583"/>
        <v>9</v>
      </c>
      <c r="E3609" s="327">
        <f ca="1" t="shared" si="584"/>
        <v>2270</v>
      </c>
      <c r="F3609" s="327" t="str">
        <f ca="1">VLOOKUP(D3609,档案!A:C,3,FALSE)</f>
        <v>武汉开明</v>
      </c>
      <c r="G3609" s="338" t="str">
        <f ca="1">VLOOKUP(D3609,档案!A:B,2,FALSE)</f>
        <v>农商行豹澥支行310028</v>
      </c>
      <c r="H3609" s="328">
        <f ca="1" t="shared" si="576"/>
        <v>45960</v>
      </c>
      <c r="I3609" s="344" t="str">
        <f ca="1" t="shared" si="577"/>
        <v>收到杨万成还借支</v>
      </c>
      <c r="J3609" s="344" t="str">
        <f ca="1" t="shared" si="578"/>
        <v>其他收款</v>
      </c>
      <c r="K3609" s="345">
        <f ca="1" t="shared" si="579"/>
        <v>941</v>
      </c>
      <c r="L3609" s="345">
        <f ca="1" t="shared" si="580"/>
        <v>0</v>
      </c>
      <c r="M3609" s="345">
        <f ca="1" t="shared" si="581"/>
        <v>313566.030000001</v>
      </c>
      <c r="N3609" s="345">
        <f ca="1" t="shared" si="582"/>
        <v>0</v>
      </c>
    </row>
    <row r="3610" ht="14.25" hidden="1" spans="1:14">
      <c r="A3610" s="334">
        <f>档案!A3609</f>
        <v>0</v>
      </c>
      <c r="B3610" s="334">
        <f ca="1" t="shared" si="575"/>
        <v>1</v>
      </c>
      <c r="D3610" s="334">
        <f ca="1" t="shared" si="583"/>
        <v>9</v>
      </c>
      <c r="E3610" s="327">
        <f ca="1" t="shared" si="584"/>
        <v>2271</v>
      </c>
      <c r="F3610" s="327" t="str">
        <f ca="1">VLOOKUP(D3610,档案!A:C,3,FALSE)</f>
        <v>武汉开明</v>
      </c>
      <c r="G3610" s="338" t="str">
        <f ca="1">VLOOKUP(D3610,档案!A:B,2,FALSE)</f>
        <v>农商行豹澥支行310028</v>
      </c>
      <c r="H3610" s="328">
        <f ca="1" t="shared" si="576"/>
        <v>45960</v>
      </c>
      <c r="I3610" s="344" t="str">
        <f ca="1" t="shared" si="577"/>
        <v>收到武汉汉口银行转款</v>
      </c>
      <c r="J3610" s="344" t="str">
        <f ca="1" t="shared" si="578"/>
        <v>他行转入或存现</v>
      </c>
      <c r="K3610" s="345">
        <f ca="1" t="shared" si="579"/>
        <v>46300</v>
      </c>
      <c r="L3610" s="345">
        <f ca="1" t="shared" si="580"/>
        <v>0</v>
      </c>
      <c r="M3610" s="345">
        <f ca="1" t="shared" si="581"/>
        <v>359866.030000001</v>
      </c>
      <c r="N3610" s="345">
        <f ca="1" t="shared" si="582"/>
        <v>0</v>
      </c>
    </row>
    <row r="3611" ht="14.25" hidden="1" spans="1:14">
      <c r="A3611" s="334">
        <f>档案!A3610</f>
        <v>0</v>
      </c>
      <c r="B3611" s="334">
        <f ca="1" t="shared" si="575"/>
        <v>1</v>
      </c>
      <c r="D3611" s="334">
        <f ca="1" t="shared" si="583"/>
        <v>9</v>
      </c>
      <c r="E3611" s="327">
        <f ca="1" t="shared" si="584"/>
        <v>2272</v>
      </c>
      <c r="F3611" s="327" t="str">
        <f ca="1">VLOOKUP(D3611,档案!A:C,3,FALSE)</f>
        <v>武汉开明</v>
      </c>
      <c r="G3611" s="338" t="str">
        <f ca="1">VLOOKUP(D3611,档案!A:B,2,FALSE)</f>
        <v>农商行豹澥支行310028</v>
      </c>
      <c r="H3611" s="328">
        <f ca="1" t="shared" si="576"/>
        <v>45960</v>
      </c>
      <c r="I3611" s="344" t="str">
        <f ca="1" t="shared" si="577"/>
        <v>生产部熊伟用款优质采平台年费2025.11.13-2026.11.13。付安徽省优质采科技发展有限责任公司--公司</v>
      </c>
      <c r="J3611" s="344" t="str">
        <f ca="1" t="shared" si="578"/>
        <v>项目成本</v>
      </c>
      <c r="K3611" s="345">
        <f ca="1" t="shared" si="579"/>
        <v>0</v>
      </c>
      <c r="L3611" s="345">
        <f ca="1" t="shared" si="580"/>
        <v>4800</v>
      </c>
      <c r="M3611" s="345">
        <f ca="1" t="shared" si="581"/>
        <v>355066.030000001</v>
      </c>
      <c r="N3611" s="345">
        <f ca="1" t="shared" si="582"/>
        <v>0</v>
      </c>
    </row>
    <row r="3612" ht="14.25" hidden="1" spans="1:14">
      <c r="A3612" s="334">
        <f>档案!A3611</f>
        <v>0</v>
      </c>
      <c r="B3612" s="334">
        <f ca="1" t="shared" si="575"/>
        <v>1</v>
      </c>
      <c r="D3612" s="334">
        <f ca="1" t="shared" si="583"/>
        <v>9</v>
      </c>
      <c r="E3612" s="327">
        <f ca="1" t="shared" si="584"/>
        <v>2273</v>
      </c>
      <c r="F3612" s="327" t="str">
        <f ca="1">VLOOKUP(D3612,档案!A:C,3,FALSE)</f>
        <v>武汉开明</v>
      </c>
      <c r="G3612" s="338" t="str">
        <f ca="1">VLOOKUP(D3612,档案!A:B,2,FALSE)</f>
        <v>农商行豹澥支行310028</v>
      </c>
      <c r="H3612" s="328">
        <f ca="1" t="shared" si="576"/>
        <v>45960</v>
      </c>
      <c r="I3612" s="344" t="str">
        <f ca="1" t="shared" si="577"/>
        <v>生产部熊伟用款广联达预算软件（青海+新疆+湖北）2025-2026年费付广联达科技股份有限公司青海分公司--公司</v>
      </c>
      <c r="J3612" s="344" t="str">
        <f ca="1" t="shared" si="578"/>
        <v>项目成本</v>
      </c>
      <c r="K3612" s="345">
        <f ca="1" t="shared" si="579"/>
        <v>0</v>
      </c>
      <c r="L3612" s="345">
        <f ca="1" t="shared" si="580"/>
        <v>11400</v>
      </c>
      <c r="M3612" s="345">
        <f ca="1" t="shared" si="581"/>
        <v>343666.030000001</v>
      </c>
      <c r="N3612" s="345">
        <f ca="1" t="shared" si="582"/>
        <v>0</v>
      </c>
    </row>
    <row r="3613" ht="14.25" hidden="1" spans="1:14">
      <c r="A3613" s="334">
        <f>档案!A3612</f>
        <v>0</v>
      </c>
      <c r="B3613" s="334">
        <f ca="1" t="shared" si="575"/>
        <v>1</v>
      </c>
      <c r="D3613" s="334">
        <f ca="1" t="shared" si="583"/>
        <v>9</v>
      </c>
      <c r="E3613" s="327">
        <f ca="1" t="shared" si="584"/>
        <v>2274</v>
      </c>
      <c r="F3613" s="327" t="str">
        <f ca="1">VLOOKUP(D3613,档案!A:C,3,FALSE)</f>
        <v>武汉开明</v>
      </c>
      <c r="G3613" s="338" t="str">
        <f ca="1">VLOOKUP(D3613,档案!A:B,2,FALSE)</f>
        <v>农商行豹澥支行310028</v>
      </c>
      <c r="H3613" s="328">
        <f ca="1" t="shared" si="576"/>
        <v>45960</v>
      </c>
      <c r="I3613" s="344" t="str">
        <f ca="1" t="shared" si="577"/>
        <v>综合部蒋霞用款A16-5 中央空调2025.6-9月应支付电费付融创物业服务集团有限公司武汉分公司--公司</v>
      </c>
      <c r="J3613" s="344" t="str">
        <f ca="1" t="shared" si="578"/>
        <v>项目成本</v>
      </c>
      <c r="K3613" s="345">
        <f ca="1" t="shared" si="579"/>
        <v>0</v>
      </c>
      <c r="L3613" s="345">
        <f ca="1" t="shared" si="580"/>
        <v>3570</v>
      </c>
      <c r="M3613" s="345">
        <f ca="1" t="shared" si="581"/>
        <v>340096.030000001</v>
      </c>
      <c r="N3613" s="345">
        <f ca="1" t="shared" si="582"/>
        <v>0</v>
      </c>
    </row>
    <row r="3614" ht="14.25" hidden="1" spans="1:14">
      <c r="A3614" s="334">
        <f>档案!A3613</f>
        <v>0</v>
      </c>
      <c r="B3614" s="334">
        <f ca="1" t="shared" si="575"/>
        <v>1</v>
      </c>
      <c r="D3614" s="334">
        <f ca="1" t="shared" si="583"/>
        <v>9</v>
      </c>
      <c r="E3614" s="327">
        <f ca="1" t="shared" si="584"/>
        <v>2275</v>
      </c>
      <c r="F3614" s="327" t="str">
        <f ca="1">VLOOKUP(D3614,档案!A:C,3,FALSE)</f>
        <v>武汉开明</v>
      </c>
      <c r="G3614" s="338" t="str">
        <f ca="1">VLOOKUP(D3614,档案!A:B,2,FALSE)</f>
        <v>农商行豹澥支行310028</v>
      </c>
      <c r="H3614" s="328">
        <f ca="1" t="shared" si="576"/>
        <v>45960</v>
      </c>
      <c r="I3614" s="344" t="str">
        <f ca="1" t="shared" si="577"/>
        <v>综合部蒋霞用款GB1、GB2、锅炉B级资质现场评审招待费付邓敏--公司</v>
      </c>
      <c r="J3614" s="344" t="str">
        <f ca="1" t="shared" si="578"/>
        <v>项目成本</v>
      </c>
      <c r="K3614" s="345">
        <f ca="1" t="shared" si="579"/>
        <v>0</v>
      </c>
      <c r="L3614" s="345">
        <f ca="1" t="shared" si="580"/>
        <v>4970</v>
      </c>
      <c r="M3614" s="345">
        <f ca="1" t="shared" si="581"/>
        <v>335126.030000001</v>
      </c>
      <c r="N3614" s="345">
        <f ca="1" t="shared" si="582"/>
        <v>0</v>
      </c>
    </row>
    <row r="3615" ht="14.25" hidden="1" spans="1:14">
      <c r="A3615" s="334">
        <f>档案!A3614</f>
        <v>0</v>
      </c>
      <c r="B3615" s="334">
        <f ca="1" t="shared" si="575"/>
        <v>1</v>
      </c>
      <c r="D3615" s="334">
        <f ca="1" t="shared" si="583"/>
        <v>9</v>
      </c>
      <c r="E3615" s="327">
        <f ca="1" t="shared" si="584"/>
        <v>2276</v>
      </c>
      <c r="F3615" s="327" t="str">
        <f ca="1">VLOOKUP(D3615,档案!A:C,3,FALSE)</f>
        <v>武汉开明</v>
      </c>
      <c r="G3615" s="338" t="str">
        <f ca="1">VLOOKUP(D3615,档案!A:B,2,FALSE)</f>
        <v>农商行豹澥支行310028</v>
      </c>
      <c r="H3615" s="328">
        <f ca="1" t="shared" si="576"/>
        <v>45960</v>
      </c>
      <c r="I3615" s="344" t="str">
        <f ca="1" t="shared" si="577"/>
        <v>财务部潘佳敏用款武汉办公室9月快递费付湖北顺丰速运有限公司--公司</v>
      </c>
      <c r="J3615" s="344" t="str">
        <f ca="1" t="shared" si="578"/>
        <v>项目成本</v>
      </c>
      <c r="K3615" s="345">
        <f ca="1" t="shared" si="579"/>
        <v>0</v>
      </c>
      <c r="L3615" s="345">
        <f ca="1" t="shared" si="580"/>
        <v>787</v>
      </c>
      <c r="M3615" s="345">
        <f ca="1" t="shared" si="581"/>
        <v>334339.030000001</v>
      </c>
      <c r="N3615" s="345">
        <f ca="1" t="shared" si="582"/>
        <v>0</v>
      </c>
    </row>
    <row r="3616" ht="14.25" hidden="1" spans="1:14">
      <c r="A3616" s="334">
        <f>档案!A3615</f>
        <v>0</v>
      </c>
      <c r="B3616" s="334">
        <f ca="1" t="shared" si="575"/>
        <v>1</v>
      </c>
      <c r="D3616" s="334">
        <f ca="1" t="shared" si="583"/>
        <v>9</v>
      </c>
      <c r="E3616" s="327">
        <f ca="1" t="shared" si="584"/>
        <v>2277</v>
      </c>
      <c r="F3616" s="327" t="str">
        <f ca="1">VLOOKUP(D3616,档案!A:C,3,FALSE)</f>
        <v>武汉开明</v>
      </c>
      <c r="G3616" s="338" t="str">
        <f ca="1">VLOOKUP(D3616,档案!A:B,2,FALSE)</f>
        <v>农商行豹澥支行310028</v>
      </c>
      <c r="H3616" s="328">
        <f ca="1" t="shared" si="576"/>
        <v>45960</v>
      </c>
      <c r="I3616" s="344" t="str">
        <f ca="1" t="shared" si="577"/>
        <v>财务部潘佳敏用款鄂州工厂9月快递费付湖北顺丰速运有限公司--公司</v>
      </c>
      <c r="J3616" s="344" t="str">
        <f ca="1" t="shared" si="578"/>
        <v>项目成本</v>
      </c>
      <c r="K3616" s="345">
        <f ca="1" t="shared" si="579"/>
        <v>0</v>
      </c>
      <c r="L3616" s="345">
        <f ca="1" t="shared" si="580"/>
        <v>428</v>
      </c>
      <c r="M3616" s="345">
        <f ca="1" t="shared" si="581"/>
        <v>333911.030000001</v>
      </c>
      <c r="N3616" s="345">
        <f ca="1" t="shared" si="582"/>
        <v>0</v>
      </c>
    </row>
    <row r="3617" ht="14.25" hidden="1" spans="1:14">
      <c r="A3617" s="334">
        <f>档案!A3616</f>
        <v>0</v>
      </c>
      <c r="B3617" s="334">
        <f ca="1" t="shared" si="575"/>
        <v>1</v>
      </c>
      <c r="D3617" s="334">
        <f ca="1" t="shared" si="583"/>
        <v>9</v>
      </c>
      <c r="E3617" s="327">
        <f ca="1" t="shared" si="584"/>
        <v>2278</v>
      </c>
      <c r="F3617" s="327" t="str">
        <f ca="1">VLOOKUP(D3617,档案!A:C,3,FALSE)</f>
        <v>武汉开明</v>
      </c>
      <c r="G3617" s="338" t="str">
        <f ca="1">VLOOKUP(D3617,档案!A:B,2,FALSE)</f>
        <v>农商行豹澥支行310028</v>
      </c>
      <c r="H3617" s="328">
        <f ca="1" t="shared" si="576"/>
        <v>45960</v>
      </c>
      <c r="I3617" s="344" t="str">
        <f ca="1" t="shared" si="577"/>
        <v>批量代发2025年8月武汉人员生活费</v>
      </c>
      <c r="J3617" s="344" t="str">
        <f ca="1" t="shared" si="578"/>
        <v>付日常费用</v>
      </c>
      <c r="K3617" s="345">
        <f ca="1" t="shared" si="579"/>
        <v>0</v>
      </c>
      <c r="L3617" s="345">
        <f ca="1" t="shared" si="580"/>
        <v>21294</v>
      </c>
      <c r="M3617" s="345">
        <f ca="1" t="shared" si="581"/>
        <v>312617.030000001</v>
      </c>
      <c r="N3617" s="345">
        <f ca="1" t="shared" si="582"/>
        <v>0</v>
      </c>
    </row>
    <row r="3618" ht="14.25" hidden="1" spans="1:14">
      <c r="A3618" s="334">
        <f>档案!A3617</f>
        <v>0</v>
      </c>
      <c r="B3618" s="334">
        <f ca="1" t="shared" si="575"/>
        <v>1</v>
      </c>
      <c r="D3618" s="334">
        <f ca="1" t="shared" si="583"/>
        <v>9</v>
      </c>
      <c r="E3618" s="327">
        <f ca="1" t="shared" si="584"/>
        <v>2279</v>
      </c>
      <c r="F3618" s="327" t="str">
        <f ca="1">VLOOKUP(D3618,档案!A:C,3,FALSE)</f>
        <v>武汉开明</v>
      </c>
      <c r="G3618" s="338" t="str">
        <f ca="1">VLOOKUP(D3618,档案!A:B,2,FALSE)</f>
        <v>农商行豹澥支行310028</v>
      </c>
      <c r="H3618" s="328">
        <f ca="1" t="shared" si="576"/>
        <v>45961</v>
      </c>
      <c r="I3618" s="344" t="str">
        <f ca="1" t="shared" si="577"/>
        <v>收到武汉华夏转款</v>
      </c>
      <c r="J3618" s="344" t="str">
        <f ca="1" t="shared" si="578"/>
        <v>他行转入或存现</v>
      </c>
      <c r="K3618" s="345">
        <f ca="1" t="shared" si="579"/>
        <v>45000</v>
      </c>
      <c r="L3618" s="345">
        <f ca="1" t="shared" si="580"/>
        <v>0</v>
      </c>
      <c r="M3618" s="345">
        <f ca="1" t="shared" si="581"/>
        <v>357617.030000001</v>
      </c>
      <c r="N3618" s="345">
        <f ca="1" t="shared" si="582"/>
        <v>0</v>
      </c>
    </row>
    <row r="3619" ht="14.25" hidden="1" spans="1:14">
      <c r="A3619" s="334">
        <f>档案!A3618</f>
        <v>0</v>
      </c>
      <c r="B3619" s="334">
        <f ca="1" t="shared" si="575"/>
        <v>1</v>
      </c>
      <c r="D3619" s="334">
        <f ca="1" t="shared" si="583"/>
        <v>9</v>
      </c>
      <c r="E3619" s="327">
        <f ca="1" t="shared" si="584"/>
        <v>2280</v>
      </c>
      <c r="F3619" s="327" t="str">
        <f ca="1">VLOOKUP(D3619,档案!A:C,3,FALSE)</f>
        <v>武汉开明</v>
      </c>
      <c r="G3619" s="338" t="str">
        <f ca="1">VLOOKUP(D3619,档案!A:B,2,FALSE)</f>
        <v>农商行豹澥支行310028</v>
      </c>
      <c r="H3619" s="328">
        <f ca="1" t="shared" si="576"/>
        <v>45961</v>
      </c>
      <c r="I3619" s="344" t="str">
        <f ca="1" t="shared" si="577"/>
        <v>收到湖北岚丹中信转款</v>
      </c>
      <c r="J3619" s="344" t="str">
        <f ca="1" t="shared" si="578"/>
        <v>他行转入或存现</v>
      </c>
      <c r="K3619" s="345">
        <f ca="1" t="shared" si="579"/>
        <v>134000</v>
      </c>
      <c r="L3619" s="345">
        <f ca="1" t="shared" si="580"/>
        <v>0</v>
      </c>
      <c r="M3619" s="345">
        <f ca="1" t="shared" si="581"/>
        <v>491617.030000001</v>
      </c>
      <c r="N3619" s="345">
        <f ca="1" t="shared" si="582"/>
        <v>0</v>
      </c>
    </row>
    <row r="3620" ht="14.25" hidden="1" spans="1:14">
      <c r="A3620" s="334">
        <f>档案!A3619</f>
        <v>0</v>
      </c>
      <c r="B3620" s="334">
        <f ca="1" t="shared" si="575"/>
        <v>1</v>
      </c>
      <c r="D3620" s="334">
        <f ca="1" t="shared" si="583"/>
        <v>9</v>
      </c>
      <c r="E3620" s="327">
        <f ca="1" t="shared" si="584"/>
        <v>2281</v>
      </c>
      <c r="F3620" s="327" t="str">
        <f ca="1">VLOOKUP(D3620,档案!A:C,3,FALSE)</f>
        <v>武汉开明</v>
      </c>
      <c r="G3620" s="338" t="str">
        <f ca="1">VLOOKUP(D3620,档案!A:B,2,FALSE)</f>
        <v>农商行豹澥支行310028</v>
      </c>
      <c r="H3620" s="328">
        <f ca="1" t="shared" si="576"/>
        <v>45961</v>
      </c>
      <c r="I3620" s="344" t="str">
        <f ca="1" t="shared" si="577"/>
        <v>收到熊伟转款板房定金除租金后退款</v>
      </c>
      <c r="J3620" s="344" t="str">
        <f ca="1" t="shared" si="578"/>
        <v>其他收款</v>
      </c>
      <c r="K3620" s="345">
        <f ca="1" t="shared" si="579"/>
        <v>1200</v>
      </c>
      <c r="L3620" s="345">
        <f ca="1" t="shared" si="580"/>
        <v>0</v>
      </c>
      <c r="M3620" s="345">
        <f ca="1" t="shared" si="581"/>
        <v>492817.030000001</v>
      </c>
      <c r="N3620" s="345">
        <f ca="1" t="shared" si="582"/>
        <v>0</v>
      </c>
    </row>
    <row r="3621" ht="14.25" hidden="1" spans="1:14">
      <c r="A3621" s="334">
        <f>档案!A3620</f>
        <v>0</v>
      </c>
      <c r="B3621" s="334">
        <f ca="1" t="shared" si="575"/>
        <v>1</v>
      </c>
      <c r="D3621" s="334">
        <f ca="1" t="shared" si="583"/>
        <v>9</v>
      </c>
      <c r="E3621" s="327">
        <f ca="1" t="shared" si="584"/>
        <v>2282</v>
      </c>
      <c r="F3621" s="327" t="str">
        <f ca="1">VLOOKUP(D3621,档案!A:C,3,FALSE)</f>
        <v>武汉开明</v>
      </c>
      <c r="G3621" s="338" t="str">
        <f ca="1">VLOOKUP(D3621,档案!A:B,2,FALSE)</f>
        <v>农商行豹澥支行310028</v>
      </c>
      <c r="H3621" s="328">
        <f ca="1" t="shared" si="576"/>
        <v>45961</v>
      </c>
      <c r="I3621" s="344" t="str">
        <f ca="1" t="shared" si="577"/>
        <v>转湖北开明邮政</v>
      </c>
      <c r="J3621" s="344" t="str">
        <f ca="1" t="shared" si="578"/>
        <v>转出他行或提现</v>
      </c>
      <c r="K3621" s="345">
        <f ca="1" t="shared" si="579"/>
        <v>0</v>
      </c>
      <c r="L3621" s="345">
        <f ca="1" t="shared" si="580"/>
        <v>5000</v>
      </c>
      <c r="M3621" s="345">
        <f ca="1" t="shared" si="581"/>
        <v>487817.030000001</v>
      </c>
      <c r="N3621" s="345">
        <f ca="1" t="shared" si="582"/>
        <v>0</v>
      </c>
    </row>
    <row r="3622" ht="14.25" hidden="1" spans="1:14">
      <c r="A3622" s="334">
        <f>档案!A3621</f>
        <v>0</v>
      </c>
      <c r="B3622" s="334">
        <f ca="1" t="shared" si="575"/>
        <v>1</v>
      </c>
      <c r="D3622" s="334">
        <f ca="1" t="shared" si="583"/>
        <v>9</v>
      </c>
      <c r="E3622" s="327">
        <f ca="1" t="shared" si="584"/>
        <v>2283</v>
      </c>
      <c r="F3622" s="327" t="str">
        <f ca="1">VLOOKUP(D3622,档案!A:C,3,FALSE)</f>
        <v>武汉开明</v>
      </c>
      <c r="G3622" s="338" t="str">
        <f ca="1">VLOOKUP(D3622,档案!A:B,2,FALSE)</f>
        <v>农商行豹澥支行310028</v>
      </c>
      <c r="H3622" s="328">
        <f ca="1" t="shared" si="576"/>
        <v>45961</v>
      </c>
      <c r="I3622" s="344" t="str">
        <f ca="1" t="shared" si="577"/>
        <v>综合部蒋霞用款部分咨询代理费付武汉纵航企业管理咨询有限公司(全款30万，10.31转账20万，下农民工账户付10万）--公司</v>
      </c>
      <c r="J3622" s="344" t="str">
        <f ca="1" t="shared" si="578"/>
        <v>项目成本</v>
      </c>
      <c r="K3622" s="345">
        <f ca="1" t="shared" si="579"/>
        <v>0</v>
      </c>
      <c r="L3622" s="345">
        <f ca="1" t="shared" si="580"/>
        <v>200000</v>
      </c>
      <c r="M3622" s="345">
        <f ca="1" t="shared" si="581"/>
        <v>287817.030000001</v>
      </c>
      <c r="N3622" s="345">
        <f ca="1" t="shared" si="582"/>
        <v>0</v>
      </c>
    </row>
    <row r="3623" ht="14.25" hidden="1" spans="1:14">
      <c r="A3623" s="334">
        <f>档案!A3622</f>
        <v>0</v>
      </c>
      <c r="B3623" s="334">
        <f ca="1" t="shared" si="575"/>
        <v>1</v>
      </c>
      <c r="D3623" s="334">
        <f ca="1" t="shared" si="583"/>
        <v>9</v>
      </c>
      <c r="E3623" s="327">
        <f ca="1" t="shared" si="584"/>
        <v>2284</v>
      </c>
      <c r="F3623" s="327" t="str">
        <f ca="1">VLOOKUP(D3623,档案!A:C,3,FALSE)</f>
        <v>武汉开明</v>
      </c>
      <c r="G3623" s="338" t="str">
        <f ca="1">VLOOKUP(D3623,档案!A:B,2,FALSE)</f>
        <v>农商行豹澥支行310028</v>
      </c>
      <c r="H3623" s="328">
        <f ca="1" t="shared" si="576"/>
        <v>45961</v>
      </c>
      <c r="I3623" s="344" t="str">
        <f ca="1" t="shared" si="577"/>
        <v>综合部蒋霞用款武汉开明专利年费 20135 元付湖北省知识产权保护中心(湖北专利代办处)--公司</v>
      </c>
      <c r="J3623" s="344" t="str">
        <f ca="1" t="shared" si="578"/>
        <v>项目成本</v>
      </c>
      <c r="K3623" s="345">
        <f ca="1" t="shared" si="579"/>
        <v>0</v>
      </c>
      <c r="L3623" s="345">
        <f ca="1" t="shared" si="580"/>
        <v>20135</v>
      </c>
      <c r="M3623" s="345">
        <f ca="1" t="shared" si="581"/>
        <v>267682.030000001</v>
      </c>
      <c r="N3623" s="345">
        <f ca="1" t="shared" si="582"/>
        <v>0</v>
      </c>
    </row>
    <row r="3624" ht="14.25" hidden="1" spans="1:14">
      <c r="A3624" s="334">
        <f>档案!A3623</f>
        <v>0</v>
      </c>
      <c r="B3624" s="334">
        <f ca="1" t="shared" si="575"/>
        <v>1</v>
      </c>
      <c r="D3624" s="334">
        <f ca="1" t="shared" si="583"/>
        <v>9</v>
      </c>
      <c r="E3624" s="327">
        <f ca="1" t="shared" si="584"/>
        <v>2285</v>
      </c>
      <c r="F3624" s="327" t="str">
        <f ca="1">VLOOKUP(D3624,档案!A:C,3,FALSE)</f>
        <v>武汉开明</v>
      </c>
      <c r="G3624" s="338" t="str">
        <f ca="1">VLOOKUP(D3624,档案!A:B,2,FALSE)</f>
        <v>农商行豹澥支行310028</v>
      </c>
      <c r="H3624" s="328">
        <f ca="1" t="shared" si="576"/>
        <v>45961</v>
      </c>
      <c r="I3624" s="344" t="str">
        <f ca="1" t="shared" si="577"/>
        <v>综合部蒋霞报销购买GB1、GB2、锅炉B法律法规、技术技术规范书箱3306.27元，冲借支3000元，实付6.27元--个人</v>
      </c>
      <c r="J3624" s="344" t="str">
        <f ca="1" t="shared" si="578"/>
        <v>项目成本</v>
      </c>
      <c r="K3624" s="345">
        <f ca="1" t="shared" si="579"/>
        <v>0</v>
      </c>
      <c r="L3624" s="345">
        <f ca="1" t="shared" si="580"/>
        <v>6.27</v>
      </c>
      <c r="M3624" s="345">
        <f ca="1" t="shared" si="581"/>
        <v>267675.760000001</v>
      </c>
      <c r="N3624" s="345">
        <f ca="1" t="shared" si="582"/>
        <v>0</v>
      </c>
    </row>
    <row r="3625" ht="14.25" hidden="1" spans="1:14">
      <c r="A3625" s="334">
        <f>档案!A3624</f>
        <v>0</v>
      </c>
      <c r="B3625" s="334">
        <f ca="1" t="shared" si="575"/>
        <v>1</v>
      </c>
      <c r="D3625" s="334">
        <f ca="1" t="shared" si="583"/>
        <v>9</v>
      </c>
      <c r="E3625" s="327">
        <f ca="1" t="shared" si="584"/>
        <v>2286</v>
      </c>
      <c r="F3625" s="327" t="str">
        <f ca="1">VLOOKUP(D3625,档案!A:C,3,FALSE)</f>
        <v>武汉开明</v>
      </c>
      <c r="G3625" s="338" t="str">
        <f ca="1">VLOOKUP(D3625,档案!A:B,2,FALSE)</f>
        <v>农商行豹澥支行310028</v>
      </c>
      <c r="H3625" s="328">
        <f ca="1" t="shared" si="576"/>
        <v>45961</v>
      </c>
      <c r="I3625" s="344" t="str">
        <f ca="1" t="shared" si="577"/>
        <v>综合部蒋霞报销25.6-10月交通费及临时费用报销清单--个人</v>
      </c>
      <c r="J3625" s="344" t="str">
        <f ca="1" t="shared" si="578"/>
        <v>项目成本</v>
      </c>
      <c r="K3625" s="345">
        <f ca="1" t="shared" si="579"/>
        <v>0</v>
      </c>
      <c r="L3625" s="345">
        <f ca="1" t="shared" si="580"/>
        <v>107</v>
      </c>
      <c r="M3625" s="345">
        <f ca="1" t="shared" si="581"/>
        <v>267568.760000001</v>
      </c>
      <c r="N3625" s="345">
        <f ca="1" t="shared" si="582"/>
        <v>0</v>
      </c>
    </row>
    <row r="3626" ht="14.25" hidden="1" spans="1:14">
      <c r="A3626" s="334">
        <f>档案!A3625</f>
        <v>0</v>
      </c>
      <c r="B3626" s="334">
        <f ca="1" t="shared" si="575"/>
        <v>1</v>
      </c>
      <c r="D3626" s="334">
        <f ca="1" t="shared" si="583"/>
        <v>9</v>
      </c>
      <c r="E3626" s="327">
        <f ca="1" t="shared" si="584"/>
        <v>2287</v>
      </c>
      <c r="F3626" s="327" t="str">
        <f ca="1">VLOOKUP(D3626,档案!A:C,3,FALSE)</f>
        <v>武汉开明</v>
      </c>
      <c r="G3626" s="338" t="str">
        <f ca="1">VLOOKUP(D3626,档案!A:B,2,FALSE)</f>
        <v>农商行豹澥支行310028</v>
      </c>
      <c r="H3626" s="328">
        <f ca="1" t="shared" si="576"/>
        <v>45961</v>
      </c>
      <c r="I3626" s="344" t="str">
        <f ca="1" t="shared" si="577"/>
        <v>综合部蒋霞报销2025.10.18号现场评审办公及接待费用--个人</v>
      </c>
      <c r="J3626" s="344" t="str">
        <f ca="1" t="shared" si="578"/>
        <v>项目成本</v>
      </c>
      <c r="K3626" s="345">
        <f ca="1" t="shared" si="579"/>
        <v>0</v>
      </c>
      <c r="L3626" s="345">
        <f ca="1" t="shared" si="580"/>
        <v>1228.41</v>
      </c>
      <c r="M3626" s="345">
        <f ca="1" t="shared" si="581"/>
        <v>266340.350000001</v>
      </c>
      <c r="N3626" s="345">
        <f ca="1" t="shared" si="582"/>
        <v>0</v>
      </c>
    </row>
    <row r="3627" ht="14.25" hidden="1" spans="1:14">
      <c r="A3627" s="334">
        <f>档案!A3626</f>
        <v>0</v>
      </c>
      <c r="B3627" s="334">
        <f ca="1" t="shared" si="575"/>
        <v>1</v>
      </c>
      <c r="D3627" s="334">
        <f ca="1" t="shared" si="583"/>
        <v>9</v>
      </c>
      <c r="E3627" s="327">
        <f ca="1" t="shared" si="584"/>
        <v>2288</v>
      </c>
      <c r="F3627" s="327" t="str">
        <f ca="1">VLOOKUP(D3627,档案!A:C,3,FALSE)</f>
        <v>武汉开明</v>
      </c>
      <c r="G3627" s="338" t="str">
        <f ca="1">VLOOKUP(D3627,档案!A:B,2,FALSE)</f>
        <v>农商行豹澥支行310028</v>
      </c>
      <c r="H3627" s="328">
        <f ca="1" t="shared" si="576"/>
        <v>45961</v>
      </c>
      <c r="I3627" s="344" t="str">
        <f ca="1" t="shared" si="577"/>
        <v>综合部蒋霞用款陈涛2025.8-10月工资及差旅费和经济补偿金--个人</v>
      </c>
      <c r="J3627" s="344" t="str">
        <f ca="1" t="shared" si="578"/>
        <v>项目成本</v>
      </c>
      <c r="K3627" s="345">
        <f ca="1" t="shared" si="579"/>
        <v>0</v>
      </c>
      <c r="L3627" s="345">
        <f ca="1" t="shared" si="580"/>
        <v>37232.38</v>
      </c>
      <c r="M3627" s="345">
        <f ca="1" t="shared" si="581"/>
        <v>229107.970000001</v>
      </c>
      <c r="N3627" s="345">
        <f ca="1" t="shared" si="582"/>
        <v>0</v>
      </c>
    </row>
    <row r="3628" ht="14.25" hidden="1" spans="1:14">
      <c r="A3628" s="334">
        <f>档案!A3627</f>
        <v>0</v>
      </c>
      <c r="B3628" s="334">
        <f ca="1" t="shared" si="575"/>
        <v>1</v>
      </c>
      <c r="D3628" s="334">
        <f ca="1" t="shared" si="583"/>
        <v>9</v>
      </c>
      <c r="E3628" s="327">
        <f ca="1" t="shared" si="584"/>
        <v>2289</v>
      </c>
      <c r="F3628" s="327" t="str">
        <f ca="1">VLOOKUP(D3628,档案!A:C,3,FALSE)</f>
        <v>武汉开明</v>
      </c>
      <c r="G3628" s="338" t="str">
        <f ca="1">VLOOKUP(D3628,档案!A:B,2,FALSE)</f>
        <v>农商行豹澥支行310028</v>
      </c>
      <c r="H3628" s="328">
        <f ca="1" t="shared" si="576"/>
        <v>45961</v>
      </c>
      <c r="I3628" s="344" t="str">
        <f ca="1" t="shared" si="577"/>
        <v>财务部潘佳敏用款催收人员10月差旅费付姚煜均--个人</v>
      </c>
      <c r="J3628" s="344" t="str">
        <f ca="1" t="shared" si="578"/>
        <v>项目成本</v>
      </c>
      <c r="K3628" s="345">
        <f ca="1" t="shared" si="579"/>
        <v>0</v>
      </c>
      <c r="L3628" s="345">
        <f ca="1" t="shared" si="580"/>
        <v>2760</v>
      </c>
      <c r="M3628" s="345">
        <f ca="1" t="shared" si="581"/>
        <v>226347.970000001</v>
      </c>
      <c r="N3628" s="345">
        <f ca="1" t="shared" si="582"/>
        <v>0</v>
      </c>
    </row>
    <row r="3629" ht="14.25" hidden="1" spans="1:14">
      <c r="A3629" s="334">
        <f>档案!A3628</f>
        <v>0</v>
      </c>
      <c r="B3629" s="334">
        <f ca="1" t="shared" si="575"/>
        <v>1</v>
      </c>
      <c r="D3629" s="334">
        <f ca="1" t="shared" si="583"/>
        <v>9</v>
      </c>
      <c r="E3629" s="327">
        <f ca="1" t="shared" si="584"/>
        <v>2290</v>
      </c>
      <c r="F3629" s="327" t="str">
        <f ca="1">VLOOKUP(D3629,档案!A:C,3,FALSE)</f>
        <v>武汉开明</v>
      </c>
      <c r="G3629" s="338" t="str">
        <f ca="1">VLOOKUP(D3629,档案!A:B,2,FALSE)</f>
        <v>农商行豹澥支行310028</v>
      </c>
      <c r="H3629" s="328">
        <f ca="1" t="shared" si="576"/>
        <v>45961</v>
      </c>
      <c r="I3629" s="344" t="str">
        <f ca="1" t="shared" si="577"/>
        <v>财务部潘佳敏用款催收人员10月提成付姚煜均--个人</v>
      </c>
      <c r="J3629" s="344" t="str">
        <f ca="1" t="shared" si="578"/>
        <v>项目成本</v>
      </c>
      <c r="K3629" s="345">
        <f ca="1" t="shared" si="579"/>
        <v>0</v>
      </c>
      <c r="L3629" s="345">
        <f ca="1" t="shared" si="580"/>
        <v>20149.28</v>
      </c>
      <c r="M3629" s="345">
        <f ca="1" t="shared" si="581"/>
        <v>206198.690000001</v>
      </c>
      <c r="N3629" s="345">
        <f ca="1" t="shared" si="582"/>
        <v>0</v>
      </c>
    </row>
    <row r="3630" ht="14.25" hidden="1" spans="1:14">
      <c r="A3630" s="334">
        <f>档案!A3629</f>
        <v>0</v>
      </c>
      <c r="B3630" s="334">
        <f ca="1" t="shared" si="575"/>
        <v>1</v>
      </c>
      <c r="D3630" s="334">
        <f ca="1" t="shared" si="583"/>
        <v>9</v>
      </c>
      <c r="E3630" s="327">
        <f ca="1" t="shared" si="584"/>
        <v>2291</v>
      </c>
      <c r="F3630" s="327" t="str">
        <f ca="1">VLOOKUP(D3630,档案!A:C,3,FALSE)</f>
        <v>武汉开明</v>
      </c>
      <c r="G3630" s="338" t="str">
        <f ca="1">VLOOKUP(D3630,档案!A:B,2,FALSE)</f>
        <v>农商行豹澥支行310028</v>
      </c>
      <c r="H3630" s="328">
        <f ca="1" t="shared" si="576"/>
        <v>45961</v>
      </c>
      <c r="I3630" s="344" t="str">
        <f ca="1" t="shared" si="577"/>
        <v>生产部马全花报销青海发投民乐村项目部电费，电费欠款30.95，充值500元--个人</v>
      </c>
      <c r="J3630" s="344" t="str">
        <f ca="1" t="shared" si="578"/>
        <v>项目成本</v>
      </c>
      <c r="K3630" s="345">
        <f ca="1" t="shared" si="579"/>
        <v>0</v>
      </c>
      <c r="L3630" s="345">
        <f ca="1" t="shared" si="580"/>
        <v>500</v>
      </c>
      <c r="M3630" s="345">
        <f ca="1" t="shared" si="581"/>
        <v>205698.690000001</v>
      </c>
      <c r="N3630" s="345">
        <f ca="1" t="shared" si="582"/>
        <v>0</v>
      </c>
    </row>
    <row r="3631" ht="14.25" hidden="1" spans="1:14">
      <c r="A3631" s="334">
        <f>档案!A3630</f>
        <v>0</v>
      </c>
      <c r="B3631" s="334">
        <f ca="1" t="shared" si="575"/>
        <v>1</v>
      </c>
      <c r="D3631" s="334">
        <f ca="1" t="shared" si="583"/>
        <v>9</v>
      </c>
      <c r="E3631" s="327">
        <f ca="1" t="shared" si="584"/>
        <v>2292</v>
      </c>
      <c r="F3631" s="327" t="str">
        <f ca="1">VLOOKUP(D3631,档案!A:C,3,FALSE)</f>
        <v>武汉开明</v>
      </c>
      <c r="G3631" s="338" t="str">
        <f ca="1">VLOOKUP(D3631,档案!A:B,2,FALSE)</f>
        <v>农商行豹澥支行310028</v>
      </c>
      <c r="H3631" s="328">
        <f ca="1" t="shared" si="576"/>
        <v>45961</v>
      </c>
      <c r="I3631" s="344" t="str">
        <f ca="1" t="shared" si="577"/>
        <v>生产部朱太礼报销10.20日照钢铁交通费--个人</v>
      </c>
      <c r="J3631" s="344" t="str">
        <f ca="1" t="shared" si="578"/>
        <v>项目成本</v>
      </c>
      <c r="K3631" s="345">
        <f ca="1" t="shared" si="579"/>
        <v>0</v>
      </c>
      <c r="L3631" s="345">
        <f ca="1" t="shared" si="580"/>
        <v>576.5</v>
      </c>
      <c r="M3631" s="345">
        <f ca="1" t="shared" si="581"/>
        <v>205122.190000001</v>
      </c>
      <c r="N3631" s="345">
        <f ca="1" t="shared" si="582"/>
        <v>0</v>
      </c>
    </row>
    <row r="3632" ht="14.25" hidden="1" spans="1:14">
      <c r="A3632" s="334">
        <f>档案!A3631</f>
        <v>0</v>
      </c>
      <c r="B3632" s="334">
        <f ca="1" t="shared" si="575"/>
        <v>1</v>
      </c>
      <c r="D3632" s="334">
        <f ca="1" t="shared" si="583"/>
        <v>9</v>
      </c>
      <c r="E3632" s="327">
        <f ca="1" t="shared" si="584"/>
        <v>2293</v>
      </c>
      <c r="F3632" s="327" t="str">
        <f ca="1">VLOOKUP(D3632,档案!A:C,3,FALSE)</f>
        <v>武汉开明</v>
      </c>
      <c r="G3632" s="338" t="str">
        <f ca="1">VLOOKUP(D3632,档案!A:B,2,FALSE)</f>
        <v>农商行豹澥支行310028</v>
      </c>
      <c r="H3632" s="328">
        <f ca="1" t="shared" si="576"/>
        <v>45961</v>
      </c>
      <c r="I3632" s="344" t="str">
        <f ca="1" t="shared" si="577"/>
        <v>生产部朱太礼报销赣锋锂业技术沟通液压挡轮破裂问题交通费--个人</v>
      </c>
      <c r="J3632" s="344" t="str">
        <f ca="1" t="shared" si="578"/>
        <v>项目成本</v>
      </c>
      <c r="K3632" s="345">
        <f ca="1" t="shared" si="579"/>
        <v>0</v>
      </c>
      <c r="L3632" s="345">
        <f ca="1" t="shared" si="580"/>
        <v>249.46</v>
      </c>
      <c r="M3632" s="345">
        <f ca="1" t="shared" si="581"/>
        <v>204872.730000001</v>
      </c>
      <c r="N3632" s="345">
        <f ca="1" t="shared" si="582"/>
        <v>0</v>
      </c>
    </row>
    <row r="3633" ht="14.25" hidden="1" spans="1:14">
      <c r="A3633" s="334">
        <f>档案!A3632</f>
        <v>0</v>
      </c>
      <c r="B3633" s="334">
        <f ca="1" t="shared" si="575"/>
        <v>1</v>
      </c>
      <c r="D3633" s="334">
        <f ca="1" t="shared" si="583"/>
        <v>9</v>
      </c>
      <c r="E3633" s="327">
        <f ca="1" t="shared" si="584"/>
        <v>2294</v>
      </c>
      <c r="F3633" s="327" t="str">
        <f ca="1">VLOOKUP(D3633,档案!A:C,3,FALSE)</f>
        <v>武汉开明</v>
      </c>
      <c r="G3633" s="338" t="str">
        <f ca="1">VLOOKUP(D3633,档案!A:B,2,FALSE)</f>
        <v>农商行豹澥支行310028</v>
      </c>
      <c r="H3633" s="328">
        <f ca="1" t="shared" si="576"/>
        <v>45961</v>
      </c>
      <c r="I3633" s="344" t="str">
        <f ca="1" t="shared" si="577"/>
        <v>生产部朱太礼报销日照钢铁检修回转窑交通费--个人</v>
      </c>
      <c r="J3633" s="344" t="str">
        <f ca="1" t="shared" si="578"/>
        <v>项目成本</v>
      </c>
      <c r="K3633" s="345">
        <f ca="1" t="shared" si="579"/>
        <v>0</v>
      </c>
      <c r="L3633" s="345">
        <f ca="1" t="shared" si="580"/>
        <v>495</v>
      </c>
      <c r="M3633" s="345">
        <f ca="1" t="shared" si="581"/>
        <v>204377.730000001</v>
      </c>
      <c r="N3633" s="345">
        <f ca="1" t="shared" si="582"/>
        <v>0</v>
      </c>
    </row>
    <row r="3634" ht="14.25" hidden="1" spans="1:14">
      <c r="A3634" s="334">
        <f>档案!A3633</f>
        <v>0</v>
      </c>
      <c r="B3634" s="334">
        <f ca="1" t="shared" si="575"/>
        <v>1</v>
      </c>
      <c r="D3634" s="334">
        <f ca="1" t="shared" si="583"/>
        <v>9</v>
      </c>
      <c r="E3634" s="327">
        <f ca="1" t="shared" si="584"/>
        <v>2295</v>
      </c>
      <c r="F3634" s="327" t="str">
        <f ca="1">VLOOKUP(D3634,档案!A:C,3,FALSE)</f>
        <v>武汉开明</v>
      </c>
      <c r="G3634" s="338" t="str">
        <f ca="1">VLOOKUP(D3634,档案!A:B,2,FALSE)</f>
        <v>农商行豹澥支行310028</v>
      </c>
      <c r="H3634" s="328">
        <f ca="1" t="shared" si="576"/>
        <v>45961</v>
      </c>
      <c r="I3634" s="344" t="str">
        <f ca="1" t="shared" si="577"/>
        <v>生产部朱太礼报销9.24日到赣锋锂业铁窑检修及调整交通费--个人</v>
      </c>
      <c r="J3634" s="344" t="str">
        <f ca="1" t="shared" si="578"/>
        <v>项目成本</v>
      </c>
      <c r="K3634" s="345">
        <f ca="1" t="shared" si="579"/>
        <v>0</v>
      </c>
      <c r="L3634" s="345">
        <f ca="1" t="shared" si="580"/>
        <v>598.24</v>
      </c>
      <c r="M3634" s="345">
        <f ca="1" t="shared" si="581"/>
        <v>203779.490000001</v>
      </c>
      <c r="N3634" s="345">
        <f ca="1" t="shared" si="582"/>
        <v>0</v>
      </c>
    </row>
    <row r="3635" ht="14.25" hidden="1" spans="1:14">
      <c r="A3635" s="334">
        <f>档案!A3634</f>
        <v>0</v>
      </c>
      <c r="B3635" s="334">
        <f ca="1" t="shared" si="575"/>
        <v>1</v>
      </c>
      <c r="D3635" s="334">
        <f ca="1" t="shared" si="583"/>
        <v>9</v>
      </c>
      <c r="E3635" s="327">
        <f ca="1" t="shared" si="584"/>
        <v>2296</v>
      </c>
      <c r="F3635" s="327" t="str">
        <f ca="1">VLOOKUP(D3635,档案!A:C,3,FALSE)</f>
        <v>武汉开明</v>
      </c>
      <c r="G3635" s="338" t="str">
        <f ca="1">VLOOKUP(D3635,档案!A:B,2,FALSE)</f>
        <v>农商行豹澥支行310028</v>
      </c>
      <c r="H3635" s="328">
        <f ca="1" t="shared" si="576"/>
        <v>45961</v>
      </c>
      <c r="I3635" s="344" t="str">
        <f ca="1" t="shared" si="577"/>
        <v>生产部陈艳华报销10.19新洋丰交通费--个人</v>
      </c>
      <c r="J3635" s="344" t="str">
        <f ca="1" t="shared" si="578"/>
        <v>项目成本</v>
      </c>
      <c r="K3635" s="345">
        <f ca="1" t="shared" si="579"/>
        <v>0</v>
      </c>
      <c r="L3635" s="345">
        <f ca="1" t="shared" si="580"/>
        <v>103</v>
      </c>
      <c r="M3635" s="345">
        <f ca="1" t="shared" si="581"/>
        <v>203676.490000001</v>
      </c>
      <c r="N3635" s="345">
        <f ca="1" t="shared" si="582"/>
        <v>0</v>
      </c>
    </row>
    <row r="3636" ht="14.25" hidden="1" spans="1:14">
      <c r="A3636" s="334">
        <f>档案!A3635</f>
        <v>0</v>
      </c>
      <c r="B3636" s="334">
        <f ca="1" t="shared" si="575"/>
        <v>1</v>
      </c>
      <c r="D3636" s="334">
        <f ca="1" t="shared" si="583"/>
        <v>9</v>
      </c>
      <c r="E3636" s="327">
        <f ca="1" t="shared" si="584"/>
        <v>2297</v>
      </c>
      <c r="F3636" s="327" t="str">
        <f ca="1">VLOOKUP(D3636,档案!A:C,3,FALSE)</f>
        <v>武汉开明</v>
      </c>
      <c r="G3636" s="338" t="str">
        <f ca="1">VLOOKUP(D3636,档案!A:B,2,FALSE)</f>
        <v>农商行豹澥支行310028</v>
      </c>
      <c r="H3636" s="328">
        <f ca="1" t="shared" si="576"/>
        <v>45961</v>
      </c>
      <c r="I3636" s="344" t="str">
        <f ca="1" t="shared" si="577"/>
        <v>生产部宋超报销乌鲁木齐送货到宜化现场卷扬机送货运费--个人</v>
      </c>
      <c r="J3636" s="344" t="str">
        <f ca="1" t="shared" si="578"/>
        <v>项目成本</v>
      </c>
      <c r="K3636" s="345">
        <f ca="1" t="shared" si="579"/>
        <v>0</v>
      </c>
      <c r="L3636" s="345">
        <f ca="1" t="shared" si="580"/>
        <v>1300</v>
      </c>
      <c r="M3636" s="345">
        <f ca="1" t="shared" si="581"/>
        <v>202376.490000001</v>
      </c>
      <c r="N3636" s="345">
        <f ca="1" t="shared" si="582"/>
        <v>0</v>
      </c>
    </row>
    <row r="3637" ht="14.25" hidden="1" spans="1:14">
      <c r="A3637" s="334">
        <f>档案!A3636</f>
        <v>0</v>
      </c>
      <c r="B3637" s="334">
        <f ca="1" t="shared" si="575"/>
        <v>1</v>
      </c>
      <c r="D3637" s="334">
        <f ca="1" t="shared" si="583"/>
        <v>9</v>
      </c>
      <c r="E3637" s="327">
        <f ca="1" t="shared" si="584"/>
        <v>2298</v>
      </c>
      <c r="F3637" s="327" t="str">
        <f ca="1">VLOOKUP(D3637,档案!A:C,3,FALSE)</f>
        <v>武汉开明</v>
      </c>
      <c r="G3637" s="338" t="str">
        <f ca="1">VLOOKUP(D3637,档案!A:B,2,FALSE)</f>
        <v>农商行豹澥支行310028</v>
      </c>
      <c r="H3637" s="328">
        <f ca="1" t="shared" si="576"/>
        <v>45961</v>
      </c>
      <c r="I3637" s="344" t="str">
        <f ca="1" t="shared" si="577"/>
        <v>生产部宋超报销新疆宜化7台取暖器费用--个人</v>
      </c>
      <c r="J3637" s="344" t="str">
        <f ca="1" t="shared" si="578"/>
        <v>项目成本</v>
      </c>
      <c r="K3637" s="345">
        <f ca="1" t="shared" si="579"/>
        <v>0</v>
      </c>
      <c r="L3637" s="345">
        <f ca="1" t="shared" si="580"/>
        <v>1526</v>
      </c>
      <c r="M3637" s="345">
        <f ca="1" t="shared" si="581"/>
        <v>200850.490000001</v>
      </c>
      <c r="N3637" s="345">
        <f ca="1" t="shared" si="582"/>
        <v>0</v>
      </c>
    </row>
    <row r="3638" ht="14.25" hidden="1" spans="1:14">
      <c r="A3638" s="334">
        <f>档案!A3637</f>
        <v>0</v>
      </c>
      <c r="B3638" s="334">
        <f ca="1" t="shared" si="575"/>
        <v>1</v>
      </c>
      <c r="D3638" s="334">
        <f ca="1" t="shared" si="583"/>
        <v>9</v>
      </c>
      <c r="E3638" s="327">
        <f ca="1" t="shared" si="584"/>
        <v>2299</v>
      </c>
      <c r="F3638" s="327" t="str">
        <f ca="1">VLOOKUP(D3638,档案!A:C,3,FALSE)</f>
        <v>武汉开明</v>
      </c>
      <c r="G3638" s="338" t="str">
        <f ca="1">VLOOKUP(D3638,档案!A:B,2,FALSE)</f>
        <v>农商行豹澥支行310028</v>
      </c>
      <c r="H3638" s="328">
        <f ca="1" t="shared" si="576"/>
        <v>45961</v>
      </c>
      <c r="I3638" s="344" t="str">
        <f ca="1" t="shared" si="577"/>
        <v>生产部宋超报销伊犁钢铁10.20材料采购费--个人</v>
      </c>
      <c r="J3638" s="344" t="str">
        <f ca="1" t="shared" si="578"/>
        <v>项目成本</v>
      </c>
      <c r="K3638" s="345">
        <f ca="1" t="shared" si="579"/>
        <v>0</v>
      </c>
      <c r="L3638" s="345">
        <f ca="1" t="shared" si="580"/>
        <v>150</v>
      </c>
      <c r="M3638" s="345">
        <f ca="1" t="shared" si="581"/>
        <v>200700.490000001</v>
      </c>
      <c r="N3638" s="345">
        <f ca="1" t="shared" si="582"/>
        <v>0</v>
      </c>
    </row>
    <row r="3639" ht="14.25" hidden="1" spans="1:14">
      <c r="A3639" s="334">
        <f>档案!A3638</f>
        <v>0</v>
      </c>
      <c r="B3639" s="334">
        <f ca="1" t="shared" si="575"/>
        <v>1</v>
      </c>
      <c r="D3639" s="334">
        <f ca="1" t="shared" si="583"/>
        <v>9</v>
      </c>
      <c r="E3639" s="327">
        <f ca="1" t="shared" si="584"/>
        <v>2300</v>
      </c>
      <c r="F3639" s="327" t="str">
        <f ca="1">VLOOKUP(D3639,档案!A:C,3,FALSE)</f>
        <v>武汉开明</v>
      </c>
      <c r="G3639" s="338" t="str">
        <f ca="1">VLOOKUP(D3639,档案!A:B,2,FALSE)</f>
        <v>农商行豹澥支行310028</v>
      </c>
      <c r="H3639" s="328">
        <f ca="1" t="shared" si="576"/>
        <v>45961</v>
      </c>
      <c r="I3639" s="344" t="str">
        <f ca="1" t="shared" si="577"/>
        <v>生产部宋超报销新疆宜化招待戴工及现场带班人员6人--个人</v>
      </c>
      <c r="J3639" s="344" t="str">
        <f ca="1" t="shared" si="578"/>
        <v>项目成本</v>
      </c>
      <c r="K3639" s="345">
        <f ca="1" t="shared" si="579"/>
        <v>0</v>
      </c>
      <c r="L3639" s="345">
        <f ca="1" t="shared" si="580"/>
        <v>978</v>
      </c>
      <c r="M3639" s="345">
        <f ca="1" t="shared" si="581"/>
        <v>199722.490000001</v>
      </c>
      <c r="N3639" s="345">
        <f ca="1" t="shared" si="582"/>
        <v>0</v>
      </c>
    </row>
    <row r="3640" ht="14.25" hidden="1" spans="1:14">
      <c r="A3640" s="334">
        <f>档案!A3639</f>
        <v>0</v>
      </c>
      <c r="B3640" s="334">
        <f ca="1" t="shared" si="575"/>
        <v>1</v>
      </c>
      <c r="D3640" s="334">
        <f ca="1" t="shared" si="583"/>
        <v>9</v>
      </c>
      <c r="E3640" s="327">
        <f ca="1" t="shared" si="584"/>
        <v>2301</v>
      </c>
      <c r="F3640" s="327" t="str">
        <f ca="1">VLOOKUP(D3640,档案!A:C,3,FALSE)</f>
        <v>武汉开明</v>
      </c>
      <c r="G3640" s="338" t="str">
        <f ca="1">VLOOKUP(D3640,档案!A:B,2,FALSE)</f>
        <v>农商行豹澥支行310028</v>
      </c>
      <c r="H3640" s="328">
        <f ca="1" t="shared" si="576"/>
        <v>45961</v>
      </c>
      <c r="I3640" s="344" t="str">
        <f ca="1" t="shared" si="577"/>
        <v>生产部宋超报销青海发投民乐村办公处宽带费--个人</v>
      </c>
      <c r="J3640" s="344" t="str">
        <f ca="1" t="shared" si="578"/>
        <v>项目成本</v>
      </c>
      <c r="K3640" s="345">
        <f ca="1" t="shared" si="579"/>
        <v>0</v>
      </c>
      <c r="L3640" s="345">
        <f ca="1" t="shared" si="580"/>
        <v>360</v>
      </c>
      <c r="M3640" s="345">
        <f ca="1" t="shared" si="581"/>
        <v>199362.490000001</v>
      </c>
      <c r="N3640" s="345">
        <f ca="1" t="shared" si="582"/>
        <v>0</v>
      </c>
    </row>
    <row r="3641" ht="14.25" hidden="1" spans="1:14">
      <c r="A3641" s="334">
        <f>档案!A3640</f>
        <v>0</v>
      </c>
      <c r="B3641" s="334">
        <f ca="1" t="shared" si="575"/>
        <v>1</v>
      </c>
      <c r="D3641" s="334">
        <f ca="1" t="shared" si="583"/>
        <v>9</v>
      </c>
      <c r="E3641" s="327">
        <f ca="1" t="shared" si="584"/>
        <v>2302</v>
      </c>
      <c r="F3641" s="327" t="str">
        <f ca="1">VLOOKUP(D3641,档案!A:C,3,FALSE)</f>
        <v>武汉开明</v>
      </c>
      <c r="G3641" s="338" t="str">
        <f ca="1">VLOOKUP(D3641,档案!A:B,2,FALSE)</f>
        <v>农商行豹澥支行310028</v>
      </c>
      <c r="H3641" s="328">
        <f ca="1" t="shared" si="576"/>
        <v>45961</v>
      </c>
      <c r="I3641" s="344" t="str">
        <f ca="1" t="shared" si="577"/>
        <v>生产部宋超报销新疆伊犁钢铁采购零星材料--个人</v>
      </c>
      <c r="J3641" s="344" t="str">
        <f ca="1" t="shared" si="578"/>
        <v>项目成本</v>
      </c>
      <c r="K3641" s="345">
        <f ca="1" t="shared" si="579"/>
        <v>0</v>
      </c>
      <c r="L3641" s="345">
        <f ca="1" t="shared" si="580"/>
        <v>1366</v>
      </c>
      <c r="M3641" s="345">
        <f ca="1" t="shared" si="581"/>
        <v>197996.490000001</v>
      </c>
      <c r="N3641" s="345">
        <f ca="1" t="shared" si="582"/>
        <v>0</v>
      </c>
    </row>
    <row r="3642" ht="14.25" hidden="1" spans="1:14">
      <c r="A3642" s="334">
        <f>档案!A3641</f>
        <v>0</v>
      </c>
      <c r="B3642" s="334">
        <f ca="1" t="shared" si="575"/>
        <v>1</v>
      </c>
      <c r="D3642" s="334">
        <f ca="1" t="shared" si="583"/>
        <v>9</v>
      </c>
      <c r="E3642" s="327">
        <f ca="1" t="shared" si="584"/>
        <v>2303</v>
      </c>
      <c r="F3642" s="327" t="str">
        <f ca="1">VLOOKUP(D3642,档案!A:C,3,FALSE)</f>
        <v>武汉开明</v>
      </c>
      <c r="G3642" s="338" t="str">
        <f ca="1">VLOOKUP(D3642,档案!A:B,2,FALSE)</f>
        <v>农商行豹澥支行310028</v>
      </c>
      <c r="H3642" s="328">
        <f ca="1" t="shared" si="576"/>
        <v>45961</v>
      </c>
      <c r="I3642" s="344" t="str">
        <f ca="1" t="shared" si="577"/>
        <v>生产部马全花用款青海发投蒸吸工段漏点处理人工费付段启巍--个人</v>
      </c>
      <c r="J3642" s="344" t="str">
        <f ca="1" t="shared" si="578"/>
        <v>项目成本</v>
      </c>
      <c r="K3642" s="345">
        <f ca="1" t="shared" si="579"/>
        <v>0</v>
      </c>
      <c r="L3642" s="345">
        <f ca="1" t="shared" si="580"/>
        <v>3000</v>
      </c>
      <c r="M3642" s="345">
        <f ca="1" t="shared" si="581"/>
        <v>194996.490000001</v>
      </c>
      <c r="N3642" s="345">
        <f ca="1" t="shared" si="582"/>
        <v>0</v>
      </c>
    </row>
    <row r="3643" ht="14.25" hidden="1" spans="1:14">
      <c r="A3643" s="334">
        <f>档案!A3642</f>
        <v>0</v>
      </c>
      <c r="B3643" s="334">
        <f ca="1" t="shared" si="575"/>
        <v>1</v>
      </c>
      <c r="D3643" s="334">
        <f ca="1" t="shared" si="583"/>
        <v>9</v>
      </c>
      <c r="E3643" s="327">
        <f ca="1" t="shared" si="584"/>
        <v>2304</v>
      </c>
      <c r="F3643" s="327" t="str">
        <f ca="1">VLOOKUP(D3643,档案!A:C,3,FALSE)</f>
        <v>武汉开明</v>
      </c>
      <c r="G3643" s="338" t="str">
        <f ca="1">VLOOKUP(D3643,档案!A:B,2,FALSE)</f>
        <v>农商行豹澥支行310028</v>
      </c>
      <c r="H3643" s="328">
        <f ca="1" t="shared" si="576"/>
        <v>45961</v>
      </c>
      <c r="I3643" s="344" t="str">
        <f ca="1" t="shared" si="577"/>
        <v>生产部宋超用款新疆伊犁钢铁外协人员8月1日至9月11日工资--个人</v>
      </c>
      <c r="J3643" s="344" t="str">
        <f ca="1" t="shared" si="578"/>
        <v>项目成本</v>
      </c>
      <c r="K3643" s="345">
        <f ca="1" t="shared" si="579"/>
        <v>0</v>
      </c>
      <c r="L3643" s="345">
        <f ca="1" t="shared" si="580"/>
        <v>43960</v>
      </c>
      <c r="M3643" s="345">
        <f ca="1" t="shared" si="581"/>
        <v>151036.490000001</v>
      </c>
      <c r="N3643" s="345">
        <f ca="1" t="shared" si="582"/>
        <v>0</v>
      </c>
    </row>
    <row r="3644" ht="14.25" hidden="1" spans="1:14">
      <c r="A3644" s="334">
        <f>档案!A3643</f>
        <v>0</v>
      </c>
      <c r="B3644" s="334">
        <f ca="1" t="shared" si="575"/>
        <v>1</v>
      </c>
      <c r="D3644" s="334">
        <f ca="1" t="shared" si="583"/>
        <v>9</v>
      </c>
      <c r="E3644" s="327">
        <f ca="1" t="shared" si="584"/>
        <v>2305</v>
      </c>
      <c r="F3644" s="327" t="str">
        <f ca="1">VLOOKUP(D3644,档案!A:C,3,FALSE)</f>
        <v>武汉开明</v>
      </c>
      <c r="G3644" s="338" t="str">
        <f ca="1">VLOOKUP(D3644,档案!A:B,2,FALSE)</f>
        <v>农商行豹澥支行310028</v>
      </c>
      <c r="H3644" s="328">
        <f ca="1" t="shared" si="576"/>
        <v>45961</v>
      </c>
      <c r="I3644" s="344" t="str">
        <f ca="1" t="shared" si="577"/>
        <v>生产部黄震报销阿拉伯化肥购买电源线，碳刷，口罩，帆布手套--个人</v>
      </c>
      <c r="J3644" s="344" t="str">
        <f ca="1" t="shared" si="578"/>
        <v>项目成本</v>
      </c>
      <c r="K3644" s="345">
        <f ca="1" t="shared" si="579"/>
        <v>0</v>
      </c>
      <c r="L3644" s="345">
        <f ca="1" t="shared" si="580"/>
        <v>330</v>
      </c>
      <c r="M3644" s="345">
        <f ca="1" t="shared" si="581"/>
        <v>150706.490000001</v>
      </c>
      <c r="N3644" s="345">
        <f ca="1" t="shared" si="582"/>
        <v>0</v>
      </c>
    </row>
    <row r="3645" ht="14.25" hidden="1" spans="1:14">
      <c r="A3645" s="334">
        <f>档案!A3644</f>
        <v>0</v>
      </c>
      <c r="B3645" s="334">
        <f ca="1" t="shared" si="575"/>
        <v>1</v>
      </c>
      <c r="D3645" s="334">
        <f ca="1" t="shared" si="583"/>
        <v>9</v>
      </c>
      <c r="E3645" s="327">
        <f ca="1" t="shared" si="584"/>
        <v>2306</v>
      </c>
      <c r="F3645" s="327" t="str">
        <f ca="1">VLOOKUP(D3645,档案!A:C,3,FALSE)</f>
        <v>武汉开明</v>
      </c>
      <c r="G3645" s="338" t="str">
        <f ca="1">VLOOKUP(D3645,档案!A:B,2,FALSE)</f>
        <v>农商行豹澥支行310028</v>
      </c>
      <c r="H3645" s="328">
        <f ca="1" t="shared" si="576"/>
        <v>45961</v>
      </c>
      <c r="I3645" s="344" t="str">
        <f ca="1" t="shared" si="577"/>
        <v>生产部喻志明报销阿拉伯化肥项目交通费--个人</v>
      </c>
      <c r="J3645" s="344" t="str">
        <f ca="1" t="shared" si="578"/>
        <v>项目成本</v>
      </c>
      <c r="K3645" s="345">
        <f ca="1" t="shared" si="579"/>
        <v>0</v>
      </c>
      <c r="L3645" s="345">
        <f ca="1" t="shared" si="580"/>
        <v>33.8</v>
      </c>
      <c r="M3645" s="345">
        <f ca="1" t="shared" si="581"/>
        <v>150672.690000001</v>
      </c>
      <c r="N3645" s="345">
        <f ca="1" t="shared" si="582"/>
        <v>0</v>
      </c>
    </row>
    <row r="3646" ht="14.25" hidden="1" spans="1:14">
      <c r="A3646" s="334">
        <f>档案!A3645</f>
        <v>0</v>
      </c>
      <c r="B3646" s="334">
        <f ca="1" t="shared" si="575"/>
        <v>1</v>
      </c>
      <c r="D3646" s="334">
        <f ca="1" t="shared" si="583"/>
        <v>9</v>
      </c>
      <c r="E3646" s="327">
        <f ca="1" t="shared" si="584"/>
        <v>2307</v>
      </c>
      <c r="F3646" s="327" t="str">
        <f ca="1">VLOOKUP(D3646,档案!A:C,3,FALSE)</f>
        <v>武汉开明</v>
      </c>
      <c r="G3646" s="338" t="str">
        <f ca="1">VLOOKUP(D3646,档案!A:B,2,FALSE)</f>
        <v>农商行豹澥支行310028</v>
      </c>
      <c r="H3646" s="328">
        <f ca="1" t="shared" si="576"/>
        <v>45961</v>
      </c>
      <c r="I3646" s="344" t="str">
        <f ca="1" t="shared" si="577"/>
        <v>生产部马全花报销青海发投2025年9月份打印费用及办公用品采购费付德令哈宏冉图文广告店（个体工商户）--个人</v>
      </c>
      <c r="J3646" s="344" t="str">
        <f ca="1" t="shared" si="578"/>
        <v>项目成本</v>
      </c>
      <c r="K3646" s="345">
        <f ca="1" t="shared" si="579"/>
        <v>0</v>
      </c>
      <c r="L3646" s="345">
        <f ca="1" t="shared" si="580"/>
        <v>1286.4</v>
      </c>
      <c r="M3646" s="345">
        <f ca="1" t="shared" si="581"/>
        <v>149386.290000001</v>
      </c>
      <c r="N3646" s="345">
        <f ca="1" t="shared" si="582"/>
        <v>0</v>
      </c>
    </row>
    <row r="3647" ht="14.25" hidden="1" spans="1:14">
      <c r="A3647" s="334">
        <f>档案!A3646</f>
        <v>0</v>
      </c>
      <c r="B3647" s="334">
        <f ca="1" t="shared" si="575"/>
        <v>1</v>
      </c>
      <c r="D3647" s="334">
        <f ca="1" t="shared" si="583"/>
        <v>9</v>
      </c>
      <c r="E3647" s="327">
        <f ca="1" t="shared" si="584"/>
        <v>2308</v>
      </c>
      <c r="F3647" s="327" t="str">
        <f ca="1">VLOOKUP(D3647,档案!A:C,3,FALSE)</f>
        <v>武汉开明</v>
      </c>
      <c r="G3647" s="338" t="str">
        <f ca="1">VLOOKUP(D3647,档案!A:B,2,FALSE)</f>
        <v>农商行豹澥支行310028</v>
      </c>
      <c r="H3647" s="328">
        <f ca="1" t="shared" si="576"/>
        <v>45961</v>
      </c>
      <c r="I3647" s="344" t="str">
        <f ca="1" t="shared" si="577"/>
        <v>生产部潘涛报销公司到日照钢铁交通费及退票费--个人</v>
      </c>
      <c r="J3647" s="344" t="str">
        <f ca="1" t="shared" si="578"/>
        <v>项目成本</v>
      </c>
      <c r="K3647" s="345">
        <f ca="1" t="shared" si="579"/>
        <v>0</v>
      </c>
      <c r="L3647" s="345">
        <f ca="1" t="shared" si="580"/>
        <v>278.5</v>
      </c>
      <c r="M3647" s="345">
        <f ca="1" t="shared" si="581"/>
        <v>149107.790000001</v>
      </c>
      <c r="N3647" s="345">
        <f ca="1" t="shared" si="582"/>
        <v>0</v>
      </c>
    </row>
    <row r="3648" ht="14.25" hidden="1" spans="1:14">
      <c r="A3648" s="334">
        <f>档案!A3647</f>
        <v>0</v>
      </c>
      <c r="B3648" s="334">
        <f ca="1" t="shared" si="575"/>
        <v>1</v>
      </c>
      <c r="D3648" s="334">
        <f ca="1" t="shared" si="583"/>
        <v>9</v>
      </c>
      <c r="E3648" s="327">
        <f ca="1" t="shared" si="584"/>
        <v>2309</v>
      </c>
      <c r="F3648" s="327" t="str">
        <f ca="1">VLOOKUP(D3648,档案!A:C,3,FALSE)</f>
        <v>武汉开明</v>
      </c>
      <c r="G3648" s="338" t="str">
        <f ca="1">VLOOKUP(D3648,档案!A:B,2,FALSE)</f>
        <v>农商行豹澥支行310028</v>
      </c>
      <c r="H3648" s="328">
        <f ca="1" t="shared" si="576"/>
        <v>45961</v>
      </c>
      <c r="I3648" s="344" t="str">
        <f ca="1" t="shared" si="577"/>
        <v>生产部李权智用款新洋丰项目外协人员工资付林全意--个人</v>
      </c>
      <c r="J3648" s="344" t="str">
        <f ca="1" t="shared" si="578"/>
        <v>项目成本</v>
      </c>
      <c r="K3648" s="345">
        <f ca="1" t="shared" si="579"/>
        <v>0</v>
      </c>
      <c r="L3648" s="345">
        <f ca="1" t="shared" si="580"/>
        <v>3000</v>
      </c>
      <c r="M3648" s="345">
        <f ca="1" t="shared" si="581"/>
        <v>146107.790000001</v>
      </c>
      <c r="N3648" s="345">
        <f ca="1" t="shared" si="582"/>
        <v>0</v>
      </c>
    </row>
    <row r="3649" ht="14.25" hidden="1" spans="1:14">
      <c r="A3649" s="334">
        <f>档案!A3648</f>
        <v>0</v>
      </c>
      <c r="B3649" s="334">
        <f ca="1" t="shared" si="575"/>
        <v>1</v>
      </c>
      <c r="D3649" s="334">
        <f ca="1" t="shared" si="583"/>
        <v>9</v>
      </c>
      <c r="E3649" s="327">
        <f ca="1" t="shared" si="584"/>
        <v>2310</v>
      </c>
      <c r="F3649" s="327" t="str">
        <f ca="1">VLOOKUP(D3649,档案!A:C,3,FALSE)</f>
        <v>武汉开明</v>
      </c>
      <c r="G3649" s="338" t="str">
        <f ca="1">VLOOKUP(D3649,档案!A:B,2,FALSE)</f>
        <v>农商行豹澥支行310028</v>
      </c>
      <c r="H3649" s="328">
        <f ca="1" t="shared" si="576"/>
        <v>45961</v>
      </c>
      <c r="I3649" s="344" t="str">
        <f ca="1" t="shared" si="577"/>
        <v>生产部包兴报销芜湖新兴铸管交通费--个人</v>
      </c>
      <c r="J3649" s="344" t="str">
        <f ca="1" t="shared" si="578"/>
        <v>项目成本</v>
      </c>
      <c r="K3649" s="345">
        <f ca="1" t="shared" si="579"/>
        <v>0</v>
      </c>
      <c r="L3649" s="345">
        <f ca="1" t="shared" si="580"/>
        <v>236</v>
      </c>
      <c r="M3649" s="345">
        <f ca="1" t="shared" si="581"/>
        <v>145871.790000001</v>
      </c>
      <c r="N3649" s="345">
        <f ca="1" t="shared" si="582"/>
        <v>0</v>
      </c>
    </row>
    <row r="3650" ht="14.25" hidden="1" spans="1:14">
      <c r="A3650" s="334">
        <f>档案!A3649</f>
        <v>0</v>
      </c>
      <c r="B3650" s="334">
        <f ca="1" t="shared" si="575"/>
        <v>1</v>
      </c>
      <c r="D3650" s="334">
        <f ca="1" t="shared" si="583"/>
        <v>9</v>
      </c>
      <c r="E3650" s="327">
        <f ca="1" t="shared" si="584"/>
        <v>2311</v>
      </c>
      <c r="F3650" s="327" t="str">
        <f ca="1">VLOOKUP(D3650,档案!A:C,3,FALSE)</f>
        <v>武汉开明</v>
      </c>
      <c r="G3650" s="338" t="str">
        <f ca="1">VLOOKUP(D3650,档案!A:B,2,FALSE)</f>
        <v>农商行豹澥支行310028</v>
      </c>
      <c r="H3650" s="328">
        <f ca="1" t="shared" si="576"/>
        <v>45961</v>
      </c>
      <c r="I3650" s="344" t="str">
        <f ca="1" t="shared" si="577"/>
        <v>生产部张月用款由青海发投现场原因产生的退票费用付戴路生--个人</v>
      </c>
      <c r="J3650" s="344" t="str">
        <f ca="1" t="shared" si="578"/>
        <v>项目成本</v>
      </c>
      <c r="K3650" s="345">
        <f ca="1" t="shared" si="579"/>
        <v>0</v>
      </c>
      <c r="L3650" s="345">
        <f ca="1" t="shared" si="580"/>
        <v>401</v>
      </c>
      <c r="M3650" s="345">
        <f ca="1" t="shared" si="581"/>
        <v>145470.790000001</v>
      </c>
      <c r="N3650" s="345">
        <f ca="1" t="shared" si="582"/>
        <v>0</v>
      </c>
    </row>
    <row r="3651" ht="14.25" spans="1:14">
      <c r="A3651" s="334">
        <f>档案!A3650</f>
        <v>0</v>
      </c>
      <c r="B3651" s="334">
        <f ca="1" t="shared" ref="B3651:B3714" si="585">COUNTA(INDIRECT("'"&amp;A3651&amp;"'!a:a"))</f>
        <v>1</v>
      </c>
      <c r="D3651" s="334">
        <f ca="1" t="shared" si="583"/>
        <v>9</v>
      </c>
      <c r="E3651" s="327">
        <f ca="1" t="shared" si="584"/>
        <v>2312</v>
      </c>
      <c r="F3651" s="327" t="str">
        <f ca="1">VLOOKUP(D3651,档案!A:C,3,FALSE)</f>
        <v>武汉开明</v>
      </c>
      <c r="G3651" s="338" t="str">
        <f ca="1">VLOOKUP(D3651,档案!A:B,2,FALSE)</f>
        <v>农商行豹澥支行310028</v>
      </c>
      <c r="H3651" s="328">
        <f ca="1" t="shared" ref="H3651:H3714" si="586">INDEX(INDIRECT("'"&amp;$D3651&amp;"'!A:g"),$E3651,COLUMN()-7)</f>
        <v>45961</v>
      </c>
      <c r="I3651" s="344" t="str">
        <f ca="1" t="shared" ref="I3651:I3714" si="587">INDEX(INDIRECT("'"&amp;$D3651&amp;"'!A:g"),$E3651,COLUMN()-7)</f>
        <v>生产部马全花用款青海发投重碱车间一座碳化塔更新项目农民工工资付高国俊团队外协人员陈建忠、祁海涛、汪成辉一人一万--个人</v>
      </c>
      <c r="J3651" s="344" t="str">
        <f ca="1" t="shared" ref="J3651:J3714" si="588">INDEX(INDIRECT("'"&amp;$D3651&amp;"'!A:g"),$E3651,COLUMN()-7)</f>
        <v>项目成本</v>
      </c>
      <c r="K3651" s="345">
        <f ca="1" t="shared" ref="K3651:K3714" si="589">INDEX(INDIRECT("'"&amp;$D3651&amp;"'!A:g"),$E3651,COLUMN()-7)</f>
        <v>0</v>
      </c>
      <c r="L3651" s="345">
        <f ca="1" t="shared" ref="L3651:L3714" si="590">INDEX(INDIRECT("'"&amp;$D3651&amp;"'!A:g"),$E3651,COLUMN()-7)</f>
        <v>30000</v>
      </c>
      <c r="M3651" s="345">
        <f ca="1" t="shared" ref="M3651:M3714" si="591">INDEX(INDIRECT("'"&amp;$D3651&amp;"'!A:g"),$E3651,COLUMN()-7)</f>
        <v>115470.790000001</v>
      </c>
      <c r="N3651" s="345">
        <f ca="1" t="shared" ref="N3651:N3714" si="592">INDEX(INDIRECT("'"&amp;$D3651&amp;"'!A:g"),$E3651,COLUMN()-7)</f>
        <v>0</v>
      </c>
    </row>
    <row r="3652" ht="14.25" spans="1:14">
      <c r="A3652" s="334">
        <f>档案!A3651</f>
        <v>0</v>
      </c>
      <c r="B3652" s="334">
        <f ca="1" t="shared" si="585"/>
        <v>1</v>
      </c>
      <c r="D3652" s="334">
        <f ca="1" t="shared" ref="D3652:D3715" si="593">IF(E3651&gt;=VLOOKUP(D3651,A:B,2,FALSE),D3651+1,D3651)</f>
        <v>9</v>
      </c>
      <c r="E3652" s="327">
        <f ca="1" t="shared" ref="E3652:E3715" si="594">IF(E3651&gt;=VLOOKUP(D3651,A:B,2,FALSE),3,E3651+1)</f>
        <v>2313</v>
      </c>
      <c r="F3652" s="327" t="str">
        <f ca="1">VLOOKUP(D3652,档案!A:C,3,FALSE)</f>
        <v>武汉开明</v>
      </c>
      <c r="G3652" s="338" t="str">
        <f ca="1">VLOOKUP(D3652,档案!A:B,2,FALSE)</f>
        <v>农商行豹澥支行310028</v>
      </c>
      <c r="H3652" s="328">
        <f ca="1" t="shared" si="586"/>
        <v>45961</v>
      </c>
      <c r="I3652" s="344" t="str">
        <f ca="1" t="shared" si="587"/>
        <v>生产部李晶用款戴路生借支新疆宜化工资--个人</v>
      </c>
      <c r="J3652" s="344" t="str">
        <f ca="1" t="shared" si="588"/>
        <v>项目成本</v>
      </c>
      <c r="K3652" s="345">
        <f ca="1" t="shared" si="589"/>
        <v>0</v>
      </c>
      <c r="L3652" s="345">
        <f ca="1" t="shared" si="590"/>
        <v>30000</v>
      </c>
      <c r="M3652" s="345">
        <f ca="1" t="shared" si="591"/>
        <v>85470.7900000011</v>
      </c>
      <c r="N3652" s="345">
        <f ca="1" t="shared" si="592"/>
        <v>0</v>
      </c>
    </row>
    <row r="3653" ht="14.25" spans="1:14">
      <c r="A3653" s="334">
        <f>档案!A3652</f>
        <v>0</v>
      </c>
      <c r="B3653" s="334">
        <f ca="1" t="shared" si="585"/>
        <v>1</v>
      </c>
      <c r="D3653" s="334">
        <f ca="1" t="shared" si="593"/>
        <v>9</v>
      </c>
      <c r="E3653" s="327">
        <f ca="1" t="shared" si="594"/>
        <v>2314</v>
      </c>
      <c r="F3653" s="327" t="str">
        <f ca="1">VLOOKUP(D3653,档案!A:C,3,FALSE)</f>
        <v>武汉开明</v>
      </c>
      <c r="G3653" s="338" t="str">
        <f ca="1">VLOOKUP(D3653,档案!A:B,2,FALSE)</f>
        <v>农商行豹澥支行310028</v>
      </c>
      <c r="H3653" s="328">
        <f ca="1" t="shared" si="586"/>
        <v>45961</v>
      </c>
      <c r="I3653" s="344" t="str">
        <f ca="1" t="shared" si="587"/>
        <v>生产部张月用款车辆维修换电瓶付姚煜均--个人</v>
      </c>
      <c r="J3653" s="344" t="str">
        <f ca="1" t="shared" si="588"/>
        <v>项目成本</v>
      </c>
      <c r="K3653" s="345">
        <f ca="1" t="shared" si="589"/>
        <v>0</v>
      </c>
      <c r="L3653" s="345">
        <f ca="1" t="shared" si="590"/>
        <v>360</v>
      </c>
      <c r="M3653" s="345">
        <f ca="1" t="shared" si="591"/>
        <v>85110.7900000011</v>
      </c>
      <c r="N3653" s="345">
        <f ca="1" t="shared" si="592"/>
        <v>0</v>
      </c>
    </row>
    <row r="3654" ht="14.25" spans="1:14">
      <c r="A3654" s="334">
        <f>档案!A3653</f>
        <v>0</v>
      </c>
      <c r="B3654" s="334">
        <f ca="1" t="shared" si="585"/>
        <v>1</v>
      </c>
      <c r="D3654" s="334">
        <f ca="1" t="shared" si="593"/>
        <v>9</v>
      </c>
      <c r="E3654" s="327">
        <f ca="1" t="shared" si="594"/>
        <v>2315</v>
      </c>
      <c r="F3654" s="327" t="str">
        <f ca="1">VLOOKUP(D3654,档案!A:C,3,FALSE)</f>
        <v>武汉开明</v>
      </c>
      <c r="G3654" s="338" t="str">
        <f ca="1">VLOOKUP(D3654,档案!A:B,2,FALSE)</f>
        <v>农商行豹澥支行310028</v>
      </c>
      <c r="H3654" s="328">
        <f ca="1" t="shared" si="586"/>
        <v>45962</v>
      </c>
      <c r="I3654" s="344" t="str">
        <f ca="1" t="shared" si="587"/>
        <v>荆门市人民医院（荆楚理工学院附属荆门市人民医院）</v>
      </c>
      <c r="J3654" s="344" t="str">
        <f ca="1" t="shared" si="588"/>
        <v>付日常费用</v>
      </c>
      <c r="K3654" s="345">
        <f ca="1" t="shared" si="589"/>
        <v>0</v>
      </c>
      <c r="L3654" s="345">
        <f ca="1" t="shared" si="590"/>
        <v>20000</v>
      </c>
      <c r="M3654" s="345">
        <f ca="1" t="shared" si="591"/>
        <v>65110.7900000011</v>
      </c>
      <c r="N3654" s="345">
        <f ca="1" t="shared" si="592"/>
        <v>0</v>
      </c>
    </row>
    <row r="3655" ht="14.25" spans="1:14">
      <c r="A3655" s="334">
        <f>档案!A3654</f>
        <v>0</v>
      </c>
      <c r="B3655" s="334">
        <f ca="1" t="shared" si="585"/>
        <v>1</v>
      </c>
      <c r="D3655" s="334">
        <f ca="1" t="shared" si="593"/>
        <v>9</v>
      </c>
      <c r="E3655" s="327">
        <f ca="1" t="shared" si="594"/>
        <v>2316</v>
      </c>
      <c r="F3655" s="327" t="str">
        <f ca="1">VLOOKUP(D3655,档案!A:C,3,FALSE)</f>
        <v>武汉开明</v>
      </c>
      <c r="G3655" s="338" t="str">
        <f ca="1">VLOOKUP(D3655,档案!A:B,2,FALSE)</f>
        <v>农商行豹澥支行310028</v>
      </c>
      <c r="H3655" s="328">
        <f ca="1" t="shared" si="586"/>
        <v>45963</v>
      </c>
      <c r="I3655" s="344" t="str">
        <f ca="1" t="shared" si="587"/>
        <v>荆门市人民医院（荆楚理工学院附属荆门市人民医院）</v>
      </c>
      <c r="J3655" s="344" t="str">
        <f ca="1" t="shared" si="588"/>
        <v>付日常费用</v>
      </c>
      <c r="K3655" s="345">
        <f ca="1" t="shared" si="589"/>
        <v>0</v>
      </c>
      <c r="L3655" s="345">
        <f ca="1" t="shared" si="590"/>
        <v>40000</v>
      </c>
      <c r="M3655" s="345">
        <f ca="1" t="shared" si="591"/>
        <v>25110.7900000011</v>
      </c>
      <c r="N3655" s="345">
        <f ca="1" t="shared" si="592"/>
        <v>0</v>
      </c>
    </row>
    <row r="3656" ht="14.25" spans="1:14">
      <c r="A3656" s="334">
        <f>档案!A3655</f>
        <v>0</v>
      </c>
      <c r="B3656" s="334">
        <f ca="1" t="shared" si="585"/>
        <v>1</v>
      </c>
      <c r="D3656" s="334">
        <f ca="1" t="shared" si="593"/>
        <v>9</v>
      </c>
      <c r="E3656" s="327">
        <f ca="1" t="shared" si="594"/>
        <v>2317</v>
      </c>
      <c r="F3656" s="327" t="str">
        <f ca="1">VLOOKUP(D3656,档案!A:C,3,FALSE)</f>
        <v>武汉开明</v>
      </c>
      <c r="G3656" s="338" t="str">
        <f ca="1">VLOOKUP(D3656,档案!A:B,2,FALSE)</f>
        <v>农商行豹澥支行310028</v>
      </c>
      <c r="H3656" s="328">
        <f ca="1" t="shared" si="586"/>
        <v>45964</v>
      </c>
      <c r="I3656" s="344" t="str">
        <f ca="1" t="shared" si="587"/>
        <v>付新疆伊犁钢铁外协人员马延彰工资</v>
      </c>
      <c r="J3656" s="344" t="str">
        <f ca="1" t="shared" si="588"/>
        <v>项目成本</v>
      </c>
      <c r="K3656" s="345">
        <f ca="1" t="shared" si="589"/>
        <v>0</v>
      </c>
      <c r="L3656" s="345">
        <f ca="1" t="shared" si="590"/>
        <v>3600</v>
      </c>
      <c r="M3656" s="345">
        <f ca="1" t="shared" si="591"/>
        <v>21510.7900000011</v>
      </c>
      <c r="N3656" s="345">
        <f ca="1" t="shared" si="592"/>
        <v>0</v>
      </c>
    </row>
    <row r="3657" ht="14.25" spans="1:14">
      <c r="A3657" s="334">
        <f>档案!A3656</f>
        <v>0</v>
      </c>
      <c r="B3657" s="334">
        <f ca="1" t="shared" si="585"/>
        <v>1</v>
      </c>
      <c r="D3657" s="334">
        <f ca="1" t="shared" si="593"/>
        <v>9</v>
      </c>
      <c r="E3657" s="327">
        <f ca="1" t="shared" si="594"/>
        <v>2318</v>
      </c>
      <c r="F3657" s="327" t="str">
        <f ca="1">VLOOKUP(D3657,档案!A:C,3,FALSE)</f>
        <v>武汉开明</v>
      </c>
      <c r="G3657" s="338" t="str">
        <f ca="1">VLOOKUP(D3657,档案!A:B,2,FALSE)</f>
        <v>农商行豹澥支行310028</v>
      </c>
      <c r="H3657" s="328">
        <f ca="1" t="shared" si="586"/>
        <v>45964</v>
      </c>
      <c r="I3657" s="344" t="str">
        <f ca="1" t="shared" si="587"/>
        <v>付新疆伊犁钢铁外协人员沙衣扎提·毛海工资</v>
      </c>
      <c r="J3657" s="344" t="str">
        <f ca="1" t="shared" si="588"/>
        <v>项目成本</v>
      </c>
      <c r="K3657" s="345">
        <f ca="1" t="shared" si="589"/>
        <v>0</v>
      </c>
      <c r="L3657" s="345">
        <f ca="1" t="shared" si="590"/>
        <v>3770</v>
      </c>
      <c r="M3657" s="345">
        <f ca="1" t="shared" si="591"/>
        <v>17740.7900000011</v>
      </c>
      <c r="N3657" s="345">
        <f ca="1" t="shared" si="592"/>
        <v>0</v>
      </c>
    </row>
    <row r="3658" ht="14.25" spans="1:14">
      <c r="A3658" s="334">
        <f>档案!A3657</f>
        <v>0</v>
      </c>
      <c r="B3658" s="334">
        <f ca="1" t="shared" si="585"/>
        <v>1</v>
      </c>
      <c r="D3658" s="334">
        <f ca="1" t="shared" si="593"/>
        <v>9</v>
      </c>
      <c r="E3658" s="327">
        <f ca="1" t="shared" si="594"/>
        <v>2319</v>
      </c>
      <c r="F3658" s="327" t="str">
        <f ca="1">VLOOKUP(D3658,档案!A:C,3,FALSE)</f>
        <v>武汉开明</v>
      </c>
      <c r="G3658" s="338" t="str">
        <f ca="1">VLOOKUP(D3658,档案!A:B,2,FALSE)</f>
        <v>农商行豹澥支行310028</v>
      </c>
      <c r="H3658" s="328">
        <f ca="1" t="shared" si="586"/>
        <v>45964</v>
      </c>
      <c r="I3658" s="344" t="str">
        <f ca="1" t="shared" si="587"/>
        <v>生产部宋超用款新疆宜化工具及配件采购费付乌鲁木齐米东区浙南传动经销部--公司</v>
      </c>
      <c r="J3658" s="344" t="str">
        <f ca="1" t="shared" si="588"/>
        <v>项目成本</v>
      </c>
      <c r="K3658" s="345">
        <f ca="1" t="shared" si="589"/>
        <v>0</v>
      </c>
      <c r="L3658" s="345">
        <f ca="1" t="shared" si="590"/>
        <v>4768.4</v>
      </c>
      <c r="M3658" s="345">
        <f ca="1" t="shared" si="591"/>
        <v>12972.3900000011</v>
      </c>
      <c r="N3658" s="345">
        <f ca="1" t="shared" si="592"/>
        <v>0</v>
      </c>
    </row>
    <row r="3659" ht="14.25" spans="1:14">
      <c r="A3659" s="334">
        <f>档案!A3658</f>
        <v>0</v>
      </c>
      <c r="B3659" s="334">
        <f ca="1" t="shared" si="585"/>
        <v>1</v>
      </c>
      <c r="D3659" s="334">
        <f ca="1" t="shared" si="593"/>
        <v>9</v>
      </c>
      <c r="E3659" s="327">
        <f ca="1" t="shared" si="594"/>
        <v>2320</v>
      </c>
      <c r="F3659" s="327" t="str">
        <f ca="1">VLOOKUP(D3659,档案!A:C,3,FALSE)</f>
        <v>武汉开明</v>
      </c>
      <c r="G3659" s="338" t="str">
        <f ca="1">VLOOKUP(D3659,档案!A:B,2,FALSE)</f>
        <v>农商行豹澥支行310028</v>
      </c>
      <c r="H3659" s="328">
        <f ca="1" t="shared" si="586"/>
        <v>45964</v>
      </c>
      <c r="I3659" s="344" t="str">
        <f ca="1" t="shared" si="587"/>
        <v>综合部蒋霞用款池州恒鑫材料科技有限公司项目9人雇主责任险，周期15天（保额：100万/人）付中国太平洋财产保险股份有限公司上海分公司</v>
      </c>
      <c r="J3659" s="344" t="str">
        <f ca="1" t="shared" si="588"/>
        <v>项目成本</v>
      </c>
      <c r="K3659" s="345">
        <f ca="1" t="shared" si="589"/>
        <v>0</v>
      </c>
      <c r="L3659" s="345">
        <f ca="1" t="shared" si="590"/>
        <v>1715</v>
      </c>
      <c r="M3659" s="345">
        <f ca="1" t="shared" si="591"/>
        <v>11257.3900000011</v>
      </c>
      <c r="N3659" s="345">
        <f ca="1" t="shared" si="592"/>
        <v>0</v>
      </c>
    </row>
    <row r="3660" ht="14.25" spans="1:14">
      <c r="A3660" s="334">
        <f>档案!A3659</f>
        <v>0</v>
      </c>
      <c r="B3660" s="334">
        <f ca="1" t="shared" si="585"/>
        <v>1</v>
      </c>
      <c r="D3660" s="334">
        <f ca="1" t="shared" si="593"/>
        <v>9</v>
      </c>
      <c r="E3660" s="327">
        <f ca="1" t="shared" si="594"/>
        <v>2321</v>
      </c>
      <c r="F3660" s="327" t="str">
        <f ca="1">VLOOKUP(D3660,档案!A:C,3,FALSE)</f>
        <v>武汉开明</v>
      </c>
      <c r="G3660" s="338" t="str">
        <f ca="1">VLOOKUP(D3660,档案!A:B,2,FALSE)</f>
        <v>农商行豹澥支行310028</v>
      </c>
      <c r="H3660" s="328">
        <f ca="1" t="shared" si="586"/>
        <v>45964</v>
      </c>
      <c r="I3660" s="344" t="str">
        <f ca="1" t="shared" si="587"/>
        <v>收到杭州鼎安贝电子科技有限公司贴现款（原票金额563840，手续费2288，实收561552）</v>
      </c>
      <c r="J3660" s="344" t="str">
        <f ca="1" t="shared" si="588"/>
        <v>他行转入或存现</v>
      </c>
      <c r="K3660" s="345">
        <f ca="1" t="shared" si="589"/>
        <v>561552</v>
      </c>
      <c r="L3660" s="345">
        <f ca="1" t="shared" si="590"/>
        <v>0</v>
      </c>
      <c r="M3660" s="345">
        <f ca="1" t="shared" si="591"/>
        <v>572809.390000001</v>
      </c>
      <c r="N3660" s="345">
        <f ca="1" t="shared" si="592"/>
        <v>0</v>
      </c>
    </row>
    <row r="3661" ht="14.25" spans="1:14">
      <c r="A3661" s="334">
        <f>档案!A3660</f>
        <v>0</v>
      </c>
      <c r="B3661" s="334">
        <f ca="1" t="shared" si="585"/>
        <v>1</v>
      </c>
      <c r="D3661" s="334">
        <f ca="1" t="shared" si="593"/>
        <v>9</v>
      </c>
      <c r="E3661" s="327">
        <f ca="1" t="shared" si="594"/>
        <v>2322</v>
      </c>
      <c r="F3661" s="327" t="str">
        <f ca="1">VLOOKUP(D3661,档案!A:C,3,FALSE)</f>
        <v>武汉开明</v>
      </c>
      <c r="G3661" s="338" t="str">
        <f ca="1">VLOOKUP(D3661,档案!A:B,2,FALSE)</f>
        <v>农商行豹澥支行310028</v>
      </c>
      <c r="H3661" s="328">
        <f ca="1" t="shared" si="586"/>
        <v>45964</v>
      </c>
      <c r="I3661" s="344" t="str">
        <f ca="1" t="shared" si="587"/>
        <v>武汉农商行转武汉浦发</v>
      </c>
      <c r="J3661" s="344" t="str">
        <f ca="1" t="shared" si="588"/>
        <v>转出他行或提现</v>
      </c>
      <c r="K3661" s="345">
        <f ca="1" t="shared" si="589"/>
        <v>0</v>
      </c>
      <c r="L3661" s="345">
        <f ca="1" t="shared" si="590"/>
        <v>200000</v>
      </c>
      <c r="M3661" s="345">
        <f ca="1" t="shared" si="591"/>
        <v>372809.390000001</v>
      </c>
      <c r="N3661" s="345">
        <f ca="1" t="shared" si="592"/>
        <v>0</v>
      </c>
    </row>
    <row r="3662" ht="14.25" spans="1:14">
      <c r="A3662" s="334">
        <f>档案!A3661</f>
        <v>0</v>
      </c>
      <c r="B3662" s="334">
        <f ca="1" t="shared" si="585"/>
        <v>1</v>
      </c>
      <c r="D3662" s="334">
        <f ca="1" t="shared" si="593"/>
        <v>9</v>
      </c>
      <c r="E3662" s="327">
        <f ca="1" t="shared" si="594"/>
        <v>2323</v>
      </c>
      <c r="F3662" s="327" t="str">
        <f ca="1">VLOOKUP(D3662,档案!A:C,3,FALSE)</f>
        <v>武汉开明</v>
      </c>
      <c r="G3662" s="338" t="str">
        <f ca="1">VLOOKUP(D3662,档案!A:B,2,FALSE)</f>
        <v>农商行豹澥支行310028</v>
      </c>
      <c r="H3662" s="328">
        <f ca="1" t="shared" si="586"/>
        <v>45964</v>
      </c>
      <c r="I3662" s="344" t="str">
        <f ca="1" t="shared" si="587"/>
        <v>转张霖泽</v>
      </c>
      <c r="J3662" s="344" t="str">
        <f ca="1" t="shared" si="588"/>
        <v>转出他行或提现</v>
      </c>
      <c r="K3662" s="345">
        <f ca="1" t="shared" si="589"/>
        <v>0</v>
      </c>
      <c r="L3662" s="345">
        <f ca="1" t="shared" si="590"/>
        <v>50000</v>
      </c>
      <c r="M3662" s="345">
        <f ca="1" t="shared" si="591"/>
        <v>322809.390000001</v>
      </c>
      <c r="N3662" s="345">
        <f ca="1" t="shared" si="592"/>
        <v>0</v>
      </c>
    </row>
    <row r="3663" ht="14.25" spans="1:14">
      <c r="A3663" s="334">
        <f>档案!A3662</f>
        <v>0</v>
      </c>
      <c r="B3663" s="334">
        <f ca="1" t="shared" si="585"/>
        <v>1</v>
      </c>
      <c r="D3663" s="334">
        <f ca="1" t="shared" si="593"/>
        <v>9</v>
      </c>
      <c r="E3663" s="327">
        <f ca="1" t="shared" si="594"/>
        <v>2324</v>
      </c>
      <c r="F3663" s="327" t="str">
        <f ca="1">VLOOKUP(D3663,档案!A:C,3,FALSE)</f>
        <v>武汉开明</v>
      </c>
      <c r="G3663" s="338" t="str">
        <f ca="1">VLOOKUP(D3663,档案!A:B,2,FALSE)</f>
        <v>农商行豹澥支行310028</v>
      </c>
      <c r="H3663" s="328">
        <f ca="1" t="shared" si="586"/>
        <v>45964</v>
      </c>
      <c r="I3663" s="344" t="str">
        <f ca="1" t="shared" si="587"/>
        <v>转王先梅邮政账户</v>
      </c>
      <c r="J3663" s="344" t="str">
        <f ca="1" t="shared" si="588"/>
        <v>转出他行或提现</v>
      </c>
      <c r="K3663" s="345">
        <f ca="1" t="shared" si="589"/>
        <v>0</v>
      </c>
      <c r="L3663" s="345">
        <f ca="1" t="shared" si="590"/>
        <v>50000</v>
      </c>
      <c r="M3663" s="345">
        <f ca="1" t="shared" si="591"/>
        <v>272809.390000001</v>
      </c>
      <c r="N3663" s="345">
        <f ca="1" t="shared" si="592"/>
        <v>0</v>
      </c>
    </row>
    <row r="3664" ht="14.25" spans="1:14">
      <c r="A3664" s="334">
        <f>档案!A3663</f>
        <v>0</v>
      </c>
      <c r="B3664" s="334">
        <f ca="1" t="shared" si="585"/>
        <v>1</v>
      </c>
      <c r="D3664" s="334">
        <f ca="1" t="shared" si="593"/>
        <v>9</v>
      </c>
      <c r="E3664" s="327">
        <f ca="1" t="shared" si="594"/>
        <v>2325</v>
      </c>
      <c r="F3664" s="327" t="str">
        <f ca="1">VLOOKUP(D3664,档案!A:C,3,FALSE)</f>
        <v>武汉开明</v>
      </c>
      <c r="G3664" s="338" t="str">
        <f ca="1">VLOOKUP(D3664,档案!A:B,2,FALSE)</f>
        <v>农商行豹澥支行310028</v>
      </c>
      <c r="H3664" s="328">
        <f ca="1" t="shared" si="586"/>
        <v>45965</v>
      </c>
      <c r="I3664" s="344" t="str">
        <f ca="1" t="shared" si="587"/>
        <v>转王金平代缴10月外经证税费</v>
      </c>
      <c r="J3664" s="344" t="str">
        <f ca="1" t="shared" si="588"/>
        <v>付日常费用</v>
      </c>
      <c r="K3664" s="345">
        <f ca="1" t="shared" si="589"/>
        <v>0</v>
      </c>
      <c r="L3664" s="345">
        <f ca="1" t="shared" si="590"/>
        <v>24714.25</v>
      </c>
      <c r="M3664" s="345">
        <f ca="1" t="shared" si="591"/>
        <v>248095.140000001</v>
      </c>
      <c r="N3664" s="345">
        <f ca="1" t="shared" si="592"/>
        <v>0</v>
      </c>
    </row>
    <row r="3665" ht="14.25" spans="1:14">
      <c r="A3665" s="334">
        <f>档案!A3664</f>
        <v>0</v>
      </c>
      <c r="B3665" s="334">
        <f ca="1" t="shared" si="585"/>
        <v>1</v>
      </c>
      <c r="D3665" s="334">
        <f ca="1" t="shared" si="593"/>
        <v>9</v>
      </c>
      <c r="E3665" s="327">
        <f ca="1" t="shared" si="594"/>
        <v>2326</v>
      </c>
      <c r="F3665" s="327" t="str">
        <f ca="1">VLOOKUP(D3665,档案!A:C,3,FALSE)</f>
        <v>武汉开明</v>
      </c>
      <c r="G3665" s="338" t="str">
        <f ca="1">VLOOKUP(D3665,档案!A:B,2,FALSE)</f>
        <v>农商行豹澥支行310028</v>
      </c>
      <c r="H3665" s="328">
        <f ca="1" t="shared" si="586"/>
        <v>45965</v>
      </c>
      <c r="I3665" s="344" t="str">
        <f ca="1" t="shared" si="587"/>
        <v>ETC扣款</v>
      </c>
      <c r="J3665" s="344" t="str">
        <f ca="1" t="shared" si="588"/>
        <v>项目成本</v>
      </c>
      <c r="K3665" s="345">
        <f ca="1" t="shared" si="589"/>
        <v>0</v>
      </c>
      <c r="L3665" s="345">
        <f ca="1" t="shared" si="590"/>
        <v>86.42</v>
      </c>
      <c r="M3665" s="345">
        <f ca="1" t="shared" si="591"/>
        <v>248008.720000001</v>
      </c>
      <c r="N3665" s="345">
        <f ca="1" t="shared" si="592"/>
        <v>0</v>
      </c>
    </row>
    <row r="3666" ht="14.25" spans="1:14">
      <c r="A3666" s="334">
        <f>档案!A3665</f>
        <v>0</v>
      </c>
      <c r="B3666" s="334">
        <f ca="1" t="shared" si="585"/>
        <v>1</v>
      </c>
      <c r="D3666" s="334">
        <f ca="1" t="shared" si="593"/>
        <v>9</v>
      </c>
      <c r="E3666" s="327">
        <f ca="1" t="shared" si="594"/>
        <v>2327</v>
      </c>
      <c r="F3666" s="327" t="str">
        <f ca="1">VLOOKUP(D3666,档案!A:C,3,FALSE)</f>
        <v>武汉开明</v>
      </c>
      <c r="G3666" s="338" t="str">
        <f ca="1">VLOOKUP(D3666,档案!A:B,2,FALSE)</f>
        <v>农商行豹澥支行310028</v>
      </c>
      <c r="H3666" s="328">
        <f ca="1" t="shared" si="586"/>
        <v>45965</v>
      </c>
      <c r="I3666" s="344" t="str">
        <f ca="1" t="shared" si="587"/>
        <v>ETC扣款</v>
      </c>
      <c r="J3666" s="344" t="str">
        <f ca="1" t="shared" si="588"/>
        <v>项目成本</v>
      </c>
      <c r="K3666" s="345">
        <f ca="1" t="shared" si="589"/>
        <v>0</v>
      </c>
      <c r="L3666" s="345">
        <f ca="1" t="shared" si="590"/>
        <v>20.75</v>
      </c>
      <c r="M3666" s="345">
        <f ca="1" t="shared" si="591"/>
        <v>247987.970000001</v>
      </c>
      <c r="N3666" s="345">
        <f ca="1" t="shared" si="592"/>
        <v>0</v>
      </c>
    </row>
    <row r="3667" ht="14.25" spans="1:14">
      <c r="A3667" s="334">
        <f>档案!A3666</f>
        <v>0</v>
      </c>
      <c r="B3667" s="334">
        <f ca="1" t="shared" si="585"/>
        <v>1</v>
      </c>
      <c r="D3667" s="334">
        <f ca="1" t="shared" si="593"/>
        <v>9</v>
      </c>
      <c r="E3667" s="327">
        <f ca="1" t="shared" si="594"/>
        <v>2328</v>
      </c>
      <c r="F3667" s="327" t="str">
        <f ca="1">VLOOKUP(D3667,档案!A:C,3,FALSE)</f>
        <v>武汉开明</v>
      </c>
      <c r="G3667" s="338" t="str">
        <f ca="1">VLOOKUP(D3667,档案!A:B,2,FALSE)</f>
        <v>农商行豹澥支行310028</v>
      </c>
      <c r="H3667" s="328">
        <f ca="1" t="shared" si="586"/>
        <v>45965</v>
      </c>
      <c r="I3667" s="344" t="str">
        <f ca="1" t="shared" si="587"/>
        <v>ETC扣款</v>
      </c>
      <c r="J3667" s="344" t="str">
        <f ca="1" t="shared" si="588"/>
        <v>项目成本</v>
      </c>
      <c r="K3667" s="345">
        <f ca="1" t="shared" si="589"/>
        <v>0</v>
      </c>
      <c r="L3667" s="345">
        <f ca="1" t="shared" si="590"/>
        <v>63.29</v>
      </c>
      <c r="M3667" s="345">
        <f ca="1" t="shared" si="591"/>
        <v>247924.680000001</v>
      </c>
      <c r="N3667" s="345">
        <f ca="1" t="shared" si="592"/>
        <v>0</v>
      </c>
    </row>
    <row r="3668" ht="14.25" spans="1:14">
      <c r="A3668" s="334">
        <f>档案!A3667</f>
        <v>0</v>
      </c>
      <c r="B3668" s="334">
        <f ca="1" t="shared" si="585"/>
        <v>1</v>
      </c>
      <c r="D3668" s="334">
        <f ca="1" t="shared" si="593"/>
        <v>9</v>
      </c>
      <c r="E3668" s="327">
        <f ca="1" t="shared" si="594"/>
        <v>2329</v>
      </c>
      <c r="F3668" s="327" t="str">
        <f ca="1">VLOOKUP(D3668,档案!A:C,3,FALSE)</f>
        <v>武汉开明</v>
      </c>
      <c r="G3668" s="338" t="str">
        <f ca="1">VLOOKUP(D3668,档案!A:B,2,FALSE)</f>
        <v>农商行豹澥支行310028</v>
      </c>
      <c r="H3668" s="328">
        <f ca="1" t="shared" si="586"/>
        <v>45965</v>
      </c>
      <c r="I3668" s="344" t="str">
        <f ca="1" t="shared" si="587"/>
        <v>收到中华联合财产保险股份有限公司退保费</v>
      </c>
      <c r="J3668" s="344" t="str">
        <f ca="1" t="shared" si="588"/>
        <v>其他收款</v>
      </c>
      <c r="K3668" s="345">
        <f ca="1" t="shared" si="589"/>
        <v>290</v>
      </c>
      <c r="L3668" s="345">
        <f ca="1" t="shared" si="590"/>
        <v>0</v>
      </c>
      <c r="M3668" s="345">
        <f ca="1" t="shared" si="591"/>
        <v>248214.680000001</v>
      </c>
      <c r="N3668" s="345">
        <f ca="1" t="shared" si="592"/>
        <v>0</v>
      </c>
    </row>
    <row r="3669" ht="14.25" spans="1:14">
      <c r="A3669" s="334">
        <f>档案!A3668</f>
        <v>0</v>
      </c>
      <c r="B3669" s="334">
        <f ca="1" t="shared" si="585"/>
        <v>1</v>
      </c>
      <c r="D3669" s="334">
        <f ca="1" t="shared" si="593"/>
        <v>9</v>
      </c>
      <c r="E3669" s="327">
        <f ca="1" t="shared" si="594"/>
        <v>2330</v>
      </c>
      <c r="F3669" s="327" t="str">
        <f ca="1">VLOOKUP(D3669,档案!A:C,3,FALSE)</f>
        <v>武汉开明</v>
      </c>
      <c r="G3669" s="338" t="str">
        <f ca="1">VLOOKUP(D3669,档案!A:B,2,FALSE)</f>
        <v>农商行豹澥支行310028</v>
      </c>
      <c r="H3669" s="328">
        <f ca="1" t="shared" si="586"/>
        <v>45965</v>
      </c>
      <c r="I3669" s="344" t="str">
        <f ca="1" t="shared" si="587"/>
        <v>收到黄震借支退回</v>
      </c>
      <c r="J3669" s="344" t="str">
        <f ca="1" t="shared" si="588"/>
        <v>其他收款</v>
      </c>
      <c r="K3669" s="345">
        <f ca="1" t="shared" si="589"/>
        <v>2000</v>
      </c>
      <c r="L3669" s="345">
        <f ca="1" t="shared" si="590"/>
        <v>0</v>
      </c>
      <c r="M3669" s="345">
        <f ca="1" t="shared" si="591"/>
        <v>250214.680000001</v>
      </c>
      <c r="N3669" s="345">
        <f ca="1" t="shared" si="592"/>
        <v>0</v>
      </c>
    </row>
    <row r="3670" ht="14.25" spans="1:14">
      <c r="A3670" s="334">
        <f>档案!A3669</f>
        <v>0</v>
      </c>
      <c r="B3670" s="334">
        <f ca="1" t="shared" si="585"/>
        <v>1</v>
      </c>
      <c r="D3670" s="334">
        <f ca="1" t="shared" si="593"/>
        <v>9</v>
      </c>
      <c r="E3670" s="327">
        <f ca="1" t="shared" si="594"/>
        <v>2331</v>
      </c>
      <c r="F3670" s="327" t="str">
        <f ca="1">VLOOKUP(D3670,档案!A:C,3,FALSE)</f>
        <v>武汉开明</v>
      </c>
      <c r="G3670" s="338" t="str">
        <f ca="1">VLOOKUP(D3670,档案!A:B,2,FALSE)</f>
        <v>农商行豹澥支行310028</v>
      </c>
      <c r="H3670" s="328">
        <f ca="1" t="shared" si="586"/>
        <v>45966</v>
      </c>
      <c r="I3670" s="344" t="str">
        <f ca="1" t="shared" si="587"/>
        <v>武汉农商行转武汉浦发</v>
      </c>
      <c r="J3670" s="344" t="str">
        <f ca="1" t="shared" si="588"/>
        <v>付日常费用</v>
      </c>
      <c r="K3670" s="345">
        <f ca="1" t="shared" si="589"/>
        <v>0</v>
      </c>
      <c r="L3670" s="345">
        <f ca="1" t="shared" si="590"/>
        <v>50000</v>
      </c>
      <c r="M3670" s="345">
        <f ca="1" t="shared" si="591"/>
        <v>200214.680000001</v>
      </c>
      <c r="N3670" s="345">
        <f ca="1" t="shared" si="592"/>
        <v>0</v>
      </c>
    </row>
    <row r="3671" ht="14.25" spans="1:14">
      <c r="A3671" s="334">
        <f>档案!A3670</f>
        <v>0</v>
      </c>
      <c r="B3671" s="334">
        <f ca="1" t="shared" si="585"/>
        <v>1</v>
      </c>
      <c r="D3671" s="334">
        <f ca="1" t="shared" si="593"/>
        <v>9</v>
      </c>
      <c r="E3671" s="327">
        <f ca="1" t="shared" si="594"/>
        <v>2332</v>
      </c>
      <c r="F3671" s="327" t="str">
        <f ca="1">VLOOKUP(D3671,档案!A:C,3,FALSE)</f>
        <v>武汉开明</v>
      </c>
      <c r="G3671" s="338" t="str">
        <f ca="1">VLOOKUP(D3671,档案!A:B,2,FALSE)</f>
        <v>农商行豹澥支行310028</v>
      </c>
      <c r="H3671" s="328">
        <f ca="1" t="shared" si="586"/>
        <v>45966</v>
      </c>
      <c r="I3671" s="344" t="str">
        <f ca="1" t="shared" si="587"/>
        <v>转中华联合财产保险股份有限公司伊犁分公司保险费</v>
      </c>
      <c r="J3671" s="344" t="str">
        <f ca="1" t="shared" si="588"/>
        <v>付日常费用</v>
      </c>
      <c r="K3671" s="345">
        <f ca="1" t="shared" si="589"/>
        <v>0</v>
      </c>
      <c r="L3671" s="345">
        <f ca="1" t="shared" si="590"/>
        <v>290</v>
      </c>
      <c r="M3671" s="345">
        <f ca="1" t="shared" si="591"/>
        <v>199924.680000001</v>
      </c>
      <c r="N3671" s="345">
        <f ca="1" t="shared" si="592"/>
        <v>0</v>
      </c>
    </row>
    <row r="3672" ht="14.25" spans="1:14">
      <c r="A3672" s="334">
        <f>档案!A3671</f>
        <v>0</v>
      </c>
      <c r="B3672" s="334">
        <f ca="1" t="shared" si="585"/>
        <v>1</v>
      </c>
      <c r="D3672" s="334">
        <f ca="1" t="shared" si="593"/>
        <v>9</v>
      </c>
      <c r="E3672" s="327">
        <f ca="1" t="shared" si="594"/>
        <v>2333</v>
      </c>
      <c r="F3672" s="327" t="str">
        <f ca="1">VLOOKUP(D3672,档案!A:C,3,FALSE)</f>
        <v>武汉开明</v>
      </c>
      <c r="G3672" s="338" t="str">
        <f ca="1">VLOOKUP(D3672,档案!A:B,2,FALSE)</f>
        <v>农商行豹澥支行310028</v>
      </c>
      <c r="H3672" s="328">
        <f ca="1" t="shared" si="586"/>
        <v>45966</v>
      </c>
      <c r="I3672" s="344" t="str">
        <f ca="1" t="shared" si="587"/>
        <v>收到宋超退回报销款</v>
      </c>
      <c r="J3672" s="344" t="str">
        <f ca="1" t="shared" si="588"/>
        <v>其他收款</v>
      </c>
      <c r="K3672" s="345">
        <f ca="1" t="shared" si="589"/>
        <v>360</v>
      </c>
      <c r="L3672" s="345">
        <f ca="1" t="shared" si="590"/>
        <v>0</v>
      </c>
      <c r="M3672" s="345">
        <f ca="1" t="shared" si="591"/>
        <v>200284.680000001</v>
      </c>
      <c r="N3672" s="345">
        <f ca="1" t="shared" si="592"/>
        <v>0</v>
      </c>
    </row>
    <row r="3673" ht="14.25" spans="1:14">
      <c r="A3673" s="334">
        <f>档案!A3672</f>
        <v>0</v>
      </c>
      <c r="B3673" s="334">
        <f ca="1" t="shared" si="585"/>
        <v>1</v>
      </c>
      <c r="D3673" s="334">
        <f ca="1" t="shared" si="593"/>
        <v>9</v>
      </c>
      <c r="E3673" s="327">
        <f ca="1" t="shared" si="594"/>
        <v>2334</v>
      </c>
      <c r="F3673" s="327" t="str">
        <f ca="1">VLOOKUP(D3673,档案!A:C,3,FALSE)</f>
        <v>武汉开明</v>
      </c>
      <c r="G3673" s="338" t="str">
        <f ca="1">VLOOKUP(D3673,档案!A:B,2,FALSE)</f>
        <v>农商行豹澥支行310028</v>
      </c>
      <c r="H3673" s="328">
        <f ca="1" t="shared" si="586"/>
        <v>45967</v>
      </c>
      <c r="I3673" s="344" t="str">
        <f ca="1" t="shared" si="587"/>
        <v>收到王先梅邮政户转款</v>
      </c>
      <c r="J3673" s="344" t="str">
        <f ca="1" t="shared" si="588"/>
        <v>他行转入或存现</v>
      </c>
      <c r="K3673" s="345">
        <f ca="1" t="shared" si="589"/>
        <v>37000</v>
      </c>
      <c r="L3673" s="345">
        <f ca="1" t="shared" si="590"/>
        <v>0</v>
      </c>
      <c r="M3673" s="345">
        <f ca="1" t="shared" si="591"/>
        <v>237284.680000001</v>
      </c>
      <c r="N3673" s="345">
        <f ca="1" t="shared" si="592"/>
        <v>0</v>
      </c>
    </row>
    <row r="3674" ht="14.25" spans="1:14">
      <c r="A3674" s="334">
        <f>档案!A3673</f>
        <v>0</v>
      </c>
      <c r="B3674" s="334">
        <f ca="1" t="shared" si="585"/>
        <v>1</v>
      </c>
      <c r="D3674" s="334">
        <f ca="1" t="shared" si="593"/>
        <v>9</v>
      </c>
      <c r="E3674" s="327">
        <f ca="1" t="shared" si="594"/>
        <v>2335</v>
      </c>
      <c r="F3674" s="327" t="str">
        <f ca="1">VLOOKUP(D3674,档案!A:C,3,FALSE)</f>
        <v>武汉开明</v>
      </c>
      <c r="G3674" s="338" t="str">
        <f ca="1">VLOOKUP(D3674,档案!A:B,2,FALSE)</f>
        <v>农商行豹澥支行310028</v>
      </c>
      <c r="H3674" s="328">
        <f ca="1" t="shared" si="586"/>
        <v>45967</v>
      </c>
      <c r="I3674" s="344" t="str">
        <f ca="1" t="shared" si="587"/>
        <v>ETC扣款</v>
      </c>
      <c r="J3674" s="344" t="str">
        <f ca="1" t="shared" si="588"/>
        <v>项目成本</v>
      </c>
      <c r="K3674" s="345">
        <f ca="1" t="shared" si="589"/>
        <v>0</v>
      </c>
      <c r="L3674" s="345">
        <f ca="1" t="shared" si="590"/>
        <v>29.45</v>
      </c>
      <c r="M3674" s="345">
        <f ca="1" t="shared" si="591"/>
        <v>237255.230000001</v>
      </c>
      <c r="N3674" s="345">
        <f ca="1" t="shared" si="592"/>
        <v>0</v>
      </c>
    </row>
    <row r="3675" ht="14.25" spans="1:14">
      <c r="A3675" s="334">
        <f>档案!A3674</f>
        <v>0</v>
      </c>
      <c r="B3675" s="334">
        <f ca="1" t="shared" si="585"/>
        <v>1</v>
      </c>
      <c r="D3675" s="334">
        <f ca="1" t="shared" si="593"/>
        <v>9</v>
      </c>
      <c r="E3675" s="327">
        <f ca="1" t="shared" si="594"/>
        <v>2336</v>
      </c>
      <c r="F3675" s="327" t="str">
        <f ca="1">VLOOKUP(D3675,档案!A:C,3,FALSE)</f>
        <v>武汉开明</v>
      </c>
      <c r="G3675" s="338" t="str">
        <f ca="1">VLOOKUP(D3675,档案!A:B,2,FALSE)</f>
        <v>农商行豹澥支行310028</v>
      </c>
      <c r="H3675" s="328">
        <f ca="1" t="shared" si="586"/>
        <v>45968</v>
      </c>
      <c r="I3675" s="344" t="str">
        <f ca="1" t="shared" si="587"/>
        <v>综合部蒋霞用款ISO换证后第一次监督审核付挪亚检测认证集团有限公司--公司</v>
      </c>
      <c r="J3675" s="344" t="str">
        <f ca="1" t="shared" si="588"/>
        <v>项目成本</v>
      </c>
      <c r="K3675" s="345">
        <f ca="1" t="shared" si="589"/>
        <v>0</v>
      </c>
      <c r="L3675" s="345">
        <f ca="1" t="shared" si="590"/>
        <v>10500</v>
      </c>
      <c r="M3675" s="345">
        <f ca="1" t="shared" si="591"/>
        <v>226755.230000001</v>
      </c>
      <c r="N3675" s="345">
        <f ca="1" t="shared" si="592"/>
        <v>0</v>
      </c>
    </row>
    <row r="3676" ht="14.25" spans="1:14">
      <c r="A3676" s="334">
        <f>档案!A3675</f>
        <v>0</v>
      </c>
      <c r="B3676" s="334">
        <f ca="1" t="shared" si="585"/>
        <v>1</v>
      </c>
      <c r="D3676" s="334">
        <f ca="1" t="shared" si="593"/>
        <v>9</v>
      </c>
      <c r="E3676" s="327">
        <f ca="1" t="shared" si="594"/>
        <v>2337</v>
      </c>
      <c r="F3676" s="327" t="str">
        <f ca="1">VLOOKUP(D3676,档案!A:C,3,FALSE)</f>
        <v>武汉开明</v>
      </c>
      <c r="G3676" s="338" t="str">
        <f ca="1">VLOOKUP(D3676,档案!A:B,2,FALSE)</f>
        <v>农商行豹澥支行310028</v>
      </c>
      <c r="H3676" s="328">
        <f ca="1" t="shared" si="586"/>
        <v>45968</v>
      </c>
      <c r="I3676" s="344" t="str">
        <f ca="1" t="shared" si="587"/>
        <v>综合部蒋霞用款武汉开明与河南阿尔法承揽合同纠纷一案律师代理费付湖北华隽律师事务所--公司</v>
      </c>
      <c r="J3676" s="344" t="str">
        <f ca="1" t="shared" si="588"/>
        <v>项目成本</v>
      </c>
      <c r="K3676" s="345">
        <f ca="1" t="shared" si="589"/>
        <v>0</v>
      </c>
      <c r="L3676" s="345">
        <f ca="1" t="shared" si="590"/>
        <v>14800</v>
      </c>
      <c r="M3676" s="345">
        <f ca="1" t="shared" si="591"/>
        <v>211955.230000001</v>
      </c>
      <c r="N3676" s="345">
        <f ca="1" t="shared" si="592"/>
        <v>0</v>
      </c>
    </row>
    <row r="3677" ht="14.25" spans="1:14">
      <c r="A3677" s="334">
        <f>档案!A3676</f>
        <v>0</v>
      </c>
      <c r="B3677" s="334">
        <f ca="1" t="shared" si="585"/>
        <v>1</v>
      </c>
      <c r="D3677" s="334">
        <f ca="1" t="shared" si="593"/>
        <v>9</v>
      </c>
      <c r="E3677" s="327">
        <f ca="1" t="shared" si="594"/>
        <v>2338</v>
      </c>
      <c r="F3677" s="327" t="str">
        <f ca="1">VLOOKUP(D3677,档案!A:C,3,FALSE)</f>
        <v>武汉开明</v>
      </c>
      <c r="G3677" s="338" t="str">
        <f ca="1">VLOOKUP(D3677,档案!A:B,2,FALSE)</f>
        <v>农商行豹澥支行310028</v>
      </c>
      <c r="H3677" s="328">
        <f ca="1" t="shared" si="586"/>
        <v>45968</v>
      </c>
      <c r="I3677" s="344" t="str">
        <f ca="1" t="shared" si="587"/>
        <v>综合部蒋霞用款探望新洋丰项目工伤人员宋华兵付蒋霞515.7元，李晶408元--个人</v>
      </c>
      <c r="J3677" s="344" t="str">
        <f ca="1" t="shared" si="588"/>
        <v>项目成本</v>
      </c>
      <c r="K3677" s="345">
        <f ca="1" t="shared" si="589"/>
        <v>0</v>
      </c>
      <c r="L3677" s="345">
        <f ca="1" t="shared" si="590"/>
        <v>923.7</v>
      </c>
      <c r="M3677" s="345">
        <f ca="1" t="shared" si="591"/>
        <v>211031.530000001</v>
      </c>
      <c r="N3677" s="345">
        <f ca="1" t="shared" si="592"/>
        <v>0</v>
      </c>
    </row>
    <row r="3678" ht="14.25" spans="1:14">
      <c r="A3678" s="334">
        <f>档案!A3677</f>
        <v>0</v>
      </c>
      <c r="B3678" s="334">
        <f ca="1" t="shared" si="585"/>
        <v>1</v>
      </c>
      <c r="D3678" s="334">
        <f ca="1" t="shared" si="593"/>
        <v>9</v>
      </c>
      <c r="E3678" s="327">
        <f ca="1" t="shared" si="594"/>
        <v>2339</v>
      </c>
      <c r="F3678" s="327" t="str">
        <f ca="1">VLOOKUP(D3678,档案!A:C,3,FALSE)</f>
        <v>武汉开明</v>
      </c>
      <c r="G3678" s="338" t="str">
        <f ca="1">VLOOKUP(D3678,档案!A:B,2,FALSE)</f>
        <v>农商行豹澥支行310028</v>
      </c>
      <c r="H3678" s="328">
        <f ca="1" t="shared" si="586"/>
        <v>45968</v>
      </c>
      <c r="I3678" s="344" t="str">
        <f ca="1" t="shared" si="587"/>
        <v>生产部李晶报销招待青海发投车间主任--个人</v>
      </c>
      <c r="J3678" s="344" t="str">
        <f ca="1" t="shared" si="588"/>
        <v>项目成本</v>
      </c>
      <c r="K3678" s="345">
        <f ca="1" t="shared" si="589"/>
        <v>0</v>
      </c>
      <c r="L3678" s="345">
        <f ca="1" t="shared" si="590"/>
        <v>738</v>
      </c>
      <c r="M3678" s="345">
        <f ca="1" t="shared" si="591"/>
        <v>210293.530000001</v>
      </c>
      <c r="N3678" s="345">
        <f ca="1" t="shared" si="592"/>
        <v>0</v>
      </c>
    </row>
    <row r="3679" ht="14.25" spans="1:14">
      <c r="A3679" s="334">
        <f>档案!A3678</f>
        <v>0</v>
      </c>
      <c r="B3679" s="334">
        <f ca="1" t="shared" si="585"/>
        <v>1</v>
      </c>
      <c r="D3679" s="334">
        <f ca="1" t="shared" si="593"/>
        <v>9</v>
      </c>
      <c r="E3679" s="327">
        <f ca="1" t="shared" si="594"/>
        <v>2340</v>
      </c>
      <c r="F3679" s="327" t="str">
        <f ca="1">VLOOKUP(D3679,档案!A:C,3,FALSE)</f>
        <v>武汉开明</v>
      </c>
      <c r="G3679" s="338" t="str">
        <f ca="1">VLOOKUP(D3679,档案!A:B,2,FALSE)</f>
        <v>农商行豹澥支行310028</v>
      </c>
      <c r="H3679" s="328">
        <f ca="1" t="shared" si="586"/>
        <v>45968</v>
      </c>
      <c r="I3679" s="344" t="str">
        <f ca="1" t="shared" si="587"/>
        <v>财务部潘佳敏报销移动手机号话费--个人</v>
      </c>
      <c r="J3679" s="344" t="str">
        <f ca="1" t="shared" si="588"/>
        <v>项目成本</v>
      </c>
      <c r="K3679" s="345">
        <f ca="1" t="shared" si="589"/>
        <v>0</v>
      </c>
      <c r="L3679" s="345">
        <f ca="1" t="shared" si="590"/>
        <v>56</v>
      </c>
      <c r="M3679" s="345">
        <f ca="1" t="shared" si="591"/>
        <v>210237.530000001</v>
      </c>
      <c r="N3679" s="345">
        <f ca="1" t="shared" si="592"/>
        <v>0</v>
      </c>
    </row>
    <row r="3680" ht="14.25" spans="1:14">
      <c r="A3680" s="334">
        <f>档案!A3679</f>
        <v>0</v>
      </c>
      <c r="B3680" s="334">
        <f ca="1" t="shared" si="585"/>
        <v>1</v>
      </c>
      <c r="D3680" s="334">
        <f ca="1" t="shared" si="593"/>
        <v>9</v>
      </c>
      <c r="E3680" s="327">
        <f ca="1" t="shared" si="594"/>
        <v>2341</v>
      </c>
      <c r="F3680" s="327" t="str">
        <f ca="1">VLOOKUP(D3680,档案!A:C,3,FALSE)</f>
        <v>武汉开明</v>
      </c>
      <c r="G3680" s="338" t="str">
        <f ca="1">VLOOKUP(D3680,档案!A:B,2,FALSE)</f>
        <v>农商行豹澥支行310028</v>
      </c>
      <c r="H3680" s="328">
        <f ca="1" t="shared" si="586"/>
        <v>45968</v>
      </c>
      <c r="I3680" s="344" t="str">
        <f ca="1" t="shared" si="587"/>
        <v>综合部蒋霞用款武汉开明高企认定要求请对方出具2022-2024年度研发费专项审计报告和2024年度高新产品收入专项审计报告付武汉仟佰道企业管理咨询有限公司--公司</v>
      </c>
      <c r="J3680" s="344" t="str">
        <f ca="1" t="shared" si="588"/>
        <v>项目成本</v>
      </c>
      <c r="K3680" s="345">
        <f ca="1" t="shared" si="589"/>
        <v>0</v>
      </c>
      <c r="L3680" s="345">
        <f ca="1" t="shared" si="590"/>
        <v>4000</v>
      </c>
      <c r="M3680" s="345">
        <f ca="1" t="shared" si="591"/>
        <v>206237.530000001</v>
      </c>
      <c r="N3680" s="345">
        <f ca="1" t="shared" si="592"/>
        <v>0</v>
      </c>
    </row>
    <row r="3681" ht="14.25" spans="1:14">
      <c r="A3681" s="334">
        <f>档案!A3680</f>
        <v>0</v>
      </c>
      <c r="B3681" s="334">
        <f ca="1" t="shared" si="585"/>
        <v>1</v>
      </c>
      <c r="D3681" s="334">
        <f ca="1" t="shared" si="593"/>
        <v>9</v>
      </c>
      <c r="E3681" s="327">
        <f ca="1" t="shared" si="594"/>
        <v>2342</v>
      </c>
      <c r="F3681" s="327" t="str">
        <f ca="1">VLOOKUP(D3681,档案!A:C,3,FALSE)</f>
        <v>武汉开明</v>
      </c>
      <c r="G3681" s="338" t="str">
        <f ca="1">VLOOKUP(D3681,档案!A:B,2,FALSE)</f>
        <v>农商行豹澥支行310028</v>
      </c>
      <c r="H3681" s="328">
        <f ca="1" t="shared" si="586"/>
        <v>45968</v>
      </c>
      <c r="I3681" s="344" t="str">
        <f ca="1" t="shared" si="587"/>
        <v>生产部李晶用款安全风险保证金，合同金额的2%付池州恒鑫材料科技有限公司--公司</v>
      </c>
      <c r="J3681" s="344" t="str">
        <f ca="1" t="shared" si="588"/>
        <v>项目成本</v>
      </c>
      <c r="K3681" s="345">
        <f ca="1" t="shared" si="589"/>
        <v>0</v>
      </c>
      <c r="L3681" s="345">
        <f ca="1" t="shared" si="590"/>
        <v>6120</v>
      </c>
      <c r="M3681" s="345">
        <f ca="1" t="shared" si="591"/>
        <v>200117.530000001</v>
      </c>
      <c r="N3681" s="345">
        <f ca="1" t="shared" si="592"/>
        <v>0</v>
      </c>
    </row>
    <row r="3682" ht="14.25" spans="1:14">
      <c r="A3682" s="334">
        <f>档案!A3681</f>
        <v>0</v>
      </c>
      <c r="B3682" s="334">
        <f ca="1" t="shared" si="585"/>
        <v>1</v>
      </c>
      <c r="D3682" s="334">
        <f ca="1" t="shared" si="593"/>
        <v>9</v>
      </c>
      <c r="E3682" s="327">
        <f ca="1" t="shared" si="594"/>
        <v>2343</v>
      </c>
      <c r="F3682" s="327" t="str">
        <f ca="1">VLOOKUP(D3682,档案!A:C,3,FALSE)</f>
        <v>武汉开明</v>
      </c>
      <c r="G3682" s="338" t="str">
        <f ca="1">VLOOKUP(D3682,档案!A:B,2,FALSE)</f>
        <v>农商行豹澥支行310028</v>
      </c>
      <c r="H3682" s="328">
        <f ca="1" t="shared" si="586"/>
        <v>45968</v>
      </c>
      <c r="I3682" s="344" t="str">
        <f ca="1" t="shared" si="587"/>
        <v>生产部宋超用款伊犁钢铁不锈钢管道配件付新源县荣泰五金机电行--公司</v>
      </c>
      <c r="J3682" s="344" t="str">
        <f ca="1" t="shared" si="588"/>
        <v>项目成本</v>
      </c>
      <c r="K3682" s="345">
        <f ca="1" t="shared" si="589"/>
        <v>0</v>
      </c>
      <c r="L3682" s="345">
        <f ca="1" t="shared" si="590"/>
        <v>7921</v>
      </c>
      <c r="M3682" s="345">
        <f ca="1" t="shared" si="591"/>
        <v>192196.530000001</v>
      </c>
      <c r="N3682" s="345">
        <f ca="1" t="shared" si="592"/>
        <v>0</v>
      </c>
    </row>
    <row r="3683" ht="14.25" spans="1:14">
      <c r="A3683" s="334">
        <f>档案!A3682</f>
        <v>0</v>
      </c>
      <c r="B3683" s="334">
        <f ca="1" t="shared" si="585"/>
        <v>1</v>
      </c>
      <c r="D3683" s="334">
        <f ca="1" t="shared" si="593"/>
        <v>9</v>
      </c>
      <c r="E3683" s="327">
        <f ca="1" t="shared" si="594"/>
        <v>2344</v>
      </c>
      <c r="F3683" s="327" t="str">
        <f ca="1">VLOOKUP(D3683,档案!A:C,3,FALSE)</f>
        <v>武汉开明</v>
      </c>
      <c r="G3683" s="338" t="str">
        <f ca="1">VLOOKUP(D3683,档案!A:B,2,FALSE)</f>
        <v>农商行豹澥支行310028</v>
      </c>
      <c r="H3683" s="328">
        <f ca="1" t="shared" si="586"/>
        <v>45968</v>
      </c>
      <c r="I3683" s="344" t="str">
        <f ca="1" t="shared" si="587"/>
        <v>生产部宋超报销伊犁钢铁招待王娟和郭小花购物卡每人1000元。--个人</v>
      </c>
      <c r="J3683" s="344" t="str">
        <f ca="1" t="shared" si="588"/>
        <v>项目成本</v>
      </c>
      <c r="K3683" s="345">
        <f ca="1" t="shared" si="589"/>
        <v>0</v>
      </c>
      <c r="L3683" s="345">
        <f ca="1" t="shared" si="590"/>
        <v>2000</v>
      </c>
      <c r="M3683" s="345">
        <f ca="1" t="shared" si="591"/>
        <v>190196.530000001</v>
      </c>
      <c r="N3683" s="345">
        <f ca="1" t="shared" si="592"/>
        <v>0</v>
      </c>
    </row>
    <row r="3684" ht="14.25" spans="1:14">
      <c r="A3684" s="334">
        <f>档案!A3683</f>
        <v>0</v>
      </c>
      <c r="B3684" s="334">
        <f ca="1" t="shared" si="585"/>
        <v>1</v>
      </c>
      <c r="D3684" s="334">
        <f ca="1" t="shared" si="593"/>
        <v>9</v>
      </c>
      <c r="E3684" s="327">
        <f ca="1" t="shared" si="594"/>
        <v>2345</v>
      </c>
      <c r="F3684" s="327" t="str">
        <f ca="1">VLOOKUP(D3684,档案!A:C,3,FALSE)</f>
        <v>武汉开明</v>
      </c>
      <c r="G3684" s="338" t="str">
        <f ca="1">VLOOKUP(D3684,档案!A:B,2,FALSE)</f>
        <v>农商行豹澥支行310028</v>
      </c>
      <c r="H3684" s="328">
        <f ca="1" t="shared" si="586"/>
        <v>45968</v>
      </c>
      <c r="I3684" s="344" t="str">
        <f ca="1" t="shared" si="587"/>
        <v>生产部喻志明报销10.29-10.30日照钢铁交通费--个人</v>
      </c>
      <c r="J3684" s="344" t="str">
        <f ca="1" t="shared" si="588"/>
        <v>项目成本</v>
      </c>
      <c r="K3684" s="345">
        <f ca="1" t="shared" si="589"/>
        <v>0</v>
      </c>
      <c r="L3684" s="345">
        <f ca="1" t="shared" si="590"/>
        <v>271.5</v>
      </c>
      <c r="M3684" s="345">
        <f ca="1" t="shared" si="591"/>
        <v>189925.030000001</v>
      </c>
      <c r="N3684" s="345">
        <f ca="1" t="shared" si="592"/>
        <v>0</v>
      </c>
    </row>
    <row r="3685" ht="14.25" spans="1:14">
      <c r="A3685" s="334">
        <f>档案!A3684</f>
        <v>0</v>
      </c>
      <c r="B3685" s="334">
        <f ca="1" t="shared" si="585"/>
        <v>1</v>
      </c>
      <c r="D3685" s="334">
        <f ca="1" t="shared" si="593"/>
        <v>9</v>
      </c>
      <c r="E3685" s="327">
        <f ca="1" t="shared" si="594"/>
        <v>2346</v>
      </c>
      <c r="F3685" s="327" t="str">
        <f ca="1">VLOOKUP(D3685,档案!A:C,3,FALSE)</f>
        <v>武汉开明</v>
      </c>
      <c r="G3685" s="338" t="str">
        <f ca="1">VLOOKUP(D3685,档案!A:B,2,FALSE)</f>
        <v>农商行豹澥支行310028</v>
      </c>
      <c r="H3685" s="328">
        <f ca="1" t="shared" si="586"/>
        <v>45968</v>
      </c>
      <c r="I3685" s="344" t="str">
        <f ca="1" t="shared" si="587"/>
        <v>生产部黄震报销阿拉伯化肥购买施工材料，工器具，手套，帽子，打印资料--个人</v>
      </c>
      <c r="J3685" s="344" t="str">
        <f ca="1" t="shared" si="588"/>
        <v>项目成本</v>
      </c>
      <c r="K3685" s="345">
        <f ca="1" t="shared" si="589"/>
        <v>0</v>
      </c>
      <c r="L3685" s="345">
        <f ca="1" t="shared" si="590"/>
        <v>712</v>
      </c>
      <c r="M3685" s="345">
        <f ca="1" t="shared" si="591"/>
        <v>189213.030000001</v>
      </c>
      <c r="N3685" s="345">
        <f ca="1" t="shared" si="592"/>
        <v>0</v>
      </c>
    </row>
    <row r="3686" ht="14.25" spans="1:14">
      <c r="A3686" s="334">
        <f>档案!A3685</f>
        <v>0</v>
      </c>
      <c r="B3686" s="334">
        <f ca="1" t="shared" si="585"/>
        <v>1</v>
      </c>
      <c r="D3686" s="334">
        <f ca="1" t="shared" si="593"/>
        <v>9</v>
      </c>
      <c r="E3686" s="327">
        <f ca="1" t="shared" si="594"/>
        <v>2347</v>
      </c>
      <c r="F3686" s="327" t="str">
        <f ca="1">VLOOKUP(D3686,档案!A:C,3,FALSE)</f>
        <v>武汉开明</v>
      </c>
      <c r="G3686" s="338" t="str">
        <f ca="1">VLOOKUP(D3686,档案!A:B,2,FALSE)</f>
        <v>农商行豹澥支行310028</v>
      </c>
      <c r="H3686" s="328">
        <f ca="1" t="shared" si="586"/>
        <v>45968</v>
      </c>
      <c r="I3686" s="344" t="str">
        <f ca="1" t="shared" si="587"/>
        <v>生产部马全花报销民乐村办公处宽带费--个人</v>
      </c>
      <c r="J3686" s="344" t="str">
        <f ca="1" t="shared" si="588"/>
        <v>项目成本</v>
      </c>
      <c r="K3686" s="345">
        <f ca="1" t="shared" si="589"/>
        <v>0</v>
      </c>
      <c r="L3686" s="345">
        <f ca="1" t="shared" si="590"/>
        <v>360</v>
      </c>
      <c r="M3686" s="345">
        <f ca="1" t="shared" si="591"/>
        <v>188853.030000001</v>
      </c>
      <c r="N3686" s="345">
        <f ca="1" t="shared" si="592"/>
        <v>0</v>
      </c>
    </row>
    <row r="3687" ht="14.25" spans="1:14">
      <c r="A3687" s="334">
        <f>档案!A3686</f>
        <v>0</v>
      </c>
      <c r="B3687" s="334">
        <f ca="1" t="shared" si="585"/>
        <v>1</v>
      </c>
      <c r="D3687" s="334">
        <f ca="1" t="shared" si="593"/>
        <v>9</v>
      </c>
      <c r="E3687" s="327">
        <f ca="1" t="shared" si="594"/>
        <v>2348</v>
      </c>
      <c r="F3687" s="327" t="str">
        <f ca="1">VLOOKUP(D3687,档案!A:C,3,FALSE)</f>
        <v>武汉开明</v>
      </c>
      <c r="G3687" s="338" t="str">
        <f ca="1">VLOOKUP(D3687,档案!A:B,2,FALSE)</f>
        <v>农商行豹澥支行310028</v>
      </c>
      <c r="H3687" s="328">
        <f ca="1" t="shared" si="586"/>
        <v>45968</v>
      </c>
      <c r="I3687" s="344" t="str">
        <f ca="1" t="shared" si="587"/>
        <v>生产部李晶用款青海发投减温器现场垃圾清理费付朱超星--个人</v>
      </c>
      <c r="J3687" s="344" t="str">
        <f ca="1" t="shared" si="588"/>
        <v>项目成本</v>
      </c>
      <c r="K3687" s="345">
        <f ca="1" t="shared" si="589"/>
        <v>0</v>
      </c>
      <c r="L3687" s="345">
        <f ca="1" t="shared" si="590"/>
        <v>450</v>
      </c>
      <c r="M3687" s="345">
        <f ca="1" t="shared" si="591"/>
        <v>188403.030000001</v>
      </c>
      <c r="N3687" s="345">
        <f ca="1" t="shared" si="592"/>
        <v>0</v>
      </c>
    </row>
    <row r="3688" ht="14.25" spans="1:14">
      <c r="A3688" s="334">
        <f>档案!A3687</f>
        <v>0</v>
      </c>
      <c r="B3688" s="334">
        <f ca="1" t="shared" si="585"/>
        <v>1</v>
      </c>
      <c r="D3688" s="334">
        <f ca="1" t="shared" si="593"/>
        <v>9</v>
      </c>
      <c r="E3688" s="327">
        <f ca="1" t="shared" si="594"/>
        <v>2349</v>
      </c>
      <c r="F3688" s="327" t="str">
        <f ca="1">VLOOKUP(D3688,档案!A:C,3,FALSE)</f>
        <v>武汉开明</v>
      </c>
      <c r="G3688" s="338" t="str">
        <f ca="1">VLOOKUP(D3688,档案!A:B,2,FALSE)</f>
        <v>农商行豹澥支行310028</v>
      </c>
      <c r="H3688" s="328">
        <f ca="1" t="shared" si="586"/>
        <v>45968</v>
      </c>
      <c r="I3688" s="344" t="str">
        <f ca="1" t="shared" si="587"/>
        <v>生产部李权智用款江西亚东破碎机转子离线修复项目外协人员工资付陈志雄--个人</v>
      </c>
      <c r="J3688" s="344" t="str">
        <f ca="1" t="shared" si="588"/>
        <v>项目成本</v>
      </c>
      <c r="K3688" s="345">
        <f ca="1" t="shared" si="589"/>
        <v>0</v>
      </c>
      <c r="L3688" s="345">
        <f ca="1" t="shared" si="590"/>
        <v>2000</v>
      </c>
      <c r="M3688" s="345">
        <f ca="1" t="shared" si="591"/>
        <v>186403.030000001</v>
      </c>
      <c r="N3688" s="345">
        <f ca="1" t="shared" si="592"/>
        <v>0</v>
      </c>
    </row>
    <row r="3689" ht="14.25" spans="1:14">
      <c r="A3689" s="334">
        <f>档案!A3688</f>
        <v>0</v>
      </c>
      <c r="B3689" s="334">
        <f ca="1" t="shared" si="585"/>
        <v>1</v>
      </c>
      <c r="D3689" s="334">
        <f ca="1" t="shared" si="593"/>
        <v>9</v>
      </c>
      <c r="E3689" s="327">
        <f ca="1" t="shared" si="594"/>
        <v>2350</v>
      </c>
      <c r="F3689" s="327" t="str">
        <f ca="1">VLOOKUP(D3689,档案!A:C,3,FALSE)</f>
        <v>武汉开明</v>
      </c>
      <c r="G3689" s="338" t="str">
        <f ca="1">VLOOKUP(D3689,档案!A:B,2,FALSE)</f>
        <v>农商行豹澥支行310028</v>
      </c>
      <c r="H3689" s="328">
        <f ca="1" t="shared" si="586"/>
        <v>45968</v>
      </c>
      <c r="I3689" s="344" t="str">
        <f ca="1" t="shared" si="587"/>
        <v>综合部蒋霞用款伊犁钢铁炼钢厂烘烤器改造施工项目安责险增加2人232元（丁宝臣、党子祥）付中华联合财产保险股份有限公司伊犁分公司--公司</v>
      </c>
      <c r="J3689" s="344" t="str">
        <f ca="1" t="shared" si="588"/>
        <v>项目成本</v>
      </c>
      <c r="K3689" s="345">
        <f ca="1" t="shared" si="589"/>
        <v>0</v>
      </c>
      <c r="L3689" s="345">
        <f ca="1" t="shared" si="590"/>
        <v>232</v>
      </c>
      <c r="M3689" s="345">
        <f ca="1" t="shared" si="591"/>
        <v>186171.030000001</v>
      </c>
      <c r="N3689" s="345">
        <f ca="1" t="shared" si="592"/>
        <v>0</v>
      </c>
    </row>
    <row r="3690" ht="14.25" spans="1:14">
      <c r="A3690" s="334">
        <f>档案!A3689</f>
        <v>0</v>
      </c>
      <c r="B3690" s="334">
        <f ca="1" t="shared" si="585"/>
        <v>1</v>
      </c>
      <c r="D3690" s="334">
        <f ca="1" t="shared" si="593"/>
        <v>9</v>
      </c>
      <c r="E3690" s="327">
        <f ca="1" t="shared" si="594"/>
        <v>2351</v>
      </c>
      <c r="F3690" s="327" t="str">
        <f ca="1">VLOOKUP(D3690,档案!A:C,3,FALSE)</f>
        <v>武汉开明</v>
      </c>
      <c r="G3690" s="338" t="str">
        <f ca="1">VLOOKUP(D3690,档案!A:B,2,FALSE)</f>
        <v>农商行豹澥支行310028</v>
      </c>
      <c r="H3690" s="328">
        <f ca="1" t="shared" si="586"/>
        <v>45968</v>
      </c>
      <c r="I3690" s="344" t="str">
        <f ca="1" t="shared" si="587"/>
        <v>综合部蒋霞用款新疆宜化12人2025.11.11-2025.12.11意外险，4人2025.11.8-2025.12.8意外险付中国太平洋财产保险股份有限公司上海分公司--公司</v>
      </c>
      <c r="J3690" s="344" t="str">
        <f ca="1" t="shared" si="588"/>
        <v>项目成本</v>
      </c>
      <c r="K3690" s="345">
        <f ca="1" t="shared" si="589"/>
        <v>0</v>
      </c>
      <c r="L3690" s="345">
        <f ca="1" t="shared" si="590"/>
        <v>4450</v>
      </c>
      <c r="M3690" s="345">
        <f ca="1" t="shared" si="591"/>
        <v>181721.030000001</v>
      </c>
      <c r="N3690" s="345">
        <f ca="1" t="shared" si="592"/>
        <v>0</v>
      </c>
    </row>
    <row r="3691" ht="14.25" spans="1:14">
      <c r="A3691" s="334">
        <f>档案!A3690</f>
        <v>0</v>
      </c>
      <c r="B3691" s="334">
        <f ca="1" t="shared" si="585"/>
        <v>1</v>
      </c>
      <c r="D3691" s="334">
        <f ca="1" t="shared" si="593"/>
        <v>9</v>
      </c>
      <c r="E3691" s="327">
        <f ca="1" t="shared" si="594"/>
        <v>2352</v>
      </c>
      <c r="F3691" s="327" t="str">
        <f ca="1">VLOOKUP(D3691,档案!A:C,3,FALSE)</f>
        <v>武汉开明</v>
      </c>
      <c r="G3691" s="338" t="str">
        <f ca="1">VLOOKUP(D3691,档案!A:B,2,FALSE)</f>
        <v>农商行豹澥支行310028</v>
      </c>
      <c r="H3691" s="328">
        <f ca="1" t="shared" si="586"/>
        <v>45968</v>
      </c>
      <c r="I3691" s="344" t="str">
        <f ca="1" t="shared" si="587"/>
        <v>转湖北工行西山支行</v>
      </c>
      <c r="J3691" s="344" t="str">
        <f ca="1" t="shared" si="588"/>
        <v>转出他行或提现</v>
      </c>
      <c r="K3691" s="345">
        <f ca="1" t="shared" si="589"/>
        <v>0</v>
      </c>
      <c r="L3691" s="345">
        <f ca="1" t="shared" si="590"/>
        <v>80000</v>
      </c>
      <c r="M3691" s="345">
        <f ca="1" t="shared" si="591"/>
        <v>101721.030000001</v>
      </c>
      <c r="N3691" s="345">
        <f ca="1" t="shared" si="592"/>
        <v>0</v>
      </c>
    </row>
    <row r="3692" ht="14.25" spans="1:14">
      <c r="A3692" s="334">
        <f>档案!A3691</f>
        <v>0</v>
      </c>
      <c r="B3692" s="334">
        <f ca="1" t="shared" si="585"/>
        <v>1</v>
      </c>
      <c r="D3692" s="334">
        <f ca="1" t="shared" si="593"/>
        <v>9</v>
      </c>
      <c r="E3692" s="327">
        <f ca="1" t="shared" si="594"/>
        <v>2353</v>
      </c>
      <c r="F3692" s="327" t="str">
        <f ca="1">VLOOKUP(D3692,档案!A:C,3,FALSE)</f>
        <v>武汉开明</v>
      </c>
      <c r="G3692" s="338" t="str">
        <f ca="1">VLOOKUP(D3692,档案!A:B,2,FALSE)</f>
        <v>农商行豹澥支行310028</v>
      </c>
      <c r="H3692" s="328">
        <f ca="1" t="shared" si="586"/>
        <v>45971</v>
      </c>
      <c r="I3692" s="344" t="str">
        <f ca="1" t="shared" si="587"/>
        <v>生产部李晶用款新洋丰剩余6人周末离场工资（濮忠华、徐庆立、吴磊、居泽华、宋军宜、郑带刚）--个人</v>
      </c>
      <c r="J3692" s="344" t="str">
        <f ca="1" t="shared" si="588"/>
        <v>项目成本</v>
      </c>
      <c r="K3692" s="345">
        <f ca="1" t="shared" si="589"/>
        <v>0</v>
      </c>
      <c r="L3692" s="345">
        <f ca="1" t="shared" si="590"/>
        <v>40064.6</v>
      </c>
      <c r="M3692" s="345">
        <f ca="1" t="shared" si="591"/>
        <v>61656.430000001</v>
      </c>
      <c r="N3692" s="345">
        <f ca="1" t="shared" si="592"/>
        <v>0</v>
      </c>
    </row>
    <row r="3693" ht="14.25" spans="1:14">
      <c r="A3693" s="334">
        <f>档案!A3692</f>
        <v>0</v>
      </c>
      <c r="B3693" s="334">
        <f ca="1" t="shared" si="585"/>
        <v>1</v>
      </c>
      <c r="D3693" s="334">
        <f ca="1" t="shared" si="593"/>
        <v>9</v>
      </c>
      <c r="E3693" s="327">
        <f ca="1" t="shared" si="594"/>
        <v>2354</v>
      </c>
      <c r="F3693" s="327" t="str">
        <f ca="1">VLOOKUP(D3693,档案!A:C,3,FALSE)</f>
        <v>武汉开明</v>
      </c>
      <c r="G3693" s="338" t="str">
        <f ca="1">VLOOKUP(D3693,档案!A:B,2,FALSE)</f>
        <v>农商行豹澥支行310028</v>
      </c>
      <c r="H3693" s="328">
        <f ca="1" t="shared" si="586"/>
        <v>45971</v>
      </c>
      <c r="I3693" s="344" t="str">
        <f ca="1" t="shared" si="587"/>
        <v>生产部李权智用款堵志波 刘忠明 褚衍臣 杨胜磊 张裕江 褚亮亮 赵国峰 张振武 李学忠9人工资付堵志波--个人</v>
      </c>
      <c r="J3693" s="344" t="str">
        <f ca="1" t="shared" si="588"/>
        <v>项目成本</v>
      </c>
      <c r="K3693" s="345">
        <f ca="1" t="shared" si="589"/>
        <v>0</v>
      </c>
      <c r="L3693" s="345">
        <f ca="1" t="shared" si="590"/>
        <v>50264</v>
      </c>
      <c r="M3693" s="345">
        <f ca="1" t="shared" si="591"/>
        <v>11392.430000001</v>
      </c>
      <c r="N3693" s="345">
        <f ca="1" t="shared" si="592"/>
        <v>0</v>
      </c>
    </row>
    <row r="3694" ht="14.25" spans="1:14">
      <c r="A3694" s="334">
        <f>档案!A3693</f>
        <v>0</v>
      </c>
      <c r="B3694" s="334">
        <f ca="1" t="shared" si="585"/>
        <v>1</v>
      </c>
      <c r="D3694" s="334">
        <f ca="1" t="shared" si="593"/>
        <v>9</v>
      </c>
      <c r="E3694" s="327">
        <f ca="1" t="shared" si="594"/>
        <v>2355</v>
      </c>
      <c r="F3694" s="327" t="str">
        <f ca="1">VLOOKUP(D3694,档案!A:C,3,FALSE)</f>
        <v>武汉开明</v>
      </c>
      <c r="G3694" s="338" t="str">
        <f ca="1">VLOOKUP(D3694,档案!A:B,2,FALSE)</f>
        <v>农商行豹澥支行310028</v>
      </c>
      <c r="H3694" s="328">
        <f ca="1" t="shared" si="586"/>
        <v>45971</v>
      </c>
      <c r="I3694" s="344" t="str">
        <f ca="1" t="shared" si="587"/>
        <v>收到武汉浦发转款</v>
      </c>
      <c r="J3694" s="344" t="str">
        <f ca="1" t="shared" si="588"/>
        <v>他行转入或存现</v>
      </c>
      <c r="K3694" s="345">
        <f ca="1" t="shared" si="589"/>
        <v>500000</v>
      </c>
      <c r="L3694" s="345">
        <f ca="1" t="shared" si="590"/>
        <v>0</v>
      </c>
      <c r="M3694" s="345">
        <f ca="1" t="shared" si="591"/>
        <v>511392.430000001</v>
      </c>
      <c r="N3694" s="345">
        <f ca="1" t="shared" si="592"/>
        <v>0</v>
      </c>
    </row>
    <row r="3695" ht="14.25" spans="1:14">
      <c r="A3695" s="334">
        <f>档案!A3694</f>
        <v>0</v>
      </c>
      <c r="B3695" s="334">
        <f ca="1" t="shared" si="585"/>
        <v>1</v>
      </c>
      <c r="D3695" s="334">
        <f ca="1" t="shared" si="593"/>
        <v>9</v>
      </c>
      <c r="E3695" s="327">
        <f ca="1" t="shared" si="594"/>
        <v>2356</v>
      </c>
      <c r="F3695" s="327" t="str">
        <f ca="1">VLOOKUP(D3695,档案!A:C,3,FALSE)</f>
        <v>武汉开明</v>
      </c>
      <c r="G3695" s="338" t="str">
        <f ca="1">VLOOKUP(D3695,档案!A:B,2,FALSE)</f>
        <v>农商行豹澥支行310028</v>
      </c>
      <c r="H3695" s="328">
        <f ca="1" t="shared" si="586"/>
        <v>45972</v>
      </c>
      <c r="I3695" s="344" t="str">
        <f ca="1" t="shared" si="587"/>
        <v>收到余永昕转款（外单位借用工具租赁费）</v>
      </c>
      <c r="J3695" s="344" t="str">
        <f ca="1" t="shared" si="588"/>
        <v>其他收款</v>
      </c>
      <c r="K3695" s="345">
        <f ca="1" t="shared" si="589"/>
        <v>60</v>
      </c>
      <c r="L3695" s="345">
        <f ca="1" t="shared" si="590"/>
        <v>0</v>
      </c>
      <c r="M3695" s="345">
        <f ca="1" t="shared" si="591"/>
        <v>511452.430000001</v>
      </c>
      <c r="N3695" s="345">
        <f ca="1" t="shared" si="592"/>
        <v>0</v>
      </c>
    </row>
    <row r="3696" ht="14.25" spans="1:14">
      <c r="A3696" s="334">
        <f>档案!A3695</f>
        <v>0</v>
      </c>
      <c r="B3696" s="334">
        <f ca="1" t="shared" si="585"/>
        <v>1</v>
      </c>
      <c r="D3696" s="334">
        <f ca="1" t="shared" si="593"/>
        <v>9</v>
      </c>
      <c r="E3696" s="327">
        <f ca="1" t="shared" si="594"/>
        <v>2357</v>
      </c>
      <c r="F3696" s="327" t="str">
        <f ca="1">VLOOKUP(D3696,档案!A:C,3,FALSE)</f>
        <v>武汉开明</v>
      </c>
      <c r="G3696" s="338" t="str">
        <f ca="1">VLOOKUP(D3696,档案!A:B,2,FALSE)</f>
        <v>农商行豹澥支行310028</v>
      </c>
      <c r="H3696" s="328">
        <f ca="1" t="shared" si="586"/>
        <v>45972</v>
      </c>
      <c r="I3696" s="344" t="str">
        <f ca="1" t="shared" si="587"/>
        <v>综合部蒋霞用款双环项目新增4人安责险2732.05元，由武汉开明支付，此费用后期从外协工程款中扣除付中国平安财产保险股份有限公司孝感中心支公司</v>
      </c>
      <c r="J3696" s="344" t="str">
        <f ca="1" t="shared" si="588"/>
        <v>付日常费用</v>
      </c>
      <c r="K3696" s="345">
        <f ca="1" t="shared" si="589"/>
        <v>0</v>
      </c>
      <c r="L3696" s="345">
        <f ca="1" t="shared" si="590"/>
        <v>2732.05</v>
      </c>
      <c r="M3696" s="345">
        <f ca="1" t="shared" si="591"/>
        <v>508720.380000001</v>
      </c>
      <c r="N3696" s="345">
        <f ca="1" t="shared" si="592"/>
        <v>0</v>
      </c>
    </row>
    <row r="3697" ht="14.25" spans="1:14">
      <c r="A3697" s="334">
        <f>档案!A3696</f>
        <v>0</v>
      </c>
      <c r="B3697" s="334">
        <f ca="1" t="shared" si="585"/>
        <v>1</v>
      </c>
      <c r="D3697" s="334">
        <f ca="1" t="shared" si="593"/>
        <v>9</v>
      </c>
      <c r="E3697" s="327">
        <f ca="1" t="shared" si="594"/>
        <v>2358</v>
      </c>
      <c r="F3697" s="327" t="str">
        <f ca="1">VLOOKUP(D3697,档案!A:C,3,FALSE)</f>
        <v>武汉开明</v>
      </c>
      <c r="G3697" s="338" t="str">
        <f ca="1">VLOOKUP(D3697,档案!A:B,2,FALSE)</f>
        <v>农商行豹澥支行310028</v>
      </c>
      <c r="H3697" s="328">
        <f ca="1" t="shared" si="586"/>
        <v>45972</v>
      </c>
      <c r="I3697" s="344" t="str">
        <f ca="1" t="shared" si="587"/>
        <v>ETC扣款</v>
      </c>
      <c r="J3697" s="344" t="str">
        <f ca="1" t="shared" si="588"/>
        <v>项目成本</v>
      </c>
      <c r="K3697" s="345">
        <f ca="1" t="shared" si="589"/>
        <v>0</v>
      </c>
      <c r="L3697" s="345">
        <f ca="1" t="shared" si="590"/>
        <v>99.65</v>
      </c>
      <c r="M3697" s="345">
        <f ca="1" t="shared" si="591"/>
        <v>508620.730000001</v>
      </c>
      <c r="N3697" s="345">
        <f ca="1" t="shared" si="592"/>
        <v>0</v>
      </c>
    </row>
    <row r="3698" ht="14.25" spans="1:14">
      <c r="A3698" s="334">
        <f>档案!A3697</f>
        <v>0</v>
      </c>
      <c r="B3698" s="334">
        <f ca="1" t="shared" si="585"/>
        <v>1</v>
      </c>
      <c r="D3698" s="334">
        <f ca="1" t="shared" si="593"/>
        <v>9</v>
      </c>
      <c r="E3698" s="327">
        <f ca="1" t="shared" si="594"/>
        <v>2359</v>
      </c>
      <c r="F3698" s="327" t="str">
        <f ca="1">VLOOKUP(D3698,档案!A:C,3,FALSE)</f>
        <v>武汉开明</v>
      </c>
      <c r="G3698" s="338" t="str">
        <f ca="1">VLOOKUP(D3698,档案!A:B,2,FALSE)</f>
        <v>农商行豹澥支行310028</v>
      </c>
      <c r="H3698" s="328">
        <f ca="1" t="shared" si="586"/>
        <v>45972</v>
      </c>
      <c r="I3698" s="344" t="str">
        <f ca="1" t="shared" si="587"/>
        <v>ETC扣款</v>
      </c>
      <c r="J3698" s="344" t="str">
        <f ca="1" t="shared" si="588"/>
        <v>项目成本</v>
      </c>
      <c r="K3698" s="345">
        <f ca="1" t="shared" si="589"/>
        <v>0</v>
      </c>
      <c r="L3698" s="345">
        <f ca="1" t="shared" si="590"/>
        <v>151.05</v>
      </c>
      <c r="M3698" s="345">
        <f ca="1" t="shared" si="591"/>
        <v>508469.680000001</v>
      </c>
      <c r="N3698" s="345">
        <f ca="1" t="shared" si="592"/>
        <v>0</v>
      </c>
    </row>
    <row r="3699" ht="14.25" spans="1:14">
      <c r="A3699" s="334">
        <f>档案!A3698</f>
        <v>0</v>
      </c>
      <c r="B3699" s="334">
        <f ca="1" t="shared" si="585"/>
        <v>1</v>
      </c>
      <c r="D3699" s="334">
        <f ca="1" t="shared" si="593"/>
        <v>9</v>
      </c>
      <c r="E3699" s="327">
        <f ca="1" t="shared" si="594"/>
        <v>2360</v>
      </c>
      <c r="F3699" s="327" t="str">
        <f ca="1">VLOOKUP(D3699,档案!A:C,3,FALSE)</f>
        <v>武汉开明</v>
      </c>
      <c r="G3699" s="338" t="str">
        <f ca="1">VLOOKUP(D3699,档案!A:B,2,FALSE)</f>
        <v>农商行豹澥支行310028</v>
      </c>
      <c r="H3699" s="328">
        <f ca="1" t="shared" si="586"/>
        <v>45972</v>
      </c>
      <c r="I3699" s="344" t="str">
        <f ca="1" t="shared" si="587"/>
        <v>ETC扣款</v>
      </c>
      <c r="J3699" s="344" t="str">
        <f ca="1" t="shared" si="588"/>
        <v>项目成本</v>
      </c>
      <c r="K3699" s="345">
        <f ca="1" t="shared" si="589"/>
        <v>0</v>
      </c>
      <c r="L3699" s="345">
        <f ca="1" t="shared" si="590"/>
        <v>149.15</v>
      </c>
      <c r="M3699" s="345">
        <f ca="1" t="shared" si="591"/>
        <v>508320.530000001</v>
      </c>
      <c r="N3699" s="345">
        <f ca="1" t="shared" si="592"/>
        <v>0</v>
      </c>
    </row>
    <row r="3700" ht="14.25" spans="1:14">
      <c r="A3700" s="334">
        <f>档案!A3699</f>
        <v>0</v>
      </c>
      <c r="B3700" s="334">
        <f ca="1" t="shared" si="585"/>
        <v>1</v>
      </c>
      <c r="D3700" s="334">
        <f ca="1" t="shared" si="593"/>
        <v>9</v>
      </c>
      <c r="E3700" s="327">
        <f ca="1" t="shared" si="594"/>
        <v>2361</v>
      </c>
      <c r="F3700" s="327" t="str">
        <f ca="1">VLOOKUP(D3700,档案!A:C,3,FALSE)</f>
        <v>武汉开明</v>
      </c>
      <c r="G3700" s="338" t="str">
        <f ca="1">VLOOKUP(D3700,档案!A:B,2,FALSE)</f>
        <v>农商行豹澥支行310028</v>
      </c>
      <c r="H3700" s="328">
        <f ca="1" t="shared" si="586"/>
        <v>45973</v>
      </c>
      <c r="I3700" s="344" t="str">
        <f ca="1" t="shared" si="587"/>
        <v>ETC扣款</v>
      </c>
      <c r="J3700" s="344" t="str">
        <f ca="1" t="shared" si="588"/>
        <v>项目成本</v>
      </c>
      <c r="K3700" s="345">
        <f ca="1" t="shared" si="589"/>
        <v>0</v>
      </c>
      <c r="L3700" s="345">
        <f ca="1" t="shared" si="590"/>
        <v>21.7</v>
      </c>
      <c r="M3700" s="345">
        <f ca="1" t="shared" si="591"/>
        <v>508298.830000001</v>
      </c>
      <c r="N3700" s="345">
        <f ca="1" t="shared" si="592"/>
        <v>0</v>
      </c>
    </row>
    <row r="3701" ht="14.25" spans="1:14">
      <c r="A3701" s="334">
        <f>档案!A3700</f>
        <v>0</v>
      </c>
      <c r="B3701" s="334">
        <f ca="1" t="shared" si="585"/>
        <v>1</v>
      </c>
      <c r="D3701" s="334">
        <f ca="1" t="shared" si="593"/>
        <v>9</v>
      </c>
      <c r="E3701" s="327">
        <f ca="1" t="shared" si="594"/>
        <v>2362</v>
      </c>
      <c r="F3701" s="327" t="str">
        <f ca="1">VLOOKUP(D3701,档案!A:C,3,FALSE)</f>
        <v>武汉开明</v>
      </c>
      <c r="G3701" s="338" t="str">
        <f ca="1">VLOOKUP(D3701,档案!A:B,2,FALSE)</f>
        <v>农商行豹澥支行310028</v>
      </c>
      <c r="H3701" s="328">
        <f ca="1" t="shared" si="586"/>
        <v>45973</v>
      </c>
      <c r="I3701" s="344" t="str">
        <f ca="1" t="shared" si="587"/>
        <v>ETC扣款</v>
      </c>
      <c r="J3701" s="344" t="str">
        <f ca="1" t="shared" si="588"/>
        <v>项目成本</v>
      </c>
      <c r="K3701" s="345">
        <f ca="1" t="shared" si="589"/>
        <v>0</v>
      </c>
      <c r="L3701" s="345">
        <f ca="1" t="shared" si="590"/>
        <v>2.43</v>
      </c>
      <c r="M3701" s="345">
        <f ca="1" t="shared" si="591"/>
        <v>508296.400000001</v>
      </c>
      <c r="N3701" s="345">
        <f ca="1" t="shared" si="592"/>
        <v>0</v>
      </c>
    </row>
    <row r="3702" ht="14.25" spans="1:14">
      <c r="A3702" s="334">
        <f>档案!A3701</f>
        <v>0</v>
      </c>
      <c r="B3702" s="334">
        <f ca="1" t="shared" si="585"/>
        <v>1</v>
      </c>
      <c r="D3702" s="334">
        <f ca="1" t="shared" si="593"/>
        <v>9</v>
      </c>
      <c r="E3702" s="327">
        <f ca="1" t="shared" si="594"/>
        <v>2363</v>
      </c>
      <c r="F3702" s="327" t="str">
        <f ca="1">VLOOKUP(D3702,档案!A:C,3,FALSE)</f>
        <v>武汉开明</v>
      </c>
      <c r="G3702" s="338" t="str">
        <f ca="1">VLOOKUP(D3702,档案!A:B,2,FALSE)</f>
        <v>农商行豹澥支行310028</v>
      </c>
      <c r="H3702" s="328">
        <f ca="1" t="shared" si="586"/>
        <v>45973</v>
      </c>
      <c r="I3702" s="344" t="str">
        <f ca="1" t="shared" si="587"/>
        <v>ETC扣款</v>
      </c>
      <c r="J3702" s="344" t="str">
        <f ca="1" t="shared" si="588"/>
        <v>项目成本</v>
      </c>
      <c r="K3702" s="345">
        <f ca="1" t="shared" si="589"/>
        <v>0</v>
      </c>
      <c r="L3702" s="345">
        <f ca="1" t="shared" si="590"/>
        <v>21.7</v>
      </c>
      <c r="M3702" s="345">
        <f ca="1" t="shared" si="591"/>
        <v>508274.700000001</v>
      </c>
      <c r="N3702" s="345">
        <f ca="1" t="shared" si="592"/>
        <v>0</v>
      </c>
    </row>
    <row r="3703" ht="14.25" spans="1:14">
      <c r="A3703" s="334">
        <f>档案!A3702</f>
        <v>0</v>
      </c>
      <c r="B3703" s="334">
        <f ca="1" t="shared" si="585"/>
        <v>1</v>
      </c>
      <c r="D3703" s="334">
        <f ca="1" t="shared" si="593"/>
        <v>9</v>
      </c>
      <c r="E3703" s="327">
        <f ca="1" t="shared" si="594"/>
        <v>2364</v>
      </c>
      <c r="F3703" s="327" t="str">
        <f ca="1">VLOOKUP(D3703,档案!A:C,3,FALSE)</f>
        <v>武汉开明</v>
      </c>
      <c r="G3703" s="338" t="str">
        <f ca="1">VLOOKUP(D3703,档案!A:B,2,FALSE)</f>
        <v>农商行豹澥支行310028</v>
      </c>
      <c r="H3703" s="328">
        <f ca="1" t="shared" si="586"/>
        <v>45973</v>
      </c>
      <c r="I3703" s="344" t="str">
        <f ca="1" t="shared" si="587"/>
        <v>ETC扣款</v>
      </c>
      <c r="J3703" s="344" t="str">
        <f ca="1" t="shared" si="588"/>
        <v>项目成本</v>
      </c>
      <c r="K3703" s="345">
        <f ca="1" t="shared" si="589"/>
        <v>0</v>
      </c>
      <c r="L3703" s="345">
        <f ca="1" t="shared" si="590"/>
        <v>135.85</v>
      </c>
      <c r="M3703" s="345">
        <f ca="1" t="shared" si="591"/>
        <v>508138.850000001</v>
      </c>
      <c r="N3703" s="345">
        <f ca="1" t="shared" si="592"/>
        <v>0</v>
      </c>
    </row>
    <row r="3704" ht="14.25" spans="1:14">
      <c r="A3704" s="334">
        <f>档案!A3703</f>
        <v>0</v>
      </c>
      <c r="B3704" s="334">
        <f ca="1" t="shared" si="585"/>
        <v>1</v>
      </c>
      <c r="D3704" s="334">
        <f ca="1" t="shared" si="593"/>
        <v>9</v>
      </c>
      <c r="E3704" s="327">
        <f ca="1" t="shared" si="594"/>
        <v>2365</v>
      </c>
      <c r="F3704" s="327" t="str">
        <f ca="1">VLOOKUP(D3704,档案!A:C,3,FALSE)</f>
        <v>武汉开明</v>
      </c>
      <c r="G3704" s="338" t="str">
        <f ca="1">VLOOKUP(D3704,档案!A:B,2,FALSE)</f>
        <v>农商行豹澥支行310028</v>
      </c>
      <c r="H3704" s="328">
        <f ca="1" t="shared" si="586"/>
        <v>45973</v>
      </c>
      <c r="I3704" s="344" t="str">
        <f ca="1" t="shared" si="587"/>
        <v>转湖北岚丹中信</v>
      </c>
      <c r="J3704" s="344" t="str">
        <f ca="1" t="shared" si="588"/>
        <v>转出他行或提现</v>
      </c>
      <c r="K3704" s="345">
        <f ca="1" t="shared" si="589"/>
        <v>0</v>
      </c>
      <c r="L3704" s="345">
        <f ca="1" t="shared" si="590"/>
        <v>40000</v>
      </c>
      <c r="M3704" s="345">
        <f ca="1" t="shared" si="591"/>
        <v>468138.850000001</v>
      </c>
      <c r="N3704" s="345">
        <f ca="1" t="shared" si="592"/>
        <v>0</v>
      </c>
    </row>
    <row r="3705" ht="14.25" spans="1:14">
      <c r="A3705" s="334">
        <f>档案!A3704</f>
        <v>0</v>
      </c>
      <c r="B3705" s="334">
        <f ca="1" t="shared" si="585"/>
        <v>1</v>
      </c>
      <c r="D3705" s="334">
        <f ca="1" t="shared" si="593"/>
        <v>9</v>
      </c>
      <c r="E3705" s="327">
        <f ca="1" t="shared" si="594"/>
        <v>2366</v>
      </c>
      <c r="F3705" s="327" t="str">
        <f ca="1">VLOOKUP(D3705,档案!A:C,3,FALSE)</f>
        <v>武汉开明</v>
      </c>
      <c r="G3705" s="338" t="str">
        <f ca="1">VLOOKUP(D3705,档案!A:B,2,FALSE)</f>
        <v>农商行豹澥支行310028</v>
      </c>
      <c r="H3705" s="328">
        <f ca="1" t="shared" si="586"/>
        <v>45973</v>
      </c>
      <c r="I3705" s="344" t="str">
        <f ca="1" t="shared" si="587"/>
        <v>转彤烨建行</v>
      </c>
      <c r="J3705" s="344" t="str">
        <f ca="1" t="shared" si="588"/>
        <v>转出他行或提现</v>
      </c>
      <c r="K3705" s="345">
        <f ca="1" t="shared" si="589"/>
        <v>0</v>
      </c>
      <c r="L3705" s="345">
        <f ca="1" t="shared" si="590"/>
        <v>5000</v>
      </c>
      <c r="M3705" s="345">
        <f ca="1" t="shared" si="591"/>
        <v>463138.850000001</v>
      </c>
      <c r="N3705" s="345">
        <f ca="1" t="shared" si="592"/>
        <v>0</v>
      </c>
    </row>
    <row r="3706" ht="14.25" spans="1:14">
      <c r="A3706" s="334">
        <f>档案!A3705</f>
        <v>0</v>
      </c>
      <c r="B3706" s="334">
        <f ca="1" t="shared" si="585"/>
        <v>1</v>
      </c>
      <c r="D3706" s="334">
        <f ca="1" t="shared" si="593"/>
        <v>9</v>
      </c>
      <c r="E3706" s="327">
        <f ca="1" t="shared" si="594"/>
        <v>2367</v>
      </c>
      <c r="F3706" s="327" t="str">
        <f ca="1">VLOOKUP(D3706,档案!A:C,3,FALSE)</f>
        <v>武汉开明</v>
      </c>
      <c r="G3706" s="338" t="str">
        <f ca="1">VLOOKUP(D3706,档案!A:B,2,FALSE)</f>
        <v>农商行豹澥支行310028</v>
      </c>
      <c r="H3706" s="328">
        <f ca="1" t="shared" si="586"/>
        <v>45973</v>
      </c>
      <c r="I3706" s="344" t="str">
        <f ca="1" t="shared" si="587"/>
        <v>转湖北工行西山支行</v>
      </c>
      <c r="J3706" s="344" t="str">
        <f ca="1" t="shared" si="588"/>
        <v>转出他行或提现</v>
      </c>
      <c r="K3706" s="345">
        <f ca="1" t="shared" si="589"/>
        <v>0</v>
      </c>
      <c r="L3706" s="345">
        <f ca="1" t="shared" si="590"/>
        <v>20000</v>
      </c>
      <c r="M3706" s="345">
        <f ca="1" t="shared" si="591"/>
        <v>443138.850000001</v>
      </c>
      <c r="N3706" s="345">
        <f ca="1" t="shared" si="592"/>
        <v>0</v>
      </c>
    </row>
    <row r="3707" ht="14.25" spans="1:14">
      <c r="A3707" s="334">
        <f>档案!A3706</f>
        <v>0</v>
      </c>
      <c r="B3707" s="334">
        <f ca="1" t="shared" si="585"/>
        <v>1</v>
      </c>
      <c r="D3707" s="334">
        <f ca="1" t="shared" si="593"/>
        <v>9</v>
      </c>
      <c r="E3707" s="327">
        <f ca="1" t="shared" si="594"/>
        <v>2368</v>
      </c>
      <c r="F3707" s="327" t="str">
        <f ca="1">VLOOKUP(D3707,档案!A:C,3,FALSE)</f>
        <v>武汉开明</v>
      </c>
      <c r="G3707" s="338" t="str">
        <f ca="1">VLOOKUP(D3707,档案!A:B,2,FALSE)</f>
        <v>农商行豹澥支行310028</v>
      </c>
      <c r="H3707" s="328">
        <f ca="1" t="shared" si="586"/>
        <v>45973</v>
      </c>
      <c r="I3707" s="344" t="str">
        <f ca="1" t="shared" si="587"/>
        <v>生产部张月用款广安项目现场施工不规范罚款2000元，付广安昌兴水泥有限公司</v>
      </c>
      <c r="J3707" s="344" t="str">
        <f ca="1" t="shared" si="588"/>
        <v>项目成本</v>
      </c>
      <c r="K3707" s="345">
        <f ca="1" t="shared" si="589"/>
        <v>0</v>
      </c>
      <c r="L3707" s="345">
        <f ca="1" t="shared" si="590"/>
        <v>2000</v>
      </c>
      <c r="M3707" s="345">
        <f ca="1" t="shared" si="591"/>
        <v>441138.850000001</v>
      </c>
      <c r="N3707" s="345">
        <f ca="1" t="shared" si="592"/>
        <v>0</v>
      </c>
    </row>
    <row r="3708" ht="14.25" spans="1:14">
      <c r="A3708" s="334">
        <f>档案!A3707</f>
        <v>0</v>
      </c>
      <c r="B3708" s="334">
        <f ca="1" t="shared" si="585"/>
        <v>1</v>
      </c>
      <c r="D3708" s="334">
        <f ca="1" t="shared" si="593"/>
        <v>9</v>
      </c>
      <c r="E3708" s="327">
        <f ca="1" t="shared" si="594"/>
        <v>2369</v>
      </c>
      <c r="F3708" s="327" t="str">
        <f ca="1">VLOOKUP(D3708,档案!A:C,3,FALSE)</f>
        <v>武汉开明</v>
      </c>
      <c r="G3708" s="338" t="str">
        <f ca="1">VLOOKUP(D3708,档案!A:B,2,FALSE)</f>
        <v>农商行豹澥支行310028</v>
      </c>
      <c r="H3708" s="328">
        <f ca="1" t="shared" si="586"/>
        <v>45974</v>
      </c>
      <c r="I3708" s="344" t="str">
        <f ca="1" t="shared" si="587"/>
        <v>收到武汉浦发转款</v>
      </c>
      <c r="J3708" s="344" t="str">
        <f ca="1" t="shared" si="588"/>
        <v>他行转入或存现</v>
      </c>
      <c r="K3708" s="345">
        <f ca="1" t="shared" si="589"/>
        <v>100000</v>
      </c>
      <c r="L3708" s="345">
        <f ca="1" t="shared" si="590"/>
        <v>0</v>
      </c>
      <c r="M3708" s="345">
        <f ca="1" t="shared" si="591"/>
        <v>541138.850000001</v>
      </c>
      <c r="N3708" s="345">
        <f ca="1" t="shared" si="592"/>
        <v>0</v>
      </c>
    </row>
    <row r="3709" ht="14.25" spans="1:14">
      <c r="A3709" s="334">
        <f>档案!A3708</f>
        <v>0</v>
      </c>
      <c r="B3709" s="334">
        <f ca="1" t="shared" si="585"/>
        <v>1</v>
      </c>
      <c r="D3709" s="334">
        <f ca="1" t="shared" si="593"/>
        <v>9</v>
      </c>
      <c r="E3709" s="327">
        <f ca="1" t="shared" si="594"/>
        <v>2370</v>
      </c>
      <c r="F3709" s="327" t="str">
        <f ca="1">VLOOKUP(D3709,档案!A:C,3,FALSE)</f>
        <v>武汉开明</v>
      </c>
      <c r="G3709" s="338" t="str">
        <f ca="1">VLOOKUP(D3709,档案!A:B,2,FALSE)</f>
        <v>农商行豹澥支行310028</v>
      </c>
      <c r="H3709" s="328">
        <f ca="1" t="shared" si="586"/>
        <v>45974</v>
      </c>
      <c r="I3709" s="344" t="str">
        <f ca="1" t="shared" si="587"/>
        <v>武汉农商行转湖北中行</v>
      </c>
      <c r="J3709" s="344" t="str">
        <f ca="1" t="shared" si="588"/>
        <v>转出他行或提现</v>
      </c>
      <c r="K3709" s="345">
        <f ca="1" t="shared" si="589"/>
        <v>0</v>
      </c>
      <c r="L3709" s="345">
        <f ca="1" t="shared" si="590"/>
        <v>150000</v>
      </c>
      <c r="M3709" s="345">
        <f ca="1" t="shared" si="591"/>
        <v>391138.850000001</v>
      </c>
      <c r="N3709" s="345">
        <f ca="1" t="shared" si="592"/>
        <v>0</v>
      </c>
    </row>
    <row r="3710" ht="14.25" spans="1:14">
      <c r="A3710" s="334">
        <f>档案!A3709</f>
        <v>0</v>
      </c>
      <c r="B3710" s="334">
        <f ca="1" t="shared" si="585"/>
        <v>1</v>
      </c>
      <c r="D3710" s="334">
        <f ca="1" t="shared" si="593"/>
        <v>9</v>
      </c>
      <c r="E3710" s="327">
        <f ca="1" t="shared" si="594"/>
        <v>2371</v>
      </c>
      <c r="F3710" s="327" t="str">
        <f ca="1">VLOOKUP(D3710,档案!A:C,3,FALSE)</f>
        <v>武汉开明</v>
      </c>
      <c r="G3710" s="338" t="str">
        <f ca="1">VLOOKUP(D3710,档案!A:B,2,FALSE)</f>
        <v>农商行豹澥支行310028</v>
      </c>
      <c r="H3710" s="328">
        <f ca="1" t="shared" si="586"/>
        <v>45974</v>
      </c>
      <c r="I3710" s="344" t="str">
        <f ca="1" t="shared" si="587"/>
        <v>ETC扣款</v>
      </c>
      <c r="J3710" s="344" t="str">
        <f ca="1" t="shared" si="588"/>
        <v>项目成本</v>
      </c>
      <c r="K3710" s="345">
        <f ca="1" t="shared" si="589"/>
        <v>0</v>
      </c>
      <c r="L3710" s="345">
        <f ca="1" t="shared" si="590"/>
        <v>179.14</v>
      </c>
      <c r="M3710" s="345">
        <f ca="1" t="shared" si="591"/>
        <v>390959.710000001</v>
      </c>
      <c r="N3710" s="345">
        <f ca="1" t="shared" si="592"/>
        <v>0</v>
      </c>
    </row>
    <row r="3711" ht="14.25" spans="1:14">
      <c r="A3711" s="334">
        <f>档案!A3710</f>
        <v>0</v>
      </c>
      <c r="B3711" s="334">
        <f ca="1" t="shared" si="585"/>
        <v>1</v>
      </c>
      <c r="D3711" s="334">
        <f ca="1" t="shared" si="593"/>
        <v>9</v>
      </c>
      <c r="E3711" s="327">
        <f ca="1" t="shared" si="594"/>
        <v>2372</v>
      </c>
      <c r="F3711" s="327" t="str">
        <f ca="1">VLOOKUP(D3711,档案!A:C,3,FALSE)</f>
        <v>武汉开明</v>
      </c>
      <c r="G3711" s="338" t="str">
        <f ca="1">VLOOKUP(D3711,档案!A:B,2,FALSE)</f>
        <v>农商行豹澥支行310028</v>
      </c>
      <c r="H3711" s="328">
        <f ca="1" t="shared" si="586"/>
        <v>45975</v>
      </c>
      <c r="I3711" s="344" t="str">
        <f ca="1" t="shared" si="587"/>
        <v>ETC扣款</v>
      </c>
      <c r="J3711" s="344" t="str">
        <f ca="1" t="shared" si="588"/>
        <v>项目成本</v>
      </c>
      <c r="K3711" s="345">
        <f ca="1" t="shared" si="589"/>
        <v>0</v>
      </c>
      <c r="L3711" s="345">
        <f ca="1" t="shared" si="590"/>
        <v>151.6</v>
      </c>
      <c r="M3711" s="345">
        <f ca="1" t="shared" si="591"/>
        <v>390808.110000001</v>
      </c>
      <c r="N3711" s="345">
        <f ca="1" t="shared" si="592"/>
        <v>0</v>
      </c>
    </row>
    <row r="3712" ht="14.25" spans="1:14">
      <c r="A3712" s="334">
        <f>档案!A3711</f>
        <v>0</v>
      </c>
      <c r="B3712" s="334">
        <f ca="1" t="shared" si="585"/>
        <v>1</v>
      </c>
      <c r="D3712" s="334">
        <f ca="1" t="shared" si="593"/>
        <v>9</v>
      </c>
      <c r="E3712" s="327">
        <f ca="1" t="shared" si="594"/>
        <v>2373</v>
      </c>
      <c r="F3712" s="327" t="str">
        <f ca="1">VLOOKUP(D3712,档案!A:C,3,FALSE)</f>
        <v>武汉开明</v>
      </c>
      <c r="G3712" s="338" t="str">
        <f ca="1">VLOOKUP(D3712,档案!A:B,2,FALSE)</f>
        <v>农商行豹澥支行310028</v>
      </c>
      <c r="H3712" s="328">
        <f ca="1" t="shared" si="586"/>
        <v>45975</v>
      </c>
      <c r="I3712" s="344" t="str">
        <f ca="1" t="shared" si="587"/>
        <v>生产部包兴报销日照钢铁11.5交通费--个人</v>
      </c>
      <c r="J3712" s="344" t="str">
        <f ca="1" t="shared" si="588"/>
        <v>项目成本</v>
      </c>
      <c r="K3712" s="345">
        <f ca="1" t="shared" si="589"/>
        <v>0</v>
      </c>
      <c r="L3712" s="345">
        <f ca="1" t="shared" si="590"/>
        <v>491.65</v>
      </c>
      <c r="M3712" s="345">
        <f ca="1" t="shared" si="591"/>
        <v>390316.460000001</v>
      </c>
      <c r="N3712" s="345">
        <f ca="1" t="shared" si="592"/>
        <v>0</v>
      </c>
    </row>
    <row r="3713" ht="14.25" spans="1:14">
      <c r="A3713" s="334">
        <f>档案!A3712</f>
        <v>0</v>
      </c>
      <c r="B3713" s="334">
        <f ca="1" t="shared" si="585"/>
        <v>1</v>
      </c>
      <c r="D3713" s="334">
        <f ca="1" t="shared" si="593"/>
        <v>9</v>
      </c>
      <c r="E3713" s="327">
        <f ca="1" t="shared" si="594"/>
        <v>2374</v>
      </c>
      <c r="F3713" s="327" t="str">
        <f ca="1">VLOOKUP(D3713,档案!A:C,3,FALSE)</f>
        <v>武汉开明</v>
      </c>
      <c r="G3713" s="338" t="str">
        <f ca="1">VLOOKUP(D3713,档案!A:B,2,FALSE)</f>
        <v>农商行豹澥支行310028</v>
      </c>
      <c r="H3713" s="328">
        <f ca="1" t="shared" si="586"/>
        <v>45978</v>
      </c>
      <c r="I3713" s="344" t="str">
        <f ca="1" t="shared" si="587"/>
        <v>生产部林维用款日照钢铁11.1-11.3吊车费付日照京华货运有限公司--公司</v>
      </c>
      <c r="J3713" s="344" t="str">
        <f ca="1" t="shared" si="588"/>
        <v>项目成本</v>
      </c>
      <c r="K3713" s="345">
        <f ca="1" t="shared" si="589"/>
        <v>0</v>
      </c>
      <c r="L3713" s="345">
        <f ca="1" t="shared" si="590"/>
        <v>21154.23</v>
      </c>
      <c r="M3713" s="345">
        <f ca="1" t="shared" si="591"/>
        <v>369162.230000001</v>
      </c>
      <c r="N3713" s="345">
        <f ca="1" t="shared" si="592"/>
        <v>0</v>
      </c>
    </row>
    <row r="3714" ht="14.25" spans="1:14">
      <c r="A3714" s="334">
        <f>档案!A3713</f>
        <v>0</v>
      </c>
      <c r="B3714" s="334">
        <f ca="1" t="shared" si="585"/>
        <v>1</v>
      </c>
      <c r="D3714" s="334">
        <f ca="1" t="shared" si="593"/>
        <v>9</v>
      </c>
      <c r="E3714" s="327">
        <f ca="1" t="shared" si="594"/>
        <v>2375</v>
      </c>
      <c r="F3714" s="327" t="str">
        <f ca="1">VLOOKUP(D3714,档案!A:C,3,FALSE)</f>
        <v>武汉开明</v>
      </c>
      <c r="G3714" s="338" t="str">
        <f ca="1">VLOOKUP(D3714,档案!A:B,2,FALSE)</f>
        <v>农商行豹澥支行310028</v>
      </c>
      <c r="H3714" s="328">
        <f ca="1" t="shared" si="586"/>
        <v>45978</v>
      </c>
      <c r="I3714" s="344" t="str">
        <f ca="1" t="shared" si="587"/>
        <v>生产部宋超借支招待伊犁钢铁张波林，岳俊峰，冯俊伟，马强，韩金亮安全主任工，每个人安排一张1000元卡。张波林2条烟，岳俊峰1条烟。--个人</v>
      </c>
      <c r="J3714" s="344" t="str">
        <f ca="1" t="shared" si="588"/>
        <v>项目成本</v>
      </c>
      <c r="K3714" s="345">
        <f ca="1" t="shared" si="589"/>
        <v>0</v>
      </c>
      <c r="L3714" s="345">
        <f ca="1" t="shared" si="590"/>
        <v>7000</v>
      </c>
      <c r="M3714" s="345">
        <f ca="1" t="shared" si="591"/>
        <v>362162.230000001</v>
      </c>
      <c r="N3714" s="345">
        <f ca="1" t="shared" si="592"/>
        <v>0</v>
      </c>
    </row>
    <row r="3715" ht="14.25" spans="1:14">
      <c r="A3715" s="334">
        <f>档案!A3714</f>
        <v>0</v>
      </c>
      <c r="B3715" s="334">
        <f ca="1" t="shared" ref="B3715:B3778" si="595">COUNTA(INDIRECT("'"&amp;A3715&amp;"'!a:a"))</f>
        <v>1</v>
      </c>
      <c r="D3715" s="334">
        <f ca="1" t="shared" si="593"/>
        <v>9</v>
      </c>
      <c r="E3715" s="327">
        <f ca="1" t="shared" si="594"/>
        <v>2376</v>
      </c>
      <c r="F3715" s="327" t="str">
        <f ca="1">VLOOKUP(D3715,档案!A:C,3,FALSE)</f>
        <v>武汉开明</v>
      </c>
      <c r="G3715" s="338" t="str">
        <f ca="1">VLOOKUP(D3715,档案!A:B,2,FALSE)</f>
        <v>农商行豹澥支行310028</v>
      </c>
      <c r="H3715" s="328">
        <f ca="1" t="shared" ref="H3715:H3778" si="596">INDEX(INDIRECT("'"&amp;$D3715&amp;"'!A:g"),$E3715,COLUMN()-7)</f>
        <v>45978</v>
      </c>
      <c r="I3715" s="344" t="str">
        <f ca="1" t="shared" ref="I3715:I3778" si="597">INDEX(INDIRECT("'"&amp;$D3715&amp;"'!A:g"),$E3715,COLUMN()-7)</f>
        <v>综合部蒋霞用款宋华兵护具定制费付赵帅</v>
      </c>
      <c r="J3715" s="344" t="str">
        <f ca="1" t="shared" ref="J3715:J3778" si="598">INDEX(INDIRECT("'"&amp;$D3715&amp;"'!A:g"),$E3715,COLUMN()-7)</f>
        <v>项目成本</v>
      </c>
      <c r="K3715" s="345">
        <f ca="1" t="shared" ref="K3715:K3778" si="599">INDEX(INDIRECT("'"&amp;$D3715&amp;"'!A:g"),$E3715,COLUMN()-7)</f>
        <v>0</v>
      </c>
      <c r="L3715" s="345">
        <f ca="1" t="shared" ref="L3715:L3778" si="600">INDEX(INDIRECT("'"&amp;$D3715&amp;"'!A:g"),$E3715,COLUMN()-7)</f>
        <v>2600</v>
      </c>
      <c r="M3715" s="345">
        <f ca="1" t="shared" ref="M3715:M3778" si="601">INDEX(INDIRECT("'"&amp;$D3715&amp;"'!A:g"),$E3715,COLUMN()-7)</f>
        <v>359562.230000001</v>
      </c>
      <c r="N3715" s="345">
        <f ca="1" t="shared" ref="N3715:N3778" si="602">INDEX(INDIRECT("'"&amp;$D3715&amp;"'!A:g"),$E3715,COLUMN()-7)</f>
        <v>0</v>
      </c>
    </row>
    <row r="3716" ht="14.25" spans="1:14">
      <c r="A3716" s="334">
        <f>档案!A3715</f>
        <v>0</v>
      </c>
      <c r="B3716" s="334">
        <f ca="1" t="shared" si="595"/>
        <v>1</v>
      </c>
      <c r="D3716" s="334">
        <f ca="1" t="shared" ref="D3716:D3779" si="603">IF(E3715&gt;=VLOOKUP(D3715,A:B,2,FALSE),D3715+1,D3715)</f>
        <v>9</v>
      </c>
      <c r="E3716" s="327">
        <f ca="1" t="shared" ref="E3716:E3779" si="604">IF(E3715&gt;=VLOOKUP(D3715,A:B,2,FALSE),3,E3715+1)</f>
        <v>2377</v>
      </c>
      <c r="F3716" s="327" t="str">
        <f ca="1">VLOOKUP(D3716,档案!A:C,3,FALSE)</f>
        <v>武汉开明</v>
      </c>
      <c r="G3716" s="338" t="str">
        <f ca="1">VLOOKUP(D3716,档案!A:B,2,FALSE)</f>
        <v>农商行豹澥支行310028</v>
      </c>
      <c r="H3716" s="328">
        <f ca="1" t="shared" si="596"/>
        <v>45978</v>
      </c>
      <c r="I3716" s="344" t="str">
        <f ca="1" t="shared" si="597"/>
        <v>ETC扣款</v>
      </c>
      <c r="J3716" s="344" t="str">
        <f ca="1" t="shared" si="598"/>
        <v>项目成本</v>
      </c>
      <c r="K3716" s="345">
        <f ca="1" t="shared" si="599"/>
        <v>0</v>
      </c>
      <c r="L3716" s="345">
        <f ca="1" t="shared" si="600"/>
        <v>103.25</v>
      </c>
      <c r="M3716" s="345">
        <f ca="1" t="shared" si="601"/>
        <v>359458.980000001</v>
      </c>
      <c r="N3716" s="345">
        <f ca="1" t="shared" si="602"/>
        <v>0</v>
      </c>
    </row>
    <row r="3717" ht="14.25" spans="1:14">
      <c r="A3717" s="334">
        <f>档案!A3716</f>
        <v>0</v>
      </c>
      <c r="B3717" s="334">
        <f ca="1" t="shared" si="595"/>
        <v>1</v>
      </c>
      <c r="D3717" s="334">
        <f ca="1" t="shared" si="603"/>
        <v>9</v>
      </c>
      <c r="E3717" s="327">
        <f ca="1" t="shared" si="604"/>
        <v>2378</v>
      </c>
      <c r="F3717" s="327" t="str">
        <f ca="1">VLOOKUP(D3717,档案!A:C,3,FALSE)</f>
        <v>武汉开明</v>
      </c>
      <c r="G3717" s="338" t="str">
        <f ca="1">VLOOKUP(D3717,档案!A:B,2,FALSE)</f>
        <v>农商行豹澥支行310028</v>
      </c>
      <c r="H3717" s="328">
        <f ca="1" t="shared" si="596"/>
        <v>45978</v>
      </c>
      <c r="I3717" s="344" t="str">
        <f ca="1" t="shared" si="597"/>
        <v>ETC扣款</v>
      </c>
      <c r="J3717" s="344" t="str">
        <f ca="1" t="shared" si="598"/>
        <v>项目成本</v>
      </c>
      <c r="K3717" s="345">
        <f ca="1" t="shared" si="599"/>
        <v>0</v>
      </c>
      <c r="L3717" s="345">
        <f ca="1" t="shared" si="600"/>
        <v>35.14</v>
      </c>
      <c r="M3717" s="345">
        <f ca="1" t="shared" si="601"/>
        <v>359423.840000001</v>
      </c>
      <c r="N3717" s="345">
        <f ca="1" t="shared" si="602"/>
        <v>0</v>
      </c>
    </row>
    <row r="3718" ht="14.25" spans="1:14">
      <c r="A3718" s="334">
        <f>档案!A3717</f>
        <v>0</v>
      </c>
      <c r="B3718" s="334">
        <f ca="1" t="shared" si="595"/>
        <v>1</v>
      </c>
      <c r="D3718" s="334">
        <f ca="1" t="shared" si="603"/>
        <v>9</v>
      </c>
      <c r="E3718" s="327">
        <f ca="1" t="shared" si="604"/>
        <v>2379</v>
      </c>
      <c r="F3718" s="327" t="str">
        <f ca="1">VLOOKUP(D3718,档案!A:C,3,FALSE)</f>
        <v>武汉开明</v>
      </c>
      <c r="G3718" s="338" t="str">
        <f ca="1">VLOOKUP(D3718,档案!A:B,2,FALSE)</f>
        <v>农商行豹澥支行310028</v>
      </c>
      <c r="H3718" s="328">
        <f ca="1" t="shared" si="596"/>
        <v>45979</v>
      </c>
      <c r="I3718" s="344" t="str">
        <f ca="1" t="shared" si="597"/>
        <v>武汉农商行转湖北邮政</v>
      </c>
      <c r="J3718" s="344" t="str">
        <f ca="1" t="shared" si="598"/>
        <v>转出他行或提现</v>
      </c>
      <c r="K3718" s="345">
        <f ca="1" t="shared" si="599"/>
        <v>0</v>
      </c>
      <c r="L3718" s="345">
        <f ca="1" t="shared" si="600"/>
        <v>50000</v>
      </c>
      <c r="M3718" s="345">
        <f ca="1" t="shared" si="601"/>
        <v>309423.840000001</v>
      </c>
      <c r="N3718" s="345">
        <f ca="1" t="shared" si="602"/>
        <v>0</v>
      </c>
    </row>
    <row r="3719" ht="14.25" spans="1:14">
      <c r="A3719" s="334">
        <f>档案!A3718</f>
        <v>0</v>
      </c>
      <c r="B3719" s="334">
        <f ca="1" t="shared" si="595"/>
        <v>1</v>
      </c>
      <c r="D3719" s="334">
        <f ca="1" t="shared" si="603"/>
        <v>9</v>
      </c>
      <c r="E3719" s="327">
        <f ca="1" t="shared" si="604"/>
        <v>2380</v>
      </c>
      <c r="F3719" s="327" t="str">
        <f ca="1">VLOOKUP(D3719,档案!A:C,3,FALSE)</f>
        <v>武汉开明</v>
      </c>
      <c r="G3719" s="338" t="str">
        <f ca="1">VLOOKUP(D3719,档案!A:B,2,FALSE)</f>
        <v>农商行豹澥支行310028</v>
      </c>
      <c r="H3719" s="328">
        <f ca="1" t="shared" si="596"/>
        <v>45979</v>
      </c>
      <c r="I3719" s="344" t="str">
        <f ca="1" t="shared" si="597"/>
        <v>武汉农商行转武汉工行</v>
      </c>
      <c r="J3719" s="344" t="str">
        <f ca="1" t="shared" si="598"/>
        <v>转出他行或提现</v>
      </c>
      <c r="K3719" s="345">
        <f ca="1" t="shared" si="599"/>
        <v>0</v>
      </c>
      <c r="L3719" s="345">
        <f ca="1" t="shared" si="600"/>
        <v>10000</v>
      </c>
      <c r="M3719" s="345">
        <f ca="1" t="shared" si="601"/>
        <v>299423.840000001</v>
      </c>
      <c r="N3719" s="345">
        <f ca="1" t="shared" si="602"/>
        <v>0</v>
      </c>
    </row>
    <row r="3720" ht="14.25" spans="1:14">
      <c r="A3720" s="334">
        <f>档案!A3719</f>
        <v>0</v>
      </c>
      <c r="B3720" s="334">
        <f ca="1" t="shared" si="595"/>
        <v>1</v>
      </c>
      <c r="D3720" s="334">
        <f ca="1" t="shared" si="603"/>
        <v>9</v>
      </c>
      <c r="E3720" s="327">
        <f ca="1" t="shared" si="604"/>
        <v>2381</v>
      </c>
      <c r="F3720" s="327" t="str">
        <f ca="1">VLOOKUP(D3720,档案!A:C,3,FALSE)</f>
        <v>武汉开明</v>
      </c>
      <c r="G3720" s="338" t="str">
        <f ca="1">VLOOKUP(D3720,档案!A:B,2,FALSE)</f>
        <v>农商行豹澥支行310028</v>
      </c>
      <c r="H3720" s="328">
        <f ca="1" t="shared" si="596"/>
        <v>45979</v>
      </c>
      <c r="I3720" s="349" t="str">
        <f ca="1" t="shared" si="597"/>
        <v>武汉农商行转宁波银行</v>
      </c>
      <c r="J3720" s="344" t="str">
        <f ca="1" t="shared" si="598"/>
        <v>转出他行或提现</v>
      </c>
      <c r="K3720" s="345">
        <f ca="1" t="shared" si="599"/>
        <v>0</v>
      </c>
      <c r="L3720" s="345">
        <f ca="1" t="shared" si="600"/>
        <v>70000</v>
      </c>
      <c r="M3720" s="345">
        <f ca="1" t="shared" si="601"/>
        <v>229423.840000001</v>
      </c>
      <c r="N3720" s="345">
        <f ca="1" t="shared" si="602"/>
        <v>0</v>
      </c>
    </row>
    <row r="3721" ht="14.25" spans="1:14">
      <c r="A3721" s="334">
        <f>档案!A3720</f>
        <v>0</v>
      </c>
      <c r="B3721" s="334">
        <f ca="1" t="shared" si="595"/>
        <v>1</v>
      </c>
      <c r="D3721" s="334">
        <f ca="1" t="shared" si="603"/>
        <v>9</v>
      </c>
      <c r="E3721" s="327">
        <f ca="1" t="shared" si="604"/>
        <v>2382</v>
      </c>
      <c r="F3721" s="327" t="str">
        <f ca="1">VLOOKUP(D3721,档案!A:C,3,FALSE)</f>
        <v>武汉开明</v>
      </c>
      <c r="G3721" s="338" t="str">
        <f ca="1">VLOOKUP(D3721,档案!A:B,2,FALSE)</f>
        <v>农商行豹澥支行310028</v>
      </c>
      <c r="H3721" s="328">
        <f ca="1" t="shared" si="596"/>
        <v>45979</v>
      </c>
      <c r="I3721" s="344" t="str">
        <f ca="1" t="shared" si="597"/>
        <v>武汉农商行转交通</v>
      </c>
      <c r="J3721" s="344" t="str">
        <f ca="1" t="shared" si="598"/>
        <v>转出他行或提现</v>
      </c>
      <c r="K3721" s="345">
        <f ca="1" t="shared" si="599"/>
        <v>0</v>
      </c>
      <c r="L3721" s="345">
        <f ca="1" t="shared" si="600"/>
        <v>5000</v>
      </c>
      <c r="M3721" s="345">
        <f ca="1" t="shared" si="601"/>
        <v>224423.840000001</v>
      </c>
      <c r="N3721" s="345">
        <f ca="1" t="shared" si="602"/>
        <v>0</v>
      </c>
    </row>
    <row r="3722" ht="14.25" spans="1:14">
      <c r="A3722" s="334">
        <f>档案!A3721</f>
        <v>0</v>
      </c>
      <c r="B3722" s="334">
        <f ca="1" t="shared" si="595"/>
        <v>1</v>
      </c>
      <c r="D3722" s="334">
        <f ca="1" t="shared" si="603"/>
        <v>9</v>
      </c>
      <c r="E3722" s="327">
        <f ca="1" t="shared" si="604"/>
        <v>2383</v>
      </c>
      <c r="F3722" s="327" t="str">
        <f ca="1">VLOOKUP(D3722,档案!A:C,3,FALSE)</f>
        <v>武汉开明</v>
      </c>
      <c r="G3722" s="338" t="str">
        <f ca="1">VLOOKUP(D3722,档案!A:B,2,FALSE)</f>
        <v>农商行豹澥支行310028</v>
      </c>
      <c r="H3722" s="328">
        <f ca="1" t="shared" si="596"/>
        <v>45979</v>
      </c>
      <c r="I3722" s="344" t="str">
        <f ca="1" t="shared" si="597"/>
        <v>武汉农商行转华夏</v>
      </c>
      <c r="J3722" s="344" t="str">
        <f ca="1" t="shared" si="598"/>
        <v>转出他行或提现</v>
      </c>
      <c r="K3722" s="345">
        <f ca="1" t="shared" si="599"/>
        <v>0</v>
      </c>
      <c r="L3722" s="345">
        <f ca="1" t="shared" si="600"/>
        <v>20000</v>
      </c>
      <c r="M3722" s="345">
        <f ca="1" t="shared" si="601"/>
        <v>204423.840000001</v>
      </c>
      <c r="N3722" s="345">
        <f ca="1" t="shared" si="602"/>
        <v>0</v>
      </c>
    </row>
    <row r="3723" ht="14.25" spans="1:14">
      <c r="A3723" s="334">
        <f>档案!A3722</f>
        <v>0</v>
      </c>
      <c r="B3723" s="334">
        <f ca="1" t="shared" si="595"/>
        <v>1</v>
      </c>
      <c r="D3723" s="334">
        <f ca="1" t="shared" si="603"/>
        <v>9</v>
      </c>
      <c r="E3723" s="327">
        <f ca="1" t="shared" si="604"/>
        <v>2384</v>
      </c>
      <c r="F3723" s="327" t="str">
        <f ca="1">VLOOKUP(D3723,档案!A:C,3,FALSE)</f>
        <v>武汉开明</v>
      </c>
      <c r="G3723" s="338" t="str">
        <f ca="1">VLOOKUP(D3723,档案!A:B,2,FALSE)</f>
        <v>农商行豹澥支行310028</v>
      </c>
      <c r="H3723" s="328">
        <f ca="1" t="shared" si="596"/>
        <v>45979</v>
      </c>
      <c r="I3723" s="344" t="str">
        <f ca="1" t="shared" si="597"/>
        <v>还微众银行贷款利息</v>
      </c>
      <c r="J3723" s="344" t="str">
        <f ca="1" t="shared" si="598"/>
        <v>付日常费用</v>
      </c>
      <c r="K3723" s="345">
        <f ca="1" t="shared" si="599"/>
        <v>0</v>
      </c>
      <c r="L3723" s="345">
        <f ca="1" t="shared" si="600"/>
        <v>19852.92</v>
      </c>
      <c r="M3723" s="345">
        <f ca="1" t="shared" si="601"/>
        <v>184570.920000001</v>
      </c>
      <c r="N3723" s="345">
        <f ca="1" t="shared" si="602"/>
        <v>0</v>
      </c>
    </row>
    <row r="3724" ht="14.25" hidden="1" spans="1:14">
      <c r="A3724" s="334">
        <f>档案!A3723</f>
        <v>0</v>
      </c>
      <c r="B3724" s="334">
        <f ca="1" t="shared" si="595"/>
        <v>1</v>
      </c>
      <c r="D3724" s="334">
        <f ca="1" t="shared" si="603"/>
        <v>9</v>
      </c>
      <c r="E3724" s="327">
        <f ca="1" t="shared" si="604"/>
        <v>2385</v>
      </c>
      <c r="F3724" s="327" t="str">
        <f ca="1">VLOOKUP(D3724,档案!A:C,3,FALSE)</f>
        <v>武汉开明</v>
      </c>
      <c r="G3724" s="338" t="str">
        <f ca="1">VLOOKUP(D3724,档案!A:B,2,FALSE)</f>
        <v>农商行豹澥支行310028</v>
      </c>
      <c r="H3724" s="328">
        <f ca="1" t="shared" si="596"/>
        <v>45979</v>
      </c>
      <c r="I3724" s="344" t="str">
        <f ca="1" t="shared" si="597"/>
        <v>还微众银行贷款利息</v>
      </c>
      <c r="J3724" s="344" t="str">
        <f ca="1" t="shared" si="598"/>
        <v>付日常费用</v>
      </c>
      <c r="K3724" s="345">
        <f ca="1" t="shared" si="599"/>
        <v>0</v>
      </c>
      <c r="L3724" s="345">
        <f ca="1" t="shared" si="600"/>
        <v>4408.89</v>
      </c>
      <c r="M3724" s="345">
        <f ca="1" t="shared" si="601"/>
        <v>180162.030000001</v>
      </c>
      <c r="N3724" s="345">
        <f ca="1" t="shared" si="602"/>
        <v>0</v>
      </c>
    </row>
    <row r="3725" ht="14.25" hidden="1" spans="1:14">
      <c r="A3725" s="334">
        <f>档案!A3724</f>
        <v>0</v>
      </c>
      <c r="B3725" s="334">
        <f ca="1" t="shared" si="595"/>
        <v>1</v>
      </c>
      <c r="D3725" s="334">
        <f ca="1" t="shared" si="603"/>
        <v>9</v>
      </c>
      <c r="E3725" s="327">
        <f ca="1" t="shared" si="604"/>
        <v>2386</v>
      </c>
      <c r="F3725" s="327" t="str">
        <f ca="1">VLOOKUP(D3725,档案!A:C,3,FALSE)</f>
        <v>武汉开明</v>
      </c>
      <c r="G3725" s="338" t="str">
        <f ca="1">VLOOKUP(D3725,档案!A:B,2,FALSE)</f>
        <v>农商行豹澥支行310028</v>
      </c>
      <c r="H3725" s="328">
        <f ca="1" t="shared" si="596"/>
        <v>45979</v>
      </c>
      <c r="I3725" s="344" t="str">
        <f ca="1" t="shared" si="597"/>
        <v>收到武汉浦发转款</v>
      </c>
      <c r="J3725" s="344" t="str">
        <f ca="1" t="shared" si="598"/>
        <v>他行转入或存现</v>
      </c>
      <c r="K3725" s="345">
        <f ca="1" t="shared" si="599"/>
        <v>200000</v>
      </c>
      <c r="L3725" s="345">
        <f ca="1" t="shared" si="600"/>
        <v>0</v>
      </c>
      <c r="M3725" s="345">
        <f ca="1" t="shared" si="601"/>
        <v>380162.030000001</v>
      </c>
      <c r="N3725" s="345">
        <f ca="1" t="shared" si="602"/>
        <v>0</v>
      </c>
    </row>
    <row r="3726" ht="14.25" hidden="1" spans="1:14">
      <c r="A3726" s="334">
        <f>档案!A3725</f>
        <v>0</v>
      </c>
      <c r="B3726" s="334">
        <f ca="1" t="shared" si="595"/>
        <v>1</v>
      </c>
      <c r="D3726" s="334">
        <f ca="1" t="shared" si="603"/>
        <v>9</v>
      </c>
      <c r="E3726" s="327">
        <f ca="1" t="shared" si="604"/>
        <v>2387</v>
      </c>
      <c r="F3726" s="327" t="str">
        <f ca="1">VLOOKUP(D3726,档案!A:C,3,FALSE)</f>
        <v>武汉开明</v>
      </c>
      <c r="G3726" s="338" t="str">
        <f ca="1">VLOOKUP(D3726,档案!A:B,2,FALSE)</f>
        <v>农商行豹澥支行310028</v>
      </c>
      <c r="H3726" s="328">
        <f ca="1" t="shared" si="596"/>
        <v>45979</v>
      </c>
      <c r="I3726" s="344" t="str">
        <f ca="1" t="shared" si="597"/>
        <v>ETC扣款</v>
      </c>
      <c r="J3726" s="344" t="str">
        <f ca="1" t="shared" si="598"/>
        <v>项目成本</v>
      </c>
      <c r="K3726" s="345">
        <f ca="1" t="shared" si="599"/>
        <v>0</v>
      </c>
      <c r="L3726" s="345">
        <f ca="1" t="shared" si="600"/>
        <v>86.42</v>
      </c>
      <c r="M3726" s="345">
        <f ca="1" t="shared" si="601"/>
        <v>380075.610000001</v>
      </c>
      <c r="N3726" s="345">
        <f ca="1" t="shared" si="602"/>
        <v>0</v>
      </c>
    </row>
    <row r="3727" ht="14.25" hidden="1" spans="1:14">
      <c r="A3727" s="334">
        <f>档案!A3726</f>
        <v>0</v>
      </c>
      <c r="B3727" s="334">
        <f ca="1" t="shared" si="595"/>
        <v>1</v>
      </c>
      <c r="D3727" s="334">
        <f ca="1" t="shared" si="603"/>
        <v>10</v>
      </c>
      <c r="E3727" s="327">
        <f ca="1" t="shared" si="604"/>
        <v>3</v>
      </c>
      <c r="F3727" s="327" t="str">
        <f ca="1">VLOOKUP(D3727,档案!A:C,3,FALSE)</f>
        <v>武汉开明</v>
      </c>
      <c r="G3727" s="338" t="str">
        <f ca="1">VLOOKUP(D3727,档案!A:B,2,FALSE)</f>
        <v>工行武汉瀚城支行004604</v>
      </c>
      <c r="H3727" s="328">
        <f ca="1" t="shared" si="596"/>
        <v>45658</v>
      </c>
      <c r="I3727" s="344" t="str">
        <f ca="1" t="shared" si="597"/>
        <v>期初余额</v>
      </c>
      <c r="J3727" s="344">
        <f ca="1" t="shared" si="598"/>
        <v>0</v>
      </c>
      <c r="K3727" s="345">
        <f ca="1" t="shared" si="599"/>
        <v>0</v>
      </c>
      <c r="L3727" s="345">
        <f ca="1" t="shared" si="600"/>
        <v>0</v>
      </c>
      <c r="M3727" s="345">
        <f ca="1" t="shared" si="601"/>
        <v>5981.3499999998</v>
      </c>
      <c r="N3727" s="345">
        <f ca="1" t="shared" si="602"/>
        <v>0</v>
      </c>
    </row>
    <row r="3728" ht="14.25" hidden="1" spans="1:14">
      <c r="A3728" s="334">
        <f>档案!A3727</f>
        <v>0</v>
      </c>
      <c r="B3728" s="334">
        <f ca="1" t="shared" si="595"/>
        <v>1</v>
      </c>
      <c r="D3728" s="334">
        <f ca="1" t="shared" si="603"/>
        <v>10</v>
      </c>
      <c r="E3728" s="327">
        <f ca="1" t="shared" si="604"/>
        <v>4</v>
      </c>
      <c r="F3728" s="327" t="str">
        <f ca="1">VLOOKUP(D3728,档案!A:C,3,FALSE)</f>
        <v>武汉开明</v>
      </c>
      <c r="G3728" s="338" t="str">
        <f ca="1">VLOOKUP(D3728,档案!A:B,2,FALSE)</f>
        <v>工行武汉瀚城支行004604</v>
      </c>
      <c r="H3728" s="328">
        <f ca="1" t="shared" si="596"/>
        <v>45661</v>
      </c>
      <c r="I3728" s="344" t="str">
        <f ca="1" t="shared" si="597"/>
        <v>收到杨敬辉代创璟支付货款</v>
      </c>
      <c r="J3728" s="344" t="str">
        <f ca="1" t="shared" si="598"/>
        <v>营业回款</v>
      </c>
      <c r="K3728" s="345">
        <f ca="1" t="shared" si="599"/>
        <v>92</v>
      </c>
      <c r="L3728" s="345">
        <f ca="1" t="shared" si="600"/>
        <v>0</v>
      </c>
      <c r="M3728" s="345">
        <f ca="1" t="shared" si="601"/>
        <v>6073.3499999998</v>
      </c>
      <c r="N3728" s="345">
        <f ca="1" t="shared" si="602"/>
        <v>0</v>
      </c>
    </row>
    <row r="3729" ht="14.25" hidden="1" spans="1:14">
      <c r="A3729" s="334">
        <f>档案!A3728</f>
        <v>0</v>
      </c>
      <c r="B3729" s="334">
        <f ca="1" t="shared" si="595"/>
        <v>1</v>
      </c>
      <c r="D3729" s="334">
        <f ca="1" t="shared" si="603"/>
        <v>10</v>
      </c>
      <c r="E3729" s="327">
        <f ca="1" t="shared" si="604"/>
        <v>5</v>
      </c>
      <c r="F3729" s="327" t="str">
        <f ca="1">VLOOKUP(D3729,档案!A:C,3,FALSE)</f>
        <v>武汉开明</v>
      </c>
      <c r="G3729" s="338" t="str">
        <f ca="1">VLOOKUP(D3729,档案!A:B,2,FALSE)</f>
        <v>工行武汉瀚城支行004604</v>
      </c>
      <c r="H3729" s="328">
        <f ca="1" t="shared" si="596"/>
        <v>45674</v>
      </c>
      <c r="I3729" s="344" t="str">
        <f ca="1" t="shared" si="597"/>
        <v>收到武汉农商行转款</v>
      </c>
      <c r="J3729" s="344" t="str">
        <f ca="1" t="shared" si="598"/>
        <v>他行转入或存现</v>
      </c>
      <c r="K3729" s="345">
        <f ca="1" t="shared" si="599"/>
        <v>20000</v>
      </c>
      <c r="L3729" s="345">
        <f ca="1" t="shared" si="600"/>
        <v>0</v>
      </c>
      <c r="M3729" s="345">
        <f ca="1" t="shared" si="601"/>
        <v>26073.3499999998</v>
      </c>
      <c r="N3729" s="345">
        <f ca="1" t="shared" si="602"/>
        <v>0</v>
      </c>
    </row>
    <row r="3730" ht="14.25" hidden="1" spans="1:14">
      <c r="A3730" s="334">
        <f>档案!A3729</f>
        <v>0</v>
      </c>
      <c r="B3730" s="334">
        <f ca="1" t="shared" si="595"/>
        <v>1</v>
      </c>
      <c r="D3730" s="334">
        <f ca="1" t="shared" si="603"/>
        <v>10</v>
      </c>
      <c r="E3730" s="327">
        <f ca="1" t="shared" si="604"/>
        <v>6</v>
      </c>
      <c r="F3730" s="327" t="str">
        <f ca="1">VLOOKUP(D3730,档案!A:C,3,FALSE)</f>
        <v>武汉开明</v>
      </c>
      <c r="G3730" s="338" t="str">
        <f ca="1">VLOOKUP(D3730,档案!A:B,2,FALSE)</f>
        <v>工行武汉瀚城支行004604</v>
      </c>
      <c r="H3730" s="328">
        <f ca="1" t="shared" si="596"/>
        <v>45677</v>
      </c>
      <c r="I3730" s="344" t="str">
        <f ca="1" t="shared" si="597"/>
        <v>还贷款利息</v>
      </c>
      <c r="J3730" s="344" t="str">
        <f ca="1" t="shared" si="598"/>
        <v>还借款及利息</v>
      </c>
      <c r="K3730" s="345">
        <f ca="1" t="shared" si="599"/>
        <v>0</v>
      </c>
      <c r="L3730" s="345">
        <f ca="1" t="shared" si="600"/>
        <v>14854.17</v>
      </c>
      <c r="M3730" s="345">
        <f ca="1" t="shared" si="601"/>
        <v>11219.1799999998</v>
      </c>
      <c r="N3730" s="345">
        <f ca="1" t="shared" si="602"/>
        <v>0</v>
      </c>
    </row>
    <row r="3731" ht="14.25" hidden="1" spans="1:14">
      <c r="A3731" s="334">
        <f>档案!A3730</f>
        <v>0</v>
      </c>
      <c r="B3731" s="334">
        <f ca="1" t="shared" si="595"/>
        <v>1</v>
      </c>
      <c r="D3731" s="334">
        <f ca="1" t="shared" si="603"/>
        <v>10</v>
      </c>
      <c r="E3731" s="327">
        <f ca="1" t="shared" si="604"/>
        <v>7</v>
      </c>
      <c r="F3731" s="327" t="str">
        <f ca="1">VLOOKUP(D3731,档案!A:C,3,FALSE)</f>
        <v>武汉开明</v>
      </c>
      <c r="G3731" s="338" t="str">
        <f ca="1">VLOOKUP(D3731,档案!A:B,2,FALSE)</f>
        <v>工行武汉瀚城支行004604</v>
      </c>
      <c r="H3731" s="328">
        <f ca="1" t="shared" si="596"/>
        <v>45707</v>
      </c>
      <c r="I3731" s="344" t="str">
        <f ca="1" t="shared" si="597"/>
        <v>收到武汉农商行转款</v>
      </c>
      <c r="J3731" s="344" t="str">
        <f ca="1" t="shared" si="598"/>
        <v>他行转入或存现</v>
      </c>
      <c r="K3731" s="345">
        <f ca="1" t="shared" si="599"/>
        <v>10000</v>
      </c>
      <c r="L3731" s="345">
        <f ca="1" t="shared" si="600"/>
        <v>0</v>
      </c>
      <c r="M3731" s="345">
        <f ca="1" t="shared" si="601"/>
        <v>21219.1799999998</v>
      </c>
      <c r="N3731" s="345">
        <f ca="1" t="shared" si="602"/>
        <v>0</v>
      </c>
    </row>
    <row r="3732" ht="14.25" hidden="1" spans="1:14">
      <c r="A3732" s="334">
        <f>档案!A3731</f>
        <v>0</v>
      </c>
      <c r="B3732" s="334">
        <f ca="1" t="shared" si="595"/>
        <v>1</v>
      </c>
      <c r="D3732" s="334">
        <f ca="1" t="shared" si="603"/>
        <v>10</v>
      </c>
      <c r="E3732" s="327">
        <f ca="1" t="shared" si="604"/>
        <v>8</v>
      </c>
      <c r="F3732" s="327" t="str">
        <f ca="1">VLOOKUP(D3732,档案!A:C,3,FALSE)</f>
        <v>武汉开明</v>
      </c>
      <c r="G3732" s="338" t="str">
        <f ca="1">VLOOKUP(D3732,档案!A:B,2,FALSE)</f>
        <v>工行武汉瀚城支行004604</v>
      </c>
      <c r="H3732" s="328">
        <f ca="1" t="shared" si="596"/>
        <v>45708</v>
      </c>
      <c r="I3732" s="344" t="str">
        <f ca="1" t="shared" si="597"/>
        <v>还贷款利息</v>
      </c>
      <c r="J3732" s="344" t="str">
        <f ca="1" t="shared" si="598"/>
        <v>还借款及利息</v>
      </c>
      <c r="K3732" s="345">
        <f ca="1" t="shared" si="599"/>
        <v>0</v>
      </c>
      <c r="L3732" s="345">
        <f ca="1" t="shared" si="600"/>
        <v>14854.17</v>
      </c>
      <c r="M3732" s="345">
        <f ca="1" t="shared" si="601"/>
        <v>6365.0099999998</v>
      </c>
      <c r="N3732" s="345">
        <f ca="1" t="shared" si="602"/>
        <v>0</v>
      </c>
    </row>
    <row r="3733" ht="14.25" hidden="1" spans="1:14">
      <c r="A3733" s="334">
        <f>档案!A3732</f>
        <v>0</v>
      </c>
      <c r="B3733" s="334">
        <f ca="1" t="shared" si="595"/>
        <v>1</v>
      </c>
      <c r="D3733" s="334">
        <f ca="1" t="shared" si="603"/>
        <v>10</v>
      </c>
      <c r="E3733" s="327">
        <f ca="1" t="shared" si="604"/>
        <v>9</v>
      </c>
      <c r="F3733" s="327" t="str">
        <f ca="1">VLOOKUP(D3733,档案!A:C,3,FALSE)</f>
        <v>武汉开明</v>
      </c>
      <c r="G3733" s="338" t="str">
        <f ca="1">VLOOKUP(D3733,档案!A:B,2,FALSE)</f>
        <v>工行武汉瀚城支行004604</v>
      </c>
      <c r="H3733" s="328">
        <f ca="1" t="shared" si="596"/>
        <v>45716</v>
      </c>
      <c r="I3733" s="344" t="str">
        <f ca="1" t="shared" si="597"/>
        <v>收到武汉瑞收农业科技有限公司贴现款（原票金额791308.37，扣手续费4000，实收787308.37）</v>
      </c>
      <c r="J3733" s="344" t="str">
        <f ca="1" t="shared" si="598"/>
        <v>他行转入或存现</v>
      </c>
      <c r="K3733" s="345">
        <f ca="1" t="shared" si="599"/>
        <v>787308.37</v>
      </c>
      <c r="L3733" s="345">
        <f ca="1" t="shared" si="600"/>
        <v>0</v>
      </c>
      <c r="M3733" s="345">
        <f ca="1" t="shared" si="601"/>
        <v>793673.38</v>
      </c>
      <c r="N3733" s="345">
        <f ca="1" t="shared" si="602"/>
        <v>0</v>
      </c>
    </row>
    <row r="3734" ht="14.25" hidden="1" spans="1:14">
      <c r="A3734" s="334">
        <f>档案!A3733</f>
        <v>0</v>
      </c>
      <c r="B3734" s="334">
        <f ca="1" t="shared" si="595"/>
        <v>1</v>
      </c>
      <c r="D3734" s="334">
        <f ca="1" t="shared" si="603"/>
        <v>10</v>
      </c>
      <c r="E3734" s="327">
        <f ca="1" t="shared" si="604"/>
        <v>10</v>
      </c>
      <c r="F3734" s="327" t="str">
        <f ca="1">VLOOKUP(D3734,档案!A:C,3,FALSE)</f>
        <v>武汉开明</v>
      </c>
      <c r="G3734" s="338" t="str">
        <f ca="1">VLOOKUP(D3734,档案!A:B,2,FALSE)</f>
        <v>工行武汉瀚城支行004604</v>
      </c>
      <c r="H3734" s="328">
        <f ca="1" t="shared" si="596"/>
        <v>45716</v>
      </c>
      <c r="I3734" s="344" t="str">
        <f ca="1" t="shared" si="597"/>
        <v>收到湖北岚丹转款</v>
      </c>
      <c r="J3734" s="344" t="str">
        <f ca="1" t="shared" si="598"/>
        <v>他行转入或存现</v>
      </c>
      <c r="K3734" s="345">
        <f ca="1" t="shared" si="599"/>
        <v>100000</v>
      </c>
      <c r="L3734" s="345">
        <f ca="1" t="shared" si="600"/>
        <v>0</v>
      </c>
      <c r="M3734" s="345">
        <f ca="1" t="shared" si="601"/>
        <v>893673.38</v>
      </c>
      <c r="N3734" s="345">
        <f ca="1" t="shared" si="602"/>
        <v>0</v>
      </c>
    </row>
    <row r="3735" ht="14.25" hidden="1" spans="1:14">
      <c r="A3735" s="334">
        <f>档案!A3734</f>
        <v>0</v>
      </c>
      <c r="B3735" s="334">
        <f ca="1" t="shared" si="595"/>
        <v>1</v>
      </c>
      <c r="D3735" s="334">
        <f ca="1" t="shared" si="603"/>
        <v>10</v>
      </c>
      <c r="E3735" s="327">
        <f ca="1" t="shared" si="604"/>
        <v>11</v>
      </c>
      <c r="F3735" s="327" t="str">
        <f ca="1">VLOOKUP(D3735,档案!A:C,3,FALSE)</f>
        <v>武汉开明</v>
      </c>
      <c r="G3735" s="338" t="str">
        <f ca="1">VLOOKUP(D3735,档案!A:B,2,FALSE)</f>
        <v>工行武汉瀚城支行004604</v>
      </c>
      <c r="H3735" s="328">
        <f ca="1" t="shared" si="596"/>
        <v>45716</v>
      </c>
      <c r="I3735" s="344" t="str">
        <f ca="1" t="shared" si="597"/>
        <v>收到武汉华夏转款</v>
      </c>
      <c r="J3735" s="344" t="str">
        <f ca="1" t="shared" si="598"/>
        <v>他行转入或存现</v>
      </c>
      <c r="K3735" s="345">
        <f ca="1" t="shared" si="599"/>
        <v>235000</v>
      </c>
      <c r="L3735" s="345">
        <f ca="1" t="shared" si="600"/>
        <v>0</v>
      </c>
      <c r="M3735" s="345">
        <f ca="1" t="shared" si="601"/>
        <v>1128673.38</v>
      </c>
      <c r="N3735" s="345">
        <f ca="1" t="shared" si="602"/>
        <v>0</v>
      </c>
    </row>
    <row r="3736" ht="14.25" hidden="1" spans="1:14">
      <c r="A3736" s="334">
        <f>档案!A3735</f>
        <v>0</v>
      </c>
      <c r="B3736" s="334">
        <f ca="1" t="shared" si="595"/>
        <v>1</v>
      </c>
      <c r="D3736" s="334">
        <f ca="1" t="shared" si="603"/>
        <v>10</v>
      </c>
      <c r="E3736" s="327">
        <f ca="1" t="shared" si="604"/>
        <v>12</v>
      </c>
      <c r="F3736" s="327" t="str">
        <f ca="1">VLOOKUP(D3736,档案!A:C,3,FALSE)</f>
        <v>武汉开明</v>
      </c>
      <c r="G3736" s="338" t="str">
        <f ca="1">VLOOKUP(D3736,档案!A:B,2,FALSE)</f>
        <v>工行武汉瀚城支行004604</v>
      </c>
      <c r="H3736" s="328">
        <f ca="1" t="shared" si="596"/>
        <v>45716</v>
      </c>
      <c r="I3736" s="344" t="str">
        <f ca="1" t="shared" si="597"/>
        <v>收到湖北邮政转款</v>
      </c>
      <c r="J3736" s="344" t="str">
        <f ca="1" t="shared" si="598"/>
        <v>他行转入或存现</v>
      </c>
      <c r="K3736" s="345">
        <f ca="1" t="shared" si="599"/>
        <v>156000</v>
      </c>
      <c r="L3736" s="345">
        <f ca="1" t="shared" si="600"/>
        <v>0</v>
      </c>
      <c r="M3736" s="345">
        <f ca="1" t="shared" si="601"/>
        <v>1284673.38</v>
      </c>
      <c r="N3736" s="345">
        <f ca="1" t="shared" si="602"/>
        <v>0</v>
      </c>
    </row>
    <row r="3737" ht="14.25" hidden="1" spans="1:14">
      <c r="A3737" s="334">
        <f>档案!A3736</f>
        <v>0</v>
      </c>
      <c r="B3737" s="334">
        <f ca="1" t="shared" si="595"/>
        <v>1</v>
      </c>
      <c r="D3737" s="334">
        <f ca="1" t="shared" si="603"/>
        <v>10</v>
      </c>
      <c r="E3737" s="327">
        <f ca="1" t="shared" si="604"/>
        <v>13</v>
      </c>
      <c r="F3737" s="327" t="str">
        <f ca="1">VLOOKUP(D3737,档案!A:C,3,FALSE)</f>
        <v>武汉开明</v>
      </c>
      <c r="G3737" s="338" t="str">
        <f ca="1">VLOOKUP(D3737,档案!A:B,2,FALSE)</f>
        <v>工行武汉瀚城支行004604</v>
      </c>
      <c r="H3737" s="328">
        <f ca="1" t="shared" si="596"/>
        <v>45716</v>
      </c>
      <c r="I3737" s="344" t="str">
        <f ca="1" t="shared" si="597"/>
        <v>收到武汉汉口转款</v>
      </c>
      <c r="J3737" s="344" t="str">
        <f ca="1" t="shared" si="598"/>
        <v>他行转入或存现</v>
      </c>
      <c r="K3737" s="345">
        <f ca="1" t="shared" si="599"/>
        <v>50000</v>
      </c>
      <c r="L3737" s="345">
        <f ca="1" t="shared" si="600"/>
        <v>0</v>
      </c>
      <c r="M3737" s="345">
        <f ca="1" t="shared" si="601"/>
        <v>1334673.38</v>
      </c>
      <c r="N3737" s="345">
        <f ca="1" t="shared" si="602"/>
        <v>0</v>
      </c>
    </row>
    <row r="3738" ht="14.25" hidden="1" spans="1:14">
      <c r="A3738" s="334">
        <f>档案!A3737</f>
        <v>0</v>
      </c>
      <c r="B3738" s="334">
        <f ca="1" t="shared" si="595"/>
        <v>1</v>
      </c>
      <c r="D3738" s="334">
        <f ca="1" t="shared" si="603"/>
        <v>10</v>
      </c>
      <c r="E3738" s="327">
        <f ca="1" t="shared" si="604"/>
        <v>14</v>
      </c>
      <c r="F3738" s="327" t="str">
        <f ca="1">VLOOKUP(D3738,档案!A:C,3,FALSE)</f>
        <v>武汉开明</v>
      </c>
      <c r="G3738" s="338" t="str">
        <f ca="1">VLOOKUP(D3738,档案!A:B,2,FALSE)</f>
        <v>工行武汉瀚城支行004604</v>
      </c>
      <c r="H3738" s="328">
        <f ca="1" t="shared" si="596"/>
        <v>45716</v>
      </c>
      <c r="I3738" s="344" t="str">
        <f ca="1" t="shared" si="597"/>
        <v>收到武汉汉口转款</v>
      </c>
      <c r="J3738" s="344" t="str">
        <f ca="1" t="shared" si="598"/>
        <v>他行转入或存现</v>
      </c>
      <c r="K3738" s="345">
        <f ca="1" t="shared" si="599"/>
        <v>50000</v>
      </c>
      <c r="L3738" s="345">
        <f ca="1" t="shared" si="600"/>
        <v>0</v>
      </c>
      <c r="M3738" s="345">
        <f ca="1" t="shared" si="601"/>
        <v>1384673.38</v>
      </c>
      <c r="N3738" s="345">
        <f ca="1" t="shared" si="602"/>
        <v>0</v>
      </c>
    </row>
    <row r="3739" ht="14.25" hidden="1" spans="1:14">
      <c r="A3739" s="334">
        <f>档案!A3738</f>
        <v>0</v>
      </c>
      <c r="B3739" s="334">
        <f ca="1" t="shared" si="595"/>
        <v>1</v>
      </c>
      <c r="D3739" s="334">
        <f ca="1" t="shared" si="603"/>
        <v>10</v>
      </c>
      <c r="E3739" s="327">
        <f ca="1" t="shared" si="604"/>
        <v>15</v>
      </c>
      <c r="F3739" s="327" t="str">
        <f ca="1">VLOOKUP(D3739,档案!A:C,3,FALSE)</f>
        <v>武汉开明</v>
      </c>
      <c r="G3739" s="338" t="str">
        <f ca="1">VLOOKUP(D3739,档案!A:B,2,FALSE)</f>
        <v>工行武汉瀚城支行004604</v>
      </c>
      <c r="H3739" s="328">
        <f ca="1" t="shared" si="596"/>
        <v>45716</v>
      </c>
      <c r="I3739" s="344" t="str">
        <f ca="1" t="shared" si="597"/>
        <v>收到武汉汉口转款</v>
      </c>
      <c r="J3739" s="344" t="str">
        <f ca="1" t="shared" si="598"/>
        <v>他行转入或存现</v>
      </c>
      <c r="K3739" s="345">
        <f ca="1" t="shared" si="599"/>
        <v>13000</v>
      </c>
      <c r="L3739" s="345">
        <f ca="1" t="shared" si="600"/>
        <v>0</v>
      </c>
      <c r="M3739" s="345">
        <f ca="1" t="shared" si="601"/>
        <v>1397673.38</v>
      </c>
      <c r="N3739" s="345">
        <f ca="1" t="shared" si="602"/>
        <v>0</v>
      </c>
    </row>
    <row r="3740" ht="14.25" hidden="1" spans="1:14">
      <c r="A3740" s="334">
        <f>档案!A3739</f>
        <v>0</v>
      </c>
      <c r="B3740" s="334">
        <f ca="1" t="shared" si="595"/>
        <v>1</v>
      </c>
      <c r="D3740" s="334">
        <f ca="1" t="shared" si="603"/>
        <v>10</v>
      </c>
      <c r="E3740" s="327">
        <f ca="1" t="shared" si="604"/>
        <v>16</v>
      </c>
      <c r="F3740" s="327" t="str">
        <f ca="1">VLOOKUP(D3740,档案!A:C,3,FALSE)</f>
        <v>武汉开明</v>
      </c>
      <c r="G3740" s="338" t="str">
        <f ca="1">VLOOKUP(D3740,档案!A:B,2,FALSE)</f>
        <v>工行武汉瀚城支行004604</v>
      </c>
      <c r="H3740" s="328">
        <f ca="1" t="shared" si="596"/>
        <v>45716</v>
      </c>
      <c r="I3740" s="344" t="str">
        <f ca="1" t="shared" si="597"/>
        <v>收到武汉宁波银行转款</v>
      </c>
      <c r="J3740" s="344" t="str">
        <f ca="1" t="shared" si="598"/>
        <v>他行转入或存现</v>
      </c>
      <c r="K3740" s="345">
        <f ca="1" t="shared" si="599"/>
        <v>20000</v>
      </c>
      <c r="L3740" s="345">
        <f ca="1" t="shared" si="600"/>
        <v>0</v>
      </c>
      <c r="M3740" s="345">
        <f ca="1" t="shared" si="601"/>
        <v>1417673.38</v>
      </c>
      <c r="N3740" s="345">
        <f ca="1" t="shared" si="602"/>
        <v>0</v>
      </c>
    </row>
    <row r="3741" ht="14.25" hidden="1" spans="1:14">
      <c r="A3741" s="334">
        <f>档案!A3740</f>
        <v>0</v>
      </c>
      <c r="B3741" s="334">
        <f ca="1" t="shared" si="595"/>
        <v>1</v>
      </c>
      <c r="D3741" s="334">
        <f ca="1" t="shared" si="603"/>
        <v>10</v>
      </c>
      <c r="E3741" s="327">
        <f ca="1" t="shared" si="604"/>
        <v>17</v>
      </c>
      <c r="F3741" s="327" t="str">
        <f ca="1">VLOOKUP(D3741,档案!A:C,3,FALSE)</f>
        <v>武汉开明</v>
      </c>
      <c r="G3741" s="338" t="str">
        <f ca="1">VLOOKUP(D3741,档案!A:B,2,FALSE)</f>
        <v>工行武汉瀚城支行004604</v>
      </c>
      <c r="H3741" s="328">
        <f ca="1" t="shared" si="596"/>
        <v>45734</v>
      </c>
      <c r="I3741" s="344" t="str">
        <f ca="1" t="shared" si="597"/>
        <v>转武汉农商行</v>
      </c>
      <c r="J3741" s="344" t="str">
        <f ca="1" t="shared" si="598"/>
        <v>转出他行或提现</v>
      </c>
      <c r="K3741" s="345">
        <f ca="1" t="shared" si="599"/>
        <v>0</v>
      </c>
      <c r="L3741" s="345">
        <f ca="1" t="shared" si="600"/>
        <v>400000</v>
      </c>
      <c r="M3741" s="345">
        <f ca="1" t="shared" si="601"/>
        <v>1017673.38</v>
      </c>
      <c r="N3741" s="345">
        <f ca="1" t="shared" si="602"/>
        <v>0</v>
      </c>
    </row>
    <row r="3742" ht="14.25" hidden="1" spans="1:14">
      <c r="A3742" s="334">
        <f>档案!A3741</f>
        <v>0</v>
      </c>
      <c r="B3742" s="334">
        <f ca="1" t="shared" si="595"/>
        <v>1</v>
      </c>
      <c r="D3742" s="334">
        <f ca="1" t="shared" si="603"/>
        <v>10</v>
      </c>
      <c r="E3742" s="327">
        <f ca="1" t="shared" si="604"/>
        <v>18</v>
      </c>
      <c r="F3742" s="327" t="str">
        <f ca="1">VLOOKUP(D3742,档案!A:C,3,FALSE)</f>
        <v>武汉开明</v>
      </c>
      <c r="G3742" s="338" t="str">
        <f ca="1">VLOOKUP(D3742,档案!A:B,2,FALSE)</f>
        <v>工行武汉瀚城支行004604</v>
      </c>
      <c r="H3742" s="328">
        <f ca="1" t="shared" si="596"/>
        <v>45734</v>
      </c>
      <c r="I3742" s="344" t="str">
        <f ca="1" t="shared" si="597"/>
        <v>银行手续费</v>
      </c>
      <c r="J3742" s="344" t="str">
        <f ca="1" t="shared" si="598"/>
        <v>付日常费用</v>
      </c>
      <c r="K3742" s="345">
        <f ca="1" t="shared" si="599"/>
        <v>0</v>
      </c>
      <c r="L3742" s="345">
        <f ca="1" t="shared" si="600"/>
        <v>15</v>
      </c>
      <c r="M3742" s="345">
        <f ca="1" t="shared" si="601"/>
        <v>1017658.38</v>
      </c>
      <c r="N3742" s="345">
        <f ca="1" t="shared" si="602"/>
        <v>0</v>
      </c>
    </row>
    <row r="3743" ht="14.25" hidden="1" spans="1:14">
      <c r="A3743" s="334">
        <f>档案!A3742</f>
        <v>0</v>
      </c>
      <c r="B3743" s="334">
        <f ca="1" t="shared" si="595"/>
        <v>1</v>
      </c>
      <c r="D3743" s="334">
        <f ca="1" t="shared" si="603"/>
        <v>10</v>
      </c>
      <c r="E3743" s="327">
        <f ca="1" t="shared" si="604"/>
        <v>19</v>
      </c>
      <c r="F3743" s="327" t="str">
        <f ca="1">VLOOKUP(D3743,档案!A:C,3,FALSE)</f>
        <v>武汉开明</v>
      </c>
      <c r="G3743" s="338" t="str">
        <f ca="1">VLOOKUP(D3743,档案!A:B,2,FALSE)</f>
        <v>工行武汉瀚城支行004604</v>
      </c>
      <c r="H3743" s="328">
        <f ca="1" t="shared" si="596"/>
        <v>45737</v>
      </c>
      <c r="I3743" s="344" t="str">
        <f ca="1" t="shared" si="597"/>
        <v>收到银行结息收入</v>
      </c>
      <c r="J3743" s="344" t="str">
        <f ca="1" t="shared" si="598"/>
        <v>其他收款</v>
      </c>
      <c r="K3743" s="345">
        <f ca="1" t="shared" si="599"/>
        <v>81.25</v>
      </c>
      <c r="L3743" s="345">
        <f ca="1" t="shared" si="600"/>
        <v>0</v>
      </c>
      <c r="M3743" s="345">
        <f ca="1" t="shared" si="601"/>
        <v>1017739.63</v>
      </c>
      <c r="N3743" s="345">
        <f ca="1" t="shared" si="602"/>
        <v>0</v>
      </c>
    </row>
    <row r="3744" ht="14.25" hidden="1" spans="1:14">
      <c r="A3744" s="334">
        <f>档案!A3743</f>
        <v>0</v>
      </c>
      <c r="B3744" s="334">
        <f ca="1" t="shared" si="595"/>
        <v>1</v>
      </c>
      <c r="D3744" s="334">
        <f ca="1" t="shared" si="603"/>
        <v>10</v>
      </c>
      <c r="E3744" s="327">
        <f ca="1" t="shared" si="604"/>
        <v>20</v>
      </c>
      <c r="F3744" s="327" t="str">
        <f ca="1">VLOOKUP(D3744,档案!A:C,3,FALSE)</f>
        <v>武汉开明</v>
      </c>
      <c r="G3744" s="338" t="str">
        <f ca="1">VLOOKUP(D3744,档案!A:B,2,FALSE)</f>
        <v>工行武汉瀚城支行004604</v>
      </c>
      <c r="H3744" s="328">
        <f ca="1" t="shared" si="596"/>
        <v>45737</v>
      </c>
      <c r="I3744" s="344" t="str">
        <f ca="1" t="shared" si="597"/>
        <v>还贷款利息</v>
      </c>
      <c r="J3744" s="344" t="str">
        <f ca="1" t="shared" si="598"/>
        <v>还借款及利息</v>
      </c>
      <c r="K3744" s="345">
        <f ca="1" t="shared" si="599"/>
        <v>0</v>
      </c>
      <c r="L3744" s="345">
        <f ca="1" t="shared" si="600"/>
        <v>13416.67</v>
      </c>
      <c r="M3744" s="345">
        <f ca="1" t="shared" si="601"/>
        <v>1004322.96</v>
      </c>
      <c r="N3744" s="345">
        <f ca="1" t="shared" si="602"/>
        <v>0</v>
      </c>
    </row>
    <row r="3745" ht="14.25" hidden="1" spans="1:14">
      <c r="A3745" s="334">
        <f>档案!A3744</f>
        <v>0</v>
      </c>
      <c r="B3745" s="334">
        <f ca="1" t="shared" si="595"/>
        <v>1</v>
      </c>
      <c r="D3745" s="334">
        <f ca="1" t="shared" si="603"/>
        <v>10</v>
      </c>
      <c r="E3745" s="327">
        <f ca="1" t="shared" si="604"/>
        <v>21</v>
      </c>
      <c r="F3745" s="327" t="str">
        <f ca="1">VLOOKUP(D3745,档案!A:C,3,FALSE)</f>
        <v>武汉开明</v>
      </c>
      <c r="G3745" s="338" t="str">
        <f ca="1">VLOOKUP(D3745,档案!A:B,2,FALSE)</f>
        <v>工行武汉瀚城支行004604</v>
      </c>
      <c r="H3745" s="328">
        <f ca="1" t="shared" si="596"/>
        <v>45740</v>
      </c>
      <c r="I3745" s="344" t="str">
        <f ca="1" t="shared" si="597"/>
        <v>银行手续费</v>
      </c>
      <c r="J3745" s="344" t="str">
        <f ca="1" t="shared" si="598"/>
        <v>付日常费用</v>
      </c>
      <c r="K3745" s="345">
        <f ca="1" t="shared" si="599"/>
        <v>0</v>
      </c>
      <c r="L3745" s="345">
        <f ca="1" t="shared" si="600"/>
        <v>15</v>
      </c>
      <c r="M3745" s="345">
        <f ca="1" t="shared" si="601"/>
        <v>1004307.96</v>
      </c>
      <c r="N3745" s="345">
        <f ca="1" t="shared" si="602"/>
        <v>0</v>
      </c>
    </row>
    <row r="3746" ht="14.25" hidden="1" spans="1:14">
      <c r="A3746" s="334">
        <f>档案!A3745</f>
        <v>0</v>
      </c>
      <c r="B3746" s="334">
        <f ca="1" t="shared" si="595"/>
        <v>1</v>
      </c>
      <c r="D3746" s="334">
        <f ca="1" t="shared" si="603"/>
        <v>10</v>
      </c>
      <c r="E3746" s="327">
        <f ca="1" t="shared" si="604"/>
        <v>22</v>
      </c>
      <c r="F3746" s="327" t="str">
        <f ca="1">VLOOKUP(D3746,档案!A:C,3,FALSE)</f>
        <v>武汉开明</v>
      </c>
      <c r="G3746" s="338" t="str">
        <f ca="1">VLOOKUP(D3746,档案!A:B,2,FALSE)</f>
        <v>工行武汉瀚城支行004604</v>
      </c>
      <c r="H3746" s="328">
        <f ca="1" t="shared" si="596"/>
        <v>45740</v>
      </c>
      <c r="I3746" s="344" t="str">
        <f ca="1" t="shared" si="597"/>
        <v>转武汉农商行</v>
      </c>
      <c r="J3746" s="344" t="str">
        <f ca="1" t="shared" si="598"/>
        <v>转出他行或提现</v>
      </c>
      <c r="K3746" s="345">
        <f ca="1" t="shared" si="599"/>
        <v>0</v>
      </c>
      <c r="L3746" s="345">
        <f ca="1" t="shared" si="600"/>
        <v>300000</v>
      </c>
      <c r="M3746" s="345">
        <f ca="1" t="shared" si="601"/>
        <v>704307.96</v>
      </c>
      <c r="N3746" s="345">
        <f ca="1" t="shared" si="602"/>
        <v>0</v>
      </c>
    </row>
    <row r="3747" ht="14.25" hidden="1" spans="1:14">
      <c r="A3747" s="334">
        <f>档案!A3746</f>
        <v>0</v>
      </c>
      <c r="B3747" s="334">
        <f ca="1" t="shared" si="595"/>
        <v>1</v>
      </c>
      <c r="D3747" s="334">
        <f ca="1" t="shared" si="603"/>
        <v>10</v>
      </c>
      <c r="E3747" s="327">
        <f ca="1" t="shared" si="604"/>
        <v>23</v>
      </c>
      <c r="F3747" s="327" t="str">
        <f ca="1">VLOOKUP(D3747,档案!A:C,3,FALSE)</f>
        <v>武汉开明</v>
      </c>
      <c r="G3747" s="338" t="str">
        <f ca="1">VLOOKUP(D3747,档案!A:B,2,FALSE)</f>
        <v>工行武汉瀚城支行004604</v>
      </c>
      <c r="H3747" s="328">
        <f ca="1" t="shared" si="596"/>
        <v>45756</v>
      </c>
      <c r="I3747" s="344" t="str">
        <f ca="1" t="shared" si="597"/>
        <v>收到武汉彤烨中信转款</v>
      </c>
      <c r="J3747" s="344" t="str">
        <f ca="1" t="shared" si="598"/>
        <v>他行转入或存现</v>
      </c>
      <c r="K3747" s="345">
        <f ca="1" t="shared" si="599"/>
        <v>1200000</v>
      </c>
      <c r="L3747" s="345">
        <f ca="1" t="shared" si="600"/>
        <v>0</v>
      </c>
      <c r="M3747" s="345">
        <f ca="1" t="shared" si="601"/>
        <v>1904307.96</v>
      </c>
      <c r="N3747" s="345">
        <f ca="1" t="shared" si="602"/>
        <v>0</v>
      </c>
    </row>
    <row r="3748" ht="14.25" hidden="1" spans="1:14">
      <c r="A3748" s="334">
        <f>档案!A3747</f>
        <v>0</v>
      </c>
      <c r="B3748" s="334">
        <f ca="1" t="shared" si="595"/>
        <v>1</v>
      </c>
      <c r="D3748" s="334">
        <f ca="1" t="shared" si="603"/>
        <v>10</v>
      </c>
      <c r="E3748" s="327">
        <f ca="1" t="shared" si="604"/>
        <v>24</v>
      </c>
      <c r="F3748" s="327" t="str">
        <f ca="1">VLOOKUP(D3748,档案!A:C,3,FALSE)</f>
        <v>武汉开明</v>
      </c>
      <c r="G3748" s="338" t="str">
        <f ca="1">VLOOKUP(D3748,档案!A:B,2,FALSE)</f>
        <v>工行武汉瀚城支行004604</v>
      </c>
      <c r="H3748" s="328">
        <f ca="1" t="shared" si="596"/>
        <v>45756</v>
      </c>
      <c r="I3748" s="344" t="str">
        <f ca="1" t="shared" si="597"/>
        <v>收到武汉彤烨中信转款</v>
      </c>
      <c r="J3748" s="344" t="str">
        <f ca="1" t="shared" si="598"/>
        <v>他行转入或存现</v>
      </c>
      <c r="K3748" s="345">
        <f ca="1" t="shared" si="599"/>
        <v>800000</v>
      </c>
      <c r="L3748" s="345">
        <f ca="1" t="shared" si="600"/>
        <v>0</v>
      </c>
      <c r="M3748" s="345">
        <f ca="1" t="shared" si="601"/>
        <v>2704307.96</v>
      </c>
      <c r="N3748" s="345">
        <f ca="1" t="shared" si="602"/>
        <v>0</v>
      </c>
    </row>
    <row r="3749" ht="14.25" hidden="1" spans="1:14">
      <c r="A3749" s="334">
        <f>档案!A3748</f>
        <v>0</v>
      </c>
      <c r="B3749" s="334">
        <f ca="1" t="shared" si="595"/>
        <v>1</v>
      </c>
      <c r="D3749" s="334">
        <f ca="1" t="shared" si="603"/>
        <v>10</v>
      </c>
      <c r="E3749" s="327">
        <f ca="1" t="shared" si="604"/>
        <v>25</v>
      </c>
      <c r="F3749" s="327" t="str">
        <f ca="1">VLOOKUP(D3749,档案!A:C,3,FALSE)</f>
        <v>武汉开明</v>
      </c>
      <c r="G3749" s="338" t="str">
        <f ca="1">VLOOKUP(D3749,档案!A:B,2,FALSE)</f>
        <v>工行武汉瀚城支行004604</v>
      </c>
      <c r="H3749" s="328">
        <f ca="1" t="shared" si="596"/>
        <v>45756</v>
      </c>
      <c r="I3749" s="344" t="str">
        <f ca="1" t="shared" si="597"/>
        <v>还工行贷款</v>
      </c>
      <c r="J3749" s="344" t="str">
        <f ca="1" t="shared" si="598"/>
        <v>还借款及利息</v>
      </c>
      <c r="K3749" s="345">
        <f ca="1" t="shared" si="599"/>
        <v>0</v>
      </c>
      <c r="L3749" s="345">
        <f ca="1" t="shared" si="600"/>
        <v>2200000</v>
      </c>
      <c r="M3749" s="345">
        <f ca="1" t="shared" si="601"/>
        <v>504307.96</v>
      </c>
      <c r="N3749" s="345">
        <f ca="1" t="shared" si="602"/>
        <v>0</v>
      </c>
    </row>
    <row r="3750" ht="14.25" hidden="1" spans="1:14">
      <c r="A3750" s="334">
        <f>档案!A3749</f>
        <v>0</v>
      </c>
      <c r="B3750" s="334">
        <f ca="1" t="shared" si="595"/>
        <v>1</v>
      </c>
      <c r="D3750" s="334">
        <f ca="1" t="shared" si="603"/>
        <v>10</v>
      </c>
      <c r="E3750" s="327">
        <f ca="1" t="shared" si="604"/>
        <v>26</v>
      </c>
      <c r="F3750" s="327" t="str">
        <f ca="1">VLOOKUP(D3750,档案!A:C,3,FALSE)</f>
        <v>武汉开明</v>
      </c>
      <c r="G3750" s="338" t="str">
        <f ca="1">VLOOKUP(D3750,档案!A:B,2,FALSE)</f>
        <v>工行武汉瀚城支行004604</v>
      </c>
      <c r="H3750" s="328">
        <f ca="1" t="shared" si="596"/>
        <v>45757</v>
      </c>
      <c r="I3750" s="344" t="str">
        <f ca="1" t="shared" si="597"/>
        <v>收到武汉农商行转款</v>
      </c>
      <c r="J3750" s="344" t="str">
        <f ca="1" t="shared" si="598"/>
        <v>他行转入或存现</v>
      </c>
      <c r="K3750" s="345">
        <f ca="1" t="shared" si="599"/>
        <v>150000</v>
      </c>
      <c r="L3750" s="345">
        <f ca="1" t="shared" si="600"/>
        <v>0</v>
      </c>
      <c r="M3750" s="345">
        <f ca="1" t="shared" si="601"/>
        <v>654307.96</v>
      </c>
      <c r="N3750" s="345">
        <f ca="1" t="shared" si="602"/>
        <v>0</v>
      </c>
    </row>
    <row r="3751" ht="14.25" hidden="1" spans="1:14">
      <c r="A3751" s="334">
        <f>档案!A3750</f>
        <v>0</v>
      </c>
      <c r="B3751" s="334">
        <f ca="1" t="shared" si="595"/>
        <v>1</v>
      </c>
      <c r="D3751" s="334">
        <f ca="1" t="shared" si="603"/>
        <v>10</v>
      </c>
      <c r="E3751" s="327">
        <f ca="1" t="shared" si="604"/>
        <v>27</v>
      </c>
      <c r="F3751" s="327" t="str">
        <f ca="1">VLOOKUP(D3751,档案!A:C,3,FALSE)</f>
        <v>武汉开明</v>
      </c>
      <c r="G3751" s="338" t="str">
        <f ca="1">VLOOKUP(D3751,档案!A:B,2,FALSE)</f>
        <v>工行武汉瀚城支行004604</v>
      </c>
      <c r="H3751" s="328">
        <f ca="1" t="shared" si="596"/>
        <v>45757</v>
      </c>
      <c r="I3751" s="344" t="str">
        <f ca="1" t="shared" si="597"/>
        <v>收到武汉浦发转款</v>
      </c>
      <c r="J3751" s="344" t="str">
        <f ca="1" t="shared" si="598"/>
        <v>他行转入或存现</v>
      </c>
      <c r="K3751" s="345">
        <f ca="1" t="shared" si="599"/>
        <v>300000</v>
      </c>
      <c r="L3751" s="345">
        <f ca="1" t="shared" si="600"/>
        <v>0</v>
      </c>
      <c r="M3751" s="345">
        <f ca="1" t="shared" si="601"/>
        <v>954307.96</v>
      </c>
      <c r="N3751" s="345">
        <f ca="1" t="shared" si="602"/>
        <v>0</v>
      </c>
    </row>
    <row r="3752" ht="14.25" hidden="1" spans="1:14">
      <c r="A3752" s="334">
        <f>档案!A3751</f>
        <v>0</v>
      </c>
      <c r="B3752" s="334">
        <f ca="1" t="shared" si="595"/>
        <v>1</v>
      </c>
      <c r="D3752" s="334">
        <f ca="1" t="shared" si="603"/>
        <v>10</v>
      </c>
      <c r="E3752" s="327">
        <f ca="1" t="shared" si="604"/>
        <v>28</v>
      </c>
      <c r="F3752" s="327" t="str">
        <f ca="1">VLOOKUP(D3752,档案!A:C,3,FALSE)</f>
        <v>武汉开明</v>
      </c>
      <c r="G3752" s="338" t="str">
        <f ca="1">VLOOKUP(D3752,档案!A:B,2,FALSE)</f>
        <v>工行武汉瀚城支行004604</v>
      </c>
      <c r="H3752" s="328">
        <f ca="1" t="shared" si="596"/>
        <v>45757</v>
      </c>
      <c r="I3752" s="344" t="str">
        <f ca="1" t="shared" si="597"/>
        <v>收到武汉华夏转款</v>
      </c>
      <c r="J3752" s="344" t="str">
        <f ca="1" t="shared" si="598"/>
        <v>他行转入或存现</v>
      </c>
      <c r="K3752" s="345">
        <f ca="1" t="shared" si="599"/>
        <v>200000</v>
      </c>
      <c r="L3752" s="345">
        <f ca="1" t="shared" si="600"/>
        <v>0</v>
      </c>
      <c r="M3752" s="345">
        <f ca="1" t="shared" si="601"/>
        <v>1154307.96</v>
      </c>
      <c r="N3752" s="345">
        <f ca="1" t="shared" si="602"/>
        <v>0</v>
      </c>
    </row>
    <row r="3753" ht="14.25" hidden="1" spans="1:14">
      <c r="A3753" s="334">
        <f>档案!A3752</f>
        <v>0</v>
      </c>
      <c r="B3753" s="334">
        <f ca="1" t="shared" si="595"/>
        <v>1</v>
      </c>
      <c r="D3753" s="334">
        <f ca="1" t="shared" si="603"/>
        <v>10</v>
      </c>
      <c r="E3753" s="327">
        <f ca="1" t="shared" si="604"/>
        <v>29</v>
      </c>
      <c r="F3753" s="327" t="str">
        <f ca="1">VLOOKUP(D3753,档案!A:C,3,FALSE)</f>
        <v>武汉开明</v>
      </c>
      <c r="G3753" s="338" t="str">
        <f ca="1">VLOOKUP(D3753,档案!A:B,2,FALSE)</f>
        <v>工行武汉瀚城支行004604</v>
      </c>
      <c r="H3753" s="328">
        <f ca="1" t="shared" si="596"/>
        <v>45757</v>
      </c>
      <c r="I3753" s="344" t="str">
        <f ca="1" t="shared" si="597"/>
        <v>收到武汉工行新贷款</v>
      </c>
      <c r="J3753" s="344" t="str">
        <f ca="1" t="shared" si="598"/>
        <v>借款到账</v>
      </c>
      <c r="K3753" s="345">
        <f ca="1" t="shared" si="599"/>
        <v>200000</v>
      </c>
      <c r="L3753" s="345">
        <f ca="1" t="shared" si="600"/>
        <v>0</v>
      </c>
      <c r="M3753" s="345">
        <f ca="1" t="shared" si="601"/>
        <v>1354307.96</v>
      </c>
      <c r="N3753" s="345">
        <f ca="1" t="shared" si="602"/>
        <v>0</v>
      </c>
    </row>
    <row r="3754" ht="14.25" hidden="1" spans="1:14">
      <c r="A3754" s="334">
        <f>档案!A3753</f>
        <v>0</v>
      </c>
      <c r="B3754" s="334">
        <f ca="1" t="shared" si="595"/>
        <v>1</v>
      </c>
      <c r="D3754" s="334">
        <f ca="1" t="shared" si="603"/>
        <v>10</v>
      </c>
      <c r="E3754" s="327">
        <f ca="1" t="shared" si="604"/>
        <v>30</v>
      </c>
      <c r="F3754" s="327" t="str">
        <f ca="1">VLOOKUP(D3754,档案!A:C,3,FALSE)</f>
        <v>武汉开明</v>
      </c>
      <c r="G3754" s="338" t="str">
        <f ca="1">VLOOKUP(D3754,档案!A:B,2,FALSE)</f>
        <v>工行武汉瀚城支行004604</v>
      </c>
      <c r="H3754" s="328">
        <f ca="1" t="shared" si="596"/>
        <v>45757</v>
      </c>
      <c r="I3754" s="344" t="str">
        <f ca="1" t="shared" si="597"/>
        <v>还贷款</v>
      </c>
      <c r="J3754" s="344" t="str">
        <f ca="1" t="shared" si="598"/>
        <v>还借款及利息</v>
      </c>
      <c r="K3754" s="345">
        <f ca="1" t="shared" si="599"/>
        <v>0</v>
      </c>
      <c r="L3754" s="345">
        <f ca="1" t="shared" si="600"/>
        <v>1100000</v>
      </c>
      <c r="M3754" s="345">
        <f ca="1" t="shared" si="601"/>
        <v>254307.96</v>
      </c>
      <c r="N3754" s="345">
        <f ca="1" t="shared" si="602"/>
        <v>0</v>
      </c>
    </row>
    <row r="3755" ht="14.25" hidden="1" spans="1:14">
      <c r="A3755" s="334">
        <f>档案!A3754</f>
        <v>0</v>
      </c>
      <c r="B3755" s="334">
        <f ca="1" t="shared" si="595"/>
        <v>1</v>
      </c>
      <c r="D3755" s="334">
        <f ca="1" t="shared" si="603"/>
        <v>10</v>
      </c>
      <c r="E3755" s="327">
        <f ca="1" t="shared" si="604"/>
        <v>31</v>
      </c>
      <c r="F3755" s="327" t="str">
        <f ca="1">VLOOKUP(D3755,档案!A:C,3,FALSE)</f>
        <v>武汉开明</v>
      </c>
      <c r="G3755" s="338" t="str">
        <f ca="1">VLOOKUP(D3755,档案!A:B,2,FALSE)</f>
        <v>工行武汉瀚城支行004604</v>
      </c>
      <c r="H3755" s="328">
        <f ca="1" t="shared" si="596"/>
        <v>45757</v>
      </c>
      <c r="I3755" s="344" t="str">
        <f ca="1" t="shared" si="597"/>
        <v>收到武汉工行新贷款</v>
      </c>
      <c r="J3755" s="344" t="str">
        <f ca="1" t="shared" si="598"/>
        <v>借款到账</v>
      </c>
      <c r="K3755" s="345">
        <f ca="1" t="shared" si="599"/>
        <v>1100000</v>
      </c>
      <c r="L3755" s="345">
        <f ca="1" t="shared" si="600"/>
        <v>0</v>
      </c>
      <c r="M3755" s="345">
        <f ca="1" t="shared" si="601"/>
        <v>1354307.96</v>
      </c>
      <c r="N3755" s="345">
        <f ca="1" t="shared" si="602"/>
        <v>0</v>
      </c>
    </row>
    <row r="3756" ht="14.25" hidden="1" spans="1:14">
      <c r="A3756" s="334">
        <f>档案!A3755</f>
        <v>0</v>
      </c>
      <c r="B3756" s="334">
        <f ca="1" t="shared" si="595"/>
        <v>1</v>
      </c>
      <c r="D3756" s="334">
        <f ca="1" t="shared" si="603"/>
        <v>10</v>
      </c>
      <c r="E3756" s="327">
        <f ca="1" t="shared" si="604"/>
        <v>32</v>
      </c>
      <c r="F3756" s="327" t="str">
        <f ca="1">VLOOKUP(D3756,档案!A:C,3,FALSE)</f>
        <v>武汉开明</v>
      </c>
      <c r="G3756" s="338" t="str">
        <f ca="1">VLOOKUP(D3756,档案!A:B,2,FALSE)</f>
        <v>工行武汉瀚城支行004604</v>
      </c>
      <c r="H3756" s="328">
        <f ca="1" t="shared" si="596"/>
        <v>45758</v>
      </c>
      <c r="I3756" s="344" t="str">
        <f ca="1" t="shared" si="597"/>
        <v>收到武汉瑞收农业科技有限公司贴现款（原票金额667275.15，扣手续费4800，实收662475.15）</v>
      </c>
      <c r="J3756" s="344" t="str">
        <f ca="1" t="shared" si="598"/>
        <v>他行转入或存现</v>
      </c>
      <c r="K3756" s="345">
        <f ca="1" t="shared" si="599"/>
        <v>662475.15</v>
      </c>
      <c r="L3756" s="345">
        <f ca="1" t="shared" si="600"/>
        <v>0</v>
      </c>
      <c r="M3756" s="345">
        <f ca="1" t="shared" si="601"/>
        <v>2016783.11</v>
      </c>
      <c r="N3756" s="345">
        <f ca="1" t="shared" si="602"/>
        <v>0</v>
      </c>
    </row>
    <row r="3757" ht="14.25" hidden="1" spans="1:14">
      <c r="A3757" s="334">
        <f>档案!A3756</f>
        <v>0</v>
      </c>
      <c r="B3757" s="334">
        <f ca="1" t="shared" si="595"/>
        <v>1</v>
      </c>
      <c r="D3757" s="334">
        <f ca="1" t="shared" si="603"/>
        <v>10</v>
      </c>
      <c r="E3757" s="327">
        <f ca="1" t="shared" si="604"/>
        <v>33</v>
      </c>
      <c r="F3757" s="327" t="str">
        <f ca="1">VLOOKUP(D3757,档案!A:C,3,FALSE)</f>
        <v>武汉开明</v>
      </c>
      <c r="G3757" s="338" t="str">
        <f ca="1">VLOOKUP(D3757,档案!A:B,2,FALSE)</f>
        <v>工行武汉瀚城支行004604</v>
      </c>
      <c r="H3757" s="328">
        <f ca="1" t="shared" si="596"/>
        <v>45758</v>
      </c>
      <c r="I3757" s="344" t="str">
        <f ca="1" t="shared" si="597"/>
        <v>转湖北开明中行</v>
      </c>
      <c r="J3757" s="344" t="str">
        <f ca="1" t="shared" si="598"/>
        <v>转出他行或提现</v>
      </c>
      <c r="K3757" s="345">
        <f ca="1" t="shared" si="599"/>
        <v>0</v>
      </c>
      <c r="L3757" s="345">
        <f ca="1" t="shared" si="600"/>
        <v>800000</v>
      </c>
      <c r="M3757" s="345">
        <f ca="1" t="shared" si="601"/>
        <v>1216783.11</v>
      </c>
      <c r="N3757" s="345">
        <f ca="1" t="shared" si="602"/>
        <v>0</v>
      </c>
    </row>
    <row r="3758" ht="14.25" hidden="1" spans="1:14">
      <c r="A3758" s="334">
        <f>档案!A3757</f>
        <v>0</v>
      </c>
      <c r="B3758" s="334">
        <f ca="1" t="shared" si="595"/>
        <v>1</v>
      </c>
      <c r="D3758" s="334">
        <f ca="1" t="shared" si="603"/>
        <v>10</v>
      </c>
      <c r="E3758" s="327">
        <f ca="1" t="shared" si="604"/>
        <v>34</v>
      </c>
      <c r="F3758" s="327" t="str">
        <f ca="1">VLOOKUP(D3758,档案!A:C,3,FALSE)</f>
        <v>武汉开明</v>
      </c>
      <c r="G3758" s="338" t="str">
        <f ca="1">VLOOKUP(D3758,档案!A:B,2,FALSE)</f>
        <v>工行武汉瀚城支行004604</v>
      </c>
      <c r="H3758" s="328">
        <f ca="1" t="shared" si="596"/>
        <v>45758</v>
      </c>
      <c r="I3758" s="344" t="str">
        <f ca="1" t="shared" si="597"/>
        <v>转湖北开明中行</v>
      </c>
      <c r="J3758" s="344" t="str">
        <f ca="1" t="shared" si="598"/>
        <v>转出他行或提现</v>
      </c>
      <c r="K3758" s="345">
        <f ca="1" t="shared" si="599"/>
        <v>0</v>
      </c>
      <c r="L3758" s="345">
        <f ca="1" t="shared" si="600"/>
        <v>500000</v>
      </c>
      <c r="M3758" s="345">
        <f ca="1" t="shared" si="601"/>
        <v>716783.11</v>
      </c>
      <c r="N3758" s="345">
        <f ca="1" t="shared" si="602"/>
        <v>0</v>
      </c>
    </row>
    <row r="3759" ht="14.25" hidden="1" spans="1:14">
      <c r="A3759" s="334">
        <f>档案!A3758</f>
        <v>0</v>
      </c>
      <c r="B3759" s="334">
        <f ca="1" t="shared" si="595"/>
        <v>1</v>
      </c>
      <c r="D3759" s="334">
        <f ca="1" t="shared" si="603"/>
        <v>10</v>
      </c>
      <c r="E3759" s="327">
        <f ca="1" t="shared" si="604"/>
        <v>35</v>
      </c>
      <c r="F3759" s="327" t="str">
        <f ca="1">VLOOKUP(D3759,档案!A:C,3,FALSE)</f>
        <v>武汉开明</v>
      </c>
      <c r="G3759" s="338" t="str">
        <f ca="1">VLOOKUP(D3759,档案!A:B,2,FALSE)</f>
        <v>工行武汉瀚城支行004604</v>
      </c>
      <c r="H3759" s="328">
        <f ca="1" t="shared" si="596"/>
        <v>45758</v>
      </c>
      <c r="I3759" s="344" t="str">
        <f ca="1" t="shared" si="597"/>
        <v>收到武汉彤烨中信转款</v>
      </c>
      <c r="J3759" s="344" t="str">
        <f ca="1" t="shared" si="598"/>
        <v>他行转入或存现</v>
      </c>
      <c r="K3759" s="345">
        <f ca="1" t="shared" si="599"/>
        <v>650000</v>
      </c>
      <c r="L3759" s="345">
        <f ca="1" t="shared" si="600"/>
        <v>0</v>
      </c>
      <c r="M3759" s="345">
        <f ca="1" t="shared" si="601"/>
        <v>1366783.11</v>
      </c>
      <c r="N3759" s="345">
        <f ca="1" t="shared" si="602"/>
        <v>0</v>
      </c>
    </row>
    <row r="3760" ht="14.25" hidden="1" spans="1:14">
      <c r="A3760" s="334">
        <f>档案!A3759</f>
        <v>0</v>
      </c>
      <c r="B3760" s="334">
        <f ca="1" t="shared" si="595"/>
        <v>1</v>
      </c>
      <c r="D3760" s="334">
        <f ca="1" t="shared" si="603"/>
        <v>10</v>
      </c>
      <c r="E3760" s="327">
        <f ca="1" t="shared" si="604"/>
        <v>36</v>
      </c>
      <c r="F3760" s="327" t="str">
        <f ca="1">VLOOKUP(D3760,档案!A:C,3,FALSE)</f>
        <v>武汉开明</v>
      </c>
      <c r="G3760" s="338" t="str">
        <f ca="1">VLOOKUP(D3760,档案!A:B,2,FALSE)</f>
        <v>工行武汉瀚城支行004604</v>
      </c>
      <c r="H3760" s="328">
        <f ca="1" t="shared" si="596"/>
        <v>45758</v>
      </c>
      <c r="I3760" s="349" t="str">
        <f ca="1" t="shared" si="597"/>
        <v>收到武汉彤烨中信转款</v>
      </c>
      <c r="J3760" s="344" t="str">
        <f ca="1" t="shared" si="598"/>
        <v>他行转入或存现</v>
      </c>
      <c r="K3760" s="345">
        <f ca="1" t="shared" si="599"/>
        <v>550000</v>
      </c>
      <c r="L3760" s="345">
        <f ca="1" t="shared" si="600"/>
        <v>0</v>
      </c>
      <c r="M3760" s="345">
        <f ca="1" t="shared" si="601"/>
        <v>1916783.11</v>
      </c>
      <c r="N3760" s="345">
        <f ca="1" t="shared" si="602"/>
        <v>0</v>
      </c>
    </row>
    <row r="3761" ht="14.25" hidden="1" spans="1:14">
      <c r="A3761" s="334">
        <f>档案!A3760</f>
        <v>0</v>
      </c>
      <c r="B3761" s="334">
        <f ca="1" t="shared" si="595"/>
        <v>1</v>
      </c>
      <c r="D3761" s="334">
        <f ca="1" t="shared" si="603"/>
        <v>10</v>
      </c>
      <c r="E3761" s="327">
        <f ca="1" t="shared" si="604"/>
        <v>37</v>
      </c>
      <c r="F3761" s="327" t="str">
        <f ca="1">VLOOKUP(D3761,档案!A:C,3,FALSE)</f>
        <v>武汉开明</v>
      </c>
      <c r="G3761" s="338" t="str">
        <f ca="1">VLOOKUP(D3761,档案!A:B,2,FALSE)</f>
        <v>工行武汉瀚城支行004604</v>
      </c>
      <c r="H3761" s="328">
        <f ca="1" t="shared" si="596"/>
        <v>45758</v>
      </c>
      <c r="I3761" s="344" t="str">
        <f ca="1" t="shared" si="597"/>
        <v>还贷款</v>
      </c>
      <c r="J3761" s="344" t="str">
        <f ca="1" t="shared" si="598"/>
        <v>还借款及利息</v>
      </c>
      <c r="K3761" s="345">
        <f ca="1" t="shared" si="599"/>
        <v>0</v>
      </c>
      <c r="L3761" s="345">
        <f ca="1" t="shared" si="600"/>
        <v>1400000</v>
      </c>
      <c r="M3761" s="345">
        <f ca="1" t="shared" si="601"/>
        <v>516783.11</v>
      </c>
      <c r="N3761" s="345">
        <f ca="1" t="shared" si="602"/>
        <v>0</v>
      </c>
    </row>
    <row r="3762" ht="14.25" hidden="1" spans="1:14">
      <c r="A3762" s="334">
        <f>档案!A3761</f>
        <v>0</v>
      </c>
      <c r="B3762" s="334">
        <f ca="1" t="shared" si="595"/>
        <v>1</v>
      </c>
      <c r="D3762" s="334">
        <f ca="1" t="shared" si="603"/>
        <v>10</v>
      </c>
      <c r="E3762" s="327">
        <f ca="1" t="shared" si="604"/>
        <v>38</v>
      </c>
      <c r="F3762" s="327" t="str">
        <f ca="1">VLOOKUP(D3762,档案!A:C,3,FALSE)</f>
        <v>武汉开明</v>
      </c>
      <c r="G3762" s="338" t="str">
        <f ca="1">VLOOKUP(D3762,档案!A:B,2,FALSE)</f>
        <v>工行武汉瀚城支行004604</v>
      </c>
      <c r="H3762" s="328">
        <f ca="1" t="shared" si="596"/>
        <v>45758</v>
      </c>
      <c r="I3762" s="344" t="str">
        <f ca="1" t="shared" si="597"/>
        <v>银行手续费</v>
      </c>
      <c r="J3762" s="344" t="str">
        <f ca="1" t="shared" si="598"/>
        <v>付日常费用</v>
      </c>
      <c r="K3762" s="345">
        <f ca="1" t="shared" si="599"/>
        <v>0</v>
      </c>
      <c r="L3762" s="345">
        <f ca="1" t="shared" si="600"/>
        <v>15</v>
      </c>
      <c r="M3762" s="345">
        <f ca="1" t="shared" si="601"/>
        <v>516768.11</v>
      </c>
      <c r="N3762" s="345">
        <f ca="1" t="shared" si="602"/>
        <v>0</v>
      </c>
    </row>
    <row r="3763" ht="14.25" hidden="1" spans="1:14">
      <c r="A3763" s="334">
        <f>档案!A3762</f>
        <v>0</v>
      </c>
      <c r="B3763" s="334">
        <f ca="1" t="shared" si="595"/>
        <v>1</v>
      </c>
      <c r="D3763" s="334">
        <f ca="1" t="shared" si="603"/>
        <v>10</v>
      </c>
      <c r="E3763" s="327">
        <f ca="1" t="shared" si="604"/>
        <v>39</v>
      </c>
      <c r="F3763" s="327" t="str">
        <f ca="1">VLOOKUP(D3763,档案!A:C,3,FALSE)</f>
        <v>武汉开明</v>
      </c>
      <c r="G3763" s="338" t="str">
        <f ca="1">VLOOKUP(D3763,档案!A:B,2,FALSE)</f>
        <v>工行武汉瀚城支行004604</v>
      </c>
      <c r="H3763" s="328">
        <f ca="1" t="shared" si="596"/>
        <v>45758</v>
      </c>
      <c r="I3763" s="344" t="str">
        <f ca="1" t="shared" si="597"/>
        <v>收到武汉工行新贷款</v>
      </c>
      <c r="J3763" s="344" t="str">
        <f ca="1" t="shared" si="598"/>
        <v>借款到账</v>
      </c>
      <c r="K3763" s="345">
        <f ca="1" t="shared" si="599"/>
        <v>1400000</v>
      </c>
      <c r="L3763" s="345">
        <f ca="1" t="shared" si="600"/>
        <v>0</v>
      </c>
      <c r="M3763" s="345">
        <f ca="1" t="shared" si="601"/>
        <v>1916768.11</v>
      </c>
      <c r="N3763" s="345">
        <f ca="1" t="shared" si="602"/>
        <v>0</v>
      </c>
    </row>
    <row r="3764" ht="14.25" hidden="1" spans="1:14">
      <c r="A3764" s="334">
        <f>档案!A3763</f>
        <v>0</v>
      </c>
      <c r="B3764" s="334">
        <f ca="1" t="shared" si="595"/>
        <v>1</v>
      </c>
      <c r="D3764" s="334">
        <f ca="1" t="shared" si="603"/>
        <v>10</v>
      </c>
      <c r="E3764" s="327">
        <f ca="1" t="shared" si="604"/>
        <v>40</v>
      </c>
      <c r="F3764" s="327" t="str">
        <f ca="1">VLOOKUP(D3764,档案!A:C,3,FALSE)</f>
        <v>武汉开明</v>
      </c>
      <c r="G3764" s="338" t="str">
        <f ca="1">VLOOKUP(D3764,档案!A:B,2,FALSE)</f>
        <v>工行武汉瀚城支行004604</v>
      </c>
      <c r="H3764" s="328">
        <f ca="1" t="shared" si="596"/>
        <v>45759</v>
      </c>
      <c r="I3764" s="344" t="str">
        <f ca="1" t="shared" si="597"/>
        <v>转湖北开明中行</v>
      </c>
      <c r="J3764" s="344" t="str">
        <f ca="1" t="shared" si="598"/>
        <v>转出他行或提现</v>
      </c>
      <c r="K3764" s="345">
        <f ca="1" t="shared" si="599"/>
        <v>0</v>
      </c>
      <c r="L3764" s="345">
        <f ca="1" t="shared" si="600"/>
        <v>500000</v>
      </c>
      <c r="M3764" s="345">
        <f ca="1" t="shared" si="601"/>
        <v>1416768.11</v>
      </c>
      <c r="N3764" s="345">
        <f ca="1" t="shared" si="602"/>
        <v>0</v>
      </c>
    </row>
    <row r="3765" ht="14.25" hidden="1" spans="1:14">
      <c r="A3765" s="334">
        <f>档案!A3764</f>
        <v>0</v>
      </c>
      <c r="B3765" s="334">
        <f ca="1" t="shared" si="595"/>
        <v>1</v>
      </c>
      <c r="D3765" s="334">
        <f ca="1" t="shared" si="603"/>
        <v>10</v>
      </c>
      <c r="E3765" s="327">
        <f ca="1" t="shared" si="604"/>
        <v>41</v>
      </c>
      <c r="F3765" s="327" t="str">
        <f ca="1">VLOOKUP(D3765,档案!A:C,3,FALSE)</f>
        <v>武汉开明</v>
      </c>
      <c r="G3765" s="338" t="str">
        <f ca="1">VLOOKUP(D3765,档案!A:B,2,FALSE)</f>
        <v>工行武汉瀚城支行004604</v>
      </c>
      <c r="H3765" s="328">
        <f ca="1" t="shared" si="596"/>
        <v>45759</v>
      </c>
      <c r="I3765" s="344" t="str">
        <f ca="1" t="shared" si="597"/>
        <v>收到武汉彤烨中信转款</v>
      </c>
      <c r="J3765" s="344" t="str">
        <f ca="1" t="shared" si="598"/>
        <v>他行转入或存现</v>
      </c>
      <c r="K3765" s="345">
        <f ca="1" t="shared" si="599"/>
        <v>100000</v>
      </c>
      <c r="L3765" s="345">
        <f ca="1" t="shared" si="600"/>
        <v>0</v>
      </c>
      <c r="M3765" s="345">
        <f ca="1" t="shared" si="601"/>
        <v>1516768.11</v>
      </c>
      <c r="N3765" s="345">
        <f ca="1" t="shared" si="602"/>
        <v>0</v>
      </c>
    </row>
    <row r="3766" ht="14.25" hidden="1" spans="1:14">
      <c r="A3766" s="334">
        <f>档案!A3765</f>
        <v>0</v>
      </c>
      <c r="B3766" s="334">
        <f ca="1" t="shared" si="595"/>
        <v>1</v>
      </c>
      <c r="D3766" s="334">
        <f ca="1" t="shared" si="603"/>
        <v>10</v>
      </c>
      <c r="E3766" s="327">
        <f ca="1" t="shared" si="604"/>
        <v>42</v>
      </c>
      <c r="F3766" s="327" t="str">
        <f ca="1">VLOOKUP(D3766,档案!A:C,3,FALSE)</f>
        <v>武汉开明</v>
      </c>
      <c r="G3766" s="338" t="str">
        <f ca="1">VLOOKUP(D3766,档案!A:B,2,FALSE)</f>
        <v>工行武汉瀚城支行004604</v>
      </c>
      <c r="H3766" s="328">
        <f ca="1" t="shared" si="596"/>
        <v>45759</v>
      </c>
      <c r="I3766" s="344" t="str">
        <f ca="1" t="shared" si="597"/>
        <v>收到武汉彤烨中信转款</v>
      </c>
      <c r="J3766" s="344" t="str">
        <f ca="1" t="shared" si="598"/>
        <v>他行转入或存现</v>
      </c>
      <c r="K3766" s="345">
        <f ca="1" t="shared" si="599"/>
        <v>200000</v>
      </c>
      <c r="L3766" s="345">
        <f ca="1" t="shared" si="600"/>
        <v>0</v>
      </c>
      <c r="M3766" s="345">
        <f ca="1" t="shared" si="601"/>
        <v>1716768.11</v>
      </c>
      <c r="N3766" s="345">
        <f ca="1" t="shared" si="602"/>
        <v>0</v>
      </c>
    </row>
    <row r="3767" ht="14.25" hidden="1" spans="1:14">
      <c r="A3767" s="334">
        <f>档案!A3766</f>
        <v>0</v>
      </c>
      <c r="B3767" s="334">
        <f ca="1" t="shared" si="595"/>
        <v>1</v>
      </c>
      <c r="D3767" s="334">
        <f ca="1" t="shared" si="603"/>
        <v>10</v>
      </c>
      <c r="E3767" s="327">
        <f ca="1" t="shared" si="604"/>
        <v>43</v>
      </c>
      <c r="F3767" s="327" t="str">
        <f ca="1">VLOOKUP(D3767,档案!A:C,3,FALSE)</f>
        <v>武汉开明</v>
      </c>
      <c r="G3767" s="338" t="str">
        <f ca="1">VLOOKUP(D3767,档案!A:B,2,FALSE)</f>
        <v>工行武汉瀚城支行004604</v>
      </c>
      <c r="H3767" s="328">
        <f ca="1" t="shared" si="596"/>
        <v>45759</v>
      </c>
      <c r="I3767" s="344" t="str">
        <f ca="1" t="shared" si="597"/>
        <v>收到武汉工行新贷款</v>
      </c>
      <c r="J3767" s="344" t="str">
        <f ca="1" t="shared" si="598"/>
        <v>借款到账</v>
      </c>
      <c r="K3767" s="345">
        <f ca="1" t="shared" si="599"/>
        <v>300000</v>
      </c>
      <c r="L3767" s="345">
        <f ca="1" t="shared" si="600"/>
        <v>0</v>
      </c>
      <c r="M3767" s="345">
        <f ca="1" t="shared" si="601"/>
        <v>2016768.11</v>
      </c>
      <c r="N3767" s="345">
        <f ca="1" t="shared" si="602"/>
        <v>0</v>
      </c>
    </row>
    <row r="3768" ht="14.25" hidden="1" spans="1:14">
      <c r="A3768" s="334">
        <f>档案!A3767</f>
        <v>0</v>
      </c>
      <c r="B3768" s="334">
        <f ca="1" t="shared" si="595"/>
        <v>1</v>
      </c>
      <c r="D3768" s="334">
        <f ca="1" t="shared" si="603"/>
        <v>10</v>
      </c>
      <c r="E3768" s="327">
        <f ca="1" t="shared" si="604"/>
        <v>44</v>
      </c>
      <c r="F3768" s="327" t="str">
        <f ca="1">VLOOKUP(D3768,档案!A:C,3,FALSE)</f>
        <v>武汉开明</v>
      </c>
      <c r="G3768" s="338" t="str">
        <f ca="1">VLOOKUP(D3768,档案!A:B,2,FALSE)</f>
        <v>工行武汉瀚城支行004604</v>
      </c>
      <c r="H3768" s="328">
        <f ca="1" t="shared" si="596"/>
        <v>45759</v>
      </c>
      <c r="I3768" s="344" t="str">
        <f ca="1" t="shared" si="597"/>
        <v>还贷款</v>
      </c>
      <c r="J3768" s="344" t="str">
        <f ca="1" t="shared" si="598"/>
        <v>还借款及利息</v>
      </c>
      <c r="K3768" s="345">
        <f ca="1" t="shared" si="599"/>
        <v>0</v>
      </c>
      <c r="L3768" s="345">
        <f ca="1" t="shared" si="600"/>
        <v>300000</v>
      </c>
      <c r="M3768" s="345">
        <f ca="1" t="shared" si="601"/>
        <v>1716768.11</v>
      </c>
      <c r="N3768" s="345">
        <f ca="1" t="shared" si="602"/>
        <v>0</v>
      </c>
    </row>
    <row r="3769" ht="14.25" hidden="1" spans="1:14">
      <c r="A3769" s="334">
        <f>档案!A3768</f>
        <v>0</v>
      </c>
      <c r="B3769" s="334">
        <f ca="1" t="shared" si="595"/>
        <v>1</v>
      </c>
      <c r="D3769" s="334">
        <f ca="1" t="shared" si="603"/>
        <v>10</v>
      </c>
      <c r="E3769" s="327">
        <f ca="1" t="shared" si="604"/>
        <v>45</v>
      </c>
      <c r="F3769" s="327" t="str">
        <f ca="1">VLOOKUP(D3769,档案!A:C,3,FALSE)</f>
        <v>武汉开明</v>
      </c>
      <c r="G3769" s="338" t="str">
        <f ca="1">VLOOKUP(D3769,档案!A:B,2,FALSE)</f>
        <v>工行武汉瀚城支行004604</v>
      </c>
      <c r="H3769" s="328">
        <f ca="1" t="shared" si="596"/>
        <v>45759</v>
      </c>
      <c r="I3769" s="344" t="str">
        <f ca="1" t="shared" si="597"/>
        <v>还贷款利息</v>
      </c>
      <c r="J3769" s="344" t="str">
        <f ca="1" t="shared" si="598"/>
        <v>还借款及利息</v>
      </c>
      <c r="K3769" s="345">
        <f ca="1" t="shared" si="599"/>
        <v>0</v>
      </c>
      <c r="L3769" s="345">
        <f ca="1" t="shared" si="600"/>
        <v>9564.17</v>
      </c>
      <c r="M3769" s="345">
        <f ca="1" t="shared" si="601"/>
        <v>1707203.94</v>
      </c>
      <c r="N3769" s="345">
        <f ca="1" t="shared" si="602"/>
        <v>0</v>
      </c>
    </row>
    <row r="3770" ht="14.25" hidden="1" spans="1:14">
      <c r="A3770" s="334">
        <f>档案!A3769</f>
        <v>0</v>
      </c>
      <c r="B3770" s="334">
        <f ca="1" t="shared" si="595"/>
        <v>1</v>
      </c>
      <c r="D3770" s="334">
        <f ca="1" t="shared" si="603"/>
        <v>10</v>
      </c>
      <c r="E3770" s="327">
        <f ca="1" t="shared" si="604"/>
        <v>46</v>
      </c>
      <c r="F3770" s="327" t="str">
        <f ca="1">VLOOKUP(D3770,档案!A:C,3,FALSE)</f>
        <v>武汉开明</v>
      </c>
      <c r="G3770" s="338" t="str">
        <f ca="1">VLOOKUP(D3770,档案!A:B,2,FALSE)</f>
        <v>工行武汉瀚城支行004604</v>
      </c>
      <c r="H3770" s="328">
        <f ca="1" t="shared" si="596"/>
        <v>45759</v>
      </c>
      <c r="I3770" s="344" t="str">
        <f ca="1" t="shared" si="597"/>
        <v>银行手续费</v>
      </c>
      <c r="J3770" s="344" t="str">
        <f ca="1" t="shared" si="598"/>
        <v>付日常费用</v>
      </c>
      <c r="K3770" s="345">
        <f ca="1" t="shared" si="599"/>
        <v>0</v>
      </c>
      <c r="L3770" s="345">
        <f ca="1" t="shared" si="600"/>
        <v>20</v>
      </c>
      <c r="M3770" s="345">
        <f ca="1" t="shared" si="601"/>
        <v>1707183.94</v>
      </c>
      <c r="N3770" s="345">
        <f ca="1" t="shared" si="602"/>
        <v>0</v>
      </c>
    </row>
    <row r="3771" ht="14.25" hidden="1" spans="1:14">
      <c r="A3771" s="334">
        <f>档案!A3770</f>
        <v>0</v>
      </c>
      <c r="B3771" s="334">
        <f ca="1" t="shared" si="595"/>
        <v>1</v>
      </c>
      <c r="D3771" s="334">
        <f ca="1" t="shared" si="603"/>
        <v>10</v>
      </c>
      <c r="E3771" s="327">
        <f ca="1" t="shared" si="604"/>
        <v>47</v>
      </c>
      <c r="F3771" s="327" t="str">
        <f ca="1">VLOOKUP(D3771,档案!A:C,3,FALSE)</f>
        <v>武汉开明</v>
      </c>
      <c r="G3771" s="338" t="str">
        <f ca="1">VLOOKUP(D3771,档案!A:B,2,FALSE)</f>
        <v>工行武汉瀚城支行004604</v>
      </c>
      <c r="H3771" s="328">
        <f ca="1" t="shared" si="596"/>
        <v>45760</v>
      </c>
      <c r="I3771" s="344" t="str">
        <f ca="1" t="shared" si="597"/>
        <v>银行手续费</v>
      </c>
      <c r="J3771" s="344" t="str">
        <f ca="1" t="shared" si="598"/>
        <v>付日常费用</v>
      </c>
      <c r="K3771" s="345">
        <f ca="1" t="shared" si="599"/>
        <v>0</v>
      </c>
      <c r="L3771" s="345">
        <f ca="1" t="shared" si="600"/>
        <v>15</v>
      </c>
      <c r="M3771" s="345">
        <f ca="1" t="shared" si="601"/>
        <v>1707168.94</v>
      </c>
      <c r="N3771" s="345">
        <f ca="1" t="shared" si="602"/>
        <v>0</v>
      </c>
    </row>
    <row r="3772" ht="14.25" hidden="1" spans="1:14">
      <c r="A3772" s="334">
        <f>档案!A3771</f>
        <v>0</v>
      </c>
      <c r="B3772" s="334">
        <f ca="1" t="shared" si="595"/>
        <v>1</v>
      </c>
      <c r="D3772" s="334">
        <f ca="1" t="shared" si="603"/>
        <v>10</v>
      </c>
      <c r="E3772" s="327">
        <f ca="1" t="shared" si="604"/>
        <v>48</v>
      </c>
      <c r="F3772" s="327" t="str">
        <f ca="1">VLOOKUP(D3772,档案!A:C,3,FALSE)</f>
        <v>武汉开明</v>
      </c>
      <c r="G3772" s="338" t="str">
        <f ca="1">VLOOKUP(D3772,档案!A:B,2,FALSE)</f>
        <v>工行武汉瀚城支行004604</v>
      </c>
      <c r="H3772" s="328">
        <f ca="1" t="shared" si="596"/>
        <v>45761</v>
      </c>
      <c r="I3772" s="344" t="str">
        <f ca="1" t="shared" si="597"/>
        <v>转湖北工行虹桥支行</v>
      </c>
      <c r="J3772" s="344" t="str">
        <f ca="1" t="shared" si="598"/>
        <v>转出他行或提现</v>
      </c>
      <c r="K3772" s="345">
        <f ca="1" t="shared" si="599"/>
        <v>0</v>
      </c>
      <c r="L3772" s="345">
        <f ca="1" t="shared" si="600"/>
        <v>600000</v>
      </c>
      <c r="M3772" s="345">
        <f ca="1" t="shared" si="601"/>
        <v>1107168.94</v>
      </c>
      <c r="N3772" s="345">
        <f ca="1" t="shared" si="602"/>
        <v>0</v>
      </c>
    </row>
    <row r="3773" ht="14.25" hidden="1" spans="1:14">
      <c r="A3773" s="334">
        <f>档案!A3772</f>
        <v>0</v>
      </c>
      <c r="B3773" s="334">
        <f ca="1" t="shared" si="595"/>
        <v>1</v>
      </c>
      <c r="D3773" s="334">
        <f ca="1" t="shared" si="603"/>
        <v>10</v>
      </c>
      <c r="E3773" s="327">
        <f ca="1" t="shared" si="604"/>
        <v>49</v>
      </c>
      <c r="F3773" s="327" t="str">
        <f ca="1">VLOOKUP(D3773,档案!A:C,3,FALSE)</f>
        <v>武汉开明</v>
      </c>
      <c r="G3773" s="338" t="str">
        <f ca="1">VLOOKUP(D3773,档案!A:B,2,FALSE)</f>
        <v>工行武汉瀚城支行004604</v>
      </c>
      <c r="H3773" s="328">
        <f ca="1" t="shared" si="596"/>
        <v>45761</v>
      </c>
      <c r="I3773" s="344" t="str">
        <f ca="1" t="shared" si="597"/>
        <v>转湖北工行虹桥支行</v>
      </c>
      <c r="J3773" s="344" t="str">
        <f ca="1" t="shared" si="598"/>
        <v>转出他行或提现</v>
      </c>
      <c r="K3773" s="345">
        <f ca="1" t="shared" si="599"/>
        <v>0</v>
      </c>
      <c r="L3773" s="345">
        <f ca="1" t="shared" si="600"/>
        <v>400000</v>
      </c>
      <c r="M3773" s="345">
        <f ca="1" t="shared" si="601"/>
        <v>707168.94</v>
      </c>
      <c r="N3773" s="345">
        <f ca="1" t="shared" si="602"/>
        <v>0</v>
      </c>
    </row>
    <row r="3774" ht="14.25" hidden="1" spans="1:14">
      <c r="A3774" s="334">
        <f>档案!A3773</f>
        <v>0</v>
      </c>
      <c r="B3774" s="334">
        <f ca="1" t="shared" si="595"/>
        <v>1</v>
      </c>
      <c r="D3774" s="334">
        <f ca="1" t="shared" si="603"/>
        <v>10</v>
      </c>
      <c r="E3774" s="327">
        <f ca="1" t="shared" si="604"/>
        <v>50</v>
      </c>
      <c r="F3774" s="327" t="str">
        <f ca="1">VLOOKUP(D3774,档案!A:C,3,FALSE)</f>
        <v>武汉开明</v>
      </c>
      <c r="G3774" s="338" t="str">
        <f ca="1">VLOOKUP(D3774,档案!A:B,2,FALSE)</f>
        <v>工行武汉瀚城支行004604</v>
      </c>
      <c r="H3774" s="328">
        <f ca="1" t="shared" si="596"/>
        <v>45763</v>
      </c>
      <c r="I3774" s="344" t="str">
        <f ca="1" t="shared" si="597"/>
        <v>转武汉彤烨建行</v>
      </c>
      <c r="J3774" s="344" t="str">
        <f ca="1" t="shared" si="598"/>
        <v>转出他行或提现</v>
      </c>
      <c r="K3774" s="345">
        <f ca="1" t="shared" si="599"/>
        <v>0</v>
      </c>
      <c r="L3774" s="345">
        <f ca="1" t="shared" si="600"/>
        <v>110000</v>
      </c>
      <c r="M3774" s="345">
        <f ca="1" t="shared" si="601"/>
        <v>597168.94</v>
      </c>
      <c r="N3774" s="345">
        <f ca="1" t="shared" si="602"/>
        <v>0</v>
      </c>
    </row>
    <row r="3775" ht="14.25" hidden="1" spans="1:14">
      <c r="A3775" s="334">
        <f>档案!A3774</f>
        <v>0</v>
      </c>
      <c r="B3775" s="334">
        <f ca="1" t="shared" si="595"/>
        <v>1</v>
      </c>
      <c r="D3775" s="334">
        <f ca="1" t="shared" si="603"/>
        <v>10</v>
      </c>
      <c r="E3775" s="327">
        <f ca="1" t="shared" si="604"/>
        <v>51</v>
      </c>
      <c r="F3775" s="327" t="str">
        <f ca="1">VLOOKUP(D3775,档案!A:C,3,FALSE)</f>
        <v>武汉开明</v>
      </c>
      <c r="G3775" s="338" t="str">
        <f ca="1">VLOOKUP(D3775,档案!A:B,2,FALSE)</f>
        <v>工行武汉瀚城支行004604</v>
      </c>
      <c r="H3775" s="328">
        <f ca="1" t="shared" si="596"/>
        <v>45764</v>
      </c>
      <c r="I3775" s="344" t="str">
        <f ca="1" t="shared" si="597"/>
        <v>银行手续费</v>
      </c>
      <c r="J3775" s="344" t="str">
        <f ca="1" t="shared" si="598"/>
        <v>付日常费用</v>
      </c>
      <c r="K3775" s="345">
        <f ca="1" t="shared" si="599"/>
        <v>0</v>
      </c>
      <c r="L3775" s="345">
        <f ca="1" t="shared" si="600"/>
        <v>15</v>
      </c>
      <c r="M3775" s="345">
        <f ca="1" t="shared" si="601"/>
        <v>597153.94</v>
      </c>
      <c r="N3775" s="345">
        <f ca="1" t="shared" si="602"/>
        <v>0</v>
      </c>
    </row>
    <row r="3776" ht="14.25" hidden="1" spans="1:14">
      <c r="A3776" s="334">
        <f>档案!A3775</f>
        <v>0</v>
      </c>
      <c r="B3776" s="334">
        <f ca="1" t="shared" si="595"/>
        <v>1</v>
      </c>
      <c r="D3776" s="334">
        <f ca="1" t="shared" si="603"/>
        <v>10</v>
      </c>
      <c r="E3776" s="327">
        <f ca="1" t="shared" si="604"/>
        <v>52</v>
      </c>
      <c r="F3776" s="327" t="str">
        <f ca="1">VLOOKUP(D3776,档案!A:C,3,FALSE)</f>
        <v>武汉开明</v>
      </c>
      <c r="G3776" s="338" t="str">
        <f ca="1">VLOOKUP(D3776,档案!A:B,2,FALSE)</f>
        <v>工行武汉瀚城支行004604</v>
      </c>
      <c r="H3776" s="328">
        <f ca="1" t="shared" si="596"/>
        <v>45765</v>
      </c>
      <c r="I3776" s="344" t="str">
        <f ca="1" t="shared" si="597"/>
        <v>收到武汉华夏转款</v>
      </c>
      <c r="J3776" s="344" t="str">
        <f ca="1" t="shared" si="598"/>
        <v>他行转入或存现</v>
      </c>
      <c r="K3776" s="345">
        <f ca="1" t="shared" si="599"/>
        <v>20000</v>
      </c>
      <c r="L3776" s="345">
        <f ca="1" t="shared" si="600"/>
        <v>0</v>
      </c>
      <c r="M3776" s="345">
        <f ca="1" t="shared" si="601"/>
        <v>617153.94</v>
      </c>
      <c r="N3776" s="345">
        <f ca="1" t="shared" si="602"/>
        <v>0</v>
      </c>
    </row>
    <row r="3777" ht="14.25" hidden="1" spans="1:14">
      <c r="A3777" s="334">
        <f>档案!A3776</f>
        <v>0</v>
      </c>
      <c r="B3777" s="334">
        <f ca="1" t="shared" si="595"/>
        <v>1</v>
      </c>
      <c r="D3777" s="334">
        <f ca="1" t="shared" si="603"/>
        <v>10</v>
      </c>
      <c r="E3777" s="327">
        <f ca="1" t="shared" si="604"/>
        <v>53</v>
      </c>
      <c r="F3777" s="327" t="str">
        <f ca="1">VLOOKUP(D3777,档案!A:C,3,FALSE)</f>
        <v>武汉开明</v>
      </c>
      <c r="G3777" s="338" t="str">
        <f ca="1">VLOOKUP(D3777,档案!A:B,2,FALSE)</f>
        <v>工行武汉瀚城支行004604</v>
      </c>
      <c r="H3777" s="328">
        <f ca="1" t="shared" si="596"/>
        <v>45765</v>
      </c>
      <c r="I3777" s="344" t="str">
        <f ca="1" t="shared" si="597"/>
        <v>收到武汉工行转账</v>
      </c>
      <c r="J3777" s="344" t="str">
        <f ca="1" t="shared" si="598"/>
        <v>他行转入或存现</v>
      </c>
      <c r="K3777" s="345">
        <f ca="1" t="shared" si="599"/>
        <v>20000</v>
      </c>
      <c r="L3777" s="345">
        <f ca="1" t="shared" si="600"/>
        <v>0</v>
      </c>
      <c r="M3777" s="345">
        <f ca="1" t="shared" si="601"/>
        <v>637153.94</v>
      </c>
      <c r="N3777" s="345">
        <f ca="1" t="shared" si="602"/>
        <v>0</v>
      </c>
    </row>
    <row r="3778" ht="14.25" hidden="1" spans="1:14">
      <c r="A3778" s="334">
        <f>档案!A3777</f>
        <v>0</v>
      </c>
      <c r="B3778" s="334">
        <f ca="1" t="shared" si="595"/>
        <v>1</v>
      </c>
      <c r="D3778" s="334">
        <f ca="1" t="shared" si="603"/>
        <v>10</v>
      </c>
      <c r="E3778" s="327">
        <f ca="1" t="shared" si="604"/>
        <v>54</v>
      </c>
      <c r="F3778" s="327" t="str">
        <f ca="1">VLOOKUP(D3778,档案!A:C,3,FALSE)</f>
        <v>武汉开明</v>
      </c>
      <c r="G3778" s="338" t="str">
        <f ca="1">VLOOKUP(D3778,档案!A:B,2,FALSE)</f>
        <v>工行武汉瀚城支行004604</v>
      </c>
      <c r="H3778" s="328">
        <f ca="1" t="shared" si="596"/>
        <v>45765</v>
      </c>
      <c r="I3778" s="344" t="str">
        <f ca="1" t="shared" si="597"/>
        <v>转武汉彤烨中信</v>
      </c>
      <c r="J3778" s="344" t="str">
        <f ca="1" t="shared" si="598"/>
        <v>转出他行或提现</v>
      </c>
      <c r="K3778" s="345">
        <f ca="1" t="shared" si="599"/>
        <v>0</v>
      </c>
      <c r="L3778" s="345">
        <f ca="1" t="shared" si="600"/>
        <v>590000</v>
      </c>
      <c r="M3778" s="345">
        <f ca="1" t="shared" si="601"/>
        <v>47153.9399999999</v>
      </c>
      <c r="N3778" s="345">
        <f ca="1" t="shared" si="602"/>
        <v>0</v>
      </c>
    </row>
    <row r="3779" ht="14.25" hidden="1" spans="1:14">
      <c r="A3779" s="334">
        <f>档案!A3778</f>
        <v>0</v>
      </c>
      <c r="B3779" s="334">
        <f ca="1" t="shared" ref="B3779:B3842" si="605">COUNTA(INDIRECT("'"&amp;A3779&amp;"'!a:a"))</f>
        <v>1</v>
      </c>
      <c r="D3779" s="334">
        <f ca="1" t="shared" si="603"/>
        <v>10</v>
      </c>
      <c r="E3779" s="327">
        <f ca="1" t="shared" si="604"/>
        <v>55</v>
      </c>
      <c r="F3779" s="327" t="str">
        <f ca="1">VLOOKUP(D3779,档案!A:C,3,FALSE)</f>
        <v>武汉开明</v>
      </c>
      <c r="G3779" s="338" t="str">
        <f ca="1">VLOOKUP(D3779,档案!A:B,2,FALSE)</f>
        <v>工行武汉瀚城支行004604</v>
      </c>
      <c r="H3779" s="328">
        <f ca="1" t="shared" ref="H3779:H3842" si="606">INDEX(INDIRECT("'"&amp;$D3779&amp;"'!A:g"),$E3779,COLUMN()-7)</f>
        <v>45766</v>
      </c>
      <c r="I3779" s="344" t="str">
        <f ca="1" t="shared" ref="I3779:I3842" si="607">INDEX(INDIRECT("'"&amp;$D3779&amp;"'!A:g"),$E3779,COLUMN()-7)</f>
        <v>银行手续费</v>
      </c>
      <c r="J3779" s="344" t="str">
        <f ca="1" t="shared" ref="J3779:J3842" si="608">INDEX(INDIRECT("'"&amp;$D3779&amp;"'!A:g"),$E3779,COLUMN()-7)</f>
        <v>付日常费用</v>
      </c>
      <c r="K3779" s="345">
        <f ca="1" t="shared" ref="K3779:K3842" si="609">INDEX(INDIRECT("'"&amp;$D3779&amp;"'!A:g"),$E3779,COLUMN()-7)</f>
        <v>0</v>
      </c>
      <c r="L3779" s="345">
        <f ca="1" t="shared" ref="L3779:L3842" si="610">INDEX(INDIRECT("'"&amp;$D3779&amp;"'!A:g"),$E3779,COLUMN()-7)</f>
        <v>20</v>
      </c>
      <c r="M3779" s="345">
        <f ca="1" t="shared" ref="M3779:M3842" si="611">INDEX(INDIRECT("'"&amp;$D3779&amp;"'!A:g"),$E3779,COLUMN()-7)</f>
        <v>47133.9399999999</v>
      </c>
      <c r="N3779" s="345">
        <f ca="1" t="shared" ref="N3779:N3842" si="612">INDEX(INDIRECT("'"&amp;$D3779&amp;"'!A:g"),$E3779,COLUMN()-7)</f>
        <v>0</v>
      </c>
    </row>
    <row r="3780" ht="14.25" hidden="1" spans="1:14">
      <c r="A3780" s="334">
        <f>档案!A3779</f>
        <v>0</v>
      </c>
      <c r="B3780" s="334">
        <f ca="1" t="shared" si="605"/>
        <v>1</v>
      </c>
      <c r="D3780" s="334">
        <f ca="1" t="shared" ref="D3780:D3843" si="613">IF(E3779&gt;=VLOOKUP(D3779,A:B,2,FALSE),D3779+1,D3779)</f>
        <v>10</v>
      </c>
      <c r="E3780" s="327">
        <f ca="1" t="shared" ref="E3780:E3843" si="614">IF(E3779&gt;=VLOOKUP(D3779,A:B,2,FALSE),3,E3779+1)</f>
        <v>56</v>
      </c>
      <c r="F3780" s="327" t="str">
        <f ca="1">VLOOKUP(D3780,档案!A:C,3,FALSE)</f>
        <v>武汉开明</v>
      </c>
      <c r="G3780" s="338" t="str">
        <f ca="1">VLOOKUP(D3780,档案!A:B,2,FALSE)</f>
        <v>工行武汉瀚城支行004604</v>
      </c>
      <c r="H3780" s="328">
        <f ca="1" t="shared" si="606"/>
        <v>45768</v>
      </c>
      <c r="I3780" s="344" t="str">
        <f ca="1" t="shared" si="607"/>
        <v>还贷款利息</v>
      </c>
      <c r="J3780" s="344" t="str">
        <f ca="1" t="shared" si="608"/>
        <v>还借款及利息</v>
      </c>
      <c r="K3780" s="345">
        <f ca="1" t="shared" si="609"/>
        <v>0</v>
      </c>
      <c r="L3780" s="345">
        <f ca="1" t="shared" si="610"/>
        <v>189.44</v>
      </c>
      <c r="M3780" s="345">
        <f ca="1" t="shared" si="611"/>
        <v>46944.4999999999</v>
      </c>
      <c r="N3780" s="345">
        <f ca="1" t="shared" si="612"/>
        <v>0</v>
      </c>
    </row>
    <row r="3781" ht="14.25" hidden="1" spans="1:14">
      <c r="A3781" s="334">
        <f>档案!A3780</f>
        <v>0</v>
      </c>
      <c r="B3781" s="334">
        <f ca="1" t="shared" si="605"/>
        <v>1</v>
      </c>
      <c r="D3781" s="334">
        <f ca="1" t="shared" si="613"/>
        <v>10</v>
      </c>
      <c r="E3781" s="327">
        <f ca="1" t="shared" si="614"/>
        <v>57</v>
      </c>
      <c r="F3781" s="327" t="str">
        <f ca="1">VLOOKUP(D3781,档案!A:C,3,FALSE)</f>
        <v>武汉开明</v>
      </c>
      <c r="G3781" s="338" t="str">
        <f ca="1">VLOOKUP(D3781,档案!A:B,2,FALSE)</f>
        <v>工行武汉瀚城支行004604</v>
      </c>
      <c r="H3781" s="328">
        <f ca="1" t="shared" si="606"/>
        <v>45768</v>
      </c>
      <c r="I3781" s="344" t="str">
        <f ca="1" t="shared" si="607"/>
        <v>还贷款利息</v>
      </c>
      <c r="J3781" s="344" t="str">
        <f ca="1" t="shared" si="608"/>
        <v>还借款及利息</v>
      </c>
      <c r="K3781" s="345">
        <f ca="1" t="shared" si="609"/>
        <v>0</v>
      </c>
      <c r="L3781" s="345">
        <f ca="1" t="shared" si="610"/>
        <v>1041.94</v>
      </c>
      <c r="M3781" s="345">
        <f ca="1" t="shared" si="611"/>
        <v>45902.5599999999</v>
      </c>
      <c r="N3781" s="345">
        <f ca="1" t="shared" si="612"/>
        <v>0</v>
      </c>
    </row>
    <row r="3782" ht="14.25" hidden="1" spans="1:14">
      <c r="A3782" s="334">
        <f>档案!A3781</f>
        <v>0</v>
      </c>
      <c r="B3782" s="334">
        <f ca="1" t="shared" si="605"/>
        <v>1</v>
      </c>
      <c r="D3782" s="334">
        <f ca="1" t="shared" si="613"/>
        <v>10</v>
      </c>
      <c r="E3782" s="327">
        <f ca="1" t="shared" si="614"/>
        <v>58</v>
      </c>
      <c r="F3782" s="327" t="str">
        <f ca="1">VLOOKUP(D3782,档案!A:C,3,FALSE)</f>
        <v>武汉开明</v>
      </c>
      <c r="G3782" s="338" t="str">
        <f ca="1">VLOOKUP(D3782,档案!A:B,2,FALSE)</f>
        <v>工行武汉瀚城支行004604</v>
      </c>
      <c r="H3782" s="328">
        <f ca="1" t="shared" si="606"/>
        <v>45768</v>
      </c>
      <c r="I3782" s="344" t="str">
        <f ca="1" t="shared" si="607"/>
        <v>还贷款利息</v>
      </c>
      <c r="J3782" s="344" t="str">
        <f ca="1" t="shared" si="608"/>
        <v>还借款及利息</v>
      </c>
      <c r="K3782" s="345">
        <f ca="1" t="shared" si="609"/>
        <v>0</v>
      </c>
      <c r="L3782" s="345">
        <f ca="1" t="shared" si="610"/>
        <v>1205.56</v>
      </c>
      <c r="M3782" s="345">
        <f ca="1" t="shared" si="611"/>
        <v>44696.9999999999</v>
      </c>
      <c r="N3782" s="345">
        <f ca="1" t="shared" si="612"/>
        <v>0</v>
      </c>
    </row>
    <row r="3783" ht="14.25" hidden="1" spans="1:14">
      <c r="A3783" s="334">
        <f>档案!A3782</f>
        <v>0</v>
      </c>
      <c r="B3783" s="334">
        <f ca="1" t="shared" si="605"/>
        <v>1</v>
      </c>
      <c r="D3783" s="334">
        <f ca="1" t="shared" si="613"/>
        <v>10</v>
      </c>
      <c r="E3783" s="327">
        <f ca="1" t="shared" si="614"/>
        <v>59</v>
      </c>
      <c r="F3783" s="327" t="str">
        <f ca="1">VLOOKUP(D3783,档案!A:C,3,FALSE)</f>
        <v>武汉开明</v>
      </c>
      <c r="G3783" s="338" t="str">
        <f ca="1">VLOOKUP(D3783,档案!A:B,2,FALSE)</f>
        <v>工行武汉瀚城支行004604</v>
      </c>
      <c r="H3783" s="328">
        <f ca="1" t="shared" si="606"/>
        <v>45768</v>
      </c>
      <c r="I3783" s="344" t="str">
        <f ca="1" t="shared" si="607"/>
        <v>还贷款利息</v>
      </c>
      <c r="J3783" s="344" t="str">
        <f ca="1" t="shared" si="608"/>
        <v>还借款及利息</v>
      </c>
      <c r="K3783" s="345">
        <f ca="1" t="shared" si="609"/>
        <v>0</v>
      </c>
      <c r="L3783" s="345">
        <f ca="1" t="shared" si="610"/>
        <v>232.5</v>
      </c>
      <c r="M3783" s="345">
        <f ca="1" t="shared" si="611"/>
        <v>44464.4999999999</v>
      </c>
      <c r="N3783" s="345">
        <f ca="1" t="shared" si="612"/>
        <v>0</v>
      </c>
    </row>
    <row r="3784" ht="14.25" hidden="1" spans="1:14">
      <c r="A3784" s="334">
        <f>档案!A3783</f>
        <v>0</v>
      </c>
      <c r="B3784" s="334">
        <f ca="1" t="shared" si="605"/>
        <v>1</v>
      </c>
      <c r="D3784" s="334">
        <f ca="1" t="shared" si="613"/>
        <v>10</v>
      </c>
      <c r="E3784" s="327">
        <f ca="1" t="shared" si="614"/>
        <v>60</v>
      </c>
      <c r="F3784" s="327" t="str">
        <f ca="1">VLOOKUP(D3784,档案!A:C,3,FALSE)</f>
        <v>武汉开明</v>
      </c>
      <c r="G3784" s="338" t="str">
        <f ca="1">VLOOKUP(D3784,档案!A:B,2,FALSE)</f>
        <v>工行武汉瀚城支行004604</v>
      </c>
      <c r="H3784" s="328">
        <f ca="1" t="shared" si="606"/>
        <v>45771</v>
      </c>
      <c r="I3784" s="344" t="str">
        <f ca="1" t="shared" si="607"/>
        <v>转武汉农商行</v>
      </c>
      <c r="J3784" s="344" t="str">
        <f ca="1" t="shared" si="608"/>
        <v>转出他行或提现</v>
      </c>
      <c r="K3784" s="345">
        <f ca="1" t="shared" si="609"/>
        <v>0</v>
      </c>
      <c r="L3784" s="345">
        <f ca="1" t="shared" si="610"/>
        <v>40000</v>
      </c>
      <c r="M3784" s="345">
        <f ca="1" t="shared" si="611"/>
        <v>4464.49999999994</v>
      </c>
      <c r="N3784" s="345">
        <f ca="1" t="shared" si="612"/>
        <v>0</v>
      </c>
    </row>
    <row r="3785" ht="14.25" hidden="1" spans="1:14">
      <c r="A3785" s="334">
        <f>档案!A3784</f>
        <v>0</v>
      </c>
      <c r="B3785" s="334">
        <f ca="1" t="shared" si="605"/>
        <v>1</v>
      </c>
      <c r="D3785" s="334">
        <f ca="1" t="shared" si="613"/>
        <v>10</v>
      </c>
      <c r="E3785" s="327">
        <f ca="1" t="shared" si="614"/>
        <v>61</v>
      </c>
      <c r="F3785" s="327" t="str">
        <f ca="1">VLOOKUP(D3785,档案!A:C,3,FALSE)</f>
        <v>武汉开明</v>
      </c>
      <c r="G3785" s="338" t="str">
        <f ca="1">VLOOKUP(D3785,档案!A:B,2,FALSE)</f>
        <v>工行武汉瀚城支行004604</v>
      </c>
      <c r="H3785" s="328">
        <f ca="1" t="shared" si="606"/>
        <v>45771</v>
      </c>
      <c r="I3785" s="344" t="str">
        <f ca="1" t="shared" si="607"/>
        <v>银行手续费</v>
      </c>
      <c r="J3785" s="344" t="str">
        <f ca="1" t="shared" si="608"/>
        <v>付日常费用</v>
      </c>
      <c r="K3785" s="345">
        <f ca="1" t="shared" si="609"/>
        <v>0</v>
      </c>
      <c r="L3785" s="345">
        <f ca="1" t="shared" si="610"/>
        <v>9</v>
      </c>
      <c r="M3785" s="345">
        <f ca="1" t="shared" si="611"/>
        <v>4455.49999999994</v>
      </c>
      <c r="N3785" s="345">
        <f ca="1" t="shared" si="612"/>
        <v>0</v>
      </c>
    </row>
    <row r="3786" ht="14.25" hidden="1" spans="1:14">
      <c r="A3786" s="334">
        <f>档案!A3785</f>
        <v>0</v>
      </c>
      <c r="B3786" s="334">
        <f ca="1" t="shared" si="605"/>
        <v>1</v>
      </c>
      <c r="D3786" s="334">
        <f ca="1" t="shared" si="613"/>
        <v>10</v>
      </c>
      <c r="E3786" s="327">
        <f ca="1" t="shared" si="614"/>
        <v>62</v>
      </c>
      <c r="F3786" s="327" t="str">
        <f ca="1">VLOOKUP(D3786,档案!A:C,3,FALSE)</f>
        <v>武汉开明</v>
      </c>
      <c r="G3786" s="338" t="str">
        <f ca="1">VLOOKUP(D3786,档案!A:B,2,FALSE)</f>
        <v>工行武汉瀚城支行004604</v>
      </c>
      <c r="H3786" s="328">
        <f ca="1" t="shared" si="606"/>
        <v>45796</v>
      </c>
      <c r="I3786" s="344" t="str">
        <f ca="1" t="shared" si="607"/>
        <v>收到武汉农商行转款</v>
      </c>
      <c r="J3786" s="344" t="str">
        <f ca="1" t="shared" si="608"/>
        <v>他行转入或存现</v>
      </c>
      <c r="K3786" s="345">
        <f ca="1" t="shared" si="609"/>
        <v>20000</v>
      </c>
      <c r="L3786" s="345">
        <f ca="1" t="shared" si="610"/>
        <v>0</v>
      </c>
      <c r="M3786" s="345">
        <f ca="1" t="shared" si="611"/>
        <v>24455.4999999999</v>
      </c>
      <c r="N3786" s="345">
        <f ca="1" t="shared" si="612"/>
        <v>0</v>
      </c>
    </row>
    <row r="3787" ht="14.25" hidden="1" spans="1:14">
      <c r="A3787" s="334">
        <f>档案!A3786</f>
        <v>0</v>
      </c>
      <c r="B3787" s="334">
        <f ca="1" t="shared" si="605"/>
        <v>1</v>
      </c>
      <c r="D3787" s="334">
        <f ca="1" t="shared" si="613"/>
        <v>10</v>
      </c>
      <c r="E3787" s="327">
        <f ca="1" t="shared" si="614"/>
        <v>63</v>
      </c>
      <c r="F3787" s="327" t="str">
        <f ca="1">VLOOKUP(D3787,档案!A:C,3,FALSE)</f>
        <v>武汉开明</v>
      </c>
      <c r="G3787" s="338" t="str">
        <f ca="1">VLOOKUP(D3787,档案!A:B,2,FALSE)</f>
        <v>工行武汉瀚城支行004604</v>
      </c>
      <c r="H3787" s="328">
        <f ca="1" t="shared" si="606"/>
        <v>45797</v>
      </c>
      <c r="I3787" s="344" t="str">
        <f ca="1" t="shared" si="607"/>
        <v>还贷款利息</v>
      </c>
      <c r="J3787" s="344" t="str">
        <f ca="1" t="shared" si="608"/>
        <v>还借款及利息</v>
      </c>
      <c r="K3787" s="345">
        <f ca="1" t="shared" si="609"/>
        <v>0</v>
      </c>
      <c r="L3787" s="345">
        <f ca="1" t="shared" si="610"/>
        <v>775</v>
      </c>
      <c r="M3787" s="345">
        <f ca="1" t="shared" si="611"/>
        <v>23680.4999999999</v>
      </c>
      <c r="N3787" s="345">
        <f ca="1" t="shared" si="612"/>
        <v>0</v>
      </c>
    </row>
    <row r="3788" ht="14.25" hidden="1" spans="1:14">
      <c r="A3788" s="334">
        <f>档案!A3787</f>
        <v>0</v>
      </c>
      <c r="B3788" s="334">
        <f ca="1" t="shared" si="605"/>
        <v>1</v>
      </c>
      <c r="D3788" s="334">
        <f ca="1" t="shared" si="613"/>
        <v>10</v>
      </c>
      <c r="E3788" s="327">
        <f ca="1" t="shared" si="614"/>
        <v>64</v>
      </c>
      <c r="F3788" s="327" t="str">
        <f ca="1">VLOOKUP(D3788,档案!A:C,3,FALSE)</f>
        <v>武汉开明</v>
      </c>
      <c r="G3788" s="338" t="str">
        <f ca="1">VLOOKUP(D3788,档案!A:B,2,FALSE)</f>
        <v>工行武汉瀚城支行004604</v>
      </c>
      <c r="H3788" s="328">
        <f ca="1" t="shared" si="606"/>
        <v>45797</v>
      </c>
      <c r="I3788" s="344" t="str">
        <f ca="1" t="shared" si="607"/>
        <v>还贷款利息</v>
      </c>
      <c r="J3788" s="344" t="str">
        <f ca="1" t="shared" si="608"/>
        <v>还借款及利息</v>
      </c>
      <c r="K3788" s="345">
        <f ca="1" t="shared" si="609"/>
        <v>0</v>
      </c>
      <c r="L3788" s="345">
        <f ca="1" t="shared" si="610"/>
        <v>3616.67</v>
      </c>
      <c r="M3788" s="345">
        <f ca="1" t="shared" si="611"/>
        <v>20063.8299999999</v>
      </c>
      <c r="N3788" s="345">
        <f ca="1" t="shared" si="612"/>
        <v>0</v>
      </c>
    </row>
    <row r="3789" ht="14.25" hidden="1" spans="1:14">
      <c r="A3789" s="334">
        <f>档案!A3788</f>
        <v>0</v>
      </c>
      <c r="B3789" s="334">
        <f ca="1" t="shared" si="605"/>
        <v>1</v>
      </c>
      <c r="D3789" s="334">
        <f ca="1" t="shared" si="613"/>
        <v>10</v>
      </c>
      <c r="E3789" s="327">
        <f ca="1" t="shared" si="614"/>
        <v>65</v>
      </c>
      <c r="F3789" s="327" t="str">
        <f ca="1">VLOOKUP(D3789,档案!A:C,3,FALSE)</f>
        <v>武汉开明</v>
      </c>
      <c r="G3789" s="338" t="str">
        <f ca="1">VLOOKUP(D3789,档案!A:B,2,FALSE)</f>
        <v>工行武汉瀚城支行004604</v>
      </c>
      <c r="H3789" s="328">
        <f ca="1" t="shared" si="606"/>
        <v>45797</v>
      </c>
      <c r="I3789" s="344" t="str">
        <f ca="1" t="shared" si="607"/>
        <v>还贷款利息</v>
      </c>
      <c r="J3789" s="344" t="str">
        <f ca="1" t="shared" si="608"/>
        <v>还借款及利息</v>
      </c>
      <c r="K3789" s="345">
        <f ca="1" t="shared" si="609"/>
        <v>0</v>
      </c>
      <c r="L3789" s="345">
        <f ca="1" t="shared" si="610"/>
        <v>2841.67</v>
      </c>
      <c r="M3789" s="345">
        <f ca="1" t="shared" si="611"/>
        <v>17222.1599999999</v>
      </c>
      <c r="N3789" s="345">
        <f ca="1" t="shared" si="612"/>
        <v>0</v>
      </c>
    </row>
    <row r="3790" ht="14.25" hidden="1" spans="1:14">
      <c r="A3790" s="334">
        <f>档案!A3789</f>
        <v>0</v>
      </c>
      <c r="B3790" s="334">
        <f ca="1" t="shared" si="605"/>
        <v>1</v>
      </c>
      <c r="D3790" s="334">
        <f ca="1" t="shared" si="613"/>
        <v>10</v>
      </c>
      <c r="E3790" s="327">
        <f ca="1" t="shared" si="614"/>
        <v>66</v>
      </c>
      <c r="F3790" s="327" t="str">
        <f ca="1">VLOOKUP(D3790,档案!A:C,3,FALSE)</f>
        <v>武汉开明</v>
      </c>
      <c r="G3790" s="338" t="str">
        <f ca="1">VLOOKUP(D3790,档案!A:B,2,FALSE)</f>
        <v>工行武汉瀚城支行004604</v>
      </c>
      <c r="H3790" s="328">
        <f ca="1" t="shared" si="606"/>
        <v>45797</v>
      </c>
      <c r="I3790" s="344" t="str">
        <f ca="1" t="shared" si="607"/>
        <v>还贷款利息</v>
      </c>
      <c r="J3790" s="344" t="str">
        <f ca="1" t="shared" si="608"/>
        <v>还借款及利息</v>
      </c>
      <c r="K3790" s="345">
        <f ca="1" t="shared" si="609"/>
        <v>0</v>
      </c>
      <c r="L3790" s="345">
        <f ca="1" t="shared" si="610"/>
        <v>516.67</v>
      </c>
      <c r="M3790" s="345">
        <f ca="1" t="shared" si="611"/>
        <v>16705.4899999999</v>
      </c>
      <c r="N3790" s="345">
        <f ca="1" t="shared" si="612"/>
        <v>0</v>
      </c>
    </row>
    <row r="3791" ht="14.25" hidden="1" spans="1:14">
      <c r="A3791" s="334">
        <f>档案!A3790</f>
        <v>0</v>
      </c>
      <c r="B3791" s="334">
        <f ca="1" t="shared" si="605"/>
        <v>1</v>
      </c>
      <c r="D3791" s="334">
        <f ca="1" t="shared" si="613"/>
        <v>10</v>
      </c>
      <c r="E3791" s="327">
        <f ca="1" t="shared" si="614"/>
        <v>67</v>
      </c>
      <c r="F3791" s="327" t="str">
        <f ca="1">VLOOKUP(D3791,档案!A:C,3,FALSE)</f>
        <v>武汉开明</v>
      </c>
      <c r="G3791" s="338" t="str">
        <f ca="1">VLOOKUP(D3791,档案!A:B,2,FALSE)</f>
        <v>工行武汉瀚城支行004604</v>
      </c>
      <c r="H3791" s="328">
        <f ca="1" t="shared" si="606"/>
        <v>45807</v>
      </c>
      <c r="I3791" s="344" t="str">
        <f ca="1" t="shared" si="607"/>
        <v>工行证书缴费</v>
      </c>
      <c r="J3791" s="344" t="str">
        <f ca="1" t="shared" si="608"/>
        <v>付日常费用</v>
      </c>
      <c r="K3791" s="345">
        <f ca="1" t="shared" si="609"/>
        <v>0</v>
      </c>
      <c r="L3791" s="345">
        <f ca="1" t="shared" si="610"/>
        <v>100</v>
      </c>
      <c r="M3791" s="345">
        <f ca="1" t="shared" si="611"/>
        <v>16605.4899999999</v>
      </c>
      <c r="N3791" s="345">
        <f ca="1" t="shared" si="612"/>
        <v>0</v>
      </c>
    </row>
    <row r="3792" ht="14.25" hidden="1" spans="1:14">
      <c r="A3792" s="334">
        <f>档案!A3791</f>
        <v>0</v>
      </c>
      <c r="B3792" s="334">
        <f ca="1" t="shared" si="605"/>
        <v>1</v>
      </c>
      <c r="D3792" s="334">
        <f ca="1" t="shared" si="613"/>
        <v>10</v>
      </c>
      <c r="E3792" s="327">
        <f ca="1" t="shared" si="614"/>
        <v>68</v>
      </c>
      <c r="F3792" s="327" t="str">
        <f ca="1">VLOOKUP(D3792,档案!A:C,3,FALSE)</f>
        <v>武汉开明</v>
      </c>
      <c r="G3792" s="338" t="str">
        <f ca="1">VLOOKUP(D3792,档案!A:B,2,FALSE)</f>
        <v>工行武汉瀚城支行004604</v>
      </c>
      <c r="H3792" s="328">
        <f ca="1" t="shared" si="606"/>
        <v>45807</v>
      </c>
      <c r="I3792" s="344" t="str">
        <f ca="1" t="shared" si="607"/>
        <v>转湖北岚丹中信</v>
      </c>
      <c r="J3792" s="344" t="str">
        <f ca="1" t="shared" si="608"/>
        <v>转出他行或提现</v>
      </c>
      <c r="K3792" s="345">
        <f ca="1" t="shared" si="609"/>
        <v>0</v>
      </c>
      <c r="L3792" s="345">
        <f ca="1" t="shared" si="610"/>
        <v>6000</v>
      </c>
      <c r="M3792" s="345">
        <f ca="1" t="shared" si="611"/>
        <v>10605.4899999999</v>
      </c>
      <c r="N3792" s="345">
        <f ca="1" t="shared" si="612"/>
        <v>0</v>
      </c>
    </row>
    <row r="3793" ht="14.25" hidden="1" spans="1:14">
      <c r="A3793" s="334">
        <f>档案!A3792</f>
        <v>0</v>
      </c>
      <c r="B3793" s="334">
        <f ca="1" t="shared" si="605"/>
        <v>1</v>
      </c>
      <c r="D3793" s="334">
        <f ca="1" t="shared" si="613"/>
        <v>10</v>
      </c>
      <c r="E3793" s="327">
        <f ca="1" t="shared" si="614"/>
        <v>69</v>
      </c>
      <c r="F3793" s="327" t="str">
        <f ca="1">VLOOKUP(D3793,档案!A:C,3,FALSE)</f>
        <v>武汉开明</v>
      </c>
      <c r="G3793" s="338" t="str">
        <f ca="1">VLOOKUP(D3793,档案!A:B,2,FALSE)</f>
        <v>工行武汉瀚城支行004604</v>
      </c>
      <c r="H3793" s="328">
        <f ca="1" t="shared" si="606"/>
        <v>45807</v>
      </c>
      <c r="I3793" s="344" t="str">
        <f ca="1" t="shared" si="607"/>
        <v>转湖北工行西山</v>
      </c>
      <c r="J3793" s="344" t="str">
        <f ca="1" t="shared" si="608"/>
        <v>转出他行或提现</v>
      </c>
      <c r="K3793" s="345">
        <f ca="1" t="shared" si="609"/>
        <v>0</v>
      </c>
      <c r="L3793" s="345">
        <f ca="1" t="shared" si="610"/>
        <v>10000</v>
      </c>
      <c r="M3793" s="345">
        <f ca="1" t="shared" si="611"/>
        <v>605.489999999947</v>
      </c>
      <c r="N3793" s="345">
        <f ca="1" t="shared" si="612"/>
        <v>0</v>
      </c>
    </row>
    <row r="3794" ht="14.25" hidden="1" spans="1:14">
      <c r="A3794" s="334">
        <f>档案!A3793</f>
        <v>0</v>
      </c>
      <c r="B3794" s="334">
        <f ca="1" t="shared" si="605"/>
        <v>1</v>
      </c>
      <c r="D3794" s="334">
        <f ca="1" t="shared" si="613"/>
        <v>10</v>
      </c>
      <c r="E3794" s="327">
        <f ca="1" t="shared" si="614"/>
        <v>70</v>
      </c>
      <c r="F3794" s="327" t="str">
        <f ca="1">VLOOKUP(D3794,档案!A:C,3,FALSE)</f>
        <v>武汉开明</v>
      </c>
      <c r="G3794" s="338" t="str">
        <f ca="1">VLOOKUP(D3794,档案!A:B,2,FALSE)</f>
        <v>工行武汉瀚城支行004604</v>
      </c>
      <c r="H3794" s="328">
        <f ca="1" t="shared" si="606"/>
        <v>45807</v>
      </c>
      <c r="I3794" s="344" t="str">
        <f ca="1" t="shared" si="607"/>
        <v>银行手续费</v>
      </c>
      <c r="J3794" s="344" t="str">
        <f ca="1" t="shared" si="608"/>
        <v>付日常费用</v>
      </c>
      <c r="K3794" s="345">
        <f ca="1" t="shared" si="609"/>
        <v>0</v>
      </c>
      <c r="L3794" s="345">
        <f ca="1" t="shared" si="610"/>
        <v>4.5</v>
      </c>
      <c r="M3794" s="345">
        <f ca="1" t="shared" si="611"/>
        <v>600.989999999947</v>
      </c>
      <c r="N3794" s="345">
        <f ca="1" t="shared" si="612"/>
        <v>0</v>
      </c>
    </row>
    <row r="3795" ht="14.25" hidden="1" spans="1:14">
      <c r="A3795" s="334">
        <f>档案!A3794</f>
        <v>0</v>
      </c>
      <c r="B3795" s="334">
        <f ca="1" t="shared" si="605"/>
        <v>1</v>
      </c>
      <c r="D3795" s="334">
        <f ca="1" t="shared" si="613"/>
        <v>10</v>
      </c>
      <c r="E3795" s="327">
        <f ca="1" t="shared" si="614"/>
        <v>71</v>
      </c>
      <c r="F3795" s="327" t="str">
        <f ca="1">VLOOKUP(D3795,档案!A:C,3,FALSE)</f>
        <v>武汉开明</v>
      </c>
      <c r="G3795" s="338" t="str">
        <f ca="1">VLOOKUP(D3795,档案!A:B,2,FALSE)</f>
        <v>工行武汉瀚城支行004604</v>
      </c>
      <c r="H3795" s="328">
        <f ca="1" t="shared" si="606"/>
        <v>45818</v>
      </c>
      <c r="I3795" s="344" t="str">
        <f ca="1" t="shared" si="607"/>
        <v>收到云南昆钢嘉华水泥建材有限公司退保证金</v>
      </c>
      <c r="J3795" s="344" t="str">
        <f ca="1" t="shared" si="608"/>
        <v>投标保证金回款</v>
      </c>
      <c r="K3795" s="345">
        <f ca="1" t="shared" si="609"/>
        <v>7000</v>
      </c>
      <c r="L3795" s="345">
        <f ca="1" t="shared" si="610"/>
        <v>0</v>
      </c>
      <c r="M3795" s="345">
        <f ca="1" t="shared" si="611"/>
        <v>7600.98999999995</v>
      </c>
      <c r="N3795" s="345">
        <f ca="1" t="shared" si="612"/>
        <v>0</v>
      </c>
    </row>
    <row r="3796" ht="14.25" hidden="1" spans="1:14">
      <c r="A3796" s="334">
        <f>档案!A3795</f>
        <v>0</v>
      </c>
      <c r="B3796" s="334">
        <f ca="1" t="shared" si="605"/>
        <v>1</v>
      </c>
      <c r="D3796" s="334">
        <f ca="1" t="shared" si="613"/>
        <v>10</v>
      </c>
      <c r="E3796" s="327">
        <f ca="1" t="shared" si="614"/>
        <v>72</v>
      </c>
      <c r="F3796" s="327" t="str">
        <f ca="1">VLOOKUP(D3796,档案!A:C,3,FALSE)</f>
        <v>武汉开明</v>
      </c>
      <c r="G3796" s="338" t="str">
        <f ca="1">VLOOKUP(D3796,档案!A:B,2,FALSE)</f>
        <v>工行武汉瀚城支行004604</v>
      </c>
      <c r="H3796" s="328">
        <f ca="1" t="shared" si="606"/>
        <v>45826</v>
      </c>
      <c r="I3796" s="344" t="str">
        <f ca="1" t="shared" si="607"/>
        <v>收到武汉农商行转款</v>
      </c>
      <c r="J3796" s="344" t="str">
        <f ca="1" t="shared" si="608"/>
        <v>他行转入或存现</v>
      </c>
      <c r="K3796" s="345">
        <f ca="1" t="shared" si="609"/>
        <v>5000</v>
      </c>
      <c r="L3796" s="345">
        <f ca="1" t="shared" si="610"/>
        <v>0</v>
      </c>
      <c r="M3796" s="345">
        <f ca="1" t="shared" si="611"/>
        <v>12600.9899999999</v>
      </c>
      <c r="N3796" s="345">
        <f ca="1" t="shared" si="612"/>
        <v>0</v>
      </c>
    </row>
    <row r="3797" ht="14.25" hidden="1" spans="1:14">
      <c r="A3797" s="334">
        <f>档案!A3796</f>
        <v>0</v>
      </c>
      <c r="B3797" s="334">
        <f ca="1" t="shared" si="605"/>
        <v>1</v>
      </c>
      <c r="D3797" s="334">
        <f ca="1" t="shared" si="613"/>
        <v>10</v>
      </c>
      <c r="E3797" s="327">
        <f ca="1" t="shared" si="614"/>
        <v>73</v>
      </c>
      <c r="F3797" s="327" t="str">
        <f ca="1">VLOOKUP(D3797,档案!A:C,3,FALSE)</f>
        <v>武汉开明</v>
      </c>
      <c r="G3797" s="338" t="str">
        <f ca="1">VLOOKUP(D3797,档案!A:B,2,FALSE)</f>
        <v>工行武汉瀚城支行004604</v>
      </c>
      <c r="H3797" s="328">
        <f ca="1" t="shared" si="606"/>
        <v>45827</v>
      </c>
      <c r="I3797" s="344" t="str">
        <f ca="1" t="shared" si="607"/>
        <v>收款武汉邮政转款</v>
      </c>
      <c r="J3797" s="344" t="str">
        <f ca="1" t="shared" si="608"/>
        <v>他行转入或存现</v>
      </c>
      <c r="K3797" s="345">
        <f ca="1" t="shared" si="609"/>
        <v>10</v>
      </c>
      <c r="L3797" s="345">
        <f ca="1" t="shared" si="610"/>
        <v>0</v>
      </c>
      <c r="M3797" s="345">
        <f ca="1" t="shared" si="611"/>
        <v>12610.9899999999</v>
      </c>
      <c r="N3797" s="345">
        <f ca="1" t="shared" si="612"/>
        <v>0</v>
      </c>
    </row>
    <row r="3798" ht="14.25" hidden="1" spans="1:14">
      <c r="A3798" s="334">
        <f>档案!A3797</f>
        <v>0</v>
      </c>
      <c r="B3798" s="334">
        <f ca="1" t="shared" si="605"/>
        <v>1</v>
      </c>
      <c r="D3798" s="334">
        <f ca="1" t="shared" si="613"/>
        <v>10</v>
      </c>
      <c r="E3798" s="327">
        <f ca="1" t="shared" si="614"/>
        <v>74</v>
      </c>
      <c r="F3798" s="327" t="str">
        <f ca="1">VLOOKUP(D3798,档案!A:C,3,FALSE)</f>
        <v>武汉开明</v>
      </c>
      <c r="G3798" s="338" t="str">
        <f ca="1">VLOOKUP(D3798,档案!A:B,2,FALSE)</f>
        <v>工行武汉瀚城支行004604</v>
      </c>
      <c r="H3798" s="328">
        <f ca="1" t="shared" si="606"/>
        <v>45828</v>
      </c>
      <c r="I3798" s="344" t="str">
        <f ca="1" t="shared" si="607"/>
        <v>收款武汉农商行转款</v>
      </c>
      <c r="J3798" s="344" t="str">
        <f ca="1" t="shared" si="608"/>
        <v>他行转入或存现</v>
      </c>
      <c r="K3798" s="345">
        <f ca="1" t="shared" si="609"/>
        <v>10000</v>
      </c>
      <c r="L3798" s="345">
        <f ca="1" t="shared" si="610"/>
        <v>0</v>
      </c>
      <c r="M3798" s="345">
        <f ca="1" t="shared" si="611"/>
        <v>22610.9899999999</v>
      </c>
      <c r="N3798" s="345">
        <f ca="1" t="shared" si="612"/>
        <v>0</v>
      </c>
    </row>
    <row r="3799" ht="14.25" hidden="1" spans="1:14">
      <c r="A3799" s="334">
        <f>档案!A3798</f>
        <v>0</v>
      </c>
      <c r="B3799" s="334">
        <f ca="1" t="shared" si="605"/>
        <v>1</v>
      </c>
      <c r="D3799" s="334">
        <f ca="1" t="shared" si="613"/>
        <v>10</v>
      </c>
      <c r="E3799" s="327">
        <f ca="1" t="shared" si="614"/>
        <v>75</v>
      </c>
      <c r="F3799" s="327" t="str">
        <f ca="1">VLOOKUP(D3799,档案!A:C,3,FALSE)</f>
        <v>武汉开明</v>
      </c>
      <c r="G3799" s="338" t="str">
        <f ca="1">VLOOKUP(D3799,档案!A:B,2,FALSE)</f>
        <v>工行武汉瀚城支行004604</v>
      </c>
      <c r="H3799" s="328">
        <f ca="1" t="shared" si="606"/>
        <v>45828</v>
      </c>
      <c r="I3799" s="344" t="str">
        <f ca="1" t="shared" si="607"/>
        <v>还贷款利息</v>
      </c>
      <c r="J3799" s="344" t="str">
        <f ca="1" t="shared" si="608"/>
        <v>还借款及利息</v>
      </c>
      <c r="K3799" s="345">
        <f ca="1" t="shared" si="609"/>
        <v>0</v>
      </c>
      <c r="L3799" s="345">
        <f ca="1" t="shared" si="610"/>
        <v>533.89</v>
      </c>
      <c r="M3799" s="345">
        <f ca="1" t="shared" si="611"/>
        <v>22077.0999999999</v>
      </c>
      <c r="N3799" s="345">
        <f ca="1" t="shared" si="612"/>
        <v>0</v>
      </c>
    </row>
    <row r="3800" ht="14.25" hidden="1" spans="1:14">
      <c r="A3800" s="334">
        <f>档案!A3799</f>
        <v>0</v>
      </c>
      <c r="B3800" s="334">
        <f ca="1" t="shared" si="605"/>
        <v>1</v>
      </c>
      <c r="D3800" s="334">
        <f ca="1" t="shared" si="613"/>
        <v>10</v>
      </c>
      <c r="E3800" s="327">
        <f ca="1" t="shared" si="614"/>
        <v>76</v>
      </c>
      <c r="F3800" s="327" t="str">
        <f ca="1">VLOOKUP(D3800,档案!A:C,3,FALSE)</f>
        <v>武汉开明</v>
      </c>
      <c r="G3800" s="338" t="str">
        <f ca="1">VLOOKUP(D3800,档案!A:B,2,FALSE)</f>
        <v>工行武汉瀚城支行004604</v>
      </c>
      <c r="H3800" s="328">
        <f ca="1" t="shared" si="606"/>
        <v>45828</v>
      </c>
      <c r="I3800" s="344" t="str">
        <f ca="1" t="shared" si="607"/>
        <v>还贷款利息</v>
      </c>
      <c r="J3800" s="344" t="str">
        <f ca="1" t="shared" si="608"/>
        <v>还借款及利息</v>
      </c>
      <c r="K3800" s="345">
        <f ca="1" t="shared" si="609"/>
        <v>0</v>
      </c>
      <c r="L3800" s="345">
        <f ca="1" t="shared" si="610"/>
        <v>2936.39</v>
      </c>
      <c r="M3800" s="345">
        <f ca="1" t="shared" si="611"/>
        <v>19140.7099999999</v>
      </c>
      <c r="N3800" s="345">
        <f ca="1" t="shared" si="612"/>
        <v>0</v>
      </c>
    </row>
    <row r="3801" ht="14.25" hidden="1" spans="1:14">
      <c r="A3801" s="334">
        <f>档案!A3800</f>
        <v>0</v>
      </c>
      <c r="B3801" s="334">
        <f ca="1" t="shared" si="605"/>
        <v>1</v>
      </c>
      <c r="D3801" s="334">
        <f ca="1" t="shared" si="613"/>
        <v>10</v>
      </c>
      <c r="E3801" s="327">
        <f ca="1" t="shared" si="614"/>
        <v>77</v>
      </c>
      <c r="F3801" s="327" t="str">
        <f ca="1">VLOOKUP(D3801,档案!A:C,3,FALSE)</f>
        <v>武汉开明</v>
      </c>
      <c r="G3801" s="338" t="str">
        <f ca="1">VLOOKUP(D3801,档案!A:B,2,FALSE)</f>
        <v>工行武汉瀚城支行004604</v>
      </c>
      <c r="H3801" s="328">
        <f ca="1" t="shared" si="606"/>
        <v>45828</v>
      </c>
      <c r="I3801" s="344" t="str">
        <f ca="1" t="shared" si="607"/>
        <v>还贷款利息</v>
      </c>
      <c r="J3801" s="344" t="str">
        <f ca="1" t="shared" si="608"/>
        <v>还借款及利息</v>
      </c>
      <c r="K3801" s="345">
        <f ca="1" t="shared" si="609"/>
        <v>0</v>
      </c>
      <c r="L3801" s="345">
        <f ca="1" t="shared" si="610"/>
        <v>3737.22</v>
      </c>
      <c r="M3801" s="345">
        <f ca="1" t="shared" si="611"/>
        <v>15403.4899999999</v>
      </c>
      <c r="N3801" s="345">
        <f ca="1" t="shared" si="612"/>
        <v>0</v>
      </c>
    </row>
    <row r="3802" ht="14.25" hidden="1" spans="1:14">
      <c r="A3802" s="334">
        <f>档案!A3801</f>
        <v>0</v>
      </c>
      <c r="B3802" s="334">
        <f ca="1" t="shared" si="605"/>
        <v>1</v>
      </c>
      <c r="D3802" s="334">
        <f ca="1" t="shared" si="613"/>
        <v>10</v>
      </c>
      <c r="E3802" s="327">
        <f ca="1" t="shared" si="614"/>
        <v>78</v>
      </c>
      <c r="F3802" s="327" t="str">
        <f ca="1">VLOOKUP(D3802,档案!A:C,3,FALSE)</f>
        <v>武汉开明</v>
      </c>
      <c r="G3802" s="338" t="str">
        <f ca="1">VLOOKUP(D3802,档案!A:B,2,FALSE)</f>
        <v>工行武汉瀚城支行004604</v>
      </c>
      <c r="H3802" s="328">
        <f ca="1" t="shared" si="606"/>
        <v>45828</v>
      </c>
      <c r="I3802" s="344" t="str">
        <f ca="1" t="shared" si="607"/>
        <v>还贷款利息</v>
      </c>
      <c r="J3802" s="344" t="str">
        <f ca="1" t="shared" si="608"/>
        <v>还借款及利息</v>
      </c>
      <c r="K3802" s="345">
        <f ca="1" t="shared" si="609"/>
        <v>0</v>
      </c>
      <c r="L3802" s="345">
        <f ca="1" t="shared" si="610"/>
        <v>800.83</v>
      </c>
      <c r="M3802" s="345">
        <f ca="1" t="shared" si="611"/>
        <v>14602.6599999999</v>
      </c>
      <c r="N3802" s="345">
        <f ca="1" t="shared" si="612"/>
        <v>0</v>
      </c>
    </row>
    <row r="3803" ht="14.25" hidden="1" spans="1:14">
      <c r="A3803" s="334">
        <f>档案!A3802</f>
        <v>0</v>
      </c>
      <c r="B3803" s="334">
        <f ca="1" t="shared" si="605"/>
        <v>1</v>
      </c>
      <c r="D3803" s="334">
        <f ca="1" t="shared" si="613"/>
        <v>10</v>
      </c>
      <c r="E3803" s="327">
        <f ca="1" t="shared" si="614"/>
        <v>79</v>
      </c>
      <c r="F3803" s="327" t="str">
        <f ca="1">VLOOKUP(D3803,档案!A:C,3,FALSE)</f>
        <v>武汉开明</v>
      </c>
      <c r="G3803" s="338" t="str">
        <f ca="1">VLOOKUP(D3803,档案!A:B,2,FALSE)</f>
        <v>工行武汉瀚城支行004604</v>
      </c>
      <c r="H3803" s="328">
        <f ca="1" t="shared" si="606"/>
        <v>45828</v>
      </c>
      <c r="I3803" s="344" t="str">
        <f ca="1" t="shared" si="607"/>
        <v>收到银行结息收入</v>
      </c>
      <c r="J3803" s="344" t="str">
        <f ca="1" t="shared" si="608"/>
        <v>其他收款</v>
      </c>
      <c r="K3803" s="345">
        <f ca="1" t="shared" si="609"/>
        <v>68.43</v>
      </c>
      <c r="L3803" s="345">
        <f ca="1" t="shared" si="610"/>
        <v>0</v>
      </c>
      <c r="M3803" s="345">
        <f ca="1" t="shared" si="611"/>
        <v>14671.0899999999</v>
      </c>
      <c r="N3803" s="345">
        <f ca="1" t="shared" si="612"/>
        <v>0</v>
      </c>
    </row>
    <row r="3804" ht="14.25" hidden="1" spans="1:14">
      <c r="A3804" s="334">
        <f>档案!A3803</f>
        <v>0</v>
      </c>
      <c r="B3804" s="334">
        <f ca="1" t="shared" si="605"/>
        <v>1</v>
      </c>
      <c r="D3804" s="334">
        <f ca="1" t="shared" si="613"/>
        <v>10</v>
      </c>
      <c r="E3804" s="327">
        <f ca="1" t="shared" si="614"/>
        <v>80</v>
      </c>
      <c r="F3804" s="327" t="str">
        <f ca="1">VLOOKUP(D3804,档案!A:C,3,FALSE)</f>
        <v>武汉开明</v>
      </c>
      <c r="G3804" s="338" t="str">
        <f ca="1">VLOOKUP(D3804,档案!A:B,2,FALSE)</f>
        <v>工行武汉瀚城支行004604</v>
      </c>
      <c r="H3804" s="328">
        <f ca="1" t="shared" si="606"/>
        <v>45828</v>
      </c>
      <c r="I3804" s="344" t="str">
        <f ca="1" t="shared" si="607"/>
        <v>网银注册服务费</v>
      </c>
      <c r="J3804" s="344" t="str">
        <f ca="1" t="shared" si="608"/>
        <v>付日常费用</v>
      </c>
      <c r="K3804" s="345">
        <f ca="1" t="shared" si="609"/>
        <v>0</v>
      </c>
      <c r="L3804" s="345">
        <f ca="1" t="shared" si="610"/>
        <v>5</v>
      </c>
      <c r="M3804" s="345">
        <f ca="1" t="shared" si="611"/>
        <v>14666.0899999999</v>
      </c>
      <c r="N3804" s="345">
        <f ca="1" t="shared" si="612"/>
        <v>0</v>
      </c>
    </row>
    <row r="3805" ht="14.25" hidden="1" spans="1:14">
      <c r="A3805" s="334">
        <f>档案!A3804</f>
        <v>0</v>
      </c>
      <c r="B3805" s="334">
        <f ca="1" t="shared" si="605"/>
        <v>1</v>
      </c>
      <c r="D3805" s="334">
        <f ca="1" t="shared" si="613"/>
        <v>10</v>
      </c>
      <c r="E3805" s="327">
        <f ca="1" t="shared" si="614"/>
        <v>81</v>
      </c>
      <c r="F3805" s="327" t="str">
        <f ca="1">VLOOKUP(D3805,档案!A:C,3,FALSE)</f>
        <v>武汉开明</v>
      </c>
      <c r="G3805" s="338" t="str">
        <f ca="1">VLOOKUP(D3805,档案!A:B,2,FALSE)</f>
        <v>工行武汉瀚城支行004604</v>
      </c>
      <c r="H3805" s="328">
        <f ca="1" t="shared" si="606"/>
        <v>45833</v>
      </c>
      <c r="I3805" s="344" t="str">
        <f ca="1" t="shared" si="607"/>
        <v>回单打印手续费</v>
      </c>
      <c r="J3805" s="344" t="str">
        <f ca="1" t="shared" si="608"/>
        <v>付日常费用</v>
      </c>
      <c r="K3805" s="345">
        <f ca="1" t="shared" si="609"/>
        <v>0</v>
      </c>
      <c r="L3805" s="345">
        <f ca="1" t="shared" si="610"/>
        <v>360</v>
      </c>
      <c r="M3805" s="345">
        <f ca="1" t="shared" si="611"/>
        <v>14306.0899999999</v>
      </c>
      <c r="N3805" s="345">
        <f ca="1" t="shared" si="612"/>
        <v>0</v>
      </c>
    </row>
    <row r="3806" ht="14.25" hidden="1" spans="1:14">
      <c r="A3806" s="334">
        <f>档案!A3805</f>
        <v>0</v>
      </c>
      <c r="B3806" s="334">
        <f ca="1" t="shared" si="605"/>
        <v>1</v>
      </c>
      <c r="D3806" s="334">
        <f ca="1" t="shared" si="613"/>
        <v>10</v>
      </c>
      <c r="E3806" s="327">
        <f ca="1" t="shared" si="614"/>
        <v>82</v>
      </c>
      <c r="F3806" s="327" t="str">
        <f ca="1">VLOOKUP(D3806,档案!A:C,3,FALSE)</f>
        <v>武汉开明</v>
      </c>
      <c r="G3806" s="338" t="str">
        <f ca="1">VLOOKUP(D3806,档案!A:B,2,FALSE)</f>
        <v>工行武汉瀚城支行004604</v>
      </c>
      <c r="H3806" s="328">
        <f ca="1" t="shared" si="606"/>
        <v>45856</v>
      </c>
      <c r="I3806" s="344" t="str">
        <f ca="1" t="shared" si="607"/>
        <v>收到武汉农商行转款</v>
      </c>
      <c r="J3806" s="344" t="str">
        <f ca="1" t="shared" si="608"/>
        <v>他行转入或存现</v>
      </c>
      <c r="K3806" s="345">
        <f ca="1" t="shared" si="609"/>
        <v>5000</v>
      </c>
      <c r="L3806" s="345">
        <f ca="1" t="shared" si="610"/>
        <v>0</v>
      </c>
      <c r="M3806" s="345">
        <f ca="1" t="shared" si="611"/>
        <v>19306.0899999999</v>
      </c>
      <c r="N3806" s="345">
        <f ca="1" t="shared" si="612"/>
        <v>0</v>
      </c>
    </row>
    <row r="3807" ht="14.25" hidden="1" spans="1:14">
      <c r="A3807" s="334">
        <f>档案!A3806</f>
        <v>0</v>
      </c>
      <c r="B3807" s="334">
        <f ca="1" t="shared" si="605"/>
        <v>1</v>
      </c>
      <c r="D3807" s="334">
        <f ca="1" t="shared" si="613"/>
        <v>10</v>
      </c>
      <c r="E3807" s="327">
        <f ca="1" t="shared" si="614"/>
        <v>83</v>
      </c>
      <c r="F3807" s="327" t="str">
        <f ca="1">VLOOKUP(D3807,档案!A:C,3,FALSE)</f>
        <v>武汉开明</v>
      </c>
      <c r="G3807" s="338" t="str">
        <f ca="1">VLOOKUP(D3807,档案!A:B,2,FALSE)</f>
        <v>工行武汉瀚城支行004604</v>
      </c>
      <c r="H3807" s="328">
        <f ca="1" t="shared" si="606"/>
        <v>45858</v>
      </c>
      <c r="I3807" s="344" t="str">
        <f ca="1" t="shared" si="607"/>
        <v>还贷款利息</v>
      </c>
      <c r="J3807" s="344" t="str">
        <f ca="1" t="shared" si="608"/>
        <v>还借款及利息</v>
      </c>
      <c r="K3807" s="345">
        <f ca="1" t="shared" si="609"/>
        <v>0</v>
      </c>
      <c r="L3807" s="345">
        <f ca="1" t="shared" si="610"/>
        <v>775</v>
      </c>
      <c r="M3807" s="345">
        <f ca="1" t="shared" si="611"/>
        <v>18531.0899999999</v>
      </c>
      <c r="N3807" s="345">
        <f ca="1" t="shared" si="612"/>
        <v>0</v>
      </c>
    </row>
    <row r="3808" ht="14.25" hidden="1" spans="1:14">
      <c r="A3808" s="334">
        <f>档案!A3807</f>
        <v>0</v>
      </c>
      <c r="B3808" s="334">
        <f ca="1" t="shared" si="605"/>
        <v>1</v>
      </c>
      <c r="D3808" s="334">
        <f ca="1" t="shared" si="613"/>
        <v>10</v>
      </c>
      <c r="E3808" s="327">
        <f ca="1" t="shared" si="614"/>
        <v>84</v>
      </c>
      <c r="F3808" s="327" t="str">
        <f ca="1">VLOOKUP(D3808,档案!A:C,3,FALSE)</f>
        <v>武汉开明</v>
      </c>
      <c r="G3808" s="338" t="str">
        <f ca="1">VLOOKUP(D3808,档案!A:B,2,FALSE)</f>
        <v>工行武汉瀚城支行004604</v>
      </c>
      <c r="H3808" s="328">
        <f ca="1" t="shared" si="606"/>
        <v>45858</v>
      </c>
      <c r="I3808" s="344" t="str">
        <f ca="1" t="shared" si="607"/>
        <v>还贷款利息</v>
      </c>
      <c r="J3808" s="344" t="str">
        <f ca="1" t="shared" si="608"/>
        <v>还借款及利息</v>
      </c>
      <c r="K3808" s="345">
        <f ca="1" t="shared" si="609"/>
        <v>0</v>
      </c>
      <c r="L3808" s="345">
        <f ca="1" t="shared" si="610"/>
        <v>3616.67</v>
      </c>
      <c r="M3808" s="345">
        <f ca="1" t="shared" si="611"/>
        <v>14914.4199999999</v>
      </c>
      <c r="N3808" s="345">
        <f ca="1" t="shared" si="612"/>
        <v>0</v>
      </c>
    </row>
    <row r="3809" ht="14.25" hidden="1" spans="1:14">
      <c r="A3809" s="334">
        <f>档案!A3808</f>
        <v>0</v>
      </c>
      <c r="B3809" s="334">
        <f ca="1" t="shared" si="605"/>
        <v>1</v>
      </c>
      <c r="D3809" s="334">
        <f ca="1" t="shared" si="613"/>
        <v>10</v>
      </c>
      <c r="E3809" s="327">
        <f ca="1" t="shared" si="614"/>
        <v>85</v>
      </c>
      <c r="F3809" s="327" t="str">
        <f ca="1">VLOOKUP(D3809,档案!A:C,3,FALSE)</f>
        <v>武汉开明</v>
      </c>
      <c r="G3809" s="338" t="str">
        <f ca="1">VLOOKUP(D3809,档案!A:B,2,FALSE)</f>
        <v>工行武汉瀚城支行004604</v>
      </c>
      <c r="H3809" s="328">
        <f ca="1" t="shared" si="606"/>
        <v>45858</v>
      </c>
      <c r="I3809" s="344" t="str">
        <f ca="1" t="shared" si="607"/>
        <v>还贷款利息</v>
      </c>
      <c r="J3809" s="344" t="str">
        <f ca="1" t="shared" si="608"/>
        <v>还借款及利息</v>
      </c>
      <c r="K3809" s="345">
        <f ca="1" t="shared" si="609"/>
        <v>0</v>
      </c>
      <c r="L3809" s="345">
        <f ca="1" t="shared" si="610"/>
        <v>2841.67</v>
      </c>
      <c r="M3809" s="345">
        <f ca="1" t="shared" si="611"/>
        <v>12072.7499999999</v>
      </c>
      <c r="N3809" s="345">
        <f ca="1" t="shared" si="612"/>
        <v>0</v>
      </c>
    </row>
    <row r="3810" ht="14.25" hidden="1" spans="1:14">
      <c r="A3810" s="334">
        <f>档案!A3809</f>
        <v>0</v>
      </c>
      <c r="B3810" s="334">
        <f ca="1" t="shared" si="605"/>
        <v>1</v>
      </c>
      <c r="D3810" s="334">
        <f ca="1" t="shared" si="613"/>
        <v>10</v>
      </c>
      <c r="E3810" s="327">
        <f ca="1" t="shared" si="614"/>
        <v>86</v>
      </c>
      <c r="F3810" s="327" t="str">
        <f ca="1">VLOOKUP(D3810,档案!A:C,3,FALSE)</f>
        <v>武汉开明</v>
      </c>
      <c r="G3810" s="338" t="str">
        <f ca="1">VLOOKUP(D3810,档案!A:B,2,FALSE)</f>
        <v>工行武汉瀚城支行004604</v>
      </c>
      <c r="H3810" s="328">
        <f ca="1" t="shared" si="606"/>
        <v>45858</v>
      </c>
      <c r="I3810" s="344" t="str">
        <f ca="1" t="shared" si="607"/>
        <v>还贷款利息</v>
      </c>
      <c r="J3810" s="344" t="str">
        <f ca="1" t="shared" si="608"/>
        <v>还借款及利息</v>
      </c>
      <c r="K3810" s="345">
        <f ca="1" t="shared" si="609"/>
        <v>0</v>
      </c>
      <c r="L3810" s="345">
        <f ca="1" t="shared" si="610"/>
        <v>516.67</v>
      </c>
      <c r="M3810" s="345">
        <f ca="1" t="shared" si="611"/>
        <v>11556.0799999999</v>
      </c>
      <c r="N3810" s="345">
        <f ca="1" t="shared" si="612"/>
        <v>0</v>
      </c>
    </row>
    <row r="3811" ht="14.25" hidden="1" spans="1:14">
      <c r="A3811" s="334">
        <f>档案!A3810</f>
        <v>0</v>
      </c>
      <c r="B3811" s="334">
        <f ca="1" t="shared" si="605"/>
        <v>1</v>
      </c>
      <c r="D3811" s="334">
        <f ca="1" t="shared" si="613"/>
        <v>10</v>
      </c>
      <c r="E3811" s="327">
        <f ca="1" t="shared" si="614"/>
        <v>87</v>
      </c>
      <c r="F3811" s="327" t="str">
        <f ca="1">VLOOKUP(D3811,档案!A:C,3,FALSE)</f>
        <v>武汉开明</v>
      </c>
      <c r="G3811" s="338" t="str">
        <f ca="1">VLOOKUP(D3811,档案!A:B,2,FALSE)</f>
        <v>工行武汉瀚城支行004604</v>
      </c>
      <c r="H3811" s="328">
        <f ca="1" t="shared" si="606"/>
        <v>45862</v>
      </c>
      <c r="I3811" s="344" t="str">
        <f ca="1" t="shared" si="607"/>
        <v>工行证书缴费</v>
      </c>
      <c r="J3811" s="344" t="str">
        <f ca="1" t="shared" si="608"/>
        <v>付日常费用</v>
      </c>
      <c r="K3811" s="345">
        <f ca="1" t="shared" si="609"/>
        <v>0</v>
      </c>
      <c r="L3811" s="345">
        <f ca="1" t="shared" si="610"/>
        <v>100</v>
      </c>
      <c r="M3811" s="345">
        <f ca="1" t="shared" si="611"/>
        <v>11456.0799999999</v>
      </c>
      <c r="N3811" s="345">
        <f ca="1" t="shared" si="612"/>
        <v>0</v>
      </c>
    </row>
    <row r="3812" ht="14.25" hidden="1" spans="1:14">
      <c r="A3812" s="334">
        <f>档案!A3811</f>
        <v>0</v>
      </c>
      <c r="B3812" s="334">
        <f ca="1" t="shared" si="605"/>
        <v>1</v>
      </c>
      <c r="D3812" s="334">
        <f ca="1" t="shared" si="613"/>
        <v>10</v>
      </c>
      <c r="E3812" s="327">
        <f ca="1" t="shared" si="614"/>
        <v>88</v>
      </c>
      <c r="F3812" s="327" t="str">
        <f ca="1">VLOOKUP(D3812,档案!A:C,3,FALSE)</f>
        <v>武汉开明</v>
      </c>
      <c r="G3812" s="338" t="str">
        <f ca="1">VLOOKUP(D3812,档案!A:B,2,FALSE)</f>
        <v>工行武汉瀚城支行004604</v>
      </c>
      <c r="H3812" s="328">
        <f ca="1" t="shared" si="606"/>
        <v>45864</v>
      </c>
      <c r="I3812" s="344" t="str">
        <f ca="1" t="shared" si="607"/>
        <v>财智卡年费</v>
      </c>
      <c r="J3812" s="344" t="str">
        <f ca="1" t="shared" si="608"/>
        <v>付日常费用</v>
      </c>
      <c r="K3812" s="345">
        <f ca="1" t="shared" si="609"/>
        <v>0</v>
      </c>
      <c r="L3812" s="345">
        <f ca="1" t="shared" si="610"/>
        <v>100</v>
      </c>
      <c r="M3812" s="345">
        <f ca="1" t="shared" si="611"/>
        <v>11356.0799999999</v>
      </c>
      <c r="N3812" s="345">
        <f ca="1" t="shared" si="612"/>
        <v>0</v>
      </c>
    </row>
    <row r="3813" ht="14.25" hidden="1" spans="1:14">
      <c r="A3813" s="334">
        <f>档案!A3812</f>
        <v>0</v>
      </c>
      <c r="B3813" s="334">
        <f ca="1" t="shared" si="605"/>
        <v>1</v>
      </c>
      <c r="D3813" s="334">
        <f ca="1" t="shared" si="613"/>
        <v>10</v>
      </c>
      <c r="E3813" s="327">
        <f ca="1" t="shared" si="614"/>
        <v>89</v>
      </c>
      <c r="F3813" s="327" t="str">
        <f ca="1">VLOOKUP(D3813,档案!A:C,3,FALSE)</f>
        <v>武汉开明</v>
      </c>
      <c r="G3813" s="338" t="str">
        <f ca="1">VLOOKUP(D3813,档案!A:B,2,FALSE)</f>
        <v>工行武汉瀚城支行004604</v>
      </c>
      <c r="H3813" s="328">
        <f ca="1" t="shared" si="606"/>
        <v>45868</v>
      </c>
      <c r="I3813" s="344" t="str">
        <f ca="1" t="shared" si="607"/>
        <v>转武汉浦发</v>
      </c>
      <c r="J3813" s="344" t="str">
        <f ca="1" t="shared" si="608"/>
        <v>转出他行或提现</v>
      </c>
      <c r="K3813" s="345">
        <f ca="1" t="shared" si="609"/>
        <v>0</v>
      </c>
      <c r="L3813" s="345">
        <f ca="1" t="shared" si="610"/>
        <v>11000</v>
      </c>
      <c r="M3813" s="345">
        <f ca="1" t="shared" si="611"/>
        <v>356.079999999949</v>
      </c>
      <c r="N3813" s="345">
        <f ca="1" t="shared" si="612"/>
        <v>0</v>
      </c>
    </row>
    <row r="3814" ht="14.25" hidden="1" spans="1:14">
      <c r="A3814" s="334">
        <f>档案!A3813</f>
        <v>0</v>
      </c>
      <c r="B3814" s="334">
        <f ca="1" t="shared" si="605"/>
        <v>1</v>
      </c>
      <c r="D3814" s="334">
        <f ca="1" t="shared" si="613"/>
        <v>10</v>
      </c>
      <c r="E3814" s="327">
        <f ca="1" t="shared" si="614"/>
        <v>90</v>
      </c>
      <c r="F3814" s="327" t="str">
        <f ca="1">VLOOKUP(D3814,档案!A:C,3,FALSE)</f>
        <v>武汉开明</v>
      </c>
      <c r="G3814" s="338" t="str">
        <f ca="1">VLOOKUP(D3814,档案!A:B,2,FALSE)</f>
        <v>工行武汉瀚城支行004604</v>
      </c>
      <c r="H3814" s="328">
        <f ca="1" t="shared" si="606"/>
        <v>45868</v>
      </c>
      <c r="I3814" s="344" t="str">
        <f ca="1" t="shared" si="607"/>
        <v>银行手续费</v>
      </c>
      <c r="J3814" s="344" t="str">
        <f ca="1" t="shared" si="608"/>
        <v>付日常费用</v>
      </c>
      <c r="K3814" s="345">
        <f ca="1" t="shared" si="609"/>
        <v>0</v>
      </c>
      <c r="L3814" s="345">
        <f ca="1" t="shared" si="610"/>
        <v>9</v>
      </c>
      <c r="M3814" s="345">
        <f ca="1" t="shared" si="611"/>
        <v>347.079999999949</v>
      </c>
      <c r="N3814" s="345">
        <f ca="1" t="shared" si="612"/>
        <v>0</v>
      </c>
    </row>
    <row r="3815" ht="14.25" hidden="1" spans="1:14">
      <c r="A3815" s="334">
        <f>档案!A3814</f>
        <v>0</v>
      </c>
      <c r="B3815" s="334">
        <f ca="1" t="shared" si="605"/>
        <v>1</v>
      </c>
      <c r="D3815" s="334">
        <f ca="1" t="shared" si="613"/>
        <v>10</v>
      </c>
      <c r="E3815" s="327">
        <f ca="1" t="shared" si="614"/>
        <v>91</v>
      </c>
      <c r="F3815" s="327" t="str">
        <f ca="1">VLOOKUP(D3815,档案!A:C,3,FALSE)</f>
        <v>武汉开明</v>
      </c>
      <c r="G3815" s="338" t="str">
        <f ca="1">VLOOKUP(D3815,档案!A:B,2,FALSE)</f>
        <v>工行武汉瀚城支行004604</v>
      </c>
      <c r="H3815" s="328">
        <f ca="1" t="shared" si="606"/>
        <v>45887</v>
      </c>
      <c r="I3815" s="344" t="str">
        <f ca="1" t="shared" si="607"/>
        <v>收到武汉农商行转款</v>
      </c>
      <c r="J3815" s="344" t="str">
        <f ca="1" t="shared" si="608"/>
        <v>他行转入或存现</v>
      </c>
      <c r="K3815" s="345">
        <f ca="1" t="shared" si="609"/>
        <v>10000</v>
      </c>
      <c r="L3815" s="345">
        <f ca="1" t="shared" si="610"/>
        <v>0</v>
      </c>
      <c r="M3815" s="345">
        <f ca="1" t="shared" si="611"/>
        <v>10347.0799999999</v>
      </c>
      <c r="N3815" s="345">
        <f ca="1" t="shared" si="612"/>
        <v>0</v>
      </c>
    </row>
    <row r="3816" ht="14.25" hidden="1" spans="1:14">
      <c r="A3816" s="334">
        <f>档案!A3815</f>
        <v>0</v>
      </c>
      <c r="B3816" s="334">
        <f ca="1" t="shared" si="605"/>
        <v>1</v>
      </c>
      <c r="D3816" s="334">
        <f ca="1" t="shared" si="613"/>
        <v>10</v>
      </c>
      <c r="E3816" s="327">
        <f ca="1" t="shared" si="614"/>
        <v>92</v>
      </c>
      <c r="F3816" s="327" t="str">
        <f ca="1">VLOOKUP(D3816,档案!A:C,3,FALSE)</f>
        <v>武汉开明</v>
      </c>
      <c r="G3816" s="338" t="str">
        <f ca="1">VLOOKUP(D3816,档案!A:B,2,FALSE)</f>
        <v>工行武汉瀚城支行004604</v>
      </c>
      <c r="H3816" s="328">
        <f ca="1" t="shared" si="606"/>
        <v>45888</v>
      </c>
      <c r="I3816" s="344" t="str">
        <f ca="1" t="shared" si="607"/>
        <v>收到武汉农商行转款</v>
      </c>
      <c r="J3816" s="344" t="str">
        <f ca="1" t="shared" si="608"/>
        <v>他行转入或存现</v>
      </c>
      <c r="K3816" s="345">
        <f ca="1" t="shared" si="609"/>
        <v>10000</v>
      </c>
      <c r="L3816" s="345">
        <f ca="1" t="shared" si="610"/>
        <v>0</v>
      </c>
      <c r="M3816" s="345">
        <f ca="1" t="shared" si="611"/>
        <v>20347.0799999999</v>
      </c>
      <c r="N3816" s="345">
        <f ca="1" t="shared" si="612"/>
        <v>0</v>
      </c>
    </row>
    <row r="3817" ht="14.25" hidden="1" spans="1:14">
      <c r="A3817" s="334">
        <f>档案!A3816</f>
        <v>0</v>
      </c>
      <c r="B3817" s="334">
        <f ca="1" t="shared" si="605"/>
        <v>1</v>
      </c>
      <c r="D3817" s="334">
        <f ca="1" t="shared" si="613"/>
        <v>10</v>
      </c>
      <c r="E3817" s="327">
        <f ca="1" t="shared" si="614"/>
        <v>93</v>
      </c>
      <c r="F3817" s="327" t="str">
        <f ca="1">VLOOKUP(D3817,档案!A:C,3,FALSE)</f>
        <v>武汉开明</v>
      </c>
      <c r="G3817" s="338" t="str">
        <f ca="1">VLOOKUP(D3817,档案!A:B,2,FALSE)</f>
        <v>工行武汉瀚城支行004604</v>
      </c>
      <c r="H3817" s="328">
        <f ca="1" t="shared" si="606"/>
        <v>45889</v>
      </c>
      <c r="I3817" s="344" t="str">
        <f ca="1" t="shared" si="607"/>
        <v>还贷款利息</v>
      </c>
      <c r="J3817" s="344" t="str">
        <f ca="1" t="shared" si="608"/>
        <v>还借款及利息</v>
      </c>
      <c r="K3817" s="345">
        <f ca="1" t="shared" si="609"/>
        <v>0</v>
      </c>
      <c r="L3817" s="345">
        <f ca="1" t="shared" si="610"/>
        <v>800.83</v>
      </c>
      <c r="M3817" s="345">
        <f ca="1" t="shared" si="611"/>
        <v>19546.2499999999</v>
      </c>
      <c r="N3817" s="345">
        <f ca="1" t="shared" si="612"/>
        <v>0</v>
      </c>
    </row>
    <row r="3818" ht="14.25" hidden="1" spans="1:14">
      <c r="A3818" s="334">
        <f>档案!A3817</f>
        <v>0</v>
      </c>
      <c r="B3818" s="334">
        <f ca="1" t="shared" si="605"/>
        <v>1</v>
      </c>
      <c r="D3818" s="334">
        <f ca="1" t="shared" si="613"/>
        <v>10</v>
      </c>
      <c r="E3818" s="327">
        <f ca="1" t="shared" si="614"/>
        <v>94</v>
      </c>
      <c r="F3818" s="327" t="str">
        <f ca="1">VLOOKUP(D3818,档案!A:C,3,FALSE)</f>
        <v>武汉开明</v>
      </c>
      <c r="G3818" s="338" t="str">
        <f ca="1">VLOOKUP(D3818,档案!A:B,2,FALSE)</f>
        <v>工行武汉瀚城支行004604</v>
      </c>
      <c r="H3818" s="328">
        <f ca="1" t="shared" si="606"/>
        <v>45889</v>
      </c>
      <c r="I3818" s="344" t="str">
        <f ca="1" t="shared" si="607"/>
        <v>还贷款利息</v>
      </c>
      <c r="J3818" s="344" t="str">
        <f ca="1" t="shared" si="608"/>
        <v>还借款及利息</v>
      </c>
      <c r="K3818" s="345">
        <f ca="1" t="shared" si="609"/>
        <v>0</v>
      </c>
      <c r="L3818" s="345">
        <f ca="1" t="shared" si="610"/>
        <v>3737.22</v>
      </c>
      <c r="M3818" s="345">
        <f ca="1" t="shared" si="611"/>
        <v>15809.0299999999</v>
      </c>
      <c r="N3818" s="345">
        <f ca="1" t="shared" si="612"/>
        <v>0</v>
      </c>
    </row>
    <row r="3819" ht="14.25" hidden="1" spans="1:14">
      <c r="A3819" s="334">
        <f>档案!A3818</f>
        <v>0</v>
      </c>
      <c r="B3819" s="334">
        <f ca="1" t="shared" si="605"/>
        <v>1</v>
      </c>
      <c r="D3819" s="334">
        <f ca="1" t="shared" si="613"/>
        <v>10</v>
      </c>
      <c r="E3819" s="327">
        <f ca="1" t="shared" si="614"/>
        <v>95</v>
      </c>
      <c r="F3819" s="327" t="str">
        <f ca="1">VLOOKUP(D3819,档案!A:C,3,FALSE)</f>
        <v>武汉开明</v>
      </c>
      <c r="G3819" s="338" t="str">
        <f ca="1">VLOOKUP(D3819,档案!A:B,2,FALSE)</f>
        <v>工行武汉瀚城支行004604</v>
      </c>
      <c r="H3819" s="328">
        <f ca="1" t="shared" si="606"/>
        <v>45889</v>
      </c>
      <c r="I3819" s="344" t="str">
        <f ca="1" t="shared" si="607"/>
        <v>还贷款利息</v>
      </c>
      <c r="J3819" s="344" t="str">
        <f ca="1" t="shared" si="608"/>
        <v>还借款及利息</v>
      </c>
      <c r="K3819" s="345">
        <f ca="1" t="shared" si="609"/>
        <v>0</v>
      </c>
      <c r="L3819" s="345">
        <f ca="1" t="shared" si="610"/>
        <v>2936.39</v>
      </c>
      <c r="M3819" s="345">
        <f ca="1" t="shared" si="611"/>
        <v>12872.6399999999</v>
      </c>
      <c r="N3819" s="345">
        <f ca="1" t="shared" si="612"/>
        <v>0</v>
      </c>
    </row>
    <row r="3820" ht="14.25" hidden="1" spans="1:14">
      <c r="A3820" s="334">
        <f>档案!A3819</f>
        <v>0</v>
      </c>
      <c r="B3820" s="334">
        <f ca="1" t="shared" si="605"/>
        <v>1</v>
      </c>
      <c r="D3820" s="334">
        <f ca="1" t="shared" si="613"/>
        <v>10</v>
      </c>
      <c r="E3820" s="327">
        <f ca="1" t="shared" si="614"/>
        <v>96</v>
      </c>
      <c r="F3820" s="327" t="str">
        <f ca="1">VLOOKUP(D3820,档案!A:C,3,FALSE)</f>
        <v>武汉开明</v>
      </c>
      <c r="G3820" s="338" t="str">
        <f ca="1">VLOOKUP(D3820,档案!A:B,2,FALSE)</f>
        <v>工行武汉瀚城支行004604</v>
      </c>
      <c r="H3820" s="328">
        <f ca="1" t="shared" si="606"/>
        <v>45889</v>
      </c>
      <c r="I3820" s="344" t="str">
        <f ca="1" t="shared" si="607"/>
        <v>还贷款利息</v>
      </c>
      <c r="J3820" s="344" t="str">
        <f ca="1" t="shared" si="608"/>
        <v>还借款及利息</v>
      </c>
      <c r="K3820" s="345">
        <f ca="1" t="shared" si="609"/>
        <v>0</v>
      </c>
      <c r="L3820" s="345">
        <f ca="1" t="shared" si="610"/>
        <v>533.89</v>
      </c>
      <c r="M3820" s="345">
        <f ca="1" t="shared" si="611"/>
        <v>12338.7499999999</v>
      </c>
      <c r="N3820" s="345">
        <f ca="1" t="shared" si="612"/>
        <v>0</v>
      </c>
    </row>
    <row r="3821" ht="14.25" hidden="1" spans="1:14">
      <c r="A3821" s="334">
        <f>档案!A3820</f>
        <v>0</v>
      </c>
      <c r="B3821" s="334">
        <f ca="1" t="shared" si="605"/>
        <v>1</v>
      </c>
      <c r="D3821" s="334">
        <f ca="1" t="shared" si="613"/>
        <v>10</v>
      </c>
      <c r="E3821" s="327">
        <f ca="1" t="shared" si="614"/>
        <v>97</v>
      </c>
      <c r="F3821" s="327" t="str">
        <f ca="1">VLOOKUP(D3821,档案!A:C,3,FALSE)</f>
        <v>武汉开明</v>
      </c>
      <c r="G3821" s="338" t="str">
        <f ca="1">VLOOKUP(D3821,档案!A:B,2,FALSE)</f>
        <v>工行武汉瀚城支行004604</v>
      </c>
      <c r="H3821" s="328">
        <f ca="1" t="shared" si="606"/>
        <v>45902</v>
      </c>
      <c r="I3821" s="344" t="str">
        <f ca="1" t="shared" si="607"/>
        <v>转湖北邮政</v>
      </c>
      <c r="J3821" s="344" t="str">
        <f ca="1" t="shared" si="608"/>
        <v>转出他行或提现</v>
      </c>
      <c r="K3821" s="345">
        <f ca="1" t="shared" si="609"/>
        <v>0</v>
      </c>
      <c r="L3821" s="345">
        <f ca="1" t="shared" si="610"/>
        <v>12000</v>
      </c>
      <c r="M3821" s="345">
        <f ca="1" t="shared" si="611"/>
        <v>338.7499999999</v>
      </c>
      <c r="N3821" s="345">
        <f ca="1" t="shared" si="612"/>
        <v>0</v>
      </c>
    </row>
    <row r="3822" ht="14.25" hidden="1" spans="1:14">
      <c r="A3822" s="334">
        <f>档案!A3821</f>
        <v>0</v>
      </c>
      <c r="B3822" s="334">
        <f ca="1" t="shared" si="605"/>
        <v>1</v>
      </c>
      <c r="D3822" s="334">
        <f ca="1" t="shared" si="613"/>
        <v>10</v>
      </c>
      <c r="E3822" s="327">
        <f ca="1" t="shared" si="614"/>
        <v>98</v>
      </c>
      <c r="F3822" s="327" t="str">
        <f ca="1">VLOOKUP(D3822,档案!A:C,3,FALSE)</f>
        <v>武汉开明</v>
      </c>
      <c r="G3822" s="338" t="str">
        <f ca="1">VLOOKUP(D3822,档案!A:B,2,FALSE)</f>
        <v>工行武汉瀚城支行004604</v>
      </c>
      <c r="H3822" s="328">
        <f ca="1" t="shared" si="606"/>
        <v>45902</v>
      </c>
      <c r="I3822" s="344" t="str">
        <f ca="1" t="shared" si="607"/>
        <v>银行手续费</v>
      </c>
      <c r="J3822" s="344" t="str">
        <f ca="1" t="shared" si="608"/>
        <v>付日常费用</v>
      </c>
      <c r="K3822" s="345">
        <f ca="1" t="shared" si="609"/>
        <v>0</v>
      </c>
      <c r="L3822" s="345">
        <f ca="1" t="shared" si="610"/>
        <v>9</v>
      </c>
      <c r="M3822" s="345">
        <f ca="1" t="shared" si="611"/>
        <v>329.7499999999</v>
      </c>
      <c r="N3822" s="345">
        <f ca="1" t="shared" si="612"/>
        <v>0</v>
      </c>
    </row>
    <row r="3823" ht="14.25" hidden="1" spans="1:14">
      <c r="A3823" s="334">
        <f>档案!A3822</f>
        <v>0</v>
      </c>
      <c r="B3823" s="334">
        <f ca="1" t="shared" si="605"/>
        <v>1</v>
      </c>
      <c r="D3823" s="334">
        <f ca="1" t="shared" si="613"/>
        <v>10</v>
      </c>
      <c r="E3823" s="327">
        <f ca="1" t="shared" si="614"/>
        <v>99</v>
      </c>
      <c r="F3823" s="327" t="str">
        <f ca="1">VLOOKUP(D3823,档案!A:C,3,FALSE)</f>
        <v>武汉开明</v>
      </c>
      <c r="G3823" s="338" t="str">
        <f ca="1">VLOOKUP(D3823,档案!A:B,2,FALSE)</f>
        <v>工行武汉瀚城支行004604</v>
      </c>
      <c r="H3823" s="328">
        <f ca="1" t="shared" si="606"/>
        <v>45908</v>
      </c>
      <c r="I3823" s="344" t="str">
        <f ca="1" t="shared" si="607"/>
        <v>收到武汉光谷科技融资担保有限公司退保费</v>
      </c>
      <c r="J3823" s="344" t="str">
        <f ca="1" t="shared" si="608"/>
        <v>其他收款</v>
      </c>
      <c r="K3823" s="345">
        <f ca="1" t="shared" si="609"/>
        <v>1643.84</v>
      </c>
      <c r="L3823" s="345">
        <f ca="1" t="shared" si="610"/>
        <v>0</v>
      </c>
      <c r="M3823" s="345">
        <f ca="1" t="shared" si="611"/>
        <v>1973.5899999999</v>
      </c>
      <c r="N3823" s="345">
        <f ca="1" t="shared" si="612"/>
        <v>0</v>
      </c>
    </row>
    <row r="3824" ht="14.25" hidden="1" spans="1:14">
      <c r="A3824" s="334">
        <f>档案!A3823</f>
        <v>0</v>
      </c>
      <c r="B3824" s="334">
        <f ca="1" t="shared" si="605"/>
        <v>1</v>
      </c>
      <c r="D3824" s="334">
        <f ca="1" t="shared" si="613"/>
        <v>10</v>
      </c>
      <c r="E3824" s="327">
        <f ca="1" t="shared" si="614"/>
        <v>100</v>
      </c>
      <c r="F3824" s="327" t="str">
        <f ca="1">VLOOKUP(D3824,档案!A:C,3,FALSE)</f>
        <v>武汉开明</v>
      </c>
      <c r="G3824" s="338" t="str">
        <f ca="1">VLOOKUP(D3824,档案!A:B,2,FALSE)</f>
        <v>工行武汉瀚城支行004604</v>
      </c>
      <c r="H3824" s="328">
        <f ca="1" t="shared" si="606"/>
        <v>45919</v>
      </c>
      <c r="I3824" s="344" t="str">
        <f ca="1" t="shared" si="607"/>
        <v>收到武汉农商行转款</v>
      </c>
      <c r="J3824" s="344" t="str">
        <f ca="1" t="shared" si="608"/>
        <v>他行转入或存现</v>
      </c>
      <c r="K3824" s="345">
        <f ca="1" t="shared" si="609"/>
        <v>10000</v>
      </c>
      <c r="L3824" s="345">
        <f ca="1" t="shared" si="610"/>
        <v>0</v>
      </c>
      <c r="M3824" s="345">
        <f ca="1" t="shared" si="611"/>
        <v>11973.5899999999</v>
      </c>
      <c r="N3824" s="345">
        <f ca="1" t="shared" si="612"/>
        <v>0</v>
      </c>
    </row>
    <row r="3825" ht="14.25" hidden="1" spans="1:14">
      <c r="A3825" s="334">
        <f>档案!A3824</f>
        <v>0</v>
      </c>
      <c r="B3825" s="334">
        <f ca="1" t="shared" si="605"/>
        <v>1</v>
      </c>
      <c r="D3825" s="334">
        <f ca="1" t="shared" si="613"/>
        <v>10</v>
      </c>
      <c r="E3825" s="327">
        <f ca="1" t="shared" si="614"/>
        <v>101</v>
      </c>
      <c r="F3825" s="327" t="str">
        <f ca="1">VLOOKUP(D3825,档案!A:C,3,FALSE)</f>
        <v>武汉开明</v>
      </c>
      <c r="G3825" s="338" t="str">
        <f ca="1">VLOOKUP(D3825,档案!A:B,2,FALSE)</f>
        <v>工行武汉瀚城支行004604</v>
      </c>
      <c r="H3825" s="328">
        <f ca="1" t="shared" si="606"/>
        <v>45921</v>
      </c>
      <c r="I3825" s="344" t="str">
        <f ca="1" t="shared" si="607"/>
        <v>还贷款利息</v>
      </c>
      <c r="J3825" s="344" t="str">
        <f ca="1" t="shared" si="608"/>
        <v>还借款及利息</v>
      </c>
      <c r="K3825" s="345">
        <f ca="1" t="shared" si="609"/>
        <v>0</v>
      </c>
      <c r="L3825" s="345">
        <f ca="1" t="shared" si="610"/>
        <v>533.89</v>
      </c>
      <c r="M3825" s="345">
        <f ca="1" t="shared" si="611"/>
        <v>11439.6999999999</v>
      </c>
      <c r="N3825" s="345">
        <f ca="1" t="shared" si="612"/>
        <v>0</v>
      </c>
    </row>
    <row r="3826" ht="14.25" hidden="1" spans="1:14">
      <c r="A3826" s="334">
        <f>档案!A3825</f>
        <v>0</v>
      </c>
      <c r="B3826" s="334">
        <f ca="1" t="shared" si="605"/>
        <v>1</v>
      </c>
      <c r="D3826" s="334">
        <f ca="1" t="shared" si="613"/>
        <v>10</v>
      </c>
      <c r="E3826" s="327">
        <f ca="1" t="shared" si="614"/>
        <v>102</v>
      </c>
      <c r="F3826" s="327" t="str">
        <f ca="1">VLOOKUP(D3826,档案!A:C,3,FALSE)</f>
        <v>武汉开明</v>
      </c>
      <c r="G3826" s="338" t="str">
        <f ca="1">VLOOKUP(D3826,档案!A:B,2,FALSE)</f>
        <v>工行武汉瀚城支行004604</v>
      </c>
      <c r="H3826" s="328">
        <f ca="1" t="shared" si="606"/>
        <v>45921</v>
      </c>
      <c r="I3826" s="344" t="str">
        <f ca="1" t="shared" si="607"/>
        <v>还贷款利息</v>
      </c>
      <c r="J3826" s="344" t="str">
        <f ca="1" t="shared" si="608"/>
        <v>还借款及利息</v>
      </c>
      <c r="K3826" s="345">
        <f ca="1" t="shared" si="609"/>
        <v>0</v>
      </c>
      <c r="L3826" s="345">
        <f ca="1" t="shared" si="610"/>
        <v>2936.39</v>
      </c>
      <c r="M3826" s="345">
        <f ca="1" t="shared" si="611"/>
        <v>8503.3099999999</v>
      </c>
      <c r="N3826" s="345">
        <f ca="1" t="shared" si="612"/>
        <v>0</v>
      </c>
    </row>
    <row r="3827" ht="14.25" hidden="1" spans="1:14">
      <c r="A3827" s="334">
        <f>档案!A3826</f>
        <v>0</v>
      </c>
      <c r="B3827" s="334">
        <f ca="1" t="shared" si="605"/>
        <v>1</v>
      </c>
      <c r="D3827" s="334">
        <f ca="1" t="shared" si="613"/>
        <v>10</v>
      </c>
      <c r="E3827" s="327">
        <f ca="1" t="shared" si="614"/>
        <v>103</v>
      </c>
      <c r="F3827" s="327" t="str">
        <f ca="1">VLOOKUP(D3827,档案!A:C,3,FALSE)</f>
        <v>武汉开明</v>
      </c>
      <c r="G3827" s="338" t="str">
        <f ca="1">VLOOKUP(D3827,档案!A:B,2,FALSE)</f>
        <v>工行武汉瀚城支行004604</v>
      </c>
      <c r="H3827" s="328">
        <f ca="1" t="shared" si="606"/>
        <v>45921</v>
      </c>
      <c r="I3827" s="344" t="str">
        <f ca="1" t="shared" si="607"/>
        <v>还贷款利息</v>
      </c>
      <c r="J3827" s="344" t="str">
        <f ca="1" t="shared" si="608"/>
        <v>还借款及利息</v>
      </c>
      <c r="K3827" s="345">
        <f ca="1" t="shared" si="609"/>
        <v>0</v>
      </c>
      <c r="L3827" s="345">
        <f ca="1" t="shared" si="610"/>
        <v>3737.22</v>
      </c>
      <c r="M3827" s="345">
        <f ca="1" t="shared" si="611"/>
        <v>4766.0899999999</v>
      </c>
      <c r="N3827" s="345">
        <f ca="1" t="shared" si="612"/>
        <v>0</v>
      </c>
    </row>
    <row r="3828" ht="14.25" hidden="1" spans="1:14">
      <c r="A3828" s="334">
        <f>档案!A3827</f>
        <v>0</v>
      </c>
      <c r="B3828" s="334">
        <f ca="1" t="shared" si="605"/>
        <v>1</v>
      </c>
      <c r="D3828" s="334">
        <f ca="1" t="shared" si="613"/>
        <v>10</v>
      </c>
      <c r="E3828" s="327">
        <f ca="1" t="shared" si="614"/>
        <v>104</v>
      </c>
      <c r="F3828" s="327" t="str">
        <f ca="1">VLOOKUP(D3828,档案!A:C,3,FALSE)</f>
        <v>武汉开明</v>
      </c>
      <c r="G3828" s="338" t="str">
        <f ca="1">VLOOKUP(D3828,档案!A:B,2,FALSE)</f>
        <v>工行武汉瀚城支行004604</v>
      </c>
      <c r="H3828" s="328">
        <f ca="1" t="shared" si="606"/>
        <v>45921</v>
      </c>
      <c r="I3828" s="344" t="str">
        <f ca="1" t="shared" si="607"/>
        <v>还贷款利息</v>
      </c>
      <c r="J3828" s="344" t="str">
        <f ca="1" t="shared" si="608"/>
        <v>还借款及利息</v>
      </c>
      <c r="K3828" s="345">
        <f ca="1" t="shared" si="609"/>
        <v>0</v>
      </c>
      <c r="L3828" s="345">
        <f ca="1" t="shared" si="610"/>
        <v>800.83</v>
      </c>
      <c r="M3828" s="345">
        <f ca="1" t="shared" si="611"/>
        <v>3965.2599999999</v>
      </c>
      <c r="N3828" s="345">
        <f ca="1" t="shared" si="612"/>
        <v>0</v>
      </c>
    </row>
    <row r="3829" ht="14.25" hidden="1" spans="1:14">
      <c r="A3829" s="334">
        <f>档案!A3828</f>
        <v>0</v>
      </c>
      <c r="B3829" s="334">
        <f ca="1" t="shared" si="605"/>
        <v>1</v>
      </c>
      <c r="D3829" s="334">
        <f ca="1" t="shared" si="613"/>
        <v>10</v>
      </c>
      <c r="E3829" s="327">
        <f ca="1" t="shared" si="614"/>
        <v>105</v>
      </c>
      <c r="F3829" s="327" t="str">
        <f ca="1">VLOOKUP(D3829,档案!A:C,3,FALSE)</f>
        <v>武汉开明</v>
      </c>
      <c r="G3829" s="338" t="str">
        <f ca="1">VLOOKUP(D3829,档案!A:B,2,FALSE)</f>
        <v>工行武汉瀚城支行004604</v>
      </c>
      <c r="H3829" s="328">
        <f ca="1" t="shared" si="606"/>
        <v>45921</v>
      </c>
      <c r="I3829" s="344" t="str">
        <f ca="1" t="shared" si="607"/>
        <v>收到银行结息收入</v>
      </c>
      <c r="J3829" s="344" t="str">
        <f ca="1" t="shared" si="608"/>
        <v>其他收款</v>
      </c>
      <c r="K3829" s="345">
        <f ca="1" t="shared" si="609"/>
        <v>1.11</v>
      </c>
      <c r="L3829" s="345">
        <f ca="1" t="shared" si="610"/>
        <v>0</v>
      </c>
      <c r="M3829" s="345">
        <f ca="1" t="shared" si="611"/>
        <v>3966.3699999999</v>
      </c>
      <c r="N3829" s="345">
        <f ca="1" t="shared" si="612"/>
        <v>0</v>
      </c>
    </row>
    <row r="3830" ht="14.25" spans="1:14">
      <c r="A3830" s="334">
        <f>档案!A3829</f>
        <v>0</v>
      </c>
      <c r="B3830" s="334">
        <f ca="1" t="shared" si="605"/>
        <v>1</v>
      </c>
      <c r="D3830" s="334">
        <f ca="1" t="shared" si="613"/>
        <v>10</v>
      </c>
      <c r="E3830" s="327">
        <f ca="1" t="shared" si="614"/>
        <v>106</v>
      </c>
      <c r="F3830" s="327" t="str">
        <f ca="1">VLOOKUP(D3830,档案!A:C,3,FALSE)</f>
        <v>武汉开明</v>
      </c>
      <c r="G3830" s="338" t="str">
        <f ca="1">VLOOKUP(D3830,档案!A:B,2,FALSE)</f>
        <v>工行武汉瀚城支行004604</v>
      </c>
      <c r="H3830" s="328">
        <f ca="1" t="shared" si="606"/>
        <v>45927</v>
      </c>
      <c r="I3830" s="344" t="str">
        <f ca="1" t="shared" si="607"/>
        <v>银行手续费</v>
      </c>
      <c r="J3830" s="344" t="str">
        <f ca="1" t="shared" si="608"/>
        <v>付日常费用</v>
      </c>
      <c r="K3830" s="345">
        <f ca="1" t="shared" si="609"/>
        <v>0</v>
      </c>
      <c r="L3830" s="345">
        <f ca="1" t="shared" si="610"/>
        <v>360</v>
      </c>
      <c r="M3830" s="345">
        <f ca="1" t="shared" si="611"/>
        <v>3606.3699999999</v>
      </c>
      <c r="N3830" s="345">
        <f ca="1" t="shared" si="612"/>
        <v>0</v>
      </c>
    </row>
    <row r="3831" ht="14.25" hidden="1" spans="1:14">
      <c r="A3831" s="334">
        <f>档案!A3830</f>
        <v>0</v>
      </c>
      <c r="B3831" s="334">
        <f ca="1" t="shared" si="605"/>
        <v>1</v>
      </c>
      <c r="D3831" s="334">
        <f ca="1" t="shared" si="613"/>
        <v>10</v>
      </c>
      <c r="E3831" s="327">
        <f ca="1" t="shared" si="614"/>
        <v>107</v>
      </c>
      <c r="F3831" s="327" t="str">
        <f ca="1">VLOOKUP(D3831,档案!A:C,3,FALSE)</f>
        <v>武汉开明</v>
      </c>
      <c r="G3831" s="338" t="str">
        <f ca="1">VLOOKUP(D3831,档案!A:B,2,FALSE)</f>
        <v>工行武汉瀚城支行004604</v>
      </c>
      <c r="H3831" s="328">
        <f ca="1" t="shared" si="606"/>
        <v>45947</v>
      </c>
      <c r="I3831" s="344" t="str">
        <f ca="1" t="shared" si="607"/>
        <v>收到武汉农商行转款</v>
      </c>
      <c r="J3831" s="344" t="str">
        <f ca="1" t="shared" si="608"/>
        <v>他行转入或存现</v>
      </c>
      <c r="K3831" s="345">
        <f ca="1" t="shared" si="609"/>
        <v>10000</v>
      </c>
      <c r="L3831" s="345">
        <f ca="1" t="shared" si="610"/>
        <v>0</v>
      </c>
      <c r="M3831" s="345">
        <f ca="1" t="shared" si="611"/>
        <v>13606.3699999999</v>
      </c>
      <c r="N3831" s="345">
        <f ca="1" t="shared" si="612"/>
        <v>0</v>
      </c>
    </row>
    <row r="3832" ht="14.25" hidden="1" spans="1:14">
      <c r="A3832" s="334">
        <f>档案!A3831</f>
        <v>0</v>
      </c>
      <c r="B3832" s="334">
        <f ca="1" t="shared" si="605"/>
        <v>1</v>
      </c>
      <c r="D3832" s="334">
        <f ca="1" t="shared" si="613"/>
        <v>10</v>
      </c>
      <c r="E3832" s="327">
        <f ca="1" t="shared" si="614"/>
        <v>108</v>
      </c>
      <c r="F3832" s="327" t="str">
        <f ca="1">VLOOKUP(D3832,档案!A:C,3,FALSE)</f>
        <v>武汉开明</v>
      </c>
      <c r="G3832" s="338" t="str">
        <f ca="1">VLOOKUP(D3832,档案!A:B,2,FALSE)</f>
        <v>工行武汉瀚城支行004604</v>
      </c>
      <c r="H3832" s="328">
        <f ca="1" t="shared" si="606"/>
        <v>45951</v>
      </c>
      <c r="I3832" s="344" t="str">
        <f ca="1" t="shared" si="607"/>
        <v>还贷款利息</v>
      </c>
      <c r="J3832" s="344" t="str">
        <f ca="1" t="shared" si="608"/>
        <v>还借款及利息</v>
      </c>
      <c r="K3832" s="345">
        <f ca="1" t="shared" si="609"/>
        <v>0</v>
      </c>
      <c r="L3832" s="345">
        <f ca="1" t="shared" si="610"/>
        <v>7750.01</v>
      </c>
      <c r="M3832" s="345">
        <f ca="1" t="shared" si="611"/>
        <v>5856.3599999999</v>
      </c>
      <c r="N3832" s="345">
        <f ca="1" t="shared" si="612"/>
        <v>0</v>
      </c>
    </row>
    <row r="3833" ht="14.25" hidden="1" spans="1:14">
      <c r="A3833" s="334">
        <f>档案!A3832</f>
        <v>0</v>
      </c>
      <c r="B3833" s="334">
        <f ca="1" t="shared" si="605"/>
        <v>1</v>
      </c>
      <c r="D3833" s="334">
        <f ca="1" t="shared" si="613"/>
        <v>10</v>
      </c>
      <c r="E3833" s="327">
        <f ca="1" t="shared" si="614"/>
        <v>109</v>
      </c>
      <c r="F3833" s="327" t="str">
        <f ca="1">VLOOKUP(D3833,档案!A:C,3,FALSE)</f>
        <v>武汉开明</v>
      </c>
      <c r="G3833" s="338" t="str">
        <f ca="1">VLOOKUP(D3833,档案!A:B,2,FALSE)</f>
        <v>工行武汉瀚城支行004604</v>
      </c>
      <c r="H3833" s="328">
        <f ca="1" t="shared" si="606"/>
        <v>45979</v>
      </c>
      <c r="I3833" s="344" t="str">
        <f ca="1" t="shared" si="607"/>
        <v>收到武汉农商行转款</v>
      </c>
      <c r="J3833" s="344" t="str">
        <f ca="1" t="shared" si="608"/>
        <v>他行转入或存现</v>
      </c>
      <c r="K3833" s="345">
        <f ca="1" t="shared" si="609"/>
        <v>10000</v>
      </c>
      <c r="L3833" s="345">
        <f ca="1" t="shared" si="610"/>
        <v>0</v>
      </c>
      <c r="M3833" s="345">
        <f ca="1" t="shared" si="611"/>
        <v>15856.3599999999</v>
      </c>
      <c r="N3833" s="345">
        <f ca="1" t="shared" si="612"/>
        <v>0</v>
      </c>
    </row>
    <row r="3834" ht="14.25" hidden="1" spans="1:14">
      <c r="A3834" s="334">
        <f>档案!A3833</f>
        <v>0</v>
      </c>
      <c r="B3834" s="334">
        <f ca="1" t="shared" si="605"/>
        <v>1</v>
      </c>
      <c r="D3834" s="334">
        <f ca="1" t="shared" si="613"/>
        <v>11</v>
      </c>
      <c r="E3834" s="327">
        <f ca="1" t="shared" si="614"/>
        <v>3</v>
      </c>
      <c r="F3834" s="327" t="str">
        <f ca="1">VLOOKUP(D3834,档案!A:C,3,FALSE)</f>
        <v>武汉开明</v>
      </c>
      <c r="G3834" s="338" t="str">
        <f ca="1">VLOOKUP(D3834,档案!A:B,2,FALSE)</f>
        <v>青海农商行农民工工资保证金954442</v>
      </c>
      <c r="H3834" s="328">
        <f ca="1" t="shared" si="606"/>
        <v>45658</v>
      </c>
      <c r="I3834" s="344" t="str">
        <f ca="1" t="shared" si="607"/>
        <v>期初余额</v>
      </c>
      <c r="J3834" s="344">
        <f ca="1" t="shared" si="608"/>
        <v>0</v>
      </c>
      <c r="K3834" s="345">
        <f ca="1" t="shared" si="609"/>
        <v>0</v>
      </c>
      <c r="L3834" s="345">
        <f ca="1" t="shared" si="610"/>
        <v>0</v>
      </c>
      <c r="M3834" s="345">
        <f ca="1" t="shared" si="611"/>
        <v>88500</v>
      </c>
      <c r="N3834" s="345">
        <f ca="1" t="shared" si="612"/>
        <v>0</v>
      </c>
    </row>
    <row r="3835" ht="14.25" hidden="1" spans="1:14">
      <c r="A3835" s="334">
        <f>档案!A3834</f>
        <v>0</v>
      </c>
      <c r="B3835" s="334">
        <f ca="1" t="shared" si="605"/>
        <v>1</v>
      </c>
      <c r="D3835" s="334">
        <f ca="1" t="shared" si="613"/>
        <v>11</v>
      </c>
      <c r="E3835" s="327">
        <f ca="1" t="shared" si="614"/>
        <v>4</v>
      </c>
      <c r="F3835" s="327" t="str">
        <f ca="1">VLOOKUP(D3835,档案!A:C,3,FALSE)</f>
        <v>武汉开明</v>
      </c>
      <c r="G3835" s="338" t="str">
        <f ca="1">VLOOKUP(D3835,档案!A:B,2,FALSE)</f>
        <v>青海农商行农民工工资保证金954442</v>
      </c>
      <c r="H3835" s="328">
        <f ca="1" t="shared" si="606"/>
        <v>45658</v>
      </c>
      <c r="I3835" s="344" t="str">
        <f ca="1" t="shared" si="607"/>
        <v>结息收入</v>
      </c>
      <c r="J3835" s="344" t="str">
        <f ca="1" t="shared" si="608"/>
        <v>其他收款</v>
      </c>
      <c r="K3835" s="345">
        <f ca="1" t="shared" si="609"/>
        <v>15.27</v>
      </c>
      <c r="L3835" s="345">
        <f ca="1" t="shared" si="610"/>
        <v>0</v>
      </c>
      <c r="M3835" s="345">
        <f ca="1" t="shared" si="611"/>
        <v>88515.27</v>
      </c>
      <c r="N3835" s="345">
        <f ca="1" t="shared" si="612"/>
        <v>0</v>
      </c>
    </row>
    <row r="3836" ht="14.25" hidden="1" spans="1:14">
      <c r="A3836" s="334">
        <f>档案!A3835</f>
        <v>0</v>
      </c>
      <c r="B3836" s="334">
        <f ca="1" t="shared" si="605"/>
        <v>1</v>
      </c>
      <c r="D3836" s="334">
        <f ca="1" t="shared" si="613"/>
        <v>11</v>
      </c>
      <c r="E3836" s="327">
        <f ca="1" t="shared" si="614"/>
        <v>5</v>
      </c>
      <c r="F3836" s="327" t="str">
        <f ca="1">VLOOKUP(D3836,档案!A:C,3,FALSE)</f>
        <v>武汉开明</v>
      </c>
      <c r="G3836" s="338" t="str">
        <f ca="1">VLOOKUP(D3836,档案!A:B,2,FALSE)</f>
        <v>青海农商行农民工工资保证金954442</v>
      </c>
      <c r="H3836" s="328">
        <f ca="1" t="shared" si="606"/>
        <v>45658</v>
      </c>
      <c r="I3836" s="344" t="str">
        <f ca="1" t="shared" si="607"/>
        <v>结息收入</v>
      </c>
      <c r="J3836" s="344" t="str">
        <f ca="1" t="shared" si="608"/>
        <v>其他收款</v>
      </c>
      <c r="K3836" s="345">
        <f ca="1" t="shared" si="609"/>
        <v>52.03</v>
      </c>
      <c r="L3836" s="345">
        <f ca="1" t="shared" si="610"/>
        <v>0</v>
      </c>
      <c r="M3836" s="345">
        <f ca="1" t="shared" si="611"/>
        <v>88567.3</v>
      </c>
      <c r="N3836" s="345">
        <f ca="1" t="shared" si="612"/>
        <v>0</v>
      </c>
    </row>
    <row r="3837" ht="14.25" hidden="1" spans="1:14">
      <c r="A3837" s="334">
        <f>档案!A3836</f>
        <v>0</v>
      </c>
      <c r="B3837" s="334">
        <f ca="1" t="shared" si="605"/>
        <v>1</v>
      </c>
      <c r="D3837" s="334">
        <f ca="1" t="shared" si="613"/>
        <v>11</v>
      </c>
      <c r="E3837" s="327">
        <f ca="1" t="shared" si="614"/>
        <v>6</v>
      </c>
      <c r="F3837" s="327" t="str">
        <f ca="1">VLOOKUP(D3837,档案!A:C,3,FALSE)</f>
        <v>武汉开明</v>
      </c>
      <c r="G3837" s="338" t="str">
        <f ca="1">VLOOKUP(D3837,档案!A:B,2,FALSE)</f>
        <v>青海农商行农民工工资保证金954442</v>
      </c>
      <c r="H3837" s="328">
        <f ca="1" t="shared" si="606"/>
        <v>45658</v>
      </c>
      <c r="I3837" s="344" t="str">
        <f ca="1" t="shared" si="607"/>
        <v>结息收入</v>
      </c>
      <c r="J3837" s="344" t="str">
        <f ca="1" t="shared" si="608"/>
        <v>其他收款</v>
      </c>
      <c r="K3837" s="345">
        <f ca="1" t="shared" si="609"/>
        <v>45.78</v>
      </c>
      <c r="L3837" s="345">
        <f ca="1" t="shared" si="610"/>
        <v>0</v>
      </c>
      <c r="M3837" s="345">
        <f ca="1" t="shared" si="611"/>
        <v>88613.08</v>
      </c>
      <c r="N3837" s="345">
        <f ca="1" t="shared" si="612"/>
        <v>0</v>
      </c>
    </row>
    <row r="3838" ht="14.25" hidden="1" spans="1:14">
      <c r="A3838" s="334">
        <f>档案!A3837</f>
        <v>0</v>
      </c>
      <c r="B3838" s="334">
        <f ca="1" t="shared" si="605"/>
        <v>1</v>
      </c>
      <c r="D3838" s="334">
        <f ca="1" t="shared" si="613"/>
        <v>11</v>
      </c>
      <c r="E3838" s="327">
        <f ca="1" t="shared" si="614"/>
        <v>7</v>
      </c>
      <c r="F3838" s="327" t="str">
        <f ca="1">VLOOKUP(D3838,档案!A:C,3,FALSE)</f>
        <v>武汉开明</v>
      </c>
      <c r="G3838" s="338" t="str">
        <f ca="1">VLOOKUP(D3838,档案!A:B,2,FALSE)</f>
        <v>青海农商行农民工工资保证金954442</v>
      </c>
      <c r="H3838" s="328">
        <f ca="1" t="shared" si="606"/>
        <v>45672</v>
      </c>
      <c r="I3838" s="344" t="str">
        <f ca="1" t="shared" si="607"/>
        <v>收到武汉开明浦发转2025 年零星设备维修、安装、更换项目农民工工资保证金</v>
      </c>
      <c r="J3838" s="344" t="str">
        <f ca="1" t="shared" si="608"/>
        <v>他行转入或存现</v>
      </c>
      <c r="K3838" s="345">
        <f ca="1" t="shared" si="609"/>
        <v>50000</v>
      </c>
      <c r="L3838" s="345">
        <f ca="1" t="shared" si="610"/>
        <v>0</v>
      </c>
      <c r="M3838" s="345">
        <f ca="1" t="shared" si="611"/>
        <v>138613.08</v>
      </c>
      <c r="N3838" s="345">
        <f ca="1" t="shared" si="612"/>
        <v>0</v>
      </c>
    </row>
    <row r="3839" ht="14.25" hidden="1" spans="1:14">
      <c r="A3839" s="334">
        <f>档案!A3838</f>
        <v>0</v>
      </c>
      <c r="B3839" s="334">
        <f ca="1" t="shared" si="605"/>
        <v>1</v>
      </c>
      <c r="D3839" s="334">
        <f ca="1" t="shared" si="613"/>
        <v>11</v>
      </c>
      <c r="E3839" s="327">
        <f ca="1" t="shared" si="614"/>
        <v>8</v>
      </c>
      <c r="F3839" s="327" t="str">
        <f ca="1">VLOOKUP(D3839,档案!A:C,3,FALSE)</f>
        <v>武汉开明</v>
      </c>
      <c r="G3839" s="338" t="str">
        <f ca="1">VLOOKUP(D3839,档案!A:B,2,FALSE)</f>
        <v>青海农商行农民工工资保证金954442</v>
      </c>
      <c r="H3839" s="328">
        <f ca="1" t="shared" si="606"/>
        <v>45699</v>
      </c>
      <c r="I3839" s="349" t="str">
        <f ca="1" t="shared" si="607"/>
        <v>收到武汉浦发转（二次）青海发投碱业有限公司煅烧车间重灰5#煅烧炉大、小齿更换项目安全保证金</v>
      </c>
      <c r="J3839" s="344" t="str">
        <f ca="1" t="shared" si="608"/>
        <v>他行转入或存现</v>
      </c>
      <c r="K3839" s="345">
        <f ca="1" t="shared" si="609"/>
        <v>3675</v>
      </c>
      <c r="L3839" s="345">
        <f ca="1" t="shared" si="610"/>
        <v>0</v>
      </c>
      <c r="M3839" s="345">
        <f ca="1" t="shared" si="611"/>
        <v>142288.08</v>
      </c>
      <c r="N3839" s="345">
        <f ca="1" t="shared" si="612"/>
        <v>0</v>
      </c>
    </row>
    <row r="3840" ht="14.25" hidden="1" spans="1:14">
      <c r="A3840" s="334">
        <f>档案!A3839</f>
        <v>0</v>
      </c>
      <c r="B3840" s="334">
        <f ca="1" t="shared" si="605"/>
        <v>1</v>
      </c>
      <c r="D3840" s="334">
        <f ca="1" t="shared" si="613"/>
        <v>11</v>
      </c>
      <c r="E3840" s="327">
        <f ca="1" t="shared" si="614"/>
        <v>9</v>
      </c>
      <c r="F3840" s="327" t="str">
        <f ca="1">VLOOKUP(D3840,档案!A:C,3,FALSE)</f>
        <v>武汉开明</v>
      </c>
      <c r="G3840" s="338" t="str">
        <f ca="1">VLOOKUP(D3840,档案!A:B,2,FALSE)</f>
        <v>青海农商行农民工工资保证金954442</v>
      </c>
      <c r="H3840" s="328">
        <f ca="1" t="shared" si="606"/>
        <v>45730</v>
      </c>
      <c r="I3840" s="344" t="str">
        <f ca="1" t="shared" si="607"/>
        <v>收到武汉浦发转入重灰2#、3#、7#重灰炉炉头总成技改项目农民工工资保证金</v>
      </c>
      <c r="J3840" s="344" t="str">
        <f ca="1" t="shared" si="608"/>
        <v>他行转入或存现</v>
      </c>
      <c r="K3840" s="345">
        <f ca="1" t="shared" si="609"/>
        <v>28000</v>
      </c>
      <c r="L3840" s="345">
        <f ca="1" t="shared" si="610"/>
        <v>0</v>
      </c>
      <c r="M3840" s="345">
        <f ca="1" t="shared" si="611"/>
        <v>170288.08</v>
      </c>
      <c r="N3840" s="345">
        <f ca="1" t="shared" si="612"/>
        <v>0</v>
      </c>
    </row>
    <row r="3841" ht="14.25" hidden="1" spans="1:14">
      <c r="A3841" s="334">
        <f>档案!A3840</f>
        <v>0</v>
      </c>
      <c r="B3841" s="334">
        <f ca="1" t="shared" si="605"/>
        <v>1</v>
      </c>
      <c r="D3841" s="334">
        <f ca="1" t="shared" si="613"/>
        <v>11</v>
      </c>
      <c r="E3841" s="327">
        <f ca="1" t="shared" si="614"/>
        <v>10</v>
      </c>
      <c r="F3841" s="327" t="str">
        <f ca="1">VLOOKUP(D3841,档案!A:C,3,FALSE)</f>
        <v>武汉开明</v>
      </c>
      <c r="G3841" s="338" t="str">
        <f ca="1">VLOOKUP(D3841,档案!A:B,2,FALSE)</f>
        <v>青海农商行农民工工资保证金954442</v>
      </c>
      <c r="H3841" s="328">
        <f ca="1" t="shared" si="606"/>
        <v>45735</v>
      </c>
      <c r="I3841" s="344" t="str">
        <f ca="1" t="shared" si="607"/>
        <v>收到武汉浦发转入商务部范英用款重碱车间一座碳化塔更新项目农民工工资保证金</v>
      </c>
      <c r="J3841" s="344" t="str">
        <f ca="1" t="shared" si="608"/>
        <v>他行转入或存现</v>
      </c>
      <c r="K3841" s="345">
        <f ca="1" t="shared" si="609"/>
        <v>37000</v>
      </c>
      <c r="L3841" s="345">
        <f ca="1" t="shared" si="610"/>
        <v>0</v>
      </c>
      <c r="M3841" s="345">
        <f ca="1" t="shared" si="611"/>
        <v>207288.08</v>
      </c>
      <c r="N3841" s="345">
        <f ca="1" t="shared" si="612"/>
        <v>0</v>
      </c>
    </row>
    <row r="3842" ht="14.25" hidden="1" spans="1:14">
      <c r="A3842" s="334">
        <f>档案!A3841</f>
        <v>0</v>
      </c>
      <c r="B3842" s="334">
        <f ca="1" t="shared" si="605"/>
        <v>1</v>
      </c>
      <c r="D3842" s="334">
        <f ca="1" t="shared" si="613"/>
        <v>11</v>
      </c>
      <c r="E3842" s="327">
        <f ca="1" t="shared" si="614"/>
        <v>11</v>
      </c>
      <c r="F3842" s="327" t="str">
        <f ca="1">VLOOKUP(D3842,档案!A:C,3,FALSE)</f>
        <v>武汉开明</v>
      </c>
      <c r="G3842" s="338" t="str">
        <f ca="1">VLOOKUP(D3842,档案!A:B,2,FALSE)</f>
        <v>青海农商行农民工工资保证金954442</v>
      </c>
      <c r="H3842" s="328">
        <f ca="1" t="shared" si="606"/>
        <v>45735</v>
      </c>
      <c r="I3842" s="344" t="str">
        <f ca="1" t="shared" si="607"/>
        <v>收到武汉浦发转入商务部范英用款一期渣场二、三、四级泵站出口平台母管更换项目农民工工资保证金</v>
      </c>
      <c r="J3842" s="344" t="str">
        <f ca="1" t="shared" si="608"/>
        <v>他行转入或存现</v>
      </c>
      <c r="K3842" s="345">
        <f ca="1" t="shared" si="609"/>
        <v>17875</v>
      </c>
      <c r="L3842" s="345">
        <f ca="1" t="shared" si="610"/>
        <v>0</v>
      </c>
      <c r="M3842" s="345">
        <f ca="1" t="shared" si="611"/>
        <v>225163.08</v>
      </c>
      <c r="N3842" s="345">
        <f ca="1" t="shared" si="612"/>
        <v>0</v>
      </c>
    </row>
    <row r="3843" ht="14.25" hidden="1" spans="1:14">
      <c r="A3843" s="334">
        <f>档案!A3842</f>
        <v>0</v>
      </c>
      <c r="B3843" s="334">
        <f ca="1" t="shared" ref="B3843:B3906" si="615">COUNTA(INDIRECT("'"&amp;A3843&amp;"'!a:a"))</f>
        <v>1</v>
      </c>
      <c r="D3843" s="334">
        <f ca="1" t="shared" si="613"/>
        <v>11</v>
      </c>
      <c r="E3843" s="327">
        <f ca="1" t="shared" si="614"/>
        <v>12</v>
      </c>
      <c r="F3843" s="327" t="str">
        <f ca="1">VLOOKUP(D3843,档案!A:C,3,FALSE)</f>
        <v>武汉开明</v>
      </c>
      <c r="G3843" s="338" t="str">
        <f ca="1">VLOOKUP(D3843,档案!A:B,2,FALSE)</f>
        <v>青海农商行农民工工资保证金954442</v>
      </c>
      <c r="H3843" s="328">
        <f ca="1" t="shared" ref="H3843:H3906" si="616">INDEX(INDIRECT("'"&amp;$D3843&amp;"'!A:g"),$E3843,COLUMN()-7)</f>
        <v>45735</v>
      </c>
      <c r="I3843" s="344" t="str">
        <f ca="1" t="shared" ref="I3843:I3906" si="617">INDEX(INDIRECT("'"&amp;$D3843&amp;"'!A:g"),$E3843,COLUMN()-7)</f>
        <v>结息收入（2024.12.20结息收入）</v>
      </c>
      <c r="J3843" s="344" t="str">
        <f ca="1" t="shared" ref="J3843:J3906" si="618">INDEX(INDIRECT("'"&amp;$D3843&amp;"'!A:g"),$E3843,COLUMN()-7)</f>
        <v>其他收款</v>
      </c>
      <c r="K3843" s="345">
        <f ca="1" t="shared" ref="K3843:K3906" si="619">INDEX(INDIRECT("'"&amp;$D3843&amp;"'!A:g"),$E3843,COLUMN()-7)</f>
        <v>32.05</v>
      </c>
      <c r="L3843" s="345">
        <f ca="1" t="shared" ref="L3843:L3906" si="620">INDEX(INDIRECT("'"&amp;$D3843&amp;"'!A:g"),$E3843,COLUMN()-7)</f>
        <v>0</v>
      </c>
      <c r="M3843" s="345">
        <f ca="1" t="shared" ref="M3843:M3906" si="621">INDEX(INDIRECT("'"&amp;$D3843&amp;"'!A:g"),$E3843,COLUMN()-7)</f>
        <v>225195.13</v>
      </c>
      <c r="N3843" s="345">
        <f ca="1" t="shared" ref="N3843:N3906" si="622">INDEX(INDIRECT("'"&amp;$D3843&amp;"'!A:g"),$E3843,COLUMN()-7)</f>
        <v>0</v>
      </c>
    </row>
    <row r="3844" ht="14.25" hidden="1" spans="1:14">
      <c r="A3844" s="334">
        <f>档案!A3843</f>
        <v>0</v>
      </c>
      <c r="B3844" s="334">
        <f ca="1" t="shared" si="615"/>
        <v>1</v>
      </c>
      <c r="D3844" s="334">
        <f ca="1" t="shared" ref="D3844:D3907" si="623">IF(E3843&gt;=VLOOKUP(D3843,A:B,2,FALSE),D3843+1,D3843)</f>
        <v>11</v>
      </c>
      <c r="E3844" s="327">
        <f ca="1" t="shared" ref="E3844:E3907" si="624">IF(E3843&gt;=VLOOKUP(D3843,A:B,2,FALSE),3,E3843+1)</f>
        <v>13</v>
      </c>
      <c r="F3844" s="327" t="str">
        <f ca="1">VLOOKUP(D3844,档案!A:C,3,FALSE)</f>
        <v>武汉开明</v>
      </c>
      <c r="G3844" s="338" t="str">
        <f ca="1">VLOOKUP(D3844,档案!A:B,2,FALSE)</f>
        <v>青海农商行农民工工资保证金954442</v>
      </c>
      <c r="H3844" s="328">
        <f ca="1" t="shared" si="616"/>
        <v>45777</v>
      </c>
      <c r="I3844" s="344" t="str">
        <f ca="1" t="shared" si="617"/>
        <v>商务部范雅君用款青海发投碱业有限公司供压缩 3.83MPA蒸汽管线优化改造及新增重灰减温减压装置(安装)农民工工资保证金付武汉开明高新科技有限公司农民工工资保证金专户--公司</v>
      </c>
      <c r="J3844" s="344" t="str">
        <f ca="1" t="shared" si="618"/>
        <v>他行转入或存现</v>
      </c>
      <c r="K3844" s="345">
        <f ca="1" t="shared" si="619"/>
        <v>50000</v>
      </c>
      <c r="L3844" s="345">
        <f ca="1" t="shared" si="620"/>
        <v>0</v>
      </c>
      <c r="M3844" s="345">
        <f ca="1" t="shared" si="621"/>
        <v>275195.13</v>
      </c>
      <c r="N3844" s="345">
        <f ca="1" t="shared" si="622"/>
        <v>0</v>
      </c>
    </row>
    <row r="3845" ht="14.25" hidden="1" spans="1:14">
      <c r="A3845" s="334">
        <f>档案!A3844</f>
        <v>0</v>
      </c>
      <c r="B3845" s="334">
        <f ca="1" t="shared" si="615"/>
        <v>1</v>
      </c>
      <c r="D3845" s="334">
        <f ca="1" t="shared" si="623"/>
        <v>11</v>
      </c>
      <c r="E3845" s="327">
        <f ca="1" t="shared" si="624"/>
        <v>14</v>
      </c>
      <c r="F3845" s="327" t="str">
        <f ca="1">VLOOKUP(D3845,档案!A:C,3,FALSE)</f>
        <v>武汉开明</v>
      </c>
      <c r="G3845" s="338" t="str">
        <f ca="1">VLOOKUP(D3845,档案!A:B,2,FALSE)</f>
        <v>青海农商行农民工工资保证金954442</v>
      </c>
      <c r="H3845" s="328">
        <f ca="1" t="shared" si="616"/>
        <v>45819</v>
      </c>
      <c r="I3845" s="344" t="str">
        <f ca="1" t="shared" si="617"/>
        <v>收到武汉开明浦发转来重碱车间压缩系统节能降碳技术改造项目窑气管线移位及管线甩头项目农民工工资保证金</v>
      </c>
      <c r="J3845" s="344" t="str">
        <f ca="1" t="shared" si="618"/>
        <v>他行转入或存现</v>
      </c>
      <c r="K3845" s="345">
        <f ca="1" t="shared" si="619"/>
        <v>16500</v>
      </c>
      <c r="L3845" s="345">
        <f ca="1" t="shared" si="620"/>
        <v>0</v>
      </c>
      <c r="M3845" s="345">
        <f ca="1" t="shared" si="621"/>
        <v>291695.13</v>
      </c>
      <c r="N3845" s="345">
        <f ca="1" t="shared" si="622"/>
        <v>0</v>
      </c>
    </row>
    <row r="3846" ht="14.25" hidden="1" spans="1:14">
      <c r="A3846" s="334">
        <f>档案!A3845</f>
        <v>0</v>
      </c>
      <c r="B3846" s="334">
        <f ca="1" t="shared" si="615"/>
        <v>1</v>
      </c>
      <c r="D3846" s="334">
        <f ca="1" t="shared" si="623"/>
        <v>11</v>
      </c>
      <c r="E3846" s="327">
        <f ca="1" t="shared" si="624"/>
        <v>15</v>
      </c>
      <c r="F3846" s="327" t="str">
        <f ca="1">VLOOKUP(D3846,档案!A:C,3,FALSE)</f>
        <v>武汉开明</v>
      </c>
      <c r="G3846" s="338" t="str">
        <f ca="1">VLOOKUP(D3846,档案!A:B,2,FALSE)</f>
        <v>青海农商行农民工工资保证金954442</v>
      </c>
      <c r="H3846" s="328">
        <f ca="1" t="shared" si="616"/>
        <v>45819</v>
      </c>
      <c r="I3846" s="344" t="str">
        <f ca="1" t="shared" si="617"/>
        <v>收到武汉开明浦发转来重碱车间压缩工段阀门管线更换、新增系统甩头项目农民工工资保证金</v>
      </c>
      <c r="J3846" s="344" t="str">
        <f ca="1" t="shared" si="618"/>
        <v>他行转入或存现</v>
      </c>
      <c r="K3846" s="345">
        <f ca="1" t="shared" si="619"/>
        <v>8500</v>
      </c>
      <c r="L3846" s="345">
        <f ca="1" t="shared" si="620"/>
        <v>0</v>
      </c>
      <c r="M3846" s="345">
        <f ca="1" t="shared" si="621"/>
        <v>300195.13</v>
      </c>
      <c r="N3846" s="345">
        <f ca="1" t="shared" si="622"/>
        <v>0</v>
      </c>
    </row>
    <row r="3847" ht="14.25" hidden="1" spans="1:14">
      <c r="A3847" s="334">
        <f>档案!A3846</f>
        <v>0</v>
      </c>
      <c r="B3847" s="334">
        <f ca="1" t="shared" si="615"/>
        <v>1</v>
      </c>
      <c r="D3847" s="334">
        <f ca="1" t="shared" si="623"/>
        <v>11</v>
      </c>
      <c r="E3847" s="327">
        <f ca="1" t="shared" si="624"/>
        <v>16</v>
      </c>
      <c r="F3847" s="327" t="str">
        <f ca="1">VLOOKUP(D3847,档案!A:C,3,FALSE)</f>
        <v>武汉开明</v>
      </c>
      <c r="G3847" s="338" t="str">
        <f ca="1">VLOOKUP(D3847,档案!A:B,2,FALSE)</f>
        <v>青海农商行农民工工资保证金954442</v>
      </c>
      <c r="H3847" s="328">
        <f ca="1" t="shared" si="616"/>
        <v>45819</v>
      </c>
      <c r="I3847" s="344" t="str">
        <f ca="1" t="shared" si="617"/>
        <v>收到武汉开明浦发转来重碱车间蒸吸工段阀门及管线更换项目农民工工资保证金</v>
      </c>
      <c r="J3847" s="344" t="str">
        <f ca="1" t="shared" si="618"/>
        <v>他行转入或存现</v>
      </c>
      <c r="K3847" s="345">
        <f ca="1" t="shared" si="619"/>
        <v>7500</v>
      </c>
      <c r="L3847" s="345">
        <f ca="1" t="shared" si="620"/>
        <v>0</v>
      </c>
      <c r="M3847" s="345">
        <f ca="1" t="shared" si="621"/>
        <v>307695.13</v>
      </c>
      <c r="N3847" s="345">
        <f ca="1" t="shared" si="622"/>
        <v>0</v>
      </c>
    </row>
    <row r="3848" ht="14.25" hidden="1" spans="1:14">
      <c r="A3848" s="334">
        <f>档案!A3847</f>
        <v>0</v>
      </c>
      <c r="B3848" s="334">
        <f ca="1" t="shared" si="615"/>
        <v>1</v>
      </c>
      <c r="D3848" s="334">
        <f ca="1" t="shared" si="623"/>
        <v>11</v>
      </c>
      <c r="E3848" s="327">
        <f ca="1" t="shared" si="624"/>
        <v>17</v>
      </c>
      <c r="F3848" s="327" t="str">
        <f ca="1">VLOOKUP(D3848,档案!A:C,3,FALSE)</f>
        <v>武汉开明</v>
      </c>
      <c r="G3848" s="338" t="str">
        <f ca="1">VLOOKUP(D3848,档案!A:B,2,FALSE)</f>
        <v>青海农商行农民工工资保证金954442</v>
      </c>
      <c r="H3848" s="328">
        <f ca="1" t="shared" si="616"/>
        <v>45819</v>
      </c>
      <c r="I3848" s="344" t="str">
        <f ca="1" t="shared" si="617"/>
        <v>收到武汉开明浦发转来重碱车间管线及阀门更换项目农民工工资保证金</v>
      </c>
      <c r="J3848" s="344" t="str">
        <f ca="1" t="shared" si="618"/>
        <v>他行转入或存现</v>
      </c>
      <c r="K3848" s="345">
        <f ca="1" t="shared" si="619"/>
        <v>9000</v>
      </c>
      <c r="L3848" s="345">
        <f ca="1" t="shared" si="620"/>
        <v>0</v>
      </c>
      <c r="M3848" s="345">
        <f ca="1" t="shared" si="621"/>
        <v>316695.13</v>
      </c>
      <c r="N3848" s="345">
        <f ca="1" t="shared" si="622"/>
        <v>0</v>
      </c>
    </row>
    <row r="3849" ht="14.25" hidden="1" spans="1:14">
      <c r="A3849" s="334">
        <f>档案!A3848</f>
        <v>0</v>
      </c>
      <c r="B3849" s="334">
        <f ca="1" t="shared" si="615"/>
        <v>1</v>
      </c>
      <c r="D3849" s="334">
        <f ca="1" t="shared" si="623"/>
        <v>11</v>
      </c>
      <c r="E3849" s="327">
        <f ca="1" t="shared" si="624"/>
        <v>18</v>
      </c>
      <c r="F3849" s="327" t="str">
        <f ca="1">VLOOKUP(D3849,档案!A:C,3,FALSE)</f>
        <v>武汉开明</v>
      </c>
      <c r="G3849" s="338" t="str">
        <f ca="1">VLOOKUP(D3849,档案!A:B,2,FALSE)</f>
        <v>青海农商行农民工工资保证金954442</v>
      </c>
      <c r="H3849" s="328">
        <f ca="1" t="shared" si="616"/>
        <v>45921</v>
      </c>
      <c r="I3849" s="344" t="str">
        <f ca="1" t="shared" si="617"/>
        <v>结息收入</v>
      </c>
      <c r="J3849" s="344" t="str">
        <f ca="1" t="shared" si="618"/>
        <v>其他收款</v>
      </c>
      <c r="K3849" s="345">
        <f ca="1" t="shared" si="619"/>
        <v>161.19</v>
      </c>
      <c r="L3849" s="345">
        <f ca="1" t="shared" si="620"/>
        <v>0</v>
      </c>
      <c r="M3849" s="345">
        <f ca="1" t="shared" si="621"/>
        <v>316856.32</v>
      </c>
      <c r="N3849" s="345">
        <f ca="1" t="shared" si="622"/>
        <v>0</v>
      </c>
    </row>
    <row r="3850" ht="14.25" hidden="1" spans="1:14">
      <c r="A3850" s="334">
        <f>档案!A3849</f>
        <v>0</v>
      </c>
      <c r="B3850" s="334">
        <f ca="1" t="shared" si="615"/>
        <v>1</v>
      </c>
      <c r="D3850" s="334">
        <f ca="1" t="shared" si="623"/>
        <v>12</v>
      </c>
      <c r="E3850" s="327">
        <f ca="1" t="shared" si="624"/>
        <v>3</v>
      </c>
      <c r="F3850" s="327" t="str">
        <f ca="1">VLOOKUP(D3850,档案!A:C,3,FALSE)</f>
        <v>武汉开明</v>
      </c>
      <c r="G3850" s="338" t="str">
        <f ca="1">VLOOKUP(D3850,档案!A:B,2,FALSE)</f>
        <v>中国银行鹦鹉大道支行</v>
      </c>
      <c r="H3850" s="328">
        <f ca="1" t="shared" si="616"/>
        <v>45658</v>
      </c>
      <c r="I3850" s="344">
        <f ca="1" t="shared" si="617"/>
        <v>0</v>
      </c>
      <c r="J3850" s="344">
        <f ca="1" t="shared" si="618"/>
        <v>0</v>
      </c>
      <c r="K3850" s="345">
        <f ca="1" t="shared" si="619"/>
        <v>0</v>
      </c>
      <c r="L3850" s="345">
        <f ca="1" t="shared" si="620"/>
        <v>0</v>
      </c>
      <c r="M3850" s="345">
        <f ca="1" t="shared" si="621"/>
        <v>0</v>
      </c>
      <c r="N3850" s="345">
        <f ca="1" t="shared" si="622"/>
        <v>0</v>
      </c>
    </row>
    <row r="3851" ht="14.25" hidden="1" spans="1:14">
      <c r="A3851" s="334">
        <f>档案!A3850</f>
        <v>0</v>
      </c>
      <c r="B3851" s="334">
        <f ca="1" t="shared" si="615"/>
        <v>1</v>
      </c>
      <c r="D3851" s="334">
        <f ca="1" t="shared" si="623"/>
        <v>13</v>
      </c>
      <c r="E3851" s="327">
        <f ca="1" t="shared" si="624"/>
        <v>3</v>
      </c>
      <c r="F3851" s="327" t="str">
        <f ca="1">VLOOKUP(D3851,档案!A:C,3,FALSE)</f>
        <v>武汉开明</v>
      </c>
      <c r="G3851" s="338" t="str">
        <f ca="1">VLOOKUP(D3851,档案!A:B,2,FALSE)</f>
        <v>华夏银行京汉支行948890</v>
      </c>
      <c r="H3851" s="328">
        <f ca="1" t="shared" si="616"/>
        <v>45927</v>
      </c>
      <c r="I3851" s="344">
        <f ca="1" t="shared" si="617"/>
        <v>0</v>
      </c>
      <c r="J3851" s="344">
        <f ca="1" t="shared" si="618"/>
        <v>0</v>
      </c>
      <c r="K3851" s="345">
        <f ca="1" t="shared" si="619"/>
        <v>0</v>
      </c>
      <c r="L3851" s="345">
        <f ca="1" t="shared" si="620"/>
        <v>0</v>
      </c>
      <c r="M3851" s="345">
        <f ca="1" t="shared" si="621"/>
        <v>0</v>
      </c>
      <c r="N3851" s="345">
        <f ca="1" t="shared" si="622"/>
        <v>0</v>
      </c>
    </row>
    <row r="3852" ht="14.25" hidden="1" spans="1:14">
      <c r="A3852" s="334">
        <f>档案!A3851</f>
        <v>0</v>
      </c>
      <c r="B3852" s="334">
        <f ca="1" t="shared" si="615"/>
        <v>1</v>
      </c>
      <c r="D3852" s="334">
        <f ca="1" t="shared" si="623"/>
        <v>13</v>
      </c>
      <c r="E3852" s="327">
        <f ca="1" t="shared" si="624"/>
        <v>4</v>
      </c>
      <c r="F3852" s="327" t="str">
        <f ca="1">VLOOKUP(D3852,档案!A:C,3,FALSE)</f>
        <v>武汉开明</v>
      </c>
      <c r="G3852" s="338" t="str">
        <f ca="1">VLOOKUP(D3852,档案!A:B,2,FALSE)</f>
        <v>华夏银行京汉支行948890</v>
      </c>
      <c r="H3852" s="328">
        <f ca="1" t="shared" si="616"/>
        <v>45928</v>
      </c>
      <c r="I3852" s="344" t="str">
        <f ca="1" t="shared" si="617"/>
        <v>收到贷款</v>
      </c>
      <c r="J3852" s="344" t="str">
        <f ca="1" t="shared" si="618"/>
        <v>借款到账</v>
      </c>
      <c r="K3852" s="345">
        <f ca="1" t="shared" si="619"/>
        <v>5000000</v>
      </c>
      <c r="L3852" s="345">
        <f ca="1" t="shared" si="620"/>
        <v>0</v>
      </c>
      <c r="M3852" s="345">
        <f ca="1" t="shared" si="621"/>
        <v>5000000</v>
      </c>
      <c r="N3852" s="345">
        <f ca="1" t="shared" si="622"/>
        <v>0</v>
      </c>
    </row>
    <row r="3853" ht="14.25" spans="1:14">
      <c r="A3853" s="334">
        <f>档案!A3852</f>
        <v>0</v>
      </c>
      <c r="B3853" s="334">
        <f ca="1" t="shared" si="615"/>
        <v>1</v>
      </c>
      <c r="D3853" s="334">
        <f ca="1" t="shared" si="623"/>
        <v>13</v>
      </c>
      <c r="E3853" s="327">
        <f ca="1" t="shared" si="624"/>
        <v>5</v>
      </c>
      <c r="F3853" s="327" t="str">
        <f ca="1">VLOOKUP(D3853,档案!A:C,3,FALSE)</f>
        <v>武汉开明</v>
      </c>
      <c r="G3853" s="338" t="str">
        <f ca="1">VLOOKUP(D3853,档案!A:B,2,FALSE)</f>
        <v>华夏银行京汉支行948890</v>
      </c>
      <c r="H3853" s="328">
        <f ca="1" t="shared" si="616"/>
        <v>45928</v>
      </c>
      <c r="I3853" s="344" t="str">
        <f ca="1" t="shared" si="617"/>
        <v>转武汉彤烨中信</v>
      </c>
      <c r="J3853" s="344" t="str">
        <f ca="1" t="shared" si="618"/>
        <v>转出他行或提现</v>
      </c>
      <c r="K3853" s="345">
        <f ca="1" t="shared" si="619"/>
        <v>0</v>
      </c>
      <c r="L3853" s="345">
        <f ca="1" t="shared" si="620"/>
        <v>5000000</v>
      </c>
      <c r="M3853" s="345">
        <f ca="1" t="shared" si="621"/>
        <v>0</v>
      </c>
      <c r="N3853" s="345">
        <f ca="1" t="shared" si="622"/>
        <v>0</v>
      </c>
    </row>
    <row r="3854" ht="14.25" hidden="1" spans="1:14">
      <c r="A3854" s="334">
        <f>档案!A3853</f>
        <v>0</v>
      </c>
      <c r="B3854" s="334">
        <f ca="1" t="shared" si="615"/>
        <v>1</v>
      </c>
      <c r="D3854" s="334">
        <f ca="1" t="shared" si="623"/>
        <v>13</v>
      </c>
      <c r="E3854" s="327">
        <f ca="1" t="shared" si="624"/>
        <v>6</v>
      </c>
      <c r="F3854" s="327" t="str">
        <f ca="1">VLOOKUP(D3854,档案!A:C,3,FALSE)</f>
        <v>武汉开明</v>
      </c>
      <c r="G3854" s="338" t="str">
        <f ca="1">VLOOKUP(D3854,档案!A:B,2,FALSE)</f>
        <v>华夏银行京汉支行948890</v>
      </c>
      <c r="H3854" s="328">
        <f ca="1" t="shared" si="616"/>
        <v>45947</v>
      </c>
      <c r="I3854" s="344" t="str">
        <f ca="1" t="shared" si="617"/>
        <v>收到武汉农商行转款</v>
      </c>
      <c r="J3854" s="344" t="str">
        <f ca="1" t="shared" si="618"/>
        <v>他行转入或存现</v>
      </c>
      <c r="K3854" s="345">
        <f ca="1" t="shared" si="619"/>
        <v>11000</v>
      </c>
      <c r="L3854" s="345">
        <f ca="1" t="shared" si="620"/>
        <v>0</v>
      </c>
      <c r="M3854" s="345">
        <f ca="1" t="shared" si="621"/>
        <v>11000</v>
      </c>
      <c r="N3854" s="345">
        <f ca="1" t="shared" si="622"/>
        <v>0</v>
      </c>
    </row>
    <row r="3855" ht="14.25" hidden="1" spans="1:14">
      <c r="A3855" s="334">
        <f>档案!A3854</f>
        <v>0</v>
      </c>
      <c r="B3855" s="334">
        <f ca="1" t="shared" si="615"/>
        <v>1</v>
      </c>
      <c r="D3855" s="334">
        <f ca="1" t="shared" si="623"/>
        <v>13</v>
      </c>
      <c r="E3855" s="327">
        <f ca="1" t="shared" si="624"/>
        <v>7</v>
      </c>
      <c r="F3855" s="327" t="str">
        <f ca="1">VLOOKUP(D3855,档案!A:C,3,FALSE)</f>
        <v>武汉开明</v>
      </c>
      <c r="G3855" s="338" t="str">
        <f ca="1">VLOOKUP(D3855,档案!A:B,2,FALSE)</f>
        <v>华夏银行京汉支行948890</v>
      </c>
      <c r="H3855" s="328">
        <f ca="1" t="shared" si="616"/>
        <v>45951</v>
      </c>
      <c r="I3855" s="344" t="str">
        <f ca="1" t="shared" si="617"/>
        <v>还贷款利息</v>
      </c>
      <c r="J3855" s="344" t="str">
        <f ca="1" t="shared" si="618"/>
        <v>还借款及利息</v>
      </c>
      <c r="K3855" s="345">
        <f ca="1" t="shared" si="619"/>
        <v>0</v>
      </c>
      <c r="L3855" s="345">
        <f ca="1" t="shared" si="620"/>
        <v>10541.67</v>
      </c>
      <c r="M3855" s="345">
        <f ca="1" t="shared" si="621"/>
        <v>458.33</v>
      </c>
      <c r="N3855" s="345">
        <f ca="1" t="shared" si="622"/>
        <v>0</v>
      </c>
    </row>
    <row r="3856" ht="14.25" hidden="1" spans="1:14">
      <c r="A3856" s="334">
        <f>档案!A3855</f>
        <v>0</v>
      </c>
      <c r="B3856" s="334">
        <f ca="1" t="shared" si="615"/>
        <v>1</v>
      </c>
      <c r="D3856" s="334">
        <f ca="1" t="shared" si="623"/>
        <v>13</v>
      </c>
      <c r="E3856" s="327">
        <f ca="1" t="shared" si="624"/>
        <v>8</v>
      </c>
      <c r="F3856" s="327" t="str">
        <f ca="1">VLOOKUP(D3856,档案!A:C,3,FALSE)</f>
        <v>武汉开明</v>
      </c>
      <c r="G3856" s="338" t="str">
        <f ca="1">VLOOKUP(D3856,档案!A:B,2,FALSE)</f>
        <v>华夏银行京汉支行948890</v>
      </c>
      <c r="H3856" s="328">
        <f ca="1" t="shared" si="616"/>
        <v>45979</v>
      </c>
      <c r="I3856" s="344" t="str">
        <f ca="1" t="shared" si="617"/>
        <v>收到武汉农商行转款</v>
      </c>
      <c r="J3856" s="344" t="str">
        <f ca="1" t="shared" si="618"/>
        <v>他行转入或存现</v>
      </c>
      <c r="K3856" s="345">
        <f ca="1" t="shared" si="619"/>
        <v>20000</v>
      </c>
      <c r="L3856" s="345">
        <f ca="1" t="shared" si="620"/>
        <v>0</v>
      </c>
      <c r="M3856" s="345">
        <f ca="1" t="shared" si="621"/>
        <v>20458.33</v>
      </c>
      <c r="N3856" s="345">
        <f ca="1" t="shared" si="622"/>
        <v>0</v>
      </c>
    </row>
    <row r="3857" ht="14.25" hidden="1" spans="1:14">
      <c r="A3857" s="334">
        <f>档案!A3856</f>
        <v>0</v>
      </c>
      <c r="B3857" s="334">
        <f ca="1" t="shared" si="615"/>
        <v>1</v>
      </c>
      <c r="D3857" s="334">
        <f ca="1" t="shared" si="623"/>
        <v>14</v>
      </c>
      <c r="E3857" s="327">
        <f ca="1" t="shared" si="624"/>
        <v>3</v>
      </c>
      <c r="F3857" s="327" t="str">
        <f ca="1">VLOOKUP(D3857,档案!A:C,3,FALSE)</f>
        <v>武汉开明</v>
      </c>
      <c r="G3857" s="338" t="str">
        <f ca="1">VLOOKUP(D3857,档案!A:B,2,FALSE)</f>
        <v>建设银行黄陂广场支行</v>
      </c>
      <c r="H3857" s="328">
        <f ca="1" t="shared" si="616"/>
        <v>45658</v>
      </c>
      <c r="I3857" s="344" t="str">
        <f ca="1" t="shared" si="617"/>
        <v>期初余额</v>
      </c>
      <c r="J3857" s="344">
        <f ca="1" t="shared" si="618"/>
        <v>0</v>
      </c>
      <c r="K3857" s="345">
        <f ca="1" t="shared" si="619"/>
        <v>0</v>
      </c>
      <c r="L3857" s="345">
        <f ca="1" t="shared" si="620"/>
        <v>0</v>
      </c>
      <c r="M3857" s="345">
        <f ca="1" t="shared" si="621"/>
        <v>0</v>
      </c>
      <c r="N3857" s="345">
        <f ca="1" t="shared" si="622"/>
        <v>0</v>
      </c>
    </row>
    <row r="3858" ht="14.25" hidden="1" spans="1:14">
      <c r="A3858" s="334">
        <f>档案!A3857</f>
        <v>0</v>
      </c>
      <c r="B3858" s="334">
        <f ca="1" t="shared" si="615"/>
        <v>1</v>
      </c>
      <c r="D3858" s="334">
        <f ca="1" t="shared" si="623"/>
        <v>14</v>
      </c>
      <c r="E3858" s="327">
        <f ca="1" t="shared" si="624"/>
        <v>4</v>
      </c>
      <c r="F3858" s="327" t="str">
        <f ca="1">VLOOKUP(D3858,档案!A:C,3,FALSE)</f>
        <v>武汉开明</v>
      </c>
      <c r="G3858" s="338" t="str">
        <f ca="1">VLOOKUP(D3858,档案!A:B,2,FALSE)</f>
        <v>建设银行黄陂广场支行</v>
      </c>
      <c r="H3858" s="328">
        <f ca="1" t="shared" si="616"/>
        <v>45658</v>
      </c>
      <c r="I3858" s="344">
        <f ca="1" t="shared" si="617"/>
        <v>0</v>
      </c>
      <c r="J3858" s="344">
        <f ca="1" t="shared" si="618"/>
        <v>0</v>
      </c>
      <c r="K3858" s="345">
        <f ca="1" t="shared" si="619"/>
        <v>0</v>
      </c>
      <c r="L3858" s="345">
        <f ca="1" t="shared" si="620"/>
        <v>0</v>
      </c>
      <c r="M3858" s="345">
        <f ca="1" t="shared" si="621"/>
        <v>0</v>
      </c>
      <c r="N3858" s="345">
        <f ca="1" t="shared" si="622"/>
        <v>0</v>
      </c>
    </row>
    <row r="3859" ht="14.25" hidden="1" spans="1:14">
      <c r="A3859" s="334">
        <f>档案!A3858</f>
        <v>0</v>
      </c>
      <c r="B3859" s="334">
        <f ca="1" t="shared" si="615"/>
        <v>1</v>
      </c>
      <c r="D3859" s="334">
        <f ca="1" t="shared" si="623"/>
        <v>14</v>
      </c>
      <c r="E3859" s="327">
        <f ca="1" t="shared" si="624"/>
        <v>5</v>
      </c>
      <c r="F3859" s="327" t="str">
        <f ca="1">VLOOKUP(D3859,档案!A:C,3,FALSE)</f>
        <v>武汉开明</v>
      </c>
      <c r="G3859" s="338" t="str">
        <f ca="1">VLOOKUP(D3859,档案!A:B,2,FALSE)</f>
        <v>建设银行黄陂广场支行</v>
      </c>
      <c r="H3859" s="328">
        <f ca="1" t="shared" si="616"/>
        <v>45658</v>
      </c>
      <c r="I3859" s="344">
        <f ca="1" t="shared" si="617"/>
        <v>0</v>
      </c>
      <c r="J3859" s="344">
        <f ca="1" t="shared" si="618"/>
        <v>0</v>
      </c>
      <c r="K3859" s="345">
        <f ca="1" t="shared" si="619"/>
        <v>0</v>
      </c>
      <c r="L3859" s="345">
        <f ca="1" t="shared" si="620"/>
        <v>0</v>
      </c>
      <c r="M3859" s="345">
        <f ca="1" t="shared" si="621"/>
        <v>0</v>
      </c>
      <c r="N3859" s="345">
        <f ca="1" t="shared" si="622"/>
        <v>0</v>
      </c>
    </row>
    <row r="3860" ht="14.25" hidden="1" spans="1:14">
      <c r="A3860" s="334">
        <f>档案!A3859</f>
        <v>0</v>
      </c>
      <c r="B3860" s="334">
        <f ca="1" t="shared" si="615"/>
        <v>1</v>
      </c>
      <c r="D3860" s="334">
        <f ca="1" t="shared" si="623"/>
        <v>14</v>
      </c>
      <c r="E3860" s="327">
        <f ca="1" t="shared" si="624"/>
        <v>6</v>
      </c>
      <c r="F3860" s="327" t="str">
        <f ca="1">VLOOKUP(D3860,档案!A:C,3,FALSE)</f>
        <v>武汉开明</v>
      </c>
      <c r="G3860" s="338" t="str">
        <f ca="1">VLOOKUP(D3860,档案!A:B,2,FALSE)</f>
        <v>建设银行黄陂广场支行</v>
      </c>
      <c r="H3860" s="328">
        <f ca="1" t="shared" si="616"/>
        <v>45658</v>
      </c>
      <c r="I3860" s="344">
        <f ca="1" t="shared" si="617"/>
        <v>0</v>
      </c>
      <c r="J3860" s="344">
        <f ca="1" t="shared" si="618"/>
        <v>0</v>
      </c>
      <c r="K3860" s="345">
        <f ca="1" t="shared" si="619"/>
        <v>0</v>
      </c>
      <c r="L3860" s="345">
        <f ca="1" t="shared" si="620"/>
        <v>0</v>
      </c>
      <c r="M3860" s="345">
        <f ca="1" t="shared" si="621"/>
        <v>0</v>
      </c>
      <c r="N3860" s="345">
        <f ca="1" t="shared" si="622"/>
        <v>0</v>
      </c>
    </row>
    <row r="3861" ht="14.25" hidden="1" spans="1:14">
      <c r="A3861" s="334">
        <f>档案!A3860</f>
        <v>0</v>
      </c>
      <c r="B3861" s="334">
        <f ca="1" t="shared" si="615"/>
        <v>1</v>
      </c>
      <c r="D3861" s="334">
        <f ca="1" t="shared" si="623"/>
        <v>14</v>
      </c>
      <c r="E3861" s="327">
        <f ca="1" t="shared" si="624"/>
        <v>7</v>
      </c>
      <c r="F3861" s="327" t="str">
        <f ca="1">VLOOKUP(D3861,档案!A:C,3,FALSE)</f>
        <v>武汉开明</v>
      </c>
      <c r="G3861" s="338" t="str">
        <f ca="1">VLOOKUP(D3861,档案!A:B,2,FALSE)</f>
        <v>建设银行黄陂广场支行</v>
      </c>
      <c r="H3861" s="328">
        <f ca="1" t="shared" si="616"/>
        <v>45729</v>
      </c>
      <c r="I3861" s="344">
        <f ca="1" t="shared" si="617"/>
        <v>0</v>
      </c>
      <c r="J3861" s="344">
        <f ca="1" t="shared" si="618"/>
        <v>0</v>
      </c>
      <c r="K3861" s="345">
        <f ca="1" t="shared" si="619"/>
        <v>0</v>
      </c>
      <c r="L3861" s="345">
        <f ca="1" t="shared" si="620"/>
        <v>0</v>
      </c>
      <c r="M3861" s="345">
        <f ca="1" t="shared" si="621"/>
        <v>0</v>
      </c>
      <c r="N3861" s="345">
        <f ca="1" t="shared" si="622"/>
        <v>0</v>
      </c>
    </row>
    <row r="3862" ht="14.25" hidden="1" spans="1:14">
      <c r="A3862" s="334">
        <f>档案!A3861</f>
        <v>0</v>
      </c>
      <c r="B3862" s="334">
        <f ca="1" t="shared" si="615"/>
        <v>1</v>
      </c>
      <c r="D3862" s="334">
        <f ca="1" t="shared" si="623"/>
        <v>14</v>
      </c>
      <c r="E3862" s="327">
        <f ca="1" t="shared" si="624"/>
        <v>8</v>
      </c>
      <c r="F3862" s="327" t="str">
        <f ca="1">VLOOKUP(D3862,档案!A:C,3,FALSE)</f>
        <v>武汉开明</v>
      </c>
      <c r="G3862" s="338" t="str">
        <f ca="1">VLOOKUP(D3862,档案!A:B,2,FALSE)</f>
        <v>建设银行黄陂广场支行</v>
      </c>
      <c r="H3862" s="328">
        <f ca="1" t="shared" si="616"/>
        <v>45729</v>
      </c>
      <c r="I3862" s="344">
        <f ca="1" t="shared" si="617"/>
        <v>0</v>
      </c>
      <c r="J3862" s="344">
        <f ca="1" t="shared" si="618"/>
        <v>0</v>
      </c>
      <c r="K3862" s="345">
        <f ca="1" t="shared" si="619"/>
        <v>0</v>
      </c>
      <c r="L3862" s="345">
        <f ca="1" t="shared" si="620"/>
        <v>0</v>
      </c>
      <c r="M3862" s="345">
        <f ca="1" t="shared" si="621"/>
        <v>0</v>
      </c>
      <c r="N3862" s="345">
        <f ca="1" t="shared" si="622"/>
        <v>0</v>
      </c>
    </row>
    <row r="3863" ht="14.25" hidden="1" spans="1:14">
      <c r="A3863" s="334">
        <f>档案!A3862</f>
        <v>0</v>
      </c>
      <c r="B3863" s="334">
        <f ca="1" t="shared" si="615"/>
        <v>1</v>
      </c>
      <c r="D3863" s="334">
        <f ca="1" t="shared" si="623"/>
        <v>14</v>
      </c>
      <c r="E3863" s="327">
        <f ca="1" t="shared" si="624"/>
        <v>9</v>
      </c>
      <c r="F3863" s="327" t="str">
        <f ca="1">VLOOKUP(D3863,档案!A:C,3,FALSE)</f>
        <v>武汉开明</v>
      </c>
      <c r="G3863" s="338" t="str">
        <f ca="1">VLOOKUP(D3863,档案!A:B,2,FALSE)</f>
        <v>建设银行黄陂广场支行</v>
      </c>
      <c r="H3863" s="328">
        <f ca="1" t="shared" si="616"/>
        <v>45730</v>
      </c>
      <c r="I3863" s="344">
        <f ca="1" t="shared" si="617"/>
        <v>0</v>
      </c>
      <c r="J3863" s="344">
        <f ca="1" t="shared" si="618"/>
        <v>0</v>
      </c>
      <c r="K3863" s="345">
        <f ca="1" t="shared" si="619"/>
        <v>0</v>
      </c>
      <c r="L3863" s="345">
        <f ca="1" t="shared" si="620"/>
        <v>0</v>
      </c>
      <c r="M3863" s="345">
        <f ca="1" t="shared" si="621"/>
        <v>0</v>
      </c>
      <c r="N3863" s="345">
        <f ca="1" t="shared" si="622"/>
        <v>0</v>
      </c>
    </row>
    <row r="3864" ht="14.25" hidden="1" spans="1:14">
      <c r="A3864" s="334">
        <f>档案!A3863</f>
        <v>0</v>
      </c>
      <c r="B3864" s="334">
        <f ca="1" t="shared" si="615"/>
        <v>1</v>
      </c>
      <c r="D3864" s="334">
        <f ca="1" t="shared" si="623"/>
        <v>14</v>
      </c>
      <c r="E3864" s="327">
        <f ca="1" t="shared" si="624"/>
        <v>10</v>
      </c>
      <c r="F3864" s="327" t="str">
        <f ca="1">VLOOKUP(D3864,档案!A:C,3,FALSE)</f>
        <v>武汉开明</v>
      </c>
      <c r="G3864" s="338" t="str">
        <f ca="1">VLOOKUP(D3864,档案!A:B,2,FALSE)</f>
        <v>建设银行黄陂广场支行</v>
      </c>
      <c r="H3864" s="328">
        <f ca="1" t="shared" si="616"/>
        <v>45730</v>
      </c>
      <c r="I3864" s="344">
        <f ca="1" t="shared" si="617"/>
        <v>0</v>
      </c>
      <c r="J3864" s="344">
        <f ca="1" t="shared" si="618"/>
        <v>0</v>
      </c>
      <c r="K3864" s="345">
        <f ca="1" t="shared" si="619"/>
        <v>0</v>
      </c>
      <c r="L3864" s="345">
        <f ca="1" t="shared" si="620"/>
        <v>0</v>
      </c>
      <c r="M3864" s="345">
        <f ca="1" t="shared" si="621"/>
        <v>0</v>
      </c>
      <c r="N3864" s="345">
        <f ca="1" t="shared" si="622"/>
        <v>0</v>
      </c>
    </row>
    <row r="3865" ht="14.25" hidden="1" spans="1:14">
      <c r="A3865" s="334">
        <f>档案!A3864</f>
        <v>0</v>
      </c>
      <c r="B3865" s="334">
        <f ca="1" t="shared" si="615"/>
        <v>1</v>
      </c>
      <c r="D3865" s="334">
        <f ca="1" t="shared" si="623"/>
        <v>15</v>
      </c>
      <c r="E3865" s="327">
        <f ca="1" t="shared" si="624"/>
        <v>3</v>
      </c>
      <c r="F3865" s="327" t="str">
        <f ca="1">VLOOKUP(D3865,档案!A:C,3,FALSE)</f>
        <v>武汉开明</v>
      </c>
      <c r="G3865" s="338" t="str">
        <f ca="1">VLOOKUP(D3865,档案!A:B,2,FALSE)</f>
        <v>青海农商行农民工工资发放账户001680</v>
      </c>
      <c r="H3865" s="328">
        <f ca="1" t="shared" si="616"/>
        <v>45658</v>
      </c>
      <c r="I3865" s="344" t="str">
        <f ca="1" t="shared" si="617"/>
        <v>期初余额</v>
      </c>
      <c r="J3865" s="344">
        <f ca="1" t="shared" si="618"/>
        <v>0</v>
      </c>
      <c r="K3865" s="345">
        <f ca="1" t="shared" si="619"/>
        <v>0</v>
      </c>
      <c r="L3865" s="345">
        <f ca="1" t="shared" si="620"/>
        <v>0</v>
      </c>
      <c r="M3865" s="345">
        <f ca="1" t="shared" si="621"/>
        <v>140740</v>
      </c>
      <c r="N3865" s="345">
        <f ca="1" t="shared" si="622"/>
        <v>0</v>
      </c>
    </row>
    <row r="3866" ht="14.25" hidden="1" spans="1:14">
      <c r="A3866" s="334">
        <f>档案!A3865</f>
        <v>0</v>
      </c>
      <c r="B3866" s="334">
        <f ca="1" t="shared" si="615"/>
        <v>1</v>
      </c>
      <c r="D3866" s="334">
        <f ca="1" t="shared" si="623"/>
        <v>15</v>
      </c>
      <c r="E3866" s="327">
        <f ca="1" t="shared" si="624"/>
        <v>4</v>
      </c>
      <c r="F3866" s="327" t="str">
        <f ca="1">VLOOKUP(D3866,档案!A:C,3,FALSE)</f>
        <v>武汉开明</v>
      </c>
      <c r="G3866" s="338" t="str">
        <f ca="1">VLOOKUP(D3866,档案!A:B,2,FALSE)</f>
        <v>青海农商行农民工工资发放账户001680</v>
      </c>
      <c r="H3866" s="328">
        <f ca="1" t="shared" si="616"/>
        <v>45658</v>
      </c>
      <c r="I3866" s="344" t="str">
        <f ca="1" t="shared" si="617"/>
        <v>收到结息款（2024.9.20结息收入）</v>
      </c>
      <c r="J3866" s="344" t="str">
        <f ca="1" t="shared" si="618"/>
        <v>其他收款</v>
      </c>
      <c r="K3866" s="345">
        <f ca="1" t="shared" si="619"/>
        <v>57.91</v>
      </c>
      <c r="L3866" s="345">
        <f ca="1" t="shared" si="620"/>
        <v>0</v>
      </c>
      <c r="M3866" s="345">
        <f ca="1" t="shared" si="621"/>
        <v>140797.91</v>
      </c>
      <c r="N3866" s="345">
        <f ca="1" t="shared" si="622"/>
        <v>0</v>
      </c>
    </row>
    <row r="3867" ht="14.25" hidden="1" spans="1:14">
      <c r="A3867" s="334">
        <f>档案!A3866</f>
        <v>0</v>
      </c>
      <c r="B3867" s="334">
        <f ca="1" t="shared" si="615"/>
        <v>1</v>
      </c>
      <c r="D3867" s="334">
        <f ca="1" t="shared" si="623"/>
        <v>15</v>
      </c>
      <c r="E3867" s="327">
        <f ca="1" t="shared" si="624"/>
        <v>5</v>
      </c>
      <c r="F3867" s="327" t="str">
        <f ca="1">VLOOKUP(D3867,档案!A:C,3,FALSE)</f>
        <v>武汉开明</v>
      </c>
      <c r="G3867" s="338" t="str">
        <f ca="1">VLOOKUP(D3867,档案!A:B,2,FALSE)</f>
        <v>青海农商行农民工工资发放账户001680</v>
      </c>
      <c r="H3867" s="328">
        <f ca="1" t="shared" si="616"/>
        <v>45717</v>
      </c>
      <c r="I3867" s="344" t="str">
        <f ca="1" t="shared" si="617"/>
        <v>收到结息款（2024.12.20结息收入）</v>
      </c>
      <c r="J3867" s="344" t="str">
        <f ca="1" t="shared" si="618"/>
        <v>其他收款</v>
      </c>
      <c r="K3867" s="345">
        <f ca="1" t="shared" si="619"/>
        <v>50.92</v>
      </c>
      <c r="L3867" s="345">
        <f ca="1" t="shared" si="620"/>
        <v>0</v>
      </c>
      <c r="M3867" s="345">
        <f ca="1" t="shared" si="621"/>
        <v>140848.83</v>
      </c>
      <c r="N3867" s="345">
        <f ca="1" t="shared" si="622"/>
        <v>0</v>
      </c>
    </row>
    <row r="3868" ht="14.25" hidden="1" spans="1:14">
      <c r="A3868" s="334">
        <f>档案!A3867</f>
        <v>0</v>
      </c>
      <c r="B3868" s="334">
        <f ca="1" t="shared" si="615"/>
        <v>1</v>
      </c>
      <c r="D3868" s="334">
        <f ca="1" t="shared" si="623"/>
        <v>15</v>
      </c>
      <c r="E3868" s="327">
        <f ca="1" t="shared" si="624"/>
        <v>6</v>
      </c>
      <c r="F3868" s="327" t="str">
        <f ca="1">VLOOKUP(D3868,档案!A:C,3,FALSE)</f>
        <v>武汉开明</v>
      </c>
      <c r="G3868" s="338" t="str">
        <f ca="1">VLOOKUP(D3868,档案!A:B,2,FALSE)</f>
        <v>青海农商行农民工工资发放账户001680</v>
      </c>
      <c r="H3868" s="328">
        <f ca="1" t="shared" si="616"/>
        <v>45747</v>
      </c>
      <c r="I3868" s="344" t="str">
        <f ca="1" t="shared" si="617"/>
        <v>生产部马全花用款青海发投1#、3#蒸氨塔维修项目高国俊团队农民工工资6万（武汉农民工资金账户发放）--个人</v>
      </c>
      <c r="J3868" s="344" t="str">
        <f ca="1" t="shared" si="618"/>
        <v>项目成本</v>
      </c>
      <c r="K3868" s="345">
        <f ca="1" t="shared" si="619"/>
        <v>0</v>
      </c>
      <c r="L3868" s="345">
        <f ca="1" t="shared" si="620"/>
        <v>60000</v>
      </c>
      <c r="M3868" s="345">
        <f ca="1" t="shared" si="621"/>
        <v>80848.83</v>
      </c>
      <c r="N3868" s="345">
        <f ca="1" t="shared" si="622"/>
        <v>0</v>
      </c>
    </row>
    <row r="3869" ht="14.25" hidden="1" spans="1:14">
      <c r="A3869" s="334">
        <f>档案!A3868</f>
        <v>0</v>
      </c>
      <c r="B3869" s="334">
        <f ca="1" t="shared" si="615"/>
        <v>1</v>
      </c>
      <c r="D3869" s="334">
        <f ca="1" t="shared" si="623"/>
        <v>15</v>
      </c>
      <c r="E3869" s="327">
        <f ca="1" t="shared" si="624"/>
        <v>7</v>
      </c>
      <c r="F3869" s="327" t="str">
        <f ca="1">VLOOKUP(D3869,档案!A:C,3,FALSE)</f>
        <v>武汉开明</v>
      </c>
      <c r="G3869" s="338" t="str">
        <f ca="1">VLOOKUP(D3869,档案!A:B,2,FALSE)</f>
        <v>青海农商行农民工工资发放账户001680</v>
      </c>
      <c r="H3869" s="328">
        <f ca="1" t="shared" si="616"/>
        <v>45747</v>
      </c>
      <c r="I3869" s="344" t="str">
        <f ca="1" t="shared" si="617"/>
        <v>转王先梅邮政账户</v>
      </c>
      <c r="J3869" s="344" t="str">
        <f ca="1" t="shared" si="618"/>
        <v>转出他行或提现</v>
      </c>
      <c r="K3869" s="345">
        <f ca="1" t="shared" si="619"/>
        <v>0</v>
      </c>
      <c r="L3869" s="345">
        <f ca="1" t="shared" si="620"/>
        <v>15000</v>
      </c>
      <c r="M3869" s="345">
        <f ca="1" t="shared" si="621"/>
        <v>65848.83</v>
      </c>
      <c r="N3869" s="345">
        <f ca="1" t="shared" si="622"/>
        <v>0</v>
      </c>
    </row>
    <row r="3870" ht="14.25" hidden="1" spans="1:14">
      <c r="A3870" s="334">
        <f>档案!A3869</f>
        <v>0</v>
      </c>
      <c r="B3870" s="334">
        <f ca="1" t="shared" si="615"/>
        <v>1</v>
      </c>
      <c r="D3870" s="334">
        <f ca="1" t="shared" si="623"/>
        <v>15</v>
      </c>
      <c r="E3870" s="327">
        <f ca="1" t="shared" si="624"/>
        <v>8</v>
      </c>
      <c r="F3870" s="327" t="str">
        <f ca="1">VLOOKUP(D3870,档案!A:C,3,FALSE)</f>
        <v>武汉开明</v>
      </c>
      <c r="G3870" s="338" t="str">
        <f ca="1">VLOOKUP(D3870,档案!A:B,2,FALSE)</f>
        <v>青海农商行农民工工资发放账户001680</v>
      </c>
      <c r="H3870" s="328">
        <f ca="1" t="shared" si="616"/>
        <v>45747</v>
      </c>
      <c r="I3870" s="344" t="str">
        <f ca="1" t="shared" si="617"/>
        <v>转林家祥邮政账户</v>
      </c>
      <c r="J3870" s="344" t="str">
        <f ca="1" t="shared" si="618"/>
        <v>转出他行或提现</v>
      </c>
      <c r="K3870" s="345">
        <f ca="1" t="shared" si="619"/>
        <v>0</v>
      </c>
      <c r="L3870" s="345">
        <f ca="1" t="shared" si="620"/>
        <v>15000</v>
      </c>
      <c r="M3870" s="345">
        <f ca="1" t="shared" si="621"/>
        <v>50848.83</v>
      </c>
      <c r="N3870" s="345">
        <f ca="1" t="shared" si="622"/>
        <v>0</v>
      </c>
    </row>
    <row r="3871" ht="14.25" hidden="1" spans="1:14">
      <c r="A3871" s="334">
        <f>档案!A3870</f>
        <v>0</v>
      </c>
      <c r="B3871" s="334">
        <f ca="1" t="shared" si="615"/>
        <v>1</v>
      </c>
      <c r="D3871" s="334">
        <f ca="1" t="shared" si="623"/>
        <v>15</v>
      </c>
      <c r="E3871" s="327">
        <f ca="1" t="shared" si="624"/>
        <v>9</v>
      </c>
      <c r="F3871" s="327" t="str">
        <f ca="1">VLOOKUP(D3871,档案!A:C,3,FALSE)</f>
        <v>武汉开明</v>
      </c>
      <c r="G3871" s="338" t="str">
        <f ca="1">VLOOKUP(D3871,档案!A:B,2,FALSE)</f>
        <v>青海农商行农民工工资发放账户001680</v>
      </c>
      <c r="H3871" s="328">
        <f ca="1" t="shared" si="616"/>
        <v>45778</v>
      </c>
      <c r="I3871" s="344" t="str">
        <f ca="1" t="shared" si="617"/>
        <v>收到结息款（结息收入）</v>
      </c>
      <c r="J3871" s="344" t="str">
        <f ca="1" t="shared" si="618"/>
        <v>其他收款</v>
      </c>
      <c r="K3871" s="345">
        <f ca="1" t="shared" si="619"/>
        <v>42.26</v>
      </c>
      <c r="L3871" s="345">
        <f ca="1" t="shared" si="620"/>
        <v>0</v>
      </c>
      <c r="M3871" s="345">
        <f ca="1" t="shared" si="621"/>
        <v>50891.09</v>
      </c>
      <c r="N3871" s="345">
        <f ca="1" t="shared" si="622"/>
        <v>0</v>
      </c>
    </row>
    <row r="3872" ht="14.25" hidden="1" spans="1:14">
      <c r="A3872" s="334">
        <f>档案!A3871</f>
        <v>0</v>
      </c>
      <c r="B3872" s="334">
        <f ca="1" t="shared" si="615"/>
        <v>1</v>
      </c>
      <c r="D3872" s="334">
        <f ca="1" t="shared" si="623"/>
        <v>15</v>
      </c>
      <c r="E3872" s="327">
        <f ca="1" t="shared" si="624"/>
        <v>10</v>
      </c>
      <c r="F3872" s="327" t="str">
        <f ca="1">VLOOKUP(D3872,档案!A:C,3,FALSE)</f>
        <v>武汉开明</v>
      </c>
      <c r="G3872" s="338" t="str">
        <f ca="1">VLOOKUP(D3872,档案!A:B,2,FALSE)</f>
        <v>青海农商行农民工工资发放账户001680</v>
      </c>
      <c r="H3872" s="328">
        <f ca="1" t="shared" si="616"/>
        <v>45806</v>
      </c>
      <c r="I3872" s="344" t="str">
        <f ca="1" t="shared" si="617"/>
        <v>生产部李权智用款青海发投供压缩 3.82MPA蒸汽项目工程(预付款10万，武汉付4.5万，岚丹付5.5万农民工专户付款）--个人</v>
      </c>
      <c r="J3872" s="344" t="str">
        <f ca="1" t="shared" si="618"/>
        <v>项目成本</v>
      </c>
      <c r="K3872" s="345">
        <f ca="1" t="shared" si="619"/>
        <v>0</v>
      </c>
      <c r="L3872" s="345">
        <f ca="1" t="shared" si="620"/>
        <v>45000</v>
      </c>
      <c r="M3872" s="345">
        <f ca="1" t="shared" si="621"/>
        <v>5891.09000000002</v>
      </c>
      <c r="N3872" s="345">
        <f ca="1" t="shared" si="622"/>
        <v>0</v>
      </c>
    </row>
    <row r="3873" ht="14.25" hidden="1" spans="1:14">
      <c r="A3873" s="334">
        <f>档案!A3872</f>
        <v>0</v>
      </c>
      <c r="B3873" s="334">
        <f ca="1" t="shared" si="615"/>
        <v>1</v>
      </c>
      <c r="D3873" s="334">
        <f ca="1" t="shared" si="623"/>
        <v>15</v>
      </c>
      <c r="E3873" s="327">
        <f ca="1" t="shared" si="624"/>
        <v>11</v>
      </c>
      <c r="F3873" s="327" t="str">
        <f ca="1">VLOOKUP(D3873,档案!A:C,3,FALSE)</f>
        <v>武汉开明</v>
      </c>
      <c r="G3873" s="338" t="str">
        <f ca="1">VLOOKUP(D3873,档案!A:B,2,FALSE)</f>
        <v>青海农商行农民工工资发放账户001680</v>
      </c>
      <c r="H3873" s="328">
        <f ca="1" t="shared" si="616"/>
        <v>45806</v>
      </c>
      <c r="I3873" s="344" t="str">
        <f ca="1" t="shared" si="617"/>
        <v>转林家祥邮政账户</v>
      </c>
      <c r="J3873" s="344" t="str">
        <f ca="1" t="shared" si="618"/>
        <v>转出他行或提现</v>
      </c>
      <c r="K3873" s="345">
        <f ca="1" t="shared" si="619"/>
        <v>0</v>
      </c>
      <c r="L3873" s="345">
        <f ca="1" t="shared" si="620"/>
        <v>5891</v>
      </c>
      <c r="M3873" s="345">
        <f ca="1" t="shared" si="621"/>
        <v>0.0900000000183354</v>
      </c>
      <c r="N3873" s="345">
        <f ca="1" t="shared" si="622"/>
        <v>0</v>
      </c>
    </row>
    <row r="3874" ht="14.25" hidden="1" spans="1:14">
      <c r="A3874" s="334">
        <f>档案!A3873</f>
        <v>0</v>
      </c>
      <c r="B3874" s="334">
        <f ca="1" t="shared" si="615"/>
        <v>1</v>
      </c>
      <c r="D3874" s="334">
        <f ca="1" t="shared" si="623"/>
        <v>15</v>
      </c>
      <c r="E3874" s="327">
        <f ca="1" t="shared" si="624"/>
        <v>12</v>
      </c>
      <c r="F3874" s="327" t="str">
        <f ca="1">VLOOKUP(D3874,档案!A:C,3,FALSE)</f>
        <v>武汉开明</v>
      </c>
      <c r="G3874" s="338" t="str">
        <f ca="1">VLOOKUP(D3874,档案!A:B,2,FALSE)</f>
        <v>青海农商行农民工工资发放账户001680</v>
      </c>
      <c r="H3874" s="328">
        <f ca="1" t="shared" si="616"/>
        <v>45828</v>
      </c>
      <c r="I3874" s="344" t="str">
        <f ca="1" t="shared" si="617"/>
        <v>收到结息款</v>
      </c>
      <c r="J3874" s="344" t="str">
        <f ca="1" t="shared" si="618"/>
        <v>其他收款</v>
      </c>
      <c r="K3874" s="345">
        <f ca="1" t="shared" si="619"/>
        <v>13.89</v>
      </c>
      <c r="L3874" s="345">
        <f ca="1" t="shared" si="620"/>
        <v>0</v>
      </c>
      <c r="M3874" s="345">
        <f ca="1" t="shared" si="621"/>
        <v>13.9800000000183</v>
      </c>
      <c r="N3874" s="345">
        <f ca="1" t="shared" si="622"/>
        <v>0</v>
      </c>
    </row>
    <row r="3875" ht="14.25" hidden="1" spans="1:14">
      <c r="A3875" s="334">
        <f>档案!A3874</f>
        <v>0</v>
      </c>
      <c r="B3875" s="334">
        <f ca="1" t="shared" si="615"/>
        <v>1</v>
      </c>
      <c r="D3875" s="334">
        <f ca="1" t="shared" si="623"/>
        <v>15</v>
      </c>
      <c r="E3875" s="327">
        <f ca="1" t="shared" si="624"/>
        <v>13</v>
      </c>
      <c r="F3875" s="327" t="str">
        <f ca="1">VLOOKUP(D3875,档案!A:C,3,FALSE)</f>
        <v>武汉开明</v>
      </c>
      <c r="G3875" s="338" t="str">
        <f ca="1">VLOOKUP(D3875,档案!A:B,2,FALSE)</f>
        <v>青海农商行农民工工资发放账户001680</v>
      </c>
      <c r="H3875" s="328">
        <f ca="1" t="shared" si="616"/>
        <v>45898</v>
      </c>
      <c r="I3875" s="344" t="str">
        <f ca="1" t="shared" si="617"/>
        <v>收到青海发投碱业有限公司货款</v>
      </c>
      <c r="J3875" s="344" t="str">
        <f ca="1" t="shared" si="618"/>
        <v>营业回款</v>
      </c>
      <c r="K3875" s="345">
        <f ca="1" t="shared" si="619"/>
        <v>150000</v>
      </c>
      <c r="L3875" s="345">
        <f ca="1" t="shared" si="620"/>
        <v>0</v>
      </c>
      <c r="M3875" s="345">
        <f ca="1" t="shared" si="621"/>
        <v>150013.98</v>
      </c>
      <c r="N3875" s="345">
        <f ca="1" t="shared" si="622"/>
        <v>0</v>
      </c>
    </row>
    <row r="3876" ht="14.25" hidden="1" spans="1:14">
      <c r="A3876" s="334">
        <f>档案!A3875</f>
        <v>0</v>
      </c>
      <c r="B3876" s="334">
        <f ca="1" t="shared" si="615"/>
        <v>1</v>
      </c>
      <c r="D3876" s="334">
        <f ca="1" t="shared" si="623"/>
        <v>15</v>
      </c>
      <c r="E3876" s="327">
        <f ca="1" t="shared" si="624"/>
        <v>14</v>
      </c>
      <c r="F3876" s="327" t="str">
        <f ca="1">VLOOKUP(D3876,档案!A:C,3,FALSE)</f>
        <v>武汉开明</v>
      </c>
      <c r="G3876" s="338" t="str">
        <f ca="1">VLOOKUP(D3876,档案!A:B,2,FALSE)</f>
        <v>青海农商行农民工工资发放账户001680</v>
      </c>
      <c r="H3876" s="328">
        <f ca="1" t="shared" si="616"/>
        <v>45909</v>
      </c>
      <c r="I3876" s="344" t="str">
        <f ca="1" t="shared" si="617"/>
        <v>转王先梅邮政账户</v>
      </c>
      <c r="J3876" s="344" t="str">
        <f ca="1" t="shared" si="618"/>
        <v>转出他行或提现</v>
      </c>
      <c r="K3876" s="345">
        <f ca="1" t="shared" si="619"/>
        <v>0</v>
      </c>
      <c r="L3876" s="345">
        <f ca="1" t="shared" si="620"/>
        <v>30000</v>
      </c>
      <c r="M3876" s="345">
        <f ca="1" t="shared" si="621"/>
        <v>120013.98</v>
      </c>
      <c r="N3876" s="345">
        <f ca="1" t="shared" si="622"/>
        <v>0</v>
      </c>
    </row>
    <row r="3877" ht="14.25" hidden="1" spans="1:14">
      <c r="A3877" s="334">
        <f>档案!A3876</f>
        <v>0</v>
      </c>
      <c r="B3877" s="334">
        <f ca="1" t="shared" si="615"/>
        <v>1</v>
      </c>
      <c r="D3877" s="334">
        <f ca="1" t="shared" si="623"/>
        <v>15</v>
      </c>
      <c r="E3877" s="327">
        <f ca="1" t="shared" si="624"/>
        <v>15</v>
      </c>
      <c r="F3877" s="327" t="str">
        <f ca="1">VLOOKUP(D3877,档案!A:C,3,FALSE)</f>
        <v>武汉开明</v>
      </c>
      <c r="G3877" s="338" t="str">
        <f ca="1">VLOOKUP(D3877,档案!A:B,2,FALSE)</f>
        <v>青海农商行农民工工资发放账户001680</v>
      </c>
      <c r="H3877" s="328">
        <f ca="1" t="shared" si="616"/>
        <v>45909</v>
      </c>
      <c r="I3877" s="344" t="str">
        <f ca="1" t="shared" si="617"/>
        <v>转林柱生</v>
      </c>
      <c r="J3877" s="344" t="str">
        <f ca="1" t="shared" si="618"/>
        <v>转出他行或提现</v>
      </c>
      <c r="K3877" s="345">
        <f ca="1" t="shared" si="619"/>
        <v>0</v>
      </c>
      <c r="L3877" s="345">
        <f ca="1" t="shared" si="620"/>
        <v>50000</v>
      </c>
      <c r="M3877" s="345">
        <f ca="1" t="shared" si="621"/>
        <v>70013.98</v>
      </c>
      <c r="N3877" s="345">
        <f ca="1" t="shared" si="622"/>
        <v>0</v>
      </c>
    </row>
    <row r="3878" ht="14.25" hidden="1" spans="1:14">
      <c r="A3878" s="334">
        <f>档案!A3877</f>
        <v>0</v>
      </c>
      <c r="B3878" s="334">
        <f ca="1" t="shared" si="615"/>
        <v>1</v>
      </c>
      <c r="D3878" s="334">
        <f ca="1" t="shared" si="623"/>
        <v>15</v>
      </c>
      <c r="E3878" s="327">
        <f ca="1" t="shared" si="624"/>
        <v>16</v>
      </c>
      <c r="F3878" s="327" t="str">
        <f ca="1">VLOOKUP(D3878,档案!A:C,3,FALSE)</f>
        <v>武汉开明</v>
      </c>
      <c r="G3878" s="338" t="str">
        <f ca="1">VLOOKUP(D3878,档案!A:B,2,FALSE)</f>
        <v>青海农商行农民工工资发放账户001680</v>
      </c>
      <c r="H3878" s="328">
        <f ca="1" t="shared" si="616"/>
        <v>45909</v>
      </c>
      <c r="I3878" s="344" t="str">
        <f ca="1" t="shared" si="617"/>
        <v>转李晶</v>
      </c>
      <c r="J3878" s="344" t="str">
        <f ca="1" t="shared" si="618"/>
        <v>转出他行或提现</v>
      </c>
      <c r="K3878" s="345">
        <f ca="1" t="shared" si="619"/>
        <v>0</v>
      </c>
      <c r="L3878" s="345">
        <f ca="1" t="shared" si="620"/>
        <v>30000</v>
      </c>
      <c r="M3878" s="345">
        <f ca="1" t="shared" si="621"/>
        <v>40013.98</v>
      </c>
      <c r="N3878" s="345">
        <f ca="1" t="shared" si="622"/>
        <v>0</v>
      </c>
    </row>
    <row r="3879" ht="14.25" hidden="1" spans="1:14">
      <c r="A3879" s="334">
        <f>档案!A3878</f>
        <v>0</v>
      </c>
      <c r="B3879" s="334">
        <f ca="1" t="shared" si="615"/>
        <v>1</v>
      </c>
      <c r="D3879" s="334">
        <f ca="1" t="shared" si="623"/>
        <v>15</v>
      </c>
      <c r="E3879" s="327">
        <f ca="1" t="shared" si="624"/>
        <v>17</v>
      </c>
      <c r="F3879" s="327" t="str">
        <f ca="1">VLOOKUP(D3879,档案!A:C,3,FALSE)</f>
        <v>武汉开明</v>
      </c>
      <c r="G3879" s="338" t="str">
        <f ca="1">VLOOKUP(D3879,档案!A:B,2,FALSE)</f>
        <v>青海农商行农民工工资发放账户001680</v>
      </c>
      <c r="H3879" s="328">
        <f ca="1" t="shared" si="616"/>
        <v>45909</v>
      </c>
      <c r="I3879" s="344" t="str">
        <f ca="1" t="shared" si="617"/>
        <v>转熊曼</v>
      </c>
      <c r="J3879" s="344" t="str">
        <f ca="1" t="shared" si="618"/>
        <v>转出他行或提现</v>
      </c>
      <c r="K3879" s="345">
        <f ca="1" t="shared" si="619"/>
        <v>0</v>
      </c>
      <c r="L3879" s="345">
        <f ca="1" t="shared" si="620"/>
        <v>40000</v>
      </c>
      <c r="M3879" s="345">
        <f ca="1" t="shared" si="621"/>
        <v>13.9800000000105</v>
      </c>
      <c r="N3879" s="345">
        <f ca="1" t="shared" si="622"/>
        <v>0</v>
      </c>
    </row>
    <row r="3880" ht="14.25" hidden="1" spans="1:14">
      <c r="A3880" s="334">
        <f>档案!A3879</f>
        <v>0</v>
      </c>
      <c r="B3880" s="334">
        <f ca="1" t="shared" si="615"/>
        <v>1</v>
      </c>
      <c r="D3880" s="334">
        <f ca="1" t="shared" si="623"/>
        <v>15</v>
      </c>
      <c r="E3880" s="327">
        <f ca="1" t="shared" si="624"/>
        <v>18</v>
      </c>
      <c r="F3880" s="327" t="str">
        <f ca="1">VLOOKUP(D3880,档案!A:C,3,FALSE)</f>
        <v>武汉开明</v>
      </c>
      <c r="G3880" s="338" t="str">
        <f ca="1">VLOOKUP(D3880,档案!A:B,2,FALSE)</f>
        <v>青海农商行农民工工资发放账户001680</v>
      </c>
      <c r="H3880" s="328">
        <f ca="1" t="shared" si="616"/>
        <v>45921</v>
      </c>
      <c r="I3880" s="344" t="str">
        <f ca="1" t="shared" si="617"/>
        <v>收到结息款</v>
      </c>
      <c r="J3880" s="344" t="str">
        <f ca="1" t="shared" si="618"/>
        <v>其他收款</v>
      </c>
      <c r="K3880" s="345">
        <f ca="1" t="shared" si="619"/>
        <v>3.26</v>
      </c>
      <c r="L3880" s="345">
        <f ca="1" t="shared" si="620"/>
        <v>0</v>
      </c>
      <c r="M3880" s="345">
        <f ca="1" t="shared" si="621"/>
        <v>17.2400000000105</v>
      </c>
      <c r="N3880" s="345">
        <f ca="1" t="shared" si="622"/>
        <v>0</v>
      </c>
    </row>
    <row r="3881" ht="14.25" hidden="1" spans="1:14">
      <c r="A3881" s="334">
        <f>档案!A3880</f>
        <v>0</v>
      </c>
      <c r="B3881" s="334">
        <f ca="1" t="shared" si="615"/>
        <v>1</v>
      </c>
      <c r="D3881" s="334">
        <f ca="1" t="shared" si="623"/>
        <v>16</v>
      </c>
      <c r="E3881" s="327">
        <f ca="1" t="shared" si="624"/>
        <v>3</v>
      </c>
      <c r="F3881" s="327" t="str">
        <f ca="1">VLOOKUP(D3881,档案!A:C,3,FALSE)</f>
        <v>武汉开明</v>
      </c>
      <c r="G3881" s="338" t="str">
        <f ca="1">VLOOKUP(D3881,档案!A:B,2,FALSE)</f>
        <v>电子承兑汇票</v>
      </c>
      <c r="H3881" s="328">
        <f ca="1" t="shared" si="616"/>
        <v>45658</v>
      </c>
      <c r="I3881" s="344" t="str">
        <f ca="1" t="shared" si="617"/>
        <v>期初余额</v>
      </c>
      <c r="J3881" s="344">
        <f ca="1" t="shared" si="618"/>
        <v>0</v>
      </c>
      <c r="K3881" s="345">
        <f ca="1" t="shared" si="619"/>
        <v>0</v>
      </c>
      <c r="L3881" s="345">
        <f ca="1" t="shared" si="620"/>
        <v>0</v>
      </c>
      <c r="M3881" s="345">
        <f ca="1" t="shared" si="621"/>
        <v>965113.11</v>
      </c>
      <c r="N3881" s="345">
        <f ca="1" t="shared" si="622"/>
        <v>0</v>
      </c>
    </row>
    <row r="3882" ht="14.25" hidden="1" spans="1:14">
      <c r="A3882" s="334">
        <f>档案!A3881</f>
        <v>0</v>
      </c>
      <c r="B3882" s="334">
        <f ca="1" t="shared" si="615"/>
        <v>1</v>
      </c>
      <c r="D3882" s="334">
        <f ca="1" t="shared" si="623"/>
        <v>16</v>
      </c>
      <c r="E3882" s="327">
        <f ca="1" t="shared" si="624"/>
        <v>4</v>
      </c>
      <c r="F3882" s="327" t="str">
        <f ca="1">VLOOKUP(D3882,档案!A:C,3,FALSE)</f>
        <v>武汉开明</v>
      </c>
      <c r="G3882" s="338" t="str">
        <f ca="1">VLOOKUP(D3882,档案!A:B,2,FALSE)</f>
        <v>电子承兑汇票</v>
      </c>
      <c r="H3882" s="328">
        <f ca="1" t="shared" si="616"/>
        <v>45659</v>
      </c>
      <c r="I3882" s="344" t="str">
        <f ca="1" t="shared" si="617"/>
        <v>武汉浦发收到交城义望铁合金有限责任公司银行承兑汇票，票号； 5 313345806012 20241223 00294755 2000154516460-000160216459</v>
      </c>
      <c r="J3882" s="344" t="str">
        <f ca="1" t="shared" si="618"/>
        <v>营业回款</v>
      </c>
      <c r="K3882" s="345">
        <f ca="1" t="shared" si="619"/>
        <v>57000</v>
      </c>
      <c r="L3882" s="345">
        <f ca="1" t="shared" si="620"/>
        <v>0</v>
      </c>
      <c r="M3882" s="345">
        <f ca="1" t="shared" si="621"/>
        <v>1022113.11</v>
      </c>
      <c r="N3882" s="345">
        <f ca="1" t="shared" si="622"/>
        <v>0</v>
      </c>
    </row>
    <row r="3883" ht="14.25" hidden="1" spans="1:14">
      <c r="A3883" s="334">
        <f>档案!A3882</f>
        <v>0</v>
      </c>
      <c r="B3883" s="334">
        <f ca="1" t="shared" si="615"/>
        <v>1</v>
      </c>
      <c r="D3883" s="334">
        <f ca="1" t="shared" si="623"/>
        <v>16</v>
      </c>
      <c r="E3883" s="327">
        <f ca="1" t="shared" si="624"/>
        <v>5</v>
      </c>
      <c r="F3883" s="327" t="str">
        <f ca="1">VLOOKUP(D3883,档案!A:C,3,FALSE)</f>
        <v>武汉开明</v>
      </c>
      <c r="G3883" s="338" t="str">
        <f ca="1">VLOOKUP(D3883,档案!A:B,2,FALSE)</f>
        <v>电子承兑汇票</v>
      </c>
      <c r="H3883" s="328">
        <f ca="1" t="shared" si="616"/>
        <v>45659</v>
      </c>
      <c r="I3883" s="344" t="str">
        <f ca="1" t="shared" si="617"/>
        <v>武汉华夏内蒙古天皓水泥集团有限公司银行承兑汇票提示付款，票号；531065800001820240702001094718308806386-310230266</v>
      </c>
      <c r="J3883" s="344" t="str">
        <f ca="1" t="shared" si="618"/>
        <v>转出他行或提现</v>
      </c>
      <c r="K3883" s="345">
        <f ca="1" t="shared" si="619"/>
        <v>0</v>
      </c>
      <c r="L3883" s="345">
        <f ca="1" t="shared" si="620"/>
        <v>14238.81</v>
      </c>
      <c r="M3883" s="345">
        <f ca="1" t="shared" si="621"/>
        <v>1007874.3</v>
      </c>
      <c r="N3883" s="345">
        <f ca="1" t="shared" si="622"/>
        <v>0</v>
      </c>
    </row>
    <row r="3884" ht="14.25" hidden="1" spans="1:14">
      <c r="A3884" s="334">
        <f>档案!A3883</f>
        <v>0</v>
      </c>
      <c r="B3884" s="334">
        <f ca="1" t="shared" si="615"/>
        <v>1</v>
      </c>
      <c r="D3884" s="334">
        <f ca="1" t="shared" si="623"/>
        <v>16</v>
      </c>
      <c r="E3884" s="327">
        <f ca="1" t="shared" si="624"/>
        <v>6</v>
      </c>
      <c r="F3884" s="327" t="str">
        <f ca="1">VLOOKUP(D3884,档案!A:C,3,FALSE)</f>
        <v>武汉开明</v>
      </c>
      <c r="G3884" s="338" t="str">
        <f ca="1">VLOOKUP(D3884,档案!A:B,2,FALSE)</f>
        <v>电子承兑汇票</v>
      </c>
      <c r="H3884" s="328">
        <f ca="1" t="shared" si="616"/>
        <v>45660</v>
      </c>
      <c r="I3884" s="344" t="str">
        <f ca="1" t="shared" si="617"/>
        <v>武汉浦发青海发投碱业有限公司提示付款贴现</v>
      </c>
      <c r="J3884" s="344" t="str">
        <f ca="1" t="shared" si="618"/>
        <v>转出他行或提现</v>
      </c>
      <c r="K3884" s="345">
        <f ca="1" t="shared" si="619"/>
        <v>0</v>
      </c>
      <c r="L3884" s="345">
        <f ca="1" t="shared" si="620"/>
        <v>8437</v>
      </c>
      <c r="M3884" s="345">
        <f ca="1" t="shared" si="621"/>
        <v>999437.3</v>
      </c>
      <c r="N3884" s="345">
        <f ca="1" t="shared" si="622"/>
        <v>0</v>
      </c>
    </row>
    <row r="3885" ht="14.25" hidden="1" spans="1:14">
      <c r="A3885" s="334">
        <f>档案!A3884</f>
        <v>0</v>
      </c>
      <c r="B3885" s="334">
        <f ca="1" t="shared" si="615"/>
        <v>1</v>
      </c>
      <c r="D3885" s="334">
        <f ca="1" t="shared" si="623"/>
        <v>16</v>
      </c>
      <c r="E3885" s="327">
        <f ca="1" t="shared" si="624"/>
        <v>7</v>
      </c>
      <c r="F3885" s="327" t="str">
        <f ca="1">VLOOKUP(D3885,档案!A:C,3,FALSE)</f>
        <v>武汉开明</v>
      </c>
      <c r="G3885" s="338" t="str">
        <f ca="1">VLOOKUP(D3885,档案!A:B,2,FALSE)</f>
        <v>电子承兑汇票</v>
      </c>
      <c r="H3885" s="328">
        <f ca="1" t="shared" si="616"/>
        <v>45665</v>
      </c>
      <c r="I3885" s="344" t="str">
        <f ca="1" t="shared" si="617"/>
        <v>武汉浦发收到山东泰西水泥有限公司银行承兑汇票，票号；531365107023520241205001658033000797700001-000800700000</v>
      </c>
      <c r="J3885" s="344" t="str">
        <f ca="1" t="shared" si="618"/>
        <v>营业回款</v>
      </c>
      <c r="K3885" s="345">
        <f ca="1" t="shared" si="619"/>
        <v>30000</v>
      </c>
      <c r="L3885" s="345">
        <f ca="1" t="shared" si="620"/>
        <v>0</v>
      </c>
      <c r="M3885" s="345">
        <f ca="1" t="shared" si="621"/>
        <v>1029437.3</v>
      </c>
      <c r="N3885" s="345">
        <f ca="1" t="shared" si="622"/>
        <v>0</v>
      </c>
    </row>
    <row r="3886" ht="14.25" hidden="1" spans="1:14">
      <c r="A3886" s="334">
        <f>档案!A3885</f>
        <v>0</v>
      </c>
      <c r="B3886" s="334">
        <f ca="1" t="shared" si="615"/>
        <v>1</v>
      </c>
      <c r="D3886" s="334">
        <f ca="1" t="shared" si="623"/>
        <v>16</v>
      </c>
      <c r="E3886" s="327">
        <f ca="1" t="shared" si="624"/>
        <v>8</v>
      </c>
      <c r="F3886" s="327" t="str">
        <f ca="1">VLOOKUP(D3886,档案!A:C,3,FALSE)</f>
        <v>武汉开明</v>
      </c>
      <c r="G3886" s="338" t="str">
        <f ca="1">VLOOKUP(D3886,档案!A:B,2,FALSE)</f>
        <v>电子承兑汇票</v>
      </c>
      <c r="H3886" s="328">
        <f ca="1" t="shared" si="616"/>
        <v>45667</v>
      </c>
      <c r="I3886" s="344" t="str">
        <f ca="1" t="shared" si="617"/>
        <v>武汉浦发付伊犁钢铁2024.11.1-12.27吊车费付新疆缘和四海吊装运输有限责任公司（付承兑4张71089元，现金261）</v>
      </c>
      <c r="J3886" s="344" t="str">
        <f ca="1" t="shared" si="618"/>
        <v>项目成本</v>
      </c>
      <c r="K3886" s="345">
        <f ca="1" t="shared" si="619"/>
        <v>0</v>
      </c>
      <c r="L3886" s="345">
        <f ca="1" t="shared" si="620"/>
        <v>71089</v>
      </c>
      <c r="M3886" s="345">
        <f ca="1" t="shared" si="621"/>
        <v>958348.3</v>
      </c>
      <c r="N3886" s="345">
        <f ca="1" t="shared" si="622"/>
        <v>0</v>
      </c>
    </row>
    <row r="3887" ht="14.25" hidden="1" spans="1:14">
      <c r="A3887" s="334">
        <f>档案!A3886</f>
        <v>0</v>
      </c>
      <c r="B3887" s="334">
        <f ca="1" t="shared" si="615"/>
        <v>1</v>
      </c>
      <c r="D3887" s="334">
        <f ca="1" t="shared" si="623"/>
        <v>16</v>
      </c>
      <c r="E3887" s="327">
        <f ca="1" t="shared" si="624"/>
        <v>9</v>
      </c>
      <c r="F3887" s="327" t="str">
        <f ca="1">VLOOKUP(D3887,档案!A:C,3,FALSE)</f>
        <v>武汉开明</v>
      </c>
      <c r="G3887" s="338" t="str">
        <f ca="1">VLOOKUP(D3887,档案!A:B,2,FALSE)</f>
        <v>电子承兑汇票</v>
      </c>
      <c r="H3887" s="328">
        <f ca="1" t="shared" si="616"/>
        <v>45670</v>
      </c>
      <c r="I3887" s="344" t="str">
        <f ca="1" t="shared" si="617"/>
        <v>通宝平台签收新疆伊犁钢铁有限责任公司</v>
      </c>
      <c r="J3887" s="344" t="str">
        <f ca="1" t="shared" si="618"/>
        <v>营业回款</v>
      </c>
      <c r="K3887" s="345">
        <f ca="1" t="shared" si="619"/>
        <v>528000</v>
      </c>
      <c r="L3887" s="345">
        <f ca="1" t="shared" si="620"/>
        <v>0</v>
      </c>
      <c r="M3887" s="345">
        <f ca="1" t="shared" si="621"/>
        <v>1486348.3</v>
      </c>
      <c r="N3887" s="345">
        <f ca="1" t="shared" si="622"/>
        <v>0</v>
      </c>
    </row>
    <row r="3888" ht="14.25" hidden="1" spans="1:14">
      <c r="A3888" s="334">
        <f>档案!A3887</f>
        <v>0</v>
      </c>
      <c r="B3888" s="334">
        <f ca="1" t="shared" si="615"/>
        <v>1</v>
      </c>
      <c r="D3888" s="334">
        <f ca="1" t="shared" si="623"/>
        <v>16</v>
      </c>
      <c r="E3888" s="327">
        <f ca="1" t="shared" si="624"/>
        <v>10</v>
      </c>
      <c r="F3888" s="327" t="str">
        <f ca="1">VLOOKUP(D3888,档案!A:C,3,FALSE)</f>
        <v>武汉开明</v>
      </c>
      <c r="G3888" s="338" t="str">
        <f ca="1">VLOOKUP(D3888,档案!A:B,2,FALSE)</f>
        <v>电子承兑汇票</v>
      </c>
      <c r="H3888" s="328">
        <f ca="1" t="shared" si="616"/>
        <v>45671</v>
      </c>
      <c r="I3888" s="344" t="str">
        <f ca="1" t="shared" si="617"/>
        <v>武汉浦发转武汉瑞收农业科技有限公司6张票据贴现</v>
      </c>
      <c r="J3888" s="344" t="str">
        <f ca="1" t="shared" si="618"/>
        <v>转出他行或提现</v>
      </c>
      <c r="K3888" s="345">
        <f ca="1" t="shared" si="619"/>
        <v>0</v>
      </c>
      <c r="L3888" s="345">
        <f ca="1" t="shared" si="620"/>
        <v>461200</v>
      </c>
      <c r="M3888" s="345">
        <f ca="1" t="shared" si="621"/>
        <v>1025148.3</v>
      </c>
      <c r="N3888" s="345">
        <f ca="1" t="shared" si="622"/>
        <v>0</v>
      </c>
    </row>
    <row r="3889" ht="14.25" hidden="1" spans="1:14">
      <c r="A3889" s="334">
        <f>档案!A3888</f>
        <v>0</v>
      </c>
      <c r="B3889" s="334">
        <f ca="1" t="shared" si="615"/>
        <v>1</v>
      </c>
      <c r="D3889" s="334">
        <f ca="1" t="shared" si="623"/>
        <v>16</v>
      </c>
      <c r="E3889" s="327">
        <f ca="1" t="shared" si="624"/>
        <v>11</v>
      </c>
      <c r="F3889" s="327" t="str">
        <f ca="1">VLOOKUP(D3889,档案!A:C,3,FALSE)</f>
        <v>武汉开明</v>
      </c>
      <c r="G3889" s="338" t="str">
        <f ca="1">VLOOKUP(D3889,档案!A:B,2,FALSE)</f>
        <v>电子承兑汇票</v>
      </c>
      <c r="H3889" s="328">
        <f ca="1" t="shared" si="616"/>
        <v>45674</v>
      </c>
      <c r="I3889" s="344" t="str">
        <f ca="1" t="shared" si="617"/>
        <v>武汉华夏收到兆山集团诸暨水泥有限公司银行承兑汇票，票号：532330200001220241031000125590390150001-392150000</v>
      </c>
      <c r="J3889" s="344" t="str">
        <f ca="1" t="shared" si="618"/>
        <v>营业回款</v>
      </c>
      <c r="K3889" s="345">
        <f ca="1" t="shared" si="619"/>
        <v>20000</v>
      </c>
      <c r="L3889" s="345">
        <f ca="1" t="shared" si="620"/>
        <v>0</v>
      </c>
      <c r="M3889" s="345">
        <f ca="1" t="shared" si="621"/>
        <v>1045148.3</v>
      </c>
      <c r="N3889" s="345">
        <f ca="1" t="shared" si="622"/>
        <v>0</v>
      </c>
    </row>
    <row r="3890" ht="14.25" hidden="1" spans="1:14">
      <c r="A3890" s="334">
        <f>档案!A3889</f>
        <v>0</v>
      </c>
      <c r="B3890" s="334">
        <f ca="1" t="shared" si="615"/>
        <v>1</v>
      </c>
      <c r="D3890" s="334">
        <f ca="1" t="shared" si="623"/>
        <v>16</v>
      </c>
      <c r="E3890" s="327">
        <f ca="1" t="shared" si="624"/>
        <v>12</v>
      </c>
      <c r="F3890" s="327" t="str">
        <f ca="1">VLOOKUP(D3890,档案!A:C,3,FALSE)</f>
        <v>武汉开明</v>
      </c>
      <c r="G3890" s="338" t="str">
        <f ca="1">VLOOKUP(D3890,档案!A:B,2,FALSE)</f>
        <v>电子承兑汇票</v>
      </c>
      <c r="H3890" s="328">
        <f ca="1" t="shared" si="616"/>
        <v>45674</v>
      </c>
      <c r="I3890" s="344" t="str">
        <f ca="1" t="shared" si="617"/>
        <v>武汉光大收到重庆綦江西南水泥有限公司银行承兑汇票，票号：531079100007820241213001740091876290121-877290120</v>
      </c>
      <c r="J3890" s="344" t="str">
        <f ca="1" t="shared" si="618"/>
        <v>营业回款</v>
      </c>
      <c r="K3890" s="345">
        <f ca="1" t="shared" si="619"/>
        <v>10000</v>
      </c>
      <c r="L3890" s="345">
        <f ca="1" t="shared" si="620"/>
        <v>0</v>
      </c>
      <c r="M3890" s="345">
        <f ca="1" t="shared" si="621"/>
        <v>1055148.3</v>
      </c>
      <c r="N3890" s="345">
        <f ca="1" t="shared" si="622"/>
        <v>0</v>
      </c>
    </row>
    <row r="3891" ht="14.25" hidden="1" spans="1:14">
      <c r="A3891" s="334">
        <f>档案!A3890</f>
        <v>0</v>
      </c>
      <c r="B3891" s="334">
        <f ca="1" t="shared" si="615"/>
        <v>1</v>
      </c>
      <c r="D3891" s="334">
        <f ca="1" t="shared" si="623"/>
        <v>16</v>
      </c>
      <c r="E3891" s="327">
        <f ca="1" t="shared" si="624"/>
        <v>13</v>
      </c>
      <c r="F3891" s="327" t="str">
        <f ca="1">VLOOKUP(D3891,档案!A:C,3,FALSE)</f>
        <v>武汉开明</v>
      </c>
      <c r="G3891" s="338" t="str">
        <f ca="1">VLOOKUP(D3891,档案!A:B,2,FALSE)</f>
        <v>电子承兑汇票</v>
      </c>
      <c r="H3891" s="328">
        <f ca="1" t="shared" si="616"/>
        <v>45674</v>
      </c>
      <c r="I3891" s="344" t="str">
        <f ca="1" t="shared" si="617"/>
        <v>通宝贴现</v>
      </c>
      <c r="J3891" s="344" t="str">
        <f ca="1" t="shared" si="618"/>
        <v>转出他行或提现</v>
      </c>
      <c r="K3891" s="345">
        <f ca="1" t="shared" si="619"/>
        <v>0</v>
      </c>
      <c r="L3891" s="345">
        <f ca="1" t="shared" si="620"/>
        <v>812101.54</v>
      </c>
      <c r="M3891" s="345">
        <f ca="1" t="shared" si="621"/>
        <v>243046.76</v>
      </c>
      <c r="N3891" s="345">
        <f ca="1" t="shared" si="622"/>
        <v>0</v>
      </c>
    </row>
    <row r="3892" ht="14.25" hidden="1" spans="1:14">
      <c r="A3892" s="334">
        <f>档案!A3891</f>
        <v>0</v>
      </c>
      <c r="B3892" s="334">
        <f ca="1" t="shared" si="615"/>
        <v>1</v>
      </c>
      <c r="D3892" s="334">
        <f ca="1" t="shared" si="623"/>
        <v>16</v>
      </c>
      <c r="E3892" s="327">
        <f ca="1" t="shared" si="624"/>
        <v>14</v>
      </c>
      <c r="F3892" s="327" t="str">
        <f ca="1">VLOOKUP(D3892,档案!A:C,3,FALSE)</f>
        <v>武汉开明</v>
      </c>
      <c r="G3892" s="338" t="str">
        <f ca="1">VLOOKUP(D3892,档案!A:B,2,FALSE)</f>
        <v>电子承兑汇票</v>
      </c>
      <c r="H3892" s="328">
        <f ca="1" t="shared" si="616"/>
        <v>45679</v>
      </c>
      <c r="I3892" s="344" t="str">
        <f ca="1" t="shared" si="617"/>
        <v>武汉华夏收到湖南耒阳南方水泥有限公司银行承兑汇票，票据：5309588000339202501130020891161-3000000</v>
      </c>
      <c r="J3892" s="344" t="str">
        <f ca="1" t="shared" si="618"/>
        <v>营业回款</v>
      </c>
      <c r="K3892" s="345">
        <f ca="1" t="shared" si="619"/>
        <v>30000</v>
      </c>
      <c r="L3892" s="345">
        <f ca="1" t="shared" si="620"/>
        <v>0</v>
      </c>
      <c r="M3892" s="345">
        <f ca="1" t="shared" si="621"/>
        <v>273046.76</v>
      </c>
      <c r="N3892" s="345">
        <f ca="1" t="shared" si="622"/>
        <v>0</v>
      </c>
    </row>
    <row r="3893" ht="14.25" hidden="1" spans="1:14">
      <c r="A3893" s="334">
        <f>档案!A3892</f>
        <v>0</v>
      </c>
      <c r="B3893" s="334">
        <f ca="1" t="shared" si="615"/>
        <v>1</v>
      </c>
      <c r="D3893" s="334">
        <f ca="1" t="shared" si="623"/>
        <v>16</v>
      </c>
      <c r="E3893" s="327">
        <f ca="1" t="shared" si="624"/>
        <v>15</v>
      </c>
      <c r="F3893" s="327" t="str">
        <f ca="1">VLOOKUP(D3893,档案!A:C,3,FALSE)</f>
        <v>武汉开明</v>
      </c>
      <c r="G3893" s="338" t="str">
        <f ca="1">VLOOKUP(D3893,档案!A:B,2,FALSE)</f>
        <v>电子承兑汇票</v>
      </c>
      <c r="H3893" s="328">
        <f ca="1" t="shared" si="616"/>
        <v>45679</v>
      </c>
      <c r="I3893" s="344" t="str">
        <f ca="1" t="shared" si="617"/>
        <v>武汉华夏收到湖南耒阳南方水泥有限公司银行承兑汇票，票据：53025530405052024122700344884345900001-52900000</v>
      </c>
      <c r="J3893" s="344" t="str">
        <f ca="1" t="shared" si="618"/>
        <v>营业回款</v>
      </c>
      <c r="K3893" s="345">
        <f ca="1" t="shared" si="619"/>
        <v>70000</v>
      </c>
      <c r="L3893" s="345">
        <f ca="1" t="shared" si="620"/>
        <v>0</v>
      </c>
      <c r="M3893" s="345">
        <f ca="1" t="shared" si="621"/>
        <v>343046.76</v>
      </c>
      <c r="N3893" s="345">
        <f ca="1" t="shared" si="622"/>
        <v>0</v>
      </c>
    </row>
    <row r="3894" ht="14.25" hidden="1" spans="1:14">
      <c r="A3894" s="334">
        <f>档案!A3893</f>
        <v>0</v>
      </c>
      <c r="B3894" s="334">
        <f ca="1" t="shared" si="615"/>
        <v>1</v>
      </c>
      <c r="D3894" s="334">
        <f ca="1" t="shared" si="623"/>
        <v>16</v>
      </c>
      <c r="E3894" s="327">
        <f ca="1" t="shared" si="624"/>
        <v>16</v>
      </c>
      <c r="F3894" s="327" t="str">
        <f ca="1">VLOOKUP(D3894,档案!A:C,3,FALSE)</f>
        <v>武汉开明</v>
      </c>
      <c r="G3894" s="338" t="str">
        <f ca="1">VLOOKUP(D3894,档案!A:B,2,FALSE)</f>
        <v>电子承兑汇票</v>
      </c>
      <c r="H3894" s="328">
        <f ca="1" t="shared" si="616"/>
        <v>45679</v>
      </c>
      <c r="I3894" s="344" t="str">
        <f ca="1" t="shared" si="617"/>
        <v>武汉华夏收到湖南耒阳南方水泥有限公司银行承兑汇票，票据：5313651084017202412060013084175950000001-602000000</v>
      </c>
      <c r="J3894" s="344" t="str">
        <f ca="1" t="shared" si="618"/>
        <v>营业回款</v>
      </c>
      <c r="K3894" s="345">
        <f ca="1" t="shared" si="619"/>
        <v>70000</v>
      </c>
      <c r="L3894" s="345">
        <f ca="1" t="shared" si="620"/>
        <v>0</v>
      </c>
      <c r="M3894" s="345">
        <f ca="1" t="shared" si="621"/>
        <v>413046.76</v>
      </c>
      <c r="N3894" s="345">
        <f ca="1" t="shared" si="622"/>
        <v>0</v>
      </c>
    </row>
    <row r="3895" ht="14.25" hidden="1" spans="1:14">
      <c r="A3895" s="334">
        <f>档案!A3894</f>
        <v>0</v>
      </c>
      <c r="B3895" s="334">
        <f ca="1" t="shared" si="615"/>
        <v>1</v>
      </c>
      <c r="D3895" s="334">
        <f ca="1" t="shared" si="623"/>
        <v>16</v>
      </c>
      <c r="E3895" s="327">
        <f ca="1" t="shared" si="624"/>
        <v>17</v>
      </c>
      <c r="F3895" s="327" t="str">
        <f ca="1">VLOOKUP(D3895,档案!A:C,3,FALSE)</f>
        <v>武汉开明</v>
      </c>
      <c r="G3895" s="338" t="str">
        <f ca="1">VLOOKUP(D3895,档案!A:B,2,FALSE)</f>
        <v>电子承兑汇票</v>
      </c>
      <c r="H3895" s="328">
        <f ca="1" t="shared" si="616"/>
        <v>45680</v>
      </c>
      <c r="I3895" s="344" t="str">
        <f ca="1" t="shared" si="617"/>
        <v>武汉浦发生产部李权智用款伊犁钢铁工程外包费付张家口宣化昌通环保设备有限公司--公司</v>
      </c>
      <c r="J3895" s="344" t="str">
        <f ca="1" t="shared" si="618"/>
        <v>项目成本</v>
      </c>
      <c r="K3895" s="345">
        <f ca="1" t="shared" si="619"/>
        <v>0</v>
      </c>
      <c r="L3895" s="345">
        <f ca="1" t="shared" si="620"/>
        <v>20660</v>
      </c>
      <c r="M3895" s="345">
        <f ca="1" t="shared" si="621"/>
        <v>392386.76</v>
      </c>
      <c r="N3895" s="345">
        <f ca="1" t="shared" si="622"/>
        <v>0</v>
      </c>
    </row>
    <row r="3896" ht="14.25" hidden="1" spans="1:14">
      <c r="A3896" s="334">
        <f>档案!A3895</f>
        <v>0</v>
      </c>
      <c r="B3896" s="334">
        <f ca="1" t="shared" si="615"/>
        <v>1</v>
      </c>
      <c r="D3896" s="334">
        <f ca="1" t="shared" si="623"/>
        <v>16</v>
      </c>
      <c r="E3896" s="327">
        <f ca="1" t="shared" si="624"/>
        <v>18</v>
      </c>
      <c r="F3896" s="327" t="str">
        <f ca="1">VLOOKUP(D3896,档案!A:C,3,FALSE)</f>
        <v>武汉开明</v>
      </c>
      <c r="G3896" s="338" t="str">
        <f ca="1">VLOOKUP(D3896,档案!A:B,2,FALSE)</f>
        <v>电子承兑汇票</v>
      </c>
      <c r="H3896" s="328">
        <f ca="1" t="shared" si="616"/>
        <v>45680</v>
      </c>
      <c r="I3896" s="344" t="str">
        <f ca="1" t="shared" si="617"/>
        <v>武汉浦发生产部李权智用款青海发投吊车租赁费付德令哈永良商贸有限公司--公司</v>
      </c>
      <c r="J3896" s="344" t="str">
        <f ca="1" t="shared" si="618"/>
        <v>项目成本</v>
      </c>
      <c r="K3896" s="345">
        <f ca="1" t="shared" si="619"/>
        <v>0</v>
      </c>
      <c r="L3896" s="345">
        <f ca="1" t="shared" si="620"/>
        <v>30000</v>
      </c>
      <c r="M3896" s="345">
        <f ca="1" t="shared" si="621"/>
        <v>362386.76</v>
      </c>
      <c r="N3896" s="345">
        <f ca="1" t="shared" si="622"/>
        <v>0</v>
      </c>
    </row>
    <row r="3897" ht="14.25" hidden="1" spans="1:14">
      <c r="A3897" s="334">
        <f>档案!A3896</f>
        <v>0</v>
      </c>
      <c r="B3897" s="334">
        <f ca="1" t="shared" si="615"/>
        <v>1</v>
      </c>
      <c r="D3897" s="334">
        <f ca="1" t="shared" si="623"/>
        <v>16</v>
      </c>
      <c r="E3897" s="327">
        <f ca="1" t="shared" si="624"/>
        <v>19</v>
      </c>
      <c r="F3897" s="327" t="str">
        <f ca="1">VLOOKUP(D3897,档案!A:C,3,FALSE)</f>
        <v>武汉开明</v>
      </c>
      <c r="G3897" s="338" t="str">
        <f ca="1">VLOOKUP(D3897,档案!A:B,2,FALSE)</f>
        <v>电子承兑汇票</v>
      </c>
      <c r="H3897" s="328">
        <f ca="1" t="shared" si="616"/>
        <v>45680</v>
      </c>
      <c r="I3897" s="344" t="str">
        <f ca="1" t="shared" si="617"/>
        <v>武汉华夏生产部李权智用款2024年1月-5月采购费付武汉市科瑞金钻磨具有限公司--公司</v>
      </c>
      <c r="J3897" s="344" t="str">
        <f ca="1" t="shared" si="618"/>
        <v>项目成本</v>
      </c>
      <c r="K3897" s="345">
        <f ca="1" t="shared" si="619"/>
        <v>0</v>
      </c>
      <c r="L3897" s="345">
        <f ca="1" t="shared" si="620"/>
        <v>19664.8</v>
      </c>
      <c r="M3897" s="345">
        <f ca="1" t="shared" si="621"/>
        <v>342721.96</v>
      </c>
      <c r="N3897" s="345">
        <f ca="1" t="shared" si="622"/>
        <v>0</v>
      </c>
    </row>
    <row r="3898" ht="14.25" hidden="1" spans="1:14">
      <c r="A3898" s="334">
        <f>档案!A3897</f>
        <v>0</v>
      </c>
      <c r="B3898" s="334">
        <f ca="1" t="shared" si="615"/>
        <v>1</v>
      </c>
      <c r="D3898" s="334">
        <f ca="1" t="shared" si="623"/>
        <v>16</v>
      </c>
      <c r="E3898" s="327">
        <f ca="1" t="shared" si="624"/>
        <v>20</v>
      </c>
      <c r="F3898" s="327" t="str">
        <f ca="1">VLOOKUP(D3898,档案!A:C,3,FALSE)</f>
        <v>武汉开明</v>
      </c>
      <c r="G3898" s="338" t="str">
        <f ca="1">VLOOKUP(D3898,档案!A:B,2,FALSE)</f>
        <v>电子承兑汇票</v>
      </c>
      <c r="H3898" s="328">
        <f ca="1" t="shared" si="616"/>
        <v>45680</v>
      </c>
      <c r="I3898" s="344" t="str">
        <f ca="1" t="shared" si="617"/>
        <v>武汉华夏转湖北工行西山银行承兑汇票3张</v>
      </c>
      <c r="J3898" s="344" t="str">
        <f ca="1" t="shared" si="618"/>
        <v>转出他行或提现</v>
      </c>
      <c r="K3898" s="345">
        <f ca="1" t="shared" si="619"/>
        <v>0</v>
      </c>
      <c r="L3898" s="345">
        <f ca="1" t="shared" si="620"/>
        <v>170000</v>
      </c>
      <c r="M3898" s="345">
        <f ca="1" t="shared" si="621"/>
        <v>172721.96</v>
      </c>
      <c r="N3898" s="345">
        <f ca="1" t="shared" si="622"/>
        <v>0</v>
      </c>
    </row>
    <row r="3899" ht="14.25" hidden="1" spans="1:14">
      <c r="A3899" s="334">
        <f>档案!A3898</f>
        <v>0</v>
      </c>
      <c r="B3899" s="334">
        <f ca="1" t="shared" si="615"/>
        <v>1</v>
      </c>
      <c r="D3899" s="334">
        <f ca="1" t="shared" si="623"/>
        <v>16</v>
      </c>
      <c r="E3899" s="327">
        <f ca="1" t="shared" si="624"/>
        <v>21</v>
      </c>
      <c r="F3899" s="327" t="str">
        <f ca="1">VLOOKUP(D3899,档案!A:C,3,FALSE)</f>
        <v>武汉开明</v>
      </c>
      <c r="G3899" s="338" t="str">
        <f ca="1">VLOOKUP(D3899,档案!A:B,2,FALSE)</f>
        <v>电子承兑汇票</v>
      </c>
      <c r="H3899" s="328">
        <f ca="1" t="shared" si="616"/>
        <v>45682</v>
      </c>
      <c r="I3899" s="344" t="str">
        <f ca="1" t="shared" si="617"/>
        <v>武汉华夏收到山东申丰水泥集团有限公司银行承兑汇票2张</v>
      </c>
      <c r="J3899" s="344" t="str">
        <f ca="1" t="shared" si="618"/>
        <v>营业回款</v>
      </c>
      <c r="K3899" s="345">
        <f ca="1" t="shared" si="619"/>
        <v>32473.41</v>
      </c>
      <c r="L3899" s="345">
        <f ca="1" t="shared" si="620"/>
        <v>0</v>
      </c>
      <c r="M3899" s="345">
        <f ca="1" t="shared" si="621"/>
        <v>205195.37</v>
      </c>
      <c r="N3899" s="345">
        <f ca="1" t="shared" si="622"/>
        <v>0</v>
      </c>
    </row>
    <row r="3900" ht="14.25" hidden="1" spans="1:14">
      <c r="A3900" s="334">
        <f>档案!A3899</f>
        <v>0</v>
      </c>
      <c r="B3900" s="334">
        <f ca="1" t="shared" si="615"/>
        <v>1</v>
      </c>
      <c r="D3900" s="334">
        <f ca="1" t="shared" si="623"/>
        <v>16</v>
      </c>
      <c r="E3900" s="327">
        <f ca="1" t="shared" si="624"/>
        <v>22</v>
      </c>
      <c r="F3900" s="327" t="str">
        <f ca="1">VLOOKUP(D3900,档案!A:C,3,FALSE)</f>
        <v>武汉开明</v>
      </c>
      <c r="G3900" s="338" t="str">
        <f ca="1">VLOOKUP(D3900,档案!A:B,2,FALSE)</f>
        <v>电子承兑汇票</v>
      </c>
      <c r="H3900" s="328">
        <f ca="1" t="shared" si="616"/>
        <v>45682</v>
      </c>
      <c r="I3900" s="344" t="str">
        <f ca="1" t="shared" si="617"/>
        <v>武汉华夏收到登电集团水泥有限公司银行承兑汇票1张</v>
      </c>
      <c r="J3900" s="344" t="str">
        <f ca="1" t="shared" si="618"/>
        <v>营业回款</v>
      </c>
      <c r="K3900" s="345">
        <f ca="1" t="shared" si="619"/>
        <v>10000</v>
      </c>
      <c r="L3900" s="345">
        <f ca="1" t="shared" si="620"/>
        <v>0</v>
      </c>
      <c r="M3900" s="345">
        <f ca="1" t="shared" si="621"/>
        <v>215195.37</v>
      </c>
      <c r="N3900" s="345">
        <f ca="1" t="shared" si="622"/>
        <v>0</v>
      </c>
    </row>
    <row r="3901" ht="14.25" hidden="1" spans="1:14">
      <c r="A3901" s="334">
        <f>档案!A3900</f>
        <v>0</v>
      </c>
      <c r="B3901" s="334">
        <f ca="1" t="shared" si="615"/>
        <v>1</v>
      </c>
      <c r="D3901" s="334">
        <f ca="1" t="shared" si="623"/>
        <v>16</v>
      </c>
      <c r="E3901" s="327">
        <f ca="1" t="shared" si="624"/>
        <v>23</v>
      </c>
      <c r="F3901" s="327" t="str">
        <f ca="1">VLOOKUP(D3901,档案!A:C,3,FALSE)</f>
        <v>武汉开明</v>
      </c>
      <c r="G3901" s="338" t="str">
        <f ca="1">VLOOKUP(D3901,档案!A:B,2,FALSE)</f>
        <v>电子承兑汇票</v>
      </c>
      <c r="H3901" s="328">
        <f ca="1" t="shared" si="616"/>
        <v>45682</v>
      </c>
      <c r="I3901" s="344" t="str">
        <f ca="1" t="shared" si="617"/>
        <v>武汉华夏收到江西安福南方水泥有限公司银行承兑汇票2张</v>
      </c>
      <c r="J3901" s="344" t="str">
        <f ca="1" t="shared" si="618"/>
        <v>营业回款</v>
      </c>
      <c r="K3901" s="345">
        <f ca="1" t="shared" si="619"/>
        <v>98735.35</v>
      </c>
      <c r="L3901" s="345">
        <f ca="1" t="shared" si="620"/>
        <v>0</v>
      </c>
      <c r="M3901" s="345">
        <f ca="1" t="shared" si="621"/>
        <v>313930.72</v>
      </c>
      <c r="N3901" s="345">
        <f ca="1" t="shared" si="622"/>
        <v>0</v>
      </c>
    </row>
    <row r="3902" ht="14.25" hidden="1" spans="1:14">
      <c r="A3902" s="334">
        <f>档案!A3901</f>
        <v>0</v>
      </c>
      <c r="B3902" s="334">
        <f ca="1" t="shared" si="615"/>
        <v>1</v>
      </c>
      <c r="D3902" s="334">
        <f ca="1" t="shared" si="623"/>
        <v>16</v>
      </c>
      <c r="E3902" s="327">
        <f ca="1" t="shared" si="624"/>
        <v>24</v>
      </c>
      <c r="F3902" s="327" t="str">
        <f ca="1">VLOOKUP(D3902,档案!A:C,3,FALSE)</f>
        <v>武汉开明</v>
      </c>
      <c r="G3902" s="338" t="str">
        <f ca="1">VLOOKUP(D3902,档案!A:B,2,FALSE)</f>
        <v>电子承兑汇票</v>
      </c>
      <c r="H3902" s="328">
        <f ca="1" t="shared" si="616"/>
        <v>45682</v>
      </c>
      <c r="I3902" s="344" t="str">
        <f ca="1" t="shared" si="617"/>
        <v>武汉华夏收到新疆蒙鑫水泥有限公司奇台分公司银行承兑汇票1张</v>
      </c>
      <c r="J3902" s="344" t="str">
        <f ca="1" t="shared" si="618"/>
        <v>营业回款</v>
      </c>
      <c r="K3902" s="345">
        <f ca="1" t="shared" si="619"/>
        <v>60000</v>
      </c>
      <c r="L3902" s="345">
        <f ca="1" t="shared" si="620"/>
        <v>0</v>
      </c>
      <c r="M3902" s="345">
        <f ca="1" t="shared" si="621"/>
        <v>373930.72</v>
      </c>
      <c r="N3902" s="345">
        <f ca="1" t="shared" si="622"/>
        <v>0</v>
      </c>
    </row>
    <row r="3903" ht="14.25" hidden="1" spans="1:14">
      <c r="A3903" s="334">
        <f>档案!A3902</f>
        <v>0</v>
      </c>
      <c r="B3903" s="334">
        <f ca="1" t="shared" si="615"/>
        <v>1</v>
      </c>
      <c r="D3903" s="334">
        <f ca="1" t="shared" si="623"/>
        <v>16</v>
      </c>
      <c r="E3903" s="327">
        <f ca="1" t="shared" si="624"/>
        <v>25</v>
      </c>
      <c r="F3903" s="327" t="str">
        <f ca="1">VLOOKUP(D3903,档案!A:C,3,FALSE)</f>
        <v>武汉开明</v>
      </c>
      <c r="G3903" s="338" t="str">
        <f ca="1">VLOOKUP(D3903,档案!A:B,2,FALSE)</f>
        <v>电子承兑汇票</v>
      </c>
      <c r="H3903" s="328">
        <f ca="1" t="shared" si="616"/>
        <v>45682</v>
      </c>
      <c r="I3903" s="344" t="str">
        <f ca="1" t="shared" si="617"/>
        <v>武汉浦发收到怀宁上峰水泥有限公司银行承兑汇票1张</v>
      </c>
      <c r="J3903" s="344" t="str">
        <f ca="1" t="shared" si="618"/>
        <v>营业回款</v>
      </c>
      <c r="K3903" s="345">
        <f ca="1" t="shared" si="619"/>
        <v>18797.4</v>
      </c>
      <c r="L3903" s="345">
        <f ca="1" t="shared" si="620"/>
        <v>0</v>
      </c>
      <c r="M3903" s="345">
        <f ca="1" t="shared" si="621"/>
        <v>392728.12</v>
      </c>
      <c r="N3903" s="345">
        <f ca="1" t="shared" si="622"/>
        <v>0</v>
      </c>
    </row>
    <row r="3904" ht="14.25" hidden="1" spans="1:14">
      <c r="A3904" s="334">
        <f>档案!A3903</f>
        <v>0</v>
      </c>
      <c r="B3904" s="334">
        <f ca="1" t="shared" si="615"/>
        <v>1</v>
      </c>
      <c r="D3904" s="334">
        <f ca="1" t="shared" si="623"/>
        <v>16</v>
      </c>
      <c r="E3904" s="327">
        <f ca="1" t="shared" si="624"/>
        <v>26</v>
      </c>
      <c r="F3904" s="327" t="str">
        <f ca="1">VLOOKUP(D3904,档案!A:C,3,FALSE)</f>
        <v>武汉开明</v>
      </c>
      <c r="G3904" s="338" t="str">
        <f ca="1">VLOOKUP(D3904,档案!A:B,2,FALSE)</f>
        <v>电子承兑汇票</v>
      </c>
      <c r="H3904" s="328">
        <f ca="1" t="shared" si="616"/>
        <v>45682</v>
      </c>
      <c r="I3904" s="344" t="str">
        <f ca="1" t="shared" si="617"/>
        <v>武汉浦发收到青海发投碱业有限公司银行承兑汇票7张</v>
      </c>
      <c r="J3904" s="344" t="str">
        <f ca="1" t="shared" si="618"/>
        <v>营业回款</v>
      </c>
      <c r="K3904" s="345">
        <f ca="1" t="shared" si="619"/>
        <v>2511392.04</v>
      </c>
      <c r="L3904" s="345">
        <f ca="1" t="shared" si="620"/>
        <v>0</v>
      </c>
      <c r="M3904" s="345">
        <f ca="1" t="shared" si="621"/>
        <v>2904120.16</v>
      </c>
      <c r="N3904" s="345">
        <f ca="1" t="shared" si="622"/>
        <v>0</v>
      </c>
    </row>
    <row r="3905" ht="14.25" hidden="1" spans="1:14">
      <c r="A3905" s="334">
        <f>档案!A3904</f>
        <v>0</v>
      </c>
      <c r="B3905" s="334">
        <f ca="1" t="shared" si="615"/>
        <v>1</v>
      </c>
      <c r="D3905" s="334">
        <f ca="1" t="shared" si="623"/>
        <v>16</v>
      </c>
      <c r="E3905" s="327">
        <f ca="1" t="shared" si="624"/>
        <v>27</v>
      </c>
      <c r="F3905" s="327" t="str">
        <f ca="1">VLOOKUP(D3905,档案!A:C,3,FALSE)</f>
        <v>武汉开明</v>
      </c>
      <c r="G3905" s="338" t="str">
        <f ca="1">VLOOKUP(D3905,档案!A:B,2,FALSE)</f>
        <v>电子承兑汇票</v>
      </c>
      <c r="H3905" s="328">
        <f ca="1" t="shared" si="616"/>
        <v>45682</v>
      </c>
      <c r="I3905" s="344" t="str">
        <f ca="1" t="shared" si="617"/>
        <v>武汉浦发转生产部李权智用款黄冈亚东周金国承包进场预付款8万付江苏宏华建设工程有限公司--公司</v>
      </c>
      <c r="J3905" s="344" t="str">
        <f ca="1" t="shared" si="618"/>
        <v>项目成本</v>
      </c>
      <c r="K3905" s="345">
        <f ca="1" t="shared" si="619"/>
        <v>0</v>
      </c>
      <c r="L3905" s="345">
        <f ca="1" t="shared" si="620"/>
        <v>80000</v>
      </c>
      <c r="M3905" s="345">
        <f ca="1" t="shared" si="621"/>
        <v>2824120.16</v>
      </c>
      <c r="N3905" s="345">
        <f ca="1" t="shared" si="622"/>
        <v>0</v>
      </c>
    </row>
    <row r="3906" ht="14.25" hidden="1" spans="1:14">
      <c r="A3906" s="334">
        <f>档案!A3905</f>
        <v>0</v>
      </c>
      <c r="B3906" s="334">
        <f ca="1" t="shared" si="615"/>
        <v>1</v>
      </c>
      <c r="D3906" s="334">
        <f ca="1" t="shared" si="623"/>
        <v>16</v>
      </c>
      <c r="E3906" s="327">
        <f ca="1" t="shared" si="624"/>
        <v>28</v>
      </c>
      <c r="F3906" s="327" t="str">
        <f ca="1">VLOOKUP(D3906,档案!A:C,3,FALSE)</f>
        <v>武汉开明</v>
      </c>
      <c r="G3906" s="338" t="str">
        <f ca="1">VLOOKUP(D3906,档案!A:B,2,FALSE)</f>
        <v>电子承兑汇票</v>
      </c>
      <c r="H3906" s="328">
        <f ca="1" t="shared" si="616"/>
        <v>45682</v>
      </c>
      <c r="I3906" s="344" t="str">
        <f ca="1" t="shared" si="617"/>
        <v>武汉浦发转武汉瑞收农业科技有限公司1张票据贴现，票号；550358400001620241119001146797000000000001-000142891000</v>
      </c>
      <c r="J3906" s="344" t="str">
        <f ca="1" t="shared" si="618"/>
        <v>转出他行或提现</v>
      </c>
      <c r="K3906" s="345">
        <f ca="1" t="shared" si="619"/>
        <v>0</v>
      </c>
      <c r="L3906" s="345">
        <f ca="1" t="shared" si="620"/>
        <v>1428910</v>
      </c>
      <c r="M3906" s="345">
        <f ca="1" t="shared" si="621"/>
        <v>1395210.16</v>
      </c>
      <c r="N3906" s="345">
        <f ca="1" t="shared" si="622"/>
        <v>0</v>
      </c>
    </row>
    <row r="3907" ht="14.25" hidden="1" spans="1:14">
      <c r="A3907" s="334">
        <f>档案!A3906</f>
        <v>0</v>
      </c>
      <c r="B3907" s="334">
        <f ca="1" t="shared" ref="B3907:B3970" si="625">COUNTA(INDIRECT("'"&amp;A3907&amp;"'!a:a"))</f>
        <v>1</v>
      </c>
      <c r="D3907" s="334">
        <f ca="1" t="shared" si="623"/>
        <v>16</v>
      </c>
      <c r="E3907" s="327">
        <f ca="1" t="shared" si="624"/>
        <v>29</v>
      </c>
      <c r="F3907" s="327" t="str">
        <f ca="1">VLOOKUP(D3907,档案!A:C,3,FALSE)</f>
        <v>武汉开明</v>
      </c>
      <c r="G3907" s="338" t="str">
        <f ca="1">VLOOKUP(D3907,档案!A:B,2,FALSE)</f>
        <v>电子承兑汇票</v>
      </c>
      <c r="H3907" s="328">
        <f ca="1" t="shared" ref="H3907:H3970" si="626">INDEX(INDIRECT("'"&amp;$D3907&amp;"'!A:g"),$E3907,COLUMN()-7)</f>
        <v>45683</v>
      </c>
      <c r="I3907" s="344" t="str">
        <f ca="1" t="shared" ref="I3907:I3970" si="627">INDEX(INDIRECT("'"&amp;$D3907&amp;"'!A:g"),$E3907,COLUMN()-7)</f>
        <v>武汉华夏收到湖北恒博机械科技有限公司银行承兑汇票</v>
      </c>
      <c r="J3907" s="344" t="str">
        <f ca="1" t="shared" ref="J3907:J3970" si="628">INDEX(INDIRECT("'"&amp;$D3907&amp;"'!A:g"),$E3907,COLUMN()-7)</f>
        <v>营业回款</v>
      </c>
      <c r="K3907" s="345">
        <f ca="1" t="shared" ref="K3907:K3970" si="629">INDEX(INDIRECT("'"&amp;$D3907&amp;"'!A:g"),$E3907,COLUMN()-7)</f>
        <v>37448</v>
      </c>
      <c r="L3907" s="345">
        <f ca="1" t="shared" ref="L3907:L3970" si="630">INDEX(INDIRECT("'"&amp;$D3907&amp;"'!A:g"),$E3907,COLUMN()-7)</f>
        <v>0</v>
      </c>
      <c r="M3907" s="345">
        <f ca="1" t="shared" ref="M3907:M3970" si="631">INDEX(INDIRECT("'"&amp;$D3907&amp;"'!A:g"),$E3907,COLUMN()-7)</f>
        <v>1432658.16</v>
      </c>
      <c r="N3907" s="345">
        <f ca="1" t="shared" ref="N3907:N3970" si="632">INDEX(INDIRECT("'"&amp;$D3907&amp;"'!A:g"),$E3907,COLUMN()-7)</f>
        <v>0</v>
      </c>
    </row>
    <row r="3908" ht="14.25" hidden="1" spans="1:14">
      <c r="A3908" s="334">
        <f>档案!A3907</f>
        <v>0</v>
      </c>
      <c r="B3908" s="334">
        <f ca="1" t="shared" si="625"/>
        <v>1</v>
      </c>
      <c r="D3908" s="334">
        <f ca="1" t="shared" ref="D3908:D3971" si="633">IF(E3907&gt;=VLOOKUP(D3907,A:B,2,FALSE),D3907+1,D3907)</f>
        <v>16</v>
      </c>
      <c r="E3908" s="327">
        <f ca="1" t="shared" ref="E3908:E3971" si="634">IF(E3907&gt;=VLOOKUP(D3907,A:B,2,FALSE),3,E3907+1)</f>
        <v>30</v>
      </c>
      <c r="F3908" s="327" t="str">
        <f ca="1">VLOOKUP(D3908,档案!A:C,3,FALSE)</f>
        <v>武汉开明</v>
      </c>
      <c r="G3908" s="338" t="str">
        <f ca="1">VLOOKUP(D3908,档案!A:B,2,FALSE)</f>
        <v>电子承兑汇票</v>
      </c>
      <c r="H3908" s="328">
        <f ca="1" t="shared" si="626"/>
        <v>45683</v>
      </c>
      <c r="I3908" s="344" t="str">
        <f ca="1" t="shared" si="627"/>
        <v>武汉华夏收到湖北京兰水泥集团有限公司银行承兑汇票</v>
      </c>
      <c r="J3908" s="344" t="str">
        <f ca="1" t="shared" si="628"/>
        <v>营业回款</v>
      </c>
      <c r="K3908" s="345">
        <f ca="1" t="shared" si="629"/>
        <v>77035.7</v>
      </c>
      <c r="L3908" s="345">
        <f ca="1" t="shared" si="630"/>
        <v>0</v>
      </c>
      <c r="M3908" s="345">
        <f ca="1" t="shared" si="631"/>
        <v>1509693.86</v>
      </c>
      <c r="N3908" s="345">
        <f ca="1" t="shared" si="632"/>
        <v>0</v>
      </c>
    </row>
    <row r="3909" ht="14.25" hidden="1" spans="1:14">
      <c r="A3909" s="334">
        <f>档案!A3908</f>
        <v>0</v>
      </c>
      <c r="B3909" s="334">
        <f ca="1" t="shared" si="625"/>
        <v>1</v>
      </c>
      <c r="D3909" s="334">
        <f ca="1" t="shared" si="633"/>
        <v>16</v>
      </c>
      <c r="E3909" s="327">
        <f ca="1" t="shared" si="634"/>
        <v>31</v>
      </c>
      <c r="F3909" s="327" t="str">
        <f ca="1">VLOOKUP(D3909,档案!A:C,3,FALSE)</f>
        <v>武汉开明</v>
      </c>
      <c r="G3909" s="338" t="str">
        <f ca="1">VLOOKUP(D3909,档案!A:B,2,FALSE)</f>
        <v>电子承兑汇票</v>
      </c>
      <c r="H3909" s="328">
        <f ca="1" t="shared" si="626"/>
        <v>45683</v>
      </c>
      <c r="I3909" s="344" t="str">
        <f ca="1" t="shared" si="627"/>
        <v>生产部李权智用款青海发投吊车租赁费付诚兴吊装（酒泉恒诚盛起重运输有限公司）--公司（付承兑59528.04，现金471.96）</v>
      </c>
      <c r="J3909" s="344" t="str">
        <f ca="1" t="shared" si="628"/>
        <v>项目成本</v>
      </c>
      <c r="K3909" s="345">
        <f ca="1" t="shared" si="629"/>
        <v>0</v>
      </c>
      <c r="L3909" s="345">
        <f ca="1" t="shared" si="630"/>
        <v>59528.04</v>
      </c>
      <c r="M3909" s="345">
        <f ca="1" t="shared" si="631"/>
        <v>1450165.82</v>
      </c>
      <c r="N3909" s="345">
        <f ca="1" t="shared" si="632"/>
        <v>0</v>
      </c>
    </row>
    <row r="3910" ht="14.25" hidden="1" spans="1:14">
      <c r="A3910" s="334">
        <f>档案!A3909</f>
        <v>0</v>
      </c>
      <c r="B3910" s="334">
        <f ca="1" t="shared" si="625"/>
        <v>1</v>
      </c>
      <c r="D3910" s="334">
        <f ca="1" t="shared" si="633"/>
        <v>16</v>
      </c>
      <c r="E3910" s="327">
        <f ca="1" t="shared" si="634"/>
        <v>32</v>
      </c>
      <c r="F3910" s="327" t="str">
        <f ca="1">VLOOKUP(D3910,档案!A:C,3,FALSE)</f>
        <v>武汉开明</v>
      </c>
      <c r="G3910" s="338" t="str">
        <f ca="1">VLOOKUP(D3910,档案!A:B,2,FALSE)</f>
        <v>电子承兑汇票</v>
      </c>
      <c r="H3910" s="328">
        <f ca="1" t="shared" si="626"/>
        <v>45693</v>
      </c>
      <c r="I3910" s="344" t="str">
        <f ca="1" t="shared" si="627"/>
        <v>武汉浦发收到安钢集团信阳钢铁有限责任公司银行承兑汇票，票号：530251506561420250121002826239002009325121-002014325120</v>
      </c>
      <c r="J3910" s="344" t="str">
        <f ca="1" t="shared" si="628"/>
        <v>营业回款</v>
      </c>
      <c r="K3910" s="345">
        <f ca="1" t="shared" si="629"/>
        <v>50000</v>
      </c>
      <c r="L3910" s="345">
        <f ca="1" t="shared" si="630"/>
        <v>0</v>
      </c>
      <c r="M3910" s="345">
        <f ca="1" t="shared" si="631"/>
        <v>1500165.82</v>
      </c>
      <c r="N3910" s="345">
        <f ca="1" t="shared" si="632"/>
        <v>0</v>
      </c>
    </row>
    <row r="3911" ht="14.25" hidden="1" spans="1:14">
      <c r="A3911" s="334">
        <f>档案!A3910</f>
        <v>0</v>
      </c>
      <c r="B3911" s="334">
        <f ca="1" t="shared" si="625"/>
        <v>1</v>
      </c>
      <c r="D3911" s="334">
        <f ca="1" t="shared" si="633"/>
        <v>16</v>
      </c>
      <c r="E3911" s="327">
        <f ca="1" t="shared" si="634"/>
        <v>33</v>
      </c>
      <c r="F3911" s="327" t="str">
        <f ca="1">VLOOKUP(D3911,档案!A:C,3,FALSE)</f>
        <v>武汉开明</v>
      </c>
      <c r="G3911" s="338" t="str">
        <f ca="1">VLOOKUP(D3911,档案!A:B,2,FALSE)</f>
        <v>电子承兑汇票</v>
      </c>
      <c r="H3911" s="328">
        <f ca="1" t="shared" si="626"/>
        <v>45693</v>
      </c>
      <c r="I3911" s="344" t="str">
        <f ca="1" t="shared" si="627"/>
        <v>武汉浦发收到山东鲁泰环保建材有限公司商业承兑汇票，票号：6302461037635202501270005160390</v>
      </c>
      <c r="J3911" s="344" t="str">
        <f ca="1" t="shared" si="628"/>
        <v>营业回款</v>
      </c>
      <c r="K3911" s="345">
        <f ca="1" t="shared" si="629"/>
        <v>29800</v>
      </c>
      <c r="L3911" s="345">
        <f ca="1" t="shared" si="630"/>
        <v>0</v>
      </c>
      <c r="M3911" s="345">
        <f ca="1" t="shared" si="631"/>
        <v>1529965.82</v>
      </c>
      <c r="N3911" s="345">
        <f ca="1" t="shared" si="632"/>
        <v>0</v>
      </c>
    </row>
    <row r="3912" ht="14.25" hidden="1" spans="1:14">
      <c r="A3912" s="334">
        <f>档案!A3911</f>
        <v>0</v>
      </c>
      <c r="B3912" s="334">
        <f ca="1" t="shared" si="625"/>
        <v>1</v>
      </c>
      <c r="D3912" s="334">
        <f ca="1" t="shared" si="633"/>
        <v>16</v>
      </c>
      <c r="E3912" s="327">
        <f ca="1" t="shared" si="634"/>
        <v>34</v>
      </c>
      <c r="F3912" s="327" t="str">
        <f ca="1">VLOOKUP(D3912,档案!A:C,3,FALSE)</f>
        <v>武汉开明</v>
      </c>
      <c r="G3912" s="338" t="str">
        <f ca="1">VLOOKUP(D3912,档案!A:B,2,FALSE)</f>
        <v>电子承兑汇票</v>
      </c>
      <c r="H3912" s="328">
        <f ca="1" t="shared" si="626"/>
        <v>45695</v>
      </c>
      <c r="I3912" s="344" t="str">
        <f ca="1" t="shared" si="627"/>
        <v>武汉华夏票据到期提示付款，票号:530836203004720240807000186844102694884-104516616</v>
      </c>
      <c r="J3912" s="344" t="str">
        <f ca="1" t="shared" si="628"/>
        <v>转出他行或提现</v>
      </c>
      <c r="K3912" s="345">
        <f ca="1" t="shared" si="629"/>
        <v>0</v>
      </c>
      <c r="L3912" s="345">
        <f ca="1" t="shared" si="630"/>
        <v>18217.33</v>
      </c>
      <c r="M3912" s="345">
        <f ca="1" t="shared" si="631"/>
        <v>1511748.49</v>
      </c>
      <c r="N3912" s="345">
        <f ca="1" t="shared" si="632"/>
        <v>0</v>
      </c>
    </row>
    <row r="3913" ht="14.25" hidden="1" spans="1:14">
      <c r="A3913" s="334">
        <f>档案!A3912</f>
        <v>0</v>
      </c>
      <c r="B3913" s="334">
        <f ca="1" t="shared" si="625"/>
        <v>1</v>
      </c>
      <c r="D3913" s="334">
        <f ca="1" t="shared" si="633"/>
        <v>16</v>
      </c>
      <c r="E3913" s="327">
        <f ca="1" t="shared" si="634"/>
        <v>35</v>
      </c>
      <c r="F3913" s="327" t="str">
        <f ca="1">VLOOKUP(D3913,档案!A:C,3,FALSE)</f>
        <v>武汉开明</v>
      </c>
      <c r="G3913" s="338" t="str">
        <f ca="1">VLOOKUP(D3913,档案!A:B,2,FALSE)</f>
        <v>电子承兑汇票</v>
      </c>
      <c r="H3913" s="328">
        <f ca="1" t="shared" si="626"/>
        <v>45695</v>
      </c>
      <c r="I3913" s="344" t="str">
        <f ca="1" t="shared" si="627"/>
        <v>武汉华夏票据到期提示付款，票号:530836203004720240807000186844104516617-104984165</v>
      </c>
      <c r="J3913" s="344" t="str">
        <f ca="1" t="shared" si="628"/>
        <v>转出他行或提现</v>
      </c>
      <c r="K3913" s="345">
        <f ca="1" t="shared" si="629"/>
        <v>0</v>
      </c>
      <c r="L3913" s="345">
        <f ca="1" t="shared" si="630"/>
        <v>4675.49</v>
      </c>
      <c r="M3913" s="345">
        <f ca="1" t="shared" si="631"/>
        <v>1507073</v>
      </c>
      <c r="N3913" s="345">
        <f ca="1" t="shared" si="632"/>
        <v>0</v>
      </c>
    </row>
    <row r="3914" ht="14.25" hidden="1" spans="1:14">
      <c r="A3914" s="334">
        <f>档案!A3913</f>
        <v>0</v>
      </c>
      <c r="B3914" s="334">
        <f ca="1" t="shared" si="625"/>
        <v>1</v>
      </c>
      <c r="D3914" s="334">
        <f ca="1" t="shared" si="633"/>
        <v>16</v>
      </c>
      <c r="E3914" s="327">
        <f ca="1" t="shared" si="634"/>
        <v>36</v>
      </c>
      <c r="F3914" s="327" t="str">
        <f ca="1">VLOOKUP(D3914,档案!A:C,3,FALSE)</f>
        <v>武汉开明</v>
      </c>
      <c r="G3914" s="338" t="str">
        <f ca="1">VLOOKUP(D3914,档案!A:B,2,FALSE)</f>
        <v>电子承兑汇票</v>
      </c>
      <c r="H3914" s="328">
        <f ca="1" t="shared" si="626"/>
        <v>45701</v>
      </c>
      <c r="I3914" s="344" t="str">
        <f ca="1" t="shared" si="627"/>
        <v>武汉浦发收到河南锦荣水泥有限公司银行承兑汇票，票号：510549100005520241025002027393000704168958-000706168957</v>
      </c>
      <c r="J3914" s="344" t="str">
        <f ca="1" t="shared" si="628"/>
        <v>营业回款</v>
      </c>
      <c r="K3914" s="345">
        <f ca="1" t="shared" si="629"/>
        <v>20000</v>
      </c>
      <c r="L3914" s="345">
        <f ca="1" t="shared" si="630"/>
        <v>0</v>
      </c>
      <c r="M3914" s="345">
        <f ca="1" t="shared" si="631"/>
        <v>1527073</v>
      </c>
      <c r="N3914" s="345">
        <f ca="1" t="shared" si="632"/>
        <v>0</v>
      </c>
    </row>
    <row r="3915" ht="14.25" hidden="1" spans="1:14">
      <c r="A3915" s="334">
        <f>档案!A3914</f>
        <v>0</v>
      </c>
      <c r="B3915" s="334">
        <f ca="1" t="shared" si="625"/>
        <v>1</v>
      </c>
      <c r="D3915" s="334">
        <f ca="1" t="shared" si="633"/>
        <v>16</v>
      </c>
      <c r="E3915" s="327">
        <f ca="1" t="shared" si="634"/>
        <v>37</v>
      </c>
      <c r="F3915" s="327" t="str">
        <f ca="1">VLOOKUP(D3915,档案!A:C,3,FALSE)</f>
        <v>武汉开明</v>
      </c>
      <c r="G3915" s="338" t="str">
        <f ca="1">VLOOKUP(D3915,档案!A:B,2,FALSE)</f>
        <v>电子承兑汇票</v>
      </c>
      <c r="H3915" s="328">
        <f ca="1" t="shared" si="626"/>
        <v>45702</v>
      </c>
      <c r="I3915" s="344" t="str">
        <f ca="1" t="shared" si="627"/>
        <v>武汉浦发转温州凯沣机械有限公司贴现银行承兑汇票4张</v>
      </c>
      <c r="J3915" s="344" t="str">
        <f ca="1" t="shared" si="628"/>
        <v>转出他行或提现</v>
      </c>
      <c r="K3915" s="345">
        <f ca="1" t="shared" si="629"/>
        <v>0</v>
      </c>
      <c r="L3915" s="345">
        <f ca="1" t="shared" si="630"/>
        <v>957074</v>
      </c>
      <c r="M3915" s="345">
        <f ca="1" t="shared" si="631"/>
        <v>569999</v>
      </c>
      <c r="N3915" s="345">
        <f ca="1" t="shared" si="632"/>
        <v>0</v>
      </c>
    </row>
    <row r="3916" ht="14.25" hidden="1" spans="1:14">
      <c r="A3916" s="334">
        <f>档案!A3915</f>
        <v>0</v>
      </c>
      <c r="B3916" s="334">
        <f ca="1" t="shared" si="625"/>
        <v>1</v>
      </c>
      <c r="D3916" s="334">
        <f ca="1" t="shared" si="633"/>
        <v>16</v>
      </c>
      <c r="E3916" s="327">
        <f ca="1" t="shared" si="634"/>
        <v>38</v>
      </c>
      <c r="F3916" s="327" t="str">
        <f ca="1">VLOOKUP(D3916,档案!A:C,3,FALSE)</f>
        <v>武汉开明</v>
      </c>
      <c r="G3916" s="338" t="str">
        <f ca="1">VLOOKUP(D3916,档案!A:B,2,FALSE)</f>
        <v>电子承兑汇票</v>
      </c>
      <c r="H3916" s="328">
        <f ca="1" t="shared" si="626"/>
        <v>45702</v>
      </c>
      <c r="I3916" s="344" t="str">
        <f ca="1" t="shared" si="627"/>
        <v>武汉华夏转温州凯沣机械有限公司贴现银行承兑汇票3张</v>
      </c>
      <c r="J3916" s="344" t="str">
        <f ca="1" t="shared" si="628"/>
        <v>转出他行或提现</v>
      </c>
      <c r="K3916" s="345">
        <f ca="1" t="shared" si="629"/>
        <v>0</v>
      </c>
      <c r="L3916" s="345">
        <f ca="1" t="shared" si="630"/>
        <v>209171.05</v>
      </c>
      <c r="M3916" s="345">
        <f ca="1" t="shared" si="631"/>
        <v>360827.95</v>
      </c>
      <c r="N3916" s="345">
        <f ca="1" t="shared" si="632"/>
        <v>0</v>
      </c>
    </row>
    <row r="3917" ht="14.25" hidden="1" spans="1:14">
      <c r="A3917" s="334">
        <f>档案!A3916</f>
        <v>0</v>
      </c>
      <c r="B3917" s="334">
        <f ca="1" t="shared" si="625"/>
        <v>1</v>
      </c>
      <c r="D3917" s="334">
        <f ca="1" t="shared" si="633"/>
        <v>16</v>
      </c>
      <c r="E3917" s="327">
        <f ca="1" t="shared" si="634"/>
        <v>39</v>
      </c>
      <c r="F3917" s="327" t="str">
        <f ca="1">VLOOKUP(D3917,档案!A:C,3,FALSE)</f>
        <v>武汉开明</v>
      </c>
      <c r="G3917" s="338" t="str">
        <f ca="1">VLOOKUP(D3917,档案!A:B,2,FALSE)</f>
        <v>电子承兑汇票</v>
      </c>
      <c r="H3917" s="328">
        <f ca="1" t="shared" si="626"/>
        <v>45702</v>
      </c>
      <c r="I3917" s="344" t="str">
        <f ca="1" t="shared" si="627"/>
        <v>武汉华夏转温州凯沣机械有限公司贴现银行承兑汇票1张</v>
      </c>
      <c r="J3917" s="344" t="str">
        <f ca="1" t="shared" si="628"/>
        <v>转出他行或提现</v>
      </c>
      <c r="K3917" s="345">
        <f ca="1" t="shared" si="629"/>
        <v>0</v>
      </c>
      <c r="L3917" s="345">
        <f ca="1" t="shared" si="630"/>
        <v>26600</v>
      </c>
      <c r="M3917" s="345">
        <f ca="1" t="shared" si="631"/>
        <v>334227.95</v>
      </c>
      <c r="N3917" s="345">
        <f ca="1" t="shared" si="632"/>
        <v>0</v>
      </c>
    </row>
    <row r="3918" ht="14.25" hidden="1" spans="1:14">
      <c r="A3918" s="334">
        <f>档案!A3917</f>
        <v>0</v>
      </c>
      <c r="B3918" s="334">
        <f ca="1" t="shared" si="625"/>
        <v>1</v>
      </c>
      <c r="D3918" s="334">
        <f ca="1" t="shared" si="633"/>
        <v>16</v>
      </c>
      <c r="E3918" s="327">
        <f ca="1" t="shared" si="634"/>
        <v>40</v>
      </c>
      <c r="F3918" s="327" t="str">
        <f ca="1">VLOOKUP(D3918,档案!A:C,3,FALSE)</f>
        <v>武汉开明</v>
      </c>
      <c r="G3918" s="338" t="str">
        <f ca="1">VLOOKUP(D3918,档案!A:B,2,FALSE)</f>
        <v>电子承兑汇票</v>
      </c>
      <c r="H3918" s="328">
        <f ca="1" t="shared" si="626"/>
        <v>45702</v>
      </c>
      <c r="I3918" s="344" t="str">
        <f ca="1" t="shared" si="627"/>
        <v>武汉华夏转湖北开明工行西山支行银行承兑汇票3张</v>
      </c>
      <c r="J3918" s="344" t="str">
        <f ca="1" t="shared" si="628"/>
        <v>转出他行或提现</v>
      </c>
      <c r="K3918" s="345">
        <f ca="1" t="shared" si="629"/>
        <v>0</v>
      </c>
      <c r="L3918" s="345">
        <f ca="1" t="shared" si="630"/>
        <v>59702.67</v>
      </c>
      <c r="M3918" s="345">
        <f ca="1" t="shared" si="631"/>
        <v>274525.28</v>
      </c>
      <c r="N3918" s="345">
        <f ca="1" t="shared" si="632"/>
        <v>0</v>
      </c>
    </row>
    <row r="3919" ht="14.25" hidden="1" spans="1:14">
      <c r="A3919" s="334">
        <f>档案!A3918</f>
        <v>0</v>
      </c>
      <c r="B3919" s="334">
        <f ca="1" t="shared" si="625"/>
        <v>1</v>
      </c>
      <c r="D3919" s="334">
        <f ca="1" t="shared" si="633"/>
        <v>16</v>
      </c>
      <c r="E3919" s="327">
        <f ca="1" t="shared" si="634"/>
        <v>41</v>
      </c>
      <c r="F3919" s="327" t="str">
        <f ca="1">VLOOKUP(D3919,档案!A:C,3,FALSE)</f>
        <v>武汉开明</v>
      </c>
      <c r="G3919" s="338" t="str">
        <f ca="1">VLOOKUP(D3919,档案!A:B,2,FALSE)</f>
        <v>电子承兑汇票</v>
      </c>
      <c r="H3919" s="328">
        <f ca="1" t="shared" si="626"/>
        <v>45708</v>
      </c>
      <c r="I3919" s="344" t="str">
        <f ca="1" t="shared" si="627"/>
        <v>武汉华夏转江苏宏华建设工程有限公司货款银行承兑汇票6张（总金额110000，武汉华夏转87001.75）</v>
      </c>
      <c r="J3919" s="344" t="str">
        <f ca="1" t="shared" si="628"/>
        <v>项目成本</v>
      </c>
      <c r="K3919" s="345">
        <f ca="1" t="shared" si="629"/>
        <v>0</v>
      </c>
      <c r="L3919" s="345">
        <f ca="1" t="shared" si="630"/>
        <v>87001.75</v>
      </c>
      <c r="M3919" s="345">
        <f ca="1" t="shared" si="631"/>
        <v>187523.53</v>
      </c>
      <c r="N3919" s="345">
        <f ca="1" t="shared" si="632"/>
        <v>0</v>
      </c>
    </row>
    <row r="3920" ht="14.25" hidden="1" spans="1:14">
      <c r="A3920" s="334">
        <f>档案!A3919</f>
        <v>0</v>
      </c>
      <c r="B3920" s="334">
        <f ca="1" t="shared" si="625"/>
        <v>1</v>
      </c>
      <c r="D3920" s="334">
        <f ca="1" t="shared" si="633"/>
        <v>16</v>
      </c>
      <c r="E3920" s="327">
        <f ca="1" t="shared" si="634"/>
        <v>42</v>
      </c>
      <c r="F3920" s="327" t="str">
        <f ca="1">VLOOKUP(D3920,档案!A:C,3,FALSE)</f>
        <v>武汉开明</v>
      </c>
      <c r="G3920" s="338" t="str">
        <f ca="1">VLOOKUP(D3920,档案!A:B,2,FALSE)</f>
        <v>电子承兑汇票</v>
      </c>
      <c r="H3920" s="328">
        <f ca="1" t="shared" si="626"/>
        <v>45708</v>
      </c>
      <c r="I3920" s="344" t="str">
        <f ca="1" t="shared" si="627"/>
        <v>武汉光大转江苏宏华建设工程有限公司货款银行承兑汇票2张（总金额110000，武汉光大转22998.25）</v>
      </c>
      <c r="J3920" s="344" t="str">
        <f ca="1" t="shared" si="628"/>
        <v>项目成本</v>
      </c>
      <c r="K3920" s="345">
        <f ca="1" t="shared" si="629"/>
        <v>0</v>
      </c>
      <c r="L3920" s="345">
        <f ca="1" t="shared" si="630"/>
        <v>22998.25</v>
      </c>
      <c r="M3920" s="345">
        <f ca="1" t="shared" si="631"/>
        <v>164525.28</v>
      </c>
      <c r="N3920" s="345">
        <f ca="1" t="shared" si="632"/>
        <v>0</v>
      </c>
    </row>
    <row r="3921" ht="14.25" hidden="1" spans="1:14">
      <c r="A3921" s="334">
        <f>档案!A3920</f>
        <v>0</v>
      </c>
      <c r="B3921" s="334">
        <f ca="1" t="shared" si="625"/>
        <v>1</v>
      </c>
      <c r="D3921" s="334">
        <f ca="1" t="shared" si="633"/>
        <v>16</v>
      </c>
      <c r="E3921" s="327">
        <f ca="1" t="shared" si="634"/>
        <v>43</v>
      </c>
      <c r="F3921" s="327" t="str">
        <f ca="1">VLOOKUP(D3921,档案!A:C,3,FALSE)</f>
        <v>武汉开明</v>
      </c>
      <c r="G3921" s="338" t="str">
        <f ca="1">VLOOKUP(D3921,档案!A:B,2,FALSE)</f>
        <v>电子承兑汇票</v>
      </c>
      <c r="H3921" s="328">
        <f ca="1" t="shared" si="626"/>
        <v>45708</v>
      </c>
      <c r="I3921" s="344" t="str">
        <f ca="1" t="shared" si="627"/>
        <v>武汉浦发转生产部闵洋用款伊犁钢铁吊车费用付新疆缘和四海吊装运输有限责任公司银行承兑汇票3张</v>
      </c>
      <c r="J3921" s="344" t="str">
        <f ca="1" t="shared" si="628"/>
        <v>项目成本</v>
      </c>
      <c r="K3921" s="345">
        <f ca="1" t="shared" si="629"/>
        <v>0</v>
      </c>
      <c r="L3921" s="345">
        <f ca="1" t="shared" si="630"/>
        <v>46200</v>
      </c>
      <c r="M3921" s="345">
        <f ca="1" t="shared" si="631"/>
        <v>118325.28</v>
      </c>
      <c r="N3921" s="345">
        <f ca="1" t="shared" si="632"/>
        <v>0</v>
      </c>
    </row>
    <row r="3922" ht="14.25" hidden="1" spans="1:14">
      <c r="A3922" s="334">
        <f>档案!A3921</f>
        <v>0</v>
      </c>
      <c r="B3922" s="334">
        <f ca="1" t="shared" si="625"/>
        <v>1</v>
      </c>
      <c r="D3922" s="334">
        <f ca="1" t="shared" si="633"/>
        <v>16</v>
      </c>
      <c r="E3922" s="327">
        <f ca="1" t="shared" si="634"/>
        <v>44</v>
      </c>
      <c r="F3922" s="327" t="str">
        <f ca="1">VLOOKUP(D3922,档案!A:C,3,FALSE)</f>
        <v>武汉开明</v>
      </c>
      <c r="G3922" s="338" t="str">
        <f ca="1">VLOOKUP(D3922,档案!A:B,2,FALSE)</f>
        <v>电子承兑汇票</v>
      </c>
      <c r="H3922" s="328">
        <f ca="1" t="shared" si="626"/>
        <v>45712</v>
      </c>
      <c r="I3922" s="344" t="str">
        <f ca="1" t="shared" si="627"/>
        <v>武汉浦发收到青海发投碱业有限公司银行承兑汇票3张</v>
      </c>
      <c r="J3922" s="344" t="str">
        <f ca="1" t="shared" si="628"/>
        <v>营业回款</v>
      </c>
      <c r="K3922" s="345">
        <f ca="1" t="shared" si="629"/>
        <v>610858</v>
      </c>
      <c r="L3922" s="345">
        <f ca="1" t="shared" si="630"/>
        <v>0</v>
      </c>
      <c r="M3922" s="345">
        <f ca="1" t="shared" si="631"/>
        <v>729183.28</v>
      </c>
      <c r="N3922" s="345">
        <f ca="1" t="shared" si="632"/>
        <v>0</v>
      </c>
    </row>
    <row r="3923" ht="14.25" hidden="1" spans="1:14">
      <c r="A3923" s="334">
        <f>档案!A3922</f>
        <v>0</v>
      </c>
      <c r="B3923" s="334">
        <f ca="1" t="shared" si="625"/>
        <v>1</v>
      </c>
      <c r="D3923" s="334">
        <f ca="1" t="shared" si="633"/>
        <v>16</v>
      </c>
      <c r="E3923" s="327">
        <f ca="1" t="shared" si="634"/>
        <v>45</v>
      </c>
      <c r="F3923" s="327" t="str">
        <f ca="1">VLOOKUP(D3923,档案!A:C,3,FALSE)</f>
        <v>武汉开明</v>
      </c>
      <c r="G3923" s="338" t="str">
        <f ca="1">VLOOKUP(D3923,档案!A:B,2,FALSE)</f>
        <v>电子承兑汇票</v>
      </c>
      <c r="H3923" s="328">
        <f ca="1" t="shared" si="626"/>
        <v>45713</v>
      </c>
      <c r="I3923" s="344" t="str">
        <f ca="1" t="shared" si="627"/>
        <v>武汉浦发收到青海发投碱业有限公司银行承兑汇票2张</v>
      </c>
      <c r="J3923" s="344" t="str">
        <f ca="1" t="shared" si="628"/>
        <v>营业回款</v>
      </c>
      <c r="K3923" s="345">
        <f ca="1" t="shared" si="629"/>
        <v>229478.37</v>
      </c>
      <c r="L3923" s="345">
        <f ca="1" t="shared" si="630"/>
        <v>0</v>
      </c>
      <c r="M3923" s="345">
        <f ca="1" t="shared" si="631"/>
        <v>958661.65</v>
      </c>
      <c r="N3923" s="345">
        <f ca="1" t="shared" si="632"/>
        <v>0</v>
      </c>
    </row>
    <row r="3924" ht="14.25" hidden="1" spans="1:14">
      <c r="A3924" s="334">
        <f>档案!A3923</f>
        <v>0</v>
      </c>
      <c r="B3924" s="334">
        <f ca="1" t="shared" si="625"/>
        <v>1</v>
      </c>
      <c r="D3924" s="334">
        <f ca="1" t="shared" si="633"/>
        <v>16</v>
      </c>
      <c r="E3924" s="327">
        <f ca="1" t="shared" si="634"/>
        <v>46</v>
      </c>
      <c r="F3924" s="327" t="str">
        <f ca="1">VLOOKUP(D3924,档案!A:C,3,FALSE)</f>
        <v>武汉开明</v>
      </c>
      <c r="G3924" s="338" t="str">
        <f ca="1">VLOOKUP(D3924,档案!A:B,2,FALSE)</f>
        <v>电子承兑汇票</v>
      </c>
      <c r="H3924" s="328">
        <f ca="1" t="shared" si="626"/>
        <v>45714</v>
      </c>
      <c r="I3924" s="344" t="str">
        <f ca="1" t="shared" si="627"/>
        <v>武汉华夏新疆中建西部建设水泥制造有限公司银行承兑汇票1张提示付款，票号:5322290019014202408260007455481985758438-1986142479</v>
      </c>
      <c r="J3924" s="344" t="str">
        <f ca="1" t="shared" si="628"/>
        <v>转出他行或提现</v>
      </c>
      <c r="K3924" s="345">
        <f ca="1" t="shared" si="629"/>
        <v>0</v>
      </c>
      <c r="L3924" s="345">
        <f ca="1" t="shared" si="630"/>
        <v>3840.42</v>
      </c>
      <c r="M3924" s="345">
        <f ca="1" t="shared" si="631"/>
        <v>954821.23</v>
      </c>
      <c r="N3924" s="345">
        <f ca="1" t="shared" si="632"/>
        <v>0</v>
      </c>
    </row>
    <row r="3925" ht="14.25" hidden="1" spans="1:14">
      <c r="A3925" s="334">
        <f>档案!A3924</f>
        <v>0</v>
      </c>
      <c r="B3925" s="334">
        <f ca="1" t="shared" si="625"/>
        <v>1</v>
      </c>
      <c r="D3925" s="334">
        <f ca="1" t="shared" si="633"/>
        <v>16</v>
      </c>
      <c r="E3925" s="327">
        <f ca="1" t="shared" si="634"/>
        <v>47</v>
      </c>
      <c r="F3925" s="327" t="str">
        <f ca="1">VLOOKUP(D3925,档案!A:C,3,FALSE)</f>
        <v>武汉开明</v>
      </c>
      <c r="G3925" s="338" t="str">
        <f ca="1">VLOOKUP(D3925,档案!A:B,2,FALSE)</f>
        <v>电子承兑汇票</v>
      </c>
      <c r="H3925" s="328">
        <f ca="1" t="shared" si="626"/>
        <v>45714</v>
      </c>
      <c r="I3925" s="344" t="str">
        <f ca="1" t="shared" si="627"/>
        <v>武汉浦发青海发投碱业有限公司银行承兑汇票1张提示付款，票号：530279102515420240826000850236000007784255-000007808000</v>
      </c>
      <c r="J3925" s="344" t="str">
        <f ca="1" t="shared" si="628"/>
        <v>转出他行或提现</v>
      </c>
      <c r="K3925" s="345">
        <f ca="1" t="shared" si="629"/>
        <v>0</v>
      </c>
      <c r="L3925" s="345">
        <f ca="1" t="shared" si="630"/>
        <v>237.46</v>
      </c>
      <c r="M3925" s="345">
        <f ca="1" t="shared" si="631"/>
        <v>954583.77</v>
      </c>
      <c r="N3925" s="345">
        <f ca="1" t="shared" si="632"/>
        <v>0</v>
      </c>
    </row>
    <row r="3926" ht="14.25" hidden="1" spans="1:14">
      <c r="A3926" s="334">
        <f>档案!A3925</f>
        <v>0</v>
      </c>
      <c r="B3926" s="334">
        <f ca="1" t="shared" si="625"/>
        <v>1</v>
      </c>
      <c r="D3926" s="334">
        <f ca="1" t="shared" si="633"/>
        <v>16</v>
      </c>
      <c r="E3926" s="327">
        <f ca="1" t="shared" si="634"/>
        <v>48</v>
      </c>
      <c r="F3926" s="327" t="str">
        <f ca="1">VLOOKUP(D3926,档案!A:C,3,FALSE)</f>
        <v>武汉开明</v>
      </c>
      <c r="G3926" s="338" t="str">
        <f ca="1">VLOOKUP(D3926,档案!A:B,2,FALSE)</f>
        <v>电子承兑汇票</v>
      </c>
      <c r="H3926" s="328">
        <f ca="1" t="shared" si="626"/>
        <v>45714</v>
      </c>
      <c r="I3926" s="344" t="str">
        <f ca="1" t="shared" si="627"/>
        <v>武汉浦发青海发投碱业有限公司银行承兑汇票1张提示付款，票号：530260204485720240826001318925000437882096-000442084095</v>
      </c>
      <c r="J3926" s="344" t="str">
        <f ca="1" t="shared" si="628"/>
        <v>转出他行或提现</v>
      </c>
      <c r="K3926" s="345">
        <f ca="1" t="shared" si="629"/>
        <v>0</v>
      </c>
      <c r="L3926" s="345">
        <f ca="1" t="shared" si="630"/>
        <v>42020</v>
      </c>
      <c r="M3926" s="345">
        <f ca="1" t="shared" si="631"/>
        <v>912563.77</v>
      </c>
      <c r="N3926" s="345">
        <f ca="1" t="shared" si="632"/>
        <v>0</v>
      </c>
    </row>
    <row r="3927" ht="14.25" hidden="1" spans="1:14">
      <c r="A3927" s="334">
        <f>档案!A3926</f>
        <v>0</v>
      </c>
      <c r="B3927" s="334">
        <f ca="1" t="shared" si="625"/>
        <v>1</v>
      </c>
      <c r="D3927" s="334">
        <f ca="1" t="shared" si="633"/>
        <v>16</v>
      </c>
      <c r="E3927" s="327">
        <f ca="1" t="shared" si="634"/>
        <v>49</v>
      </c>
      <c r="F3927" s="327" t="str">
        <f ca="1">VLOOKUP(D3927,档案!A:C,3,FALSE)</f>
        <v>武汉开明</v>
      </c>
      <c r="G3927" s="338" t="str">
        <f ca="1">VLOOKUP(D3927,档案!A:B,2,FALSE)</f>
        <v>电子承兑汇票</v>
      </c>
      <c r="H3927" s="328">
        <f ca="1" t="shared" si="626"/>
        <v>45715</v>
      </c>
      <c r="I3927" s="344" t="str">
        <f ca="1" t="shared" si="627"/>
        <v>武汉浦发转江苏宏华建设工程有限公司货款银行承兑汇票4张</v>
      </c>
      <c r="J3927" s="344" t="str">
        <f ca="1" t="shared" si="628"/>
        <v>项目成本</v>
      </c>
      <c r="K3927" s="345">
        <f ca="1" t="shared" si="629"/>
        <v>0</v>
      </c>
      <c r="L3927" s="345">
        <f ca="1" t="shared" si="630"/>
        <v>51000</v>
      </c>
      <c r="M3927" s="345">
        <f ca="1" t="shared" si="631"/>
        <v>861563.77</v>
      </c>
      <c r="N3927" s="345">
        <f ca="1" t="shared" si="632"/>
        <v>0</v>
      </c>
    </row>
    <row r="3928" ht="14.25" hidden="1" spans="1:14">
      <c r="A3928" s="334">
        <f>档案!A3927</f>
        <v>0</v>
      </c>
      <c r="B3928" s="334">
        <f ca="1" t="shared" si="625"/>
        <v>1</v>
      </c>
      <c r="D3928" s="334">
        <f ca="1" t="shared" si="633"/>
        <v>16</v>
      </c>
      <c r="E3928" s="327">
        <f ca="1" t="shared" si="634"/>
        <v>50</v>
      </c>
      <c r="F3928" s="327" t="str">
        <f ca="1">VLOOKUP(D3928,档案!A:C,3,FALSE)</f>
        <v>武汉开明</v>
      </c>
      <c r="G3928" s="338" t="str">
        <f ca="1">VLOOKUP(D3928,档案!A:B,2,FALSE)</f>
        <v>电子承兑汇票</v>
      </c>
      <c r="H3928" s="328">
        <f ca="1" t="shared" si="626"/>
        <v>45715</v>
      </c>
      <c r="I3928" s="344" t="str">
        <f ca="1" t="shared" si="627"/>
        <v>通宝平台签收新疆伊犁钢铁有限责任公司，票号；T25022456874</v>
      </c>
      <c r="J3928" s="344" t="str">
        <f ca="1" t="shared" si="628"/>
        <v>营业回款</v>
      </c>
      <c r="K3928" s="345">
        <f ca="1" t="shared" si="629"/>
        <v>38682</v>
      </c>
      <c r="L3928" s="345">
        <f ca="1" t="shared" si="630"/>
        <v>0</v>
      </c>
      <c r="M3928" s="345">
        <f ca="1" t="shared" si="631"/>
        <v>900245.77</v>
      </c>
      <c r="N3928" s="345">
        <f ca="1" t="shared" si="632"/>
        <v>0</v>
      </c>
    </row>
    <row r="3929" ht="14.25" hidden="1" spans="1:14">
      <c r="A3929" s="334">
        <f>档案!A3928</f>
        <v>0</v>
      </c>
      <c r="B3929" s="334">
        <f ca="1" t="shared" si="625"/>
        <v>1</v>
      </c>
      <c r="D3929" s="334">
        <f ca="1" t="shared" si="633"/>
        <v>16</v>
      </c>
      <c r="E3929" s="327">
        <f ca="1" t="shared" si="634"/>
        <v>51</v>
      </c>
      <c r="F3929" s="327" t="str">
        <f ca="1">VLOOKUP(D3929,档案!A:C,3,FALSE)</f>
        <v>武汉开明</v>
      </c>
      <c r="G3929" s="338" t="str">
        <f ca="1">VLOOKUP(D3929,档案!A:B,2,FALSE)</f>
        <v>电子承兑汇票</v>
      </c>
      <c r="H3929" s="328">
        <f ca="1" t="shared" si="626"/>
        <v>45715</v>
      </c>
      <c r="I3929" s="344" t="str">
        <f ca="1" t="shared" si="627"/>
        <v>通宝平台签收新疆伊犁钢铁有限责任公司,票号：T25022456308</v>
      </c>
      <c r="J3929" s="344" t="str">
        <f ca="1" t="shared" si="628"/>
        <v>营业回款</v>
      </c>
      <c r="K3929" s="345">
        <f ca="1" t="shared" si="629"/>
        <v>550000</v>
      </c>
      <c r="L3929" s="345">
        <f ca="1" t="shared" si="630"/>
        <v>0</v>
      </c>
      <c r="M3929" s="345">
        <f ca="1" t="shared" si="631"/>
        <v>1450245.77</v>
      </c>
      <c r="N3929" s="345">
        <f ca="1" t="shared" si="632"/>
        <v>0</v>
      </c>
    </row>
    <row r="3930" ht="14.25" hidden="1" spans="1:14">
      <c r="A3930" s="334">
        <f>档案!A3929</f>
        <v>0</v>
      </c>
      <c r="B3930" s="334">
        <f ca="1" t="shared" si="625"/>
        <v>1</v>
      </c>
      <c r="D3930" s="334">
        <f ca="1" t="shared" si="633"/>
        <v>16</v>
      </c>
      <c r="E3930" s="327">
        <f ca="1" t="shared" si="634"/>
        <v>52</v>
      </c>
      <c r="F3930" s="327" t="str">
        <f ca="1">VLOOKUP(D3930,档案!A:C,3,FALSE)</f>
        <v>武汉开明</v>
      </c>
      <c r="G3930" s="338" t="str">
        <f ca="1">VLOOKUP(D3930,档案!A:B,2,FALSE)</f>
        <v>电子承兑汇票</v>
      </c>
      <c r="H3930" s="328">
        <f ca="1" t="shared" si="626"/>
        <v>45716</v>
      </c>
      <c r="I3930" s="344" t="str">
        <f ca="1" t="shared" si="627"/>
        <v>武汉浦发山东鲁泰环保建材有限公司商业承兑汇票1张提示付款，票号；6302461037635202408310000035320</v>
      </c>
      <c r="J3930" s="344" t="str">
        <f ca="1" t="shared" si="628"/>
        <v>转出他行或提现</v>
      </c>
      <c r="K3930" s="345">
        <f ca="1" t="shared" si="629"/>
        <v>0</v>
      </c>
      <c r="L3930" s="345">
        <f ca="1" t="shared" si="630"/>
        <v>10000</v>
      </c>
      <c r="M3930" s="345">
        <f ca="1" t="shared" si="631"/>
        <v>1440245.77</v>
      </c>
      <c r="N3930" s="345">
        <f ca="1" t="shared" si="632"/>
        <v>0</v>
      </c>
    </row>
    <row r="3931" ht="14.25" hidden="1" spans="1:14">
      <c r="A3931" s="334">
        <f>档案!A3930</f>
        <v>0</v>
      </c>
      <c r="B3931" s="334">
        <f ca="1" t="shared" si="625"/>
        <v>1</v>
      </c>
      <c r="D3931" s="334">
        <f ca="1" t="shared" si="633"/>
        <v>16</v>
      </c>
      <c r="E3931" s="327">
        <f ca="1" t="shared" si="634"/>
        <v>53</v>
      </c>
      <c r="F3931" s="327" t="str">
        <f ca="1">VLOOKUP(D3931,档案!A:C,3,FALSE)</f>
        <v>武汉开明</v>
      </c>
      <c r="G3931" s="338" t="str">
        <f ca="1">VLOOKUP(D3931,档案!A:B,2,FALSE)</f>
        <v>电子承兑汇票</v>
      </c>
      <c r="H3931" s="328">
        <f ca="1" t="shared" si="626"/>
        <v>45716</v>
      </c>
      <c r="I3931" s="344" t="str">
        <f ca="1" t="shared" si="627"/>
        <v>武汉浦发转武汉瑞收农业科技有限公司2张票据贴现（款转武汉工行）</v>
      </c>
      <c r="J3931" s="344" t="str">
        <f ca="1" t="shared" si="628"/>
        <v>转出他行或提现</v>
      </c>
      <c r="K3931" s="345">
        <f ca="1" t="shared" si="629"/>
        <v>0</v>
      </c>
      <c r="L3931" s="345">
        <f ca="1" t="shared" si="630"/>
        <v>791308.37</v>
      </c>
      <c r="M3931" s="345">
        <f ca="1" t="shared" si="631"/>
        <v>648937.4</v>
      </c>
      <c r="N3931" s="345">
        <f ca="1" t="shared" si="632"/>
        <v>0</v>
      </c>
    </row>
    <row r="3932" ht="14.25" hidden="1" spans="1:14">
      <c r="A3932" s="334">
        <f>档案!A3931</f>
        <v>0</v>
      </c>
      <c r="B3932" s="334">
        <f ca="1" t="shared" si="625"/>
        <v>1</v>
      </c>
      <c r="D3932" s="334">
        <f ca="1" t="shared" si="633"/>
        <v>16</v>
      </c>
      <c r="E3932" s="327">
        <f ca="1" t="shared" si="634"/>
        <v>54</v>
      </c>
      <c r="F3932" s="327" t="str">
        <f ca="1">VLOOKUP(D3932,档案!A:C,3,FALSE)</f>
        <v>武汉开明</v>
      </c>
      <c r="G3932" s="338" t="str">
        <f ca="1">VLOOKUP(D3932,档案!A:B,2,FALSE)</f>
        <v>电子承兑汇票</v>
      </c>
      <c r="H3932" s="328">
        <f ca="1" t="shared" si="626"/>
        <v>45716</v>
      </c>
      <c r="I3932" s="344" t="str">
        <f ca="1" t="shared" si="627"/>
        <v>武汉浦发收到银行承兑汇票</v>
      </c>
      <c r="J3932" s="344" t="str">
        <f ca="1" t="shared" si="628"/>
        <v>营业回款</v>
      </c>
      <c r="K3932" s="345">
        <f ca="1" t="shared" si="629"/>
        <v>50000</v>
      </c>
      <c r="L3932" s="345">
        <f ca="1" t="shared" si="630"/>
        <v>0</v>
      </c>
      <c r="M3932" s="345">
        <f ca="1" t="shared" si="631"/>
        <v>698937.4</v>
      </c>
      <c r="N3932" s="345">
        <f ca="1" t="shared" si="632"/>
        <v>0</v>
      </c>
    </row>
    <row r="3933" ht="14.25" hidden="1" spans="1:14">
      <c r="A3933" s="334">
        <f>档案!A3932</f>
        <v>0</v>
      </c>
      <c r="B3933" s="334">
        <f ca="1" t="shared" si="625"/>
        <v>1</v>
      </c>
      <c r="D3933" s="334">
        <f ca="1" t="shared" si="633"/>
        <v>16</v>
      </c>
      <c r="E3933" s="327">
        <f ca="1" t="shared" si="634"/>
        <v>55</v>
      </c>
      <c r="F3933" s="327" t="str">
        <f ca="1">VLOOKUP(D3933,档案!A:C,3,FALSE)</f>
        <v>武汉开明</v>
      </c>
      <c r="G3933" s="338" t="str">
        <f ca="1">VLOOKUP(D3933,档案!A:B,2,FALSE)</f>
        <v>电子承兑汇票</v>
      </c>
      <c r="H3933" s="328">
        <f ca="1" t="shared" si="626"/>
        <v>45716</v>
      </c>
      <c r="I3933" s="344" t="str">
        <f ca="1" t="shared" si="627"/>
        <v>武汉浦发收到银行承兑汇票</v>
      </c>
      <c r="J3933" s="344" t="str">
        <f ca="1" t="shared" si="628"/>
        <v>营业回款</v>
      </c>
      <c r="K3933" s="345">
        <f ca="1" t="shared" si="629"/>
        <v>36595.05</v>
      </c>
      <c r="L3933" s="345">
        <f ca="1" t="shared" si="630"/>
        <v>0</v>
      </c>
      <c r="M3933" s="345">
        <f ca="1" t="shared" si="631"/>
        <v>735532.45</v>
      </c>
      <c r="N3933" s="345">
        <f ca="1" t="shared" si="632"/>
        <v>0</v>
      </c>
    </row>
    <row r="3934" ht="14.25" hidden="1" spans="1:14">
      <c r="A3934" s="334">
        <f>档案!A3933</f>
        <v>0</v>
      </c>
      <c r="B3934" s="334">
        <f ca="1" t="shared" si="625"/>
        <v>1</v>
      </c>
      <c r="D3934" s="334">
        <f ca="1" t="shared" si="633"/>
        <v>16</v>
      </c>
      <c r="E3934" s="327">
        <f ca="1" t="shared" si="634"/>
        <v>56</v>
      </c>
      <c r="F3934" s="327" t="str">
        <f ca="1">VLOOKUP(D3934,档案!A:C,3,FALSE)</f>
        <v>武汉开明</v>
      </c>
      <c r="G3934" s="338" t="str">
        <f ca="1">VLOOKUP(D3934,档案!A:B,2,FALSE)</f>
        <v>电子承兑汇票</v>
      </c>
      <c r="H3934" s="328">
        <f ca="1" t="shared" si="626"/>
        <v>45716</v>
      </c>
      <c r="I3934" s="344" t="str">
        <f ca="1" t="shared" si="627"/>
        <v>通宝贴现</v>
      </c>
      <c r="J3934" s="344" t="str">
        <f ca="1" t="shared" si="628"/>
        <v>转出他行或提现</v>
      </c>
      <c r="K3934" s="345">
        <f ca="1" t="shared" si="629"/>
        <v>0</v>
      </c>
      <c r="L3934" s="345">
        <f ca="1" t="shared" si="630"/>
        <v>38682</v>
      </c>
      <c r="M3934" s="345">
        <f ca="1" t="shared" si="631"/>
        <v>696850.45</v>
      </c>
      <c r="N3934" s="345">
        <f ca="1" t="shared" si="632"/>
        <v>0</v>
      </c>
    </row>
    <row r="3935" ht="14.25" hidden="1" spans="1:14">
      <c r="A3935" s="334">
        <f>档案!A3934</f>
        <v>0</v>
      </c>
      <c r="B3935" s="334">
        <f ca="1" t="shared" si="625"/>
        <v>1</v>
      </c>
      <c r="D3935" s="334">
        <f ca="1" t="shared" si="633"/>
        <v>16</v>
      </c>
      <c r="E3935" s="327">
        <f ca="1" t="shared" si="634"/>
        <v>57</v>
      </c>
      <c r="F3935" s="327" t="str">
        <f ca="1">VLOOKUP(D3935,档案!A:C,3,FALSE)</f>
        <v>武汉开明</v>
      </c>
      <c r="G3935" s="338" t="str">
        <f ca="1">VLOOKUP(D3935,档案!A:B,2,FALSE)</f>
        <v>电子承兑汇票</v>
      </c>
      <c r="H3935" s="328">
        <f ca="1" t="shared" si="626"/>
        <v>45716</v>
      </c>
      <c r="I3935" s="344" t="str">
        <f ca="1" t="shared" si="627"/>
        <v>通宝贴现</v>
      </c>
      <c r="J3935" s="344" t="str">
        <f ca="1" t="shared" si="628"/>
        <v>转出他行或提现</v>
      </c>
      <c r="K3935" s="345">
        <f ca="1" t="shared" si="629"/>
        <v>0</v>
      </c>
      <c r="L3935" s="345">
        <f ca="1" t="shared" si="630"/>
        <v>550000</v>
      </c>
      <c r="M3935" s="345">
        <f ca="1" t="shared" si="631"/>
        <v>146850.45</v>
      </c>
      <c r="N3935" s="345">
        <f ca="1" t="shared" si="632"/>
        <v>0</v>
      </c>
    </row>
    <row r="3936" ht="14.25" hidden="1" spans="1:14">
      <c r="A3936" s="334">
        <f>档案!A3935</f>
        <v>0</v>
      </c>
      <c r="B3936" s="334">
        <f ca="1" t="shared" si="625"/>
        <v>1</v>
      </c>
      <c r="D3936" s="334">
        <f ca="1" t="shared" si="633"/>
        <v>16</v>
      </c>
      <c r="E3936" s="327">
        <f ca="1" t="shared" si="634"/>
        <v>58</v>
      </c>
      <c r="F3936" s="327" t="str">
        <f ca="1">VLOOKUP(D3936,档案!A:C,3,FALSE)</f>
        <v>武汉开明</v>
      </c>
      <c r="G3936" s="338" t="str">
        <f ca="1">VLOOKUP(D3936,档案!A:B,2,FALSE)</f>
        <v>电子承兑汇票</v>
      </c>
      <c r="H3936" s="328">
        <f ca="1" t="shared" si="626"/>
        <v>45722</v>
      </c>
      <c r="I3936" s="344" t="str">
        <f ca="1" t="shared" si="627"/>
        <v>武汉浦发青海发投碱业有限公司银行承兑汇票1张提示付款，票号：510465308389520240923000350993000530650559-000531608558</v>
      </c>
      <c r="J3936" s="344" t="str">
        <f ca="1" t="shared" si="628"/>
        <v>转出他行或提现</v>
      </c>
      <c r="K3936" s="345">
        <f ca="1" t="shared" si="629"/>
        <v>0</v>
      </c>
      <c r="L3936" s="345">
        <f ca="1" t="shared" si="630"/>
        <v>9580</v>
      </c>
      <c r="M3936" s="345">
        <f ca="1" t="shared" si="631"/>
        <v>137270.45</v>
      </c>
      <c r="N3936" s="345">
        <f ca="1" t="shared" si="632"/>
        <v>0</v>
      </c>
    </row>
    <row r="3937" ht="14.25" hidden="1" spans="1:14">
      <c r="A3937" s="334">
        <f>档案!A3936</f>
        <v>0</v>
      </c>
      <c r="B3937" s="334">
        <f ca="1" t="shared" si="625"/>
        <v>1</v>
      </c>
      <c r="D3937" s="334">
        <f ca="1" t="shared" si="633"/>
        <v>16</v>
      </c>
      <c r="E3937" s="327">
        <f ca="1" t="shared" si="634"/>
        <v>59</v>
      </c>
      <c r="F3937" s="327" t="str">
        <f ca="1">VLOOKUP(D3937,档案!A:C,3,FALSE)</f>
        <v>武汉开明</v>
      </c>
      <c r="G3937" s="338" t="str">
        <f ca="1">VLOOKUP(D3937,档案!A:B,2,FALSE)</f>
        <v>电子承兑汇票</v>
      </c>
      <c r="H3937" s="328">
        <f ca="1" t="shared" si="626"/>
        <v>45737</v>
      </c>
      <c r="I3937" s="344" t="str">
        <f ca="1" t="shared" si="627"/>
        <v>武汉浦发收到鞍山冀东水泥有限责任公司银行承兑汇票，票号：590722300001920241127003152376000157752634-000159032833</v>
      </c>
      <c r="J3937" s="344" t="str">
        <f ca="1" t="shared" si="628"/>
        <v>营业回款</v>
      </c>
      <c r="K3937" s="345">
        <f ca="1" t="shared" si="629"/>
        <v>12802</v>
      </c>
      <c r="L3937" s="345">
        <f ca="1" t="shared" si="630"/>
        <v>0</v>
      </c>
      <c r="M3937" s="345">
        <f ca="1" t="shared" si="631"/>
        <v>150072.45</v>
      </c>
      <c r="N3937" s="345">
        <f ca="1" t="shared" si="632"/>
        <v>0</v>
      </c>
    </row>
    <row r="3938" ht="14.25" hidden="1" spans="1:14">
      <c r="A3938" s="334">
        <f>档案!A3937</f>
        <v>0</v>
      </c>
      <c r="B3938" s="334">
        <f ca="1" t="shared" si="625"/>
        <v>1</v>
      </c>
      <c r="D3938" s="334">
        <f ca="1" t="shared" si="633"/>
        <v>16</v>
      </c>
      <c r="E3938" s="327">
        <f ca="1" t="shared" si="634"/>
        <v>60</v>
      </c>
      <c r="F3938" s="327" t="str">
        <f ca="1">VLOOKUP(D3938,档案!A:C,3,FALSE)</f>
        <v>武汉开明</v>
      </c>
      <c r="G3938" s="338" t="str">
        <f ca="1">VLOOKUP(D3938,档案!A:B,2,FALSE)</f>
        <v>电子承兑汇票</v>
      </c>
      <c r="H3938" s="328">
        <f ca="1" t="shared" si="626"/>
        <v>45737</v>
      </c>
      <c r="I3938" s="344" t="str">
        <f ca="1" t="shared" si="627"/>
        <v>武汉浦发收到应城市新都化工有限责任公司银行承兑汇票，票号：531352650001720250311000808261000005757952-000012076701</v>
      </c>
      <c r="J3938" s="344" t="str">
        <f ca="1" t="shared" si="628"/>
        <v>营业回款</v>
      </c>
      <c r="K3938" s="345">
        <f ca="1" t="shared" si="629"/>
        <v>63187.5</v>
      </c>
      <c r="L3938" s="345">
        <f ca="1" t="shared" si="630"/>
        <v>0</v>
      </c>
      <c r="M3938" s="345">
        <f ca="1" t="shared" si="631"/>
        <v>213259.95</v>
      </c>
      <c r="N3938" s="345">
        <f ca="1" t="shared" si="632"/>
        <v>0</v>
      </c>
    </row>
    <row r="3939" ht="14.25" hidden="1" spans="1:14">
      <c r="A3939" s="334">
        <f>档案!A3938</f>
        <v>0</v>
      </c>
      <c r="B3939" s="334">
        <f ca="1" t="shared" si="625"/>
        <v>1</v>
      </c>
      <c r="D3939" s="334">
        <f ca="1" t="shared" si="633"/>
        <v>16</v>
      </c>
      <c r="E3939" s="327">
        <f ca="1" t="shared" si="634"/>
        <v>61</v>
      </c>
      <c r="F3939" s="327" t="str">
        <f ca="1">VLOOKUP(D3939,档案!A:C,3,FALSE)</f>
        <v>武汉开明</v>
      </c>
      <c r="G3939" s="338" t="str">
        <f ca="1">VLOOKUP(D3939,档案!A:B,2,FALSE)</f>
        <v>电子承兑汇票</v>
      </c>
      <c r="H3939" s="328">
        <f ca="1" t="shared" si="626"/>
        <v>45740</v>
      </c>
      <c r="I3939" s="344" t="str">
        <f ca="1" t="shared" si="627"/>
        <v>武汉浦发转银行承兑汇票付生产部李权智用款莱芜钢铁采购焊丝1吨费用付天津雷公焊接材料有限公司--公司</v>
      </c>
      <c r="J3939" s="344" t="str">
        <f ca="1" t="shared" si="628"/>
        <v>项目成本</v>
      </c>
      <c r="K3939" s="345">
        <f ca="1" t="shared" si="629"/>
        <v>0</v>
      </c>
      <c r="L3939" s="345">
        <f ca="1" t="shared" si="630"/>
        <v>17800</v>
      </c>
      <c r="M3939" s="345">
        <f ca="1" t="shared" si="631"/>
        <v>195459.95</v>
      </c>
      <c r="N3939" s="345">
        <f ca="1" t="shared" si="632"/>
        <v>0</v>
      </c>
    </row>
    <row r="3940" ht="14.25" hidden="1" spans="1:14">
      <c r="A3940" s="334">
        <f>档案!A3939</f>
        <v>0</v>
      </c>
      <c r="B3940" s="334">
        <f ca="1" t="shared" si="625"/>
        <v>1</v>
      </c>
      <c r="D3940" s="334">
        <f ca="1" t="shared" si="633"/>
        <v>16</v>
      </c>
      <c r="E3940" s="327">
        <f ca="1" t="shared" si="634"/>
        <v>62</v>
      </c>
      <c r="F3940" s="327" t="str">
        <f ca="1">VLOOKUP(D3940,档案!A:C,3,FALSE)</f>
        <v>武汉开明</v>
      </c>
      <c r="G3940" s="338" t="str">
        <f ca="1">VLOOKUP(D3940,档案!A:B,2,FALSE)</f>
        <v>电子承兑汇票</v>
      </c>
      <c r="H3940" s="328">
        <f ca="1" t="shared" si="626"/>
        <v>45741</v>
      </c>
      <c r="I3940" s="344" t="str">
        <f ca="1" t="shared" si="627"/>
        <v>武汉光大收到重庆秀山西南水泥有限公司银行承兑汇票1张</v>
      </c>
      <c r="J3940" s="344" t="str">
        <f ca="1" t="shared" si="628"/>
        <v>营业回款</v>
      </c>
      <c r="K3940" s="345">
        <f ca="1" t="shared" si="629"/>
        <v>6657.29</v>
      </c>
      <c r="L3940" s="345">
        <f ca="1" t="shared" si="630"/>
        <v>0</v>
      </c>
      <c r="M3940" s="345">
        <f ca="1" t="shared" si="631"/>
        <v>202117.24</v>
      </c>
      <c r="N3940" s="345">
        <f ca="1" t="shared" si="632"/>
        <v>0</v>
      </c>
    </row>
    <row r="3941" ht="14.25" hidden="1" spans="1:14">
      <c r="A3941" s="334">
        <f>档案!A3940</f>
        <v>0</v>
      </c>
      <c r="B3941" s="334">
        <f ca="1" t="shared" si="625"/>
        <v>1</v>
      </c>
      <c r="D3941" s="334">
        <f ca="1" t="shared" si="633"/>
        <v>16</v>
      </c>
      <c r="E3941" s="327">
        <f ca="1" t="shared" si="634"/>
        <v>63</v>
      </c>
      <c r="F3941" s="327" t="str">
        <f ca="1">VLOOKUP(D3941,档案!A:C,3,FALSE)</f>
        <v>武汉开明</v>
      </c>
      <c r="G3941" s="338" t="str">
        <f ca="1">VLOOKUP(D3941,档案!A:B,2,FALSE)</f>
        <v>电子承兑汇票</v>
      </c>
      <c r="H3941" s="328">
        <f ca="1" t="shared" si="626"/>
        <v>45741</v>
      </c>
      <c r="I3941" s="344" t="str">
        <f ca="1" t="shared" si="627"/>
        <v>武汉浦发收到青海发投碱业有限公司银行承兑汇票6张</v>
      </c>
      <c r="J3941" s="344" t="str">
        <f ca="1" t="shared" si="628"/>
        <v>营业回款</v>
      </c>
      <c r="K3941" s="345">
        <f ca="1" t="shared" si="629"/>
        <v>535083.11</v>
      </c>
      <c r="L3941" s="345">
        <f ca="1" t="shared" si="630"/>
        <v>0</v>
      </c>
      <c r="M3941" s="345">
        <f ca="1" t="shared" si="631"/>
        <v>737200.35</v>
      </c>
      <c r="N3941" s="345">
        <f ca="1" t="shared" si="632"/>
        <v>0</v>
      </c>
    </row>
    <row r="3942" ht="14.25" hidden="1" spans="1:14">
      <c r="A3942" s="334">
        <f>档案!A3941</f>
        <v>0</v>
      </c>
      <c r="B3942" s="334">
        <f ca="1" t="shared" si="625"/>
        <v>1</v>
      </c>
      <c r="D3942" s="334">
        <f ca="1" t="shared" si="633"/>
        <v>16</v>
      </c>
      <c r="E3942" s="327">
        <f ca="1" t="shared" si="634"/>
        <v>64</v>
      </c>
      <c r="F3942" s="327" t="str">
        <f ca="1">VLOOKUP(D3942,档案!A:C,3,FALSE)</f>
        <v>武汉开明</v>
      </c>
      <c r="G3942" s="338" t="str">
        <f ca="1">VLOOKUP(D3942,档案!A:B,2,FALSE)</f>
        <v>电子承兑汇票</v>
      </c>
      <c r="H3942" s="328">
        <f ca="1" t="shared" si="626"/>
        <v>45742</v>
      </c>
      <c r="I3942" s="344" t="str">
        <f ca="1" t="shared" si="627"/>
        <v>武汉华夏收到成县祁连山水泥有限公司银行承兑汇票1张，票号：5316821000026202503261012720421-7830000</v>
      </c>
      <c r="J3942" s="344" t="str">
        <f ca="1" t="shared" si="628"/>
        <v>营业回款</v>
      </c>
      <c r="K3942" s="345">
        <f ca="1" t="shared" si="629"/>
        <v>78300</v>
      </c>
      <c r="L3942" s="345">
        <f ca="1" t="shared" si="630"/>
        <v>0</v>
      </c>
      <c r="M3942" s="345">
        <f ca="1" t="shared" si="631"/>
        <v>815500.35</v>
      </c>
      <c r="N3942" s="345">
        <f ca="1" t="shared" si="632"/>
        <v>0</v>
      </c>
    </row>
    <row r="3943" ht="14.25" hidden="1" spans="1:14">
      <c r="A3943" s="334">
        <f>档案!A3942</f>
        <v>0</v>
      </c>
      <c r="B3943" s="334">
        <f ca="1" t="shared" si="625"/>
        <v>1</v>
      </c>
      <c r="D3943" s="334">
        <f ca="1" t="shared" si="633"/>
        <v>16</v>
      </c>
      <c r="E3943" s="327">
        <f ca="1" t="shared" si="634"/>
        <v>65</v>
      </c>
      <c r="F3943" s="327" t="str">
        <f ca="1">VLOOKUP(D3943,档案!A:C,3,FALSE)</f>
        <v>武汉开明</v>
      </c>
      <c r="G3943" s="338" t="str">
        <f ca="1">VLOOKUP(D3943,档案!A:B,2,FALSE)</f>
        <v>电子承兑汇票</v>
      </c>
      <c r="H3943" s="328">
        <f ca="1" t="shared" si="626"/>
        <v>45743</v>
      </c>
      <c r="I3943" s="344" t="str">
        <f ca="1" t="shared" si="627"/>
        <v>武汉浦发转武汉国兰商贸有限公司银行承兑汇票7张贴现</v>
      </c>
      <c r="J3943" s="344" t="str">
        <f ca="1" t="shared" si="628"/>
        <v>转出他行或提现</v>
      </c>
      <c r="K3943" s="345">
        <f ca="1" t="shared" si="629"/>
        <v>0</v>
      </c>
      <c r="L3943" s="345">
        <f ca="1" t="shared" si="630"/>
        <v>614342.55</v>
      </c>
      <c r="M3943" s="345">
        <f ca="1" t="shared" si="631"/>
        <v>201157.8</v>
      </c>
      <c r="N3943" s="345">
        <f ca="1" t="shared" si="632"/>
        <v>0</v>
      </c>
    </row>
    <row r="3944" ht="14.25" hidden="1" spans="1:14">
      <c r="A3944" s="334">
        <f>档案!A3943</f>
        <v>0</v>
      </c>
      <c r="B3944" s="334">
        <f ca="1" t="shared" si="625"/>
        <v>1</v>
      </c>
      <c r="D3944" s="334">
        <f ca="1" t="shared" si="633"/>
        <v>16</v>
      </c>
      <c r="E3944" s="327">
        <f ca="1" t="shared" si="634"/>
        <v>66</v>
      </c>
      <c r="F3944" s="327" t="str">
        <f ca="1">VLOOKUP(D3944,档案!A:C,3,FALSE)</f>
        <v>武汉开明</v>
      </c>
      <c r="G3944" s="338" t="str">
        <f ca="1">VLOOKUP(D3944,档案!A:B,2,FALSE)</f>
        <v>电子承兑汇票</v>
      </c>
      <c r="H3944" s="328">
        <f ca="1" t="shared" si="626"/>
        <v>45743</v>
      </c>
      <c r="I3944" s="344" t="str">
        <f ca="1" t="shared" si="627"/>
        <v>武汉华夏转武汉国兰商贸有限公司银行承兑汇票1张贴现</v>
      </c>
      <c r="J3944" s="344" t="str">
        <f ca="1" t="shared" si="628"/>
        <v>转出他行或提现</v>
      </c>
      <c r="K3944" s="345">
        <f ca="1" t="shared" si="629"/>
        <v>0</v>
      </c>
      <c r="L3944" s="345">
        <f ca="1" t="shared" si="630"/>
        <v>78300</v>
      </c>
      <c r="M3944" s="345">
        <f ca="1" t="shared" si="631"/>
        <v>122857.8</v>
      </c>
      <c r="N3944" s="345">
        <f ca="1" t="shared" si="632"/>
        <v>0</v>
      </c>
    </row>
    <row r="3945" ht="14.25" hidden="1" spans="1:14">
      <c r="A3945" s="334">
        <f>档案!A3944</f>
        <v>0</v>
      </c>
      <c r="B3945" s="334">
        <f ca="1" t="shared" si="625"/>
        <v>1</v>
      </c>
      <c r="D3945" s="334">
        <f ca="1" t="shared" si="633"/>
        <v>16</v>
      </c>
      <c r="E3945" s="327">
        <f ca="1" t="shared" si="634"/>
        <v>67</v>
      </c>
      <c r="F3945" s="327" t="str">
        <f ca="1">VLOOKUP(D3945,档案!A:C,3,FALSE)</f>
        <v>武汉开明</v>
      </c>
      <c r="G3945" s="338" t="str">
        <f ca="1">VLOOKUP(D3945,档案!A:B,2,FALSE)</f>
        <v>电子承兑汇票</v>
      </c>
      <c r="H3945" s="328">
        <f ca="1" t="shared" si="626"/>
        <v>45744</v>
      </c>
      <c r="I3945" s="344" t="str">
        <f ca="1" t="shared" si="627"/>
        <v>武汉浦发收到山西太谷恒达煤气化有限公司银行承兑汇票1张，票号:578129000002120250122001110949000630000001-000635000000</v>
      </c>
      <c r="J3945" s="344" t="str">
        <f ca="1" t="shared" si="628"/>
        <v>营业回款</v>
      </c>
      <c r="K3945" s="345">
        <f ca="1" t="shared" si="629"/>
        <v>50000</v>
      </c>
      <c r="L3945" s="345">
        <f ca="1" t="shared" si="630"/>
        <v>0</v>
      </c>
      <c r="M3945" s="345">
        <f ca="1" t="shared" si="631"/>
        <v>172857.8</v>
      </c>
      <c r="N3945" s="345">
        <f ca="1" t="shared" si="632"/>
        <v>0</v>
      </c>
    </row>
    <row r="3946" ht="14.25" hidden="1" spans="1:14">
      <c r="A3946" s="334">
        <f>档案!A3945</f>
        <v>0</v>
      </c>
      <c r="B3946" s="334">
        <f ca="1" t="shared" si="625"/>
        <v>1</v>
      </c>
      <c r="D3946" s="334">
        <f ca="1" t="shared" si="633"/>
        <v>16</v>
      </c>
      <c r="E3946" s="327">
        <f ca="1" t="shared" si="634"/>
        <v>68</v>
      </c>
      <c r="F3946" s="327" t="str">
        <f ca="1">VLOOKUP(D3946,档案!A:C,3,FALSE)</f>
        <v>武汉开明</v>
      </c>
      <c r="G3946" s="338" t="str">
        <f ca="1">VLOOKUP(D3946,档案!A:B,2,FALSE)</f>
        <v>电子承兑汇票</v>
      </c>
      <c r="H3946" s="328">
        <f ca="1" t="shared" si="626"/>
        <v>45744</v>
      </c>
      <c r="I3946" s="344" t="str">
        <f ca="1" t="shared" si="627"/>
        <v>武汉华夏收到湖南耒阳南方水泥有限公司银行承兑汇票1张，票号：53136188000172025031000099977118435551-31169622</v>
      </c>
      <c r="J3946" s="344" t="str">
        <f ca="1" t="shared" si="628"/>
        <v>营业回款</v>
      </c>
      <c r="K3946" s="345">
        <f ca="1" t="shared" si="629"/>
        <v>127340.72</v>
      </c>
      <c r="L3946" s="345">
        <f ca="1" t="shared" si="630"/>
        <v>0</v>
      </c>
      <c r="M3946" s="345">
        <f ca="1" t="shared" si="631"/>
        <v>300198.52</v>
      </c>
      <c r="N3946" s="345">
        <f ca="1" t="shared" si="632"/>
        <v>0</v>
      </c>
    </row>
    <row r="3947" ht="14.25" hidden="1" spans="1:14">
      <c r="A3947" s="334">
        <f>档案!A3946</f>
        <v>0</v>
      </c>
      <c r="B3947" s="334">
        <f ca="1" t="shared" si="625"/>
        <v>1</v>
      </c>
      <c r="D3947" s="334">
        <f ca="1" t="shared" si="633"/>
        <v>16</v>
      </c>
      <c r="E3947" s="327">
        <f ca="1" t="shared" si="634"/>
        <v>69</v>
      </c>
      <c r="F3947" s="327" t="str">
        <f ca="1">VLOOKUP(D3947,档案!A:C,3,FALSE)</f>
        <v>武汉开明</v>
      </c>
      <c r="G3947" s="338" t="str">
        <f ca="1">VLOOKUP(D3947,档案!A:B,2,FALSE)</f>
        <v>电子承兑汇票</v>
      </c>
      <c r="H3947" s="328">
        <f ca="1" t="shared" si="626"/>
        <v>45744</v>
      </c>
      <c r="I3947" s="344" t="str">
        <f ca="1" t="shared" si="627"/>
        <v>武汉华夏收到登电集团有限公司银行承兑汇票1张，票号：53104910001162025012700071502823203760-24203759</v>
      </c>
      <c r="J3947" s="344" t="str">
        <f ca="1" t="shared" si="628"/>
        <v>营业回款</v>
      </c>
      <c r="K3947" s="345">
        <f ca="1" t="shared" si="629"/>
        <v>10000</v>
      </c>
      <c r="L3947" s="345">
        <f ca="1" t="shared" si="630"/>
        <v>0</v>
      </c>
      <c r="M3947" s="345">
        <f ca="1" t="shared" si="631"/>
        <v>310198.52</v>
      </c>
      <c r="N3947" s="345">
        <f ca="1" t="shared" si="632"/>
        <v>0</v>
      </c>
    </row>
    <row r="3948" ht="14.25" hidden="1" spans="1:14">
      <c r="A3948" s="334">
        <f>档案!A3947</f>
        <v>0</v>
      </c>
      <c r="B3948" s="334">
        <f ca="1" t="shared" si="625"/>
        <v>1</v>
      </c>
      <c r="D3948" s="334">
        <f ca="1" t="shared" si="633"/>
        <v>16</v>
      </c>
      <c r="E3948" s="327">
        <f ca="1" t="shared" si="634"/>
        <v>70</v>
      </c>
      <c r="F3948" s="327" t="str">
        <f ca="1">VLOOKUP(D3948,档案!A:C,3,FALSE)</f>
        <v>武汉开明</v>
      </c>
      <c r="G3948" s="338" t="str">
        <f ca="1">VLOOKUP(D3948,档案!A:B,2,FALSE)</f>
        <v>电子承兑汇票</v>
      </c>
      <c r="H3948" s="328">
        <f ca="1" t="shared" si="626"/>
        <v>45745</v>
      </c>
      <c r="I3948" s="344" t="str">
        <f ca="1" t="shared" si="627"/>
        <v>武汉浦发收到日钢营口中板有限公司银行承兑汇票1张，票号；531622100002120250328000819659000000000001-000040103240</v>
      </c>
      <c r="J3948" s="344" t="str">
        <f ca="1" t="shared" si="628"/>
        <v>营业回款</v>
      </c>
      <c r="K3948" s="345">
        <f ca="1" t="shared" si="629"/>
        <v>401032.4</v>
      </c>
      <c r="L3948" s="345">
        <f ca="1" t="shared" si="630"/>
        <v>0</v>
      </c>
      <c r="M3948" s="345">
        <f ca="1" t="shared" si="631"/>
        <v>711230.92</v>
      </c>
      <c r="N3948" s="345">
        <f ca="1" t="shared" si="632"/>
        <v>0</v>
      </c>
    </row>
    <row r="3949" ht="14.25" hidden="1" spans="1:14">
      <c r="A3949" s="334">
        <f>档案!A3948</f>
        <v>0</v>
      </c>
      <c r="B3949" s="334">
        <f ca="1" t="shared" si="625"/>
        <v>1</v>
      </c>
      <c r="D3949" s="334">
        <f ca="1" t="shared" si="633"/>
        <v>16</v>
      </c>
      <c r="E3949" s="327">
        <f ca="1" t="shared" si="634"/>
        <v>71</v>
      </c>
      <c r="F3949" s="327" t="str">
        <f ca="1">VLOOKUP(D3949,档案!A:C,3,FALSE)</f>
        <v>武汉开明</v>
      </c>
      <c r="G3949" s="338" t="str">
        <f ca="1">VLOOKUP(D3949,档案!A:B,2,FALSE)</f>
        <v>电子承兑汇票</v>
      </c>
      <c r="H3949" s="328">
        <f ca="1" t="shared" si="626"/>
        <v>45745</v>
      </c>
      <c r="I3949" s="344" t="str">
        <f ca="1" t="shared" si="627"/>
        <v>武汉浦发转银行承兑汇票付生产部李权智用款青海发投2024.9.30-11月吊车费用付诚兴吊装（账号：酒泉恒诚盛起重运输有限公司）--公司</v>
      </c>
      <c r="J3949" s="344" t="str">
        <f ca="1" t="shared" si="628"/>
        <v>项目成本</v>
      </c>
      <c r="K3949" s="345">
        <f ca="1" t="shared" si="629"/>
        <v>0</v>
      </c>
      <c r="L3949" s="345">
        <f ca="1" t="shared" si="630"/>
        <v>10000</v>
      </c>
      <c r="M3949" s="345">
        <f ca="1" t="shared" si="631"/>
        <v>701230.92</v>
      </c>
      <c r="N3949" s="345">
        <f ca="1" t="shared" si="632"/>
        <v>0</v>
      </c>
    </row>
    <row r="3950" ht="14.25" hidden="1" spans="1:14">
      <c r="A3950" s="334">
        <f>档案!A3949</f>
        <v>0</v>
      </c>
      <c r="B3950" s="334">
        <f ca="1" t="shared" si="625"/>
        <v>1</v>
      </c>
      <c r="D3950" s="334">
        <f ca="1" t="shared" si="633"/>
        <v>16</v>
      </c>
      <c r="E3950" s="327">
        <f ca="1" t="shared" si="634"/>
        <v>72</v>
      </c>
      <c r="F3950" s="327" t="str">
        <f ca="1">VLOOKUP(D3950,档案!A:C,3,FALSE)</f>
        <v>武汉开明</v>
      </c>
      <c r="G3950" s="338" t="str">
        <f ca="1">VLOOKUP(D3950,档案!A:B,2,FALSE)</f>
        <v>电子承兑汇票</v>
      </c>
      <c r="H3950" s="328">
        <f ca="1" t="shared" si="626"/>
        <v>45745</v>
      </c>
      <c r="I3950" s="344" t="str">
        <f ca="1" t="shared" si="627"/>
        <v>武汉浦发转银行承兑汇票付生产部闵洋用款青海发投德令哈博盛五金店2024年8月24日至10月28日采购费付德令哈埃克森商贸有限公司（付承兑）--公司</v>
      </c>
      <c r="J3950" s="344" t="str">
        <f ca="1" t="shared" si="628"/>
        <v>项目成本</v>
      </c>
      <c r="K3950" s="345">
        <f ca="1" t="shared" si="629"/>
        <v>0</v>
      </c>
      <c r="L3950" s="345">
        <f ca="1" t="shared" si="630"/>
        <v>13947</v>
      </c>
      <c r="M3950" s="345">
        <f ca="1" t="shared" si="631"/>
        <v>687283.92</v>
      </c>
      <c r="N3950" s="345">
        <f ca="1" t="shared" si="632"/>
        <v>0</v>
      </c>
    </row>
    <row r="3951" ht="14.25" hidden="1" spans="1:14">
      <c r="A3951" s="334">
        <f>档案!A3950</f>
        <v>0</v>
      </c>
      <c r="B3951" s="334">
        <f ca="1" t="shared" si="625"/>
        <v>1</v>
      </c>
      <c r="D3951" s="334">
        <f ca="1" t="shared" si="633"/>
        <v>16</v>
      </c>
      <c r="E3951" s="327">
        <f ca="1" t="shared" si="634"/>
        <v>73</v>
      </c>
      <c r="F3951" s="327" t="str">
        <f ca="1">VLOOKUP(D3951,档案!A:C,3,FALSE)</f>
        <v>武汉开明</v>
      </c>
      <c r="G3951" s="338" t="str">
        <f ca="1">VLOOKUP(D3951,档案!A:B,2,FALSE)</f>
        <v>电子承兑汇票</v>
      </c>
      <c r="H3951" s="328">
        <f ca="1" t="shared" si="626"/>
        <v>45748</v>
      </c>
      <c r="I3951" s="344" t="str">
        <f ca="1" t="shared" si="627"/>
        <v>武汉浦发收到安钢集团信阳钢铁有限责任公司银行承兑汇票，票号：5102515002256202503201010464850016560000001-0016660000000</v>
      </c>
      <c r="J3951" s="344" t="str">
        <f ca="1" t="shared" si="628"/>
        <v>营业回款</v>
      </c>
      <c r="K3951" s="345">
        <f ca="1" t="shared" si="629"/>
        <v>100000</v>
      </c>
      <c r="L3951" s="345">
        <f ca="1" t="shared" si="630"/>
        <v>0</v>
      </c>
      <c r="M3951" s="345">
        <f ca="1" t="shared" si="631"/>
        <v>787283.92</v>
      </c>
      <c r="N3951" s="345">
        <f ca="1" t="shared" si="632"/>
        <v>0</v>
      </c>
    </row>
    <row r="3952" ht="14.25" hidden="1" spans="1:14">
      <c r="A3952" s="334">
        <f>档案!A3951</f>
        <v>0</v>
      </c>
      <c r="B3952" s="334">
        <f ca="1" t="shared" si="625"/>
        <v>1</v>
      </c>
      <c r="D3952" s="334">
        <f ca="1" t="shared" si="633"/>
        <v>16</v>
      </c>
      <c r="E3952" s="327">
        <f ca="1" t="shared" si="634"/>
        <v>74</v>
      </c>
      <c r="F3952" s="327" t="str">
        <f ca="1">VLOOKUP(D3952,档案!A:C,3,FALSE)</f>
        <v>武汉开明</v>
      </c>
      <c r="G3952" s="338" t="str">
        <f ca="1">VLOOKUP(D3952,档案!A:B,2,FALSE)</f>
        <v>电子承兑汇票</v>
      </c>
      <c r="H3952" s="328">
        <f ca="1" t="shared" si="626"/>
        <v>45750</v>
      </c>
      <c r="I3952" s="344" t="str">
        <f ca="1" t="shared" si="627"/>
        <v>武汉华夏收到山西吉港冠宇水泥有限公司银行承兑汇票，票号：530852301541920250317000349601231428770-235318972</v>
      </c>
      <c r="J3952" s="344" t="str">
        <f ca="1" t="shared" si="628"/>
        <v>营业回款</v>
      </c>
      <c r="K3952" s="345">
        <f ca="1" t="shared" si="629"/>
        <v>38902.03</v>
      </c>
      <c r="L3952" s="345">
        <f ca="1" t="shared" si="630"/>
        <v>0</v>
      </c>
      <c r="M3952" s="345">
        <f ca="1" t="shared" si="631"/>
        <v>826185.95</v>
      </c>
      <c r="N3952" s="345">
        <f ca="1" t="shared" si="632"/>
        <v>0</v>
      </c>
    </row>
    <row r="3953" ht="14.25" hidden="1" spans="1:14">
      <c r="A3953" s="334">
        <f>档案!A3952</f>
        <v>0</v>
      </c>
      <c r="B3953" s="334">
        <f ca="1" t="shared" si="625"/>
        <v>1</v>
      </c>
      <c r="D3953" s="334">
        <f ca="1" t="shared" si="633"/>
        <v>16</v>
      </c>
      <c r="E3953" s="327">
        <f ca="1" t="shared" si="634"/>
        <v>75</v>
      </c>
      <c r="F3953" s="327" t="str">
        <f ca="1">VLOOKUP(D3953,档案!A:C,3,FALSE)</f>
        <v>武汉开明</v>
      </c>
      <c r="G3953" s="338" t="str">
        <f ca="1">VLOOKUP(D3953,档案!A:B,2,FALSE)</f>
        <v>电子承兑汇票</v>
      </c>
      <c r="H3953" s="328">
        <f ca="1" t="shared" si="626"/>
        <v>45758</v>
      </c>
      <c r="I3953" s="344" t="str">
        <f ca="1" t="shared" si="627"/>
        <v>武汉华夏收到山西昌灏环保科技股份有限公司银行承兑汇票</v>
      </c>
      <c r="J3953" s="344" t="str">
        <f ca="1" t="shared" si="628"/>
        <v>营业回款</v>
      </c>
      <c r="K3953" s="345">
        <f ca="1" t="shared" si="629"/>
        <v>15000</v>
      </c>
      <c r="L3953" s="345">
        <f ca="1" t="shared" si="630"/>
        <v>0</v>
      </c>
      <c r="M3953" s="345">
        <f ca="1" t="shared" si="631"/>
        <v>841185.95</v>
      </c>
      <c r="N3953" s="345">
        <f ca="1" t="shared" si="632"/>
        <v>0</v>
      </c>
    </row>
    <row r="3954" ht="14.25" hidden="1" spans="1:14">
      <c r="A3954" s="334">
        <f>档案!A3953</f>
        <v>0</v>
      </c>
      <c r="B3954" s="334">
        <f ca="1" t="shared" si="625"/>
        <v>1</v>
      </c>
      <c r="D3954" s="334">
        <f ca="1" t="shared" si="633"/>
        <v>16</v>
      </c>
      <c r="E3954" s="327">
        <f ca="1" t="shared" si="634"/>
        <v>76</v>
      </c>
      <c r="F3954" s="327" t="str">
        <f ca="1">VLOOKUP(D3954,档案!A:C,3,FALSE)</f>
        <v>武汉开明</v>
      </c>
      <c r="G3954" s="338" t="str">
        <f ca="1">VLOOKUP(D3954,档案!A:B,2,FALSE)</f>
        <v>电子承兑汇票</v>
      </c>
      <c r="H3954" s="328">
        <f ca="1" t="shared" si="626"/>
        <v>45758</v>
      </c>
      <c r="I3954" s="344" t="str">
        <f ca="1" t="shared" si="627"/>
        <v>武汉浦发转武汉瑞收农业科技有限公司银行承兑票据2张贴现</v>
      </c>
      <c r="J3954" s="344" t="str">
        <f ca="1" t="shared" si="628"/>
        <v>转出他行或提现</v>
      </c>
      <c r="K3954" s="345">
        <f ca="1" t="shared" si="629"/>
        <v>0</v>
      </c>
      <c r="L3954" s="345">
        <f ca="1" t="shared" si="630"/>
        <v>501032.4</v>
      </c>
      <c r="M3954" s="345">
        <f ca="1" t="shared" si="631"/>
        <v>340153.55</v>
      </c>
      <c r="N3954" s="345">
        <f ca="1" t="shared" si="632"/>
        <v>0</v>
      </c>
    </row>
    <row r="3955" ht="14.25" hidden="1" spans="1:14">
      <c r="A3955" s="334">
        <f>档案!A3954</f>
        <v>0</v>
      </c>
      <c r="B3955" s="334">
        <f ca="1" t="shared" si="625"/>
        <v>1</v>
      </c>
      <c r="D3955" s="334">
        <f ca="1" t="shared" si="633"/>
        <v>16</v>
      </c>
      <c r="E3955" s="327">
        <f ca="1" t="shared" si="634"/>
        <v>77</v>
      </c>
      <c r="F3955" s="327" t="str">
        <f ca="1">VLOOKUP(D3955,档案!A:C,3,FALSE)</f>
        <v>武汉开明</v>
      </c>
      <c r="G3955" s="338" t="str">
        <f ca="1">VLOOKUP(D3955,档案!A:B,2,FALSE)</f>
        <v>电子承兑汇票</v>
      </c>
      <c r="H3955" s="328">
        <f ca="1" t="shared" si="626"/>
        <v>45758</v>
      </c>
      <c r="I3955" s="344" t="str">
        <f ca="1" t="shared" si="627"/>
        <v>武汉华夏转武汉瑞收农业科技有限公司银行承兑汇票2张贴现</v>
      </c>
      <c r="J3955" s="344" t="str">
        <f ca="1" t="shared" si="628"/>
        <v>转出他行或提现</v>
      </c>
      <c r="K3955" s="345">
        <f ca="1" t="shared" si="629"/>
        <v>0</v>
      </c>
      <c r="L3955" s="345">
        <f ca="1" t="shared" si="630"/>
        <v>166242.75</v>
      </c>
      <c r="M3955" s="345">
        <f ca="1" t="shared" si="631"/>
        <v>173910.8</v>
      </c>
      <c r="N3955" s="345">
        <f ca="1" t="shared" si="632"/>
        <v>0</v>
      </c>
    </row>
    <row r="3956" ht="14.25" hidden="1" spans="1:14">
      <c r="A3956" s="334">
        <f>档案!A3955</f>
        <v>0</v>
      </c>
      <c r="B3956" s="334">
        <f ca="1" t="shared" si="625"/>
        <v>1</v>
      </c>
      <c r="D3956" s="334">
        <f ca="1" t="shared" si="633"/>
        <v>16</v>
      </c>
      <c r="E3956" s="327">
        <f ca="1" t="shared" si="634"/>
        <v>78</v>
      </c>
      <c r="F3956" s="327" t="str">
        <f ca="1">VLOOKUP(D3956,档案!A:C,3,FALSE)</f>
        <v>武汉开明</v>
      </c>
      <c r="G3956" s="338" t="str">
        <f ca="1">VLOOKUP(D3956,档案!A:B,2,FALSE)</f>
        <v>电子承兑汇票</v>
      </c>
      <c r="H3956" s="328">
        <f ca="1" t="shared" si="626"/>
        <v>45762</v>
      </c>
      <c r="I3956" s="344" t="str">
        <f ca="1" t="shared" si="627"/>
        <v>武汉浦发收到安钢集团信阳钢铁有限责任公司银行承兑汇票，票号：531351500017920250410000643539000790000001-000798000000</v>
      </c>
      <c r="J3956" s="344" t="str">
        <f ca="1" t="shared" si="628"/>
        <v>营业回款</v>
      </c>
      <c r="K3956" s="345">
        <f ca="1" t="shared" si="629"/>
        <v>80000</v>
      </c>
      <c r="L3956" s="345">
        <f ca="1" t="shared" si="630"/>
        <v>0</v>
      </c>
      <c r="M3956" s="345">
        <f ca="1" t="shared" si="631"/>
        <v>253910.8</v>
      </c>
      <c r="N3956" s="345">
        <f ca="1" t="shared" si="632"/>
        <v>0</v>
      </c>
    </row>
    <row r="3957" ht="14.25" hidden="1" spans="1:14">
      <c r="A3957" s="334">
        <f>档案!A3956</f>
        <v>0</v>
      </c>
      <c r="B3957" s="334">
        <f ca="1" t="shared" si="625"/>
        <v>1</v>
      </c>
      <c r="D3957" s="334">
        <f ca="1" t="shared" si="633"/>
        <v>16</v>
      </c>
      <c r="E3957" s="327">
        <f ca="1" t="shared" si="634"/>
        <v>79</v>
      </c>
      <c r="F3957" s="327" t="str">
        <f ca="1">VLOOKUP(D3957,档案!A:C,3,FALSE)</f>
        <v>武汉开明</v>
      </c>
      <c r="G3957" s="338" t="str">
        <f ca="1">VLOOKUP(D3957,档案!A:B,2,FALSE)</f>
        <v>电子承兑汇票</v>
      </c>
      <c r="H3957" s="328">
        <f ca="1" t="shared" si="626"/>
        <v>45764</v>
      </c>
      <c r="I3957" s="344" t="str">
        <f ca="1" t="shared" si="627"/>
        <v>武汉华夏收到湖北双环科技股份有限公司银行承兑汇票，票号:531365300048220250108000915170202155191-204880640</v>
      </c>
      <c r="J3957" s="344" t="str">
        <f ca="1" t="shared" si="628"/>
        <v>营业回款</v>
      </c>
      <c r="K3957" s="345">
        <f ca="1" t="shared" si="629"/>
        <v>27254.5</v>
      </c>
      <c r="L3957" s="345">
        <f ca="1" t="shared" si="630"/>
        <v>0</v>
      </c>
      <c r="M3957" s="345">
        <f ca="1" t="shared" si="631"/>
        <v>281165.3</v>
      </c>
      <c r="N3957" s="345">
        <f ca="1" t="shared" si="632"/>
        <v>0</v>
      </c>
    </row>
    <row r="3958" ht="14.25" hidden="1" spans="1:14">
      <c r="A3958" s="334">
        <f>档案!A3957</f>
        <v>0</v>
      </c>
      <c r="B3958" s="334">
        <f ca="1" t="shared" si="625"/>
        <v>1</v>
      </c>
      <c r="D3958" s="334">
        <f ca="1" t="shared" si="633"/>
        <v>16</v>
      </c>
      <c r="E3958" s="327">
        <f ca="1" t="shared" si="634"/>
        <v>80</v>
      </c>
      <c r="F3958" s="327" t="str">
        <f ca="1">VLOOKUP(D3958,档案!A:C,3,FALSE)</f>
        <v>武汉开明</v>
      </c>
      <c r="G3958" s="338" t="str">
        <f ca="1">VLOOKUP(D3958,档案!A:B,2,FALSE)</f>
        <v>电子承兑汇票</v>
      </c>
      <c r="H3958" s="328">
        <f ca="1" t="shared" si="626"/>
        <v>45764</v>
      </c>
      <c r="I3958" s="344" t="str">
        <f ca="1" t="shared" si="627"/>
        <v>武汉浦发宁波钢铁有限公司银行承兑汇票结清</v>
      </c>
      <c r="J3958" s="344" t="str">
        <f ca="1" t="shared" si="628"/>
        <v>转出他行或提现</v>
      </c>
      <c r="K3958" s="345">
        <f ca="1" t="shared" si="629"/>
        <v>0</v>
      </c>
      <c r="L3958" s="345">
        <f ca="1" t="shared" si="630"/>
        <v>50000</v>
      </c>
      <c r="M3958" s="345">
        <f ca="1" t="shared" si="631"/>
        <v>231165.3</v>
      </c>
      <c r="N3958" s="345">
        <f ca="1" t="shared" si="632"/>
        <v>0</v>
      </c>
    </row>
    <row r="3959" ht="14.25" hidden="1" spans="1:14">
      <c r="A3959" s="334">
        <f>档案!A3958</f>
        <v>0</v>
      </c>
      <c r="B3959" s="334">
        <f ca="1" t="shared" si="625"/>
        <v>1</v>
      </c>
      <c r="D3959" s="334">
        <f ca="1" t="shared" si="633"/>
        <v>16</v>
      </c>
      <c r="E3959" s="327">
        <f ca="1" t="shared" si="634"/>
        <v>81</v>
      </c>
      <c r="F3959" s="327" t="str">
        <f ca="1">VLOOKUP(D3959,档案!A:C,3,FALSE)</f>
        <v>武汉开明</v>
      </c>
      <c r="G3959" s="338" t="str">
        <f ca="1">VLOOKUP(D3959,档案!A:B,2,FALSE)</f>
        <v>电子承兑汇票</v>
      </c>
      <c r="H3959" s="328">
        <f ca="1" t="shared" si="626"/>
        <v>45765</v>
      </c>
      <c r="I3959" s="344" t="str">
        <f ca="1" t="shared" si="627"/>
        <v>武汉浦发收到四川峨胜水泥集团股份有限公司银行承兑汇票，票号：531365100304220250318000725486000040752041-000073204955</v>
      </c>
      <c r="J3959" s="344" t="str">
        <f ca="1" t="shared" si="628"/>
        <v>营业回款</v>
      </c>
      <c r="K3959" s="345">
        <f ca="1" t="shared" si="629"/>
        <v>324529.15</v>
      </c>
      <c r="L3959" s="345">
        <f ca="1" t="shared" si="630"/>
        <v>0</v>
      </c>
      <c r="M3959" s="345">
        <f ca="1" t="shared" si="631"/>
        <v>555694.45</v>
      </c>
      <c r="N3959" s="345">
        <f ca="1" t="shared" si="632"/>
        <v>0</v>
      </c>
    </row>
    <row r="3960" ht="14.25" hidden="1" spans="1:14">
      <c r="A3960" s="334">
        <f>档案!A3959</f>
        <v>0</v>
      </c>
      <c r="B3960" s="334">
        <f ca="1" t="shared" si="625"/>
        <v>1</v>
      </c>
      <c r="D3960" s="334">
        <f ca="1" t="shared" si="633"/>
        <v>16</v>
      </c>
      <c r="E3960" s="327">
        <f ca="1" t="shared" si="634"/>
        <v>82</v>
      </c>
      <c r="F3960" s="327" t="str">
        <f ca="1">VLOOKUP(D3960,档案!A:C,3,FALSE)</f>
        <v>武汉开明</v>
      </c>
      <c r="G3960" s="338" t="str">
        <f ca="1">VLOOKUP(D3960,档案!A:B,2,FALSE)</f>
        <v>电子承兑汇票</v>
      </c>
      <c r="H3960" s="328">
        <f ca="1" t="shared" si="626"/>
        <v>45765</v>
      </c>
      <c r="I3960" s="344" t="str">
        <f ca="1" t="shared" si="627"/>
        <v>武汉浦发收到青海发投碱业有限公司银行承兑汇票2张</v>
      </c>
      <c r="J3960" s="344" t="str">
        <f ca="1" t="shared" si="628"/>
        <v>营业回款</v>
      </c>
      <c r="K3960" s="345">
        <f ca="1" t="shared" si="629"/>
        <v>317160</v>
      </c>
      <c r="L3960" s="345">
        <f ca="1" t="shared" si="630"/>
        <v>0</v>
      </c>
      <c r="M3960" s="345">
        <f ca="1" t="shared" si="631"/>
        <v>872854.45</v>
      </c>
      <c r="N3960" s="345">
        <f ca="1" t="shared" si="632"/>
        <v>0</v>
      </c>
    </row>
    <row r="3961" ht="14.25" hidden="1" spans="1:14">
      <c r="A3961" s="334">
        <f>档案!A3960</f>
        <v>0</v>
      </c>
      <c r="B3961" s="334">
        <f ca="1" t="shared" si="625"/>
        <v>1</v>
      </c>
      <c r="D3961" s="334">
        <f ca="1" t="shared" si="633"/>
        <v>16</v>
      </c>
      <c r="E3961" s="327">
        <f ca="1" t="shared" si="634"/>
        <v>83</v>
      </c>
      <c r="F3961" s="327" t="str">
        <f ca="1">VLOOKUP(D3961,档案!A:C,3,FALSE)</f>
        <v>武汉开明</v>
      </c>
      <c r="G3961" s="338" t="str">
        <f ca="1">VLOOKUP(D3961,档案!A:B,2,FALSE)</f>
        <v>电子承兑汇票</v>
      </c>
      <c r="H3961" s="328">
        <f ca="1" t="shared" si="626"/>
        <v>45765</v>
      </c>
      <c r="I3961" s="344" t="str">
        <f ca="1" t="shared" si="627"/>
        <v>武汉浦收到洛阳黄河同力水泥有限责任公司银行承兑汇票1张，票号：53101000002702025040210021369500000000001-0000100000000</v>
      </c>
      <c r="J3961" s="344" t="str">
        <f ca="1" t="shared" si="628"/>
        <v>营业回款</v>
      </c>
      <c r="K3961" s="345">
        <f ca="1" t="shared" si="629"/>
        <v>100000</v>
      </c>
      <c r="L3961" s="345">
        <f ca="1" t="shared" si="630"/>
        <v>0</v>
      </c>
      <c r="M3961" s="345">
        <f ca="1" t="shared" si="631"/>
        <v>972854.45</v>
      </c>
      <c r="N3961" s="345">
        <f ca="1" t="shared" si="632"/>
        <v>0</v>
      </c>
    </row>
    <row r="3962" ht="14.25" hidden="1" spans="1:14">
      <c r="A3962" s="334">
        <f>档案!A3961</f>
        <v>0</v>
      </c>
      <c r="B3962" s="334">
        <f ca="1" t="shared" si="625"/>
        <v>1</v>
      </c>
      <c r="D3962" s="334">
        <f ca="1" t="shared" si="633"/>
        <v>16</v>
      </c>
      <c r="E3962" s="327">
        <f ca="1" t="shared" si="634"/>
        <v>84</v>
      </c>
      <c r="F3962" s="327" t="str">
        <f ca="1">VLOOKUP(D3962,档案!A:C,3,FALSE)</f>
        <v>武汉开明</v>
      </c>
      <c r="G3962" s="338" t="str">
        <f ca="1">VLOOKUP(D3962,档案!A:B,2,FALSE)</f>
        <v>电子承兑汇票</v>
      </c>
      <c r="H3962" s="328">
        <f ca="1" t="shared" si="626"/>
        <v>45771</v>
      </c>
      <c r="I3962" s="344" t="str">
        <f ca="1" t="shared" si="627"/>
        <v>武汉浦发青海发投碱业有限公司银行承兑汇票结清</v>
      </c>
      <c r="J3962" s="344" t="str">
        <f ca="1" t="shared" si="628"/>
        <v>转出他行或提现</v>
      </c>
      <c r="K3962" s="345">
        <f ca="1" t="shared" si="629"/>
        <v>0</v>
      </c>
      <c r="L3962" s="345">
        <f ca="1" t="shared" si="630"/>
        <v>5625.4</v>
      </c>
      <c r="M3962" s="345">
        <f ca="1" t="shared" si="631"/>
        <v>967229.05</v>
      </c>
      <c r="N3962" s="345">
        <f ca="1" t="shared" si="632"/>
        <v>0</v>
      </c>
    </row>
    <row r="3963" ht="14.25" hidden="1" spans="1:14">
      <c r="A3963" s="334">
        <f>档案!A3962</f>
        <v>0</v>
      </c>
      <c r="B3963" s="334">
        <f ca="1" t="shared" si="625"/>
        <v>1</v>
      </c>
      <c r="D3963" s="334">
        <f ca="1" t="shared" si="633"/>
        <v>16</v>
      </c>
      <c r="E3963" s="327">
        <f ca="1" t="shared" si="634"/>
        <v>85</v>
      </c>
      <c r="F3963" s="327" t="str">
        <f ca="1">VLOOKUP(D3963,档案!A:C,3,FALSE)</f>
        <v>武汉开明</v>
      </c>
      <c r="G3963" s="338" t="str">
        <f ca="1">VLOOKUP(D3963,档案!A:B,2,FALSE)</f>
        <v>电子承兑汇票</v>
      </c>
      <c r="H3963" s="328">
        <f ca="1" t="shared" si="626"/>
        <v>45771</v>
      </c>
      <c r="I3963" s="344" t="str">
        <f ca="1" t="shared" si="627"/>
        <v>武汉浦发转武汉国兰商贸有限公司银行承兑汇票4张贴现</v>
      </c>
      <c r="J3963" s="344" t="str">
        <f ca="1" t="shared" si="628"/>
        <v>转出他行或提现</v>
      </c>
      <c r="K3963" s="345">
        <f ca="1" t="shared" si="629"/>
        <v>0</v>
      </c>
      <c r="L3963" s="345">
        <f ca="1" t="shared" si="630"/>
        <v>804529.15</v>
      </c>
      <c r="M3963" s="345">
        <f ca="1" t="shared" si="631"/>
        <v>162699.9</v>
      </c>
      <c r="N3963" s="345">
        <f ca="1" t="shared" si="632"/>
        <v>0</v>
      </c>
    </row>
    <row r="3964" ht="14.25" hidden="1" spans="1:14">
      <c r="A3964" s="334">
        <f>档案!A3963</f>
        <v>0</v>
      </c>
      <c r="B3964" s="334">
        <f ca="1" t="shared" si="625"/>
        <v>1</v>
      </c>
      <c r="D3964" s="334">
        <f ca="1" t="shared" si="633"/>
        <v>16</v>
      </c>
      <c r="E3964" s="327">
        <f ca="1" t="shared" si="634"/>
        <v>86</v>
      </c>
      <c r="F3964" s="327" t="str">
        <f ca="1">VLOOKUP(D3964,档案!A:C,3,FALSE)</f>
        <v>武汉开明</v>
      </c>
      <c r="G3964" s="338" t="str">
        <f ca="1">VLOOKUP(D3964,档案!A:B,2,FALSE)</f>
        <v>电子承兑汇票</v>
      </c>
      <c r="H3964" s="328">
        <f ca="1" t="shared" si="626"/>
        <v>45771</v>
      </c>
      <c r="I3964" s="344" t="str">
        <f ca="1" t="shared" si="627"/>
        <v>武汉华夏转武汉国兰商贸有限公司银行承兑汇票1张贴现</v>
      </c>
      <c r="J3964" s="344" t="str">
        <f ca="1" t="shared" si="628"/>
        <v>转出他行或提现</v>
      </c>
      <c r="K3964" s="345">
        <f ca="1" t="shared" si="629"/>
        <v>0</v>
      </c>
      <c r="L3964" s="345">
        <f ca="1" t="shared" si="630"/>
        <v>27254.5</v>
      </c>
      <c r="M3964" s="345">
        <f ca="1" t="shared" si="631"/>
        <v>135445.4</v>
      </c>
      <c r="N3964" s="345">
        <f ca="1" t="shared" si="632"/>
        <v>0</v>
      </c>
    </row>
    <row r="3965" ht="14.25" hidden="1" spans="1:14">
      <c r="A3965" s="334">
        <f>档案!A3964</f>
        <v>0</v>
      </c>
      <c r="B3965" s="334">
        <f ca="1" t="shared" si="625"/>
        <v>1</v>
      </c>
      <c r="D3965" s="334">
        <f ca="1" t="shared" si="633"/>
        <v>16</v>
      </c>
      <c r="E3965" s="327">
        <f ca="1" t="shared" si="634"/>
        <v>87</v>
      </c>
      <c r="F3965" s="327" t="str">
        <f ca="1">VLOOKUP(D3965,档案!A:C,3,FALSE)</f>
        <v>武汉开明</v>
      </c>
      <c r="G3965" s="338" t="str">
        <f ca="1">VLOOKUP(D3965,档案!A:B,2,FALSE)</f>
        <v>电子承兑汇票</v>
      </c>
      <c r="H3965" s="328">
        <f ca="1" t="shared" si="626"/>
        <v>45771</v>
      </c>
      <c r="I3965" s="344" t="str">
        <f ca="1" t="shared" si="627"/>
        <v>收到新疆伊犁钢铁有限责任公司转入通宝</v>
      </c>
      <c r="J3965" s="344" t="str">
        <f ca="1" t="shared" si="628"/>
        <v>营业回款</v>
      </c>
      <c r="K3965" s="345">
        <f ca="1" t="shared" si="629"/>
        <v>289282.74</v>
      </c>
      <c r="L3965" s="345">
        <f ca="1" t="shared" si="630"/>
        <v>0</v>
      </c>
      <c r="M3965" s="345">
        <f ca="1" t="shared" si="631"/>
        <v>424728.14</v>
      </c>
      <c r="N3965" s="345">
        <f ca="1" t="shared" si="632"/>
        <v>0</v>
      </c>
    </row>
    <row r="3966" ht="14.25" hidden="1" spans="1:14">
      <c r="A3966" s="334">
        <f>档案!A3965</f>
        <v>0</v>
      </c>
      <c r="B3966" s="334">
        <f ca="1" t="shared" si="625"/>
        <v>1</v>
      </c>
      <c r="D3966" s="334">
        <f ca="1" t="shared" si="633"/>
        <v>16</v>
      </c>
      <c r="E3966" s="327">
        <f ca="1" t="shared" si="634"/>
        <v>88</v>
      </c>
      <c r="F3966" s="327" t="str">
        <f ca="1">VLOOKUP(D3966,档案!A:C,3,FALSE)</f>
        <v>武汉开明</v>
      </c>
      <c r="G3966" s="338" t="str">
        <f ca="1">VLOOKUP(D3966,档案!A:B,2,FALSE)</f>
        <v>电子承兑汇票</v>
      </c>
      <c r="H3966" s="328">
        <f ca="1" t="shared" si="626"/>
        <v>45772</v>
      </c>
      <c r="I3966" s="344" t="str">
        <f ca="1" t="shared" si="627"/>
        <v>湖南有色彬州氟化学有限公司银行承兑汇票1张，票号：53134680170122025031200101478518160001-20000000</v>
      </c>
      <c r="J3966" s="344" t="str">
        <f ca="1" t="shared" si="628"/>
        <v>营业回款</v>
      </c>
      <c r="K3966" s="345">
        <f ca="1" t="shared" si="629"/>
        <v>18400</v>
      </c>
      <c r="L3966" s="345">
        <f ca="1" t="shared" si="630"/>
        <v>0</v>
      </c>
      <c r="M3966" s="345">
        <f ca="1" t="shared" si="631"/>
        <v>443128.14</v>
      </c>
      <c r="N3966" s="345">
        <f ca="1" t="shared" si="632"/>
        <v>0</v>
      </c>
    </row>
    <row r="3967" ht="14.25" hidden="1" spans="1:14">
      <c r="A3967" s="334">
        <f>档案!A3966</f>
        <v>0</v>
      </c>
      <c r="B3967" s="334">
        <f ca="1" t="shared" si="625"/>
        <v>1</v>
      </c>
      <c r="D3967" s="334">
        <f ca="1" t="shared" si="633"/>
        <v>16</v>
      </c>
      <c r="E3967" s="327">
        <f ca="1" t="shared" si="634"/>
        <v>89</v>
      </c>
      <c r="F3967" s="327" t="str">
        <f ca="1">VLOOKUP(D3967,档案!A:C,3,FALSE)</f>
        <v>武汉开明</v>
      </c>
      <c r="G3967" s="338" t="str">
        <f ca="1">VLOOKUP(D3967,档案!A:B,2,FALSE)</f>
        <v>电子承兑汇票</v>
      </c>
      <c r="H3967" s="328">
        <f ca="1" t="shared" si="626"/>
        <v>45775</v>
      </c>
      <c r="I3967" s="344" t="str">
        <f ca="1" t="shared" si="627"/>
        <v>武汉光大收到重庆綦江西南水泥有限公司银行承兑汇票，票号：5313653000819 20250424 00116983 2760404622-760864780</v>
      </c>
      <c r="J3967" s="344" t="str">
        <f ca="1" t="shared" si="628"/>
        <v>营业回款</v>
      </c>
      <c r="K3967" s="345">
        <f ca="1" t="shared" si="629"/>
        <v>4601.59</v>
      </c>
      <c r="L3967" s="345">
        <f ca="1" t="shared" si="630"/>
        <v>0</v>
      </c>
      <c r="M3967" s="345">
        <f ca="1" t="shared" si="631"/>
        <v>447729.73</v>
      </c>
      <c r="N3967" s="345">
        <f ca="1" t="shared" si="632"/>
        <v>0</v>
      </c>
    </row>
    <row r="3968" ht="14.25" hidden="1" spans="1:14">
      <c r="A3968" s="334">
        <f>档案!A3967</f>
        <v>0</v>
      </c>
      <c r="B3968" s="334">
        <f ca="1" t="shared" si="625"/>
        <v>1</v>
      </c>
      <c r="D3968" s="334">
        <f ca="1" t="shared" si="633"/>
        <v>16</v>
      </c>
      <c r="E3968" s="327">
        <f ca="1" t="shared" si="634"/>
        <v>90</v>
      </c>
      <c r="F3968" s="327" t="str">
        <f ca="1">VLOOKUP(D3968,档案!A:C,3,FALSE)</f>
        <v>武汉开明</v>
      </c>
      <c r="G3968" s="338" t="str">
        <f ca="1">VLOOKUP(D3968,档案!A:B,2,FALSE)</f>
        <v>电子承兑汇票</v>
      </c>
      <c r="H3968" s="328">
        <f ca="1" t="shared" si="626"/>
        <v>45777</v>
      </c>
      <c r="I3968" s="344" t="str">
        <f ca="1" t="shared" si="627"/>
        <v>武汉浦发山东鲁泰环保建材有限公司商业承兑汇票1张提示付款，票号</v>
      </c>
      <c r="J3968" s="344" t="str">
        <f ca="1" t="shared" si="628"/>
        <v>转出他行或提现</v>
      </c>
      <c r="K3968" s="345">
        <f ca="1" t="shared" si="629"/>
        <v>0</v>
      </c>
      <c r="L3968" s="345">
        <f ca="1" t="shared" si="630"/>
        <v>15250</v>
      </c>
      <c r="M3968" s="345">
        <f ca="1" t="shared" si="631"/>
        <v>432479.73</v>
      </c>
      <c r="N3968" s="345">
        <f ca="1" t="shared" si="632"/>
        <v>0</v>
      </c>
    </row>
    <row r="3969" ht="14.25" hidden="1" spans="1:14">
      <c r="A3969" s="334">
        <f>档案!A3968</f>
        <v>0</v>
      </c>
      <c r="B3969" s="334">
        <f ca="1" t="shared" si="625"/>
        <v>1</v>
      </c>
      <c r="D3969" s="334">
        <f ca="1" t="shared" si="633"/>
        <v>16</v>
      </c>
      <c r="E3969" s="327">
        <f ca="1" t="shared" si="634"/>
        <v>91</v>
      </c>
      <c r="F3969" s="327" t="str">
        <f ca="1">VLOOKUP(D3969,档案!A:C,3,FALSE)</f>
        <v>武汉开明</v>
      </c>
      <c r="G3969" s="338" t="str">
        <f ca="1">VLOOKUP(D3969,档案!A:B,2,FALSE)</f>
        <v>电子承兑汇票</v>
      </c>
      <c r="H3969" s="328">
        <f ca="1" t="shared" si="626"/>
        <v>45784</v>
      </c>
      <c r="I3969" s="344" t="str">
        <f ca="1" t="shared" si="627"/>
        <v>新疆伊犁钢铁有限责任公司通宝平台贴现</v>
      </c>
      <c r="J3969" s="344" t="str">
        <f ca="1" t="shared" si="628"/>
        <v>转出他行或提现</v>
      </c>
      <c r="K3969" s="345">
        <f ca="1" t="shared" si="629"/>
        <v>0</v>
      </c>
      <c r="L3969" s="345">
        <f ca="1" t="shared" si="630"/>
        <v>289282.74</v>
      </c>
      <c r="M3969" s="345">
        <f ca="1" t="shared" si="631"/>
        <v>143196.99</v>
      </c>
      <c r="N3969" s="345">
        <f ca="1" t="shared" si="632"/>
        <v>0</v>
      </c>
    </row>
    <row r="3970" ht="14.25" hidden="1" spans="1:14">
      <c r="A3970" s="334">
        <f>档案!A3969</f>
        <v>0</v>
      </c>
      <c r="B3970" s="334">
        <f ca="1" t="shared" si="625"/>
        <v>1</v>
      </c>
      <c r="D3970" s="334">
        <f ca="1" t="shared" si="633"/>
        <v>16</v>
      </c>
      <c r="E3970" s="327">
        <f ca="1" t="shared" si="634"/>
        <v>92</v>
      </c>
      <c r="F3970" s="327" t="str">
        <f ca="1">VLOOKUP(D3970,档案!A:C,3,FALSE)</f>
        <v>武汉开明</v>
      </c>
      <c r="G3970" s="338" t="str">
        <f ca="1">VLOOKUP(D3970,档案!A:B,2,FALSE)</f>
        <v>电子承兑汇票</v>
      </c>
      <c r="H3970" s="328">
        <f ca="1" t="shared" si="626"/>
        <v>45786</v>
      </c>
      <c r="I3970" s="344" t="str">
        <f ca="1" t="shared" si="627"/>
        <v>武汉浦发转湖北工行西山银行承兑汇票1张</v>
      </c>
      <c r="J3970" s="344" t="str">
        <f ca="1" t="shared" si="628"/>
        <v>转出他行或提现</v>
      </c>
      <c r="K3970" s="345">
        <f ca="1" t="shared" si="629"/>
        <v>0</v>
      </c>
      <c r="L3970" s="345">
        <f ca="1" t="shared" si="630"/>
        <v>20000</v>
      </c>
      <c r="M3970" s="345">
        <f ca="1" t="shared" si="631"/>
        <v>123196.99</v>
      </c>
      <c r="N3970" s="345">
        <f ca="1" t="shared" si="632"/>
        <v>0</v>
      </c>
    </row>
    <row r="3971" ht="14.25" hidden="1" spans="1:14">
      <c r="A3971" s="334">
        <f>档案!A3970</f>
        <v>0</v>
      </c>
      <c r="B3971" s="334">
        <f ca="1" t="shared" ref="B3971:B4034" si="635">COUNTA(INDIRECT("'"&amp;A3971&amp;"'!a:a"))</f>
        <v>1</v>
      </c>
      <c r="D3971" s="334">
        <f ca="1" t="shared" si="633"/>
        <v>16</v>
      </c>
      <c r="E3971" s="327">
        <f ca="1" t="shared" si="634"/>
        <v>93</v>
      </c>
      <c r="F3971" s="327" t="str">
        <f ca="1">VLOOKUP(D3971,档案!A:C,3,FALSE)</f>
        <v>武汉开明</v>
      </c>
      <c r="G3971" s="338" t="str">
        <f ca="1">VLOOKUP(D3971,档案!A:B,2,FALSE)</f>
        <v>电子承兑汇票</v>
      </c>
      <c r="H3971" s="328">
        <f ca="1" t="shared" ref="H3971:H4034" si="636">INDEX(INDIRECT("'"&amp;$D3971&amp;"'!A:g"),$E3971,COLUMN()-7)</f>
        <v>45789</v>
      </c>
      <c r="I3971" s="344" t="str">
        <f ca="1" t="shared" ref="I3971:I4034" si="637">INDEX(INDIRECT("'"&amp;$D3971&amp;"'!A:g"),$E3971,COLUMN()-7)</f>
        <v>武汉华夏收到湖北京兰水泥集团有限公司银行承兑汇票</v>
      </c>
      <c r="J3971" s="344" t="str">
        <f ca="1" t="shared" ref="J3971:J4034" si="638">INDEX(INDIRECT("'"&amp;$D3971&amp;"'!A:g"),$E3971,COLUMN()-7)</f>
        <v>营业回款</v>
      </c>
      <c r="K3971" s="345">
        <f ca="1" t="shared" ref="K3971:K4034" si="639">INDEX(INDIRECT("'"&amp;$D3971&amp;"'!A:g"),$E3971,COLUMN()-7)</f>
        <v>48900</v>
      </c>
      <c r="L3971" s="345">
        <f ca="1" t="shared" ref="L3971:L4034" si="640">INDEX(INDIRECT("'"&amp;$D3971&amp;"'!A:g"),$E3971,COLUMN()-7)</f>
        <v>0</v>
      </c>
      <c r="M3971" s="345">
        <f ca="1" t="shared" ref="M3971:M4034" si="641">INDEX(INDIRECT("'"&amp;$D3971&amp;"'!A:g"),$E3971,COLUMN()-7)</f>
        <v>172096.99</v>
      </c>
      <c r="N3971" s="345">
        <f ca="1" t="shared" ref="N3971:N4034" si="642">INDEX(INDIRECT("'"&amp;$D3971&amp;"'!A:g"),$E3971,COLUMN()-7)</f>
        <v>0</v>
      </c>
    </row>
    <row r="3972" ht="14.25" hidden="1" spans="1:14">
      <c r="A3972" s="334">
        <f>档案!A3971</f>
        <v>0</v>
      </c>
      <c r="B3972" s="334">
        <f ca="1" t="shared" si="635"/>
        <v>1</v>
      </c>
      <c r="D3972" s="334">
        <f ca="1" t="shared" ref="D3972:D4035" si="643">IF(E3971&gt;=VLOOKUP(D3971,A:B,2,FALSE),D3971+1,D3971)</f>
        <v>16</v>
      </c>
      <c r="E3972" s="327">
        <f ca="1" t="shared" ref="E3972:E4035" si="644">IF(E3971&gt;=VLOOKUP(D3971,A:B,2,FALSE),3,E3971+1)</f>
        <v>94</v>
      </c>
      <c r="F3972" s="327" t="str">
        <f ca="1">VLOOKUP(D3972,档案!A:C,3,FALSE)</f>
        <v>武汉开明</v>
      </c>
      <c r="G3972" s="338" t="str">
        <f ca="1">VLOOKUP(D3972,档案!A:B,2,FALSE)</f>
        <v>电子承兑汇票</v>
      </c>
      <c r="H3972" s="328">
        <f ca="1" t="shared" si="636"/>
        <v>45789</v>
      </c>
      <c r="I3972" s="344" t="str">
        <f ca="1" t="shared" si="637"/>
        <v>武汉华夏收到湖北京兰水泥集团有限公司银行承兑汇票</v>
      </c>
      <c r="J3972" s="344" t="str">
        <f ca="1" t="shared" si="638"/>
        <v>营业回款</v>
      </c>
      <c r="K3972" s="345">
        <f ca="1" t="shared" si="639"/>
        <v>161400</v>
      </c>
      <c r="L3972" s="345">
        <f ca="1" t="shared" si="640"/>
        <v>0</v>
      </c>
      <c r="M3972" s="345">
        <f ca="1" t="shared" si="641"/>
        <v>333496.99</v>
      </c>
      <c r="N3972" s="345">
        <f ca="1" t="shared" si="642"/>
        <v>0</v>
      </c>
    </row>
    <row r="3973" ht="14.25" hidden="1" spans="1:14">
      <c r="A3973" s="334">
        <f>档案!A3972</f>
        <v>0</v>
      </c>
      <c r="B3973" s="334">
        <f ca="1" t="shared" si="635"/>
        <v>1</v>
      </c>
      <c r="D3973" s="334">
        <f ca="1" t="shared" si="643"/>
        <v>16</v>
      </c>
      <c r="E3973" s="327">
        <f ca="1" t="shared" si="644"/>
        <v>95</v>
      </c>
      <c r="F3973" s="327" t="str">
        <f ca="1">VLOOKUP(D3973,档案!A:C,3,FALSE)</f>
        <v>武汉开明</v>
      </c>
      <c r="G3973" s="338" t="str">
        <f ca="1">VLOOKUP(D3973,档案!A:B,2,FALSE)</f>
        <v>电子承兑汇票</v>
      </c>
      <c r="H3973" s="328">
        <f ca="1" t="shared" si="636"/>
        <v>45791</v>
      </c>
      <c r="I3973" s="344" t="str">
        <f ca="1" t="shared" si="637"/>
        <v>武汉浦发收到新疆宜化化工有限公司银行承兑汇票</v>
      </c>
      <c r="J3973" s="344" t="str">
        <f ca="1" t="shared" si="638"/>
        <v>营业回款</v>
      </c>
      <c r="K3973" s="345">
        <f ca="1" t="shared" si="639"/>
        <v>100000</v>
      </c>
      <c r="L3973" s="345">
        <f ca="1" t="shared" si="640"/>
        <v>0</v>
      </c>
      <c r="M3973" s="345">
        <f ca="1" t="shared" si="641"/>
        <v>433496.99</v>
      </c>
      <c r="N3973" s="345">
        <f ca="1" t="shared" si="642"/>
        <v>0</v>
      </c>
    </row>
    <row r="3974" ht="14.25" hidden="1" spans="1:14">
      <c r="A3974" s="334">
        <f>档案!A3973</f>
        <v>0</v>
      </c>
      <c r="B3974" s="334">
        <f ca="1" t="shared" si="635"/>
        <v>1</v>
      </c>
      <c r="D3974" s="334">
        <f ca="1" t="shared" si="643"/>
        <v>16</v>
      </c>
      <c r="E3974" s="327">
        <f ca="1" t="shared" si="644"/>
        <v>96</v>
      </c>
      <c r="F3974" s="327" t="str">
        <f ca="1">VLOOKUP(D3974,档案!A:C,3,FALSE)</f>
        <v>武汉开明</v>
      </c>
      <c r="G3974" s="338" t="str">
        <f ca="1">VLOOKUP(D3974,档案!A:B,2,FALSE)</f>
        <v>电子承兑汇票</v>
      </c>
      <c r="H3974" s="328">
        <f ca="1" t="shared" si="636"/>
        <v>45796</v>
      </c>
      <c r="I3974" s="344" t="str">
        <f ca="1" t="shared" si="637"/>
        <v>武汉华夏转武汉国兰商贸有限公司银行承兑汇票1张贴现</v>
      </c>
      <c r="J3974" s="344" t="str">
        <f ca="1" t="shared" si="638"/>
        <v>转出他行或提现</v>
      </c>
      <c r="K3974" s="345">
        <f ca="1" t="shared" si="639"/>
        <v>0</v>
      </c>
      <c r="L3974" s="345">
        <f ca="1" t="shared" si="640"/>
        <v>48900</v>
      </c>
      <c r="M3974" s="345">
        <f ca="1" t="shared" si="641"/>
        <v>384596.99</v>
      </c>
      <c r="N3974" s="345">
        <f ca="1" t="shared" si="642"/>
        <v>0</v>
      </c>
    </row>
    <row r="3975" ht="14.25" hidden="1" spans="1:14">
      <c r="A3975" s="334">
        <f>档案!A3974</f>
        <v>0</v>
      </c>
      <c r="B3975" s="334">
        <f ca="1" t="shared" si="635"/>
        <v>1</v>
      </c>
      <c r="D3975" s="334">
        <f ca="1" t="shared" si="643"/>
        <v>16</v>
      </c>
      <c r="E3975" s="327">
        <f ca="1" t="shared" si="644"/>
        <v>97</v>
      </c>
      <c r="F3975" s="327" t="str">
        <f ca="1">VLOOKUP(D3975,档案!A:C,3,FALSE)</f>
        <v>武汉开明</v>
      </c>
      <c r="G3975" s="338" t="str">
        <f ca="1">VLOOKUP(D3975,档案!A:B,2,FALSE)</f>
        <v>电子承兑汇票</v>
      </c>
      <c r="H3975" s="328">
        <f ca="1" t="shared" si="636"/>
        <v>45796</v>
      </c>
      <c r="I3975" s="344" t="str">
        <f ca="1" t="shared" si="637"/>
        <v>武汉华夏转武汉国兰商贸有限公司银行承兑汇票1张贴现</v>
      </c>
      <c r="J3975" s="344" t="str">
        <f ca="1" t="shared" si="638"/>
        <v>转出他行或提现</v>
      </c>
      <c r="K3975" s="345">
        <f ca="1" t="shared" si="639"/>
        <v>0</v>
      </c>
      <c r="L3975" s="345">
        <f ca="1" t="shared" si="640"/>
        <v>161400</v>
      </c>
      <c r="M3975" s="345">
        <f ca="1" t="shared" si="641"/>
        <v>223196.99</v>
      </c>
      <c r="N3975" s="345">
        <f ca="1" t="shared" si="642"/>
        <v>0</v>
      </c>
    </row>
    <row r="3976" ht="14.25" hidden="1" spans="1:14">
      <c r="A3976" s="334">
        <f>档案!A3975</f>
        <v>0</v>
      </c>
      <c r="B3976" s="334">
        <f ca="1" t="shared" si="635"/>
        <v>1</v>
      </c>
      <c r="D3976" s="334">
        <f ca="1" t="shared" si="643"/>
        <v>16</v>
      </c>
      <c r="E3976" s="327">
        <f ca="1" t="shared" si="644"/>
        <v>98</v>
      </c>
      <c r="F3976" s="327" t="str">
        <f ca="1">VLOOKUP(D3976,档案!A:C,3,FALSE)</f>
        <v>武汉开明</v>
      </c>
      <c r="G3976" s="338" t="str">
        <f ca="1">VLOOKUP(D3976,档案!A:B,2,FALSE)</f>
        <v>电子承兑汇票</v>
      </c>
      <c r="H3976" s="328">
        <f ca="1" t="shared" si="636"/>
        <v>45796</v>
      </c>
      <c r="I3976" s="344" t="str">
        <f ca="1" t="shared" si="637"/>
        <v>武汉浦发转武汉国兰商贸有限公司银行承兑汇票1张贴现</v>
      </c>
      <c r="J3976" s="344" t="str">
        <f ca="1" t="shared" si="638"/>
        <v>转出他行或提现</v>
      </c>
      <c r="K3976" s="345">
        <f ca="1" t="shared" si="639"/>
        <v>0</v>
      </c>
      <c r="L3976" s="345">
        <f ca="1" t="shared" si="640"/>
        <v>100000</v>
      </c>
      <c r="M3976" s="345">
        <f ca="1" t="shared" si="641"/>
        <v>123196.99</v>
      </c>
      <c r="N3976" s="345">
        <f ca="1" t="shared" si="642"/>
        <v>0</v>
      </c>
    </row>
    <row r="3977" ht="14.25" hidden="1" spans="1:14">
      <c r="A3977" s="334">
        <f>档案!A3976</f>
        <v>0</v>
      </c>
      <c r="B3977" s="334">
        <f ca="1" t="shared" si="635"/>
        <v>1</v>
      </c>
      <c r="D3977" s="334">
        <f ca="1" t="shared" si="643"/>
        <v>16</v>
      </c>
      <c r="E3977" s="327">
        <f ca="1" t="shared" si="644"/>
        <v>99</v>
      </c>
      <c r="F3977" s="327" t="str">
        <f ca="1">VLOOKUP(D3977,档案!A:C,3,FALSE)</f>
        <v>武汉开明</v>
      </c>
      <c r="G3977" s="338" t="str">
        <f ca="1">VLOOKUP(D3977,档案!A:B,2,FALSE)</f>
        <v>电子承兑汇票</v>
      </c>
      <c r="H3977" s="328">
        <f ca="1" t="shared" si="636"/>
        <v>45797</v>
      </c>
      <c r="I3977" s="344" t="str">
        <f ca="1" t="shared" si="637"/>
        <v>武汉华夏收到山东申丰水泥集团有限公司银行承兑汇票</v>
      </c>
      <c r="J3977" s="344" t="str">
        <f ca="1" t="shared" si="638"/>
        <v>营业回款</v>
      </c>
      <c r="K3977" s="345">
        <f ca="1" t="shared" si="639"/>
        <v>23826.44</v>
      </c>
      <c r="L3977" s="345">
        <f ca="1" t="shared" si="640"/>
        <v>0</v>
      </c>
      <c r="M3977" s="345">
        <f ca="1" t="shared" si="641"/>
        <v>147023.43</v>
      </c>
      <c r="N3977" s="345">
        <f ca="1" t="shared" si="642"/>
        <v>0</v>
      </c>
    </row>
    <row r="3978" ht="14.25" hidden="1" spans="1:14">
      <c r="A3978" s="334">
        <f>档案!A3977</f>
        <v>0</v>
      </c>
      <c r="B3978" s="334">
        <f ca="1" t="shared" si="635"/>
        <v>1</v>
      </c>
      <c r="D3978" s="334">
        <f ca="1" t="shared" si="643"/>
        <v>16</v>
      </c>
      <c r="E3978" s="327">
        <f ca="1" t="shared" si="644"/>
        <v>100</v>
      </c>
      <c r="F3978" s="327" t="str">
        <f ca="1">VLOOKUP(D3978,档案!A:C,3,FALSE)</f>
        <v>武汉开明</v>
      </c>
      <c r="G3978" s="338" t="str">
        <f ca="1">VLOOKUP(D3978,档案!A:B,2,FALSE)</f>
        <v>电子承兑汇票</v>
      </c>
      <c r="H3978" s="328">
        <f ca="1" t="shared" si="636"/>
        <v>45797</v>
      </c>
      <c r="I3978" s="344" t="str">
        <f ca="1" t="shared" si="637"/>
        <v>武汉华夏收到山东申丰水泥集团有限公司银行承兑汇票</v>
      </c>
      <c r="J3978" s="344" t="str">
        <f ca="1" t="shared" si="638"/>
        <v>营业回款</v>
      </c>
      <c r="K3978" s="345">
        <f ca="1" t="shared" si="639"/>
        <v>19665</v>
      </c>
      <c r="L3978" s="345">
        <f ca="1" t="shared" si="640"/>
        <v>0</v>
      </c>
      <c r="M3978" s="345">
        <f ca="1" t="shared" si="641"/>
        <v>166688.43</v>
      </c>
      <c r="N3978" s="345">
        <f ca="1" t="shared" si="642"/>
        <v>0</v>
      </c>
    </row>
    <row r="3979" ht="14.25" hidden="1" spans="1:14">
      <c r="A3979" s="334">
        <f>档案!A3978</f>
        <v>0</v>
      </c>
      <c r="B3979" s="334">
        <f ca="1" t="shared" si="635"/>
        <v>1</v>
      </c>
      <c r="D3979" s="334">
        <f ca="1" t="shared" si="643"/>
        <v>16</v>
      </c>
      <c r="E3979" s="327">
        <f ca="1" t="shared" si="644"/>
        <v>101</v>
      </c>
      <c r="F3979" s="327" t="str">
        <f ca="1">VLOOKUP(D3979,档案!A:C,3,FALSE)</f>
        <v>武汉开明</v>
      </c>
      <c r="G3979" s="338" t="str">
        <f ca="1">VLOOKUP(D3979,档案!A:B,2,FALSE)</f>
        <v>电子承兑汇票</v>
      </c>
      <c r="H3979" s="328">
        <f ca="1" t="shared" si="636"/>
        <v>45798</v>
      </c>
      <c r="I3979" s="344" t="str">
        <f ca="1" t="shared" si="637"/>
        <v>武汉华夏收到山西昌灏环保科技股份有限公司银行承兑汇票</v>
      </c>
      <c r="J3979" s="344" t="str">
        <f ca="1" t="shared" si="638"/>
        <v>营业回款</v>
      </c>
      <c r="K3979" s="345">
        <f ca="1" t="shared" si="639"/>
        <v>5000</v>
      </c>
      <c r="L3979" s="345">
        <f ca="1" t="shared" si="640"/>
        <v>0</v>
      </c>
      <c r="M3979" s="345">
        <f ca="1" t="shared" si="641"/>
        <v>171688.43</v>
      </c>
      <c r="N3979" s="345">
        <f ca="1" t="shared" si="642"/>
        <v>0</v>
      </c>
    </row>
    <row r="3980" ht="14.25" hidden="1" spans="1:14">
      <c r="A3980" s="334">
        <f>档案!A3979</f>
        <v>0</v>
      </c>
      <c r="B3980" s="334">
        <f ca="1" t="shared" si="635"/>
        <v>1</v>
      </c>
      <c r="D3980" s="334">
        <f ca="1" t="shared" si="643"/>
        <v>16</v>
      </c>
      <c r="E3980" s="327">
        <f ca="1" t="shared" si="644"/>
        <v>102</v>
      </c>
      <c r="F3980" s="327" t="str">
        <f ca="1">VLOOKUP(D3980,档案!A:C,3,FALSE)</f>
        <v>武汉开明</v>
      </c>
      <c r="G3980" s="338" t="str">
        <f ca="1">VLOOKUP(D3980,档案!A:B,2,FALSE)</f>
        <v>电子承兑汇票</v>
      </c>
      <c r="H3980" s="328">
        <f ca="1" t="shared" si="636"/>
        <v>45798</v>
      </c>
      <c r="I3980" s="344" t="str">
        <f ca="1" t="shared" si="637"/>
        <v>武汉华夏收到山西昌灏环保科技股份有限公司银行承兑汇票</v>
      </c>
      <c r="J3980" s="344" t="str">
        <f ca="1" t="shared" si="638"/>
        <v>营业回款</v>
      </c>
      <c r="K3980" s="345">
        <f ca="1" t="shared" si="639"/>
        <v>10000</v>
      </c>
      <c r="L3980" s="345">
        <f ca="1" t="shared" si="640"/>
        <v>0</v>
      </c>
      <c r="M3980" s="345">
        <f ca="1" t="shared" si="641"/>
        <v>181688.43</v>
      </c>
      <c r="N3980" s="345">
        <f ca="1" t="shared" si="642"/>
        <v>0</v>
      </c>
    </row>
    <row r="3981" ht="14.25" hidden="1" spans="1:14">
      <c r="A3981" s="334">
        <f>档案!A3980</f>
        <v>0</v>
      </c>
      <c r="B3981" s="334">
        <f ca="1" t="shared" si="635"/>
        <v>1</v>
      </c>
      <c r="D3981" s="334">
        <f ca="1" t="shared" si="643"/>
        <v>16</v>
      </c>
      <c r="E3981" s="327">
        <f ca="1" t="shared" si="644"/>
        <v>103</v>
      </c>
      <c r="F3981" s="327" t="str">
        <f ca="1">VLOOKUP(D3981,档案!A:C,3,FALSE)</f>
        <v>武汉开明</v>
      </c>
      <c r="G3981" s="338" t="str">
        <f ca="1">VLOOKUP(D3981,档案!A:B,2,FALSE)</f>
        <v>电子承兑汇票</v>
      </c>
      <c r="H3981" s="328">
        <f ca="1" t="shared" si="636"/>
        <v>45799</v>
      </c>
      <c r="I3981" s="344" t="str">
        <f ca="1" t="shared" si="637"/>
        <v>武汉华夏转武汉国兰商贸有限公司银行承兑汇票1张贴现</v>
      </c>
      <c r="J3981" s="344" t="str">
        <f ca="1" t="shared" si="638"/>
        <v>转出他行或提现</v>
      </c>
      <c r="K3981" s="345">
        <f ca="1" t="shared" si="639"/>
        <v>0</v>
      </c>
      <c r="L3981" s="345">
        <f ca="1" t="shared" si="640"/>
        <v>18400</v>
      </c>
      <c r="M3981" s="345">
        <f ca="1" t="shared" si="641"/>
        <v>163288.43</v>
      </c>
      <c r="N3981" s="345">
        <f ca="1" t="shared" si="642"/>
        <v>0</v>
      </c>
    </row>
    <row r="3982" ht="14.25" hidden="1" spans="1:14">
      <c r="A3982" s="334">
        <f>档案!A3981</f>
        <v>0</v>
      </c>
      <c r="B3982" s="334">
        <f ca="1" t="shared" si="635"/>
        <v>1</v>
      </c>
      <c r="D3982" s="334">
        <f ca="1" t="shared" si="643"/>
        <v>16</v>
      </c>
      <c r="E3982" s="327">
        <f ca="1" t="shared" si="644"/>
        <v>104</v>
      </c>
      <c r="F3982" s="327" t="str">
        <f ca="1">VLOOKUP(D3982,档案!A:C,3,FALSE)</f>
        <v>武汉开明</v>
      </c>
      <c r="G3982" s="338" t="str">
        <f ca="1">VLOOKUP(D3982,档案!A:B,2,FALSE)</f>
        <v>电子承兑汇票</v>
      </c>
      <c r="H3982" s="328">
        <f ca="1" t="shared" si="636"/>
        <v>45799</v>
      </c>
      <c r="I3982" s="344" t="str">
        <f ca="1" t="shared" si="637"/>
        <v>武汉华夏转武汉国兰商贸有限公司银行承兑汇票1张贴现</v>
      </c>
      <c r="J3982" s="344" t="str">
        <f ca="1" t="shared" si="638"/>
        <v>转出他行或提现</v>
      </c>
      <c r="K3982" s="345">
        <f ca="1" t="shared" si="639"/>
        <v>0</v>
      </c>
      <c r="L3982" s="345">
        <f ca="1" t="shared" si="640"/>
        <v>23826.44</v>
      </c>
      <c r="M3982" s="345">
        <f ca="1" t="shared" si="641"/>
        <v>139461.99</v>
      </c>
      <c r="N3982" s="345">
        <f ca="1" t="shared" si="642"/>
        <v>0</v>
      </c>
    </row>
    <row r="3983" ht="14.25" hidden="1" spans="1:14">
      <c r="A3983" s="334">
        <f>档案!A3982</f>
        <v>0</v>
      </c>
      <c r="B3983" s="334">
        <f ca="1" t="shared" si="635"/>
        <v>1</v>
      </c>
      <c r="D3983" s="334">
        <f ca="1" t="shared" si="643"/>
        <v>16</v>
      </c>
      <c r="E3983" s="327">
        <f ca="1" t="shared" si="644"/>
        <v>105</v>
      </c>
      <c r="F3983" s="327" t="str">
        <f ca="1">VLOOKUP(D3983,档案!A:C,3,FALSE)</f>
        <v>武汉开明</v>
      </c>
      <c r="G3983" s="338" t="str">
        <f ca="1">VLOOKUP(D3983,档案!A:B,2,FALSE)</f>
        <v>电子承兑汇票</v>
      </c>
      <c r="H3983" s="328">
        <f ca="1" t="shared" si="636"/>
        <v>45799</v>
      </c>
      <c r="I3983" s="344" t="str">
        <f ca="1" t="shared" si="637"/>
        <v>武汉华夏转武汉国兰商贸有限公司银行承兑汇票1张贴现</v>
      </c>
      <c r="J3983" s="344" t="str">
        <f ca="1" t="shared" si="638"/>
        <v>转出他行或提现</v>
      </c>
      <c r="K3983" s="345">
        <f ca="1" t="shared" si="639"/>
        <v>0</v>
      </c>
      <c r="L3983" s="345">
        <f ca="1" t="shared" si="640"/>
        <v>19665</v>
      </c>
      <c r="M3983" s="345">
        <f ca="1" t="shared" si="641"/>
        <v>119796.99</v>
      </c>
      <c r="N3983" s="345">
        <f ca="1" t="shared" si="642"/>
        <v>0</v>
      </c>
    </row>
    <row r="3984" ht="14.25" hidden="1" spans="1:14">
      <c r="A3984" s="334">
        <f>档案!A3983</f>
        <v>0</v>
      </c>
      <c r="B3984" s="334">
        <f ca="1" t="shared" si="635"/>
        <v>1</v>
      </c>
      <c r="D3984" s="334">
        <f ca="1" t="shared" si="643"/>
        <v>16</v>
      </c>
      <c r="E3984" s="327">
        <f ca="1" t="shared" si="644"/>
        <v>106</v>
      </c>
      <c r="F3984" s="327" t="str">
        <f ca="1">VLOOKUP(D3984,档案!A:C,3,FALSE)</f>
        <v>武汉开明</v>
      </c>
      <c r="G3984" s="338" t="str">
        <f ca="1">VLOOKUP(D3984,档案!A:B,2,FALSE)</f>
        <v>电子承兑汇票</v>
      </c>
      <c r="H3984" s="328">
        <f ca="1" t="shared" si="636"/>
        <v>45799</v>
      </c>
      <c r="I3984" s="344" t="str">
        <f ca="1" t="shared" si="637"/>
        <v>武汉华夏转武汉国兰商贸有限公司银行承兑汇票1张贴现</v>
      </c>
      <c r="J3984" s="344" t="str">
        <f ca="1" t="shared" si="638"/>
        <v>转出他行或提现</v>
      </c>
      <c r="K3984" s="345">
        <f ca="1" t="shared" si="639"/>
        <v>0</v>
      </c>
      <c r="L3984" s="345">
        <f ca="1" t="shared" si="640"/>
        <v>15000</v>
      </c>
      <c r="M3984" s="345">
        <f ca="1" t="shared" si="641"/>
        <v>104796.99</v>
      </c>
      <c r="N3984" s="345">
        <f ca="1" t="shared" si="642"/>
        <v>0</v>
      </c>
    </row>
    <row r="3985" ht="14.25" hidden="1" spans="1:14">
      <c r="A3985" s="334">
        <f>档案!A3984</f>
        <v>0</v>
      </c>
      <c r="B3985" s="334">
        <f ca="1" t="shared" si="635"/>
        <v>1</v>
      </c>
      <c r="D3985" s="334">
        <f ca="1" t="shared" si="643"/>
        <v>16</v>
      </c>
      <c r="E3985" s="327">
        <f ca="1" t="shared" si="644"/>
        <v>107</v>
      </c>
      <c r="F3985" s="327" t="str">
        <f ca="1">VLOOKUP(D3985,档案!A:C,3,FALSE)</f>
        <v>武汉开明</v>
      </c>
      <c r="G3985" s="338" t="str">
        <f ca="1">VLOOKUP(D3985,档案!A:B,2,FALSE)</f>
        <v>电子承兑汇票</v>
      </c>
      <c r="H3985" s="328">
        <f ca="1" t="shared" si="636"/>
        <v>45799</v>
      </c>
      <c r="I3985" s="344" t="str">
        <f ca="1" t="shared" si="637"/>
        <v>武汉浦发转武汉国兰商贸有限公司银行承兑汇票1张贴现</v>
      </c>
      <c r="J3985" s="344" t="str">
        <f ca="1" t="shared" si="638"/>
        <v>转出他行或提现</v>
      </c>
      <c r="K3985" s="345">
        <f ca="1" t="shared" si="639"/>
        <v>0</v>
      </c>
      <c r="L3985" s="345">
        <f ca="1" t="shared" si="640"/>
        <v>17160</v>
      </c>
      <c r="M3985" s="345">
        <f ca="1" t="shared" si="641"/>
        <v>87636.9899999996</v>
      </c>
      <c r="N3985" s="345">
        <f ca="1" t="shared" si="642"/>
        <v>0</v>
      </c>
    </row>
    <row r="3986" ht="14.25" hidden="1" spans="1:14">
      <c r="A3986" s="334">
        <f>档案!A3985</f>
        <v>0</v>
      </c>
      <c r="B3986" s="334">
        <f ca="1" t="shared" si="635"/>
        <v>1</v>
      </c>
      <c r="D3986" s="334">
        <f ca="1" t="shared" si="643"/>
        <v>16</v>
      </c>
      <c r="E3986" s="327">
        <f ca="1" t="shared" si="644"/>
        <v>108</v>
      </c>
      <c r="F3986" s="327" t="str">
        <f ca="1">VLOOKUP(D3986,档案!A:C,3,FALSE)</f>
        <v>武汉开明</v>
      </c>
      <c r="G3986" s="338" t="str">
        <f ca="1">VLOOKUP(D3986,档案!A:B,2,FALSE)</f>
        <v>电子承兑汇票</v>
      </c>
      <c r="H3986" s="328">
        <f ca="1" t="shared" si="636"/>
        <v>45804</v>
      </c>
      <c r="I3986" s="344" t="str">
        <f ca="1" t="shared" si="637"/>
        <v>武汉浦发银行承兑汇票结清</v>
      </c>
      <c r="J3986" s="344" t="str">
        <f ca="1" t="shared" si="638"/>
        <v>转出他行或提现</v>
      </c>
      <c r="K3986" s="345">
        <f ca="1" t="shared" si="639"/>
        <v>0</v>
      </c>
      <c r="L3986" s="345">
        <f ca="1" t="shared" si="640"/>
        <v>12802</v>
      </c>
      <c r="M3986" s="345">
        <f ca="1" t="shared" si="641"/>
        <v>74834.9899999996</v>
      </c>
      <c r="N3986" s="345">
        <f ca="1" t="shared" si="642"/>
        <v>0</v>
      </c>
    </row>
    <row r="3987" ht="14.25" hidden="1" spans="1:14">
      <c r="A3987" s="334">
        <f>档案!A3986</f>
        <v>0</v>
      </c>
      <c r="B3987" s="334">
        <f ca="1" t="shared" si="635"/>
        <v>1</v>
      </c>
      <c r="D3987" s="334">
        <f ca="1" t="shared" si="643"/>
        <v>16</v>
      </c>
      <c r="E3987" s="327">
        <f ca="1" t="shared" si="644"/>
        <v>109</v>
      </c>
      <c r="F3987" s="327" t="str">
        <f ca="1">VLOOKUP(D3987,档案!A:C,3,FALSE)</f>
        <v>武汉开明</v>
      </c>
      <c r="G3987" s="338" t="str">
        <f ca="1">VLOOKUP(D3987,档案!A:B,2,FALSE)</f>
        <v>电子承兑汇票</v>
      </c>
      <c r="H3987" s="328">
        <f ca="1" t="shared" si="636"/>
        <v>45804</v>
      </c>
      <c r="I3987" s="344" t="str">
        <f ca="1" t="shared" si="637"/>
        <v>武汉光大收到重庆綦江西南水泥有限公司银行承兑汇票，票号：531310001201020250508100607909387679212-387781369</v>
      </c>
      <c r="J3987" s="344" t="str">
        <f ca="1" t="shared" si="638"/>
        <v>营业回款</v>
      </c>
      <c r="K3987" s="345">
        <f ca="1" t="shared" si="639"/>
        <v>1021.58</v>
      </c>
      <c r="L3987" s="345">
        <f ca="1" t="shared" si="640"/>
        <v>0</v>
      </c>
      <c r="M3987" s="345">
        <f ca="1" t="shared" si="641"/>
        <v>75856.5699999996</v>
      </c>
      <c r="N3987" s="345">
        <f ca="1" t="shared" si="642"/>
        <v>0</v>
      </c>
    </row>
    <row r="3988" ht="14.25" hidden="1" spans="1:14">
      <c r="A3988" s="334">
        <f>档案!A3987</f>
        <v>0</v>
      </c>
      <c r="B3988" s="334">
        <f ca="1" t="shared" si="635"/>
        <v>1</v>
      </c>
      <c r="D3988" s="334">
        <f ca="1" t="shared" si="643"/>
        <v>16</v>
      </c>
      <c r="E3988" s="327">
        <f ca="1" t="shared" si="644"/>
        <v>110</v>
      </c>
      <c r="F3988" s="327" t="str">
        <f ca="1">VLOOKUP(D3988,档案!A:C,3,FALSE)</f>
        <v>武汉开明</v>
      </c>
      <c r="G3988" s="338" t="str">
        <f ca="1">VLOOKUP(D3988,档案!A:B,2,FALSE)</f>
        <v>电子承兑汇票</v>
      </c>
      <c r="H3988" s="328">
        <f ca="1" t="shared" si="636"/>
        <v>45805</v>
      </c>
      <c r="I3988" s="344" t="str">
        <f ca="1" t="shared" si="637"/>
        <v>武汉华夏收到湖北双环科技股份有限公司银行承兑汇票，票号:510333204020920250326001636201405099753-406729752</v>
      </c>
      <c r="J3988" s="344" t="str">
        <f ca="1" t="shared" si="638"/>
        <v>营业回款</v>
      </c>
      <c r="K3988" s="345">
        <f ca="1" t="shared" si="639"/>
        <v>16300</v>
      </c>
      <c r="L3988" s="345">
        <f ca="1" t="shared" si="640"/>
        <v>0</v>
      </c>
      <c r="M3988" s="345">
        <f ca="1" t="shared" si="641"/>
        <v>92156.5699999996</v>
      </c>
      <c r="N3988" s="345">
        <f ca="1" t="shared" si="642"/>
        <v>0</v>
      </c>
    </row>
    <row r="3989" ht="14.25" hidden="1" spans="1:14">
      <c r="A3989" s="334">
        <f>档案!A3988</f>
        <v>0</v>
      </c>
      <c r="B3989" s="334">
        <f ca="1" t="shared" si="635"/>
        <v>1</v>
      </c>
      <c r="D3989" s="334">
        <f ca="1" t="shared" si="643"/>
        <v>16</v>
      </c>
      <c r="E3989" s="327">
        <f ca="1" t="shared" si="644"/>
        <v>111</v>
      </c>
      <c r="F3989" s="327" t="str">
        <f ca="1">VLOOKUP(D3989,档案!A:C,3,FALSE)</f>
        <v>武汉开明</v>
      </c>
      <c r="G3989" s="338" t="str">
        <f ca="1">VLOOKUP(D3989,档案!A:B,2,FALSE)</f>
        <v>电子承兑汇票</v>
      </c>
      <c r="H3989" s="328">
        <f ca="1" t="shared" si="636"/>
        <v>45806</v>
      </c>
      <c r="I3989" s="344" t="str">
        <f ca="1" t="shared" si="637"/>
        <v>武汉华夏收到湖南耒阳南方水泥有限公司银行承兑汇票，票据：53135540060332025042210080314513435178-25435177</v>
      </c>
      <c r="J3989" s="344" t="str">
        <f ca="1" t="shared" si="638"/>
        <v>营业回款</v>
      </c>
      <c r="K3989" s="345">
        <f ca="1" t="shared" si="639"/>
        <v>120000</v>
      </c>
      <c r="L3989" s="345">
        <f ca="1" t="shared" si="640"/>
        <v>0</v>
      </c>
      <c r="M3989" s="345">
        <f ca="1" t="shared" si="641"/>
        <v>212156.57</v>
      </c>
      <c r="N3989" s="345">
        <f ca="1" t="shared" si="642"/>
        <v>0</v>
      </c>
    </row>
    <row r="3990" ht="14.25" hidden="1" spans="1:14">
      <c r="A3990" s="334">
        <f>档案!A3989</f>
        <v>0</v>
      </c>
      <c r="B3990" s="334">
        <f ca="1" t="shared" si="635"/>
        <v>1</v>
      </c>
      <c r="D3990" s="334">
        <f ca="1" t="shared" si="643"/>
        <v>16</v>
      </c>
      <c r="E3990" s="327">
        <f ca="1" t="shared" si="644"/>
        <v>112</v>
      </c>
      <c r="F3990" s="327" t="str">
        <f ca="1">VLOOKUP(D3990,档案!A:C,3,FALSE)</f>
        <v>武汉开明</v>
      </c>
      <c r="G3990" s="338" t="str">
        <f ca="1">VLOOKUP(D3990,档案!A:B,2,FALSE)</f>
        <v>电子承兑汇票</v>
      </c>
      <c r="H3990" s="328">
        <f ca="1" t="shared" si="636"/>
        <v>45806</v>
      </c>
      <c r="I3990" s="344" t="str">
        <f ca="1" t="shared" si="637"/>
        <v>武汉浦发收到安钢集团信阳钢铁有限责任公司银行承兑汇票，票号：531049100018120250527102246285000240000001-000250000000</v>
      </c>
      <c r="J3990" s="344" t="str">
        <f ca="1" t="shared" si="638"/>
        <v>营业回款</v>
      </c>
      <c r="K3990" s="345">
        <f ca="1" t="shared" si="639"/>
        <v>100000</v>
      </c>
      <c r="L3990" s="345">
        <f ca="1" t="shared" si="640"/>
        <v>0</v>
      </c>
      <c r="M3990" s="345">
        <f ca="1" t="shared" si="641"/>
        <v>312156.57</v>
      </c>
      <c r="N3990" s="345">
        <f ca="1" t="shared" si="642"/>
        <v>0</v>
      </c>
    </row>
    <row r="3991" ht="14.25" hidden="1" spans="1:14">
      <c r="A3991" s="334">
        <f>档案!A3990</f>
        <v>0</v>
      </c>
      <c r="B3991" s="334">
        <f ca="1" t="shared" si="635"/>
        <v>1</v>
      </c>
      <c r="D3991" s="334">
        <f ca="1" t="shared" si="643"/>
        <v>16</v>
      </c>
      <c r="E3991" s="327">
        <f ca="1" t="shared" si="644"/>
        <v>113</v>
      </c>
      <c r="F3991" s="327" t="str">
        <f ca="1">VLOOKUP(D3991,档案!A:C,3,FALSE)</f>
        <v>武汉开明</v>
      </c>
      <c r="G3991" s="338" t="str">
        <f ca="1">VLOOKUP(D3991,档案!A:B,2,FALSE)</f>
        <v>电子承兑汇票</v>
      </c>
      <c r="H3991" s="328">
        <f ca="1" t="shared" si="636"/>
        <v>45807</v>
      </c>
      <c r="I3991" s="344" t="str">
        <f ca="1" t="shared" si="637"/>
        <v>票据贴现</v>
      </c>
      <c r="J3991" s="344" t="str">
        <f ca="1" t="shared" si="638"/>
        <v>转出他行或提现</v>
      </c>
      <c r="K3991" s="345">
        <f ca="1" t="shared" si="639"/>
        <v>0</v>
      </c>
      <c r="L3991" s="345">
        <f ca="1" t="shared" si="640"/>
        <v>256300</v>
      </c>
      <c r="M3991" s="345">
        <f ca="1" t="shared" si="641"/>
        <v>55856.5699999996</v>
      </c>
      <c r="N3991" s="345">
        <f ca="1" t="shared" si="642"/>
        <v>0</v>
      </c>
    </row>
    <row r="3992" ht="14.25" hidden="1" spans="1:14">
      <c r="A3992" s="334">
        <f>档案!A3991</f>
        <v>0</v>
      </c>
      <c r="B3992" s="334">
        <f ca="1" t="shared" si="635"/>
        <v>1</v>
      </c>
      <c r="D3992" s="334">
        <f ca="1" t="shared" si="643"/>
        <v>16</v>
      </c>
      <c r="E3992" s="327">
        <f ca="1" t="shared" si="644"/>
        <v>114</v>
      </c>
      <c r="F3992" s="327" t="str">
        <f ca="1">VLOOKUP(D3992,档案!A:C,3,FALSE)</f>
        <v>武汉开明</v>
      </c>
      <c r="G3992" s="338" t="str">
        <f ca="1">VLOOKUP(D3992,档案!A:B,2,FALSE)</f>
        <v>电子承兑汇票</v>
      </c>
      <c r="H3992" s="328">
        <f ca="1" t="shared" si="636"/>
        <v>45807</v>
      </c>
      <c r="I3992" s="344" t="str">
        <f ca="1" t="shared" si="637"/>
        <v>收到武汉信茂转武汉华夏银行承兑汇票1张</v>
      </c>
      <c r="J3992" s="344" t="str">
        <f ca="1" t="shared" si="638"/>
        <v>他行转入或存现</v>
      </c>
      <c r="K3992" s="345">
        <f ca="1" t="shared" si="639"/>
        <v>7317.95</v>
      </c>
      <c r="L3992" s="345">
        <f ca="1" t="shared" si="640"/>
        <v>0</v>
      </c>
      <c r="M3992" s="345">
        <f ca="1" t="shared" si="641"/>
        <v>63174.5199999996</v>
      </c>
      <c r="N3992" s="345">
        <f ca="1" t="shared" si="642"/>
        <v>0</v>
      </c>
    </row>
    <row r="3993" ht="14.25" hidden="1" spans="1:14">
      <c r="A3993" s="334">
        <f>档案!A3992</f>
        <v>0</v>
      </c>
      <c r="B3993" s="334">
        <f ca="1" t="shared" si="635"/>
        <v>1</v>
      </c>
      <c r="D3993" s="334">
        <f ca="1" t="shared" si="643"/>
        <v>16</v>
      </c>
      <c r="E3993" s="327">
        <f ca="1" t="shared" si="644"/>
        <v>115</v>
      </c>
      <c r="F3993" s="327" t="str">
        <f ca="1">VLOOKUP(D3993,档案!A:C,3,FALSE)</f>
        <v>武汉开明</v>
      </c>
      <c r="G3993" s="338" t="str">
        <f ca="1">VLOOKUP(D3993,档案!A:B,2,FALSE)</f>
        <v>电子承兑汇票</v>
      </c>
      <c r="H3993" s="328">
        <f ca="1" t="shared" si="636"/>
        <v>45807</v>
      </c>
      <c r="I3993" s="344" t="str">
        <f ca="1" t="shared" si="637"/>
        <v>收到湖北岚丹转武汉浦发银行承兑汇票1张</v>
      </c>
      <c r="J3993" s="344" t="str">
        <f ca="1" t="shared" si="638"/>
        <v>他行转入或存现</v>
      </c>
      <c r="K3993" s="345">
        <f ca="1" t="shared" si="639"/>
        <v>2735.73</v>
      </c>
      <c r="L3993" s="345">
        <f ca="1" t="shared" si="640"/>
        <v>0</v>
      </c>
      <c r="M3993" s="345">
        <f ca="1" t="shared" si="641"/>
        <v>65910.2499999996</v>
      </c>
      <c r="N3993" s="345">
        <f ca="1" t="shared" si="642"/>
        <v>0</v>
      </c>
    </row>
    <row r="3994" ht="14.25" hidden="1" spans="1:14">
      <c r="A3994" s="334">
        <f>档案!A3993</f>
        <v>0</v>
      </c>
      <c r="B3994" s="334">
        <f ca="1" t="shared" si="635"/>
        <v>1</v>
      </c>
      <c r="D3994" s="334">
        <f ca="1" t="shared" si="643"/>
        <v>16</v>
      </c>
      <c r="E3994" s="327">
        <f ca="1" t="shared" si="644"/>
        <v>116</v>
      </c>
      <c r="F3994" s="327" t="str">
        <f ca="1">VLOOKUP(D3994,档案!A:C,3,FALSE)</f>
        <v>武汉开明</v>
      </c>
      <c r="G3994" s="338" t="str">
        <f ca="1">VLOOKUP(D3994,档案!A:B,2,FALSE)</f>
        <v>电子承兑汇票</v>
      </c>
      <c r="H3994" s="328">
        <f ca="1" t="shared" si="636"/>
        <v>45807</v>
      </c>
      <c r="I3994" s="344" t="str">
        <f ca="1" t="shared" si="637"/>
        <v>武汉华夏转生产部李权智用款莱芜钢铁托轮轴承采购费付山东万古轴承有限公司（付承兑）--公司</v>
      </c>
      <c r="J3994" s="344" t="str">
        <f ca="1" t="shared" si="638"/>
        <v>项目成本</v>
      </c>
      <c r="K3994" s="345">
        <f ca="1" t="shared" si="639"/>
        <v>0</v>
      </c>
      <c r="L3994" s="345">
        <f ca="1" t="shared" si="640"/>
        <v>7317.95</v>
      </c>
      <c r="M3994" s="345">
        <f ca="1" t="shared" si="641"/>
        <v>58592.2999999996</v>
      </c>
      <c r="N3994" s="345">
        <f ca="1" t="shared" si="642"/>
        <v>0</v>
      </c>
    </row>
    <row r="3995" ht="14.25" hidden="1" spans="1:14">
      <c r="A3995" s="334">
        <f>档案!A3994</f>
        <v>0</v>
      </c>
      <c r="B3995" s="334">
        <f ca="1" t="shared" si="635"/>
        <v>1</v>
      </c>
      <c r="D3995" s="334">
        <f ca="1" t="shared" si="643"/>
        <v>16</v>
      </c>
      <c r="E3995" s="327">
        <f ca="1" t="shared" si="644"/>
        <v>117</v>
      </c>
      <c r="F3995" s="327" t="str">
        <f ca="1">VLOOKUP(D3995,档案!A:C,3,FALSE)</f>
        <v>武汉开明</v>
      </c>
      <c r="G3995" s="338" t="str">
        <f ca="1">VLOOKUP(D3995,档案!A:B,2,FALSE)</f>
        <v>电子承兑汇票</v>
      </c>
      <c r="H3995" s="328">
        <f ca="1" t="shared" si="636"/>
        <v>45807</v>
      </c>
      <c r="I3995" s="344" t="str">
        <f ca="1" t="shared" si="637"/>
        <v>武汉华夏转生产部李权智用款莱芜钢铁托轮轴承采购费付山东万古轴承有限公司（付承兑）--公司</v>
      </c>
      <c r="J3995" s="344" t="str">
        <f ca="1" t="shared" si="638"/>
        <v>项目成本</v>
      </c>
      <c r="K3995" s="345">
        <f ca="1" t="shared" si="639"/>
        <v>0</v>
      </c>
      <c r="L3995" s="345">
        <f ca="1" t="shared" si="640"/>
        <v>5000</v>
      </c>
      <c r="M3995" s="345">
        <f ca="1" t="shared" si="641"/>
        <v>53592.2999999996</v>
      </c>
      <c r="N3995" s="345">
        <f ca="1" t="shared" si="642"/>
        <v>0</v>
      </c>
    </row>
    <row r="3996" ht="14.25" hidden="1" spans="1:14">
      <c r="A3996" s="334">
        <f>档案!A3995</f>
        <v>0</v>
      </c>
      <c r="B3996" s="334">
        <f ca="1" t="shared" si="635"/>
        <v>1</v>
      </c>
      <c r="D3996" s="334">
        <f ca="1" t="shared" si="643"/>
        <v>16</v>
      </c>
      <c r="E3996" s="327">
        <f ca="1" t="shared" si="644"/>
        <v>118</v>
      </c>
      <c r="F3996" s="327" t="str">
        <f ca="1">VLOOKUP(D3996,档案!A:C,3,FALSE)</f>
        <v>武汉开明</v>
      </c>
      <c r="G3996" s="338" t="str">
        <f ca="1">VLOOKUP(D3996,档案!A:B,2,FALSE)</f>
        <v>电子承兑汇票</v>
      </c>
      <c r="H3996" s="328">
        <f ca="1" t="shared" si="636"/>
        <v>45807</v>
      </c>
      <c r="I3996" s="344" t="str">
        <f ca="1" t="shared" si="637"/>
        <v>武汉浦发转生产部李权智用款莱芜钢铁托轮轴承采购费付山东万古轴承有限公司（付承兑）--公司</v>
      </c>
      <c r="J3996" s="344" t="str">
        <f ca="1" t="shared" si="638"/>
        <v>项目成本</v>
      </c>
      <c r="K3996" s="345">
        <f ca="1" t="shared" si="639"/>
        <v>0</v>
      </c>
      <c r="L3996" s="345">
        <f ca="1" t="shared" si="640"/>
        <v>8776.11</v>
      </c>
      <c r="M3996" s="345">
        <f ca="1" t="shared" si="641"/>
        <v>44816.1899999996</v>
      </c>
      <c r="N3996" s="345">
        <f ca="1" t="shared" si="642"/>
        <v>0</v>
      </c>
    </row>
    <row r="3997" ht="14.25" hidden="1" spans="1:14">
      <c r="A3997" s="334">
        <f>档案!A3996</f>
        <v>0</v>
      </c>
      <c r="B3997" s="334">
        <f ca="1" t="shared" si="635"/>
        <v>1</v>
      </c>
      <c r="D3997" s="334">
        <f ca="1" t="shared" si="643"/>
        <v>16</v>
      </c>
      <c r="E3997" s="327">
        <f ca="1" t="shared" si="644"/>
        <v>119</v>
      </c>
      <c r="F3997" s="327" t="str">
        <f ca="1">VLOOKUP(D3997,档案!A:C,3,FALSE)</f>
        <v>武汉开明</v>
      </c>
      <c r="G3997" s="338" t="str">
        <f ca="1">VLOOKUP(D3997,档案!A:B,2,FALSE)</f>
        <v>电子承兑汇票</v>
      </c>
      <c r="H3997" s="328">
        <f ca="1" t="shared" si="636"/>
        <v>45807</v>
      </c>
      <c r="I3997" s="344" t="str">
        <f ca="1" t="shared" si="637"/>
        <v>武汉浦发转生产部李权智用款莱芜钢铁托轮轴承采购费付山东万古轴承有限公司（付承兑）--公司</v>
      </c>
      <c r="J3997" s="344" t="str">
        <f ca="1" t="shared" si="638"/>
        <v>项目成本</v>
      </c>
      <c r="K3997" s="345">
        <f ca="1" t="shared" si="639"/>
        <v>0</v>
      </c>
      <c r="L3997" s="345">
        <f ca="1" t="shared" si="640"/>
        <v>2735.73</v>
      </c>
      <c r="M3997" s="345">
        <f ca="1" t="shared" si="641"/>
        <v>42080.4599999996</v>
      </c>
      <c r="N3997" s="345">
        <f ca="1" t="shared" si="642"/>
        <v>0</v>
      </c>
    </row>
    <row r="3998" ht="14.25" hidden="1" spans="1:14">
      <c r="A3998" s="334">
        <f>档案!A3997</f>
        <v>0</v>
      </c>
      <c r="B3998" s="334">
        <f ca="1" t="shared" si="635"/>
        <v>1</v>
      </c>
      <c r="D3998" s="334">
        <f ca="1" t="shared" si="643"/>
        <v>16</v>
      </c>
      <c r="E3998" s="327">
        <f ca="1" t="shared" si="644"/>
        <v>120</v>
      </c>
      <c r="F3998" s="327" t="str">
        <f ca="1">VLOOKUP(D3998,档案!A:C,3,FALSE)</f>
        <v>武汉开明</v>
      </c>
      <c r="G3998" s="338" t="str">
        <f ca="1">VLOOKUP(D3998,档案!A:B,2,FALSE)</f>
        <v>电子承兑汇票</v>
      </c>
      <c r="H3998" s="328">
        <f ca="1" t="shared" si="636"/>
        <v>45807</v>
      </c>
      <c r="I3998" s="344" t="str">
        <f ca="1" t="shared" si="637"/>
        <v>武汉光大转生产部李权智用款莱芜钢铁托轮轴承采购费付山东万古轴承有限公司（付承兑）--公司</v>
      </c>
      <c r="J3998" s="344" t="str">
        <f ca="1" t="shared" si="638"/>
        <v>项目成本</v>
      </c>
      <c r="K3998" s="345">
        <f ca="1" t="shared" si="639"/>
        <v>0</v>
      </c>
      <c r="L3998" s="345">
        <f ca="1" t="shared" si="640"/>
        <v>6657.29</v>
      </c>
      <c r="M3998" s="345">
        <f ca="1" t="shared" si="641"/>
        <v>35423.1699999996</v>
      </c>
      <c r="N3998" s="345">
        <f ca="1" t="shared" si="642"/>
        <v>0</v>
      </c>
    </row>
    <row r="3999" ht="14.25" hidden="1" spans="1:14">
      <c r="A3999" s="334">
        <f>档案!A3998</f>
        <v>0</v>
      </c>
      <c r="B3999" s="334">
        <f ca="1" t="shared" si="635"/>
        <v>1</v>
      </c>
      <c r="D3999" s="334">
        <f ca="1" t="shared" si="643"/>
        <v>16</v>
      </c>
      <c r="E3999" s="327">
        <f ca="1" t="shared" si="644"/>
        <v>121</v>
      </c>
      <c r="F3999" s="327" t="str">
        <f ca="1">VLOOKUP(D3999,档案!A:C,3,FALSE)</f>
        <v>武汉开明</v>
      </c>
      <c r="G3999" s="338" t="str">
        <f ca="1">VLOOKUP(D3999,档案!A:B,2,FALSE)</f>
        <v>电子承兑汇票</v>
      </c>
      <c r="H3999" s="328">
        <f ca="1" t="shared" si="636"/>
        <v>45807</v>
      </c>
      <c r="I3999" s="344" t="str">
        <f ca="1" t="shared" si="637"/>
        <v>武汉光大转生产部李权智用款莱芜钢铁托轮轴承采购费付山东万古轴承有限公司（付承兑）--公司</v>
      </c>
      <c r="J3999" s="344" t="str">
        <f ca="1" t="shared" si="638"/>
        <v>项目成本</v>
      </c>
      <c r="K3999" s="345">
        <f ca="1" t="shared" si="639"/>
        <v>0</v>
      </c>
      <c r="L3999" s="345">
        <f ca="1" t="shared" si="640"/>
        <v>4601.59</v>
      </c>
      <c r="M3999" s="345">
        <f ca="1" t="shared" si="641"/>
        <v>30821.5799999996</v>
      </c>
      <c r="N3999" s="345">
        <f ca="1" t="shared" si="642"/>
        <v>0</v>
      </c>
    </row>
    <row r="4000" ht="14.25" hidden="1" spans="1:14">
      <c r="A4000" s="334">
        <f>档案!A3999</f>
        <v>0</v>
      </c>
      <c r="B4000" s="334">
        <f ca="1" t="shared" si="635"/>
        <v>1</v>
      </c>
      <c r="D4000" s="334">
        <f ca="1" t="shared" si="643"/>
        <v>16</v>
      </c>
      <c r="E4000" s="327">
        <f ca="1" t="shared" si="644"/>
        <v>122</v>
      </c>
      <c r="F4000" s="327" t="str">
        <f ca="1">VLOOKUP(D4000,档案!A:C,3,FALSE)</f>
        <v>武汉开明</v>
      </c>
      <c r="G4000" s="338" t="str">
        <f ca="1">VLOOKUP(D4000,档案!A:B,2,FALSE)</f>
        <v>电子承兑汇票</v>
      </c>
      <c r="H4000" s="328">
        <f ca="1" t="shared" si="636"/>
        <v>45807</v>
      </c>
      <c r="I4000" s="344" t="str">
        <f ca="1" t="shared" si="637"/>
        <v>武汉光大转生产部李权智用款莱芜钢铁托轮轴承采购费付山东万古轴承有限公司（付承兑）--公司</v>
      </c>
      <c r="J4000" s="344" t="str">
        <f ca="1" t="shared" si="638"/>
        <v>项目成本</v>
      </c>
      <c r="K4000" s="345">
        <f ca="1" t="shared" si="639"/>
        <v>0</v>
      </c>
      <c r="L4000" s="345">
        <f ca="1" t="shared" si="640"/>
        <v>1021.58</v>
      </c>
      <c r="M4000" s="345">
        <f ca="1" t="shared" si="641"/>
        <v>29799.9999999996</v>
      </c>
      <c r="N4000" s="345">
        <f ca="1" t="shared" si="642"/>
        <v>0</v>
      </c>
    </row>
    <row r="4001" ht="14.25" hidden="1" spans="1:14">
      <c r="A4001" s="334">
        <f>档案!A4000</f>
        <v>0</v>
      </c>
      <c r="B4001" s="334">
        <f ca="1" t="shared" si="635"/>
        <v>1</v>
      </c>
      <c r="D4001" s="334">
        <f ca="1" t="shared" si="643"/>
        <v>16</v>
      </c>
      <c r="E4001" s="327">
        <f ca="1" t="shared" si="644"/>
        <v>123</v>
      </c>
      <c r="F4001" s="327" t="str">
        <f ca="1">VLOOKUP(D4001,档案!A:C,3,FALSE)</f>
        <v>武汉开明</v>
      </c>
      <c r="G4001" s="338" t="str">
        <f ca="1">VLOOKUP(D4001,档案!A:B,2,FALSE)</f>
        <v>电子承兑汇票</v>
      </c>
      <c r="H4001" s="328">
        <f ca="1" t="shared" si="636"/>
        <v>45817</v>
      </c>
      <c r="I4001" s="344" t="str">
        <f ca="1" t="shared" si="637"/>
        <v>武汉华夏收到湖北京兰水泥集团有限公司银行承兑汇票1张</v>
      </c>
      <c r="J4001" s="344" t="str">
        <f ca="1" t="shared" si="638"/>
        <v>营业回款</v>
      </c>
      <c r="K4001" s="345">
        <f ca="1" t="shared" si="639"/>
        <v>75900</v>
      </c>
      <c r="L4001" s="345">
        <f ca="1" t="shared" si="640"/>
        <v>0</v>
      </c>
      <c r="M4001" s="345">
        <f ca="1" t="shared" si="641"/>
        <v>105700</v>
      </c>
      <c r="N4001" s="345">
        <f ca="1" t="shared" si="642"/>
        <v>0</v>
      </c>
    </row>
    <row r="4002" ht="14.25" hidden="1" spans="1:14">
      <c r="A4002" s="334">
        <f>档案!A4001</f>
        <v>0</v>
      </c>
      <c r="B4002" s="334">
        <f ca="1" t="shared" si="635"/>
        <v>1</v>
      </c>
      <c r="D4002" s="334">
        <f ca="1" t="shared" si="643"/>
        <v>16</v>
      </c>
      <c r="E4002" s="327">
        <f ca="1" t="shared" si="644"/>
        <v>124</v>
      </c>
      <c r="F4002" s="327" t="str">
        <f ca="1">VLOOKUP(D4002,档案!A:C,3,FALSE)</f>
        <v>武汉开明</v>
      </c>
      <c r="G4002" s="338" t="str">
        <f ca="1">VLOOKUP(D4002,档案!A:B,2,FALSE)</f>
        <v>电子承兑汇票</v>
      </c>
      <c r="H4002" s="328">
        <f ca="1" t="shared" si="636"/>
        <v>45818</v>
      </c>
      <c r="I4002" s="344" t="str">
        <f ca="1" t="shared" si="637"/>
        <v>武汉浦发收到武汉美腾斯科技有限公司银行承兑汇票1张</v>
      </c>
      <c r="J4002" s="344" t="str">
        <f ca="1" t="shared" si="638"/>
        <v>营业回款</v>
      </c>
      <c r="K4002" s="345">
        <f ca="1" t="shared" si="639"/>
        <v>15000</v>
      </c>
      <c r="L4002" s="345">
        <f ca="1" t="shared" si="640"/>
        <v>0</v>
      </c>
      <c r="M4002" s="345">
        <f ca="1" t="shared" si="641"/>
        <v>120700</v>
      </c>
      <c r="N4002" s="345">
        <f ca="1" t="shared" si="642"/>
        <v>0</v>
      </c>
    </row>
    <row r="4003" ht="14.25" hidden="1" spans="1:14">
      <c r="A4003" s="334">
        <f>档案!A4002</f>
        <v>0</v>
      </c>
      <c r="B4003" s="334">
        <f ca="1" t="shared" si="635"/>
        <v>1</v>
      </c>
      <c r="D4003" s="334">
        <f ca="1" t="shared" si="643"/>
        <v>16</v>
      </c>
      <c r="E4003" s="327">
        <f ca="1" t="shared" si="644"/>
        <v>125</v>
      </c>
      <c r="F4003" s="327" t="str">
        <f ca="1">VLOOKUP(D4003,档案!A:C,3,FALSE)</f>
        <v>武汉开明</v>
      </c>
      <c r="G4003" s="338" t="str">
        <f ca="1">VLOOKUP(D4003,档案!A:B,2,FALSE)</f>
        <v>电子承兑汇票</v>
      </c>
      <c r="H4003" s="328">
        <f ca="1" t="shared" si="636"/>
        <v>45820</v>
      </c>
      <c r="I4003" s="344" t="str">
        <f ca="1" t="shared" si="637"/>
        <v>武汉华夏转生产部李权智用款莱芜钢铁托轮轴承采购费付山东万古轴承有限公司（付承兑）--公司</v>
      </c>
      <c r="J4003" s="344" t="str">
        <f ca="1" t="shared" si="638"/>
        <v>项目成本</v>
      </c>
      <c r="K4003" s="345">
        <f ca="1" t="shared" si="639"/>
        <v>0</v>
      </c>
      <c r="L4003" s="345">
        <f ca="1" t="shared" si="640"/>
        <v>29800</v>
      </c>
      <c r="M4003" s="345">
        <f ca="1" t="shared" si="641"/>
        <v>90899.9999999996</v>
      </c>
      <c r="N4003" s="345">
        <f ca="1" t="shared" si="642"/>
        <v>0</v>
      </c>
    </row>
    <row r="4004" ht="14.25" hidden="1" spans="1:14">
      <c r="A4004" s="334">
        <f>档案!A4003</f>
        <v>0</v>
      </c>
      <c r="B4004" s="334">
        <f ca="1" t="shared" si="635"/>
        <v>1</v>
      </c>
      <c r="D4004" s="334">
        <f ca="1" t="shared" si="643"/>
        <v>16</v>
      </c>
      <c r="E4004" s="327">
        <f ca="1" t="shared" si="644"/>
        <v>126</v>
      </c>
      <c r="F4004" s="327" t="str">
        <f ca="1">VLOOKUP(D4004,档案!A:C,3,FALSE)</f>
        <v>武汉开明</v>
      </c>
      <c r="G4004" s="338" t="str">
        <f ca="1">VLOOKUP(D4004,档案!A:B,2,FALSE)</f>
        <v>电子承兑汇票</v>
      </c>
      <c r="H4004" s="328">
        <f ca="1" t="shared" si="636"/>
        <v>45820</v>
      </c>
      <c r="I4004" s="344" t="str">
        <f ca="1" t="shared" si="637"/>
        <v>武汉浦发收到四川峨胜水泥集团股份有限公司银行承兑汇票，票号：531365107007520250314000512555001620500001-001621500000</v>
      </c>
      <c r="J4004" s="344" t="str">
        <f ca="1" t="shared" si="638"/>
        <v>营业回款</v>
      </c>
      <c r="K4004" s="345">
        <f ca="1" t="shared" si="639"/>
        <v>10000</v>
      </c>
      <c r="L4004" s="345">
        <f ca="1" t="shared" si="640"/>
        <v>0</v>
      </c>
      <c r="M4004" s="345">
        <f ca="1" t="shared" si="641"/>
        <v>100900</v>
      </c>
      <c r="N4004" s="345">
        <f ca="1" t="shared" si="642"/>
        <v>0</v>
      </c>
    </row>
    <row r="4005" ht="14.25" hidden="1" spans="1:14">
      <c r="A4005" s="334">
        <f>档案!A4004</f>
        <v>0</v>
      </c>
      <c r="B4005" s="334">
        <f ca="1" t="shared" si="635"/>
        <v>1</v>
      </c>
      <c r="D4005" s="334">
        <f ca="1" t="shared" si="643"/>
        <v>16</v>
      </c>
      <c r="E4005" s="327">
        <f ca="1" t="shared" si="644"/>
        <v>127</v>
      </c>
      <c r="F4005" s="327" t="str">
        <f ca="1">VLOOKUP(D4005,档案!A:C,3,FALSE)</f>
        <v>武汉开明</v>
      </c>
      <c r="G4005" s="338" t="str">
        <f ca="1">VLOOKUP(D4005,档案!A:B,2,FALSE)</f>
        <v>电子承兑汇票</v>
      </c>
      <c r="H4005" s="328">
        <f ca="1" t="shared" si="636"/>
        <v>45820</v>
      </c>
      <c r="I4005" s="344" t="str">
        <f ca="1" t="shared" si="637"/>
        <v>武汉浦发收到四川峨胜水泥集团股份有限公司银行承兑汇票，票号：532330100001920250606000906473002126000001-002141000000</v>
      </c>
      <c r="J4005" s="344" t="str">
        <f ca="1" t="shared" si="638"/>
        <v>营业回款</v>
      </c>
      <c r="K4005" s="345">
        <f ca="1" t="shared" si="639"/>
        <v>150000</v>
      </c>
      <c r="L4005" s="345">
        <f ca="1" t="shared" si="640"/>
        <v>0</v>
      </c>
      <c r="M4005" s="345">
        <f ca="1" t="shared" si="641"/>
        <v>250900</v>
      </c>
      <c r="N4005" s="345">
        <f ca="1" t="shared" si="642"/>
        <v>0</v>
      </c>
    </row>
    <row r="4006" ht="14.25" hidden="1" spans="1:14">
      <c r="A4006" s="334">
        <f>档案!A4005</f>
        <v>0</v>
      </c>
      <c r="B4006" s="334">
        <f ca="1" t="shared" si="635"/>
        <v>1</v>
      </c>
      <c r="D4006" s="334">
        <f ca="1" t="shared" si="643"/>
        <v>16</v>
      </c>
      <c r="E4006" s="327">
        <f ca="1" t="shared" si="644"/>
        <v>128</v>
      </c>
      <c r="F4006" s="327" t="str">
        <f ca="1">VLOOKUP(D4006,档案!A:C,3,FALSE)</f>
        <v>武汉开明</v>
      </c>
      <c r="G4006" s="338" t="str">
        <f ca="1">VLOOKUP(D4006,档案!A:B,2,FALSE)</f>
        <v>电子承兑汇票</v>
      </c>
      <c r="H4006" s="328">
        <f ca="1" t="shared" si="636"/>
        <v>45820</v>
      </c>
      <c r="I4006" s="344" t="str">
        <f ca="1" t="shared" si="637"/>
        <v>武汉浦发转湖北工行西山银行承兑汇票1张</v>
      </c>
      <c r="J4006" s="344" t="str">
        <f ca="1" t="shared" si="638"/>
        <v>转出他行或提现</v>
      </c>
      <c r="K4006" s="345">
        <f ca="1" t="shared" si="639"/>
        <v>0</v>
      </c>
      <c r="L4006" s="345">
        <f ca="1" t="shared" si="640"/>
        <v>15000</v>
      </c>
      <c r="M4006" s="345">
        <f ca="1" t="shared" si="641"/>
        <v>235900</v>
      </c>
      <c r="N4006" s="345">
        <f ca="1" t="shared" si="642"/>
        <v>0</v>
      </c>
    </row>
    <row r="4007" ht="14.25" hidden="1" spans="1:14">
      <c r="A4007" s="334">
        <f>档案!A4006</f>
        <v>0</v>
      </c>
      <c r="B4007" s="334">
        <f ca="1" t="shared" si="635"/>
        <v>1</v>
      </c>
      <c r="D4007" s="334">
        <f ca="1" t="shared" si="643"/>
        <v>16</v>
      </c>
      <c r="E4007" s="327">
        <f ca="1" t="shared" si="644"/>
        <v>129</v>
      </c>
      <c r="F4007" s="327" t="str">
        <f ca="1">VLOOKUP(D4007,档案!A:C,3,FALSE)</f>
        <v>武汉开明</v>
      </c>
      <c r="G4007" s="338" t="str">
        <f ca="1">VLOOKUP(D4007,档案!A:B,2,FALSE)</f>
        <v>电子承兑汇票</v>
      </c>
      <c r="H4007" s="328">
        <f ca="1" t="shared" si="636"/>
        <v>45824</v>
      </c>
      <c r="I4007" s="344" t="str">
        <f ca="1" t="shared" si="637"/>
        <v>武汉华夏收到准格尔旗铸城水泥有限责任公司银行承兑汇票1张</v>
      </c>
      <c r="J4007" s="344" t="str">
        <f ca="1" t="shared" si="638"/>
        <v>营业回款</v>
      </c>
      <c r="K4007" s="345">
        <f ca="1" t="shared" si="639"/>
        <v>2300</v>
      </c>
      <c r="L4007" s="345">
        <f ca="1" t="shared" si="640"/>
        <v>0</v>
      </c>
      <c r="M4007" s="345">
        <f ca="1" t="shared" si="641"/>
        <v>238200</v>
      </c>
      <c r="N4007" s="345">
        <f ca="1" t="shared" si="642"/>
        <v>0</v>
      </c>
    </row>
    <row r="4008" ht="14.25" hidden="1" spans="1:14">
      <c r="A4008" s="334">
        <f>档案!A4007</f>
        <v>0</v>
      </c>
      <c r="B4008" s="334">
        <f ca="1" t="shared" si="635"/>
        <v>1</v>
      </c>
      <c r="D4008" s="334">
        <f ca="1" t="shared" si="643"/>
        <v>16</v>
      </c>
      <c r="E4008" s="327">
        <f ca="1" t="shared" si="644"/>
        <v>130</v>
      </c>
      <c r="F4008" s="327" t="str">
        <f ca="1">VLOOKUP(D4008,档案!A:C,3,FALSE)</f>
        <v>武汉开明</v>
      </c>
      <c r="G4008" s="338" t="str">
        <f ca="1">VLOOKUP(D4008,档案!A:B,2,FALSE)</f>
        <v>电子承兑汇票</v>
      </c>
      <c r="H4008" s="328">
        <f ca="1" t="shared" si="636"/>
        <v>45825</v>
      </c>
      <c r="I4008" s="344" t="str">
        <f ca="1" t="shared" si="637"/>
        <v>武汉华夏转湖北工行西山银行承兑汇票1张</v>
      </c>
      <c r="J4008" s="344" t="str">
        <f ca="1" t="shared" si="638"/>
        <v>转出他行或提现</v>
      </c>
      <c r="K4008" s="345">
        <f ca="1" t="shared" si="639"/>
        <v>0</v>
      </c>
      <c r="L4008" s="345">
        <f ca="1" t="shared" si="640"/>
        <v>46100</v>
      </c>
      <c r="M4008" s="345">
        <f ca="1" t="shared" si="641"/>
        <v>192100</v>
      </c>
      <c r="N4008" s="345">
        <f ca="1" t="shared" si="642"/>
        <v>0</v>
      </c>
    </row>
    <row r="4009" ht="14.25" hidden="1" spans="1:14">
      <c r="A4009" s="334">
        <f>档案!A4008</f>
        <v>0</v>
      </c>
      <c r="B4009" s="334">
        <f ca="1" t="shared" si="635"/>
        <v>1</v>
      </c>
      <c r="D4009" s="334">
        <f ca="1" t="shared" si="643"/>
        <v>16</v>
      </c>
      <c r="E4009" s="327">
        <f ca="1" t="shared" si="644"/>
        <v>131</v>
      </c>
      <c r="F4009" s="327" t="str">
        <f ca="1">VLOOKUP(D4009,档案!A:C,3,FALSE)</f>
        <v>武汉开明</v>
      </c>
      <c r="G4009" s="338" t="str">
        <f ca="1">VLOOKUP(D4009,档案!A:B,2,FALSE)</f>
        <v>电子承兑汇票</v>
      </c>
      <c r="H4009" s="328">
        <f ca="1" t="shared" si="636"/>
        <v>45833</v>
      </c>
      <c r="I4009" s="344" t="str">
        <f ca="1" t="shared" si="637"/>
        <v>武汉浦发收到青海发投碱业有限公司银行承兑汇票</v>
      </c>
      <c r="J4009" s="344" t="str">
        <f ca="1" t="shared" si="638"/>
        <v>营业回款</v>
      </c>
      <c r="K4009" s="345">
        <f ca="1" t="shared" si="639"/>
        <v>132000</v>
      </c>
      <c r="L4009" s="345">
        <f ca="1" t="shared" si="640"/>
        <v>0</v>
      </c>
      <c r="M4009" s="345">
        <f ca="1" t="shared" si="641"/>
        <v>324100</v>
      </c>
      <c r="N4009" s="345">
        <f ca="1" t="shared" si="642"/>
        <v>0</v>
      </c>
    </row>
    <row r="4010" ht="14.25" hidden="1" spans="1:14">
      <c r="A4010" s="334">
        <f>档案!A4009</f>
        <v>0</v>
      </c>
      <c r="B4010" s="334">
        <f ca="1" t="shared" si="635"/>
        <v>1</v>
      </c>
      <c r="D4010" s="334">
        <f ca="1" t="shared" si="643"/>
        <v>16</v>
      </c>
      <c r="E4010" s="327">
        <f ca="1" t="shared" si="644"/>
        <v>132</v>
      </c>
      <c r="F4010" s="327" t="str">
        <f ca="1">VLOOKUP(D4010,档案!A:C,3,FALSE)</f>
        <v>武汉开明</v>
      </c>
      <c r="G4010" s="338" t="str">
        <f ca="1">VLOOKUP(D4010,档案!A:B,2,FALSE)</f>
        <v>电子承兑汇票</v>
      </c>
      <c r="H4010" s="328">
        <f ca="1" t="shared" si="636"/>
        <v>45833</v>
      </c>
      <c r="I4010" s="344" t="str">
        <f ca="1" t="shared" si="637"/>
        <v>武汉浦发收到青海发投碱业有限公司银行承兑汇票</v>
      </c>
      <c r="J4010" s="344" t="str">
        <f ca="1" t="shared" si="638"/>
        <v>营业回款</v>
      </c>
      <c r="K4010" s="345">
        <f ca="1" t="shared" si="639"/>
        <v>4090.55</v>
      </c>
      <c r="L4010" s="345">
        <f ca="1" t="shared" si="640"/>
        <v>0</v>
      </c>
      <c r="M4010" s="345">
        <f ca="1" t="shared" si="641"/>
        <v>328190.55</v>
      </c>
      <c r="N4010" s="345">
        <f ca="1" t="shared" si="642"/>
        <v>0</v>
      </c>
    </row>
    <row r="4011" ht="14.25" hidden="1" spans="1:14">
      <c r="A4011" s="334">
        <f>档案!A4010</f>
        <v>0</v>
      </c>
      <c r="B4011" s="334">
        <f ca="1" t="shared" si="635"/>
        <v>1</v>
      </c>
      <c r="D4011" s="334">
        <f ca="1" t="shared" si="643"/>
        <v>16</v>
      </c>
      <c r="E4011" s="327">
        <f ca="1" t="shared" si="644"/>
        <v>133</v>
      </c>
      <c r="F4011" s="327" t="str">
        <f ca="1">VLOOKUP(D4011,档案!A:C,3,FALSE)</f>
        <v>武汉开明</v>
      </c>
      <c r="G4011" s="338" t="str">
        <f ca="1">VLOOKUP(D4011,档案!A:B,2,FALSE)</f>
        <v>电子承兑汇票</v>
      </c>
      <c r="H4011" s="328">
        <f ca="1" t="shared" si="636"/>
        <v>45833</v>
      </c>
      <c r="I4011" s="344" t="str">
        <f ca="1" t="shared" si="637"/>
        <v>武汉浦发收到青海发投碱业有限公司银行承兑汇票</v>
      </c>
      <c r="J4011" s="344" t="str">
        <f ca="1" t="shared" si="638"/>
        <v>营业回款</v>
      </c>
      <c r="K4011" s="345">
        <f ca="1" t="shared" si="639"/>
        <v>62726.94</v>
      </c>
      <c r="L4011" s="345">
        <f ca="1" t="shared" si="640"/>
        <v>0</v>
      </c>
      <c r="M4011" s="345">
        <f ca="1" t="shared" si="641"/>
        <v>390917.49</v>
      </c>
      <c r="N4011" s="345">
        <f ca="1" t="shared" si="642"/>
        <v>0</v>
      </c>
    </row>
    <row r="4012" ht="14.25" hidden="1" spans="1:14">
      <c r="A4012" s="334">
        <f>档案!A4011</f>
        <v>0</v>
      </c>
      <c r="B4012" s="334">
        <f ca="1" t="shared" si="635"/>
        <v>1</v>
      </c>
      <c r="D4012" s="334">
        <f ca="1" t="shared" si="643"/>
        <v>16</v>
      </c>
      <c r="E4012" s="327">
        <f ca="1" t="shared" si="644"/>
        <v>134</v>
      </c>
      <c r="F4012" s="327" t="str">
        <f ca="1">VLOOKUP(D4012,档案!A:C,3,FALSE)</f>
        <v>武汉开明</v>
      </c>
      <c r="G4012" s="338" t="str">
        <f ca="1">VLOOKUP(D4012,档案!A:B,2,FALSE)</f>
        <v>电子承兑汇票</v>
      </c>
      <c r="H4012" s="328">
        <f ca="1" t="shared" si="636"/>
        <v>45833</v>
      </c>
      <c r="I4012" s="344" t="str">
        <f ca="1" t="shared" si="637"/>
        <v>武汉浦发收到中盐内蒙古化工股份有限公司盐碱分公司银行承兑汇票</v>
      </c>
      <c r="J4012" s="344" t="str">
        <f ca="1" t="shared" si="638"/>
        <v>营业回款</v>
      </c>
      <c r="K4012" s="345">
        <f ca="1" t="shared" si="639"/>
        <v>53082.62</v>
      </c>
      <c r="L4012" s="345">
        <f ca="1" t="shared" si="640"/>
        <v>0</v>
      </c>
      <c r="M4012" s="345">
        <f ca="1" t="shared" si="641"/>
        <v>444000.11</v>
      </c>
      <c r="N4012" s="345">
        <f ca="1" t="shared" si="642"/>
        <v>0</v>
      </c>
    </row>
    <row r="4013" ht="14.25" hidden="1" spans="1:14">
      <c r="A4013" s="334">
        <f>档案!A4012</f>
        <v>0</v>
      </c>
      <c r="B4013" s="334">
        <f ca="1" t="shared" si="635"/>
        <v>1</v>
      </c>
      <c r="D4013" s="334">
        <f ca="1" t="shared" si="643"/>
        <v>16</v>
      </c>
      <c r="E4013" s="327">
        <f ca="1" t="shared" si="644"/>
        <v>135</v>
      </c>
      <c r="F4013" s="327" t="str">
        <f ca="1">VLOOKUP(D4013,档案!A:C,3,FALSE)</f>
        <v>武汉开明</v>
      </c>
      <c r="G4013" s="338" t="str">
        <f ca="1">VLOOKUP(D4013,档案!A:B,2,FALSE)</f>
        <v>电子承兑汇票</v>
      </c>
      <c r="H4013" s="328">
        <f ca="1" t="shared" si="636"/>
        <v>45833</v>
      </c>
      <c r="I4013" s="344" t="str">
        <f ca="1" t="shared" si="637"/>
        <v>武汉浦发收到中盐内蒙古化工股份有限公司盐碱分公司银行承兑汇票</v>
      </c>
      <c r="J4013" s="344" t="str">
        <f ca="1" t="shared" si="638"/>
        <v>营业回款</v>
      </c>
      <c r="K4013" s="345">
        <f ca="1" t="shared" si="639"/>
        <v>100000</v>
      </c>
      <c r="L4013" s="345">
        <f ca="1" t="shared" si="640"/>
        <v>0</v>
      </c>
      <c r="M4013" s="345">
        <f ca="1" t="shared" si="641"/>
        <v>544000.11</v>
      </c>
      <c r="N4013" s="345">
        <f ca="1" t="shared" si="642"/>
        <v>0</v>
      </c>
    </row>
    <row r="4014" ht="14.25" hidden="1" spans="1:14">
      <c r="A4014" s="334">
        <f>档案!A4013</f>
        <v>0</v>
      </c>
      <c r="B4014" s="334">
        <f ca="1" t="shared" si="635"/>
        <v>1</v>
      </c>
      <c r="D4014" s="334">
        <f ca="1" t="shared" si="643"/>
        <v>16</v>
      </c>
      <c r="E4014" s="327">
        <f ca="1" t="shared" si="644"/>
        <v>136</v>
      </c>
      <c r="F4014" s="327" t="str">
        <f ca="1">VLOOKUP(D4014,档案!A:C,3,FALSE)</f>
        <v>武汉开明</v>
      </c>
      <c r="G4014" s="338" t="str">
        <f ca="1">VLOOKUP(D4014,档案!A:B,2,FALSE)</f>
        <v>电子承兑汇票</v>
      </c>
      <c r="H4014" s="328">
        <f ca="1" t="shared" si="636"/>
        <v>45835</v>
      </c>
      <c r="I4014" s="344" t="str">
        <f ca="1" t="shared" si="637"/>
        <v>武汉华夏收到吐鲁番天山水泥有限责公司银行承兑汇票</v>
      </c>
      <c r="J4014" s="344" t="str">
        <f ca="1" t="shared" si="638"/>
        <v>营业回款</v>
      </c>
      <c r="K4014" s="345">
        <f ca="1" t="shared" si="639"/>
        <v>50800</v>
      </c>
      <c r="L4014" s="345">
        <f ca="1" t="shared" si="640"/>
        <v>0</v>
      </c>
      <c r="M4014" s="345">
        <f ca="1" t="shared" si="641"/>
        <v>594800.11</v>
      </c>
      <c r="N4014" s="345">
        <f ca="1" t="shared" si="642"/>
        <v>0</v>
      </c>
    </row>
    <row r="4015" ht="14.25" hidden="1" spans="1:14">
      <c r="A4015" s="334">
        <f>档案!A4014</f>
        <v>0</v>
      </c>
      <c r="B4015" s="334">
        <f ca="1" t="shared" si="635"/>
        <v>1</v>
      </c>
      <c r="D4015" s="334">
        <f ca="1" t="shared" si="643"/>
        <v>16</v>
      </c>
      <c r="E4015" s="327">
        <f ca="1" t="shared" si="644"/>
        <v>137</v>
      </c>
      <c r="F4015" s="327" t="str">
        <f ca="1">VLOOKUP(D4015,档案!A:C,3,FALSE)</f>
        <v>武汉开明</v>
      </c>
      <c r="G4015" s="338" t="str">
        <f ca="1">VLOOKUP(D4015,档案!A:B,2,FALSE)</f>
        <v>电子承兑汇票</v>
      </c>
      <c r="H4015" s="328">
        <f ca="1" t="shared" si="636"/>
        <v>45834</v>
      </c>
      <c r="I4015" s="344" t="str">
        <f ca="1" t="shared" si="637"/>
        <v>武汉浦发转生产部闵洋用款伊犁钢铁2025年1月1日至1月21日吊车费用（全款44030，付24030）付新疆缘和四海吊装运输有限责任公司（付承兑）--公司</v>
      </c>
      <c r="J4015" s="344" t="str">
        <f ca="1" t="shared" si="638"/>
        <v>项目成本</v>
      </c>
      <c r="K4015" s="345">
        <f ca="1" t="shared" si="639"/>
        <v>0</v>
      </c>
      <c r="L4015" s="345">
        <f ca="1" t="shared" si="640"/>
        <v>24030</v>
      </c>
      <c r="M4015" s="345">
        <f ca="1" t="shared" si="641"/>
        <v>570770.11</v>
      </c>
      <c r="N4015" s="345">
        <f ca="1" t="shared" si="642"/>
        <v>0</v>
      </c>
    </row>
    <row r="4016" ht="14.25" hidden="1" spans="1:14">
      <c r="A4016" s="334">
        <f>档案!A4015</f>
        <v>0</v>
      </c>
      <c r="B4016" s="334">
        <f ca="1" t="shared" si="635"/>
        <v>1</v>
      </c>
      <c r="D4016" s="334">
        <f ca="1" t="shared" si="643"/>
        <v>16</v>
      </c>
      <c r="E4016" s="327">
        <f ca="1" t="shared" si="644"/>
        <v>138</v>
      </c>
      <c r="F4016" s="327" t="str">
        <f ca="1">VLOOKUP(D4016,档案!A:C,3,FALSE)</f>
        <v>武汉开明</v>
      </c>
      <c r="G4016" s="338" t="str">
        <f ca="1">VLOOKUP(D4016,档案!A:B,2,FALSE)</f>
        <v>电子承兑汇票</v>
      </c>
      <c r="H4016" s="328">
        <f ca="1" t="shared" si="636"/>
        <v>45836</v>
      </c>
      <c r="I4016" s="344" t="str">
        <f ca="1" t="shared" si="637"/>
        <v>武汉浦发收到湖南华菱湘潭钢铁有限公司银行承兑汇票</v>
      </c>
      <c r="J4016" s="344" t="str">
        <f ca="1" t="shared" si="638"/>
        <v>营业回款</v>
      </c>
      <c r="K4016" s="345">
        <f ca="1" t="shared" si="639"/>
        <v>2850</v>
      </c>
      <c r="L4016" s="345">
        <f ca="1" t="shared" si="640"/>
        <v>0</v>
      </c>
      <c r="M4016" s="345">
        <f ca="1" t="shared" si="641"/>
        <v>573620.11</v>
      </c>
      <c r="N4016" s="345">
        <f ca="1" t="shared" si="642"/>
        <v>0</v>
      </c>
    </row>
    <row r="4017" ht="14.25" hidden="1" spans="1:14">
      <c r="A4017" s="334">
        <f>档案!A4016</f>
        <v>0</v>
      </c>
      <c r="B4017" s="334">
        <f ca="1" t="shared" si="635"/>
        <v>1</v>
      </c>
      <c r="D4017" s="334">
        <f ca="1" t="shared" si="643"/>
        <v>16</v>
      </c>
      <c r="E4017" s="327">
        <f ca="1" t="shared" si="644"/>
        <v>139</v>
      </c>
      <c r="F4017" s="327" t="str">
        <f ca="1">VLOOKUP(D4017,档案!A:C,3,FALSE)</f>
        <v>武汉开明</v>
      </c>
      <c r="G4017" s="338" t="str">
        <f ca="1">VLOOKUP(D4017,档案!A:B,2,FALSE)</f>
        <v>电子承兑汇票</v>
      </c>
      <c r="H4017" s="328">
        <f ca="1" t="shared" si="636"/>
        <v>45836</v>
      </c>
      <c r="I4017" s="344" t="str">
        <f ca="1" t="shared" si="637"/>
        <v>武汉浦发收到湖南华菱湘潭钢铁有限公司银行承兑汇票</v>
      </c>
      <c r="J4017" s="344" t="str">
        <f ca="1" t="shared" si="638"/>
        <v>营业回款</v>
      </c>
      <c r="K4017" s="345">
        <f ca="1" t="shared" si="639"/>
        <v>120000</v>
      </c>
      <c r="L4017" s="345">
        <f ca="1" t="shared" si="640"/>
        <v>0</v>
      </c>
      <c r="M4017" s="345">
        <f ca="1" t="shared" si="641"/>
        <v>693620.11</v>
      </c>
      <c r="N4017" s="345">
        <f ca="1" t="shared" si="642"/>
        <v>0</v>
      </c>
    </row>
    <row r="4018" ht="14.25" hidden="1" spans="1:14">
      <c r="A4018" s="334">
        <f>档案!A4017</f>
        <v>0</v>
      </c>
      <c r="B4018" s="334">
        <f ca="1" t="shared" si="635"/>
        <v>1</v>
      </c>
      <c r="D4018" s="334">
        <f ca="1" t="shared" si="643"/>
        <v>16</v>
      </c>
      <c r="E4018" s="327">
        <f ca="1" t="shared" si="644"/>
        <v>140</v>
      </c>
      <c r="F4018" s="327" t="str">
        <f ca="1">VLOOKUP(D4018,档案!A:C,3,FALSE)</f>
        <v>武汉开明</v>
      </c>
      <c r="G4018" s="338" t="str">
        <f ca="1">VLOOKUP(D4018,档案!A:B,2,FALSE)</f>
        <v>电子承兑汇票</v>
      </c>
      <c r="H4018" s="328">
        <f ca="1" t="shared" si="636"/>
        <v>45840</v>
      </c>
      <c r="I4018" s="344" t="str">
        <f ca="1" t="shared" si="637"/>
        <v>武汉华夏转武汉国兰商贸有限公司银行承兑汇票1张贴现</v>
      </c>
      <c r="J4018" s="344" t="str">
        <f ca="1" t="shared" si="638"/>
        <v>转出他行或提现</v>
      </c>
      <c r="K4018" s="345">
        <f ca="1" t="shared" si="639"/>
        <v>0</v>
      </c>
      <c r="L4018" s="345">
        <f ca="1" t="shared" si="640"/>
        <v>50800</v>
      </c>
      <c r="M4018" s="345">
        <f ca="1" t="shared" si="641"/>
        <v>642820.11</v>
      </c>
      <c r="N4018" s="345">
        <f ca="1" t="shared" si="642"/>
        <v>0</v>
      </c>
    </row>
    <row r="4019" ht="14.25" hidden="1" spans="1:14">
      <c r="A4019" s="334">
        <f>档案!A4018</f>
        <v>0</v>
      </c>
      <c r="B4019" s="334">
        <f ca="1" t="shared" si="635"/>
        <v>1</v>
      </c>
      <c r="D4019" s="334">
        <f ca="1" t="shared" si="643"/>
        <v>16</v>
      </c>
      <c r="E4019" s="327">
        <f ca="1" t="shared" si="644"/>
        <v>141</v>
      </c>
      <c r="F4019" s="327" t="str">
        <f ca="1">VLOOKUP(D4019,档案!A:C,3,FALSE)</f>
        <v>武汉开明</v>
      </c>
      <c r="G4019" s="338" t="str">
        <f ca="1">VLOOKUP(D4019,档案!A:B,2,FALSE)</f>
        <v>电子承兑汇票</v>
      </c>
      <c r="H4019" s="328">
        <f ca="1" t="shared" si="636"/>
        <v>45840</v>
      </c>
      <c r="I4019" s="344" t="str">
        <f ca="1" t="shared" si="637"/>
        <v>武汉浦发转武汉国兰商贸有限公司银行承兑汇票6张贴现</v>
      </c>
      <c r="J4019" s="344" t="str">
        <f ca="1" t="shared" si="638"/>
        <v>转出他行或提现</v>
      </c>
      <c r="K4019" s="345">
        <f ca="1" t="shared" si="639"/>
        <v>0</v>
      </c>
      <c r="L4019" s="345">
        <f ca="1" t="shared" si="640"/>
        <v>593779.56</v>
      </c>
      <c r="M4019" s="345">
        <f ca="1" t="shared" si="641"/>
        <v>49040.5499999996</v>
      </c>
      <c r="N4019" s="345">
        <f ca="1" t="shared" si="642"/>
        <v>0</v>
      </c>
    </row>
    <row r="4020" ht="14.25" hidden="1" spans="1:14">
      <c r="A4020" s="334">
        <f>档案!A4019</f>
        <v>0</v>
      </c>
      <c r="B4020" s="334">
        <f ca="1" t="shared" si="635"/>
        <v>1</v>
      </c>
      <c r="D4020" s="334">
        <f ca="1" t="shared" si="643"/>
        <v>16</v>
      </c>
      <c r="E4020" s="327">
        <f ca="1" t="shared" si="644"/>
        <v>142</v>
      </c>
      <c r="F4020" s="327" t="str">
        <f ca="1">VLOOKUP(D4020,档案!A:C,3,FALSE)</f>
        <v>武汉开明</v>
      </c>
      <c r="G4020" s="338" t="str">
        <f ca="1">VLOOKUP(D4020,档案!A:B,2,FALSE)</f>
        <v>电子承兑汇票</v>
      </c>
      <c r="H4020" s="328">
        <f ca="1" t="shared" si="636"/>
        <v>45846</v>
      </c>
      <c r="I4020" s="344" t="str">
        <f ca="1" t="shared" si="637"/>
        <v>武汉华夏收到山西昌灏环保科技股份有限公司银行承兑汇票1张</v>
      </c>
      <c r="J4020" s="344" t="str">
        <f ca="1" t="shared" si="638"/>
        <v>营业回款</v>
      </c>
      <c r="K4020" s="345">
        <f ca="1" t="shared" si="639"/>
        <v>15000</v>
      </c>
      <c r="L4020" s="345">
        <f ca="1" t="shared" si="640"/>
        <v>0</v>
      </c>
      <c r="M4020" s="345">
        <f ca="1" t="shared" si="641"/>
        <v>64040.5499999996</v>
      </c>
      <c r="N4020" s="345">
        <f ca="1" t="shared" si="642"/>
        <v>0</v>
      </c>
    </row>
    <row r="4021" ht="14.25" hidden="1" spans="1:14">
      <c r="A4021" s="334">
        <f>档案!A4020</f>
        <v>0</v>
      </c>
      <c r="B4021" s="334">
        <f ca="1" t="shared" si="635"/>
        <v>1</v>
      </c>
      <c r="D4021" s="334">
        <f ca="1" t="shared" si="643"/>
        <v>16</v>
      </c>
      <c r="E4021" s="327">
        <f ca="1" t="shared" si="644"/>
        <v>143</v>
      </c>
      <c r="F4021" s="327" t="str">
        <f ca="1">VLOOKUP(D4021,档案!A:C,3,FALSE)</f>
        <v>武汉开明</v>
      </c>
      <c r="G4021" s="338" t="str">
        <f ca="1">VLOOKUP(D4021,档案!A:B,2,FALSE)</f>
        <v>电子承兑汇票</v>
      </c>
      <c r="H4021" s="328">
        <f ca="1" t="shared" si="636"/>
        <v>45849</v>
      </c>
      <c r="I4021" s="344" t="str">
        <f ca="1" t="shared" si="637"/>
        <v>武汉浦发转湖北工行西山银行承兑汇票3张</v>
      </c>
      <c r="J4021" s="344" t="str">
        <f ca="1" t="shared" si="638"/>
        <v>转出他行或提现</v>
      </c>
      <c r="K4021" s="345">
        <f ca="1" t="shared" si="639"/>
        <v>0</v>
      </c>
      <c r="L4021" s="345">
        <f ca="1" t="shared" si="640"/>
        <v>16940.55</v>
      </c>
      <c r="M4021" s="345">
        <f ca="1" t="shared" si="641"/>
        <v>47099.9999999996</v>
      </c>
      <c r="N4021" s="345">
        <f ca="1" t="shared" si="642"/>
        <v>0</v>
      </c>
    </row>
    <row r="4022" ht="14.25" hidden="1" spans="1:14">
      <c r="A4022" s="334">
        <f>档案!A4021</f>
        <v>0</v>
      </c>
      <c r="B4022" s="334">
        <f ca="1" t="shared" si="635"/>
        <v>1</v>
      </c>
      <c r="D4022" s="334">
        <f ca="1" t="shared" si="643"/>
        <v>16</v>
      </c>
      <c r="E4022" s="327">
        <f ca="1" t="shared" si="644"/>
        <v>144</v>
      </c>
      <c r="F4022" s="327" t="str">
        <f ca="1">VLOOKUP(D4022,档案!A:C,3,FALSE)</f>
        <v>武汉开明</v>
      </c>
      <c r="G4022" s="338" t="str">
        <f ca="1">VLOOKUP(D4022,档案!A:B,2,FALSE)</f>
        <v>电子承兑汇票</v>
      </c>
      <c r="H4022" s="328">
        <f ca="1" t="shared" si="636"/>
        <v>45852</v>
      </c>
      <c r="I4022" s="344" t="str">
        <f ca="1" t="shared" si="637"/>
        <v>武汉华夏收到湖北宜化松滋肥业有限公司银行承兑汇票1张</v>
      </c>
      <c r="J4022" s="344" t="str">
        <f ca="1" t="shared" si="638"/>
        <v>营业回款</v>
      </c>
      <c r="K4022" s="345">
        <f ca="1" t="shared" si="639"/>
        <v>152000</v>
      </c>
      <c r="L4022" s="345">
        <f ca="1" t="shared" si="640"/>
        <v>0</v>
      </c>
      <c r="M4022" s="345">
        <f ca="1" t="shared" si="641"/>
        <v>199100</v>
      </c>
      <c r="N4022" s="345">
        <f ca="1" t="shared" si="642"/>
        <v>0</v>
      </c>
    </row>
    <row r="4023" ht="14.25" hidden="1" spans="1:14">
      <c r="A4023" s="334">
        <f>档案!A4022</f>
        <v>0</v>
      </c>
      <c r="B4023" s="334">
        <f ca="1" t="shared" si="635"/>
        <v>1</v>
      </c>
      <c r="D4023" s="334">
        <f ca="1" t="shared" si="643"/>
        <v>16</v>
      </c>
      <c r="E4023" s="327">
        <f ca="1" t="shared" si="644"/>
        <v>145</v>
      </c>
      <c r="F4023" s="327" t="str">
        <f ca="1">VLOOKUP(D4023,档案!A:C,3,FALSE)</f>
        <v>武汉开明</v>
      </c>
      <c r="G4023" s="338" t="str">
        <f ca="1">VLOOKUP(D4023,档案!A:B,2,FALSE)</f>
        <v>电子承兑汇票</v>
      </c>
      <c r="H4023" s="328">
        <f ca="1" t="shared" si="636"/>
        <v>45852</v>
      </c>
      <c r="I4023" s="344" t="str">
        <f ca="1" t="shared" si="637"/>
        <v>武汉华夏转生产部闵洋用款伊犁钢铁2025年1月1日至1月21日吊车费用（全款44030，已付24030，剩2万未付）付新疆缘和四海吊装运输有限责任公司（付承兑）--公司--公司</v>
      </c>
      <c r="J4023" s="344" t="str">
        <f ca="1" t="shared" si="638"/>
        <v>项目成本</v>
      </c>
      <c r="K4023" s="345">
        <f ca="1" t="shared" si="639"/>
        <v>0</v>
      </c>
      <c r="L4023" s="345">
        <f ca="1" t="shared" si="640"/>
        <v>20000</v>
      </c>
      <c r="M4023" s="345">
        <f ca="1" t="shared" si="641"/>
        <v>179100</v>
      </c>
      <c r="N4023" s="345">
        <f ca="1" t="shared" si="642"/>
        <v>0</v>
      </c>
    </row>
    <row r="4024" ht="14.25" hidden="1" spans="1:14">
      <c r="A4024" s="334">
        <f>档案!A4023</f>
        <v>0</v>
      </c>
      <c r="B4024" s="334">
        <f ca="1" t="shared" si="635"/>
        <v>1</v>
      </c>
      <c r="D4024" s="334">
        <f ca="1" t="shared" si="643"/>
        <v>16</v>
      </c>
      <c r="E4024" s="327">
        <f ca="1" t="shared" si="644"/>
        <v>146</v>
      </c>
      <c r="F4024" s="327" t="str">
        <f ca="1">VLOOKUP(D4024,档案!A:C,3,FALSE)</f>
        <v>武汉开明</v>
      </c>
      <c r="G4024" s="338" t="str">
        <f ca="1">VLOOKUP(D4024,档案!A:B,2,FALSE)</f>
        <v>电子承兑汇票</v>
      </c>
      <c r="H4024" s="328">
        <f ca="1" t="shared" si="636"/>
        <v>45854</v>
      </c>
      <c r="I4024" s="344" t="str">
        <f ca="1" t="shared" si="637"/>
        <v>武汉汉口收到安吉南方水泥有限公司银行承兑汇票1张</v>
      </c>
      <c r="J4024" s="344" t="str">
        <f ca="1" t="shared" si="638"/>
        <v>营业回款</v>
      </c>
      <c r="K4024" s="345">
        <f ca="1" t="shared" si="639"/>
        <v>3952</v>
      </c>
      <c r="L4024" s="345">
        <f ca="1" t="shared" si="640"/>
        <v>0</v>
      </c>
      <c r="M4024" s="345">
        <f ca="1" t="shared" si="641"/>
        <v>183052</v>
      </c>
      <c r="N4024" s="345">
        <f ca="1" t="shared" si="642"/>
        <v>0</v>
      </c>
    </row>
    <row r="4025" ht="14.25" hidden="1" spans="1:14">
      <c r="A4025" s="334">
        <f>档案!A4024</f>
        <v>0</v>
      </c>
      <c r="B4025" s="334">
        <f ca="1" t="shared" si="635"/>
        <v>1</v>
      </c>
      <c r="D4025" s="334">
        <f ca="1" t="shared" si="643"/>
        <v>16</v>
      </c>
      <c r="E4025" s="327">
        <f ca="1" t="shared" si="644"/>
        <v>147</v>
      </c>
      <c r="F4025" s="327" t="str">
        <f ca="1">VLOOKUP(D4025,档案!A:C,3,FALSE)</f>
        <v>武汉开明</v>
      </c>
      <c r="G4025" s="338" t="str">
        <f ca="1">VLOOKUP(D4025,档案!A:B,2,FALSE)</f>
        <v>电子承兑汇票</v>
      </c>
      <c r="H4025" s="328">
        <f ca="1" t="shared" si="636"/>
        <v>45857</v>
      </c>
      <c r="I4025" s="344" t="str">
        <f ca="1" t="shared" si="637"/>
        <v>武汉华夏收到准格尔旗铸城水泥有限责任公司银行承兑汇票1张</v>
      </c>
      <c r="J4025" s="344" t="str">
        <f ca="1" t="shared" si="638"/>
        <v>营业回款</v>
      </c>
      <c r="K4025" s="345">
        <f ca="1" t="shared" si="639"/>
        <v>10000</v>
      </c>
      <c r="L4025" s="345">
        <f ca="1" t="shared" si="640"/>
        <v>0</v>
      </c>
      <c r="M4025" s="345">
        <f ca="1" t="shared" si="641"/>
        <v>193052</v>
      </c>
      <c r="N4025" s="345">
        <f ca="1" t="shared" si="642"/>
        <v>0</v>
      </c>
    </row>
    <row r="4026" ht="14.25" hidden="1" spans="1:14">
      <c r="A4026" s="334">
        <f>档案!A4025</f>
        <v>0</v>
      </c>
      <c r="B4026" s="334">
        <f ca="1" t="shared" si="635"/>
        <v>1</v>
      </c>
      <c r="D4026" s="334">
        <f ca="1" t="shared" si="643"/>
        <v>16</v>
      </c>
      <c r="E4026" s="327">
        <f ca="1" t="shared" si="644"/>
        <v>148</v>
      </c>
      <c r="F4026" s="327" t="str">
        <f ca="1">VLOOKUP(D4026,档案!A:C,3,FALSE)</f>
        <v>武汉开明</v>
      </c>
      <c r="G4026" s="338" t="str">
        <f ca="1">VLOOKUP(D4026,档案!A:B,2,FALSE)</f>
        <v>电子承兑汇票</v>
      </c>
      <c r="H4026" s="328">
        <f ca="1" t="shared" si="636"/>
        <v>45857</v>
      </c>
      <c r="I4026" s="344" t="str">
        <f ca="1" t="shared" si="637"/>
        <v>武汉浦发收到四川峨胜水泥集团股份有限公司银行承兑汇票1张</v>
      </c>
      <c r="J4026" s="344" t="str">
        <f ca="1" t="shared" si="638"/>
        <v>营业回款</v>
      </c>
      <c r="K4026" s="345">
        <f ca="1" t="shared" si="639"/>
        <v>65000</v>
      </c>
      <c r="L4026" s="345">
        <f ca="1" t="shared" si="640"/>
        <v>0</v>
      </c>
      <c r="M4026" s="345">
        <f ca="1" t="shared" si="641"/>
        <v>258052</v>
      </c>
      <c r="N4026" s="345">
        <f ca="1" t="shared" si="642"/>
        <v>0</v>
      </c>
    </row>
    <row r="4027" ht="14.25" hidden="1" spans="1:14">
      <c r="A4027" s="334">
        <f>档案!A4026</f>
        <v>0</v>
      </c>
      <c r="B4027" s="334">
        <f ca="1" t="shared" si="635"/>
        <v>1</v>
      </c>
      <c r="D4027" s="334">
        <f ca="1" t="shared" si="643"/>
        <v>16</v>
      </c>
      <c r="E4027" s="327">
        <f ca="1" t="shared" si="644"/>
        <v>149</v>
      </c>
      <c r="F4027" s="327" t="str">
        <f ca="1">VLOOKUP(D4027,档案!A:C,3,FALSE)</f>
        <v>武汉开明</v>
      </c>
      <c r="G4027" s="338" t="str">
        <f ca="1">VLOOKUP(D4027,档案!A:B,2,FALSE)</f>
        <v>电子承兑汇票</v>
      </c>
      <c r="H4027" s="328">
        <f ca="1" t="shared" si="636"/>
        <v>45859</v>
      </c>
      <c r="I4027" s="344" t="str">
        <f ca="1" t="shared" si="637"/>
        <v>武汉华夏票据到期提示付款</v>
      </c>
      <c r="J4027" s="344" t="str">
        <f ca="1" t="shared" si="638"/>
        <v>转出他行或提现</v>
      </c>
      <c r="K4027" s="345">
        <f ca="1" t="shared" si="639"/>
        <v>0</v>
      </c>
      <c r="L4027" s="345">
        <f ca="1" t="shared" si="640"/>
        <v>2300</v>
      </c>
      <c r="M4027" s="345">
        <f ca="1" t="shared" si="641"/>
        <v>255752</v>
      </c>
      <c r="N4027" s="345">
        <f ca="1" t="shared" si="642"/>
        <v>0</v>
      </c>
    </row>
    <row r="4028" ht="14.25" hidden="1" spans="1:14">
      <c r="A4028" s="334">
        <f>档案!A4027</f>
        <v>0</v>
      </c>
      <c r="B4028" s="334">
        <f ca="1" t="shared" si="635"/>
        <v>1</v>
      </c>
      <c r="D4028" s="334">
        <f ca="1" t="shared" si="643"/>
        <v>16</v>
      </c>
      <c r="E4028" s="327">
        <f ca="1" t="shared" si="644"/>
        <v>150</v>
      </c>
      <c r="F4028" s="327" t="str">
        <f ca="1">VLOOKUP(D4028,档案!A:C,3,FALSE)</f>
        <v>武汉开明</v>
      </c>
      <c r="G4028" s="338" t="str">
        <f ca="1">VLOOKUP(D4028,档案!A:B,2,FALSE)</f>
        <v>电子承兑汇票</v>
      </c>
      <c r="H4028" s="328">
        <f ca="1" t="shared" si="636"/>
        <v>45860</v>
      </c>
      <c r="I4028" s="344" t="str">
        <f ca="1" t="shared" si="637"/>
        <v>武汉光大收到四川筠连西南水泥有限公司银行承兑汇票</v>
      </c>
      <c r="J4028" s="344" t="str">
        <f ca="1" t="shared" si="638"/>
        <v>营业回款</v>
      </c>
      <c r="K4028" s="345">
        <f ca="1" t="shared" si="639"/>
        <v>3505</v>
      </c>
      <c r="L4028" s="345">
        <f ca="1" t="shared" si="640"/>
        <v>0</v>
      </c>
      <c r="M4028" s="345">
        <f ca="1" t="shared" si="641"/>
        <v>259257</v>
      </c>
      <c r="N4028" s="345">
        <f ca="1" t="shared" si="642"/>
        <v>0</v>
      </c>
    </row>
    <row r="4029" ht="14.25" hidden="1" spans="1:14">
      <c r="A4029" s="334">
        <f>档案!A4028</f>
        <v>0</v>
      </c>
      <c r="B4029" s="334">
        <f ca="1" t="shared" si="635"/>
        <v>1</v>
      </c>
      <c r="D4029" s="334">
        <f ca="1" t="shared" si="643"/>
        <v>16</v>
      </c>
      <c r="E4029" s="327">
        <f ca="1" t="shared" si="644"/>
        <v>151</v>
      </c>
      <c r="F4029" s="327" t="str">
        <f ca="1">VLOOKUP(D4029,档案!A:C,3,FALSE)</f>
        <v>武汉开明</v>
      </c>
      <c r="G4029" s="338" t="str">
        <f ca="1">VLOOKUP(D4029,档案!A:B,2,FALSE)</f>
        <v>电子承兑汇票</v>
      </c>
      <c r="H4029" s="328">
        <f ca="1" t="shared" si="636"/>
        <v>45861</v>
      </c>
      <c r="I4029" s="344" t="str">
        <f ca="1" t="shared" si="637"/>
        <v>武汉浦发转湖北工行西山银行承兑汇票1张</v>
      </c>
      <c r="J4029" s="344" t="str">
        <f ca="1" t="shared" si="638"/>
        <v>转出他行或提现</v>
      </c>
      <c r="K4029" s="345">
        <f ca="1" t="shared" si="639"/>
        <v>0</v>
      </c>
      <c r="L4029" s="345">
        <f ca="1" t="shared" si="640"/>
        <v>65000</v>
      </c>
      <c r="M4029" s="345">
        <f ca="1" t="shared" si="641"/>
        <v>194257</v>
      </c>
      <c r="N4029" s="345">
        <f ca="1" t="shared" si="642"/>
        <v>0</v>
      </c>
    </row>
    <row r="4030" ht="14.25" hidden="1" spans="1:14">
      <c r="A4030" s="334">
        <f>档案!A4029</f>
        <v>0</v>
      </c>
      <c r="B4030" s="334">
        <f ca="1" t="shared" si="635"/>
        <v>1</v>
      </c>
      <c r="D4030" s="334">
        <f ca="1" t="shared" si="643"/>
        <v>16</v>
      </c>
      <c r="E4030" s="327">
        <f ca="1" t="shared" si="644"/>
        <v>152</v>
      </c>
      <c r="F4030" s="327" t="str">
        <f ca="1">VLOOKUP(D4030,档案!A:C,3,FALSE)</f>
        <v>武汉开明</v>
      </c>
      <c r="G4030" s="338" t="str">
        <f ca="1">VLOOKUP(D4030,档案!A:B,2,FALSE)</f>
        <v>电子承兑汇票</v>
      </c>
      <c r="H4030" s="328">
        <f ca="1" t="shared" si="636"/>
        <v>45863</v>
      </c>
      <c r="I4030" s="344" t="str">
        <f ca="1" t="shared" si="637"/>
        <v>武汉浦发收到中材安徽水泥有限公司银行承兑汇票1张</v>
      </c>
      <c r="J4030" s="344" t="str">
        <f ca="1" t="shared" si="638"/>
        <v>营业回款</v>
      </c>
      <c r="K4030" s="345">
        <f ca="1" t="shared" si="639"/>
        <v>20081.73</v>
      </c>
      <c r="L4030" s="345">
        <f ca="1" t="shared" si="640"/>
        <v>0</v>
      </c>
      <c r="M4030" s="345">
        <f ca="1" t="shared" si="641"/>
        <v>214338.73</v>
      </c>
      <c r="N4030" s="345">
        <f ca="1" t="shared" si="642"/>
        <v>0</v>
      </c>
    </row>
    <row r="4031" ht="14.25" hidden="1" spans="1:14">
      <c r="A4031" s="334">
        <f>档案!A4030</f>
        <v>0</v>
      </c>
      <c r="B4031" s="334">
        <f ca="1" t="shared" si="635"/>
        <v>1</v>
      </c>
      <c r="D4031" s="334">
        <f ca="1" t="shared" si="643"/>
        <v>16</v>
      </c>
      <c r="E4031" s="327">
        <f ca="1" t="shared" si="644"/>
        <v>153</v>
      </c>
      <c r="F4031" s="327" t="str">
        <f ca="1">VLOOKUP(D4031,档案!A:C,3,FALSE)</f>
        <v>武汉开明</v>
      </c>
      <c r="G4031" s="338" t="str">
        <f ca="1">VLOOKUP(D4031,档案!A:B,2,FALSE)</f>
        <v>电子承兑汇票</v>
      </c>
      <c r="H4031" s="328">
        <f ca="1" t="shared" si="636"/>
        <v>45863</v>
      </c>
      <c r="I4031" s="344" t="str">
        <f ca="1" t="shared" si="637"/>
        <v>武汉华夏转温州凯沣机械有限公司银行承兑汇票2张贴现</v>
      </c>
      <c r="J4031" s="344" t="str">
        <f ca="1" t="shared" si="638"/>
        <v>转出他行或提现</v>
      </c>
      <c r="K4031" s="345">
        <f ca="1" t="shared" si="639"/>
        <v>0</v>
      </c>
      <c r="L4031" s="345">
        <f ca="1" t="shared" si="640"/>
        <v>147000</v>
      </c>
      <c r="M4031" s="345">
        <f ca="1" t="shared" si="641"/>
        <v>67338.7299999996</v>
      </c>
      <c r="N4031" s="345">
        <f ca="1" t="shared" si="642"/>
        <v>0</v>
      </c>
    </row>
    <row r="4032" ht="14.25" hidden="1" spans="1:14">
      <c r="A4032" s="334">
        <f>档案!A4031</f>
        <v>0</v>
      </c>
      <c r="B4032" s="334">
        <f ca="1" t="shared" si="635"/>
        <v>1</v>
      </c>
      <c r="D4032" s="334">
        <f ca="1" t="shared" si="643"/>
        <v>16</v>
      </c>
      <c r="E4032" s="327">
        <f ca="1" t="shared" si="644"/>
        <v>154</v>
      </c>
      <c r="F4032" s="327" t="str">
        <f ca="1">VLOOKUP(D4032,档案!A:C,3,FALSE)</f>
        <v>武汉开明</v>
      </c>
      <c r="G4032" s="338" t="str">
        <f ca="1">VLOOKUP(D4032,档案!A:B,2,FALSE)</f>
        <v>电子承兑汇票</v>
      </c>
      <c r="H4032" s="328">
        <f ca="1" t="shared" si="636"/>
        <v>45863</v>
      </c>
      <c r="I4032" s="344" t="str">
        <f ca="1" t="shared" si="637"/>
        <v>武汉华夏转湖北工行西山银行承兑汇票1张</v>
      </c>
      <c r="J4032" s="344" t="str">
        <f ca="1" t="shared" si="638"/>
        <v>转出他行或提现</v>
      </c>
      <c r="K4032" s="345">
        <f ca="1" t="shared" si="639"/>
        <v>0</v>
      </c>
      <c r="L4032" s="345">
        <f ca="1" t="shared" si="640"/>
        <v>10000</v>
      </c>
      <c r="M4032" s="345">
        <f ca="1" t="shared" si="641"/>
        <v>57338.7299999996</v>
      </c>
      <c r="N4032" s="345">
        <f ca="1" t="shared" si="642"/>
        <v>0</v>
      </c>
    </row>
    <row r="4033" ht="14.25" hidden="1" spans="1:14">
      <c r="A4033" s="334">
        <f>档案!A4032</f>
        <v>0</v>
      </c>
      <c r="B4033" s="334">
        <f ca="1" t="shared" si="635"/>
        <v>1</v>
      </c>
      <c r="D4033" s="334">
        <f ca="1" t="shared" si="643"/>
        <v>16</v>
      </c>
      <c r="E4033" s="327">
        <f ca="1" t="shared" si="644"/>
        <v>155</v>
      </c>
      <c r="F4033" s="327" t="str">
        <f ca="1">VLOOKUP(D4033,档案!A:C,3,FALSE)</f>
        <v>武汉开明</v>
      </c>
      <c r="G4033" s="338" t="str">
        <f ca="1">VLOOKUP(D4033,档案!A:B,2,FALSE)</f>
        <v>电子承兑汇票</v>
      </c>
      <c r="H4033" s="328">
        <f ca="1" t="shared" si="636"/>
        <v>45866</v>
      </c>
      <c r="I4033" s="344" t="str">
        <f ca="1" t="shared" si="637"/>
        <v>武汉华夏收到吐鲁番天山水泥有限责公司银行承兑汇票</v>
      </c>
      <c r="J4033" s="344" t="str">
        <f ca="1" t="shared" si="638"/>
        <v>营业回款</v>
      </c>
      <c r="K4033" s="345">
        <f ca="1" t="shared" si="639"/>
        <v>200000</v>
      </c>
      <c r="L4033" s="345">
        <f ca="1" t="shared" si="640"/>
        <v>0</v>
      </c>
      <c r="M4033" s="345">
        <f ca="1" t="shared" si="641"/>
        <v>257338.73</v>
      </c>
      <c r="N4033" s="345">
        <f ca="1" t="shared" si="642"/>
        <v>0</v>
      </c>
    </row>
    <row r="4034" ht="14.25" hidden="1" spans="1:14">
      <c r="A4034" s="334">
        <f>档案!A4033</f>
        <v>0</v>
      </c>
      <c r="B4034" s="334">
        <f ca="1" t="shared" si="635"/>
        <v>1</v>
      </c>
      <c r="D4034" s="334">
        <f ca="1" t="shared" si="643"/>
        <v>16</v>
      </c>
      <c r="E4034" s="327">
        <f ca="1" t="shared" si="644"/>
        <v>156</v>
      </c>
      <c r="F4034" s="327" t="str">
        <f ca="1">VLOOKUP(D4034,档案!A:C,3,FALSE)</f>
        <v>武汉开明</v>
      </c>
      <c r="G4034" s="338" t="str">
        <f ca="1">VLOOKUP(D4034,档案!A:B,2,FALSE)</f>
        <v>电子承兑汇票</v>
      </c>
      <c r="H4034" s="328">
        <f ca="1" t="shared" si="636"/>
        <v>45866</v>
      </c>
      <c r="I4034" s="344" t="str">
        <f ca="1" t="shared" si="637"/>
        <v>武汉浦发收到怀宁上峰水泥有限公司银行承兑汇票2张</v>
      </c>
      <c r="J4034" s="344" t="str">
        <f ca="1" t="shared" si="638"/>
        <v>营业回款</v>
      </c>
      <c r="K4034" s="345">
        <f ca="1" t="shared" si="639"/>
        <v>15486.04</v>
      </c>
      <c r="L4034" s="345">
        <f ca="1" t="shared" si="640"/>
        <v>0</v>
      </c>
      <c r="M4034" s="345">
        <f ca="1" t="shared" si="641"/>
        <v>272824.77</v>
      </c>
      <c r="N4034" s="345">
        <f ca="1" t="shared" si="642"/>
        <v>0</v>
      </c>
    </row>
    <row r="4035" ht="14.25" hidden="1" spans="1:14">
      <c r="A4035" s="334">
        <f>档案!A4034</f>
        <v>0</v>
      </c>
      <c r="B4035" s="334">
        <f ca="1" t="shared" ref="B4035:B4098" si="645">COUNTA(INDIRECT("'"&amp;A4035&amp;"'!a:a"))</f>
        <v>1</v>
      </c>
      <c r="D4035" s="334">
        <f ca="1" t="shared" si="643"/>
        <v>16</v>
      </c>
      <c r="E4035" s="327">
        <f ca="1" t="shared" si="644"/>
        <v>157</v>
      </c>
      <c r="F4035" s="327" t="str">
        <f ca="1">VLOOKUP(D4035,档案!A:C,3,FALSE)</f>
        <v>武汉开明</v>
      </c>
      <c r="G4035" s="338" t="str">
        <f ca="1">VLOOKUP(D4035,档案!A:B,2,FALSE)</f>
        <v>电子承兑汇票</v>
      </c>
      <c r="H4035" s="328">
        <f ca="1" t="shared" ref="H4035:H4098" si="646">INDEX(INDIRECT("'"&amp;$D4035&amp;"'!A:g"),$E4035,COLUMN()-7)</f>
        <v>45866</v>
      </c>
      <c r="I4035" s="344" t="str">
        <f ca="1" t="shared" ref="I4035:I4098" si="647">INDEX(INDIRECT("'"&amp;$D4035&amp;"'!A:g"),$E4035,COLUMN()-7)</f>
        <v>武汉浦发山东鲁泰环保建材有限公司商业承兑汇票1张提示付款</v>
      </c>
      <c r="J4035" s="344" t="str">
        <f ca="1" t="shared" ref="J4035:J4098" si="648">INDEX(INDIRECT("'"&amp;$D4035&amp;"'!A:g"),$E4035,COLUMN()-7)</f>
        <v>转出他行或提现</v>
      </c>
      <c r="K4035" s="345">
        <f ca="1" t="shared" ref="K4035:K4098" si="649">INDEX(INDIRECT("'"&amp;$D4035&amp;"'!A:g"),$E4035,COLUMN()-7)</f>
        <v>0</v>
      </c>
      <c r="L4035" s="345">
        <f ca="1" t="shared" ref="L4035:L4098" si="650">INDEX(INDIRECT("'"&amp;$D4035&amp;"'!A:g"),$E4035,COLUMN()-7)</f>
        <v>29800</v>
      </c>
      <c r="M4035" s="345">
        <f ca="1" t="shared" ref="M4035:M4098" si="651">INDEX(INDIRECT("'"&amp;$D4035&amp;"'!A:g"),$E4035,COLUMN()-7)</f>
        <v>243024.77</v>
      </c>
      <c r="N4035" s="345">
        <f ca="1" t="shared" ref="N4035:N4098" si="652">INDEX(INDIRECT("'"&amp;$D4035&amp;"'!A:g"),$E4035,COLUMN()-7)</f>
        <v>0</v>
      </c>
    </row>
    <row r="4036" ht="14.25" hidden="1" spans="1:14">
      <c r="A4036" s="334">
        <f>档案!A4035</f>
        <v>0</v>
      </c>
      <c r="B4036" s="334">
        <f ca="1" t="shared" si="645"/>
        <v>1</v>
      </c>
      <c r="D4036" s="334">
        <f ca="1" t="shared" ref="D4036:D4099" si="653">IF(E4035&gt;=VLOOKUP(D4035,A:B,2,FALSE),D4035+1,D4035)</f>
        <v>16</v>
      </c>
      <c r="E4036" s="327">
        <f ca="1" t="shared" ref="E4036:E4099" si="654">IF(E4035&gt;=VLOOKUP(D4035,A:B,2,FALSE),3,E4035+1)</f>
        <v>158</v>
      </c>
      <c r="F4036" s="327" t="str">
        <f ca="1">VLOOKUP(D4036,档案!A:C,3,FALSE)</f>
        <v>武汉开明</v>
      </c>
      <c r="G4036" s="338" t="str">
        <f ca="1">VLOOKUP(D4036,档案!A:B,2,FALSE)</f>
        <v>电子承兑汇票</v>
      </c>
      <c r="H4036" s="328">
        <f ca="1" t="shared" si="646"/>
        <v>45867</v>
      </c>
      <c r="I4036" s="344" t="str">
        <f ca="1" t="shared" si="647"/>
        <v>武汉浦发收到中盐内蒙古化工股份有限公司盐碱分公司银行承兑汇票</v>
      </c>
      <c r="J4036" s="344" t="str">
        <f ca="1" t="shared" si="648"/>
        <v>营业回款</v>
      </c>
      <c r="K4036" s="345">
        <f ca="1" t="shared" si="649"/>
        <v>100000</v>
      </c>
      <c r="L4036" s="345">
        <f ca="1" t="shared" si="650"/>
        <v>0</v>
      </c>
      <c r="M4036" s="345">
        <f ca="1" t="shared" si="651"/>
        <v>343024.77</v>
      </c>
      <c r="N4036" s="345">
        <f ca="1" t="shared" si="652"/>
        <v>0</v>
      </c>
    </row>
    <row r="4037" ht="14.25" hidden="1" spans="1:14">
      <c r="A4037" s="334">
        <f>档案!A4036</f>
        <v>0</v>
      </c>
      <c r="B4037" s="334">
        <f ca="1" t="shared" si="645"/>
        <v>1</v>
      </c>
      <c r="D4037" s="334">
        <f ca="1" t="shared" si="653"/>
        <v>16</v>
      </c>
      <c r="E4037" s="327">
        <f ca="1" t="shared" si="654"/>
        <v>159</v>
      </c>
      <c r="F4037" s="327" t="str">
        <f ca="1">VLOOKUP(D4037,档案!A:C,3,FALSE)</f>
        <v>武汉开明</v>
      </c>
      <c r="G4037" s="338" t="str">
        <f ca="1">VLOOKUP(D4037,档案!A:B,2,FALSE)</f>
        <v>电子承兑汇票</v>
      </c>
      <c r="H4037" s="328">
        <f ca="1" t="shared" si="646"/>
        <v>45868</v>
      </c>
      <c r="I4037" s="344" t="str">
        <f ca="1" t="shared" si="647"/>
        <v>武汉华夏转温州凯沣机械有限公司贴现银行承兑汇票1张</v>
      </c>
      <c r="J4037" s="344" t="str">
        <f ca="1" t="shared" si="648"/>
        <v>转出他行或提现</v>
      </c>
      <c r="K4037" s="345">
        <f ca="1" t="shared" si="649"/>
        <v>0</v>
      </c>
      <c r="L4037" s="345">
        <f ca="1" t="shared" si="650"/>
        <v>200000</v>
      </c>
      <c r="M4037" s="345">
        <f ca="1" t="shared" si="651"/>
        <v>143024.77</v>
      </c>
      <c r="N4037" s="345">
        <f ca="1" t="shared" si="652"/>
        <v>0</v>
      </c>
    </row>
    <row r="4038" ht="14.25" hidden="1" spans="1:14">
      <c r="A4038" s="334">
        <f>档案!A4037</f>
        <v>0</v>
      </c>
      <c r="B4038" s="334">
        <f ca="1" t="shared" si="645"/>
        <v>1</v>
      </c>
      <c r="D4038" s="334">
        <f ca="1" t="shared" si="653"/>
        <v>16</v>
      </c>
      <c r="E4038" s="327">
        <f ca="1" t="shared" si="654"/>
        <v>160</v>
      </c>
      <c r="F4038" s="327" t="str">
        <f ca="1">VLOOKUP(D4038,档案!A:C,3,FALSE)</f>
        <v>武汉开明</v>
      </c>
      <c r="G4038" s="338" t="str">
        <f ca="1">VLOOKUP(D4038,档案!A:B,2,FALSE)</f>
        <v>电子承兑汇票</v>
      </c>
      <c r="H4038" s="328">
        <f ca="1" t="shared" si="646"/>
        <v>45868</v>
      </c>
      <c r="I4038" s="344" t="str">
        <f ca="1" t="shared" si="647"/>
        <v>武汉浦发转温州凯沣机械有限公司贴现银行承兑汇票1张</v>
      </c>
      <c r="J4038" s="344" t="str">
        <f ca="1" t="shared" si="648"/>
        <v>转出他行或提现</v>
      </c>
      <c r="K4038" s="345">
        <f ca="1" t="shared" si="649"/>
        <v>0</v>
      </c>
      <c r="L4038" s="345">
        <f ca="1" t="shared" si="650"/>
        <v>100000</v>
      </c>
      <c r="M4038" s="345">
        <f ca="1" t="shared" si="651"/>
        <v>43024.7699999996</v>
      </c>
      <c r="N4038" s="345">
        <f ca="1" t="shared" si="652"/>
        <v>0</v>
      </c>
    </row>
    <row r="4039" ht="14.25" hidden="1" spans="1:14">
      <c r="A4039" s="334">
        <f>档案!A4038</f>
        <v>0</v>
      </c>
      <c r="B4039" s="334">
        <f ca="1" t="shared" si="645"/>
        <v>1</v>
      </c>
      <c r="D4039" s="334">
        <f ca="1" t="shared" si="653"/>
        <v>16</v>
      </c>
      <c r="E4039" s="327">
        <f ca="1" t="shared" si="654"/>
        <v>161</v>
      </c>
      <c r="F4039" s="327" t="str">
        <f ca="1">VLOOKUP(D4039,档案!A:C,3,FALSE)</f>
        <v>武汉开明</v>
      </c>
      <c r="G4039" s="338" t="str">
        <f ca="1">VLOOKUP(D4039,档案!A:B,2,FALSE)</f>
        <v>电子承兑汇票</v>
      </c>
      <c r="H4039" s="328">
        <f ca="1" t="shared" si="646"/>
        <v>45869</v>
      </c>
      <c r="I4039" s="344" t="str">
        <f ca="1" t="shared" si="647"/>
        <v>武汉华夏收到江西赣锋锂业集团股份有限公司银行承兑汇票</v>
      </c>
      <c r="J4039" s="344" t="str">
        <f ca="1" t="shared" si="648"/>
        <v>营业回款</v>
      </c>
      <c r="K4039" s="345">
        <f ca="1" t="shared" si="649"/>
        <v>263308.41</v>
      </c>
      <c r="L4039" s="345">
        <f ca="1" t="shared" si="650"/>
        <v>0</v>
      </c>
      <c r="M4039" s="345">
        <f ca="1" t="shared" si="651"/>
        <v>306333.18</v>
      </c>
      <c r="N4039" s="345">
        <f ca="1" t="shared" si="652"/>
        <v>0</v>
      </c>
    </row>
    <row r="4040" ht="14.25" hidden="1" spans="1:14">
      <c r="A4040" s="334">
        <f>档案!A4039</f>
        <v>0</v>
      </c>
      <c r="B4040" s="334">
        <f ca="1" t="shared" si="645"/>
        <v>1</v>
      </c>
      <c r="D4040" s="334">
        <f ca="1" t="shared" si="653"/>
        <v>16</v>
      </c>
      <c r="E4040" s="327">
        <f ca="1" t="shared" si="654"/>
        <v>162</v>
      </c>
      <c r="F4040" s="327" t="str">
        <f ca="1">VLOOKUP(D4040,档案!A:C,3,FALSE)</f>
        <v>武汉开明</v>
      </c>
      <c r="G4040" s="338" t="str">
        <f ca="1">VLOOKUP(D4040,档案!A:B,2,FALSE)</f>
        <v>电子承兑汇票</v>
      </c>
      <c r="H4040" s="328">
        <f ca="1" t="shared" si="646"/>
        <v>45869</v>
      </c>
      <c r="I4040" s="344" t="str">
        <f ca="1" t="shared" si="647"/>
        <v>武汉华夏收到江西赣锋锂业集团股份有限公司银行承兑汇票</v>
      </c>
      <c r="J4040" s="344" t="str">
        <f ca="1" t="shared" si="648"/>
        <v>营业回款</v>
      </c>
      <c r="K4040" s="345">
        <f ca="1" t="shared" si="649"/>
        <v>160961.59</v>
      </c>
      <c r="L4040" s="345">
        <f ca="1" t="shared" si="650"/>
        <v>0</v>
      </c>
      <c r="M4040" s="345">
        <f ca="1" t="shared" si="651"/>
        <v>467294.77</v>
      </c>
      <c r="N4040" s="345">
        <f ca="1" t="shared" si="652"/>
        <v>0</v>
      </c>
    </row>
    <row r="4041" ht="14.25" hidden="1" spans="1:14">
      <c r="A4041" s="334">
        <f>档案!A4040</f>
        <v>0</v>
      </c>
      <c r="B4041" s="334">
        <f ca="1" t="shared" si="645"/>
        <v>1</v>
      </c>
      <c r="D4041" s="334">
        <f ca="1" t="shared" si="653"/>
        <v>16</v>
      </c>
      <c r="E4041" s="327">
        <f ca="1" t="shared" si="654"/>
        <v>163</v>
      </c>
      <c r="F4041" s="327" t="str">
        <f ca="1">VLOOKUP(D4041,档案!A:C,3,FALSE)</f>
        <v>武汉开明</v>
      </c>
      <c r="G4041" s="338" t="str">
        <f ca="1">VLOOKUP(D4041,档案!A:B,2,FALSE)</f>
        <v>电子承兑汇票</v>
      </c>
      <c r="H4041" s="328">
        <f ca="1" t="shared" si="646"/>
        <v>45869</v>
      </c>
      <c r="I4041" s="344" t="str">
        <f ca="1" t="shared" si="647"/>
        <v>武汉浦发收到青海发投碱业有限公司银行承兑汇票3张</v>
      </c>
      <c r="J4041" s="344" t="str">
        <f ca="1" t="shared" si="648"/>
        <v>营业回款</v>
      </c>
      <c r="K4041" s="345">
        <f ca="1" t="shared" si="649"/>
        <v>106263.81</v>
      </c>
      <c r="L4041" s="345">
        <f ca="1" t="shared" si="650"/>
        <v>0</v>
      </c>
      <c r="M4041" s="345">
        <f ca="1" t="shared" si="651"/>
        <v>573558.58</v>
      </c>
      <c r="N4041" s="345">
        <f ca="1" t="shared" si="652"/>
        <v>0</v>
      </c>
    </row>
    <row r="4042" ht="14.25" hidden="1" spans="1:14">
      <c r="A4042" s="334">
        <f>档案!A4041</f>
        <v>0</v>
      </c>
      <c r="B4042" s="334">
        <f ca="1" t="shared" si="645"/>
        <v>1</v>
      </c>
      <c r="D4042" s="334">
        <f ca="1" t="shared" si="653"/>
        <v>16</v>
      </c>
      <c r="E4042" s="327">
        <f ca="1" t="shared" si="654"/>
        <v>164</v>
      </c>
      <c r="F4042" s="327" t="str">
        <f ca="1">VLOOKUP(D4042,档案!A:C,3,FALSE)</f>
        <v>武汉开明</v>
      </c>
      <c r="G4042" s="338" t="str">
        <f ca="1">VLOOKUP(D4042,档案!A:B,2,FALSE)</f>
        <v>电子承兑汇票</v>
      </c>
      <c r="H4042" s="328">
        <f ca="1" t="shared" si="646"/>
        <v>45869</v>
      </c>
      <c r="I4042" s="344" t="str">
        <f ca="1" t="shared" si="647"/>
        <v>通宝平台签收武钢中冶工业技术服务有限公司</v>
      </c>
      <c r="J4042" s="344" t="str">
        <f ca="1" t="shared" si="648"/>
        <v>营业回款</v>
      </c>
      <c r="K4042" s="345">
        <f ca="1" t="shared" si="649"/>
        <v>36309.24</v>
      </c>
      <c r="L4042" s="345">
        <f ca="1" t="shared" si="650"/>
        <v>0</v>
      </c>
      <c r="M4042" s="345">
        <f ca="1" t="shared" si="651"/>
        <v>609867.82</v>
      </c>
      <c r="N4042" s="345">
        <f ca="1" t="shared" si="652"/>
        <v>0</v>
      </c>
    </row>
    <row r="4043" ht="14.25" hidden="1" spans="1:14">
      <c r="A4043" s="334">
        <f>档案!A4042</f>
        <v>0</v>
      </c>
      <c r="B4043" s="334">
        <f ca="1" t="shared" si="645"/>
        <v>1</v>
      </c>
      <c r="D4043" s="334">
        <f ca="1" t="shared" si="653"/>
        <v>16</v>
      </c>
      <c r="E4043" s="327">
        <f ca="1" t="shared" si="654"/>
        <v>165</v>
      </c>
      <c r="F4043" s="327" t="str">
        <f ca="1">VLOOKUP(D4043,档案!A:C,3,FALSE)</f>
        <v>武汉开明</v>
      </c>
      <c r="G4043" s="338" t="str">
        <f ca="1">VLOOKUP(D4043,档案!A:B,2,FALSE)</f>
        <v>电子承兑汇票</v>
      </c>
      <c r="H4043" s="328">
        <f ca="1" t="shared" si="646"/>
        <v>45869</v>
      </c>
      <c r="I4043" s="344" t="str">
        <f ca="1" t="shared" si="647"/>
        <v>武汉华夏转武汉国兰商贸有限公司银行承兑汇票1张贴现</v>
      </c>
      <c r="J4043" s="344" t="str">
        <f ca="1" t="shared" si="648"/>
        <v>转出他行或提现</v>
      </c>
      <c r="K4043" s="345">
        <f ca="1" t="shared" si="649"/>
        <v>0</v>
      </c>
      <c r="L4043" s="345">
        <f ca="1" t="shared" si="650"/>
        <v>263308.41</v>
      </c>
      <c r="M4043" s="345">
        <f ca="1" t="shared" si="651"/>
        <v>346559.41</v>
      </c>
      <c r="N4043" s="345">
        <f ca="1" t="shared" si="652"/>
        <v>0</v>
      </c>
    </row>
    <row r="4044" ht="14.25" hidden="1" spans="1:14">
      <c r="A4044" s="334">
        <f>档案!A4043</f>
        <v>0</v>
      </c>
      <c r="B4044" s="334">
        <f ca="1" t="shared" si="645"/>
        <v>1</v>
      </c>
      <c r="D4044" s="334">
        <f ca="1" t="shared" si="653"/>
        <v>16</v>
      </c>
      <c r="E4044" s="327">
        <f ca="1" t="shared" si="654"/>
        <v>166</v>
      </c>
      <c r="F4044" s="327" t="str">
        <f ca="1">VLOOKUP(D4044,档案!A:C,3,FALSE)</f>
        <v>武汉开明</v>
      </c>
      <c r="G4044" s="338" t="str">
        <f ca="1">VLOOKUP(D4044,档案!A:B,2,FALSE)</f>
        <v>电子承兑汇票</v>
      </c>
      <c r="H4044" s="328">
        <f ca="1" t="shared" si="646"/>
        <v>45869</v>
      </c>
      <c r="I4044" s="344" t="str">
        <f ca="1" t="shared" si="647"/>
        <v>武汉华夏转武汉国兰商贸有限公司银行承兑汇票1张贴现</v>
      </c>
      <c r="J4044" s="344" t="str">
        <f ca="1" t="shared" si="648"/>
        <v>转出他行或提现</v>
      </c>
      <c r="K4044" s="345">
        <f ca="1" t="shared" si="649"/>
        <v>0</v>
      </c>
      <c r="L4044" s="345">
        <f ca="1" t="shared" si="650"/>
        <v>160961.59</v>
      </c>
      <c r="M4044" s="345">
        <f ca="1" t="shared" si="651"/>
        <v>185597.82</v>
      </c>
      <c r="N4044" s="345">
        <f ca="1" t="shared" si="652"/>
        <v>0</v>
      </c>
    </row>
    <row r="4045" ht="14.25" hidden="1" spans="1:14">
      <c r="A4045" s="334">
        <f>档案!A4044</f>
        <v>0</v>
      </c>
      <c r="B4045" s="334">
        <f ca="1" t="shared" si="645"/>
        <v>1</v>
      </c>
      <c r="D4045" s="334">
        <f ca="1" t="shared" si="653"/>
        <v>16</v>
      </c>
      <c r="E4045" s="327">
        <f ca="1" t="shared" si="654"/>
        <v>167</v>
      </c>
      <c r="F4045" s="327" t="str">
        <f ca="1">VLOOKUP(D4045,档案!A:C,3,FALSE)</f>
        <v>武汉开明</v>
      </c>
      <c r="G4045" s="338" t="str">
        <f ca="1">VLOOKUP(D4045,档案!A:B,2,FALSE)</f>
        <v>电子承兑汇票</v>
      </c>
      <c r="H4045" s="328">
        <f ca="1" t="shared" si="646"/>
        <v>45869</v>
      </c>
      <c r="I4045" s="344" t="str">
        <f ca="1" t="shared" si="647"/>
        <v>武汉浦发转武汉国兰商贸有限公司银行承兑汇票1张贴现</v>
      </c>
      <c r="J4045" s="344" t="str">
        <f ca="1" t="shared" si="648"/>
        <v>转出他行或提现</v>
      </c>
      <c r="K4045" s="345">
        <f ca="1" t="shared" si="649"/>
        <v>0</v>
      </c>
      <c r="L4045" s="345">
        <f ca="1" t="shared" si="650"/>
        <v>100000</v>
      </c>
      <c r="M4045" s="345">
        <f ca="1" t="shared" si="651"/>
        <v>85597.8199999996</v>
      </c>
      <c r="N4045" s="345">
        <f ca="1" t="shared" si="652"/>
        <v>0</v>
      </c>
    </row>
    <row r="4046" ht="14.25" hidden="1" spans="1:14">
      <c r="A4046" s="334">
        <f>档案!A4045</f>
        <v>0</v>
      </c>
      <c r="B4046" s="334">
        <f ca="1" t="shared" si="645"/>
        <v>1</v>
      </c>
      <c r="D4046" s="334">
        <f ca="1" t="shared" si="653"/>
        <v>16</v>
      </c>
      <c r="E4046" s="327">
        <f ca="1" t="shared" si="654"/>
        <v>168</v>
      </c>
      <c r="F4046" s="327" t="str">
        <f ca="1">VLOOKUP(D4046,档案!A:C,3,FALSE)</f>
        <v>武汉开明</v>
      </c>
      <c r="G4046" s="338" t="str">
        <f ca="1">VLOOKUP(D4046,档案!A:B,2,FALSE)</f>
        <v>电子承兑汇票</v>
      </c>
      <c r="H4046" s="328">
        <f ca="1" t="shared" si="646"/>
        <v>45875</v>
      </c>
      <c r="I4046" s="344" t="str">
        <f ca="1" t="shared" si="647"/>
        <v>武汉浦发收到燕新控股集团有限公司银行承兑汇票1张</v>
      </c>
      <c r="J4046" s="344" t="str">
        <f ca="1" t="shared" si="648"/>
        <v>营业回款</v>
      </c>
      <c r="K4046" s="345">
        <f ca="1" t="shared" si="649"/>
        <v>21150</v>
      </c>
      <c r="L4046" s="345">
        <f ca="1" t="shared" si="650"/>
        <v>0</v>
      </c>
      <c r="M4046" s="345">
        <f ca="1" t="shared" si="651"/>
        <v>106747.82</v>
      </c>
      <c r="N4046" s="345">
        <f ca="1" t="shared" si="652"/>
        <v>0</v>
      </c>
    </row>
    <row r="4047" ht="14.25" hidden="1" spans="1:14">
      <c r="A4047" s="334">
        <f>档案!A4046</f>
        <v>0</v>
      </c>
      <c r="B4047" s="334">
        <f ca="1" t="shared" si="645"/>
        <v>1</v>
      </c>
      <c r="D4047" s="334">
        <f ca="1" t="shared" si="653"/>
        <v>16</v>
      </c>
      <c r="E4047" s="327">
        <f ca="1" t="shared" si="654"/>
        <v>169</v>
      </c>
      <c r="F4047" s="327" t="str">
        <f ca="1">VLOOKUP(D4047,档案!A:C,3,FALSE)</f>
        <v>武汉开明</v>
      </c>
      <c r="G4047" s="338" t="str">
        <f ca="1">VLOOKUP(D4047,档案!A:B,2,FALSE)</f>
        <v>电子承兑汇票</v>
      </c>
      <c r="H4047" s="328">
        <f ca="1" t="shared" si="646"/>
        <v>45875</v>
      </c>
      <c r="I4047" s="344" t="str">
        <f ca="1" t="shared" si="647"/>
        <v>武汉浦发收到武汉彤烨中信转来银行承兑汇票1张</v>
      </c>
      <c r="J4047" s="344" t="str">
        <f ca="1" t="shared" si="648"/>
        <v>他行转入或存现</v>
      </c>
      <c r="K4047" s="345">
        <f ca="1" t="shared" si="649"/>
        <v>10000</v>
      </c>
      <c r="L4047" s="345">
        <f ca="1" t="shared" si="650"/>
        <v>0</v>
      </c>
      <c r="M4047" s="345">
        <f ca="1" t="shared" si="651"/>
        <v>116747.82</v>
      </c>
      <c r="N4047" s="345">
        <f ca="1" t="shared" si="652"/>
        <v>0</v>
      </c>
    </row>
    <row r="4048" ht="14.25" hidden="1" spans="1:14">
      <c r="A4048" s="334">
        <f>档案!A4047</f>
        <v>0</v>
      </c>
      <c r="B4048" s="334">
        <f ca="1" t="shared" si="645"/>
        <v>1</v>
      </c>
      <c r="D4048" s="334">
        <f ca="1" t="shared" si="653"/>
        <v>16</v>
      </c>
      <c r="E4048" s="327">
        <f ca="1" t="shared" si="654"/>
        <v>170</v>
      </c>
      <c r="F4048" s="327" t="str">
        <f ca="1">VLOOKUP(D4048,档案!A:C,3,FALSE)</f>
        <v>武汉开明</v>
      </c>
      <c r="G4048" s="338" t="str">
        <f ca="1">VLOOKUP(D4048,档案!A:B,2,FALSE)</f>
        <v>电子承兑汇票</v>
      </c>
      <c r="H4048" s="328">
        <f ca="1" t="shared" si="646"/>
        <v>45875</v>
      </c>
      <c r="I4048" s="344" t="str">
        <f ca="1" t="shared" si="647"/>
        <v>武汉浦发收到湖北岚丹中信转来银行承兑汇票1张</v>
      </c>
      <c r="J4048" s="344" t="str">
        <f ca="1" t="shared" si="648"/>
        <v>他行转入或存现</v>
      </c>
      <c r="K4048" s="345">
        <f ca="1" t="shared" si="649"/>
        <v>12763.19</v>
      </c>
      <c r="L4048" s="345">
        <f ca="1" t="shared" si="650"/>
        <v>0</v>
      </c>
      <c r="M4048" s="345">
        <f ca="1" t="shared" si="651"/>
        <v>129511.01</v>
      </c>
      <c r="N4048" s="345">
        <f ca="1" t="shared" si="652"/>
        <v>0</v>
      </c>
    </row>
    <row r="4049" ht="14.25" hidden="1" spans="1:14">
      <c r="A4049" s="334">
        <f>档案!A4048</f>
        <v>0</v>
      </c>
      <c r="B4049" s="334">
        <f ca="1" t="shared" si="645"/>
        <v>1</v>
      </c>
      <c r="D4049" s="334">
        <f ca="1" t="shared" si="653"/>
        <v>16</v>
      </c>
      <c r="E4049" s="327">
        <f ca="1" t="shared" si="654"/>
        <v>171</v>
      </c>
      <c r="F4049" s="327" t="str">
        <f ca="1">VLOOKUP(D4049,档案!A:C,3,FALSE)</f>
        <v>武汉开明</v>
      </c>
      <c r="G4049" s="338" t="str">
        <f ca="1">VLOOKUP(D4049,档案!A:B,2,FALSE)</f>
        <v>电子承兑汇票</v>
      </c>
      <c r="H4049" s="328">
        <f ca="1" t="shared" si="646"/>
        <v>45875</v>
      </c>
      <c r="I4049" s="344" t="str">
        <f ca="1" t="shared" si="647"/>
        <v>武汉浦发转武汉国兰商贸有限公司银行承兑汇票4张贴现</v>
      </c>
      <c r="J4049" s="344" t="str">
        <f ca="1" t="shared" si="648"/>
        <v>转出他行或提现</v>
      </c>
      <c r="K4049" s="345">
        <f ca="1" t="shared" si="649"/>
        <v>0</v>
      </c>
      <c r="L4049" s="345">
        <f ca="1" t="shared" si="650"/>
        <v>54353.79</v>
      </c>
      <c r="M4049" s="345">
        <f ca="1" t="shared" si="651"/>
        <v>75157.2199999996</v>
      </c>
      <c r="N4049" s="345">
        <f ca="1" t="shared" si="652"/>
        <v>0</v>
      </c>
    </row>
    <row r="4050" ht="14.25" hidden="1" spans="1:14">
      <c r="A4050" s="334">
        <f>档案!A4049</f>
        <v>0</v>
      </c>
      <c r="B4050" s="334">
        <f ca="1" t="shared" si="645"/>
        <v>1</v>
      </c>
      <c r="D4050" s="334">
        <f ca="1" t="shared" si="653"/>
        <v>16</v>
      </c>
      <c r="E4050" s="327">
        <f ca="1" t="shared" si="654"/>
        <v>172</v>
      </c>
      <c r="F4050" s="327" t="str">
        <f ca="1">VLOOKUP(D4050,档案!A:C,3,FALSE)</f>
        <v>武汉开明</v>
      </c>
      <c r="G4050" s="338" t="str">
        <f ca="1">VLOOKUP(D4050,档案!A:B,2,FALSE)</f>
        <v>电子承兑汇票</v>
      </c>
      <c r="H4050" s="328">
        <f ca="1" t="shared" si="646"/>
        <v>45875</v>
      </c>
      <c r="I4050" s="344" t="str">
        <f ca="1" t="shared" si="647"/>
        <v>通宝武钢中冶转宁波峥墨物资有限公司贴现</v>
      </c>
      <c r="J4050" s="344" t="str">
        <f ca="1" t="shared" si="648"/>
        <v>转出他行或提现</v>
      </c>
      <c r="K4050" s="345">
        <f ca="1" t="shared" si="649"/>
        <v>0</v>
      </c>
      <c r="L4050" s="345">
        <f ca="1" t="shared" si="650"/>
        <v>36309.24</v>
      </c>
      <c r="M4050" s="345">
        <f ca="1" t="shared" si="651"/>
        <v>38847.9799999996</v>
      </c>
      <c r="N4050" s="345">
        <f ca="1" t="shared" si="652"/>
        <v>0</v>
      </c>
    </row>
    <row r="4051" ht="14.25" hidden="1" spans="1:14">
      <c r="A4051" s="334">
        <f>档案!A4050</f>
        <v>0</v>
      </c>
      <c r="B4051" s="334">
        <f ca="1" t="shared" si="645"/>
        <v>1</v>
      </c>
      <c r="D4051" s="334">
        <f ca="1" t="shared" si="653"/>
        <v>16</v>
      </c>
      <c r="E4051" s="327">
        <f ca="1" t="shared" si="654"/>
        <v>173</v>
      </c>
      <c r="F4051" s="327" t="str">
        <f ca="1">VLOOKUP(D4051,档案!A:C,3,FALSE)</f>
        <v>武汉开明</v>
      </c>
      <c r="G4051" s="338" t="str">
        <f ca="1">VLOOKUP(D4051,档案!A:B,2,FALSE)</f>
        <v>电子承兑汇票</v>
      </c>
      <c r="H4051" s="328">
        <f ca="1" t="shared" si="646"/>
        <v>45876</v>
      </c>
      <c r="I4051" s="344" t="str">
        <f ca="1" t="shared" si="647"/>
        <v>武汉浦发收到绥江县永固水泥有限责任公司银行承兑汇票1张</v>
      </c>
      <c r="J4051" s="344" t="str">
        <f ca="1" t="shared" si="648"/>
        <v>营业回款</v>
      </c>
      <c r="K4051" s="345">
        <f ca="1" t="shared" si="649"/>
        <v>10000</v>
      </c>
      <c r="L4051" s="345">
        <f ca="1" t="shared" si="650"/>
        <v>0</v>
      </c>
      <c r="M4051" s="345">
        <f ca="1" t="shared" si="651"/>
        <v>48847.9799999996</v>
      </c>
      <c r="N4051" s="345">
        <f ca="1" t="shared" si="652"/>
        <v>0</v>
      </c>
    </row>
    <row r="4052" ht="14.25" hidden="1" spans="1:14">
      <c r="A4052" s="334">
        <f>档案!A4051</f>
        <v>0</v>
      </c>
      <c r="B4052" s="334">
        <f ca="1" t="shared" si="645"/>
        <v>1</v>
      </c>
      <c r="D4052" s="334">
        <f ca="1" t="shared" si="653"/>
        <v>16</v>
      </c>
      <c r="E4052" s="327">
        <f ca="1" t="shared" si="654"/>
        <v>174</v>
      </c>
      <c r="F4052" s="327" t="str">
        <f ca="1">VLOOKUP(D4052,档案!A:C,3,FALSE)</f>
        <v>武汉开明</v>
      </c>
      <c r="G4052" s="338" t="str">
        <f ca="1">VLOOKUP(D4052,档案!A:B,2,FALSE)</f>
        <v>电子承兑汇票</v>
      </c>
      <c r="H4052" s="328">
        <f ca="1" t="shared" si="646"/>
        <v>45877</v>
      </c>
      <c r="I4052" s="344" t="str">
        <f ca="1" t="shared" si="647"/>
        <v>武汉浦发转银行承兑汇票5张付生产部刘江波用款伊钢烘烤器项目电缆线尾款与运费付伊犁昆香电控设备有限责公司--公司</v>
      </c>
      <c r="J4052" s="344" t="str">
        <f ca="1" t="shared" si="648"/>
        <v>项目成本</v>
      </c>
      <c r="K4052" s="345">
        <f ca="1" t="shared" si="649"/>
        <v>0</v>
      </c>
      <c r="L4052" s="345">
        <f ca="1" t="shared" si="650"/>
        <v>18502</v>
      </c>
      <c r="M4052" s="345">
        <f ca="1" t="shared" si="651"/>
        <v>30345.9799999996</v>
      </c>
      <c r="N4052" s="345">
        <f ca="1" t="shared" si="652"/>
        <v>0</v>
      </c>
    </row>
    <row r="4053" ht="14.25" hidden="1" spans="1:14">
      <c r="A4053" s="334">
        <f>档案!A4052</f>
        <v>0</v>
      </c>
      <c r="B4053" s="334">
        <f ca="1" t="shared" si="645"/>
        <v>1</v>
      </c>
      <c r="D4053" s="334">
        <f ca="1" t="shared" si="653"/>
        <v>16</v>
      </c>
      <c r="E4053" s="327">
        <f ca="1" t="shared" si="654"/>
        <v>175</v>
      </c>
      <c r="F4053" s="327" t="str">
        <f ca="1">VLOOKUP(D4053,档案!A:C,3,FALSE)</f>
        <v>武汉开明</v>
      </c>
      <c r="G4053" s="338" t="str">
        <f ca="1">VLOOKUP(D4053,档案!A:B,2,FALSE)</f>
        <v>电子承兑汇票</v>
      </c>
      <c r="H4053" s="328">
        <f ca="1" t="shared" si="646"/>
        <v>45877</v>
      </c>
      <c r="I4053" s="344" t="str">
        <f ca="1" t="shared" si="647"/>
        <v>武汉浦发转湖北工行西山银行承兑汇票2张</v>
      </c>
      <c r="J4053" s="344" t="str">
        <f ca="1" t="shared" si="648"/>
        <v>转出他行或提现</v>
      </c>
      <c r="K4053" s="345">
        <f ca="1" t="shared" si="649"/>
        <v>0</v>
      </c>
      <c r="L4053" s="345">
        <f ca="1" t="shared" si="650"/>
        <v>22888.98</v>
      </c>
      <c r="M4053" s="345">
        <f ca="1" t="shared" si="651"/>
        <v>7456.99999999963</v>
      </c>
      <c r="N4053" s="345">
        <f ca="1" t="shared" si="652"/>
        <v>0</v>
      </c>
    </row>
    <row r="4054" ht="14.25" hidden="1" spans="1:14">
      <c r="A4054" s="334">
        <f>档案!A4053</f>
        <v>0</v>
      </c>
      <c r="B4054" s="334">
        <f ca="1" t="shared" si="645"/>
        <v>1</v>
      </c>
      <c r="D4054" s="334">
        <f ca="1" t="shared" si="653"/>
        <v>16</v>
      </c>
      <c r="E4054" s="327">
        <f ca="1" t="shared" si="654"/>
        <v>176</v>
      </c>
      <c r="F4054" s="327" t="str">
        <f ca="1">VLOOKUP(D4054,档案!A:C,3,FALSE)</f>
        <v>武汉开明</v>
      </c>
      <c r="G4054" s="338" t="str">
        <f ca="1">VLOOKUP(D4054,档案!A:B,2,FALSE)</f>
        <v>电子承兑汇票</v>
      </c>
      <c r="H4054" s="328">
        <f ca="1" t="shared" si="646"/>
        <v>45882</v>
      </c>
      <c r="I4054" s="344" t="str">
        <f ca="1" t="shared" si="647"/>
        <v>武汉华夏收到准格尔旗铸城水泥有限责任公司银行承兑汇票1张</v>
      </c>
      <c r="J4054" s="344" t="str">
        <f ca="1" t="shared" si="648"/>
        <v>营业回款</v>
      </c>
      <c r="K4054" s="345">
        <f ca="1" t="shared" si="649"/>
        <v>19400</v>
      </c>
      <c r="L4054" s="345">
        <f ca="1" t="shared" si="650"/>
        <v>0</v>
      </c>
      <c r="M4054" s="345">
        <f ca="1" t="shared" si="651"/>
        <v>26856.9999999996</v>
      </c>
      <c r="N4054" s="345">
        <f ca="1" t="shared" si="652"/>
        <v>0</v>
      </c>
    </row>
    <row r="4055" ht="14.25" hidden="1" spans="1:14">
      <c r="A4055" s="334">
        <f>档案!A4054</f>
        <v>0</v>
      </c>
      <c r="B4055" s="334">
        <f ca="1" t="shared" si="645"/>
        <v>1</v>
      </c>
      <c r="D4055" s="334">
        <f ca="1" t="shared" si="653"/>
        <v>16</v>
      </c>
      <c r="E4055" s="327">
        <f ca="1" t="shared" si="654"/>
        <v>177</v>
      </c>
      <c r="F4055" s="327" t="str">
        <f ca="1">VLOOKUP(D4055,档案!A:C,3,FALSE)</f>
        <v>武汉开明</v>
      </c>
      <c r="G4055" s="338" t="str">
        <f ca="1">VLOOKUP(D4055,档案!A:B,2,FALSE)</f>
        <v>电子承兑汇票</v>
      </c>
      <c r="H4055" s="328">
        <f ca="1" t="shared" si="646"/>
        <v>45893</v>
      </c>
      <c r="I4055" s="344" t="str">
        <f ca="1" t="shared" si="647"/>
        <v>武汉浦发收到怀宁上峰水泥有限公司银行承兑汇票1张</v>
      </c>
      <c r="J4055" s="344" t="str">
        <f ca="1" t="shared" si="648"/>
        <v>营业回款</v>
      </c>
      <c r="K4055" s="345">
        <f ca="1" t="shared" si="649"/>
        <v>10800</v>
      </c>
      <c r="L4055" s="345">
        <f ca="1" t="shared" si="650"/>
        <v>0</v>
      </c>
      <c r="M4055" s="345">
        <f ca="1" t="shared" si="651"/>
        <v>37656.9999999996</v>
      </c>
      <c r="N4055" s="345">
        <f ca="1" t="shared" si="652"/>
        <v>0</v>
      </c>
    </row>
    <row r="4056" ht="14.25" hidden="1" spans="1:14">
      <c r="A4056" s="334">
        <f>档案!A4055</f>
        <v>0</v>
      </c>
      <c r="B4056" s="334">
        <f ca="1" t="shared" si="645"/>
        <v>1</v>
      </c>
      <c r="D4056" s="334">
        <f ca="1" t="shared" si="653"/>
        <v>16</v>
      </c>
      <c r="E4056" s="327">
        <f ca="1" t="shared" si="654"/>
        <v>178</v>
      </c>
      <c r="F4056" s="327" t="str">
        <f ca="1">VLOOKUP(D4056,档案!A:C,3,FALSE)</f>
        <v>武汉开明</v>
      </c>
      <c r="G4056" s="338" t="str">
        <f ca="1">VLOOKUP(D4056,档案!A:B,2,FALSE)</f>
        <v>电子承兑汇票</v>
      </c>
      <c r="H4056" s="328">
        <f ca="1" t="shared" si="646"/>
        <v>45894</v>
      </c>
      <c r="I4056" s="344" t="str">
        <f ca="1" t="shared" si="647"/>
        <v>武汉华夏收到成县祁连山水泥有限公司银行承兑汇票1张</v>
      </c>
      <c r="J4056" s="344" t="str">
        <f ca="1" t="shared" si="648"/>
        <v>营业回款</v>
      </c>
      <c r="K4056" s="345">
        <f ca="1" t="shared" si="649"/>
        <v>8700</v>
      </c>
      <c r="L4056" s="345">
        <f ca="1" t="shared" si="650"/>
        <v>0</v>
      </c>
      <c r="M4056" s="345">
        <f ca="1" t="shared" si="651"/>
        <v>46356.9999999996</v>
      </c>
      <c r="N4056" s="345">
        <f ca="1" t="shared" si="652"/>
        <v>0</v>
      </c>
    </row>
    <row r="4057" ht="14.25" hidden="1" spans="1:14">
      <c r="A4057" s="334">
        <f>档案!A4056</f>
        <v>0</v>
      </c>
      <c r="B4057" s="334">
        <f ca="1" t="shared" si="645"/>
        <v>1</v>
      </c>
      <c r="D4057" s="334">
        <f ca="1" t="shared" si="653"/>
        <v>16</v>
      </c>
      <c r="E4057" s="327">
        <f ca="1" t="shared" si="654"/>
        <v>179</v>
      </c>
      <c r="F4057" s="327" t="str">
        <f ca="1">VLOOKUP(D4057,档案!A:C,3,FALSE)</f>
        <v>武汉开明</v>
      </c>
      <c r="G4057" s="338" t="str">
        <f ca="1">VLOOKUP(D4057,档案!A:B,2,FALSE)</f>
        <v>电子承兑汇票</v>
      </c>
      <c r="H4057" s="328">
        <f ca="1" t="shared" si="646"/>
        <v>45896</v>
      </c>
      <c r="I4057" s="344" t="str">
        <f ca="1" t="shared" si="647"/>
        <v>武汉华夏收到山东申丰水泥集团有限公司银行承兑汇票1张</v>
      </c>
      <c r="J4057" s="344" t="str">
        <f ca="1" t="shared" si="648"/>
        <v>营业回款</v>
      </c>
      <c r="K4057" s="345">
        <f ca="1" t="shared" si="649"/>
        <v>18533.7</v>
      </c>
      <c r="L4057" s="345">
        <f ca="1" t="shared" si="650"/>
        <v>0</v>
      </c>
      <c r="M4057" s="345">
        <f ca="1" t="shared" si="651"/>
        <v>64890.6999999996</v>
      </c>
      <c r="N4057" s="345">
        <f ca="1" t="shared" si="652"/>
        <v>0</v>
      </c>
    </row>
    <row r="4058" ht="14.25" hidden="1" spans="1:14">
      <c r="A4058" s="334">
        <f>档案!A4057</f>
        <v>0</v>
      </c>
      <c r="B4058" s="334">
        <f ca="1" t="shared" si="645"/>
        <v>1</v>
      </c>
      <c r="D4058" s="334">
        <f ca="1" t="shared" si="653"/>
        <v>16</v>
      </c>
      <c r="E4058" s="327">
        <f ca="1" t="shared" si="654"/>
        <v>180</v>
      </c>
      <c r="F4058" s="327" t="str">
        <f ca="1">VLOOKUP(D4058,档案!A:C,3,FALSE)</f>
        <v>武汉开明</v>
      </c>
      <c r="G4058" s="338" t="str">
        <f ca="1">VLOOKUP(D4058,档案!A:B,2,FALSE)</f>
        <v>电子承兑汇票</v>
      </c>
      <c r="H4058" s="328">
        <f ca="1" t="shared" si="646"/>
        <v>45897</v>
      </c>
      <c r="I4058" s="344" t="str">
        <f ca="1" t="shared" si="647"/>
        <v>武汉华夏收到湖北京兰水泥集团有限公司银行承兑汇票1张</v>
      </c>
      <c r="J4058" s="344" t="str">
        <f ca="1" t="shared" si="648"/>
        <v>营业回款</v>
      </c>
      <c r="K4058" s="345">
        <f ca="1" t="shared" si="649"/>
        <v>25300</v>
      </c>
      <c r="L4058" s="345">
        <f ca="1" t="shared" si="650"/>
        <v>0</v>
      </c>
      <c r="M4058" s="345">
        <f ca="1" t="shared" si="651"/>
        <v>90190.6999999996</v>
      </c>
      <c r="N4058" s="345">
        <f ca="1" t="shared" si="652"/>
        <v>0</v>
      </c>
    </row>
    <row r="4059" ht="14.25" hidden="1" spans="1:14">
      <c r="A4059" s="334">
        <f>档案!A4058</f>
        <v>0</v>
      </c>
      <c r="B4059" s="334">
        <f ca="1" t="shared" si="645"/>
        <v>1</v>
      </c>
      <c r="D4059" s="334">
        <f ca="1" t="shared" si="653"/>
        <v>16</v>
      </c>
      <c r="E4059" s="327">
        <f ca="1" t="shared" si="654"/>
        <v>181</v>
      </c>
      <c r="F4059" s="327" t="str">
        <f ca="1">VLOOKUP(D4059,档案!A:C,3,FALSE)</f>
        <v>武汉开明</v>
      </c>
      <c r="G4059" s="338" t="str">
        <f ca="1">VLOOKUP(D4059,档案!A:B,2,FALSE)</f>
        <v>电子承兑汇票</v>
      </c>
      <c r="H4059" s="328">
        <f ca="1" t="shared" si="646"/>
        <v>45897</v>
      </c>
      <c r="I4059" s="344" t="str">
        <f ca="1" t="shared" si="647"/>
        <v>武汉光大收到重庆綦江西南水泥有限公司银行承兑汇票</v>
      </c>
      <c r="J4059" s="344" t="str">
        <f ca="1" t="shared" si="648"/>
        <v>营业回款</v>
      </c>
      <c r="K4059" s="345">
        <f ca="1" t="shared" si="649"/>
        <v>10000</v>
      </c>
      <c r="L4059" s="345">
        <f ca="1" t="shared" si="650"/>
        <v>0</v>
      </c>
      <c r="M4059" s="345">
        <f ca="1" t="shared" si="651"/>
        <v>100190.7</v>
      </c>
      <c r="N4059" s="345">
        <f ca="1" t="shared" si="652"/>
        <v>0</v>
      </c>
    </row>
    <row r="4060" ht="14.25" hidden="1" spans="1:14">
      <c r="A4060" s="334">
        <f>档案!A4059</f>
        <v>0</v>
      </c>
      <c r="B4060" s="334">
        <f ca="1" t="shared" si="645"/>
        <v>1</v>
      </c>
      <c r="D4060" s="334">
        <f ca="1" t="shared" si="653"/>
        <v>16</v>
      </c>
      <c r="E4060" s="327">
        <f ca="1" t="shared" si="654"/>
        <v>182</v>
      </c>
      <c r="F4060" s="327" t="str">
        <f ca="1">VLOOKUP(D4060,档案!A:C,3,FALSE)</f>
        <v>武汉开明</v>
      </c>
      <c r="G4060" s="338" t="str">
        <f ca="1">VLOOKUP(D4060,档案!A:B,2,FALSE)</f>
        <v>电子承兑汇票</v>
      </c>
      <c r="H4060" s="328">
        <f ca="1" t="shared" si="646"/>
        <v>45898</v>
      </c>
      <c r="I4060" s="344" t="str">
        <f ca="1" t="shared" si="647"/>
        <v>武汉浦发收到湖南华菱湘潭钢铁有限公司银行承兑汇票</v>
      </c>
      <c r="J4060" s="344" t="str">
        <f ca="1" t="shared" si="648"/>
        <v>营业回款</v>
      </c>
      <c r="K4060" s="345">
        <f ca="1" t="shared" si="649"/>
        <v>47172.87</v>
      </c>
      <c r="L4060" s="345">
        <f ca="1" t="shared" si="650"/>
        <v>0</v>
      </c>
      <c r="M4060" s="345">
        <f ca="1" t="shared" si="651"/>
        <v>147363.57</v>
      </c>
      <c r="N4060" s="345">
        <f ca="1" t="shared" si="652"/>
        <v>0</v>
      </c>
    </row>
    <row r="4061" ht="14.25" hidden="1" spans="1:14">
      <c r="A4061" s="334">
        <f>档案!A4060</f>
        <v>0</v>
      </c>
      <c r="B4061" s="334">
        <f ca="1" t="shared" si="645"/>
        <v>1</v>
      </c>
      <c r="D4061" s="334">
        <f ca="1" t="shared" si="653"/>
        <v>16</v>
      </c>
      <c r="E4061" s="327">
        <f ca="1" t="shared" si="654"/>
        <v>183</v>
      </c>
      <c r="F4061" s="327" t="str">
        <f ca="1">VLOOKUP(D4061,档案!A:C,3,FALSE)</f>
        <v>武汉开明</v>
      </c>
      <c r="G4061" s="338" t="str">
        <f ca="1">VLOOKUP(D4061,档案!A:B,2,FALSE)</f>
        <v>电子承兑汇票</v>
      </c>
      <c r="H4061" s="328">
        <f ca="1" t="shared" si="646"/>
        <v>45898</v>
      </c>
      <c r="I4061" s="344" t="str">
        <f ca="1" t="shared" si="647"/>
        <v>武汉浦发收到鞍山冀东水泥有限责任公司银行承兑汇票</v>
      </c>
      <c r="J4061" s="344" t="str">
        <f ca="1" t="shared" si="648"/>
        <v>营业回款</v>
      </c>
      <c r="K4061" s="345">
        <f ca="1" t="shared" si="649"/>
        <v>7412</v>
      </c>
      <c r="L4061" s="345">
        <f ca="1" t="shared" si="650"/>
        <v>0</v>
      </c>
      <c r="M4061" s="345">
        <f ca="1" t="shared" si="651"/>
        <v>154775.57</v>
      </c>
      <c r="N4061" s="345">
        <f ca="1" t="shared" si="652"/>
        <v>0</v>
      </c>
    </row>
    <row r="4062" ht="14.25" hidden="1" spans="1:14">
      <c r="A4062" s="334">
        <f>档案!A4061</f>
        <v>0</v>
      </c>
      <c r="B4062" s="334">
        <f ca="1" t="shared" si="645"/>
        <v>1</v>
      </c>
      <c r="D4062" s="334">
        <f ca="1" t="shared" si="653"/>
        <v>16</v>
      </c>
      <c r="E4062" s="327">
        <f ca="1" t="shared" si="654"/>
        <v>184</v>
      </c>
      <c r="F4062" s="327" t="str">
        <f ca="1">VLOOKUP(D4062,档案!A:C,3,FALSE)</f>
        <v>武汉开明</v>
      </c>
      <c r="G4062" s="338" t="str">
        <f ca="1">VLOOKUP(D4062,档案!A:B,2,FALSE)</f>
        <v>电子承兑汇票</v>
      </c>
      <c r="H4062" s="328">
        <f ca="1" t="shared" si="646"/>
        <v>45898</v>
      </c>
      <c r="I4062" s="344" t="str">
        <f ca="1" t="shared" si="647"/>
        <v>武汉浦发收到青海发投碱业有限公司银行承兑汇票1张</v>
      </c>
      <c r="J4062" s="344" t="str">
        <f ca="1" t="shared" si="648"/>
        <v>营业回款</v>
      </c>
      <c r="K4062" s="345">
        <f ca="1" t="shared" si="649"/>
        <v>72800</v>
      </c>
      <c r="L4062" s="345">
        <f ca="1" t="shared" si="650"/>
        <v>0</v>
      </c>
      <c r="M4062" s="345">
        <f ca="1" t="shared" si="651"/>
        <v>227575.57</v>
      </c>
      <c r="N4062" s="345">
        <f ca="1" t="shared" si="652"/>
        <v>0</v>
      </c>
    </row>
    <row r="4063" ht="14.25" hidden="1" spans="1:14">
      <c r="A4063" s="334">
        <f>档案!A4062</f>
        <v>0</v>
      </c>
      <c r="B4063" s="334">
        <f ca="1" t="shared" si="645"/>
        <v>1</v>
      </c>
      <c r="D4063" s="334">
        <f ca="1" t="shared" si="653"/>
        <v>16</v>
      </c>
      <c r="E4063" s="327">
        <f ca="1" t="shared" si="654"/>
        <v>185</v>
      </c>
      <c r="F4063" s="327" t="str">
        <f ca="1">VLOOKUP(D4063,档案!A:C,3,FALSE)</f>
        <v>武汉开明</v>
      </c>
      <c r="G4063" s="338" t="str">
        <f ca="1">VLOOKUP(D4063,档案!A:B,2,FALSE)</f>
        <v>电子承兑汇票</v>
      </c>
      <c r="H4063" s="328">
        <f ca="1" t="shared" si="646"/>
        <v>45898</v>
      </c>
      <c r="I4063" s="344" t="str">
        <f ca="1" t="shared" si="647"/>
        <v>武汉浦发收到青海发投碱业有限公司银行承兑汇票1张</v>
      </c>
      <c r="J4063" s="344" t="str">
        <f ca="1" t="shared" si="648"/>
        <v>营业回款</v>
      </c>
      <c r="K4063" s="345">
        <f ca="1" t="shared" si="649"/>
        <v>76667.5</v>
      </c>
      <c r="L4063" s="345">
        <f ca="1" t="shared" si="650"/>
        <v>0</v>
      </c>
      <c r="M4063" s="345">
        <f ca="1" t="shared" si="651"/>
        <v>304243.07</v>
      </c>
      <c r="N4063" s="345">
        <f ca="1" t="shared" si="652"/>
        <v>0</v>
      </c>
    </row>
    <row r="4064" ht="14.25" hidden="1" spans="1:14">
      <c r="A4064" s="334">
        <f>档案!A4063</f>
        <v>0</v>
      </c>
      <c r="B4064" s="334">
        <f ca="1" t="shared" si="645"/>
        <v>1</v>
      </c>
      <c r="D4064" s="334">
        <f ca="1" t="shared" si="653"/>
        <v>16</v>
      </c>
      <c r="E4064" s="327">
        <f ca="1" t="shared" si="654"/>
        <v>186</v>
      </c>
      <c r="F4064" s="327" t="str">
        <f ca="1">VLOOKUP(D4064,档案!A:C,3,FALSE)</f>
        <v>武汉开明</v>
      </c>
      <c r="G4064" s="338" t="str">
        <f ca="1">VLOOKUP(D4064,档案!A:B,2,FALSE)</f>
        <v>电子承兑汇票</v>
      </c>
      <c r="H4064" s="328">
        <f ca="1" t="shared" si="646"/>
        <v>45898</v>
      </c>
      <c r="I4064" s="344" t="str">
        <f ca="1" t="shared" si="647"/>
        <v>武汉浦发收到青海发投碱业有限公司银行承兑汇票1张</v>
      </c>
      <c r="J4064" s="344" t="str">
        <f ca="1" t="shared" si="648"/>
        <v>营业回款</v>
      </c>
      <c r="K4064" s="345">
        <f ca="1" t="shared" si="649"/>
        <v>117131.61</v>
      </c>
      <c r="L4064" s="345">
        <f ca="1" t="shared" si="650"/>
        <v>0</v>
      </c>
      <c r="M4064" s="345">
        <f ca="1" t="shared" si="651"/>
        <v>421374.68</v>
      </c>
      <c r="N4064" s="345">
        <f ca="1" t="shared" si="652"/>
        <v>0</v>
      </c>
    </row>
    <row r="4065" ht="14.25" hidden="1" spans="1:14">
      <c r="A4065" s="334">
        <f>档案!A4064</f>
        <v>0</v>
      </c>
      <c r="B4065" s="334">
        <f ca="1" t="shared" si="645"/>
        <v>1</v>
      </c>
      <c r="D4065" s="334">
        <f ca="1" t="shared" si="653"/>
        <v>16</v>
      </c>
      <c r="E4065" s="327">
        <f ca="1" t="shared" si="654"/>
        <v>187</v>
      </c>
      <c r="F4065" s="327" t="str">
        <f ca="1">VLOOKUP(D4065,档案!A:C,3,FALSE)</f>
        <v>武汉开明</v>
      </c>
      <c r="G4065" s="338" t="str">
        <f ca="1">VLOOKUP(D4065,档案!A:B,2,FALSE)</f>
        <v>电子承兑汇票</v>
      </c>
      <c r="H4065" s="328">
        <f ca="1" t="shared" si="646"/>
        <v>45898</v>
      </c>
      <c r="I4065" s="344" t="str">
        <f ca="1" t="shared" si="647"/>
        <v>武汉浦发转武汉国兰商贸有限公司银行承兑汇票2张贴现</v>
      </c>
      <c r="J4065" s="344" t="str">
        <f ca="1" t="shared" si="648"/>
        <v>转出他行或提现</v>
      </c>
      <c r="K4065" s="345">
        <f ca="1" t="shared" si="649"/>
        <v>0</v>
      </c>
      <c r="L4065" s="345">
        <f ca="1" t="shared" si="650"/>
        <v>57972.87</v>
      </c>
      <c r="M4065" s="345">
        <f ca="1" t="shared" si="651"/>
        <v>363401.81</v>
      </c>
      <c r="N4065" s="345">
        <f ca="1" t="shared" si="652"/>
        <v>0</v>
      </c>
    </row>
    <row r="4066" ht="14.25" hidden="1" spans="1:14">
      <c r="A4066" s="334">
        <f>档案!A4065</f>
        <v>0</v>
      </c>
      <c r="B4066" s="334">
        <f ca="1" t="shared" si="645"/>
        <v>1</v>
      </c>
      <c r="D4066" s="334">
        <f ca="1" t="shared" si="653"/>
        <v>16</v>
      </c>
      <c r="E4066" s="327">
        <f ca="1" t="shared" si="654"/>
        <v>188</v>
      </c>
      <c r="F4066" s="327" t="str">
        <f ca="1">VLOOKUP(D4066,档案!A:C,3,FALSE)</f>
        <v>武汉开明</v>
      </c>
      <c r="G4066" s="338" t="str">
        <f ca="1">VLOOKUP(D4066,档案!A:B,2,FALSE)</f>
        <v>电子承兑汇票</v>
      </c>
      <c r="H4066" s="328">
        <f ca="1" t="shared" si="646"/>
        <v>45898</v>
      </c>
      <c r="I4066" s="344" t="str">
        <f ca="1" t="shared" si="647"/>
        <v>武汉华夏转武汉国兰商贸有限公司银行承兑汇票3张贴现</v>
      </c>
      <c r="J4066" s="344" t="str">
        <f ca="1" t="shared" si="648"/>
        <v>转出他行或提现</v>
      </c>
      <c r="K4066" s="345">
        <f ca="1" t="shared" si="649"/>
        <v>0</v>
      </c>
      <c r="L4066" s="345">
        <f ca="1" t="shared" si="650"/>
        <v>63233.7</v>
      </c>
      <c r="M4066" s="345">
        <f ca="1" t="shared" si="651"/>
        <v>300168.11</v>
      </c>
      <c r="N4066" s="345">
        <f ca="1" t="shared" si="652"/>
        <v>0</v>
      </c>
    </row>
    <row r="4067" ht="14.25" hidden="1" spans="1:14">
      <c r="A4067" s="334">
        <f>档案!A4066</f>
        <v>0</v>
      </c>
      <c r="B4067" s="334">
        <f ca="1" t="shared" si="645"/>
        <v>1</v>
      </c>
      <c r="D4067" s="334">
        <f ca="1" t="shared" si="653"/>
        <v>16</v>
      </c>
      <c r="E4067" s="327">
        <f ca="1" t="shared" si="654"/>
        <v>189</v>
      </c>
      <c r="F4067" s="327" t="str">
        <f ca="1">VLOOKUP(D4067,档案!A:C,3,FALSE)</f>
        <v>武汉开明</v>
      </c>
      <c r="G4067" s="338" t="str">
        <f ca="1">VLOOKUP(D4067,档案!A:B,2,FALSE)</f>
        <v>电子承兑汇票</v>
      </c>
      <c r="H4067" s="328">
        <f ca="1" t="shared" si="646"/>
        <v>45898</v>
      </c>
      <c r="I4067" s="344" t="str">
        <f ca="1" t="shared" si="647"/>
        <v>武汉光大转武汉国兰商贸有限公司银行承兑汇票1张贴现</v>
      </c>
      <c r="J4067" s="344" t="str">
        <f ca="1" t="shared" si="648"/>
        <v>转出他行或提现</v>
      </c>
      <c r="K4067" s="345">
        <f ca="1" t="shared" si="649"/>
        <v>0</v>
      </c>
      <c r="L4067" s="345">
        <f ca="1" t="shared" si="650"/>
        <v>10000</v>
      </c>
      <c r="M4067" s="345">
        <f ca="1" t="shared" si="651"/>
        <v>290168.11</v>
      </c>
      <c r="N4067" s="345">
        <f ca="1" t="shared" si="652"/>
        <v>0</v>
      </c>
    </row>
    <row r="4068" ht="14.25" hidden="1" spans="1:14">
      <c r="A4068" s="334">
        <f>档案!A4067</f>
        <v>0</v>
      </c>
      <c r="B4068" s="334">
        <f ca="1" t="shared" si="645"/>
        <v>1</v>
      </c>
      <c r="D4068" s="334">
        <f ca="1" t="shared" si="653"/>
        <v>16</v>
      </c>
      <c r="E4068" s="327">
        <f ca="1" t="shared" si="654"/>
        <v>190</v>
      </c>
      <c r="F4068" s="327" t="str">
        <f ca="1">VLOOKUP(D4068,档案!A:C,3,FALSE)</f>
        <v>武汉开明</v>
      </c>
      <c r="G4068" s="338" t="str">
        <f ca="1">VLOOKUP(D4068,档案!A:B,2,FALSE)</f>
        <v>电子承兑汇票</v>
      </c>
      <c r="H4068" s="328">
        <f ca="1" t="shared" si="646"/>
        <v>45900</v>
      </c>
      <c r="I4068" s="344" t="str">
        <f ca="1" t="shared" si="647"/>
        <v>武汉浦发收到安钢集团信阳钢铁有限责任公司银行承兑汇票</v>
      </c>
      <c r="J4068" s="344" t="str">
        <f ca="1" t="shared" si="648"/>
        <v>营业回款</v>
      </c>
      <c r="K4068" s="345">
        <f ca="1" t="shared" si="649"/>
        <v>30000</v>
      </c>
      <c r="L4068" s="345">
        <f ca="1" t="shared" si="650"/>
        <v>0</v>
      </c>
      <c r="M4068" s="345">
        <f ca="1" t="shared" si="651"/>
        <v>320168.11</v>
      </c>
      <c r="N4068" s="345">
        <f ca="1" t="shared" si="652"/>
        <v>0</v>
      </c>
    </row>
    <row r="4069" ht="14.25" hidden="1" spans="1:14">
      <c r="A4069" s="334">
        <f>档案!A4068</f>
        <v>0</v>
      </c>
      <c r="B4069" s="334">
        <f ca="1" t="shared" si="645"/>
        <v>1</v>
      </c>
      <c r="D4069" s="334">
        <f ca="1" t="shared" si="653"/>
        <v>16</v>
      </c>
      <c r="E4069" s="327">
        <f ca="1" t="shared" si="654"/>
        <v>191</v>
      </c>
      <c r="F4069" s="327" t="str">
        <f ca="1">VLOOKUP(D4069,档案!A:C,3,FALSE)</f>
        <v>武汉开明</v>
      </c>
      <c r="G4069" s="338" t="str">
        <f ca="1">VLOOKUP(D4069,档案!A:B,2,FALSE)</f>
        <v>电子承兑汇票</v>
      </c>
      <c r="H4069" s="328">
        <f ca="1" t="shared" si="646"/>
        <v>45901</v>
      </c>
      <c r="I4069" s="344" t="str">
        <f ca="1" t="shared" si="647"/>
        <v>武汉浦发收到山东鲁泰环保建材有限公司商业承兑汇票1张</v>
      </c>
      <c r="J4069" s="344" t="str">
        <f ca="1" t="shared" si="648"/>
        <v>营业回款</v>
      </c>
      <c r="K4069" s="345">
        <f ca="1" t="shared" si="649"/>
        <v>18400</v>
      </c>
      <c r="L4069" s="345">
        <f ca="1" t="shared" si="650"/>
        <v>0</v>
      </c>
      <c r="M4069" s="345">
        <f ca="1" t="shared" si="651"/>
        <v>338568.11</v>
      </c>
      <c r="N4069" s="345">
        <f ca="1" t="shared" si="652"/>
        <v>0</v>
      </c>
    </row>
    <row r="4070" ht="14.25" hidden="1" spans="1:14">
      <c r="A4070" s="334">
        <f>档案!A4069</f>
        <v>0</v>
      </c>
      <c r="B4070" s="334">
        <f ca="1" t="shared" si="645"/>
        <v>1</v>
      </c>
      <c r="D4070" s="334">
        <f ca="1" t="shared" si="653"/>
        <v>16</v>
      </c>
      <c r="E4070" s="327">
        <f ca="1" t="shared" si="654"/>
        <v>192</v>
      </c>
      <c r="F4070" s="327" t="str">
        <f ca="1">VLOOKUP(D4070,档案!A:C,3,FALSE)</f>
        <v>武汉开明</v>
      </c>
      <c r="G4070" s="338" t="str">
        <f ca="1">VLOOKUP(D4070,档案!A:B,2,FALSE)</f>
        <v>电子承兑汇票</v>
      </c>
      <c r="H4070" s="328">
        <f ca="1" t="shared" si="646"/>
        <v>45902</v>
      </c>
      <c r="I4070" s="344" t="str">
        <f ca="1" t="shared" si="647"/>
        <v>武汉浦发转武汉国兰商贸有限公司银行承兑汇票4张贴现</v>
      </c>
      <c r="J4070" s="344" t="str">
        <f ca="1" t="shared" si="648"/>
        <v>转出他行或提现</v>
      </c>
      <c r="K4070" s="345">
        <f ca="1" t="shared" si="649"/>
        <v>0</v>
      </c>
      <c r="L4070" s="345">
        <f ca="1" t="shared" si="650"/>
        <v>296599.11</v>
      </c>
      <c r="M4070" s="345">
        <f ca="1" t="shared" si="651"/>
        <v>41968.9999999996</v>
      </c>
      <c r="N4070" s="345">
        <f ca="1" t="shared" si="652"/>
        <v>0</v>
      </c>
    </row>
    <row r="4071" ht="14.25" hidden="1" spans="1:14">
      <c r="A4071" s="334">
        <f>档案!A4070</f>
        <v>0</v>
      </c>
      <c r="B4071" s="334">
        <f ca="1" t="shared" si="645"/>
        <v>1</v>
      </c>
      <c r="D4071" s="334">
        <f ca="1" t="shared" si="653"/>
        <v>16</v>
      </c>
      <c r="E4071" s="327">
        <f ca="1" t="shared" si="654"/>
        <v>193</v>
      </c>
      <c r="F4071" s="327" t="str">
        <f ca="1">VLOOKUP(D4071,档案!A:C,3,FALSE)</f>
        <v>武汉开明</v>
      </c>
      <c r="G4071" s="338" t="str">
        <f ca="1">VLOOKUP(D4071,档案!A:B,2,FALSE)</f>
        <v>电子承兑汇票</v>
      </c>
      <c r="H4071" s="328">
        <f ca="1" t="shared" si="646"/>
        <v>45903</v>
      </c>
      <c r="I4071" s="344" t="str">
        <f ca="1" t="shared" si="647"/>
        <v>武汉浦发收到燕新控股集团有限公司银行承兑汇票1张</v>
      </c>
      <c r="J4071" s="344" t="str">
        <f ca="1" t="shared" si="648"/>
        <v>营业回款</v>
      </c>
      <c r="K4071" s="345">
        <f ca="1" t="shared" si="649"/>
        <v>4500</v>
      </c>
      <c r="L4071" s="345">
        <f ca="1" t="shared" si="650"/>
        <v>0</v>
      </c>
      <c r="M4071" s="345">
        <f ca="1" t="shared" si="651"/>
        <v>46468.9999999996</v>
      </c>
      <c r="N4071" s="345">
        <f ca="1" t="shared" si="652"/>
        <v>0</v>
      </c>
    </row>
    <row r="4072" ht="14.25" hidden="1" spans="1:14">
      <c r="A4072" s="334">
        <f>档案!A4071</f>
        <v>0</v>
      </c>
      <c r="B4072" s="334">
        <f ca="1" t="shared" si="645"/>
        <v>1</v>
      </c>
      <c r="D4072" s="334">
        <f ca="1" t="shared" si="653"/>
        <v>16</v>
      </c>
      <c r="E4072" s="327">
        <f ca="1" t="shared" si="654"/>
        <v>194</v>
      </c>
      <c r="F4072" s="327" t="str">
        <f ca="1">VLOOKUP(D4072,档案!A:C,3,FALSE)</f>
        <v>武汉开明</v>
      </c>
      <c r="G4072" s="338" t="str">
        <f ca="1">VLOOKUP(D4072,档案!A:B,2,FALSE)</f>
        <v>电子承兑汇票</v>
      </c>
      <c r="H4072" s="328">
        <f ca="1" t="shared" si="646"/>
        <v>45905</v>
      </c>
      <c r="I4072" s="344" t="str">
        <f ca="1" t="shared" si="647"/>
        <v>武汉华夏收到山西昌灏环保科技股份有限公司银行承兑汇票1张</v>
      </c>
      <c r="J4072" s="344" t="str">
        <f ca="1" t="shared" si="648"/>
        <v>营业回款</v>
      </c>
      <c r="K4072" s="345">
        <f ca="1" t="shared" si="649"/>
        <v>17000</v>
      </c>
      <c r="L4072" s="345">
        <f ca="1" t="shared" si="650"/>
        <v>0</v>
      </c>
      <c r="M4072" s="345">
        <f ca="1" t="shared" si="651"/>
        <v>63468.9999999996</v>
      </c>
      <c r="N4072" s="345">
        <f ca="1" t="shared" si="652"/>
        <v>0</v>
      </c>
    </row>
    <row r="4073" ht="14.25" hidden="1" spans="1:14">
      <c r="A4073" s="334">
        <f>档案!A4072</f>
        <v>0</v>
      </c>
      <c r="B4073" s="334">
        <f ca="1" t="shared" si="645"/>
        <v>1</v>
      </c>
      <c r="D4073" s="334">
        <f ca="1" t="shared" si="653"/>
        <v>16</v>
      </c>
      <c r="E4073" s="327">
        <f ca="1" t="shared" si="654"/>
        <v>195</v>
      </c>
      <c r="F4073" s="327" t="str">
        <f ca="1">VLOOKUP(D4073,档案!A:C,3,FALSE)</f>
        <v>武汉开明</v>
      </c>
      <c r="G4073" s="338" t="str">
        <f ca="1">VLOOKUP(D4073,档案!A:B,2,FALSE)</f>
        <v>电子承兑汇票</v>
      </c>
      <c r="H4073" s="328">
        <f ca="1" t="shared" si="646"/>
        <v>45908</v>
      </c>
      <c r="I4073" s="344" t="str">
        <f ca="1" t="shared" si="647"/>
        <v>武汉浦发收到江苏唐电电力安装有限公司银行承兑汇票1张</v>
      </c>
      <c r="J4073" s="344" t="str">
        <f ca="1" t="shared" si="648"/>
        <v>营业回款</v>
      </c>
      <c r="K4073" s="345">
        <f ca="1" t="shared" si="649"/>
        <v>120000</v>
      </c>
      <c r="L4073" s="345">
        <f ca="1" t="shared" si="650"/>
        <v>0</v>
      </c>
      <c r="M4073" s="345">
        <f ca="1" t="shared" si="651"/>
        <v>183469</v>
      </c>
      <c r="N4073" s="345">
        <f ca="1" t="shared" si="652"/>
        <v>0</v>
      </c>
    </row>
    <row r="4074" ht="14.25" hidden="1" spans="1:14">
      <c r="A4074" s="334">
        <f>档案!A4073</f>
        <v>0</v>
      </c>
      <c r="B4074" s="334">
        <f ca="1" t="shared" si="645"/>
        <v>1</v>
      </c>
      <c r="D4074" s="334">
        <f ca="1" t="shared" si="653"/>
        <v>16</v>
      </c>
      <c r="E4074" s="327">
        <f ca="1" t="shared" si="654"/>
        <v>196</v>
      </c>
      <c r="F4074" s="327" t="str">
        <f ca="1">VLOOKUP(D4074,档案!A:C,3,FALSE)</f>
        <v>武汉开明</v>
      </c>
      <c r="G4074" s="338" t="str">
        <f ca="1">VLOOKUP(D4074,档案!A:B,2,FALSE)</f>
        <v>电子承兑汇票</v>
      </c>
      <c r="H4074" s="328">
        <f ca="1" t="shared" si="646"/>
        <v>45908</v>
      </c>
      <c r="I4074" s="344" t="str">
        <f ca="1" t="shared" si="647"/>
        <v>武汉浦发转武汉国兰商贸有限公司银行承兑汇票1张贴现</v>
      </c>
      <c r="J4074" s="344" t="str">
        <f ca="1" t="shared" si="648"/>
        <v>转出他行或提现</v>
      </c>
      <c r="K4074" s="345">
        <f ca="1" t="shared" si="649"/>
        <v>0</v>
      </c>
      <c r="L4074" s="345">
        <f ca="1" t="shared" si="650"/>
        <v>120000</v>
      </c>
      <c r="M4074" s="345">
        <f ca="1" t="shared" si="651"/>
        <v>63468.9999999996</v>
      </c>
      <c r="N4074" s="345">
        <f ca="1" t="shared" si="652"/>
        <v>0</v>
      </c>
    </row>
    <row r="4075" ht="14.25" hidden="1" spans="1:14">
      <c r="A4075" s="334">
        <f>档案!A4074</f>
        <v>0</v>
      </c>
      <c r="B4075" s="334">
        <f ca="1" t="shared" si="645"/>
        <v>1</v>
      </c>
      <c r="D4075" s="334">
        <f ca="1" t="shared" si="653"/>
        <v>16</v>
      </c>
      <c r="E4075" s="327">
        <f ca="1" t="shared" si="654"/>
        <v>197</v>
      </c>
      <c r="F4075" s="327" t="str">
        <f ca="1">VLOOKUP(D4075,档案!A:C,3,FALSE)</f>
        <v>武汉开明</v>
      </c>
      <c r="G4075" s="338" t="str">
        <f ca="1">VLOOKUP(D4075,档案!A:B,2,FALSE)</f>
        <v>电子承兑汇票</v>
      </c>
      <c r="H4075" s="328">
        <f ca="1" t="shared" si="646"/>
        <v>45908</v>
      </c>
      <c r="I4075" s="344" t="str">
        <f ca="1" t="shared" si="647"/>
        <v>武汉浦发转厦门芝麻开花节节高贸易有限公司商业承兑汇票1张贴现</v>
      </c>
      <c r="J4075" s="344" t="str">
        <f ca="1" t="shared" si="648"/>
        <v>转出他行或提现</v>
      </c>
      <c r="K4075" s="345">
        <f ca="1" t="shared" si="649"/>
        <v>0</v>
      </c>
      <c r="L4075" s="345">
        <f ca="1" t="shared" si="650"/>
        <v>18400</v>
      </c>
      <c r="M4075" s="345">
        <f ca="1" t="shared" si="651"/>
        <v>45068.9999999996</v>
      </c>
      <c r="N4075" s="345">
        <f ca="1" t="shared" si="652"/>
        <v>0</v>
      </c>
    </row>
    <row r="4076" ht="14.25" hidden="1" spans="1:14">
      <c r="A4076" s="334">
        <f>档案!A4075</f>
        <v>0</v>
      </c>
      <c r="B4076" s="334">
        <f ca="1" t="shared" si="645"/>
        <v>1</v>
      </c>
      <c r="D4076" s="334">
        <f ca="1" t="shared" si="653"/>
        <v>16</v>
      </c>
      <c r="E4076" s="327">
        <f ca="1" t="shared" si="654"/>
        <v>198</v>
      </c>
      <c r="F4076" s="327" t="str">
        <f ca="1">VLOOKUP(D4076,档案!A:C,3,FALSE)</f>
        <v>武汉开明</v>
      </c>
      <c r="G4076" s="338" t="str">
        <f ca="1">VLOOKUP(D4076,档案!A:B,2,FALSE)</f>
        <v>电子承兑汇票</v>
      </c>
      <c r="H4076" s="328">
        <f ca="1" t="shared" si="646"/>
        <v>45908</v>
      </c>
      <c r="I4076" s="344" t="str">
        <f ca="1" t="shared" si="647"/>
        <v>武汉浦发转武汉国兰商贸有限公司银行承兑汇票1张贴现</v>
      </c>
      <c r="J4076" s="344" t="str">
        <f ca="1" t="shared" si="648"/>
        <v>转出他行或提现</v>
      </c>
      <c r="K4076" s="345">
        <f ca="1" t="shared" si="649"/>
        <v>0</v>
      </c>
      <c r="L4076" s="345">
        <f ca="1" t="shared" si="650"/>
        <v>7412</v>
      </c>
      <c r="M4076" s="345">
        <f ca="1" t="shared" si="651"/>
        <v>37656.9999999996</v>
      </c>
      <c r="N4076" s="345">
        <f ca="1" t="shared" si="652"/>
        <v>0</v>
      </c>
    </row>
    <row r="4077" ht="14.25" hidden="1" spans="1:14">
      <c r="A4077" s="334">
        <f>档案!A4076</f>
        <v>0</v>
      </c>
      <c r="B4077" s="334">
        <f ca="1" t="shared" si="645"/>
        <v>1</v>
      </c>
      <c r="D4077" s="334">
        <f ca="1" t="shared" si="653"/>
        <v>16</v>
      </c>
      <c r="E4077" s="327">
        <f ca="1" t="shared" si="654"/>
        <v>199</v>
      </c>
      <c r="F4077" s="327" t="str">
        <f ca="1">VLOOKUP(D4077,档案!A:C,3,FALSE)</f>
        <v>武汉开明</v>
      </c>
      <c r="G4077" s="338" t="str">
        <f ca="1">VLOOKUP(D4077,档案!A:B,2,FALSE)</f>
        <v>电子承兑汇票</v>
      </c>
      <c r="H4077" s="328">
        <f ca="1" t="shared" si="646"/>
        <v>45908</v>
      </c>
      <c r="I4077" s="344" t="str">
        <f ca="1" t="shared" si="647"/>
        <v>武汉浦发转武汉国兰商贸有限公司银行承兑汇票1张贴现</v>
      </c>
      <c r="J4077" s="344" t="str">
        <f ca="1" t="shared" si="648"/>
        <v>转出他行或提现</v>
      </c>
      <c r="K4077" s="345">
        <f ca="1" t="shared" si="649"/>
        <v>0</v>
      </c>
      <c r="L4077" s="345">
        <f ca="1" t="shared" si="650"/>
        <v>4500</v>
      </c>
      <c r="M4077" s="345">
        <f ca="1" t="shared" si="651"/>
        <v>33156.9999999996</v>
      </c>
      <c r="N4077" s="345">
        <f ca="1" t="shared" si="652"/>
        <v>0</v>
      </c>
    </row>
    <row r="4078" ht="14.25" hidden="1" spans="1:14">
      <c r="A4078" s="334">
        <f>档案!A4077</f>
        <v>0</v>
      </c>
      <c r="B4078" s="334">
        <f ca="1" t="shared" si="645"/>
        <v>1</v>
      </c>
      <c r="D4078" s="334">
        <f ca="1" t="shared" si="653"/>
        <v>16</v>
      </c>
      <c r="E4078" s="327">
        <f ca="1" t="shared" si="654"/>
        <v>200</v>
      </c>
      <c r="F4078" s="327" t="str">
        <f ca="1">VLOOKUP(D4078,档案!A:C,3,FALSE)</f>
        <v>武汉开明</v>
      </c>
      <c r="G4078" s="338" t="str">
        <f ca="1">VLOOKUP(D4078,档案!A:B,2,FALSE)</f>
        <v>电子承兑汇票</v>
      </c>
      <c r="H4078" s="328">
        <f ca="1" t="shared" si="646"/>
        <v>45908</v>
      </c>
      <c r="I4078" s="344" t="str">
        <f ca="1" t="shared" si="647"/>
        <v>武汉汉口转武汉国兰商贸有限公司银行承兑汇票1张贴现</v>
      </c>
      <c r="J4078" s="344" t="str">
        <f ca="1" t="shared" si="648"/>
        <v>转出他行或提现</v>
      </c>
      <c r="K4078" s="345">
        <f ca="1" t="shared" si="649"/>
        <v>0</v>
      </c>
      <c r="L4078" s="345">
        <f ca="1" t="shared" si="650"/>
        <v>3952</v>
      </c>
      <c r="M4078" s="345">
        <f ca="1" t="shared" si="651"/>
        <v>29204.9999999996</v>
      </c>
      <c r="N4078" s="345">
        <f ca="1" t="shared" si="652"/>
        <v>0</v>
      </c>
    </row>
    <row r="4079" ht="14.25" hidden="1" spans="1:14">
      <c r="A4079" s="334">
        <f>档案!A4078</f>
        <v>0</v>
      </c>
      <c r="B4079" s="334">
        <f ca="1" t="shared" si="645"/>
        <v>1</v>
      </c>
      <c r="D4079" s="334">
        <f ca="1" t="shared" si="653"/>
        <v>16</v>
      </c>
      <c r="E4079" s="327">
        <f ca="1" t="shared" si="654"/>
        <v>201</v>
      </c>
      <c r="F4079" s="327" t="str">
        <f ca="1">VLOOKUP(D4079,档案!A:C,3,FALSE)</f>
        <v>武汉开明</v>
      </c>
      <c r="G4079" s="338" t="str">
        <f ca="1">VLOOKUP(D4079,档案!A:B,2,FALSE)</f>
        <v>电子承兑汇票</v>
      </c>
      <c r="H4079" s="328">
        <f ca="1" t="shared" si="646"/>
        <v>45908</v>
      </c>
      <c r="I4079" s="344" t="str">
        <f ca="1" t="shared" si="647"/>
        <v>武汉光大转武汉国兰商贸有限公司银行承兑汇票1张贴现</v>
      </c>
      <c r="J4079" s="344" t="str">
        <f ca="1" t="shared" si="648"/>
        <v>转出他行或提现</v>
      </c>
      <c r="K4079" s="345">
        <f ca="1" t="shared" si="649"/>
        <v>0</v>
      </c>
      <c r="L4079" s="345">
        <f ca="1" t="shared" si="650"/>
        <v>3505</v>
      </c>
      <c r="M4079" s="345">
        <f ca="1" t="shared" si="651"/>
        <v>25699.9999999996</v>
      </c>
      <c r="N4079" s="345">
        <f ca="1" t="shared" si="652"/>
        <v>0</v>
      </c>
    </row>
    <row r="4080" ht="14.25" hidden="1" spans="1:14">
      <c r="A4080" s="334">
        <f>档案!A4079</f>
        <v>0</v>
      </c>
      <c r="B4080" s="334">
        <f ca="1" t="shared" si="645"/>
        <v>1</v>
      </c>
      <c r="D4080" s="334">
        <f ca="1" t="shared" si="653"/>
        <v>16</v>
      </c>
      <c r="E4080" s="327">
        <f ca="1" t="shared" si="654"/>
        <v>202</v>
      </c>
      <c r="F4080" s="327" t="str">
        <f ca="1">VLOOKUP(D4080,档案!A:C,3,FALSE)</f>
        <v>武汉开明</v>
      </c>
      <c r="G4080" s="338" t="str">
        <f ca="1">VLOOKUP(D4080,档案!A:B,2,FALSE)</f>
        <v>电子承兑汇票</v>
      </c>
      <c r="H4080" s="328">
        <f ca="1" t="shared" si="646"/>
        <v>45909</v>
      </c>
      <c r="I4080" s="344" t="str">
        <f ca="1" t="shared" si="647"/>
        <v>武汉华夏转武汉国兰商贸有限公司银行承兑汇票1张贴现</v>
      </c>
      <c r="J4080" s="344" t="str">
        <f ca="1" t="shared" si="648"/>
        <v>转出他行或提现</v>
      </c>
      <c r="K4080" s="345">
        <f ca="1" t="shared" si="649"/>
        <v>0</v>
      </c>
      <c r="L4080" s="345">
        <f ca="1" t="shared" si="650"/>
        <v>8700</v>
      </c>
      <c r="M4080" s="345">
        <f ca="1" t="shared" si="651"/>
        <v>16999.9999999996</v>
      </c>
      <c r="N4080" s="345">
        <f ca="1" t="shared" si="652"/>
        <v>0</v>
      </c>
    </row>
    <row r="4081" ht="14.25" hidden="1" spans="1:14">
      <c r="A4081" s="334">
        <f>档案!A4080</f>
        <v>0</v>
      </c>
      <c r="B4081" s="334">
        <f ca="1" t="shared" si="645"/>
        <v>1</v>
      </c>
      <c r="D4081" s="334">
        <f ca="1" t="shared" si="653"/>
        <v>16</v>
      </c>
      <c r="E4081" s="327">
        <f ca="1" t="shared" si="654"/>
        <v>203</v>
      </c>
      <c r="F4081" s="327" t="str">
        <f ca="1">VLOOKUP(D4081,档案!A:C,3,FALSE)</f>
        <v>武汉开明</v>
      </c>
      <c r="G4081" s="338" t="str">
        <f ca="1">VLOOKUP(D4081,档案!A:B,2,FALSE)</f>
        <v>电子承兑汇票</v>
      </c>
      <c r="H4081" s="328">
        <f ca="1" t="shared" si="646"/>
        <v>45909</v>
      </c>
      <c r="I4081" s="344" t="str">
        <f ca="1" t="shared" si="647"/>
        <v>武汉华夏转武汉国兰商贸有限公司银行承兑汇票1张贴现</v>
      </c>
      <c r="J4081" s="344" t="str">
        <f ca="1" t="shared" si="648"/>
        <v>转出他行或提现</v>
      </c>
      <c r="K4081" s="345">
        <f ca="1" t="shared" si="649"/>
        <v>0</v>
      </c>
      <c r="L4081" s="345">
        <f ca="1" t="shared" si="650"/>
        <v>17000</v>
      </c>
      <c r="M4081" s="345">
        <f ca="1" t="shared" si="651"/>
        <v>-4.07453626394272e-10</v>
      </c>
      <c r="N4081" s="345">
        <f ca="1" t="shared" si="652"/>
        <v>0</v>
      </c>
    </row>
    <row r="4082" ht="14.25" hidden="1" spans="1:14">
      <c r="A4082" s="334">
        <f>档案!A4081</f>
        <v>0</v>
      </c>
      <c r="B4082" s="334">
        <f ca="1" t="shared" si="645"/>
        <v>1</v>
      </c>
      <c r="D4082" s="334">
        <f ca="1" t="shared" si="653"/>
        <v>16</v>
      </c>
      <c r="E4082" s="327">
        <f ca="1" t="shared" si="654"/>
        <v>204</v>
      </c>
      <c r="F4082" s="327" t="str">
        <f ca="1">VLOOKUP(D4082,档案!A:C,3,FALSE)</f>
        <v>武汉开明</v>
      </c>
      <c r="G4082" s="338" t="str">
        <f ca="1">VLOOKUP(D4082,档案!A:B,2,FALSE)</f>
        <v>电子承兑汇票</v>
      </c>
      <c r="H4082" s="328">
        <f ca="1" t="shared" si="646"/>
        <v>45911</v>
      </c>
      <c r="I4082" s="344" t="str">
        <f ca="1" t="shared" si="647"/>
        <v>武汉浦发收到阿鲁科尔沁旗山水水泥有限公司银行承兑汇票1张</v>
      </c>
      <c r="J4082" s="344" t="str">
        <f ca="1" t="shared" si="648"/>
        <v>营业回款</v>
      </c>
      <c r="K4082" s="345">
        <f ca="1" t="shared" si="649"/>
        <v>9711.95</v>
      </c>
      <c r="L4082" s="345">
        <f ca="1" t="shared" si="650"/>
        <v>0</v>
      </c>
      <c r="M4082" s="345">
        <f ca="1" t="shared" si="651"/>
        <v>9711.94999999959</v>
      </c>
      <c r="N4082" s="345">
        <f ca="1" t="shared" si="652"/>
        <v>0</v>
      </c>
    </row>
    <row r="4083" ht="14.25" hidden="1" spans="1:14">
      <c r="A4083" s="334">
        <f>档案!A4082</f>
        <v>0</v>
      </c>
      <c r="B4083" s="334">
        <f ca="1" t="shared" si="645"/>
        <v>1</v>
      </c>
      <c r="D4083" s="334">
        <f ca="1" t="shared" si="653"/>
        <v>16</v>
      </c>
      <c r="E4083" s="327">
        <f ca="1" t="shared" si="654"/>
        <v>205</v>
      </c>
      <c r="F4083" s="327" t="str">
        <f ca="1">VLOOKUP(D4083,档案!A:C,3,FALSE)</f>
        <v>武汉开明</v>
      </c>
      <c r="G4083" s="338" t="str">
        <f ca="1">VLOOKUP(D4083,档案!A:B,2,FALSE)</f>
        <v>电子承兑汇票</v>
      </c>
      <c r="H4083" s="328">
        <f ca="1" t="shared" si="646"/>
        <v>45915</v>
      </c>
      <c r="I4083" s="344" t="str">
        <f ca="1" t="shared" si="647"/>
        <v>武汉浦发收到江西晶昊盐化有限公司银行承兑汇票1张</v>
      </c>
      <c r="J4083" s="344" t="str">
        <f ca="1" t="shared" si="648"/>
        <v>营业回款</v>
      </c>
      <c r="K4083" s="345">
        <f ca="1" t="shared" si="649"/>
        <v>4255</v>
      </c>
      <c r="L4083" s="345">
        <f ca="1" t="shared" si="650"/>
        <v>0</v>
      </c>
      <c r="M4083" s="345">
        <f ca="1" t="shared" si="651"/>
        <v>13966.9499999996</v>
      </c>
      <c r="N4083" s="345">
        <f ca="1" t="shared" si="652"/>
        <v>0</v>
      </c>
    </row>
    <row r="4084" ht="14.25" hidden="1" spans="1:14">
      <c r="A4084" s="334">
        <f>档案!A4083</f>
        <v>0</v>
      </c>
      <c r="B4084" s="334">
        <f ca="1" t="shared" si="645"/>
        <v>1</v>
      </c>
      <c r="D4084" s="334">
        <f ca="1" t="shared" si="653"/>
        <v>16</v>
      </c>
      <c r="E4084" s="327">
        <f ca="1" t="shared" si="654"/>
        <v>206</v>
      </c>
      <c r="F4084" s="327" t="str">
        <f ca="1">VLOOKUP(D4084,档案!A:C,3,FALSE)</f>
        <v>武汉开明</v>
      </c>
      <c r="G4084" s="338" t="str">
        <f ca="1">VLOOKUP(D4084,档案!A:B,2,FALSE)</f>
        <v>电子承兑汇票</v>
      </c>
      <c r="H4084" s="328">
        <f ca="1" t="shared" si="646"/>
        <v>45915</v>
      </c>
      <c r="I4084" s="344" t="str">
        <f ca="1" t="shared" si="647"/>
        <v>武汉浦发收到江西晶昊盐化有限公司银行承兑汇票1张</v>
      </c>
      <c r="J4084" s="344" t="str">
        <f ca="1" t="shared" si="648"/>
        <v>营业回款</v>
      </c>
      <c r="K4084" s="345">
        <f ca="1" t="shared" si="649"/>
        <v>29970</v>
      </c>
      <c r="L4084" s="345">
        <f ca="1" t="shared" si="650"/>
        <v>0</v>
      </c>
      <c r="M4084" s="345">
        <f ca="1" t="shared" si="651"/>
        <v>43936.9499999996</v>
      </c>
      <c r="N4084" s="345">
        <f ca="1" t="shared" si="652"/>
        <v>0</v>
      </c>
    </row>
    <row r="4085" ht="14.25" hidden="1" spans="1:14">
      <c r="A4085" s="334">
        <f>档案!A4084</f>
        <v>0</v>
      </c>
      <c r="B4085" s="334">
        <f ca="1" t="shared" si="645"/>
        <v>1</v>
      </c>
      <c r="D4085" s="334">
        <f ca="1" t="shared" si="653"/>
        <v>16</v>
      </c>
      <c r="E4085" s="327">
        <f ca="1" t="shared" si="654"/>
        <v>207</v>
      </c>
      <c r="F4085" s="327" t="str">
        <f ca="1">VLOOKUP(D4085,档案!A:C,3,FALSE)</f>
        <v>武汉开明</v>
      </c>
      <c r="G4085" s="338" t="str">
        <f ca="1">VLOOKUP(D4085,档案!A:B,2,FALSE)</f>
        <v>电子承兑汇票</v>
      </c>
      <c r="H4085" s="328">
        <f ca="1" t="shared" si="646"/>
        <v>45915</v>
      </c>
      <c r="I4085" s="344" t="str">
        <f ca="1" t="shared" si="647"/>
        <v>武汉华夏收到准格尔旗铸城水泥有限责任公司银行承兑汇票1张</v>
      </c>
      <c r="J4085" s="344" t="str">
        <f ca="1" t="shared" si="648"/>
        <v>营业回款</v>
      </c>
      <c r="K4085" s="345">
        <f ca="1" t="shared" si="649"/>
        <v>17292</v>
      </c>
      <c r="L4085" s="345">
        <f ca="1" t="shared" si="650"/>
        <v>0</v>
      </c>
      <c r="M4085" s="345">
        <f ca="1" t="shared" si="651"/>
        <v>61228.9499999996</v>
      </c>
      <c r="N4085" s="345">
        <f ca="1" t="shared" si="652"/>
        <v>0</v>
      </c>
    </row>
    <row r="4086" ht="14.25" hidden="1" spans="1:14">
      <c r="A4086" s="334">
        <f>档案!A4085</f>
        <v>0</v>
      </c>
      <c r="B4086" s="334">
        <f ca="1" t="shared" si="645"/>
        <v>1</v>
      </c>
      <c r="D4086" s="334">
        <f ca="1" t="shared" si="653"/>
        <v>16</v>
      </c>
      <c r="E4086" s="327">
        <f ca="1" t="shared" si="654"/>
        <v>208</v>
      </c>
      <c r="F4086" s="327" t="str">
        <f ca="1">VLOOKUP(D4086,档案!A:C,3,FALSE)</f>
        <v>武汉开明</v>
      </c>
      <c r="G4086" s="338" t="str">
        <f ca="1">VLOOKUP(D4086,档案!A:B,2,FALSE)</f>
        <v>电子承兑汇票</v>
      </c>
      <c r="H4086" s="328">
        <f ca="1" t="shared" si="646"/>
        <v>45916</v>
      </c>
      <c r="I4086" s="344" t="str">
        <f ca="1" t="shared" si="647"/>
        <v>武汉浦发转湖北工行西山银行承兑汇票1张</v>
      </c>
      <c r="J4086" s="344" t="str">
        <f ca="1" t="shared" si="648"/>
        <v>转出他行或提现</v>
      </c>
      <c r="K4086" s="345">
        <f ca="1" t="shared" si="649"/>
        <v>0</v>
      </c>
      <c r="L4086" s="345">
        <f ca="1" t="shared" si="650"/>
        <v>29970</v>
      </c>
      <c r="M4086" s="345">
        <f ca="1" t="shared" si="651"/>
        <v>31258.9499999996</v>
      </c>
      <c r="N4086" s="345">
        <f ca="1" t="shared" si="652"/>
        <v>0</v>
      </c>
    </row>
    <row r="4087" ht="14.25" hidden="1" spans="1:14">
      <c r="A4087" s="334">
        <f>档案!A4086</f>
        <v>0</v>
      </c>
      <c r="B4087" s="334">
        <f ca="1" t="shared" si="645"/>
        <v>1</v>
      </c>
      <c r="D4087" s="334">
        <f ca="1" t="shared" si="653"/>
        <v>16</v>
      </c>
      <c r="E4087" s="327">
        <f ca="1" t="shared" si="654"/>
        <v>209</v>
      </c>
      <c r="F4087" s="327" t="str">
        <f ca="1">VLOOKUP(D4087,档案!A:C,3,FALSE)</f>
        <v>武汉开明</v>
      </c>
      <c r="G4087" s="338" t="str">
        <f ca="1">VLOOKUP(D4087,档案!A:B,2,FALSE)</f>
        <v>电子承兑汇票</v>
      </c>
      <c r="H4087" s="328">
        <f ca="1" t="shared" si="646"/>
        <v>45919</v>
      </c>
      <c r="I4087" s="344" t="str">
        <f ca="1" t="shared" si="647"/>
        <v>武汉浦发收到海拉尔蒙西水泥有限公司银行承兑汇票1张</v>
      </c>
      <c r="J4087" s="344" t="str">
        <f ca="1" t="shared" si="648"/>
        <v>营业回款</v>
      </c>
      <c r="K4087" s="345">
        <f ca="1" t="shared" si="649"/>
        <v>50000</v>
      </c>
      <c r="L4087" s="345">
        <f ca="1" t="shared" si="650"/>
        <v>0</v>
      </c>
      <c r="M4087" s="345">
        <f ca="1" t="shared" si="651"/>
        <v>81258.9499999996</v>
      </c>
      <c r="N4087" s="345">
        <f ca="1" t="shared" si="652"/>
        <v>0</v>
      </c>
    </row>
    <row r="4088" ht="14.25" hidden="1" spans="1:14">
      <c r="A4088" s="334">
        <f>档案!A4087</f>
        <v>0</v>
      </c>
      <c r="B4088" s="334">
        <f ca="1" t="shared" si="645"/>
        <v>1</v>
      </c>
      <c r="D4088" s="334">
        <f ca="1" t="shared" si="653"/>
        <v>16</v>
      </c>
      <c r="E4088" s="327">
        <f ca="1" t="shared" si="654"/>
        <v>210</v>
      </c>
      <c r="F4088" s="327" t="str">
        <f ca="1">VLOOKUP(D4088,档案!A:C,3,FALSE)</f>
        <v>武汉开明</v>
      </c>
      <c r="G4088" s="338" t="str">
        <f ca="1">VLOOKUP(D4088,档案!A:B,2,FALSE)</f>
        <v>电子承兑汇票</v>
      </c>
      <c r="H4088" s="328">
        <f ca="1" t="shared" si="646"/>
        <v>45922</v>
      </c>
      <c r="I4088" s="344" t="str">
        <f ca="1" t="shared" si="647"/>
        <v>武汉浦发收到山东泰西水泥有限公司银行承兑汇票1张</v>
      </c>
      <c r="J4088" s="344" t="str">
        <f ca="1" t="shared" si="648"/>
        <v>营业回款</v>
      </c>
      <c r="K4088" s="345">
        <f ca="1" t="shared" si="649"/>
        <v>20000</v>
      </c>
      <c r="L4088" s="345">
        <f ca="1" t="shared" si="650"/>
        <v>0</v>
      </c>
      <c r="M4088" s="345">
        <f ca="1" t="shared" si="651"/>
        <v>101258.95</v>
      </c>
      <c r="N4088" s="345">
        <f ca="1" t="shared" si="652"/>
        <v>0</v>
      </c>
    </row>
    <row r="4089" ht="14.25" hidden="1" spans="1:14">
      <c r="A4089" s="334">
        <f>档案!A4088</f>
        <v>0</v>
      </c>
      <c r="B4089" s="334">
        <f ca="1" t="shared" si="645"/>
        <v>1</v>
      </c>
      <c r="D4089" s="334">
        <f ca="1" t="shared" si="653"/>
        <v>16</v>
      </c>
      <c r="E4089" s="327">
        <f ca="1" t="shared" si="654"/>
        <v>211</v>
      </c>
      <c r="F4089" s="327" t="str">
        <f ca="1">VLOOKUP(D4089,档案!A:C,3,FALSE)</f>
        <v>武汉开明</v>
      </c>
      <c r="G4089" s="338" t="str">
        <f ca="1">VLOOKUP(D4089,档案!A:B,2,FALSE)</f>
        <v>电子承兑汇票</v>
      </c>
      <c r="H4089" s="328">
        <f ca="1" t="shared" si="646"/>
        <v>45922</v>
      </c>
      <c r="I4089" s="344" t="str">
        <f ca="1" t="shared" si="647"/>
        <v>武汉浦发转生产部宋超用款新疆伊犁钢铁阀门配件采购付唐山加能阀门有限公司（付承兑）--公司</v>
      </c>
      <c r="J4089" s="344" t="str">
        <f ca="1" t="shared" si="648"/>
        <v>项目成本</v>
      </c>
      <c r="K4089" s="345">
        <f ca="1" t="shared" si="649"/>
        <v>0</v>
      </c>
      <c r="L4089" s="345">
        <f ca="1" t="shared" si="650"/>
        <v>41095</v>
      </c>
      <c r="M4089" s="345">
        <f ca="1" t="shared" si="651"/>
        <v>60163.9499999996</v>
      </c>
      <c r="N4089" s="345">
        <f ca="1" t="shared" si="652"/>
        <v>0</v>
      </c>
    </row>
    <row r="4090" ht="14.25" hidden="1" spans="1:14">
      <c r="A4090" s="334">
        <f>档案!A4089</f>
        <v>0</v>
      </c>
      <c r="B4090" s="334">
        <f ca="1" t="shared" si="645"/>
        <v>1</v>
      </c>
      <c r="D4090" s="334">
        <f ca="1" t="shared" si="653"/>
        <v>16</v>
      </c>
      <c r="E4090" s="327">
        <f ca="1" t="shared" si="654"/>
        <v>212</v>
      </c>
      <c r="F4090" s="327" t="str">
        <f ca="1">VLOOKUP(D4090,档案!A:C,3,FALSE)</f>
        <v>武汉开明</v>
      </c>
      <c r="G4090" s="338" t="str">
        <f ca="1">VLOOKUP(D4090,档案!A:B,2,FALSE)</f>
        <v>电子承兑汇票</v>
      </c>
      <c r="H4090" s="328">
        <f ca="1" t="shared" si="646"/>
        <v>45925</v>
      </c>
      <c r="I4090" s="344" t="str">
        <f ca="1" t="shared" si="647"/>
        <v>武汉浦发收到青海发投碱业有限公司银行承兑汇票1张</v>
      </c>
      <c r="J4090" s="344" t="str">
        <f ca="1" t="shared" si="648"/>
        <v>营业回款</v>
      </c>
      <c r="K4090" s="345">
        <f ca="1" t="shared" si="649"/>
        <v>75600</v>
      </c>
      <c r="L4090" s="345">
        <f ca="1" t="shared" si="650"/>
        <v>0</v>
      </c>
      <c r="M4090" s="345">
        <f ca="1" t="shared" si="651"/>
        <v>135763.95</v>
      </c>
      <c r="N4090" s="345">
        <f ca="1" t="shared" si="652"/>
        <v>0</v>
      </c>
    </row>
    <row r="4091" ht="14.25" hidden="1" spans="1:14">
      <c r="A4091" s="334">
        <f>档案!A4090</f>
        <v>0</v>
      </c>
      <c r="B4091" s="334">
        <f ca="1" t="shared" si="645"/>
        <v>1</v>
      </c>
      <c r="D4091" s="334">
        <f ca="1" t="shared" si="653"/>
        <v>16</v>
      </c>
      <c r="E4091" s="327">
        <f ca="1" t="shared" si="654"/>
        <v>213</v>
      </c>
      <c r="F4091" s="327" t="str">
        <f ca="1">VLOOKUP(D4091,档案!A:C,3,FALSE)</f>
        <v>武汉开明</v>
      </c>
      <c r="G4091" s="338" t="str">
        <f ca="1">VLOOKUP(D4091,档案!A:B,2,FALSE)</f>
        <v>电子承兑汇票</v>
      </c>
      <c r="H4091" s="328">
        <f ca="1" t="shared" si="646"/>
        <v>45926</v>
      </c>
      <c r="I4091" s="344" t="str">
        <f ca="1" t="shared" si="647"/>
        <v>武汉浦发收到河南龙宇煤化工有限公司银行承兑汇票1张</v>
      </c>
      <c r="J4091" s="344" t="str">
        <f ca="1" t="shared" si="648"/>
        <v>营业回款</v>
      </c>
      <c r="K4091" s="345">
        <f ca="1" t="shared" si="649"/>
        <v>2000</v>
      </c>
      <c r="L4091" s="345">
        <f ca="1" t="shared" si="650"/>
        <v>0</v>
      </c>
      <c r="M4091" s="345">
        <f ca="1" t="shared" si="651"/>
        <v>137763.95</v>
      </c>
      <c r="N4091" s="345">
        <f ca="1" t="shared" si="652"/>
        <v>0</v>
      </c>
    </row>
    <row r="4092" ht="14.25" hidden="1" spans="1:14">
      <c r="A4092" s="334">
        <f>档案!A4091</f>
        <v>0</v>
      </c>
      <c r="B4092" s="334">
        <f ca="1" t="shared" si="645"/>
        <v>1</v>
      </c>
      <c r="D4092" s="334">
        <f ca="1" t="shared" si="653"/>
        <v>16</v>
      </c>
      <c r="E4092" s="327">
        <f ca="1" t="shared" si="654"/>
        <v>214</v>
      </c>
      <c r="F4092" s="327" t="str">
        <f ca="1">VLOOKUP(D4092,档案!A:C,3,FALSE)</f>
        <v>武汉开明</v>
      </c>
      <c r="G4092" s="338" t="str">
        <f ca="1">VLOOKUP(D4092,档案!A:B,2,FALSE)</f>
        <v>电子承兑汇票</v>
      </c>
      <c r="H4092" s="328">
        <f ca="1" t="shared" si="646"/>
        <v>45926</v>
      </c>
      <c r="I4092" s="344" t="str">
        <f ca="1" t="shared" si="647"/>
        <v>武汉华夏收到江苏鹤林水泥有限公司银行承兑汇票1张</v>
      </c>
      <c r="J4092" s="344" t="str">
        <f ca="1" t="shared" si="648"/>
        <v>营业回款</v>
      </c>
      <c r="K4092" s="345">
        <f ca="1" t="shared" si="649"/>
        <v>440</v>
      </c>
      <c r="L4092" s="345">
        <f ca="1" t="shared" si="650"/>
        <v>0</v>
      </c>
      <c r="M4092" s="345">
        <f ca="1" t="shared" si="651"/>
        <v>138203.95</v>
      </c>
      <c r="N4092" s="345">
        <f ca="1" t="shared" si="652"/>
        <v>0</v>
      </c>
    </row>
    <row r="4093" ht="14.25" hidden="1" spans="1:14">
      <c r="A4093" s="334">
        <f>档案!A4092</f>
        <v>0</v>
      </c>
      <c r="B4093" s="334">
        <f ca="1" t="shared" si="645"/>
        <v>1</v>
      </c>
      <c r="D4093" s="334">
        <f ca="1" t="shared" si="653"/>
        <v>16</v>
      </c>
      <c r="E4093" s="327">
        <f ca="1" t="shared" si="654"/>
        <v>215</v>
      </c>
      <c r="F4093" s="327" t="str">
        <f ca="1">VLOOKUP(D4093,档案!A:C,3,FALSE)</f>
        <v>武汉开明</v>
      </c>
      <c r="G4093" s="338" t="str">
        <f ca="1">VLOOKUP(D4093,档案!A:B,2,FALSE)</f>
        <v>电子承兑汇票</v>
      </c>
      <c r="H4093" s="328">
        <f ca="1" t="shared" si="646"/>
        <v>45926</v>
      </c>
      <c r="I4093" s="344" t="str">
        <f ca="1" t="shared" si="647"/>
        <v>武汉华夏收到江苏鹤林水泥有限公司银行承兑汇票1张</v>
      </c>
      <c r="J4093" s="344" t="str">
        <f ca="1" t="shared" si="648"/>
        <v>营业回款</v>
      </c>
      <c r="K4093" s="345">
        <f ca="1" t="shared" si="649"/>
        <v>67.4</v>
      </c>
      <c r="L4093" s="345">
        <f ca="1" t="shared" si="650"/>
        <v>0</v>
      </c>
      <c r="M4093" s="345">
        <f ca="1" t="shared" si="651"/>
        <v>138271.35</v>
      </c>
      <c r="N4093" s="345">
        <f ca="1" t="shared" si="652"/>
        <v>0</v>
      </c>
    </row>
    <row r="4094" ht="14.25" hidden="1" spans="1:14">
      <c r="A4094" s="334">
        <f>档案!A4093</f>
        <v>0</v>
      </c>
      <c r="B4094" s="334">
        <f ca="1" t="shared" si="645"/>
        <v>1</v>
      </c>
      <c r="D4094" s="334">
        <f ca="1" t="shared" si="653"/>
        <v>16</v>
      </c>
      <c r="E4094" s="327">
        <f ca="1" t="shared" si="654"/>
        <v>216</v>
      </c>
      <c r="F4094" s="327" t="str">
        <f ca="1">VLOOKUP(D4094,档案!A:C,3,FALSE)</f>
        <v>武汉开明</v>
      </c>
      <c r="G4094" s="338" t="str">
        <f ca="1">VLOOKUP(D4094,档案!A:B,2,FALSE)</f>
        <v>电子承兑汇票</v>
      </c>
      <c r="H4094" s="328">
        <f ca="1" t="shared" si="646"/>
        <v>45926</v>
      </c>
      <c r="I4094" s="344" t="str">
        <f ca="1" t="shared" si="647"/>
        <v>武汉华夏收到江苏鹤林水泥有限公司银行承兑汇票1张</v>
      </c>
      <c r="J4094" s="344" t="str">
        <f ca="1" t="shared" si="648"/>
        <v>营业回款</v>
      </c>
      <c r="K4094" s="345">
        <f ca="1" t="shared" si="649"/>
        <v>30000</v>
      </c>
      <c r="L4094" s="345">
        <f ca="1" t="shared" si="650"/>
        <v>0</v>
      </c>
      <c r="M4094" s="345">
        <f ca="1" t="shared" si="651"/>
        <v>168271.35</v>
      </c>
      <c r="N4094" s="345">
        <f ca="1" t="shared" si="652"/>
        <v>0</v>
      </c>
    </row>
    <row r="4095" ht="14.25" hidden="1" spans="1:14">
      <c r="A4095" s="334">
        <f>档案!A4094</f>
        <v>0</v>
      </c>
      <c r="B4095" s="334">
        <f ca="1" t="shared" si="645"/>
        <v>1</v>
      </c>
      <c r="D4095" s="334">
        <f ca="1" t="shared" si="653"/>
        <v>16</v>
      </c>
      <c r="E4095" s="327">
        <f ca="1" t="shared" si="654"/>
        <v>217</v>
      </c>
      <c r="F4095" s="327" t="str">
        <f ca="1">VLOOKUP(D4095,档案!A:C,3,FALSE)</f>
        <v>武汉开明</v>
      </c>
      <c r="G4095" s="338" t="str">
        <f ca="1">VLOOKUP(D4095,档案!A:B,2,FALSE)</f>
        <v>电子承兑汇票</v>
      </c>
      <c r="H4095" s="328">
        <f ca="1" t="shared" si="646"/>
        <v>45926</v>
      </c>
      <c r="I4095" s="344" t="str">
        <f ca="1" t="shared" si="647"/>
        <v>武汉华夏收到江苏鹤林水泥有限公司银行承兑汇票1张</v>
      </c>
      <c r="J4095" s="344" t="str">
        <f ca="1" t="shared" si="648"/>
        <v>营业回款</v>
      </c>
      <c r="K4095" s="345">
        <f ca="1" t="shared" si="649"/>
        <v>190</v>
      </c>
      <c r="L4095" s="345">
        <f ca="1" t="shared" si="650"/>
        <v>0</v>
      </c>
      <c r="M4095" s="345">
        <f ca="1" t="shared" si="651"/>
        <v>168461.35</v>
      </c>
      <c r="N4095" s="345">
        <f ca="1" t="shared" si="652"/>
        <v>0</v>
      </c>
    </row>
    <row r="4096" ht="14.25" hidden="1" spans="1:14">
      <c r="A4096" s="334">
        <f>档案!A4095</f>
        <v>0</v>
      </c>
      <c r="B4096" s="334">
        <f ca="1" t="shared" si="645"/>
        <v>1</v>
      </c>
      <c r="D4096" s="334">
        <f ca="1" t="shared" si="653"/>
        <v>16</v>
      </c>
      <c r="E4096" s="327">
        <f ca="1" t="shared" si="654"/>
        <v>218</v>
      </c>
      <c r="F4096" s="327" t="str">
        <f ca="1">VLOOKUP(D4096,档案!A:C,3,FALSE)</f>
        <v>武汉开明</v>
      </c>
      <c r="G4096" s="338" t="str">
        <f ca="1">VLOOKUP(D4096,档案!A:B,2,FALSE)</f>
        <v>电子承兑汇票</v>
      </c>
      <c r="H4096" s="328">
        <f ca="1" t="shared" si="646"/>
        <v>45926</v>
      </c>
      <c r="I4096" s="344" t="str">
        <f ca="1" t="shared" si="647"/>
        <v>武汉华夏转温州凯沣机械有限公司贴现银行承兑汇票1张</v>
      </c>
      <c r="J4096" s="344" t="str">
        <f ca="1" t="shared" si="648"/>
        <v>转出他行或提现</v>
      </c>
      <c r="K4096" s="345">
        <f ca="1" t="shared" si="649"/>
        <v>0</v>
      </c>
      <c r="L4096" s="345">
        <f ca="1" t="shared" si="650"/>
        <v>30000</v>
      </c>
      <c r="M4096" s="345">
        <f ca="1" t="shared" si="651"/>
        <v>138461.35</v>
      </c>
      <c r="N4096" s="345">
        <f ca="1" t="shared" si="652"/>
        <v>0</v>
      </c>
    </row>
    <row r="4097" ht="14.25" hidden="1" spans="1:14">
      <c r="A4097" s="334">
        <f>档案!A4096</f>
        <v>0</v>
      </c>
      <c r="B4097" s="334">
        <f ca="1" t="shared" si="645"/>
        <v>1</v>
      </c>
      <c r="D4097" s="334">
        <f ca="1" t="shared" si="653"/>
        <v>16</v>
      </c>
      <c r="E4097" s="327">
        <f ca="1" t="shared" si="654"/>
        <v>219</v>
      </c>
      <c r="F4097" s="327" t="str">
        <f ca="1">VLOOKUP(D4097,档案!A:C,3,FALSE)</f>
        <v>武汉开明</v>
      </c>
      <c r="G4097" s="338" t="str">
        <f ca="1">VLOOKUP(D4097,档案!A:B,2,FALSE)</f>
        <v>电子承兑汇票</v>
      </c>
      <c r="H4097" s="328">
        <f ca="1" t="shared" si="646"/>
        <v>45926</v>
      </c>
      <c r="I4097" s="344" t="str">
        <f ca="1" t="shared" si="647"/>
        <v>武汉华夏转温州凯沣机械有限公司贴现银行承兑汇票1张</v>
      </c>
      <c r="J4097" s="344" t="str">
        <f ca="1" t="shared" si="648"/>
        <v>转出他行或提现</v>
      </c>
      <c r="K4097" s="345">
        <f ca="1" t="shared" si="649"/>
        <v>0</v>
      </c>
      <c r="L4097" s="345">
        <f ca="1" t="shared" si="650"/>
        <v>17292</v>
      </c>
      <c r="M4097" s="345">
        <f ca="1" t="shared" si="651"/>
        <v>121169.35</v>
      </c>
      <c r="N4097" s="345">
        <f ca="1" t="shared" si="652"/>
        <v>0</v>
      </c>
    </row>
    <row r="4098" ht="14.25" hidden="1" spans="1:14">
      <c r="A4098" s="334">
        <f>档案!A4097</f>
        <v>0</v>
      </c>
      <c r="B4098" s="334">
        <f ca="1" t="shared" si="645"/>
        <v>1</v>
      </c>
      <c r="D4098" s="334">
        <f ca="1" t="shared" si="653"/>
        <v>16</v>
      </c>
      <c r="E4098" s="327">
        <f ca="1" t="shared" si="654"/>
        <v>220</v>
      </c>
      <c r="F4098" s="327" t="str">
        <f ca="1">VLOOKUP(D4098,档案!A:C,3,FALSE)</f>
        <v>武汉开明</v>
      </c>
      <c r="G4098" s="338" t="str">
        <f ca="1">VLOOKUP(D4098,档案!A:B,2,FALSE)</f>
        <v>电子承兑汇票</v>
      </c>
      <c r="H4098" s="328">
        <f ca="1" t="shared" si="646"/>
        <v>45926</v>
      </c>
      <c r="I4098" s="344" t="str">
        <f ca="1" t="shared" si="647"/>
        <v>武汉浦发收到江苏唐电电力安装有限公司银行承兑汇票1张</v>
      </c>
      <c r="J4098" s="344" t="str">
        <f ca="1" t="shared" si="648"/>
        <v>营业回款</v>
      </c>
      <c r="K4098" s="345">
        <f ca="1" t="shared" si="649"/>
        <v>33990</v>
      </c>
      <c r="L4098" s="345">
        <f ca="1" t="shared" si="650"/>
        <v>0</v>
      </c>
      <c r="M4098" s="345">
        <f ca="1" t="shared" si="651"/>
        <v>155159.35</v>
      </c>
      <c r="N4098" s="345">
        <f ca="1" t="shared" si="652"/>
        <v>0</v>
      </c>
    </row>
    <row r="4099" ht="14.25" hidden="1" spans="1:14">
      <c r="A4099" s="334">
        <f>档案!A4098</f>
        <v>0</v>
      </c>
      <c r="B4099" s="334">
        <f ca="1" t="shared" ref="B4099:B4162" si="655">COUNTA(INDIRECT("'"&amp;A4099&amp;"'!a:a"))</f>
        <v>1</v>
      </c>
      <c r="D4099" s="334">
        <f ca="1" t="shared" si="653"/>
        <v>16</v>
      </c>
      <c r="E4099" s="327">
        <f ca="1" t="shared" si="654"/>
        <v>221</v>
      </c>
      <c r="F4099" s="327" t="str">
        <f ca="1">VLOOKUP(D4099,档案!A:C,3,FALSE)</f>
        <v>武汉开明</v>
      </c>
      <c r="G4099" s="338" t="str">
        <f ca="1">VLOOKUP(D4099,档案!A:B,2,FALSE)</f>
        <v>电子承兑汇票</v>
      </c>
      <c r="H4099" s="328">
        <f ca="1" t="shared" ref="H4099:H4162" si="656">INDEX(INDIRECT("'"&amp;$D4099&amp;"'!A:g"),$E4099,COLUMN()-7)</f>
        <v>45926</v>
      </c>
      <c r="I4099" s="344" t="str">
        <f ca="1" t="shared" ref="I4099:I4162" si="657">INDEX(INDIRECT("'"&amp;$D4099&amp;"'!A:g"),$E4099,COLUMN()-7)</f>
        <v>武汉浦发收到江苏唐电电力安装有限公司银行承兑汇票1张</v>
      </c>
      <c r="J4099" s="344" t="str">
        <f ca="1" t="shared" ref="J4099:J4162" si="658">INDEX(INDIRECT("'"&amp;$D4099&amp;"'!A:g"),$E4099,COLUMN()-7)</f>
        <v>营业回款</v>
      </c>
      <c r="K4099" s="345">
        <f ca="1" t="shared" ref="K4099:K4162" si="659">INDEX(INDIRECT("'"&amp;$D4099&amp;"'!A:g"),$E4099,COLUMN()-7)</f>
        <v>71622.67</v>
      </c>
      <c r="L4099" s="345">
        <f ca="1" t="shared" ref="L4099:L4162" si="660">INDEX(INDIRECT("'"&amp;$D4099&amp;"'!A:g"),$E4099,COLUMN()-7)</f>
        <v>0</v>
      </c>
      <c r="M4099" s="345">
        <f ca="1" t="shared" ref="M4099:M4162" si="661">INDEX(INDIRECT("'"&amp;$D4099&amp;"'!A:g"),$E4099,COLUMN()-7)</f>
        <v>226782.02</v>
      </c>
      <c r="N4099" s="345">
        <f ca="1" t="shared" ref="N4099:N4162" si="662">INDEX(INDIRECT("'"&amp;$D4099&amp;"'!A:g"),$E4099,COLUMN()-7)</f>
        <v>0</v>
      </c>
    </row>
    <row r="4100" ht="14.25" hidden="1" spans="1:14">
      <c r="A4100" s="334">
        <f>档案!A4099</f>
        <v>0</v>
      </c>
      <c r="B4100" s="334">
        <f ca="1" t="shared" si="655"/>
        <v>1</v>
      </c>
      <c r="D4100" s="334">
        <f ca="1" t="shared" ref="D4100:D4163" si="663">IF(E4099&gt;=VLOOKUP(D4099,A:B,2,FALSE),D4099+1,D4099)</f>
        <v>16</v>
      </c>
      <c r="E4100" s="327">
        <f ca="1" t="shared" ref="E4100:E4163" si="664">IF(E4099&gt;=VLOOKUP(D4099,A:B,2,FALSE),3,E4099+1)</f>
        <v>222</v>
      </c>
      <c r="F4100" s="327" t="str">
        <f ca="1">VLOOKUP(D4100,档案!A:C,3,FALSE)</f>
        <v>武汉开明</v>
      </c>
      <c r="G4100" s="338" t="str">
        <f ca="1">VLOOKUP(D4100,档案!A:B,2,FALSE)</f>
        <v>电子承兑汇票</v>
      </c>
      <c r="H4100" s="328">
        <f ca="1" t="shared" si="656"/>
        <v>45926</v>
      </c>
      <c r="I4100" s="344" t="str">
        <f ca="1" t="shared" si="657"/>
        <v>武汉浦发收到敬业（营口）中板有限公司银行承兑汇票1张</v>
      </c>
      <c r="J4100" s="344" t="str">
        <f ca="1" t="shared" si="658"/>
        <v>营业回款</v>
      </c>
      <c r="K4100" s="345">
        <f ca="1" t="shared" si="659"/>
        <v>11214.78</v>
      </c>
      <c r="L4100" s="345">
        <f ca="1" t="shared" si="660"/>
        <v>0</v>
      </c>
      <c r="M4100" s="345">
        <f ca="1" t="shared" si="661"/>
        <v>237996.8</v>
      </c>
      <c r="N4100" s="345">
        <f ca="1" t="shared" si="662"/>
        <v>0</v>
      </c>
    </row>
    <row r="4101" ht="14.25" hidden="1" spans="1:14">
      <c r="A4101" s="334">
        <f>档案!A4100</f>
        <v>0</v>
      </c>
      <c r="B4101" s="334">
        <f ca="1" t="shared" si="655"/>
        <v>1</v>
      </c>
      <c r="D4101" s="334">
        <f ca="1" t="shared" si="663"/>
        <v>16</v>
      </c>
      <c r="E4101" s="327">
        <f ca="1" t="shared" si="664"/>
        <v>223</v>
      </c>
      <c r="F4101" s="327" t="str">
        <f ca="1">VLOOKUP(D4101,档案!A:C,3,FALSE)</f>
        <v>武汉开明</v>
      </c>
      <c r="G4101" s="338" t="str">
        <f ca="1">VLOOKUP(D4101,档案!A:B,2,FALSE)</f>
        <v>电子承兑汇票</v>
      </c>
      <c r="H4101" s="328">
        <f ca="1" t="shared" si="656"/>
        <v>45926</v>
      </c>
      <c r="I4101" s="344" t="str">
        <f ca="1" t="shared" si="657"/>
        <v>武汉浦发转温州凯沣机械有限公司贴现银行承兑汇票1张</v>
      </c>
      <c r="J4101" s="344" t="str">
        <f ca="1" t="shared" si="658"/>
        <v>转出他行或提现</v>
      </c>
      <c r="K4101" s="345">
        <f ca="1" t="shared" si="659"/>
        <v>0</v>
      </c>
      <c r="L4101" s="345">
        <f ca="1" t="shared" si="660"/>
        <v>75600</v>
      </c>
      <c r="M4101" s="345">
        <f ca="1" t="shared" si="661"/>
        <v>162396.8</v>
      </c>
      <c r="N4101" s="345">
        <f ca="1" t="shared" si="662"/>
        <v>0</v>
      </c>
    </row>
    <row r="4102" ht="14.25" hidden="1" spans="1:14">
      <c r="A4102" s="334">
        <f>档案!A4101</f>
        <v>0</v>
      </c>
      <c r="B4102" s="334">
        <f ca="1" t="shared" si="655"/>
        <v>1</v>
      </c>
      <c r="D4102" s="334">
        <f ca="1" t="shared" si="663"/>
        <v>16</v>
      </c>
      <c r="E4102" s="327">
        <f ca="1" t="shared" si="664"/>
        <v>224</v>
      </c>
      <c r="F4102" s="327" t="str">
        <f ca="1">VLOOKUP(D4102,档案!A:C,3,FALSE)</f>
        <v>武汉开明</v>
      </c>
      <c r="G4102" s="338" t="str">
        <f ca="1">VLOOKUP(D4102,档案!A:B,2,FALSE)</f>
        <v>电子承兑汇票</v>
      </c>
      <c r="H4102" s="328">
        <f ca="1" t="shared" si="656"/>
        <v>45926</v>
      </c>
      <c r="I4102" s="344" t="str">
        <f ca="1" t="shared" si="657"/>
        <v>武汉浦发转温州凯沣机械有限公司贴现银行承兑汇票1张</v>
      </c>
      <c r="J4102" s="344" t="str">
        <f ca="1" t="shared" si="658"/>
        <v>转出他行或提现</v>
      </c>
      <c r="K4102" s="345">
        <f ca="1" t="shared" si="659"/>
        <v>0</v>
      </c>
      <c r="L4102" s="345">
        <f ca="1" t="shared" si="660"/>
        <v>20000</v>
      </c>
      <c r="M4102" s="345">
        <f ca="1" t="shared" si="661"/>
        <v>142396.8</v>
      </c>
      <c r="N4102" s="345">
        <f ca="1" t="shared" si="662"/>
        <v>0</v>
      </c>
    </row>
    <row r="4103" ht="14.25" hidden="1" spans="1:14">
      <c r="A4103" s="334">
        <f>档案!A4102</f>
        <v>0</v>
      </c>
      <c r="B4103" s="334">
        <f ca="1" t="shared" si="655"/>
        <v>1</v>
      </c>
      <c r="D4103" s="334">
        <f ca="1" t="shared" si="663"/>
        <v>16</v>
      </c>
      <c r="E4103" s="327">
        <f ca="1" t="shared" si="664"/>
        <v>225</v>
      </c>
      <c r="F4103" s="327" t="str">
        <f ca="1">VLOOKUP(D4103,档案!A:C,3,FALSE)</f>
        <v>武汉开明</v>
      </c>
      <c r="G4103" s="338" t="str">
        <f ca="1">VLOOKUP(D4103,档案!A:B,2,FALSE)</f>
        <v>电子承兑汇票</v>
      </c>
      <c r="H4103" s="328">
        <f ca="1" t="shared" si="656"/>
        <v>45926</v>
      </c>
      <c r="I4103" s="344" t="str">
        <f ca="1" t="shared" si="657"/>
        <v>武汉浦发转温州凯沣机械有限公司贴现银行承兑汇票1张</v>
      </c>
      <c r="J4103" s="344" t="str">
        <f ca="1" t="shared" si="658"/>
        <v>转出他行或提现</v>
      </c>
      <c r="K4103" s="345">
        <f ca="1" t="shared" si="659"/>
        <v>0</v>
      </c>
      <c r="L4103" s="345">
        <f ca="1" t="shared" si="660"/>
        <v>9711.95</v>
      </c>
      <c r="M4103" s="345">
        <f ca="1" t="shared" si="661"/>
        <v>132684.85</v>
      </c>
      <c r="N4103" s="345">
        <f ca="1" t="shared" si="662"/>
        <v>0</v>
      </c>
    </row>
    <row r="4104" ht="14.25" hidden="1" spans="1:14">
      <c r="A4104" s="334">
        <f>档案!A4103</f>
        <v>0</v>
      </c>
      <c r="B4104" s="334">
        <f ca="1" t="shared" si="655"/>
        <v>1</v>
      </c>
      <c r="D4104" s="334">
        <f ca="1" t="shared" si="663"/>
        <v>16</v>
      </c>
      <c r="E4104" s="327">
        <f ca="1" t="shared" si="664"/>
        <v>226</v>
      </c>
      <c r="F4104" s="327" t="str">
        <f ca="1">VLOOKUP(D4104,档案!A:C,3,FALSE)</f>
        <v>武汉开明</v>
      </c>
      <c r="G4104" s="338" t="str">
        <f ca="1">VLOOKUP(D4104,档案!A:B,2,FALSE)</f>
        <v>电子承兑汇票</v>
      </c>
      <c r="H4104" s="328">
        <f ca="1" t="shared" si="656"/>
        <v>45926</v>
      </c>
      <c r="I4104" s="344" t="str">
        <f ca="1" t="shared" si="657"/>
        <v>武汉浦发转温州凯沣机械有限公司贴现银行承兑汇票1张</v>
      </c>
      <c r="J4104" s="344" t="str">
        <f ca="1" t="shared" si="658"/>
        <v>转出他行或提现</v>
      </c>
      <c r="K4104" s="345">
        <f ca="1" t="shared" si="659"/>
        <v>0</v>
      </c>
      <c r="L4104" s="345">
        <f ca="1" t="shared" si="660"/>
        <v>8905</v>
      </c>
      <c r="M4104" s="345">
        <f ca="1" t="shared" si="661"/>
        <v>123779.85</v>
      </c>
      <c r="N4104" s="345">
        <f ca="1" t="shared" si="662"/>
        <v>0</v>
      </c>
    </row>
    <row r="4105" ht="14.25" hidden="1" spans="1:14">
      <c r="A4105" s="334">
        <f>档案!A4104</f>
        <v>0</v>
      </c>
      <c r="B4105" s="334">
        <f ca="1" t="shared" si="655"/>
        <v>1</v>
      </c>
      <c r="D4105" s="334">
        <f ca="1" t="shared" si="663"/>
        <v>16</v>
      </c>
      <c r="E4105" s="327">
        <f ca="1" t="shared" si="664"/>
        <v>227</v>
      </c>
      <c r="F4105" s="327" t="str">
        <f ca="1">VLOOKUP(D4105,档案!A:C,3,FALSE)</f>
        <v>武汉开明</v>
      </c>
      <c r="G4105" s="338" t="str">
        <f ca="1">VLOOKUP(D4105,档案!A:B,2,FALSE)</f>
        <v>电子承兑汇票</v>
      </c>
      <c r="H4105" s="328">
        <f ca="1" t="shared" si="656"/>
        <v>45928</v>
      </c>
      <c r="I4105" s="344" t="str">
        <f ca="1" t="shared" si="657"/>
        <v>武汉华夏收到新疆米东天山水泥有限责任公司银行承兑汇票1张</v>
      </c>
      <c r="J4105" s="344" t="str">
        <f ca="1" t="shared" si="658"/>
        <v>营业回款</v>
      </c>
      <c r="K4105" s="345">
        <f ca="1" t="shared" si="659"/>
        <v>21607.74</v>
      </c>
      <c r="L4105" s="345">
        <f ca="1" t="shared" si="660"/>
        <v>0</v>
      </c>
      <c r="M4105" s="345">
        <f ca="1" t="shared" si="661"/>
        <v>145387.59</v>
      </c>
      <c r="N4105" s="345">
        <f ca="1" t="shared" si="662"/>
        <v>0</v>
      </c>
    </row>
    <row r="4106" ht="14.25" hidden="1" spans="1:14">
      <c r="A4106" s="334">
        <f>档案!A4105</f>
        <v>0</v>
      </c>
      <c r="B4106" s="334">
        <f ca="1" t="shared" si="655"/>
        <v>1</v>
      </c>
      <c r="D4106" s="334">
        <f ca="1" t="shared" si="663"/>
        <v>16</v>
      </c>
      <c r="E4106" s="327">
        <f ca="1" t="shared" si="664"/>
        <v>228</v>
      </c>
      <c r="F4106" s="327" t="str">
        <f ca="1">VLOOKUP(D4106,档案!A:C,3,FALSE)</f>
        <v>武汉开明</v>
      </c>
      <c r="G4106" s="338" t="str">
        <f ca="1">VLOOKUP(D4106,档案!A:B,2,FALSE)</f>
        <v>电子承兑汇票</v>
      </c>
      <c r="H4106" s="328">
        <f ca="1" t="shared" si="656"/>
        <v>45929</v>
      </c>
      <c r="I4106" s="344" t="str">
        <f ca="1" t="shared" si="657"/>
        <v>武汉浦发收到河钢股份有限公司邯郸分公司银行承兑汇票1张</v>
      </c>
      <c r="J4106" s="344" t="str">
        <f ca="1" t="shared" si="658"/>
        <v>营业回款</v>
      </c>
      <c r="K4106" s="345">
        <f ca="1" t="shared" si="659"/>
        <v>540000</v>
      </c>
      <c r="L4106" s="345">
        <f ca="1" t="shared" si="660"/>
        <v>0</v>
      </c>
      <c r="M4106" s="345">
        <f ca="1" t="shared" si="661"/>
        <v>685387.59</v>
      </c>
      <c r="N4106" s="345">
        <f ca="1" t="shared" si="662"/>
        <v>0</v>
      </c>
    </row>
    <row r="4107" ht="14.25" hidden="1" spans="1:14">
      <c r="A4107" s="334">
        <f>档案!A4106</f>
        <v>0</v>
      </c>
      <c r="B4107" s="334">
        <f ca="1" t="shared" si="655"/>
        <v>1</v>
      </c>
      <c r="D4107" s="334">
        <f ca="1" t="shared" si="663"/>
        <v>16</v>
      </c>
      <c r="E4107" s="327">
        <f ca="1" t="shared" si="664"/>
        <v>229</v>
      </c>
      <c r="F4107" s="327" t="str">
        <f ca="1">VLOOKUP(D4107,档案!A:C,3,FALSE)</f>
        <v>武汉开明</v>
      </c>
      <c r="G4107" s="338" t="str">
        <f ca="1">VLOOKUP(D4107,档案!A:B,2,FALSE)</f>
        <v>电子承兑汇票</v>
      </c>
      <c r="H4107" s="328">
        <f ca="1" t="shared" si="656"/>
        <v>45929</v>
      </c>
      <c r="I4107" s="344" t="str">
        <f ca="1" t="shared" si="657"/>
        <v>武汉浦发收到青海发投碱业有限公司银行承兑汇票1张</v>
      </c>
      <c r="J4107" s="344" t="str">
        <f ca="1" t="shared" si="658"/>
        <v>营业回款</v>
      </c>
      <c r="K4107" s="345">
        <f ca="1" t="shared" si="659"/>
        <v>6377.77</v>
      </c>
      <c r="L4107" s="345">
        <f ca="1" t="shared" si="660"/>
        <v>0</v>
      </c>
      <c r="M4107" s="345">
        <f ca="1" t="shared" si="661"/>
        <v>691765.36</v>
      </c>
      <c r="N4107" s="345">
        <f ca="1" t="shared" si="662"/>
        <v>0</v>
      </c>
    </row>
    <row r="4108" ht="14.25" hidden="1" spans="1:14">
      <c r="A4108" s="334">
        <f>档案!A4107</f>
        <v>0</v>
      </c>
      <c r="B4108" s="334">
        <f ca="1" t="shared" si="655"/>
        <v>1</v>
      </c>
      <c r="D4108" s="334">
        <f ca="1" t="shared" si="663"/>
        <v>16</v>
      </c>
      <c r="E4108" s="327">
        <f ca="1" t="shared" si="664"/>
        <v>230</v>
      </c>
      <c r="F4108" s="327" t="str">
        <f ca="1">VLOOKUP(D4108,档案!A:C,3,FALSE)</f>
        <v>武汉开明</v>
      </c>
      <c r="G4108" s="338" t="str">
        <f ca="1">VLOOKUP(D4108,档案!A:B,2,FALSE)</f>
        <v>电子承兑汇票</v>
      </c>
      <c r="H4108" s="328">
        <f ca="1" t="shared" si="656"/>
        <v>45929</v>
      </c>
      <c r="I4108" s="344" t="str">
        <f ca="1" t="shared" si="657"/>
        <v>武汉浦发收到青海发投碱业有限公司银行承兑汇票1张</v>
      </c>
      <c r="J4108" s="344" t="str">
        <f ca="1" t="shared" si="658"/>
        <v>营业回款</v>
      </c>
      <c r="K4108" s="345">
        <f ca="1" t="shared" si="659"/>
        <v>50000</v>
      </c>
      <c r="L4108" s="345">
        <f ca="1" t="shared" si="660"/>
        <v>0</v>
      </c>
      <c r="M4108" s="345">
        <f ca="1" t="shared" si="661"/>
        <v>741765.36</v>
      </c>
      <c r="N4108" s="345">
        <f ca="1" t="shared" si="662"/>
        <v>0</v>
      </c>
    </row>
    <row r="4109" ht="14.25" hidden="1" spans="1:14">
      <c r="A4109" s="334">
        <f>档案!A4108</f>
        <v>0</v>
      </c>
      <c r="B4109" s="334">
        <f ca="1" t="shared" si="655"/>
        <v>1</v>
      </c>
      <c r="D4109" s="334">
        <f ca="1" t="shared" si="663"/>
        <v>16</v>
      </c>
      <c r="E4109" s="327">
        <f ca="1" t="shared" si="664"/>
        <v>231</v>
      </c>
      <c r="F4109" s="327" t="str">
        <f ca="1">VLOOKUP(D4109,档案!A:C,3,FALSE)</f>
        <v>武汉开明</v>
      </c>
      <c r="G4109" s="338" t="str">
        <f ca="1">VLOOKUP(D4109,档案!A:B,2,FALSE)</f>
        <v>电子承兑汇票</v>
      </c>
      <c r="H4109" s="328">
        <f ca="1" t="shared" si="656"/>
        <v>45929</v>
      </c>
      <c r="I4109" s="344" t="str">
        <f ca="1" t="shared" si="657"/>
        <v>武汉华夏收到山东圣川新材料科技股份有限公司银行承兑汇票1张</v>
      </c>
      <c r="J4109" s="344" t="str">
        <f ca="1" t="shared" si="658"/>
        <v>营业回款</v>
      </c>
      <c r="K4109" s="345">
        <f ca="1" t="shared" si="659"/>
        <v>14331.84</v>
      </c>
      <c r="L4109" s="345">
        <f ca="1" t="shared" si="660"/>
        <v>0</v>
      </c>
      <c r="M4109" s="345">
        <f ca="1" t="shared" si="661"/>
        <v>756097.2</v>
      </c>
      <c r="N4109" s="345">
        <f ca="1" t="shared" si="662"/>
        <v>0</v>
      </c>
    </row>
    <row r="4110" ht="14.25" hidden="1" spans="1:14">
      <c r="A4110" s="334">
        <f>档案!A4109</f>
        <v>0</v>
      </c>
      <c r="B4110" s="334">
        <f ca="1" t="shared" si="655"/>
        <v>1</v>
      </c>
      <c r="D4110" s="334">
        <f ca="1" t="shared" si="663"/>
        <v>16</v>
      </c>
      <c r="E4110" s="327">
        <f ca="1" t="shared" si="664"/>
        <v>232</v>
      </c>
      <c r="F4110" s="327" t="str">
        <f ca="1">VLOOKUP(D4110,档案!A:C,3,FALSE)</f>
        <v>武汉开明</v>
      </c>
      <c r="G4110" s="338" t="str">
        <f ca="1">VLOOKUP(D4110,档案!A:B,2,FALSE)</f>
        <v>电子承兑汇票</v>
      </c>
      <c r="H4110" s="328">
        <f ca="1" t="shared" si="656"/>
        <v>45929</v>
      </c>
      <c r="I4110" s="344" t="str">
        <f ca="1" t="shared" si="657"/>
        <v>武汉华夏收到山东圣川新材料科技股份有限公司银行承兑汇票1张</v>
      </c>
      <c r="J4110" s="344" t="str">
        <f ca="1" t="shared" si="658"/>
        <v>营业回款</v>
      </c>
      <c r="K4110" s="345">
        <f ca="1" t="shared" si="659"/>
        <v>10700</v>
      </c>
      <c r="L4110" s="345">
        <f ca="1" t="shared" si="660"/>
        <v>0</v>
      </c>
      <c r="M4110" s="345">
        <f ca="1" t="shared" si="661"/>
        <v>766797.2</v>
      </c>
      <c r="N4110" s="345">
        <f ca="1" t="shared" si="662"/>
        <v>0</v>
      </c>
    </row>
    <row r="4111" ht="14.25" hidden="1" spans="1:14">
      <c r="A4111" s="334">
        <f>档案!A4110</f>
        <v>0</v>
      </c>
      <c r="B4111" s="334">
        <f ca="1" t="shared" si="655"/>
        <v>1</v>
      </c>
      <c r="D4111" s="334">
        <f ca="1" t="shared" si="663"/>
        <v>16</v>
      </c>
      <c r="E4111" s="327">
        <f ca="1" t="shared" si="664"/>
        <v>233</v>
      </c>
      <c r="F4111" s="327" t="str">
        <f ca="1">VLOOKUP(D4111,档案!A:C,3,FALSE)</f>
        <v>武汉开明</v>
      </c>
      <c r="G4111" s="338" t="str">
        <f ca="1">VLOOKUP(D4111,档案!A:B,2,FALSE)</f>
        <v>电子承兑汇票</v>
      </c>
      <c r="H4111" s="328">
        <f ca="1" t="shared" si="656"/>
        <v>45929</v>
      </c>
      <c r="I4111" s="344" t="str">
        <f ca="1" t="shared" si="657"/>
        <v>武汉华夏收到山东圣川新材料科技股份有限公司银行承兑汇票1张</v>
      </c>
      <c r="J4111" s="344" t="str">
        <f ca="1" t="shared" si="658"/>
        <v>营业回款</v>
      </c>
      <c r="K4111" s="345">
        <f ca="1" t="shared" si="659"/>
        <v>14598.16</v>
      </c>
      <c r="L4111" s="345">
        <f ca="1" t="shared" si="660"/>
        <v>0</v>
      </c>
      <c r="M4111" s="345">
        <f ca="1" t="shared" si="661"/>
        <v>781395.36</v>
      </c>
      <c r="N4111" s="345">
        <f ca="1" t="shared" si="662"/>
        <v>0</v>
      </c>
    </row>
    <row r="4112" ht="14.25" hidden="1" spans="1:14">
      <c r="A4112" s="334">
        <f>档案!A4111</f>
        <v>0</v>
      </c>
      <c r="B4112" s="334">
        <f ca="1" t="shared" si="655"/>
        <v>1</v>
      </c>
      <c r="D4112" s="334">
        <f ca="1" t="shared" si="663"/>
        <v>16</v>
      </c>
      <c r="E4112" s="327">
        <f ca="1" t="shared" si="664"/>
        <v>234</v>
      </c>
      <c r="F4112" s="327" t="str">
        <f ca="1">VLOOKUP(D4112,档案!A:C,3,FALSE)</f>
        <v>武汉开明</v>
      </c>
      <c r="G4112" s="338" t="str">
        <f ca="1">VLOOKUP(D4112,档案!A:B,2,FALSE)</f>
        <v>电子承兑汇票</v>
      </c>
      <c r="H4112" s="328">
        <f ca="1" t="shared" si="656"/>
        <v>45929</v>
      </c>
      <c r="I4112" s="344" t="str">
        <f ca="1" t="shared" si="657"/>
        <v>武汉华夏收到山东圣川新材料科技股份有限公司银行承兑汇票1张</v>
      </c>
      <c r="J4112" s="344" t="str">
        <f ca="1" t="shared" si="658"/>
        <v>营业回款</v>
      </c>
      <c r="K4112" s="345">
        <f ca="1" t="shared" si="659"/>
        <v>10000</v>
      </c>
      <c r="L4112" s="345">
        <f ca="1" t="shared" si="660"/>
        <v>0</v>
      </c>
      <c r="M4112" s="345">
        <f ca="1" t="shared" si="661"/>
        <v>791395.36</v>
      </c>
      <c r="N4112" s="345">
        <f ca="1" t="shared" si="662"/>
        <v>0</v>
      </c>
    </row>
    <row r="4113" ht="14.25" hidden="1" spans="1:14">
      <c r="A4113" s="334">
        <f>档案!A4112</f>
        <v>0</v>
      </c>
      <c r="B4113" s="334">
        <f ca="1" t="shared" si="655"/>
        <v>1</v>
      </c>
      <c r="D4113" s="334">
        <f ca="1" t="shared" si="663"/>
        <v>16</v>
      </c>
      <c r="E4113" s="327">
        <f ca="1" t="shared" si="664"/>
        <v>235</v>
      </c>
      <c r="F4113" s="327" t="str">
        <f ca="1">VLOOKUP(D4113,档案!A:C,3,FALSE)</f>
        <v>武汉开明</v>
      </c>
      <c r="G4113" s="338" t="str">
        <f ca="1">VLOOKUP(D4113,档案!A:B,2,FALSE)</f>
        <v>电子承兑汇票</v>
      </c>
      <c r="H4113" s="328">
        <f ca="1" t="shared" si="656"/>
        <v>45929</v>
      </c>
      <c r="I4113" s="344" t="str">
        <f ca="1" t="shared" si="657"/>
        <v>武汉华夏收到山东圣川新材料科技股份有限公司银行承兑汇票1张</v>
      </c>
      <c r="J4113" s="344" t="str">
        <f ca="1" t="shared" si="658"/>
        <v>营业回款</v>
      </c>
      <c r="K4113" s="345">
        <f ca="1" t="shared" si="659"/>
        <v>370</v>
      </c>
      <c r="L4113" s="345">
        <f ca="1" t="shared" si="660"/>
        <v>0</v>
      </c>
      <c r="M4113" s="345">
        <f ca="1" t="shared" si="661"/>
        <v>791765.36</v>
      </c>
      <c r="N4113" s="345">
        <f ca="1" t="shared" si="662"/>
        <v>0</v>
      </c>
    </row>
    <row r="4114" ht="14.25" hidden="1" spans="1:14">
      <c r="A4114" s="334">
        <f>档案!A4113</f>
        <v>0</v>
      </c>
      <c r="B4114" s="334">
        <f ca="1" t="shared" si="655"/>
        <v>1</v>
      </c>
      <c r="D4114" s="334">
        <f ca="1" t="shared" si="663"/>
        <v>16</v>
      </c>
      <c r="E4114" s="327">
        <f ca="1" t="shared" si="664"/>
        <v>236</v>
      </c>
      <c r="F4114" s="327" t="str">
        <f ca="1">VLOOKUP(D4114,档案!A:C,3,FALSE)</f>
        <v>武汉开明</v>
      </c>
      <c r="G4114" s="338" t="str">
        <f ca="1">VLOOKUP(D4114,档案!A:B,2,FALSE)</f>
        <v>电子承兑汇票</v>
      </c>
      <c r="H4114" s="328">
        <f ca="1" t="shared" si="656"/>
        <v>45929</v>
      </c>
      <c r="I4114" s="344" t="str">
        <f ca="1" t="shared" si="657"/>
        <v>武汉华夏收到山东圣川新材料科技股份有限公司银行承兑汇票1张</v>
      </c>
      <c r="J4114" s="344" t="str">
        <f ca="1" t="shared" si="658"/>
        <v>营业回款</v>
      </c>
      <c r="K4114" s="345">
        <f ca="1" t="shared" si="659"/>
        <v>100000</v>
      </c>
      <c r="L4114" s="345">
        <f ca="1" t="shared" si="660"/>
        <v>0</v>
      </c>
      <c r="M4114" s="345">
        <f ca="1" t="shared" si="661"/>
        <v>891765.36</v>
      </c>
      <c r="N4114" s="345">
        <f ca="1" t="shared" si="662"/>
        <v>0</v>
      </c>
    </row>
    <row r="4115" ht="14.25" hidden="1" spans="1:14">
      <c r="A4115" s="334">
        <f>档案!A4114</f>
        <v>0</v>
      </c>
      <c r="B4115" s="334">
        <f ca="1" t="shared" si="655"/>
        <v>1</v>
      </c>
      <c r="D4115" s="334">
        <f ca="1" t="shared" si="663"/>
        <v>16</v>
      </c>
      <c r="E4115" s="327">
        <f ca="1" t="shared" si="664"/>
        <v>237</v>
      </c>
      <c r="F4115" s="327" t="str">
        <f ca="1">VLOOKUP(D4115,档案!A:C,3,FALSE)</f>
        <v>武汉开明</v>
      </c>
      <c r="G4115" s="338" t="str">
        <f ca="1">VLOOKUP(D4115,档案!A:B,2,FALSE)</f>
        <v>电子承兑汇票</v>
      </c>
      <c r="H4115" s="328">
        <f ca="1" t="shared" si="656"/>
        <v>45929</v>
      </c>
      <c r="I4115" s="344" t="str">
        <f ca="1" t="shared" si="657"/>
        <v>武汉浦发转武汉国兰商贸有限公司银行承兑汇票6张贴现</v>
      </c>
      <c r="J4115" s="344" t="str">
        <f ca="1" t="shared" si="658"/>
        <v>转出他行或提现</v>
      </c>
      <c r="K4115" s="345">
        <f ca="1" t="shared" si="659"/>
        <v>0</v>
      </c>
      <c r="L4115" s="345">
        <f ca="1" t="shared" si="660"/>
        <v>713205.22</v>
      </c>
      <c r="M4115" s="345">
        <f ca="1" t="shared" si="661"/>
        <v>178560.14</v>
      </c>
      <c r="N4115" s="345">
        <f ca="1" t="shared" si="662"/>
        <v>0</v>
      </c>
    </row>
    <row r="4116" ht="14.25" hidden="1" spans="1:14">
      <c r="A4116" s="334">
        <f>档案!A4115</f>
        <v>0</v>
      </c>
      <c r="B4116" s="334">
        <f ca="1" t="shared" si="655"/>
        <v>1</v>
      </c>
      <c r="D4116" s="334">
        <f ca="1" t="shared" si="663"/>
        <v>16</v>
      </c>
      <c r="E4116" s="327">
        <f ca="1" t="shared" si="664"/>
        <v>238</v>
      </c>
      <c r="F4116" s="327" t="str">
        <f ca="1">VLOOKUP(D4116,档案!A:C,3,FALSE)</f>
        <v>武汉开明</v>
      </c>
      <c r="G4116" s="338" t="str">
        <f ca="1">VLOOKUP(D4116,档案!A:B,2,FALSE)</f>
        <v>电子承兑汇票</v>
      </c>
      <c r="H4116" s="328">
        <f ca="1" t="shared" si="656"/>
        <v>45930</v>
      </c>
      <c r="I4116" s="344" t="str">
        <f ca="1" t="shared" si="657"/>
        <v>武汉华夏转湖北工行西山银行承兑汇票2张</v>
      </c>
      <c r="J4116" s="344" t="str">
        <f ca="1" t="shared" si="658"/>
        <v>转出他行或提现</v>
      </c>
      <c r="K4116" s="345">
        <f ca="1" t="shared" si="659"/>
        <v>0</v>
      </c>
      <c r="L4116" s="345">
        <f ca="1" t="shared" si="660"/>
        <v>31607.74</v>
      </c>
      <c r="M4116" s="345">
        <f ca="1" t="shared" si="661"/>
        <v>146952.4</v>
      </c>
      <c r="N4116" s="345">
        <f ca="1" t="shared" si="662"/>
        <v>0</v>
      </c>
    </row>
    <row r="4117" ht="14.25" hidden="1" spans="1:14">
      <c r="A4117" s="334">
        <f>档案!A4116</f>
        <v>0</v>
      </c>
      <c r="B4117" s="334">
        <f ca="1" t="shared" si="655"/>
        <v>1</v>
      </c>
      <c r="D4117" s="334">
        <f ca="1" t="shared" si="663"/>
        <v>16</v>
      </c>
      <c r="E4117" s="327">
        <f ca="1" t="shared" si="664"/>
        <v>239</v>
      </c>
      <c r="F4117" s="327" t="str">
        <f ca="1">VLOOKUP(D4117,档案!A:C,3,FALSE)</f>
        <v>武汉开明</v>
      </c>
      <c r="G4117" s="338" t="str">
        <f ca="1">VLOOKUP(D4117,档案!A:B,2,FALSE)</f>
        <v>电子承兑汇票</v>
      </c>
      <c r="H4117" s="328">
        <f ca="1" t="shared" si="656"/>
        <v>45940</v>
      </c>
      <c r="I4117" s="344" t="str">
        <f ca="1" t="shared" si="657"/>
        <v>武汉华夏转武汉国兰商贸有限公司银行承兑汇票4张贴现</v>
      </c>
      <c r="J4117" s="344" t="str">
        <f ca="1" t="shared" si="658"/>
        <v>转出他行或提现</v>
      </c>
      <c r="K4117" s="345">
        <f ca="1" t="shared" si="659"/>
        <v>0</v>
      </c>
      <c r="L4117" s="345">
        <f ca="1" t="shared" si="660"/>
        <v>139630</v>
      </c>
      <c r="M4117" s="345">
        <f ca="1" t="shared" si="661"/>
        <v>7322.40000000002</v>
      </c>
      <c r="N4117" s="345">
        <f ca="1" t="shared" si="662"/>
        <v>0</v>
      </c>
    </row>
    <row r="4118" ht="14.25" hidden="1" spans="1:14">
      <c r="A4118" s="334">
        <f>档案!A4117</f>
        <v>0</v>
      </c>
      <c r="B4118" s="334">
        <f ca="1" t="shared" si="655"/>
        <v>1</v>
      </c>
      <c r="D4118" s="334">
        <f ca="1" t="shared" si="663"/>
        <v>16</v>
      </c>
      <c r="E4118" s="327">
        <f ca="1" t="shared" si="664"/>
        <v>240</v>
      </c>
      <c r="F4118" s="327" t="str">
        <f ca="1">VLOOKUP(D4118,档案!A:C,3,FALSE)</f>
        <v>武汉开明</v>
      </c>
      <c r="G4118" s="338" t="str">
        <f ca="1">VLOOKUP(D4118,档案!A:B,2,FALSE)</f>
        <v>电子承兑汇票</v>
      </c>
      <c r="H4118" s="328">
        <f ca="1" t="shared" si="656"/>
        <v>45945</v>
      </c>
      <c r="I4118" s="344" t="str">
        <f ca="1" t="shared" si="657"/>
        <v>武汉浦发收到湖北京兰环境工程有限公司银行承兑汇票1张</v>
      </c>
      <c r="J4118" s="344" t="str">
        <f ca="1" t="shared" si="658"/>
        <v>营业回款</v>
      </c>
      <c r="K4118" s="345">
        <f ca="1" t="shared" si="659"/>
        <v>92000</v>
      </c>
      <c r="L4118" s="345">
        <f ca="1" t="shared" si="660"/>
        <v>0</v>
      </c>
      <c r="M4118" s="345">
        <f ca="1" t="shared" si="661"/>
        <v>99322.4</v>
      </c>
      <c r="N4118" s="345">
        <f ca="1" t="shared" si="662"/>
        <v>0</v>
      </c>
    </row>
    <row r="4119" ht="14.25" hidden="1" spans="1:14">
      <c r="A4119" s="334">
        <f>档案!A4118</f>
        <v>0</v>
      </c>
      <c r="B4119" s="334">
        <f ca="1" t="shared" si="655"/>
        <v>1</v>
      </c>
      <c r="D4119" s="334">
        <f ca="1" t="shared" si="663"/>
        <v>16</v>
      </c>
      <c r="E4119" s="327">
        <f ca="1" t="shared" si="664"/>
        <v>241</v>
      </c>
      <c r="F4119" s="327" t="str">
        <f ca="1">VLOOKUP(D4119,档案!A:C,3,FALSE)</f>
        <v>武汉开明</v>
      </c>
      <c r="G4119" s="338" t="str">
        <f ca="1">VLOOKUP(D4119,档案!A:B,2,FALSE)</f>
        <v>电子承兑汇票</v>
      </c>
      <c r="H4119" s="328">
        <f ca="1" t="shared" si="656"/>
        <v>45946</v>
      </c>
      <c r="I4119" s="344" t="str">
        <f ca="1" t="shared" si="657"/>
        <v>武汉华夏收到山东鲁碧集团有限公司银行承兑汇票1张</v>
      </c>
      <c r="J4119" s="344" t="str">
        <f ca="1" t="shared" si="658"/>
        <v>营业回款</v>
      </c>
      <c r="K4119" s="345">
        <f ca="1" t="shared" si="659"/>
        <v>20000</v>
      </c>
      <c r="L4119" s="345">
        <f ca="1" t="shared" si="660"/>
        <v>0</v>
      </c>
      <c r="M4119" s="345">
        <f ca="1" t="shared" si="661"/>
        <v>119322.4</v>
      </c>
      <c r="N4119" s="345">
        <f ca="1" t="shared" si="662"/>
        <v>0</v>
      </c>
    </row>
    <row r="4120" ht="14.25" hidden="1" spans="1:14">
      <c r="A4120" s="334">
        <f>档案!A4119</f>
        <v>0</v>
      </c>
      <c r="B4120" s="334">
        <f ca="1" t="shared" si="655"/>
        <v>1</v>
      </c>
      <c r="D4120" s="334">
        <f ca="1" t="shared" si="663"/>
        <v>16</v>
      </c>
      <c r="E4120" s="327">
        <f ca="1" t="shared" si="664"/>
        <v>242</v>
      </c>
      <c r="F4120" s="327" t="str">
        <f ca="1">VLOOKUP(D4120,档案!A:C,3,FALSE)</f>
        <v>武汉开明</v>
      </c>
      <c r="G4120" s="338" t="str">
        <f ca="1">VLOOKUP(D4120,档案!A:B,2,FALSE)</f>
        <v>电子承兑汇票</v>
      </c>
      <c r="H4120" s="328">
        <f ca="1" t="shared" si="656"/>
        <v>45947</v>
      </c>
      <c r="I4120" s="344" t="str">
        <f ca="1" t="shared" si="657"/>
        <v>武汉浦发转湖北工行西山银行承兑汇票2张</v>
      </c>
      <c r="J4120" s="344" t="str">
        <f ca="1" t="shared" si="658"/>
        <v>转出他行或提现</v>
      </c>
      <c r="K4120" s="345">
        <f ca="1" t="shared" si="659"/>
        <v>0</v>
      </c>
      <c r="L4120" s="345">
        <f ca="1" t="shared" si="660"/>
        <v>6255</v>
      </c>
      <c r="M4120" s="345">
        <f ca="1" t="shared" si="661"/>
        <v>113067.4</v>
      </c>
      <c r="N4120" s="345">
        <f ca="1" t="shared" si="662"/>
        <v>0</v>
      </c>
    </row>
    <row r="4121" ht="14.25" hidden="1" spans="1:14">
      <c r="A4121" s="334">
        <f>档案!A4120</f>
        <v>0</v>
      </c>
      <c r="B4121" s="334">
        <f ca="1" t="shared" si="655"/>
        <v>1</v>
      </c>
      <c r="D4121" s="334">
        <f ca="1" t="shared" si="663"/>
        <v>16</v>
      </c>
      <c r="E4121" s="327">
        <f ca="1" t="shared" si="664"/>
        <v>243</v>
      </c>
      <c r="F4121" s="327" t="str">
        <f ca="1">VLOOKUP(D4121,档案!A:C,3,FALSE)</f>
        <v>武汉开明</v>
      </c>
      <c r="G4121" s="338" t="str">
        <f ca="1">VLOOKUP(D4121,档案!A:B,2,FALSE)</f>
        <v>电子承兑汇票</v>
      </c>
      <c r="H4121" s="328">
        <f ca="1" t="shared" si="656"/>
        <v>45950</v>
      </c>
      <c r="I4121" s="344" t="str">
        <f ca="1" t="shared" si="657"/>
        <v>武汉华夏收到准格尔旗铸城水泥有限责任公司银行承兑汇票1张</v>
      </c>
      <c r="J4121" s="344" t="str">
        <f ca="1" t="shared" si="658"/>
        <v>营业回款</v>
      </c>
      <c r="K4121" s="345">
        <f ca="1" t="shared" si="659"/>
        <v>5000</v>
      </c>
      <c r="L4121" s="345">
        <f ca="1" t="shared" si="660"/>
        <v>0</v>
      </c>
      <c r="M4121" s="345">
        <f ca="1" t="shared" si="661"/>
        <v>118067.4</v>
      </c>
      <c r="N4121" s="345">
        <f ca="1" t="shared" si="662"/>
        <v>0</v>
      </c>
    </row>
    <row r="4122" ht="14.25" hidden="1" spans="1:14">
      <c r="A4122" s="334">
        <f>档案!A4121</f>
        <v>0</v>
      </c>
      <c r="B4122" s="334">
        <f ca="1" t="shared" si="655"/>
        <v>1</v>
      </c>
      <c r="D4122" s="334">
        <f ca="1" t="shared" si="663"/>
        <v>16</v>
      </c>
      <c r="E4122" s="327">
        <f ca="1" t="shared" si="664"/>
        <v>244</v>
      </c>
      <c r="F4122" s="327" t="str">
        <f ca="1">VLOOKUP(D4122,档案!A:C,3,FALSE)</f>
        <v>武汉开明</v>
      </c>
      <c r="G4122" s="338" t="str">
        <f ca="1">VLOOKUP(D4122,档案!A:B,2,FALSE)</f>
        <v>电子承兑汇票</v>
      </c>
      <c r="H4122" s="328">
        <f ca="1" t="shared" si="656"/>
        <v>45950</v>
      </c>
      <c r="I4122" s="344" t="str">
        <f ca="1" t="shared" si="657"/>
        <v>武汉华夏收到准格尔旗铸城水泥有限责任公司银行承兑汇票1张</v>
      </c>
      <c r="J4122" s="344" t="str">
        <f ca="1" t="shared" si="658"/>
        <v>营业回款</v>
      </c>
      <c r="K4122" s="345">
        <f ca="1" t="shared" si="659"/>
        <v>15600</v>
      </c>
      <c r="L4122" s="345">
        <f ca="1" t="shared" si="660"/>
        <v>0</v>
      </c>
      <c r="M4122" s="345">
        <f ca="1" t="shared" si="661"/>
        <v>133667.4</v>
      </c>
      <c r="N4122" s="345">
        <f ca="1" t="shared" si="662"/>
        <v>0</v>
      </c>
    </row>
    <row r="4123" ht="14.25" hidden="1" spans="1:14">
      <c r="A4123" s="334">
        <f>档案!A4122</f>
        <v>0</v>
      </c>
      <c r="B4123" s="334">
        <f ca="1" t="shared" si="655"/>
        <v>1</v>
      </c>
      <c r="D4123" s="334">
        <f ca="1" t="shared" si="663"/>
        <v>16</v>
      </c>
      <c r="E4123" s="327">
        <f ca="1" t="shared" si="664"/>
        <v>245</v>
      </c>
      <c r="F4123" s="327" t="str">
        <f ca="1">VLOOKUP(D4123,档案!A:C,3,FALSE)</f>
        <v>武汉开明</v>
      </c>
      <c r="G4123" s="338" t="str">
        <f ca="1">VLOOKUP(D4123,档案!A:B,2,FALSE)</f>
        <v>电子承兑汇票</v>
      </c>
      <c r="H4123" s="328">
        <f ca="1" t="shared" si="656"/>
        <v>45950</v>
      </c>
      <c r="I4123" s="344" t="str">
        <f ca="1" t="shared" si="657"/>
        <v>武汉浦发转湖北工行西山银行承兑汇票1张</v>
      </c>
      <c r="J4123" s="344" t="str">
        <f ca="1" t="shared" si="658"/>
        <v>转出他行或提现</v>
      </c>
      <c r="K4123" s="345">
        <f ca="1" t="shared" si="659"/>
        <v>0</v>
      </c>
      <c r="L4123" s="345">
        <f ca="1" t="shared" si="660"/>
        <v>92000</v>
      </c>
      <c r="M4123" s="345">
        <f ca="1" t="shared" si="661"/>
        <v>41667.4</v>
      </c>
      <c r="N4123" s="345">
        <f ca="1" t="shared" si="662"/>
        <v>0</v>
      </c>
    </row>
    <row r="4124" ht="14.25" hidden="1" spans="1:14">
      <c r="A4124" s="334">
        <f>档案!A4123</f>
        <v>0</v>
      </c>
      <c r="B4124" s="334">
        <f ca="1" t="shared" si="655"/>
        <v>1</v>
      </c>
      <c r="D4124" s="334">
        <f ca="1" t="shared" si="663"/>
        <v>16</v>
      </c>
      <c r="E4124" s="327">
        <f ca="1" t="shared" si="664"/>
        <v>246</v>
      </c>
      <c r="F4124" s="327" t="str">
        <f ca="1">VLOOKUP(D4124,档案!A:C,3,FALSE)</f>
        <v>武汉开明</v>
      </c>
      <c r="G4124" s="338" t="str">
        <f ca="1">VLOOKUP(D4124,档案!A:B,2,FALSE)</f>
        <v>电子承兑汇票</v>
      </c>
      <c r="H4124" s="328">
        <f ca="1" t="shared" si="656"/>
        <v>45951</v>
      </c>
      <c r="I4124" s="344" t="str">
        <f ca="1" t="shared" si="657"/>
        <v>武汉浦发收到大冶市成美贸易有限公司银行承兑汇票1张</v>
      </c>
      <c r="J4124" s="344" t="str">
        <f ca="1" t="shared" si="658"/>
        <v>营业回款</v>
      </c>
      <c r="K4124" s="345">
        <f ca="1" t="shared" si="659"/>
        <v>20000</v>
      </c>
      <c r="L4124" s="345">
        <f ca="1" t="shared" si="660"/>
        <v>0</v>
      </c>
      <c r="M4124" s="345">
        <f ca="1" t="shared" si="661"/>
        <v>61667.4</v>
      </c>
      <c r="N4124" s="345">
        <f ca="1" t="shared" si="662"/>
        <v>0</v>
      </c>
    </row>
    <row r="4125" ht="14.25" hidden="1" spans="1:14">
      <c r="A4125" s="334">
        <f>档案!A4124</f>
        <v>0</v>
      </c>
      <c r="B4125" s="334">
        <f ca="1" t="shared" si="655"/>
        <v>1</v>
      </c>
      <c r="D4125" s="334">
        <f ca="1" t="shared" si="663"/>
        <v>16</v>
      </c>
      <c r="E4125" s="327">
        <f ca="1" t="shared" si="664"/>
        <v>247</v>
      </c>
      <c r="F4125" s="327" t="str">
        <f ca="1">VLOOKUP(D4125,档案!A:C,3,FALSE)</f>
        <v>武汉开明</v>
      </c>
      <c r="G4125" s="338" t="str">
        <f ca="1">VLOOKUP(D4125,档案!A:B,2,FALSE)</f>
        <v>电子承兑汇票</v>
      </c>
      <c r="H4125" s="328">
        <f ca="1" t="shared" si="656"/>
        <v>45952</v>
      </c>
      <c r="I4125" s="344" t="str">
        <f ca="1" t="shared" si="657"/>
        <v>武汉华夏收到河南晋开化工投资控股集团有限责任公司银行承兑汇票1张</v>
      </c>
      <c r="J4125" s="344" t="str">
        <f ca="1" t="shared" si="658"/>
        <v>营业回款</v>
      </c>
      <c r="K4125" s="345">
        <f ca="1" t="shared" si="659"/>
        <v>19800</v>
      </c>
      <c r="L4125" s="345">
        <f ca="1" t="shared" si="660"/>
        <v>0</v>
      </c>
      <c r="M4125" s="345">
        <f ca="1" t="shared" si="661"/>
        <v>81467.4</v>
      </c>
      <c r="N4125" s="345">
        <f ca="1" t="shared" si="662"/>
        <v>0</v>
      </c>
    </row>
    <row r="4126" ht="14.25" hidden="1" spans="1:14">
      <c r="A4126" s="334">
        <f>档案!A4125</f>
        <v>0</v>
      </c>
      <c r="B4126" s="334">
        <f ca="1" t="shared" si="655"/>
        <v>1</v>
      </c>
      <c r="D4126" s="334">
        <f ca="1" t="shared" si="663"/>
        <v>16</v>
      </c>
      <c r="E4126" s="327">
        <f ca="1" t="shared" si="664"/>
        <v>248</v>
      </c>
      <c r="F4126" s="327" t="str">
        <f ca="1">VLOOKUP(D4126,档案!A:C,3,FALSE)</f>
        <v>武汉开明</v>
      </c>
      <c r="G4126" s="338" t="str">
        <f ca="1">VLOOKUP(D4126,档案!A:B,2,FALSE)</f>
        <v>电子承兑汇票</v>
      </c>
      <c r="H4126" s="328">
        <f ca="1" t="shared" si="656"/>
        <v>45952</v>
      </c>
      <c r="I4126" s="344" t="str">
        <f ca="1" t="shared" si="657"/>
        <v>武汉华夏收到湖北双环科技股份有限公司银行承兑汇票2张</v>
      </c>
      <c r="J4126" s="344" t="str">
        <f ca="1" t="shared" si="658"/>
        <v>营业回款</v>
      </c>
      <c r="K4126" s="345">
        <f ca="1" t="shared" si="659"/>
        <v>70000</v>
      </c>
      <c r="L4126" s="345">
        <f ca="1" t="shared" si="660"/>
        <v>0</v>
      </c>
      <c r="M4126" s="345">
        <f ca="1" t="shared" si="661"/>
        <v>151467.4</v>
      </c>
      <c r="N4126" s="345">
        <f ca="1" t="shared" si="662"/>
        <v>0</v>
      </c>
    </row>
    <row r="4127" ht="14.25" hidden="1" spans="1:14">
      <c r="A4127" s="334">
        <f>档案!A4126</f>
        <v>0</v>
      </c>
      <c r="B4127" s="334">
        <f ca="1" t="shared" si="655"/>
        <v>1</v>
      </c>
      <c r="D4127" s="334">
        <f ca="1" t="shared" si="663"/>
        <v>16</v>
      </c>
      <c r="E4127" s="327">
        <f ca="1" t="shared" si="664"/>
        <v>249</v>
      </c>
      <c r="F4127" s="327" t="str">
        <f ca="1">VLOOKUP(D4127,档案!A:C,3,FALSE)</f>
        <v>武汉开明</v>
      </c>
      <c r="G4127" s="338" t="str">
        <f ca="1">VLOOKUP(D4127,档案!A:B,2,FALSE)</f>
        <v>电子承兑汇票</v>
      </c>
      <c r="H4127" s="328">
        <f ca="1" t="shared" si="656"/>
        <v>45952</v>
      </c>
      <c r="I4127" s="344" t="str">
        <f ca="1" t="shared" si="657"/>
        <v>武汉华夏转生产部宋超用款新疆宜化购买2台卷扬机款项付上海奉溪机械实业有限公司货款银行承兑汇票7张</v>
      </c>
      <c r="J4127" s="344" t="str">
        <f ca="1" t="shared" si="658"/>
        <v>项目成本</v>
      </c>
      <c r="K4127" s="345">
        <f ca="1" t="shared" si="659"/>
        <v>0</v>
      </c>
      <c r="L4127" s="345">
        <f ca="1" t="shared" si="660"/>
        <v>87318</v>
      </c>
      <c r="M4127" s="345">
        <f ca="1" t="shared" si="661"/>
        <v>64149.4</v>
      </c>
      <c r="N4127" s="345">
        <f ca="1" t="shared" si="662"/>
        <v>0</v>
      </c>
    </row>
    <row r="4128" ht="14.25" hidden="1" spans="1:14">
      <c r="A4128" s="334">
        <f>档案!A4127</f>
        <v>0</v>
      </c>
      <c r="B4128" s="334">
        <f ca="1" t="shared" si="655"/>
        <v>1</v>
      </c>
      <c r="D4128" s="334">
        <f ca="1" t="shared" si="663"/>
        <v>16</v>
      </c>
      <c r="E4128" s="327">
        <f ca="1" t="shared" si="664"/>
        <v>250</v>
      </c>
      <c r="F4128" s="327" t="str">
        <f ca="1">VLOOKUP(D4128,档案!A:C,3,FALSE)</f>
        <v>武汉开明</v>
      </c>
      <c r="G4128" s="338" t="str">
        <f ca="1">VLOOKUP(D4128,档案!A:B,2,FALSE)</f>
        <v>电子承兑汇票</v>
      </c>
      <c r="H4128" s="328">
        <f ca="1" t="shared" si="656"/>
        <v>45953</v>
      </c>
      <c r="I4128" s="344" t="str">
        <f ca="1" t="shared" si="657"/>
        <v>武汉浦发收到张家港市联泰科技有限公司银行承兑汇票1张</v>
      </c>
      <c r="J4128" s="344" t="str">
        <f ca="1" t="shared" si="658"/>
        <v>营业回款</v>
      </c>
      <c r="K4128" s="345">
        <f ca="1" t="shared" si="659"/>
        <v>238000</v>
      </c>
      <c r="L4128" s="345">
        <f ca="1" t="shared" si="660"/>
        <v>0</v>
      </c>
      <c r="M4128" s="345">
        <f ca="1" t="shared" si="661"/>
        <v>302149.4</v>
      </c>
      <c r="N4128" s="345">
        <f ca="1" t="shared" si="662"/>
        <v>0</v>
      </c>
    </row>
    <row r="4129" ht="14.25" hidden="1" spans="1:14">
      <c r="A4129" s="334">
        <f>档案!A4128</f>
        <v>0</v>
      </c>
      <c r="B4129" s="334">
        <f ca="1" t="shared" si="655"/>
        <v>1</v>
      </c>
      <c r="D4129" s="334">
        <f ca="1" t="shared" si="663"/>
        <v>16</v>
      </c>
      <c r="E4129" s="327">
        <f ca="1" t="shared" si="664"/>
        <v>251</v>
      </c>
      <c r="F4129" s="327" t="str">
        <f ca="1">VLOOKUP(D4129,档案!A:C,3,FALSE)</f>
        <v>武汉开明</v>
      </c>
      <c r="G4129" s="338" t="str">
        <f ca="1">VLOOKUP(D4129,档案!A:B,2,FALSE)</f>
        <v>电子承兑汇票</v>
      </c>
      <c r="H4129" s="328">
        <f ca="1" t="shared" si="656"/>
        <v>45954</v>
      </c>
      <c r="I4129" s="344" t="str">
        <f ca="1" t="shared" si="657"/>
        <v>武汉华夏收到湖北京兰水泥集团有限公司银行承兑汇票1张</v>
      </c>
      <c r="J4129" s="344" t="str">
        <f ca="1" t="shared" si="658"/>
        <v>营业回款</v>
      </c>
      <c r="K4129" s="345">
        <f ca="1" t="shared" si="659"/>
        <v>344400</v>
      </c>
      <c r="L4129" s="345">
        <f ca="1" t="shared" si="660"/>
        <v>0</v>
      </c>
      <c r="M4129" s="345">
        <f ca="1" t="shared" si="661"/>
        <v>646549.4</v>
      </c>
      <c r="N4129" s="345">
        <f ca="1" t="shared" si="662"/>
        <v>0</v>
      </c>
    </row>
    <row r="4130" ht="14.25" hidden="1" spans="1:14">
      <c r="A4130" s="334">
        <f>档案!A4129</f>
        <v>0</v>
      </c>
      <c r="B4130" s="334">
        <f ca="1" t="shared" si="655"/>
        <v>1</v>
      </c>
      <c r="D4130" s="334">
        <f ca="1" t="shared" si="663"/>
        <v>16</v>
      </c>
      <c r="E4130" s="327">
        <f ca="1" t="shared" si="664"/>
        <v>252</v>
      </c>
      <c r="F4130" s="327" t="str">
        <f ca="1">VLOOKUP(D4130,档案!A:C,3,FALSE)</f>
        <v>武汉开明</v>
      </c>
      <c r="G4130" s="338" t="str">
        <f ca="1">VLOOKUP(D4130,档案!A:B,2,FALSE)</f>
        <v>电子承兑汇票</v>
      </c>
      <c r="H4130" s="328">
        <f ca="1" t="shared" si="656"/>
        <v>45957</v>
      </c>
      <c r="I4130" s="344" t="str">
        <f ca="1" t="shared" si="657"/>
        <v>通宝平台签收新疆伊犁钢铁有限责任公司通宝一张</v>
      </c>
      <c r="J4130" s="344" t="str">
        <f ca="1" t="shared" si="658"/>
        <v>营业回款</v>
      </c>
      <c r="K4130" s="345">
        <f ca="1" t="shared" si="659"/>
        <v>435000</v>
      </c>
      <c r="L4130" s="345">
        <f ca="1" t="shared" si="660"/>
        <v>0</v>
      </c>
      <c r="M4130" s="345">
        <f ca="1" t="shared" si="661"/>
        <v>1081549.4</v>
      </c>
      <c r="N4130" s="345">
        <f ca="1" t="shared" si="662"/>
        <v>0</v>
      </c>
    </row>
    <row r="4131" ht="14.25" hidden="1" spans="1:14">
      <c r="A4131" s="334">
        <f>档案!A4130</f>
        <v>0</v>
      </c>
      <c r="B4131" s="334">
        <f ca="1" t="shared" si="655"/>
        <v>1</v>
      </c>
      <c r="D4131" s="334">
        <f ca="1" t="shared" si="663"/>
        <v>16</v>
      </c>
      <c r="E4131" s="327">
        <f ca="1" t="shared" si="664"/>
        <v>253</v>
      </c>
      <c r="F4131" s="327" t="str">
        <f ca="1">VLOOKUP(D4131,档案!A:C,3,FALSE)</f>
        <v>武汉开明</v>
      </c>
      <c r="G4131" s="338" t="str">
        <f ca="1">VLOOKUP(D4131,档案!A:B,2,FALSE)</f>
        <v>电子承兑汇票</v>
      </c>
      <c r="H4131" s="328">
        <f ca="1" t="shared" si="656"/>
        <v>45957</v>
      </c>
      <c r="I4131" s="344" t="str">
        <f ca="1" t="shared" si="657"/>
        <v>武汉华夏转生产部张月用款江西亚东项目外包费用付重庆东森金属加工有限公司货款银行承兑汇票3张</v>
      </c>
      <c r="J4131" s="344" t="str">
        <f ca="1" t="shared" si="658"/>
        <v>项目成本</v>
      </c>
      <c r="K4131" s="345">
        <f ca="1" t="shared" si="659"/>
        <v>0</v>
      </c>
      <c r="L4131" s="345">
        <f ca="1" t="shared" si="660"/>
        <v>10000</v>
      </c>
      <c r="M4131" s="345">
        <f ca="1" t="shared" si="661"/>
        <v>1071549.4</v>
      </c>
      <c r="N4131" s="345">
        <f ca="1" t="shared" si="662"/>
        <v>0</v>
      </c>
    </row>
    <row r="4132" ht="14.25" hidden="1" spans="1:14">
      <c r="A4132" s="334">
        <f>档案!A4131</f>
        <v>0</v>
      </c>
      <c r="B4132" s="334">
        <f ca="1" t="shared" si="655"/>
        <v>1</v>
      </c>
      <c r="D4132" s="334">
        <f ca="1" t="shared" si="663"/>
        <v>16</v>
      </c>
      <c r="E4132" s="327">
        <f ca="1" t="shared" si="664"/>
        <v>254</v>
      </c>
      <c r="F4132" s="327" t="str">
        <f ca="1">VLOOKUP(D4132,档案!A:C,3,FALSE)</f>
        <v>武汉开明</v>
      </c>
      <c r="G4132" s="338" t="str">
        <f ca="1">VLOOKUP(D4132,档案!A:B,2,FALSE)</f>
        <v>电子承兑汇票</v>
      </c>
      <c r="H4132" s="328">
        <f ca="1" t="shared" si="656"/>
        <v>45958</v>
      </c>
      <c r="I4132" s="344" t="str">
        <f ca="1" t="shared" si="657"/>
        <v>通宝平台签收新疆伊犁钢铁有限责任公司通宝一张</v>
      </c>
      <c r="J4132" s="344" t="str">
        <f ca="1" t="shared" si="658"/>
        <v>营业回款</v>
      </c>
      <c r="K4132" s="345">
        <f ca="1" t="shared" si="659"/>
        <v>29500</v>
      </c>
      <c r="L4132" s="345">
        <f ca="1" t="shared" si="660"/>
        <v>0</v>
      </c>
      <c r="M4132" s="345">
        <f ca="1" t="shared" si="661"/>
        <v>1101049.4</v>
      </c>
      <c r="N4132" s="345">
        <f ca="1" t="shared" si="662"/>
        <v>0</v>
      </c>
    </row>
    <row r="4133" ht="14.25" hidden="1" spans="1:14">
      <c r="A4133" s="334">
        <f>档案!A4132</f>
        <v>0</v>
      </c>
      <c r="B4133" s="334">
        <f ca="1" t="shared" si="655"/>
        <v>1</v>
      </c>
      <c r="D4133" s="334">
        <f ca="1" t="shared" si="663"/>
        <v>16</v>
      </c>
      <c r="E4133" s="327">
        <f ca="1" t="shared" si="664"/>
        <v>255</v>
      </c>
      <c r="F4133" s="327" t="str">
        <f ca="1">VLOOKUP(D4133,档案!A:C,3,FALSE)</f>
        <v>武汉开明</v>
      </c>
      <c r="G4133" s="338" t="str">
        <f ca="1">VLOOKUP(D4133,档案!A:B,2,FALSE)</f>
        <v>电子承兑汇票</v>
      </c>
      <c r="H4133" s="328">
        <f ca="1" t="shared" si="656"/>
        <v>45958</v>
      </c>
      <c r="I4133" s="344" t="str">
        <f ca="1" t="shared" si="657"/>
        <v>通宝平台签收新疆伊犁钢铁有限责任公司通宝一张</v>
      </c>
      <c r="J4133" s="344" t="str">
        <f ca="1" t="shared" si="658"/>
        <v>营业回款</v>
      </c>
      <c r="K4133" s="345">
        <f ca="1" t="shared" si="659"/>
        <v>16801</v>
      </c>
      <c r="L4133" s="345">
        <f ca="1" t="shared" si="660"/>
        <v>0</v>
      </c>
      <c r="M4133" s="345">
        <f ca="1" t="shared" si="661"/>
        <v>1117850.4</v>
      </c>
      <c r="N4133" s="345">
        <f ca="1" t="shared" si="662"/>
        <v>0</v>
      </c>
    </row>
    <row r="4134" ht="14.25" hidden="1" spans="1:14">
      <c r="A4134" s="334">
        <f>档案!A4133</f>
        <v>0</v>
      </c>
      <c r="B4134" s="334">
        <f ca="1" t="shared" si="655"/>
        <v>1</v>
      </c>
      <c r="D4134" s="334">
        <f ca="1" t="shared" si="663"/>
        <v>16</v>
      </c>
      <c r="E4134" s="327">
        <f ca="1" t="shared" si="664"/>
        <v>256</v>
      </c>
      <c r="F4134" s="327" t="str">
        <f ca="1">VLOOKUP(D4134,档案!A:C,3,FALSE)</f>
        <v>武汉开明</v>
      </c>
      <c r="G4134" s="338" t="str">
        <f ca="1">VLOOKUP(D4134,档案!A:B,2,FALSE)</f>
        <v>电子承兑汇票</v>
      </c>
      <c r="H4134" s="328">
        <f ca="1" t="shared" si="656"/>
        <v>45959</v>
      </c>
      <c r="I4134" s="344" t="str">
        <f ca="1" t="shared" si="657"/>
        <v>武汉华夏签收兆山集团诸暨水泥有限公司银行承兑汇票1张</v>
      </c>
      <c r="J4134" s="344" t="str">
        <f ca="1" t="shared" si="658"/>
        <v>营业回款</v>
      </c>
      <c r="K4134" s="345">
        <f ca="1" t="shared" si="659"/>
        <v>50000</v>
      </c>
      <c r="L4134" s="345">
        <f ca="1" t="shared" si="660"/>
        <v>0</v>
      </c>
      <c r="M4134" s="345">
        <f ca="1" t="shared" si="661"/>
        <v>1167850.4</v>
      </c>
      <c r="N4134" s="345">
        <f ca="1" t="shared" si="662"/>
        <v>0</v>
      </c>
    </row>
    <row r="4135" ht="14.25" hidden="1" spans="1:14">
      <c r="A4135" s="334">
        <f>档案!A4134</f>
        <v>0</v>
      </c>
      <c r="B4135" s="334">
        <f ca="1" t="shared" si="655"/>
        <v>1</v>
      </c>
      <c r="D4135" s="334">
        <f ca="1" t="shared" si="663"/>
        <v>16</v>
      </c>
      <c r="E4135" s="327">
        <f ca="1" t="shared" si="664"/>
        <v>257</v>
      </c>
      <c r="F4135" s="327" t="str">
        <f ca="1">VLOOKUP(D4135,档案!A:C,3,FALSE)</f>
        <v>武汉开明</v>
      </c>
      <c r="G4135" s="338" t="str">
        <f ca="1">VLOOKUP(D4135,档案!A:B,2,FALSE)</f>
        <v>电子承兑汇票</v>
      </c>
      <c r="H4135" s="328">
        <f ca="1" t="shared" si="656"/>
        <v>45959</v>
      </c>
      <c r="I4135" s="344" t="str">
        <f ca="1" t="shared" si="657"/>
        <v>武汉华夏转武汉国兰商贸有限公司银行承兑汇票3张贴现</v>
      </c>
      <c r="J4135" s="344" t="str">
        <f ca="1" t="shared" si="658"/>
        <v>转出他行或提现</v>
      </c>
      <c r="K4135" s="345">
        <f ca="1" t="shared" si="659"/>
        <v>0</v>
      </c>
      <c r="L4135" s="345">
        <f ca="1" t="shared" si="660"/>
        <v>414400</v>
      </c>
      <c r="M4135" s="345">
        <f ca="1" t="shared" si="661"/>
        <v>753450.4</v>
      </c>
      <c r="N4135" s="345">
        <f ca="1" t="shared" si="662"/>
        <v>0</v>
      </c>
    </row>
    <row r="4136" ht="14.25" hidden="1" spans="1:14">
      <c r="A4136" s="334">
        <f>档案!A4135</f>
        <v>0</v>
      </c>
      <c r="B4136" s="334">
        <f ca="1" t="shared" si="655"/>
        <v>1</v>
      </c>
      <c r="D4136" s="334">
        <f ca="1" t="shared" si="663"/>
        <v>16</v>
      </c>
      <c r="E4136" s="327">
        <f ca="1" t="shared" si="664"/>
        <v>258</v>
      </c>
      <c r="F4136" s="327" t="str">
        <f ca="1">VLOOKUP(D4136,档案!A:C,3,FALSE)</f>
        <v>武汉开明</v>
      </c>
      <c r="G4136" s="338" t="str">
        <f ca="1">VLOOKUP(D4136,档案!A:B,2,FALSE)</f>
        <v>电子承兑汇票</v>
      </c>
      <c r="H4136" s="328">
        <f ca="1" t="shared" si="656"/>
        <v>45959</v>
      </c>
      <c r="I4136" s="344" t="str">
        <f ca="1" t="shared" si="657"/>
        <v>武汉浦发收到湘潭瑞通球团有限公司银行承兑汇票1张</v>
      </c>
      <c r="J4136" s="344" t="str">
        <f ca="1" t="shared" si="658"/>
        <v>营业回款</v>
      </c>
      <c r="K4136" s="345">
        <f ca="1" t="shared" si="659"/>
        <v>140295</v>
      </c>
      <c r="L4136" s="345">
        <f ca="1" t="shared" si="660"/>
        <v>0</v>
      </c>
      <c r="M4136" s="345">
        <f ca="1" t="shared" si="661"/>
        <v>893745.4</v>
      </c>
      <c r="N4136" s="345">
        <f ca="1" t="shared" si="662"/>
        <v>0</v>
      </c>
    </row>
    <row r="4137" ht="14.25" spans="1:14">
      <c r="A4137" s="334">
        <f>档案!A4136</f>
        <v>0</v>
      </c>
      <c r="B4137" s="334">
        <f ca="1" t="shared" si="655"/>
        <v>1</v>
      </c>
      <c r="D4137" s="334">
        <f ca="1" t="shared" si="663"/>
        <v>16</v>
      </c>
      <c r="E4137" s="327">
        <f ca="1" t="shared" si="664"/>
        <v>259</v>
      </c>
      <c r="F4137" s="327" t="str">
        <f ca="1">VLOOKUP(D4137,档案!A:C,3,FALSE)</f>
        <v>武汉开明</v>
      </c>
      <c r="G4137" s="338" t="str">
        <f ca="1">VLOOKUP(D4137,档案!A:B,2,FALSE)</f>
        <v>电子承兑汇票</v>
      </c>
      <c r="H4137" s="328">
        <f ca="1" t="shared" si="656"/>
        <v>45959</v>
      </c>
      <c r="I4137" s="344" t="str">
        <f ca="1" t="shared" si="657"/>
        <v>武汉浦发转武汉国兰商贸有限公司银行承兑汇票2张贴现</v>
      </c>
      <c r="J4137" s="344" t="str">
        <f ca="1" t="shared" si="658"/>
        <v>转出他行或提现</v>
      </c>
      <c r="K4137" s="345">
        <f ca="1" t="shared" si="659"/>
        <v>0</v>
      </c>
      <c r="L4137" s="345">
        <f ca="1" t="shared" si="660"/>
        <v>258000</v>
      </c>
      <c r="M4137" s="345">
        <f ca="1" t="shared" si="661"/>
        <v>635745.4</v>
      </c>
      <c r="N4137" s="345">
        <f ca="1" t="shared" si="662"/>
        <v>0</v>
      </c>
    </row>
    <row r="4138" ht="14.25" spans="1:14">
      <c r="A4138" s="334">
        <f>档案!A4137</f>
        <v>0</v>
      </c>
      <c r="B4138" s="334">
        <f ca="1" t="shared" si="655"/>
        <v>1</v>
      </c>
      <c r="D4138" s="334">
        <f ca="1" t="shared" si="663"/>
        <v>16</v>
      </c>
      <c r="E4138" s="327">
        <f ca="1" t="shared" si="664"/>
        <v>260</v>
      </c>
      <c r="F4138" s="327" t="str">
        <f ca="1">VLOOKUP(D4138,档案!A:C,3,FALSE)</f>
        <v>武汉开明</v>
      </c>
      <c r="G4138" s="338" t="str">
        <f ca="1">VLOOKUP(D4138,档案!A:B,2,FALSE)</f>
        <v>电子承兑汇票</v>
      </c>
      <c r="H4138" s="328">
        <f ca="1" t="shared" si="656"/>
        <v>45960</v>
      </c>
      <c r="I4138" s="344" t="str">
        <f ca="1" t="shared" si="657"/>
        <v>武汉浦发收到青海发投碱业有限公司银行承兑汇票4张</v>
      </c>
      <c r="J4138" s="344" t="str">
        <f ca="1" t="shared" si="658"/>
        <v>营业回款</v>
      </c>
      <c r="K4138" s="345">
        <f ca="1" t="shared" si="659"/>
        <v>615000</v>
      </c>
      <c r="L4138" s="345">
        <f ca="1" t="shared" si="660"/>
        <v>0</v>
      </c>
      <c r="M4138" s="345">
        <f ca="1" t="shared" si="661"/>
        <v>1250745.4</v>
      </c>
      <c r="N4138" s="345">
        <f ca="1" t="shared" si="662"/>
        <v>0</v>
      </c>
    </row>
    <row r="4139" ht="14.25" spans="1:14">
      <c r="A4139" s="334">
        <f>档案!A4138</f>
        <v>0</v>
      </c>
      <c r="B4139" s="334">
        <f ca="1" t="shared" si="655"/>
        <v>1</v>
      </c>
      <c r="D4139" s="334">
        <f ca="1" t="shared" si="663"/>
        <v>16</v>
      </c>
      <c r="E4139" s="327">
        <f ca="1" t="shared" si="664"/>
        <v>261</v>
      </c>
      <c r="F4139" s="327" t="str">
        <f ca="1">VLOOKUP(D4139,档案!A:C,3,FALSE)</f>
        <v>武汉开明</v>
      </c>
      <c r="G4139" s="338" t="str">
        <f ca="1">VLOOKUP(D4139,档案!A:B,2,FALSE)</f>
        <v>电子承兑汇票</v>
      </c>
      <c r="H4139" s="328">
        <f ca="1" t="shared" si="656"/>
        <v>45961</v>
      </c>
      <c r="I4139" s="344" t="str">
        <f ca="1" t="shared" si="657"/>
        <v>武汉浦发转湖北工行西山银行承兑汇票2张</v>
      </c>
      <c r="J4139" s="344" t="str">
        <f ca="1" t="shared" si="658"/>
        <v>转出他行或提现</v>
      </c>
      <c r="K4139" s="345">
        <f ca="1" t="shared" si="659"/>
        <v>0</v>
      </c>
      <c r="L4139" s="345">
        <f ca="1" t="shared" si="660"/>
        <v>155295</v>
      </c>
      <c r="M4139" s="345">
        <f ca="1" t="shared" si="661"/>
        <v>1095450.4</v>
      </c>
      <c r="N4139" s="345">
        <f ca="1" t="shared" si="662"/>
        <v>0</v>
      </c>
    </row>
    <row r="4140" ht="14.25" spans="1:14">
      <c r="A4140" s="334">
        <f>档案!A4139</f>
        <v>0</v>
      </c>
      <c r="B4140" s="334">
        <f ca="1" t="shared" si="655"/>
        <v>1</v>
      </c>
      <c r="D4140" s="334">
        <f ca="1" t="shared" si="663"/>
        <v>16</v>
      </c>
      <c r="E4140" s="327">
        <f ca="1" t="shared" si="664"/>
        <v>262</v>
      </c>
      <c r="F4140" s="327" t="str">
        <f ca="1">VLOOKUP(D4140,档案!A:C,3,FALSE)</f>
        <v>武汉开明</v>
      </c>
      <c r="G4140" s="338" t="str">
        <f ca="1">VLOOKUP(D4140,档案!A:B,2,FALSE)</f>
        <v>电子承兑汇票</v>
      </c>
      <c r="H4140" s="328">
        <f ca="1" t="shared" si="656"/>
        <v>45962</v>
      </c>
      <c r="I4140" s="344" t="str">
        <f ca="1" t="shared" si="657"/>
        <v>武汉浦发转生产部张月用款江西亚东外协费用付重庆东森金属加工有限公司银行承兑1张</v>
      </c>
      <c r="J4140" s="344" t="str">
        <f ca="1" t="shared" si="658"/>
        <v>项目成本</v>
      </c>
      <c r="K4140" s="345">
        <f ca="1" t="shared" si="659"/>
        <v>0</v>
      </c>
      <c r="L4140" s="345">
        <f ca="1" t="shared" si="660"/>
        <v>36160</v>
      </c>
      <c r="M4140" s="345">
        <f ca="1" t="shared" si="661"/>
        <v>1059290.4</v>
      </c>
      <c r="N4140" s="345">
        <f ca="1" t="shared" si="662"/>
        <v>0</v>
      </c>
    </row>
    <row r="4141" ht="14.25" hidden="1" spans="1:14">
      <c r="A4141" s="334">
        <f>档案!A4140</f>
        <v>0</v>
      </c>
      <c r="B4141" s="334">
        <f ca="1" t="shared" si="655"/>
        <v>1</v>
      </c>
      <c r="D4141" s="334">
        <f ca="1" t="shared" si="663"/>
        <v>16</v>
      </c>
      <c r="E4141" s="327">
        <f ca="1" t="shared" si="664"/>
        <v>263</v>
      </c>
      <c r="F4141" s="327" t="str">
        <f ca="1">VLOOKUP(D4141,档案!A:C,3,FALSE)</f>
        <v>武汉开明</v>
      </c>
      <c r="G4141" s="338" t="str">
        <f ca="1">VLOOKUP(D4141,档案!A:B,2,FALSE)</f>
        <v>电子承兑汇票</v>
      </c>
      <c r="H4141" s="328">
        <f ca="1" t="shared" si="656"/>
        <v>45964</v>
      </c>
      <c r="I4141" s="344" t="str">
        <f ca="1" t="shared" si="657"/>
        <v>武汉浦发转杭州鼎安贝电子科技有限公司银行承兑汇票3张贴现</v>
      </c>
      <c r="J4141" s="344" t="str">
        <f ca="1" t="shared" si="658"/>
        <v>转出他行或提现</v>
      </c>
      <c r="K4141" s="345">
        <f ca="1" t="shared" si="659"/>
        <v>0</v>
      </c>
      <c r="L4141" s="345">
        <f ca="1" t="shared" si="660"/>
        <v>563840</v>
      </c>
      <c r="M4141" s="345">
        <f ca="1" t="shared" si="661"/>
        <v>495450.4</v>
      </c>
      <c r="N4141" s="345">
        <f ca="1" t="shared" si="662"/>
        <v>0</v>
      </c>
    </row>
    <row r="4142" ht="14.25" hidden="1" spans="1:14">
      <c r="A4142" s="334">
        <f>档案!A4141</f>
        <v>0</v>
      </c>
      <c r="B4142" s="334">
        <f ca="1" t="shared" si="655"/>
        <v>1</v>
      </c>
      <c r="D4142" s="334">
        <f ca="1" t="shared" si="663"/>
        <v>16</v>
      </c>
      <c r="E4142" s="327">
        <f ca="1" t="shared" si="664"/>
        <v>264</v>
      </c>
      <c r="F4142" s="327" t="str">
        <f ca="1">VLOOKUP(D4142,档案!A:C,3,FALSE)</f>
        <v>武汉开明</v>
      </c>
      <c r="G4142" s="338" t="str">
        <f ca="1">VLOOKUP(D4142,档案!A:B,2,FALSE)</f>
        <v>电子承兑汇票</v>
      </c>
      <c r="H4142" s="328">
        <f ca="1" t="shared" si="656"/>
        <v>45965</v>
      </c>
      <c r="I4142" s="344" t="str">
        <f ca="1" t="shared" si="657"/>
        <v>武汉浦发收到池州恒鑫材料科技有限公司银行承兑汇票1张</v>
      </c>
      <c r="J4142" s="344" t="str">
        <f ca="1" t="shared" si="658"/>
        <v>营业回款</v>
      </c>
      <c r="K4142" s="345">
        <f ca="1" t="shared" si="659"/>
        <v>91800</v>
      </c>
      <c r="L4142" s="345">
        <f ca="1" t="shared" si="660"/>
        <v>0</v>
      </c>
      <c r="M4142" s="345">
        <f ca="1" t="shared" si="661"/>
        <v>587250.4</v>
      </c>
      <c r="N4142" s="345">
        <f ca="1" t="shared" si="662"/>
        <v>0</v>
      </c>
    </row>
    <row r="4143" ht="14.25" hidden="1" spans="1:14">
      <c r="A4143" s="334">
        <f>档案!A4142</f>
        <v>0</v>
      </c>
      <c r="B4143" s="334">
        <f ca="1" t="shared" si="655"/>
        <v>1</v>
      </c>
      <c r="D4143" s="334">
        <f ca="1" t="shared" si="663"/>
        <v>16</v>
      </c>
      <c r="E4143" s="327">
        <f ca="1" t="shared" si="664"/>
        <v>265</v>
      </c>
      <c r="F4143" s="327" t="str">
        <f ca="1">VLOOKUP(D4143,档案!A:C,3,FALSE)</f>
        <v>武汉开明</v>
      </c>
      <c r="G4143" s="338" t="str">
        <f ca="1">VLOOKUP(D4143,档案!A:B,2,FALSE)</f>
        <v>电子承兑汇票</v>
      </c>
      <c r="H4143" s="328">
        <f ca="1" t="shared" si="656"/>
        <v>45966</v>
      </c>
      <c r="I4143" s="344" t="str">
        <f ca="1" t="shared" si="657"/>
        <v>武汉华夏收到湖北六国化工股份有限公司银行承兑汇票2张</v>
      </c>
      <c r="J4143" s="344" t="str">
        <f ca="1" t="shared" si="658"/>
        <v>营业回款</v>
      </c>
      <c r="K4143" s="345">
        <f ca="1" t="shared" si="659"/>
        <v>28234.98</v>
      </c>
      <c r="L4143" s="345">
        <f ca="1" t="shared" si="660"/>
        <v>0</v>
      </c>
      <c r="M4143" s="345">
        <f ca="1" t="shared" si="661"/>
        <v>615485.38</v>
      </c>
      <c r="N4143" s="345">
        <f ca="1" t="shared" si="662"/>
        <v>0</v>
      </c>
    </row>
    <row r="4144" ht="14.25" hidden="1" spans="1:14">
      <c r="A4144" s="334">
        <f>档案!A4143</f>
        <v>0</v>
      </c>
      <c r="B4144" s="334">
        <f ca="1" t="shared" si="655"/>
        <v>1</v>
      </c>
      <c r="D4144" s="334">
        <f ca="1" t="shared" si="663"/>
        <v>17</v>
      </c>
      <c r="E4144" s="327">
        <f ca="1" t="shared" si="664"/>
        <v>3</v>
      </c>
      <c r="F4144" s="327" t="str">
        <f ca="1">VLOOKUP(D4144,档案!A:C,3,FALSE)</f>
        <v>武汉开明</v>
      </c>
      <c r="G4144" s="338" t="str">
        <f ca="1">VLOOKUP(D4144,档案!A:B,2,FALSE)</f>
        <v>库存现金</v>
      </c>
      <c r="H4144" s="328">
        <f ca="1" t="shared" si="656"/>
        <v>45658</v>
      </c>
      <c r="I4144" s="344" t="str">
        <f ca="1" t="shared" si="657"/>
        <v>期初余额</v>
      </c>
      <c r="J4144" s="344">
        <f ca="1" t="shared" si="658"/>
        <v>0</v>
      </c>
      <c r="K4144" s="345">
        <f ca="1" t="shared" si="659"/>
        <v>0</v>
      </c>
      <c r="L4144" s="345">
        <f ca="1" t="shared" si="660"/>
        <v>0</v>
      </c>
      <c r="M4144" s="345">
        <f ca="1" t="shared" si="661"/>
        <v>1000</v>
      </c>
      <c r="N4144" s="345">
        <f ca="1" t="shared" si="662"/>
        <v>0</v>
      </c>
    </row>
    <row r="4145" ht="14.25" hidden="1" spans="1:14">
      <c r="A4145" s="334">
        <f>档案!A4144</f>
        <v>0</v>
      </c>
      <c r="B4145" s="334">
        <f ca="1" t="shared" si="655"/>
        <v>1</v>
      </c>
      <c r="D4145" s="334">
        <f ca="1" t="shared" si="663"/>
        <v>17</v>
      </c>
      <c r="E4145" s="327">
        <f ca="1" t="shared" si="664"/>
        <v>4</v>
      </c>
      <c r="F4145" s="327" t="str">
        <f ca="1">VLOOKUP(D4145,档案!A:C,3,FALSE)</f>
        <v>武汉开明</v>
      </c>
      <c r="G4145" s="338" t="str">
        <f ca="1">VLOOKUP(D4145,档案!A:B,2,FALSE)</f>
        <v>库存现金</v>
      </c>
      <c r="H4145" s="328">
        <f ca="1" t="shared" si="656"/>
        <v>45717</v>
      </c>
      <c r="I4145" s="344" t="str">
        <f ca="1" t="shared" si="657"/>
        <v>收到周英柱退回伊犁钢铁李培林项目借支2万，剩余款项</v>
      </c>
      <c r="J4145" s="344" t="str">
        <f ca="1" t="shared" si="658"/>
        <v>其他收款</v>
      </c>
      <c r="K4145" s="345">
        <f ca="1" t="shared" si="659"/>
        <v>55</v>
      </c>
      <c r="L4145" s="345">
        <f ca="1" t="shared" si="660"/>
        <v>0</v>
      </c>
      <c r="M4145" s="345">
        <f ca="1" t="shared" si="661"/>
        <v>1055</v>
      </c>
      <c r="N4145" s="345">
        <f ca="1" t="shared" si="662"/>
        <v>0</v>
      </c>
    </row>
    <row r="4146" ht="14.25" hidden="1" spans="1:14">
      <c r="A4146" s="334">
        <f>档案!A4145</f>
        <v>0</v>
      </c>
      <c r="B4146" s="334">
        <f ca="1" t="shared" si="655"/>
        <v>1</v>
      </c>
      <c r="D4146" s="334">
        <f ca="1" t="shared" si="663"/>
        <v>17</v>
      </c>
      <c r="E4146" s="327">
        <f ca="1" t="shared" si="664"/>
        <v>5</v>
      </c>
      <c r="F4146" s="327" t="str">
        <f ca="1">VLOOKUP(D4146,档案!A:C,3,FALSE)</f>
        <v>武汉开明</v>
      </c>
      <c r="G4146" s="338" t="str">
        <f ca="1">VLOOKUP(D4146,档案!A:B,2,FALSE)</f>
        <v>库存现金</v>
      </c>
      <c r="H4146" s="328">
        <f ca="1" t="shared" si="656"/>
        <v>45735</v>
      </c>
      <c r="I4146" s="344" t="str">
        <f ca="1" t="shared" si="657"/>
        <v>存入王先梅账户</v>
      </c>
      <c r="J4146" s="344" t="str">
        <f ca="1" t="shared" si="658"/>
        <v>转出他行或提现</v>
      </c>
      <c r="K4146" s="345">
        <f ca="1" t="shared" si="659"/>
        <v>0</v>
      </c>
      <c r="L4146" s="345">
        <f ca="1" t="shared" si="660"/>
        <v>1000</v>
      </c>
      <c r="M4146" s="345">
        <f ca="1" t="shared" si="661"/>
        <v>55</v>
      </c>
      <c r="N4146" s="345">
        <f ca="1" t="shared" si="662"/>
        <v>0</v>
      </c>
    </row>
    <row r="4147" ht="14.25" hidden="1" spans="1:14">
      <c r="A4147" s="334">
        <f>档案!A4146</f>
        <v>0</v>
      </c>
      <c r="B4147" s="334">
        <f ca="1" t="shared" si="655"/>
        <v>1</v>
      </c>
      <c r="D4147" s="334">
        <f ca="1" t="shared" si="663"/>
        <v>17</v>
      </c>
      <c r="E4147" s="327">
        <f ca="1" t="shared" si="664"/>
        <v>6</v>
      </c>
      <c r="F4147" s="327" t="str">
        <f ca="1">VLOOKUP(D4147,档案!A:C,3,FALSE)</f>
        <v>武汉开明</v>
      </c>
      <c r="G4147" s="338" t="str">
        <f ca="1">VLOOKUP(D4147,档案!A:B,2,FALSE)</f>
        <v>库存现金</v>
      </c>
      <c r="H4147" s="328">
        <f ca="1" t="shared" si="656"/>
        <v>45912</v>
      </c>
      <c r="I4147" s="344" t="str">
        <f ca="1" t="shared" si="657"/>
        <v>汪会计交接工作服押金</v>
      </c>
      <c r="J4147" s="344" t="str">
        <f ca="1" t="shared" si="658"/>
        <v>其他收款</v>
      </c>
      <c r="K4147" s="345">
        <f ca="1" t="shared" si="659"/>
        <v>200</v>
      </c>
      <c r="L4147" s="345">
        <f ca="1" t="shared" si="660"/>
        <v>0</v>
      </c>
      <c r="M4147" s="345">
        <f ca="1" t="shared" si="661"/>
        <v>255</v>
      </c>
      <c r="N4147" s="345">
        <f ca="1" t="shared" si="662"/>
        <v>0</v>
      </c>
    </row>
    <row r="4148" ht="14.25" hidden="1" spans="1:14">
      <c r="A4148" s="334">
        <f>档案!A4147</f>
        <v>0</v>
      </c>
      <c r="B4148" s="334">
        <f ca="1" t="shared" si="655"/>
        <v>1</v>
      </c>
      <c r="D4148" s="334">
        <f ca="1" t="shared" si="663"/>
        <v>17</v>
      </c>
      <c r="E4148" s="327">
        <f ca="1" t="shared" si="664"/>
        <v>7</v>
      </c>
      <c r="F4148" s="327" t="str">
        <f ca="1">VLOOKUP(D4148,档案!A:C,3,FALSE)</f>
        <v>武汉开明</v>
      </c>
      <c r="G4148" s="338" t="str">
        <f ca="1">VLOOKUP(D4148,档案!A:B,2,FALSE)</f>
        <v>库存现金</v>
      </c>
      <c r="H4148" s="328">
        <f ca="1" t="shared" si="656"/>
        <v>45912</v>
      </c>
      <c r="I4148" s="344" t="str">
        <f ca="1" t="shared" si="657"/>
        <v>汪会计交接饶凯充饭卡</v>
      </c>
      <c r="J4148" s="344" t="str">
        <f ca="1" t="shared" si="658"/>
        <v>其他收款</v>
      </c>
      <c r="K4148" s="345">
        <f ca="1" t="shared" si="659"/>
        <v>50</v>
      </c>
      <c r="L4148" s="345">
        <f ca="1" t="shared" si="660"/>
        <v>0</v>
      </c>
      <c r="M4148" s="345">
        <f ca="1" t="shared" si="661"/>
        <v>305</v>
      </c>
      <c r="N4148" s="345">
        <f ca="1" t="shared" si="662"/>
        <v>0</v>
      </c>
    </row>
    <row r="4149" ht="14.25" hidden="1" spans="1:14">
      <c r="A4149" s="334">
        <f>档案!A4148</f>
        <v>0</v>
      </c>
      <c r="B4149" s="334">
        <f ca="1" t="shared" si="655"/>
        <v>1</v>
      </c>
      <c r="D4149" s="334">
        <f ca="1" t="shared" si="663"/>
        <v>18</v>
      </c>
      <c r="E4149" s="327">
        <f ca="1" t="shared" si="664"/>
        <v>3</v>
      </c>
      <c r="F4149" s="327" t="str">
        <f ca="1">VLOOKUP(D4149,档案!A:C,3,FALSE)</f>
        <v>武汉彤烨</v>
      </c>
      <c r="G4149" s="338" t="str">
        <f ca="1">VLOOKUP(D4149,档案!A:B,2,FALSE)</f>
        <v>工商银行西山支行15212</v>
      </c>
      <c r="H4149" s="328">
        <f ca="1" t="shared" si="656"/>
        <v>45658</v>
      </c>
      <c r="I4149" s="344" t="str">
        <f ca="1" t="shared" si="657"/>
        <v>期初余额</v>
      </c>
      <c r="J4149" s="344">
        <f ca="1" t="shared" si="658"/>
        <v>0</v>
      </c>
      <c r="K4149" s="345">
        <f ca="1" t="shared" si="659"/>
        <v>0</v>
      </c>
      <c r="L4149" s="345">
        <f ca="1" t="shared" si="660"/>
        <v>0</v>
      </c>
      <c r="M4149" s="345">
        <f ca="1" t="shared" si="661"/>
        <v>1614.78</v>
      </c>
      <c r="N4149" s="345">
        <f ca="1" t="shared" si="662"/>
        <v>0</v>
      </c>
    </row>
    <row r="4150" ht="14.25" hidden="1" spans="1:14">
      <c r="A4150" s="334">
        <f>档案!A4149</f>
        <v>0</v>
      </c>
      <c r="B4150" s="334">
        <f ca="1" t="shared" si="655"/>
        <v>1</v>
      </c>
      <c r="D4150" s="334">
        <f ca="1" t="shared" si="663"/>
        <v>18</v>
      </c>
      <c r="E4150" s="327">
        <f ca="1" t="shared" si="664"/>
        <v>4</v>
      </c>
      <c r="F4150" s="327" t="str">
        <f ca="1">VLOOKUP(D4150,档案!A:C,3,FALSE)</f>
        <v>武汉彤烨</v>
      </c>
      <c r="G4150" s="338" t="str">
        <f ca="1">VLOOKUP(D4150,档案!A:B,2,FALSE)</f>
        <v>工商银行西山支行15212</v>
      </c>
      <c r="H4150" s="328">
        <f ca="1" t="shared" si="656"/>
        <v>45737</v>
      </c>
      <c r="I4150" s="344" t="str">
        <f ca="1" t="shared" si="657"/>
        <v>银行结息收入</v>
      </c>
      <c r="J4150" s="344" t="str">
        <f ca="1" t="shared" si="658"/>
        <v>其他收款</v>
      </c>
      <c r="K4150" s="345">
        <f ca="1" t="shared" si="659"/>
        <v>0.4</v>
      </c>
      <c r="L4150" s="345">
        <f ca="1" t="shared" si="660"/>
        <v>0</v>
      </c>
      <c r="M4150" s="345">
        <f ca="1" t="shared" si="661"/>
        <v>1615.18</v>
      </c>
      <c r="N4150" s="345">
        <f ca="1" t="shared" si="662"/>
        <v>0</v>
      </c>
    </row>
    <row r="4151" ht="14.25" hidden="1" spans="1:14">
      <c r="A4151" s="334">
        <f>档案!A4150</f>
        <v>0</v>
      </c>
      <c r="B4151" s="334">
        <f ca="1" t="shared" si="655"/>
        <v>1</v>
      </c>
      <c r="D4151" s="334">
        <f ca="1" t="shared" si="663"/>
        <v>18</v>
      </c>
      <c r="E4151" s="327">
        <f ca="1" t="shared" si="664"/>
        <v>5</v>
      </c>
      <c r="F4151" s="327" t="str">
        <f ca="1">VLOOKUP(D4151,档案!A:C,3,FALSE)</f>
        <v>武汉彤烨</v>
      </c>
      <c r="G4151" s="338" t="str">
        <f ca="1">VLOOKUP(D4151,档案!A:B,2,FALSE)</f>
        <v>工商银行西山支行15212</v>
      </c>
      <c r="H4151" s="328">
        <f ca="1" t="shared" si="656"/>
        <v>45829</v>
      </c>
      <c r="I4151" s="344" t="str">
        <f ca="1" t="shared" si="657"/>
        <v>收到银行结息收入</v>
      </c>
      <c r="J4151" s="344" t="str">
        <f ca="1" t="shared" si="658"/>
        <v>其他收款</v>
      </c>
      <c r="K4151" s="345">
        <f ca="1" t="shared" si="659"/>
        <v>0.34</v>
      </c>
      <c r="L4151" s="345">
        <f ca="1" t="shared" si="660"/>
        <v>0</v>
      </c>
      <c r="M4151" s="345">
        <f ca="1" t="shared" si="661"/>
        <v>1615.52</v>
      </c>
      <c r="N4151" s="345">
        <f ca="1" t="shared" si="662"/>
        <v>0</v>
      </c>
    </row>
    <row r="4152" ht="14.25" hidden="1" spans="1:14">
      <c r="A4152" s="334">
        <f>档案!A4151</f>
        <v>0</v>
      </c>
      <c r="B4152" s="334">
        <f ca="1" t="shared" si="655"/>
        <v>1</v>
      </c>
      <c r="D4152" s="334">
        <f ca="1" t="shared" si="663"/>
        <v>18</v>
      </c>
      <c r="E4152" s="327">
        <f ca="1" t="shared" si="664"/>
        <v>6</v>
      </c>
      <c r="F4152" s="327" t="str">
        <f ca="1">VLOOKUP(D4152,档案!A:C,3,FALSE)</f>
        <v>武汉彤烨</v>
      </c>
      <c r="G4152" s="338" t="str">
        <f ca="1">VLOOKUP(D4152,档案!A:B,2,FALSE)</f>
        <v>工商银行西山支行15212</v>
      </c>
      <c r="H4152" s="328">
        <f ca="1" t="shared" si="656"/>
        <v>45829</v>
      </c>
      <c r="I4152" s="344" t="str">
        <f ca="1" t="shared" si="657"/>
        <v>网银注册服务费</v>
      </c>
      <c r="J4152" s="344" t="str">
        <f ca="1" t="shared" si="658"/>
        <v>付日常费用</v>
      </c>
      <c r="K4152" s="345">
        <f ca="1" t="shared" si="659"/>
        <v>0</v>
      </c>
      <c r="L4152" s="345">
        <f ca="1" t="shared" si="660"/>
        <v>5</v>
      </c>
      <c r="M4152" s="345">
        <f ca="1" t="shared" si="661"/>
        <v>1610.52</v>
      </c>
      <c r="N4152" s="345">
        <f ca="1" t="shared" si="662"/>
        <v>0</v>
      </c>
    </row>
    <row r="4153" ht="14.25" hidden="1" spans="1:14">
      <c r="A4153" s="334">
        <f>档案!A4152</f>
        <v>0</v>
      </c>
      <c r="B4153" s="334">
        <f ca="1" t="shared" si="655"/>
        <v>1</v>
      </c>
      <c r="D4153" s="334">
        <f ca="1" t="shared" si="663"/>
        <v>18</v>
      </c>
      <c r="E4153" s="327">
        <f ca="1" t="shared" si="664"/>
        <v>7</v>
      </c>
      <c r="F4153" s="327" t="str">
        <f ca="1">VLOOKUP(D4153,档案!A:C,3,FALSE)</f>
        <v>武汉彤烨</v>
      </c>
      <c r="G4153" s="338" t="str">
        <f ca="1">VLOOKUP(D4153,档案!A:B,2,FALSE)</f>
        <v>工商银行西山支行15212</v>
      </c>
      <c r="H4153" s="328">
        <f ca="1" t="shared" si="656"/>
        <v>45916</v>
      </c>
      <c r="I4153" s="344" t="str">
        <f ca="1" t="shared" si="657"/>
        <v>网银证书服务</v>
      </c>
      <c r="J4153" s="344" t="str">
        <f ca="1" t="shared" si="658"/>
        <v>付日常费用</v>
      </c>
      <c r="K4153" s="345">
        <f ca="1" t="shared" si="659"/>
        <v>0</v>
      </c>
      <c r="L4153" s="345">
        <f ca="1" t="shared" si="660"/>
        <v>100</v>
      </c>
      <c r="M4153" s="345">
        <f ca="1" t="shared" si="661"/>
        <v>1510.52</v>
      </c>
      <c r="N4153" s="345">
        <f ca="1" t="shared" si="662"/>
        <v>0</v>
      </c>
    </row>
    <row r="4154" ht="14.25" hidden="1" spans="1:14">
      <c r="A4154" s="334">
        <f>档案!A4153</f>
        <v>0</v>
      </c>
      <c r="B4154" s="334">
        <f ca="1" t="shared" si="655"/>
        <v>1</v>
      </c>
      <c r="D4154" s="334">
        <f ca="1" t="shared" si="663"/>
        <v>18</v>
      </c>
      <c r="E4154" s="327">
        <f ca="1" t="shared" si="664"/>
        <v>8</v>
      </c>
      <c r="F4154" s="327" t="str">
        <f ca="1">VLOOKUP(D4154,档案!A:C,3,FALSE)</f>
        <v>武汉彤烨</v>
      </c>
      <c r="G4154" s="338" t="str">
        <f ca="1">VLOOKUP(D4154,档案!A:B,2,FALSE)</f>
        <v>工商银行西山支行15212</v>
      </c>
      <c r="H4154" s="328">
        <f ca="1" t="shared" si="656"/>
        <v>45916</v>
      </c>
      <c r="I4154" s="344" t="str">
        <f ca="1" t="shared" si="657"/>
        <v>网银证书服务</v>
      </c>
      <c r="J4154" s="344" t="str">
        <f ca="1" t="shared" si="658"/>
        <v>付日常费用</v>
      </c>
      <c r="K4154" s="345">
        <f ca="1" t="shared" si="659"/>
        <v>0</v>
      </c>
      <c r="L4154" s="345">
        <f ca="1" t="shared" si="660"/>
        <v>100</v>
      </c>
      <c r="M4154" s="345">
        <f ca="1" t="shared" si="661"/>
        <v>1410.52</v>
      </c>
      <c r="N4154" s="345">
        <f ca="1" t="shared" si="662"/>
        <v>0</v>
      </c>
    </row>
    <row r="4155" ht="14.25" hidden="1" spans="1:14">
      <c r="A4155" s="334">
        <f>档案!A4154</f>
        <v>0</v>
      </c>
      <c r="B4155" s="334">
        <f ca="1" t="shared" si="655"/>
        <v>1</v>
      </c>
      <c r="D4155" s="334">
        <f ca="1" t="shared" si="663"/>
        <v>18</v>
      </c>
      <c r="E4155" s="327">
        <f ca="1" t="shared" si="664"/>
        <v>9</v>
      </c>
      <c r="F4155" s="327" t="str">
        <f ca="1">VLOOKUP(D4155,档案!A:C,3,FALSE)</f>
        <v>武汉彤烨</v>
      </c>
      <c r="G4155" s="338" t="str">
        <f ca="1">VLOOKUP(D4155,档案!A:B,2,FALSE)</f>
        <v>工商银行西山支行15212</v>
      </c>
      <c r="H4155" s="328">
        <f ca="1" t="shared" si="656"/>
        <v>45917</v>
      </c>
      <c r="I4155" s="344" t="str">
        <f ca="1" t="shared" si="657"/>
        <v>回单打印手续费</v>
      </c>
      <c r="J4155" s="344" t="str">
        <f ca="1" t="shared" si="658"/>
        <v>付日常费用</v>
      </c>
      <c r="K4155" s="345">
        <f ca="1" t="shared" si="659"/>
        <v>0</v>
      </c>
      <c r="L4155" s="345">
        <f ca="1" t="shared" si="660"/>
        <v>360</v>
      </c>
      <c r="M4155" s="345">
        <f ca="1" t="shared" si="661"/>
        <v>1050.52</v>
      </c>
      <c r="N4155" s="345">
        <f ca="1" t="shared" si="662"/>
        <v>0</v>
      </c>
    </row>
    <row r="4156" ht="14.25" hidden="1" spans="1:14">
      <c r="A4156" s="334">
        <f>档案!A4155</f>
        <v>0</v>
      </c>
      <c r="B4156" s="334">
        <f ca="1" t="shared" si="655"/>
        <v>1</v>
      </c>
      <c r="D4156" s="334">
        <f ca="1" t="shared" si="663"/>
        <v>18</v>
      </c>
      <c r="E4156" s="327">
        <f ca="1" t="shared" si="664"/>
        <v>10</v>
      </c>
      <c r="F4156" s="327" t="str">
        <f ca="1">VLOOKUP(D4156,档案!A:C,3,FALSE)</f>
        <v>武汉彤烨</v>
      </c>
      <c r="G4156" s="338" t="str">
        <f ca="1">VLOOKUP(D4156,档案!A:B,2,FALSE)</f>
        <v>工商银行西山支行15212</v>
      </c>
      <c r="H4156" s="328">
        <f ca="1" t="shared" si="656"/>
        <v>45921</v>
      </c>
      <c r="I4156" s="344" t="str">
        <f ca="1" t="shared" si="657"/>
        <v>银行结息收入</v>
      </c>
      <c r="J4156" s="344" t="str">
        <f ca="1" t="shared" si="658"/>
        <v>其他收款</v>
      </c>
      <c r="K4156" s="345">
        <f ca="1" t="shared" si="659"/>
        <v>0.2</v>
      </c>
      <c r="L4156" s="345">
        <f ca="1" t="shared" si="660"/>
        <v>0</v>
      </c>
      <c r="M4156" s="345">
        <f ca="1" t="shared" si="661"/>
        <v>1050.72</v>
      </c>
      <c r="N4156" s="345">
        <f ca="1" t="shared" si="662"/>
        <v>0</v>
      </c>
    </row>
    <row r="4157" ht="14.25" hidden="1" spans="1:14">
      <c r="A4157" s="334">
        <f>档案!A4156</f>
        <v>0</v>
      </c>
      <c r="B4157" s="334">
        <f ca="1" t="shared" si="655"/>
        <v>1</v>
      </c>
      <c r="D4157" s="334">
        <f ca="1" t="shared" si="663"/>
        <v>18</v>
      </c>
      <c r="E4157" s="327">
        <f ca="1" t="shared" si="664"/>
        <v>11</v>
      </c>
      <c r="F4157" s="327" t="str">
        <f ca="1">VLOOKUP(D4157,档案!A:C,3,FALSE)</f>
        <v>武汉彤烨</v>
      </c>
      <c r="G4157" s="338" t="str">
        <f ca="1">VLOOKUP(D4157,档案!A:B,2,FALSE)</f>
        <v>工商银行西山支行15212</v>
      </c>
      <c r="H4157" s="328">
        <f ca="1" t="shared" si="656"/>
        <v>45924</v>
      </c>
      <c r="I4157" s="344" t="str">
        <f ca="1" t="shared" si="657"/>
        <v>收到武汉农商行转款</v>
      </c>
      <c r="J4157" s="344" t="str">
        <f ca="1" t="shared" si="658"/>
        <v>他行转入或存现</v>
      </c>
      <c r="K4157" s="345">
        <f ca="1" t="shared" si="659"/>
        <v>2900000</v>
      </c>
      <c r="L4157" s="345">
        <f ca="1" t="shared" si="660"/>
        <v>0</v>
      </c>
      <c r="M4157" s="345">
        <f ca="1" t="shared" si="661"/>
        <v>2901050.72</v>
      </c>
      <c r="N4157" s="345">
        <f ca="1" t="shared" si="662"/>
        <v>0</v>
      </c>
    </row>
    <row r="4158" ht="14.25" hidden="1" spans="1:14">
      <c r="A4158" s="334">
        <f>档案!A4157</f>
        <v>0</v>
      </c>
      <c r="B4158" s="334">
        <f ca="1" t="shared" si="655"/>
        <v>1</v>
      </c>
      <c r="D4158" s="334">
        <f ca="1" t="shared" si="663"/>
        <v>18</v>
      </c>
      <c r="E4158" s="327">
        <f ca="1" t="shared" si="664"/>
        <v>12</v>
      </c>
      <c r="F4158" s="327" t="str">
        <f ca="1">VLOOKUP(D4158,档案!A:C,3,FALSE)</f>
        <v>武汉彤烨</v>
      </c>
      <c r="G4158" s="338" t="str">
        <f ca="1">VLOOKUP(D4158,档案!A:B,2,FALSE)</f>
        <v>工商银行西山支行15212</v>
      </c>
      <c r="H4158" s="328">
        <f ca="1" t="shared" si="656"/>
        <v>45924</v>
      </c>
      <c r="I4158" s="344" t="str">
        <f ca="1" t="shared" si="657"/>
        <v>收到武汉农商行转款</v>
      </c>
      <c r="J4158" s="344" t="str">
        <f ca="1" t="shared" si="658"/>
        <v>他行转入或存现</v>
      </c>
      <c r="K4158" s="345">
        <f ca="1" t="shared" si="659"/>
        <v>5000000</v>
      </c>
      <c r="L4158" s="345">
        <f ca="1" t="shared" si="660"/>
        <v>0</v>
      </c>
      <c r="M4158" s="345">
        <f ca="1" t="shared" si="661"/>
        <v>7901050.72</v>
      </c>
      <c r="N4158" s="345">
        <f ca="1" t="shared" si="662"/>
        <v>0</v>
      </c>
    </row>
    <row r="4159" ht="14.25" hidden="1" spans="1:14">
      <c r="A4159" s="334">
        <f>档案!A4158</f>
        <v>0</v>
      </c>
      <c r="B4159" s="334">
        <f ca="1" t="shared" si="655"/>
        <v>1</v>
      </c>
      <c r="D4159" s="334">
        <f ca="1" t="shared" si="663"/>
        <v>18</v>
      </c>
      <c r="E4159" s="327">
        <f ca="1" t="shared" si="664"/>
        <v>13</v>
      </c>
      <c r="F4159" s="327" t="str">
        <f ca="1">VLOOKUP(D4159,档案!A:C,3,FALSE)</f>
        <v>武汉彤烨</v>
      </c>
      <c r="G4159" s="338" t="str">
        <f ca="1">VLOOKUP(D4159,档案!A:B,2,FALSE)</f>
        <v>工商银行西山支行15212</v>
      </c>
      <c r="H4159" s="328">
        <f ca="1" t="shared" si="656"/>
        <v>45924</v>
      </c>
      <c r="I4159" s="344" t="str">
        <f ca="1" t="shared" si="657"/>
        <v>转湖北开明邮政</v>
      </c>
      <c r="J4159" s="344" t="str">
        <f ca="1" t="shared" si="658"/>
        <v>转出他行或提现</v>
      </c>
      <c r="K4159" s="345">
        <f ca="1" t="shared" si="659"/>
        <v>0</v>
      </c>
      <c r="L4159" s="345">
        <f ca="1" t="shared" si="660"/>
        <v>1000000</v>
      </c>
      <c r="M4159" s="345">
        <f ca="1" t="shared" si="661"/>
        <v>6901050.72</v>
      </c>
      <c r="N4159" s="345">
        <f ca="1" t="shared" si="662"/>
        <v>0</v>
      </c>
    </row>
    <row r="4160" ht="14.25" hidden="1" spans="1:14">
      <c r="A4160" s="334">
        <f>档案!A4159</f>
        <v>0</v>
      </c>
      <c r="B4160" s="334">
        <f ca="1" t="shared" si="655"/>
        <v>1</v>
      </c>
      <c r="D4160" s="334">
        <f ca="1" t="shared" si="663"/>
        <v>18</v>
      </c>
      <c r="E4160" s="327">
        <f ca="1" t="shared" si="664"/>
        <v>14</v>
      </c>
      <c r="F4160" s="327" t="str">
        <f ca="1">VLOOKUP(D4160,档案!A:C,3,FALSE)</f>
        <v>武汉彤烨</v>
      </c>
      <c r="G4160" s="338" t="str">
        <f ca="1">VLOOKUP(D4160,档案!A:B,2,FALSE)</f>
        <v>工商银行西山支行15212</v>
      </c>
      <c r="H4160" s="328">
        <f ca="1" t="shared" si="656"/>
        <v>45924</v>
      </c>
      <c r="I4160" s="344" t="str">
        <f ca="1" t="shared" si="657"/>
        <v>转湖北开明邮政</v>
      </c>
      <c r="J4160" s="344" t="str">
        <f ca="1" t="shared" si="658"/>
        <v>转出他行或提现</v>
      </c>
      <c r="K4160" s="345">
        <f ca="1" t="shared" si="659"/>
        <v>0</v>
      </c>
      <c r="L4160" s="345">
        <f ca="1" t="shared" si="660"/>
        <v>1000000</v>
      </c>
      <c r="M4160" s="345">
        <f ca="1" t="shared" si="661"/>
        <v>5901050.72</v>
      </c>
      <c r="N4160" s="345">
        <f ca="1" t="shared" si="662"/>
        <v>0</v>
      </c>
    </row>
    <row r="4161" ht="14.25" hidden="1" spans="1:14">
      <c r="A4161" s="334">
        <f>档案!A4160</f>
        <v>0</v>
      </c>
      <c r="B4161" s="334">
        <f ca="1" t="shared" si="655"/>
        <v>1</v>
      </c>
      <c r="D4161" s="334">
        <f ca="1" t="shared" si="663"/>
        <v>18</v>
      </c>
      <c r="E4161" s="327">
        <f ca="1" t="shared" si="664"/>
        <v>15</v>
      </c>
      <c r="F4161" s="327" t="str">
        <f ca="1">VLOOKUP(D4161,档案!A:C,3,FALSE)</f>
        <v>武汉彤烨</v>
      </c>
      <c r="G4161" s="338" t="str">
        <f ca="1">VLOOKUP(D4161,档案!A:B,2,FALSE)</f>
        <v>工商银行西山支行15212</v>
      </c>
      <c r="H4161" s="328">
        <f ca="1" t="shared" si="656"/>
        <v>45924</v>
      </c>
      <c r="I4161" s="344" t="str">
        <f ca="1" t="shared" si="657"/>
        <v>转湖北开明邮政</v>
      </c>
      <c r="J4161" s="344" t="str">
        <f ca="1" t="shared" si="658"/>
        <v>转出他行或提现</v>
      </c>
      <c r="K4161" s="345">
        <f ca="1" t="shared" si="659"/>
        <v>0</v>
      </c>
      <c r="L4161" s="345">
        <f ca="1" t="shared" si="660"/>
        <v>1000000</v>
      </c>
      <c r="M4161" s="345">
        <f ca="1" t="shared" si="661"/>
        <v>4901050.72</v>
      </c>
      <c r="N4161" s="345">
        <f ca="1" t="shared" si="662"/>
        <v>0</v>
      </c>
    </row>
    <row r="4162" ht="14.25" hidden="1" spans="1:14">
      <c r="A4162" s="334">
        <f>档案!A4161</f>
        <v>0</v>
      </c>
      <c r="B4162" s="334">
        <f ca="1" t="shared" si="655"/>
        <v>1</v>
      </c>
      <c r="D4162" s="334">
        <f ca="1" t="shared" si="663"/>
        <v>18</v>
      </c>
      <c r="E4162" s="327">
        <f ca="1" t="shared" si="664"/>
        <v>16</v>
      </c>
      <c r="F4162" s="327" t="str">
        <f ca="1">VLOOKUP(D4162,档案!A:C,3,FALSE)</f>
        <v>武汉彤烨</v>
      </c>
      <c r="G4162" s="338" t="str">
        <f ca="1">VLOOKUP(D4162,档案!A:B,2,FALSE)</f>
        <v>工商银行西山支行15212</v>
      </c>
      <c r="H4162" s="328">
        <f ca="1" t="shared" si="656"/>
        <v>45924</v>
      </c>
      <c r="I4162" s="344" t="str">
        <f ca="1" t="shared" si="657"/>
        <v>转湖北开明邮政</v>
      </c>
      <c r="J4162" s="344" t="str">
        <f ca="1" t="shared" si="658"/>
        <v>转出他行或提现</v>
      </c>
      <c r="K4162" s="345">
        <f ca="1" t="shared" si="659"/>
        <v>0</v>
      </c>
      <c r="L4162" s="345">
        <f ca="1" t="shared" si="660"/>
        <v>1000000</v>
      </c>
      <c r="M4162" s="345">
        <f ca="1" t="shared" si="661"/>
        <v>3901050.72</v>
      </c>
      <c r="N4162" s="345">
        <f ca="1" t="shared" si="662"/>
        <v>0</v>
      </c>
    </row>
    <row r="4163" ht="14.25" hidden="1" spans="1:14">
      <c r="A4163" s="334">
        <f>档案!A4162</f>
        <v>0</v>
      </c>
      <c r="B4163" s="334">
        <f ca="1" t="shared" ref="B4163:B4226" si="665">COUNTA(INDIRECT("'"&amp;A4163&amp;"'!a:a"))</f>
        <v>1</v>
      </c>
      <c r="D4163" s="334">
        <f ca="1" t="shared" si="663"/>
        <v>18</v>
      </c>
      <c r="E4163" s="327">
        <f ca="1" t="shared" si="664"/>
        <v>17</v>
      </c>
      <c r="F4163" s="327" t="str">
        <f ca="1">VLOOKUP(D4163,档案!A:C,3,FALSE)</f>
        <v>武汉彤烨</v>
      </c>
      <c r="G4163" s="338" t="str">
        <f ca="1">VLOOKUP(D4163,档案!A:B,2,FALSE)</f>
        <v>工商银行西山支行15212</v>
      </c>
      <c r="H4163" s="328">
        <f ca="1" t="shared" ref="H4163:H4226" si="666">INDEX(INDIRECT("'"&amp;$D4163&amp;"'!A:g"),$E4163,COLUMN()-7)</f>
        <v>45924</v>
      </c>
      <c r="I4163" s="344" t="str">
        <f ca="1" t="shared" ref="I4163:I4226" si="667">INDEX(INDIRECT("'"&amp;$D4163&amp;"'!A:g"),$E4163,COLUMN()-7)</f>
        <v>转湖北开明邮政</v>
      </c>
      <c r="J4163" s="344" t="str">
        <f ca="1" t="shared" ref="J4163:J4226" si="668">INDEX(INDIRECT("'"&amp;$D4163&amp;"'!A:g"),$E4163,COLUMN()-7)</f>
        <v>转出他行或提现</v>
      </c>
      <c r="K4163" s="345">
        <f ca="1" t="shared" ref="K4163:K4226" si="669">INDEX(INDIRECT("'"&amp;$D4163&amp;"'!A:g"),$E4163,COLUMN()-7)</f>
        <v>0</v>
      </c>
      <c r="L4163" s="345">
        <f ca="1" t="shared" ref="L4163:L4226" si="670">INDEX(INDIRECT("'"&amp;$D4163&amp;"'!A:g"),$E4163,COLUMN()-7)</f>
        <v>1000000</v>
      </c>
      <c r="M4163" s="345">
        <f ca="1" t="shared" ref="M4163:M4226" si="671">INDEX(INDIRECT("'"&amp;$D4163&amp;"'!A:g"),$E4163,COLUMN()-7)</f>
        <v>2901050.72</v>
      </c>
      <c r="N4163" s="345">
        <f ca="1" t="shared" ref="N4163:N4226" si="672">INDEX(INDIRECT("'"&amp;$D4163&amp;"'!A:g"),$E4163,COLUMN()-7)</f>
        <v>0</v>
      </c>
    </row>
    <row r="4164" ht="14.25" hidden="1" spans="1:14">
      <c r="A4164" s="334">
        <f>档案!A4163</f>
        <v>0</v>
      </c>
      <c r="B4164" s="334">
        <f ca="1" t="shared" si="665"/>
        <v>1</v>
      </c>
      <c r="D4164" s="334">
        <f ca="1" t="shared" ref="D4164:D4227" si="673">IF(E4163&gt;=VLOOKUP(D4163,A:B,2,FALSE),D4163+1,D4163)</f>
        <v>18</v>
      </c>
      <c r="E4164" s="327">
        <f ca="1" t="shared" ref="E4164:E4227" si="674">IF(E4163&gt;=VLOOKUP(D4163,A:B,2,FALSE),3,E4163+1)</f>
        <v>18</v>
      </c>
      <c r="F4164" s="327" t="str">
        <f ca="1">VLOOKUP(D4164,档案!A:C,3,FALSE)</f>
        <v>武汉彤烨</v>
      </c>
      <c r="G4164" s="338" t="str">
        <f ca="1">VLOOKUP(D4164,档案!A:B,2,FALSE)</f>
        <v>工商银行西山支行15212</v>
      </c>
      <c r="H4164" s="328">
        <f ca="1" t="shared" si="666"/>
        <v>45924</v>
      </c>
      <c r="I4164" s="344" t="str">
        <f ca="1" t="shared" si="667"/>
        <v>转湖北开明中行</v>
      </c>
      <c r="J4164" s="344" t="str">
        <f ca="1" t="shared" si="668"/>
        <v>转出他行或提现</v>
      </c>
      <c r="K4164" s="345">
        <f ca="1" t="shared" si="669"/>
        <v>0</v>
      </c>
      <c r="L4164" s="345">
        <f ca="1" t="shared" si="670"/>
        <v>1000000</v>
      </c>
      <c r="M4164" s="345">
        <f ca="1" t="shared" si="671"/>
        <v>1901050.72</v>
      </c>
      <c r="N4164" s="345">
        <f ca="1" t="shared" si="672"/>
        <v>0</v>
      </c>
    </row>
    <row r="4165" ht="14.25" hidden="1" spans="1:14">
      <c r="A4165" s="334">
        <f>档案!A4164</f>
        <v>0</v>
      </c>
      <c r="B4165" s="334">
        <f ca="1" t="shared" si="665"/>
        <v>1</v>
      </c>
      <c r="D4165" s="334">
        <f ca="1" t="shared" si="673"/>
        <v>18</v>
      </c>
      <c r="E4165" s="327">
        <f ca="1" t="shared" si="674"/>
        <v>19</v>
      </c>
      <c r="F4165" s="327" t="str">
        <f ca="1">VLOOKUP(D4165,档案!A:C,3,FALSE)</f>
        <v>武汉彤烨</v>
      </c>
      <c r="G4165" s="338" t="str">
        <f ca="1">VLOOKUP(D4165,档案!A:B,2,FALSE)</f>
        <v>工商银行西山支行15212</v>
      </c>
      <c r="H4165" s="328">
        <f ca="1" t="shared" si="666"/>
        <v>45924</v>
      </c>
      <c r="I4165" s="344" t="str">
        <f ca="1" t="shared" si="667"/>
        <v>转湖北开明中行</v>
      </c>
      <c r="J4165" s="344" t="str">
        <f ca="1" t="shared" si="668"/>
        <v>转出他行或提现</v>
      </c>
      <c r="K4165" s="345">
        <f ca="1" t="shared" si="669"/>
        <v>0</v>
      </c>
      <c r="L4165" s="345">
        <f ca="1" t="shared" si="670"/>
        <v>1000000</v>
      </c>
      <c r="M4165" s="345">
        <f ca="1" t="shared" si="671"/>
        <v>901050.72</v>
      </c>
      <c r="N4165" s="345">
        <f ca="1" t="shared" si="672"/>
        <v>0</v>
      </c>
    </row>
    <row r="4166" ht="14.25" hidden="1" spans="1:14">
      <c r="A4166" s="334">
        <f>档案!A4165</f>
        <v>0</v>
      </c>
      <c r="B4166" s="334">
        <f ca="1" t="shared" si="665"/>
        <v>1</v>
      </c>
      <c r="D4166" s="334">
        <f ca="1" t="shared" si="673"/>
        <v>18</v>
      </c>
      <c r="E4166" s="327">
        <f ca="1" t="shared" si="674"/>
        <v>20</v>
      </c>
      <c r="F4166" s="327" t="str">
        <f ca="1">VLOOKUP(D4166,档案!A:C,3,FALSE)</f>
        <v>武汉彤烨</v>
      </c>
      <c r="G4166" s="338" t="str">
        <f ca="1">VLOOKUP(D4166,档案!A:B,2,FALSE)</f>
        <v>工商银行西山支行15212</v>
      </c>
      <c r="H4166" s="328">
        <f ca="1" t="shared" si="666"/>
        <v>45924</v>
      </c>
      <c r="I4166" s="344" t="str">
        <f ca="1" t="shared" si="667"/>
        <v>转湖北开明中行</v>
      </c>
      <c r="J4166" s="344" t="str">
        <f ca="1" t="shared" si="668"/>
        <v>转出他行或提现</v>
      </c>
      <c r="K4166" s="345">
        <f ca="1" t="shared" si="669"/>
        <v>0</v>
      </c>
      <c r="L4166" s="345">
        <f ca="1" t="shared" si="670"/>
        <v>900000</v>
      </c>
      <c r="M4166" s="345">
        <f ca="1" t="shared" si="671"/>
        <v>1050.7200000002</v>
      </c>
      <c r="N4166" s="345">
        <f ca="1" t="shared" si="672"/>
        <v>0</v>
      </c>
    </row>
    <row r="4167" ht="14.25" hidden="1" spans="1:14">
      <c r="A4167" s="334">
        <f>档案!A4166</f>
        <v>0</v>
      </c>
      <c r="B4167" s="334">
        <f ca="1" t="shared" si="665"/>
        <v>1</v>
      </c>
      <c r="D4167" s="334">
        <f ca="1" t="shared" si="673"/>
        <v>18</v>
      </c>
      <c r="E4167" s="327">
        <f ca="1" t="shared" si="674"/>
        <v>21</v>
      </c>
      <c r="F4167" s="327" t="str">
        <f ca="1">VLOOKUP(D4167,档案!A:C,3,FALSE)</f>
        <v>武汉彤烨</v>
      </c>
      <c r="G4167" s="338" t="str">
        <f ca="1">VLOOKUP(D4167,档案!A:B,2,FALSE)</f>
        <v>工商银行西山支行15212</v>
      </c>
      <c r="H4167" s="328">
        <f ca="1" t="shared" si="666"/>
        <v>45924</v>
      </c>
      <c r="I4167" s="344" t="str">
        <f ca="1" t="shared" si="667"/>
        <v>跨行手续费</v>
      </c>
      <c r="J4167" s="344" t="str">
        <f ca="1" t="shared" si="668"/>
        <v>付日常费用</v>
      </c>
      <c r="K4167" s="345">
        <f ca="1" t="shared" si="669"/>
        <v>0</v>
      </c>
      <c r="L4167" s="345">
        <f ca="1" t="shared" si="670"/>
        <v>160</v>
      </c>
      <c r="M4167" s="345">
        <f ca="1" t="shared" si="671"/>
        <v>890.720000000205</v>
      </c>
      <c r="N4167" s="345">
        <f ca="1" t="shared" si="672"/>
        <v>0</v>
      </c>
    </row>
    <row r="4168" ht="14.25" hidden="1" spans="1:14">
      <c r="A4168" s="334">
        <f>档案!A4167</f>
        <v>0</v>
      </c>
      <c r="B4168" s="334">
        <f ca="1" t="shared" si="665"/>
        <v>1</v>
      </c>
      <c r="D4168" s="334">
        <f ca="1" t="shared" si="673"/>
        <v>18</v>
      </c>
      <c r="E4168" s="327">
        <f ca="1" t="shared" si="674"/>
        <v>22</v>
      </c>
      <c r="F4168" s="327" t="str">
        <f ca="1">VLOOKUP(D4168,档案!A:C,3,FALSE)</f>
        <v>武汉彤烨</v>
      </c>
      <c r="G4168" s="338" t="str">
        <f ca="1">VLOOKUP(D4168,档案!A:B,2,FALSE)</f>
        <v>工商银行西山支行15212</v>
      </c>
      <c r="H4168" s="328">
        <f ca="1" t="shared" si="666"/>
        <v>45948</v>
      </c>
      <c r="I4168" s="344" t="str">
        <f ca="1" t="shared" si="667"/>
        <v>财智卡年费</v>
      </c>
      <c r="J4168" s="344" t="str">
        <f ca="1" t="shared" si="668"/>
        <v>付日常费用</v>
      </c>
      <c r="K4168" s="345">
        <f ca="1" t="shared" si="669"/>
        <v>0</v>
      </c>
      <c r="L4168" s="345">
        <f ca="1" t="shared" si="670"/>
        <v>100</v>
      </c>
      <c r="M4168" s="345">
        <f ca="1" t="shared" si="671"/>
        <v>790.720000000205</v>
      </c>
      <c r="N4168" s="345">
        <f ca="1" t="shared" si="672"/>
        <v>0</v>
      </c>
    </row>
    <row r="4169" ht="14.25" hidden="1" spans="1:14">
      <c r="A4169" s="334">
        <f>档案!A4168</f>
        <v>0</v>
      </c>
      <c r="B4169" s="334">
        <f ca="1" t="shared" si="665"/>
        <v>1</v>
      </c>
      <c r="D4169" s="334">
        <f ca="1" t="shared" si="673"/>
        <v>19</v>
      </c>
      <c r="E4169" s="327">
        <f ca="1" t="shared" si="674"/>
        <v>3</v>
      </c>
      <c r="F4169" s="327" t="str">
        <f ca="1">VLOOKUP(D4169,档案!A:C,3,FALSE)</f>
        <v>武汉彤烨</v>
      </c>
      <c r="G4169" s="338" t="str">
        <f ca="1">VLOOKUP(D4169,档案!A:B,2,FALSE)</f>
        <v>建设银行绿地支行0564</v>
      </c>
      <c r="H4169" s="328">
        <f ca="1" t="shared" si="666"/>
        <v>45658</v>
      </c>
      <c r="I4169" s="344" t="str">
        <f ca="1" t="shared" si="667"/>
        <v>期初余额</v>
      </c>
      <c r="J4169" s="344">
        <f ca="1" t="shared" si="668"/>
        <v>0</v>
      </c>
      <c r="K4169" s="345">
        <f ca="1" t="shared" si="669"/>
        <v>0</v>
      </c>
      <c r="L4169" s="345">
        <f ca="1" t="shared" si="670"/>
        <v>0</v>
      </c>
      <c r="M4169" s="345">
        <f ca="1" t="shared" si="671"/>
        <v>9551.87000000001</v>
      </c>
      <c r="N4169" s="345">
        <f ca="1" t="shared" si="672"/>
        <v>0</v>
      </c>
    </row>
    <row r="4170" ht="14.25" hidden="1" spans="1:14">
      <c r="A4170" s="334">
        <f>档案!A4169</f>
        <v>0</v>
      </c>
      <c r="B4170" s="334">
        <f ca="1" t="shared" si="665"/>
        <v>1</v>
      </c>
      <c r="D4170" s="334">
        <f ca="1" t="shared" si="673"/>
        <v>19</v>
      </c>
      <c r="E4170" s="327">
        <f ca="1" t="shared" si="674"/>
        <v>4</v>
      </c>
      <c r="F4170" s="327" t="str">
        <f ca="1">VLOOKUP(D4170,档案!A:C,3,FALSE)</f>
        <v>武汉彤烨</v>
      </c>
      <c r="G4170" s="338" t="str">
        <f ca="1">VLOOKUP(D4170,档案!A:B,2,FALSE)</f>
        <v>建设银行绿地支行0564</v>
      </c>
      <c r="H4170" s="328">
        <f ca="1" t="shared" si="666"/>
        <v>45658</v>
      </c>
      <c r="I4170" s="344" t="str">
        <f ca="1" t="shared" si="667"/>
        <v>ETC扣款</v>
      </c>
      <c r="J4170" s="344" t="str">
        <f ca="1" t="shared" si="668"/>
        <v>项目成本</v>
      </c>
      <c r="K4170" s="345">
        <f ca="1" t="shared" si="669"/>
        <v>0</v>
      </c>
      <c r="L4170" s="345">
        <f ca="1" t="shared" si="670"/>
        <v>10.1</v>
      </c>
      <c r="M4170" s="345">
        <f ca="1" t="shared" si="671"/>
        <v>9541.77000000001</v>
      </c>
      <c r="N4170" s="345">
        <f ca="1" t="shared" si="672"/>
        <v>0</v>
      </c>
    </row>
    <row r="4171" ht="14.25" hidden="1" spans="1:14">
      <c r="A4171" s="334">
        <f>档案!A4170</f>
        <v>0</v>
      </c>
      <c r="B4171" s="334">
        <f ca="1" t="shared" si="665"/>
        <v>1</v>
      </c>
      <c r="D4171" s="334">
        <f ca="1" t="shared" si="673"/>
        <v>19</v>
      </c>
      <c r="E4171" s="327">
        <f ca="1" t="shared" si="674"/>
        <v>5</v>
      </c>
      <c r="F4171" s="327" t="str">
        <f ca="1">VLOOKUP(D4171,档案!A:C,3,FALSE)</f>
        <v>武汉彤烨</v>
      </c>
      <c r="G4171" s="338" t="str">
        <f ca="1">VLOOKUP(D4171,档案!A:B,2,FALSE)</f>
        <v>建设银行绿地支行0564</v>
      </c>
      <c r="H4171" s="328">
        <f ca="1" t="shared" si="666"/>
        <v>45658</v>
      </c>
      <c r="I4171" s="344" t="str">
        <f ca="1" t="shared" si="667"/>
        <v>ETC扣款</v>
      </c>
      <c r="J4171" s="344" t="str">
        <f ca="1" t="shared" si="668"/>
        <v>项目成本</v>
      </c>
      <c r="K4171" s="345">
        <f ca="1" t="shared" si="669"/>
        <v>0</v>
      </c>
      <c r="L4171" s="345">
        <f ca="1" t="shared" si="670"/>
        <v>10.1</v>
      </c>
      <c r="M4171" s="345">
        <f ca="1" t="shared" si="671"/>
        <v>9531.67000000001</v>
      </c>
      <c r="N4171" s="345">
        <f ca="1" t="shared" si="672"/>
        <v>0</v>
      </c>
    </row>
    <row r="4172" ht="14.25" hidden="1" spans="1:14">
      <c r="A4172" s="334">
        <f>档案!A4171</f>
        <v>0</v>
      </c>
      <c r="B4172" s="334">
        <f ca="1" t="shared" si="665"/>
        <v>1</v>
      </c>
      <c r="D4172" s="334">
        <f ca="1" t="shared" si="673"/>
        <v>19</v>
      </c>
      <c r="E4172" s="327">
        <f ca="1" t="shared" si="674"/>
        <v>6</v>
      </c>
      <c r="F4172" s="327" t="str">
        <f ca="1">VLOOKUP(D4172,档案!A:C,3,FALSE)</f>
        <v>武汉彤烨</v>
      </c>
      <c r="G4172" s="338" t="str">
        <f ca="1">VLOOKUP(D4172,档案!A:B,2,FALSE)</f>
        <v>建设银行绿地支行0564</v>
      </c>
      <c r="H4172" s="328">
        <f ca="1" t="shared" si="666"/>
        <v>45658</v>
      </c>
      <c r="I4172" s="344" t="str">
        <f ca="1" t="shared" si="667"/>
        <v>ETC扣款</v>
      </c>
      <c r="J4172" s="344" t="str">
        <f ca="1" t="shared" si="668"/>
        <v>项目成本</v>
      </c>
      <c r="K4172" s="345">
        <f ca="1" t="shared" si="669"/>
        <v>0</v>
      </c>
      <c r="L4172" s="345">
        <f ca="1" t="shared" si="670"/>
        <v>9.5</v>
      </c>
      <c r="M4172" s="345">
        <f ca="1" t="shared" si="671"/>
        <v>9522.17000000001</v>
      </c>
      <c r="N4172" s="345">
        <f ca="1" t="shared" si="672"/>
        <v>0</v>
      </c>
    </row>
    <row r="4173" ht="14.25" hidden="1" spans="1:14">
      <c r="A4173" s="334">
        <f>档案!A4172</f>
        <v>0</v>
      </c>
      <c r="B4173" s="334">
        <f ca="1" t="shared" si="665"/>
        <v>1</v>
      </c>
      <c r="D4173" s="334">
        <f ca="1" t="shared" si="673"/>
        <v>19</v>
      </c>
      <c r="E4173" s="327">
        <f ca="1" t="shared" si="674"/>
        <v>7</v>
      </c>
      <c r="F4173" s="327" t="str">
        <f ca="1">VLOOKUP(D4173,档案!A:C,3,FALSE)</f>
        <v>武汉彤烨</v>
      </c>
      <c r="G4173" s="338" t="str">
        <f ca="1">VLOOKUP(D4173,档案!A:B,2,FALSE)</f>
        <v>建设银行绿地支行0564</v>
      </c>
      <c r="H4173" s="328">
        <f ca="1" t="shared" si="666"/>
        <v>45661</v>
      </c>
      <c r="I4173" s="344" t="str">
        <f ca="1" t="shared" si="667"/>
        <v>ETC扣款</v>
      </c>
      <c r="J4173" s="344" t="str">
        <f ca="1" t="shared" si="668"/>
        <v>项目成本</v>
      </c>
      <c r="K4173" s="345">
        <f ca="1" t="shared" si="669"/>
        <v>0</v>
      </c>
      <c r="L4173" s="345">
        <f ca="1" t="shared" si="670"/>
        <v>14.25</v>
      </c>
      <c r="M4173" s="345">
        <f ca="1" t="shared" si="671"/>
        <v>9507.92000000001</v>
      </c>
      <c r="N4173" s="345">
        <f ca="1" t="shared" si="672"/>
        <v>0</v>
      </c>
    </row>
    <row r="4174" ht="14.25" hidden="1" spans="1:14">
      <c r="A4174" s="334">
        <f>档案!A4173</f>
        <v>0</v>
      </c>
      <c r="B4174" s="334">
        <f ca="1" t="shared" si="665"/>
        <v>1</v>
      </c>
      <c r="D4174" s="334">
        <f ca="1" t="shared" si="673"/>
        <v>19</v>
      </c>
      <c r="E4174" s="327">
        <f ca="1" t="shared" si="674"/>
        <v>8</v>
      </c>
      <c r="F4174" s="327" t="str">
        <f ca="1">VLOOKUP(D4174,档案!A:C,3,FALSE)</f>
        <v>武汉彤烨</v>
      </c>
      <c r="G4174" s="338" t="str">
        <f ca="1">VLOOKUP(D4174,档案!A:B,2,FALSE)</f>
        <v>建设银行绿地支行0564</v>
      </c>
      <c r="H4174" s="328">
        <f ca="1" t="shared" si="666"/>
        <v>45661</v>
      </c>
      <c r="I4174" s="344" t="str">
        <f ca="1" t="shared" si="667"/>
        <v>ETC扣款</v>
      </c>
      <c r="J4174" s="344" t="str">
        <f ca="1" t="shared" si="668"/>
        <v>项目成本</v>
      </c>
      <c r="K4174" s="345">
        <f ca="1" t="shared" si="669"/>
        <v>0</v>
      </c>
      <c r="L4174" s="345">
        <f ca="1" t="shared" si="670"/>
        <v>14.25</v>
      </c>
      <c r="M4174" s="345">
        <f ca="1" t="shared" si="671"/>
        <v>9493.67000000001</v>
      </c>
      <c r="N4174" s="345">
        <f ca="1" t="shared" si="672"/>
        <v>0</v>
      </c>
    </row>
    <row r="4175" ht="14.25" hidden="1" spans="1:14">
      <c r="A4175" s="334">
        <f>档案!A4174</f>
        <v>0</v>
      </c>
      <c r="B4175" s="334">
        <f ca="1" t="shared" si="665"/>
        <v>1</v>
      </c>
      <c r="D4175" s="334">
        <f ca="1" t="shared" si="673"/>
        <v>19</v>
      </c>
      <c r="E4175" s="327">
        <f ca="1" t="shared" si="674"/>
        <v>9</v>
      </c>
      <c r="F4175" s="327" t="str">
        <f ca="1">VLOOKUP(D4175,档案!A:C,3,FALSE)</f>
        <v>武汉彤烨</v>
      </c>
      <c r="G4175" s="338" t="str">
        <f ca="1">VLOOKUP(D4175,档案!A:B,2,FALSE)</f>
        <v>建设银行绿地支行0564</v>
      </c>
      <c r="H4175" s="328">
        <f ca="1" t="shared" si="666"/>
        <v>45664</v>
      </c>
      <c r="I4175" s="344" t="str">
        <f ca="1" t="shared" si="667"/>
        <v>ETC扣款</v>
      </c>
      <c r="J4175" s="344" t="str">
        <f ca="1" t="shared" si="668"/>
        <v>项目成本</v>
      </c>
      <c r="K4175" s="345">
        <f ca="1" t="shared" si="669"/>
        <v>0</v>
      </c>
      <c r="L4175" s="345">
        <f ca="1" t="shared" si="670"/>
        <v>10.1</v>
      </c>
      <c r="M4175" s="345">
        <f ca="1" t="shared" si="671"/>
        <v>9483.57000000001</v>
      </c>
      <c r="N4175" s="345">
        <f ca="1" t="shared" si="672"/>
        <v>0</v>
      </c>
    </row>
    <row r="4176" ht="14.25" hidden="1" spans="1:14">
      <c r="A4176" s="334">
        <f>档案!A4175</f>
        <v>0</v>
      </c>
      <c r="B4176" s="334">
        <f ca="1" t="shared" si="665"/>
        <v>1</v>
      </c>
      <c r="D4176" s="334">
        <f ca="1" t="shared" si="673"/>
        <v>19</v>
      </c>
      <c r="E4176" s="327">
        <f ca="1" t="shared" si="674"/>
        <v>10</v>
      </c>
      <c r="F4176" s="327" t="str">
        <f ca="1">VLOOKUP(D4176,档案!A:C,3,FALSE)</f>
        <v>武汉彤烨</v>
      </c>
      <c r="G4176" s="338" t="str">
        <f ca="1">VLOOKUP(D4176,档案!A:B,2,FALSE)</f>
        <v>建设银行绿地支行0564</v>
      </c>
      <c r="H4176" s="328">
        <f ca="1" t="shared" si="666"/>
        <v>45665</v>
      </c>
      <c r="I4176" s="344" t="str">
        <f ca="1" t="shared" si="667"/>
        <v>ETC扣款</v>
      </c>
      <c r="J4176" s="344" t="str">
        <f ca="1" t="shared" si="668"/>
        <v>项目成本</v>
      </c>
      <c r="K4176" s="345">
        <f ca="1" t="shared" si="669"/>
        <v>0</v>
      </c>
      <c r="L4176" s="345">
        <f ca="1" t="shared" si="670"/>
        <v>10.1</v>
      </c>
      <c r="M4176" s="345">
        <f ca="1" t="shared" si="671"/>
        <v>9473.47000000001</v>
      </c>
      <c r="N4176" s="345">
        <f ca="1" t="shared" si="672"/>
        <v>0</v>
      </c>
    </row>
    <row r="4177" ht="14.25" hidden="1" spans="1:14">
      <c r="A4177" s="334">
        <f>档案!A4176</f>
        <v>0</v>
      </c>
      <c r="B4177" s="334">
        <f ca="1" t="shared" si="665"/>
        <v>1</v>
      </c>
      <c r="D4177" s="334">
        <f ca="1" t="shared" si="673"/>
        <v>19</v>
      </c>
      <c r="E4177" s="327">
        <f ca="1" t="shared" si="674"/>
        <v>11</v>
      </c>
      <c r="F4177" s="327" t="str">
        <f ca="1">VLOOKUP(D4177,档案!A:C,3,FALSE)</f>
        <v>武汉彤烨</v>
      </c>
      <c r="G4177" s="338" t="str">
        <f ca="1">VLOOKUP(D4177,档案!A:B,2,FALSE)</f>
        <v>建设银行绿地支行0564</v>
      </c>
      <c r="H4177" s="328">
        <f ca="1" t="shared" si="666"/>
        <v>45666</v>
      </c>
      <c r="I4177" s="344" t="str">
        <f ca="1" t="shared" si="667"/>
        <v>ETC扣款</v>
      </c>
      <c r="J4177" s="344" t="str">
        <f ca="1" t="shared" si="668"/>
        <v>项目成本</v>
      </c>
      <c r="K4177" s="345">
        <f ca="1" t="shared" si="669"/>
        <v>0</v>
      </c>
      <c r="L4177" s="345">
        <f ca="1" t="shared" si="670"/>
        <v>10.1</v>
      </c>
      <c r="M4177" s="345">
        <f ca="1" t="shared" si="671"/>
        <v>9463.37000000001</v>
      </c>
      <c r="N4177" s="345">
        <f ca="1" t="shared" si="672"/>
        <v>0</v>
      </c>
    </row>
    <row r="4178" ht="14.25" hidden="1" spans="1:14">
      <c r="A4178" s="334">
        <f>档案!A4177</f>
        <v>0</v>
      </c>
      <c r="B4178" s="334">
        <f ca="1" t="shared" si="665"/>
        <v>1</v>
      </c>
      <c r="D4178" s="334">
        <f ca="1" t="shared" si="673"/>
        <v>19</v>
      </c>
      <c r="E4178" s="327">
        <f ca="1" t="shared" si="674"/>
        <v>12</v>
      </c>
      <c r="F4178" s="327" t="str">
        <f ca="1">VLOOKUP(D4178,档案!A:C,3,FALSE)</f>
        <v>武汉彤烨</v>
      </c>
      <c r="G4178" s="338" t="str">
        <f ca="1">VLOOKUP(D4178,档案!A:B,2,FALSE)</f>
        <v>建设银行绿地支行0564</v>
      </c>
      <c r="H4178" s="328">
        <f ca="1" t="shared" si="666"/>
        <v>45667</v>
      </c>
      <c r="I4178" s="344" t="str">
        <f ca="1" t="shared" si="667"/>
        <v>ETC扣款</v>
      </c>
      <c r="J4178" s="344" t="str">
        <f ca="1" t="shared" si="668"/>
        <v>项目成本</v>
      </c>
      <c r="K4178" s="345">
        <f ca="1" t="shared" si="669"/>
        <v>0</v>
      </c>
      <c r="L4178" s="345">
        <f ca="1" t="shared" si="670"/>
        <v>10.1</v>
      </c>
      <c r="M4178" s="345">
        <f ca="1" t="shared" si="671"/>
        <v>9453.27000000001</v>
      </c>
      <c r="N4178" s="345">
        <f ca="1" t="shared" si="672"/>
        <v>0</v>
      </c>
    </row>
    <row r="4179" ht="14.25" hidden="1" spans="1:14">
      <c r="A4179" s="334">
        <f>档案!A4178</f>
        <v>0</v>
      </c>
      <c r="B4179" s="334">
        <f ca="1" t="shared" si="665"/>
        <v>1</v>
      </c>
      <c r="D4179" s="334">
        <f ca="1" t="shared" si="673"/>
        <v>19</v>
      </c>
      <c r="E4179" s="327">
        <f ca="1" t="shared" si="674"/>
        <v>13</v>
      </c>
      <c r="F4179" s="327" t="str">
        <f ca="1">VLOOKUP(D4179,档案!A:C,3,FALSE)</f>
        <v>武汉彤烨</v>
      </c>
      <c r="G4179" s="338" t="str">
        <f ca="1">VLOOKUP(D4179,档案!A:B,2,FALSE)</f>
        <v>建设银行绿地支行0564</v>
      </c>
      <c r="H4179" s="328">
        <f ca="1" t="shared" si="666"/>
        <v>45667</v>
      </c>
      <c r="I4179" s="344" t="str">
        <f ca="1" t="shared" si="667"/>
        <v>ETC扣款</v>
      </c>
      <c r="J4179" s="344" t="str">
        <f ca="1" t="shared" si="668"/>
        <v>项目成本</v>
      </c>
      <c r="K4179" s="345">
        <f ca="1" t="shared" si="669"/>
        <v>0</v>
      </c>
      <c r="L4179" s="345">
        <f ca="1" t="shared" si="670"/>
        <v>10.1</v>
      </c>
      <c r="M4179" s="345">
        <f ca="1" t="shared" si="671"/>
        <v>9443.17000000001</v>
      </c>
      <c r="N4179" s="345">
        <f ca="1" t="shared" si="672"/>
        <v>0</v>
      </c>
    </row>
    <row r="4180" ht="14.25" hidden="1" spans="1:14">
      <c r="A4180" s="334">
        <f>档案!A4179</f>
        <v>0</v>
      </c>
      <c r="B4180" s="334">
        <f ca="1" t="shared" si="665"/>
        <v>1</v>
      </c>
      <c r="D4180" s="334">
        <f ca="1" t="shared" si="673"/>
        <v>19</v>
      </c>
      <c r="E4180" s="327">
        <f ca="1" t="shared" si="674"/>
        <v>14</v>
      </c>
      <c r="F4180" s="327" t="str">
        <f ca="1">VLOOKUP(D4180,档案!A:C,3,FALSE)</f>
        <v>武汉彤烨</v>
      </c>
      <c r="G4180" s="338" t="str">
        <f ca="1">VLOOKUP(D4180,档案!A:B,2,FALSE)</f>
        <v>建设银行绿地支行0564</v>
      </c>
      <c r="H4180" s="328">
        <f ca="1" t="shared" si="666"/>
        <v>45668</v>
      </c>
      <c r="I4180" s="344" t="str">
        <f ca="1" t="shared" si="667"/>
        <v>ETC扣款</v>
      </c>
      <c r="J4180" s="344" t="str">
        <f ca="1" t="shared" si="668"/>
        <v>项目成本</v>
      </c>
      <c r="K4180" s="345">
        <f ca="1" t="shared" si="669"/>
        <v>0</v>
      </c>
      <c r="L4180" s="345">
        <f ca="1" t="shared" si="670"/>
        <v>162.45</v>
      </c>
      <c r="M4180" s="345">
        <f ca="1" t="shared" si="671"/>
        <v>9280.72000000001</v>
      </c>
      <c r="N4180" s="345">
        <f ca="1" t="shared" si="672"/>
        <v>0</v>
      </c>
    </row>
    <row r="4181" ht="14.25" hidden="1" spans="1:14">
      <c r="A4181" s="334">
        <f>档案!A4180</f>
        <v>0</v>
      </c>
      <c r="B4181" s="334">
        <f ca="1" t="shared" si="665"/>
        <v>1</v>
      </c>
      <c r="D4181" s="334">
        <f ca="1" t="shared" si="673"/>
        <v>19</v>
      </c>
      <c r="E4181" s="327">
        <f ca="1" t="shared" si="674"/>
        <v>15</v>
      </c>
      <c r="F4181" s="327" t="str">
        <f ca="1">VLOOKUP(D4181,档案!A:C,3,FALSE)</f>
        <v>武汉彤烨</v>
      </c>
      <c r="G4181" s="338" t="str">
        <f ca="1">VLOOKUP(D4181,档案!A:B,2,FALSE)</f>
        <v>建设银行绿地支行0564</v>
      </c>
      <c r="H4181" s="328">
        <f ca="1" t="shared" si="666"/>
        <v>45668</v>
      </c>
      <c r="I4181" s="344" t="str">
        <f ca="1" t="shared" si="667"/>
        <v>ETC扣款</v>
      </c>
      <c r="J4181" s="344" t="str">
        <f ca="1" t="shared" si="668"/>
        <v>项目成本</v>
      </c>
      <c r="K4181" s="345">
        <f ca="1" t="shared" si="669"/>
        <v>0</v>
      </c>
      <c r="L4181" s="345">
        <f ca="1" t="shared" si="670"/>
        <v>87.4</v>
      </c>
      <c r="M4181" s="345">
        <f ca="1" t="shared" si="671"/>
        <v>9193.32000000001</v>
      </c>
      <c r="N4181" s="345">
        <f ca="1" t="shared" si="672"/>
        <v>0</v>
      </c>
    </row>
    <row r="4182" ht="14.25" hidden="1" spans="1:14">
      <c r="A4182" s="334">
        <f>档案!A4181</f>
        <v>0</v>
      </c>
      <c r="B4182" s="334">
        <f ca="1" t="shared" si="665"/>
        <v>1</v>
      </c>
      <c r="D4182" s="334">
        <f ca="1" t="shared" si="673"/>
        <v>19</v>
      </c>
      <c r="E4182" s="327">
        <f ca="1" t="shared" si="674"/>
        <v>16</v>
      </c>
      <c r="F4182" s="327" t="str">
        <f ca="1">VLOOKUP(D4182,档案!A:C,3,FALSE)</f>
        <v>武汉彤烨</v>
      </c>
      <c r="G4182" s="338" t="str">
        <f ca="1">VLOOKUP(D4182,档案!A:B,2,FALSE)</f>
        <v>建设银行绿地支行0564</v>
      </c>
      <c r="H4182" s="328">
        <f ca="1" t="shared" si="666"/>
        <v>45672</v>
      </c>
      <c r="I4182" s="344" t="str">
        <f ca="1" t="shared" si="667"/>
        <v>缴纳武汉彤烨2024.11月-印花税</v>
      </c>
      <c r="J4182" s="344" t="str">
        <f ca="1" t="shared" si="668"/>
        <v>付日常费用</v>
      </c>
      <c r="K4182" s="345">
        <f ca="1" t="shared" si="669"/>
        <v>0</v>
      </c>
      <c r="L4182" s="345">
        <f ca="1" t="shared" si="670"/>
        <v>318.97</v>
      </c>
      <c r="M4182" s="345">
        <f ca="1" t="shared" si="671"/>
        <v>8874.35000000001</v>
      </c>
      <c r="N4182" s="345">
        <f ca="1" t="shared" si="672"/>
        <v>0</v>
      </c>
    </row>
    <row r="4183" ht="14.25" hidden="1" spans="1:14">
      <c r="A4183" s="334">
        <f>档案!A4182</f>
        <v>0</v>
      </c>
      <c r="B4183" s="334">
        <f ca="1" t="shared" si="665"/>
        <v>1</v>
      </c>
      <c r="D4183" s="334">
        <f ca="1" t="shared" si="673"/>
        <v>19</v>
      </c>
      <c r="E4183" s="327">
        <f ca="1" t="shared" si="674"/>
        <v>17</v>
      </c>
      <c r="F4183" s="327" t="str">
        <f ca="1">VLOOKUP(D4183,档案!A:C,3,FALSE)</f>
        <v>武汉彤烨</v>
      </c>
      <c r="G4183" s="338" t="str">
        <f ca="1">VLOOKUP(D4183,档案!A:B,2,FALSE)</f>
        <v>建设银行绿地支行0564</v>
      </c>
      <c r="H4183" s="328">
        <f ca="1" t="shared" si="666"/>
        <v>45672</v>
      </c>
      <c r="I4183" s="344" t="str">
        <f ca="1" t="shared" si="667"/>
        <v>ETC扣款</v>
      </c>
      <c r="J4183" s="344" t="str">
        <f ca="1" t="shared" si="668"/>
        <v>项目成本</v>
      </c>
      <c r="K4183" s="345">
        <f ca="1" t="shared" si="669"/>
        <v>0</v>
      </c>
      <c r="L4183" s="345">
        <f ca="1" t="shared" si="670"/>
        <v>3.8</v>
      </c>
      <c r="M4183" s="345">
        <f ca="1" t="shared" si="671"/>
        <v>8870.55000000001</v>
      </c>
      <c r="N4183" s="345">
        <f ca="1" t="shared" si="672"/>
        <v>0</v>
      </c>
    </row>
    <row r="4184" ht="14.25" hidden="1" spans="1:14">
      <c r="A4184" s="334">
        <f>档案!A4183</f>
        <v>0</v>
      </c>
      <c r="B4184" s="334">
        <f ca="1" t="shared" si="665"/>
        <v>1</v>
      </c>
      <c r="D4184" s="334">
        <f ca="1" t="shared" si="673"/>
        <v>19</v>
      </c>
      <c r="E4184" s="327">
        <f ca="1" t="shared" si="674"/>
        <v>18</v>
      </c>
      <c r="F4184" s="327" t="str">
        <f ca="1">VLOOKUP(D4184,档案!A:C,3,FALSE)</f>
        <v>武汉彤烨</v>
      </c>
      <c r="G4184" s="338" t="str">
        <f ca="1">VLOOKUP(D4184,档案!A:B,2,FALSE)</f>
        <v>建设银行绿地支行0564</v>
      </c>
      <c r="H4184" s="328">
        <f ca="1" t="shared" si="666"/>
        <v>45672</v>
      </c>
      <c r="I4184" s="344" t="str">
        <f ca="1" t="shared" si="667"/>
        <v>ETC扣款</v>
      </c>
      <c r="J4184" s="344" t="str">
        <f ca="1" t="shared" si="668"/>
        <v>项目成本</v>
      </c>
      <c r="K4184" s="345">
        <f ca="1" t="shared" si="669"/>
        <v>0</v>
      </c>
      <c r="L4184" s="345">
        <f ca="1" t="shared" si="670"/>
        <v>18.64</v>
      </c>
      <c r="M4184" s="345">
        <f ca="1" t="shared" si="671"/>
        <v>8851.91000000001</v>
      </c>
      <c r="N4184" s="345">
        <f ca="1" t="shared" si="672"/>
        <v>0</v>
      </c>
    </row>
    <row r="4185" ht="14.25" hidden="1" spans="1:14">
      <c r="A4185" s="334">
        <f>档案!A4184</f>
        <v>0</v>
      </c>
      <c r="B4185" s="334">
        <f ca="1" t="shared" si="665"/>
        <v>1</v>
      </c>
      <c r="D4185" s="334">
        <f ca="1" t="shared" si="673"/>
        <v>19</v>
      </c>
      <c r="E4185" s="327">
        <f ca="1" t="shared" si="674"/>
        <v>19</v>
      </c>
      <c r="F4185" s="327" t="str">
        <f ca="1">VLOOKUP(D4185,档案!A:C,3,FALSE)</f>
        <v>武汉彤烨</v>
      </c>
      <c r="G4185" s="338" t="str">
        <f ca="1">VLOOKUP(D4185,档案!A:B,2,FALSE)</f>
        <v>建设银行绿地支行0564</v>
      </c>
      <c r="H4185" s="328">
        <f ca="1" t="shared" si="666"/>
        <v>45672</v>
      </c>
      <c r="I4185" s="344" t="str">
        <f ca="1" t="shared" si="667"/>
        <v>ETC扣款</v>
      </c>
      <c r="J4185" s="344" t="str">
        <f ca="1" t="shared" si="668"/>
        <v>项目成本</v>
      </c>
      <c r="K4185" s="345">
        <f ca="1" t="shared" si="669"/>
        <v>0</v>
      </c>
      <c r="L4185" s="345">
        <f ca="1" t="shared" si="670"/>
        <v>5.7</v>
      </c>
      <c r="M4185" s="345">
        <f ca="1" t="shared" si="671"/>
        <v>8846.21000000001</v>
      </c>
      <c r="N4185" s="345">
        <f ca="1" t="shared" si="672"/>
        <v>0</v>
      </c>
    </row>
    <row r="4186" ht="14.25" hidden="1" spans="1:14">
      <c r="A4186" s="334">
        <f>档案!A4185</f>
        <v>0</v>
      </c>
      <c r="B4186" s="334">
        <f ca="1" t="shared" si="665"/>
        <v>1</v>
      </c>
      <c r="D4186" s="334">
        <f ca="1" t="shared" si="673"/>
        <v>19</v>
      </c>
      <c r="E4186" s="327">
        <f ca="1" t="shared" si="674"/>
        <v>20</v>
      </c>
      <c r="F4186" s="327" t="str">
        <f ca="1">VLOOKUP(D4186,档案!A:C,3,FALSE)</f>
        <v>武汉彤烨</v>
      </c>
      <c r="G4186" s="338" t="str">
        <f ca="1">VLOOKUP(D4186,档案!A:B,2,FALSE)</f>
        <v>建设银行绿地支行0564</v>
      </c>
      <c r="H4186" s="328">
        <f ca="1" t="shared" si="666"/>
        <v>45672</v>
      </c>
      <c r="I4186" s="344" t="str">
        <f ca="1" t="shared" si="667"/>
        <v>ETC扣款</v>
      </c>
      <c r="J4186" s="344" t="str">
        <f ca="1" t="shared" si="668"/>
        <v>项目成本</v>
      </c>
      <c r="K4186" s="345">
        <f ca="1" t="shared" si="669"/>
        <v>0</v>
      </c>
      <c r="L4186" s="345">
        <f ca="1" t="shared" si="670"/>
        <v>10.1</v>
      </c>
      <c r="M4186" s="345">
        <f ca="1" t="shared" si="671"/>
        <v>8836.11000000001</v>
      </c>
      <c r="N4186" s="345">
        <f ca="1" t="shared" si="672"/>
        <v>0</v>
      </c>
    </row>
    <row r="4187" ht="14.25" hidden="1" spans="1:14">
      <c r="A4187" s="334">
        <f>档案!A4186</f>
        <v>0</v>
      </c>
      <c r="B4187" s="334">
        <f ca="1" t="shared" si="665"/>
        <v>1</v>
      </c>
      <c r="D4187" s="334">
        <f ca="1" t="shared" si="673"/>
        <v>19</v>
      </c>
      <c r="E4187" s="327">
        <f ca="1" t="shared" si="674"/>
        <v>21</v>
      </c>
      <c r="F4187" s="327" t="str">
        <f ca="1">VLOOKUP(D4187,档案!A:C,3,FALSE)</f>
        <v>武汉彤烨</v>
      </c>
      <c r="G4187" s="338" t="str">
        <f ca="1">VLOOKUP(D4187,档案!A:B,2,FALSE)</f>
        <v>建设银行绿地支行0564</v>
      </c>
      <c r="H4187" s="328">
        <f ca="1" t="shared" si="666"/>
        <v>45672</v>
      </c>
      <c r="I4187" s="344" t="str">
        <f ca="1" t="shared" si="667"/>
        <v>ETC扣款</v>
      </c>
      <c r="J4187" s="344" t="str">
        <f ca="1" t="shared" si="668"/>
        <v>项目成本</v>
      </c>
      <c r="K4187" s="345">
        <f ca="1" t="shared" si="669"/>
        <v>0</v>
      </c>
      <c r="L4187" s="345">
        <f ca="1" t="shared" si="670"/>
        <v>10.1</v>
      </c>
      <c r="M4187" s="345">
        <f ca="1" t="shared" si="671"/>
        <v>8826.01000000001</v>
      </c>
      <c r="N4187" s="345">
        <f ca="1" t="shared" si="672"/>
        <v>0</v>
      </c>
    </row>
    <row r="4188" ht="14.25" hidden="1" spans="1:14">
      <c r="A4188" s="334">
        <f>档案!A4187</f>
        <v>0</v>
      </c>
      <c r="B4188" s="334">
        <f ca="1" t="shared" si="665"/>
        <v>1</v>
      </c>
      <c r="D4188" s="334">
        <f ca="1" t="shared" si="673"/>
        <v>19</v>
      </c>
      <c r="E4188" s="327">
        <f ca="1" t="shared" si="674"/>
        <v>22</v>
      </c>
      <c r="F4188" s="327" t="str">
        <f ca="1">VLOOKUP(D4188,档案!A:C,3,FALSE)</f>
        <v>武汉彤烨</v>
      </c>
      <c r="G4188" s="338" t="str">
        <f ca="1">VLOOKUP(D4188,档案!A:B,2,FALSE)</f>
        <v>建设银行绿地支行0564</v>
      </c>
      <c r="H4188" s="328">
        <f ca="1" t="shared" si="666"/>
        <v>45672</v>
      </c>
      <c r="I4188" s="344" t="str">
        <f ca="1" t="shared" si="667"/>
        <v>ETC扣款</v>
      </c>
      <c r="J4188" s="344" t="str">
        <f ca="1" t="shared" si="668"/>
        <v>项目成本</v>
      </c>
      <c r="K4188" s="345">
        <f ca="1" t="shared" si="669"/>
        <v>0</v>
      </c>
      <c r="L4188" s="345">
        <f ca="1" t="shared" si="670"/>
        <v>10.1</v>
      </c>
      <c r="M4188" s="345">
        <f ca="1" t="shared" si="671"/>
        <v>8815.91000000001</v>
      </c>
      <c r="N4188" s="345">
        <f ca="1" t="shared" si="672"/>
        <v>0</v>
      </c>
    </row>
    <row r="4189" ht="14.25" hidden="1" spans="1:14">
      <c r="A4189" s="334">
        <f>档案!A4188</f>
        <v>0</v>
      </c>
      <c r="B4189" s="334">
        <f ca="1" t="shared" si="665"/>
        <v>1</v>
      </c>
      <c r="D4189" s="334">
        <f ca="1" t="shared" si="673"/>
        <v>19</v>
      </c>
      <c r="E4189" s="327">
        <f ca="1" t="shared" si="674"/>
        <v>23</v>
      </c>
      <c r="F4189" s="327" t="str">
        <f ca="1">VLOOKUP(D4189,档案!A:C,3,FALSE)</f>
        <v>武汉彤烨</v>
      </c>
      <c r="G4189" s="338" t="str">
        <f ca="1">VLOOKUP(D4189,档案!A:B,2,FALSE)</f>
        <v>建设银行绿地支行0564</v>
      </c>
      <c r="H4189" s="328">
        <f ca="1" t="shared" si="666"/>
        <v>45672</v>
      </c>
      <c r="I4189" s="344" t="str">
        <f ca="1" t="shared" si="667"/>
        <v>ETC扣款</v>
      </c>
      <c r="J4189" s="344" t="str">
        <f ca="1" t="shared" si="668"/>
        <v>项目成本</v>
      </c>
      <c r="K4189" s="345">
        <f ca="1" t="shared" si="669"/>
        <v>0</v>
      </c>
      <c r="L4189" s="345">
        <f ca="1" t="shared" si="670"/>
        <v>14.25</v>
      </c>
      <c r="M4189" s="345">
        <f ca="1" t="shared" si="671"/>
        <v>8801.66000000001</v>
      </c>
      <c r="N4189" s="345">
        <f ca="1" t="shared" si="672"/>
        <v>0</v>
      </c>
    </row>
    <row r="4190" ht="14.25" hidden="1" spans="1:14">
      <c r="A4190" s="334">
        <f>档案!A4189</f>
        <v>0</v>
      </c>
      <c r="B4190" s="334">
        <f ca="1" t="shared" si="665"/>
        <v>1</v>
      </c>
      <c r="D4190" s="334">
        <f ca="1" t="shared" si="673"/>
        <v>19</v>
      </c>
      <c r="E4190" s="327">
        <f ca="1" t="shared" si="674"/>
        <v>24</v>
      </c>
      <c r="F4190" s="327" t="str">
        <f ca="1">VLOOKUP(D4190,档案!A:C,3,FALSE)</f>
        <v>武汉彤烨</v>
      </c>
      <c r="G4190" s="338" t="str">
        <f ca="1">VLOOKUP(D4190,档案!A:B,2,FALSE)</f>
        <v>建设银行绿地支行0564</v>
      </c>
      <c r="H4190" s="328">
        <f ca="1" t="shared" si="666"/>
        <v>45672</v>
      </c>
      <c r="I4190" s="344" t="str">
        <f ca="1" t="shared" si="667"/>
        <v>ETC扣款</v>
      </c>
      <c r="J4190" s="344" t="str">
        <f ca="1" t="shared" si="668"/>
        <v>项目成本</v>
      </c>
      <c r="K4190" s="345">
        <f ca="1" t="shared" si="669"/>
        <v>0</v>
      </c>
      <c r="L4190" s="345">
        <f ca="1" t="shared" si="670"/>
        <v>10.1</v>
      </c>
      <c r="M4190" s="345">
        <f ca="1" t="shared" si="671"/>
        <v>8791.56000000001</v>
      </c>
      <c r="N4190" s="345">
        <f ca="1" t="shared" si="672"/>
        <v>0</v>
      </c>
    </row>
    <row r="4191" ht="14.25" hidden="1" spans="1:14">
      <c r="A4191" s="334">
        <f>档案!A4190</f>
        <v>0</v>
      </c>
      <c r="B4191" s="334">
        <f ca="1" t="shared" si="665"/>
        <v>1</v>
      </c>
      <c r="D4191" s="334">
        <f ca="1" t="shared" si="673"/>
        <v>19</v>
      </c>
      <c r="E4191" s="327">
        <f ca="1" t="shared" si="674"/>
        <v>25</v>
      </c>
      <c r="F4191" s="327" t="str">
        <f ca="1">VLOOKUP(D4191,档案!A:C,3,FALSE)</f>
        <v>武汉彤烨</v>
      </c>
      <c r="G4191" s="338" t="str">
        <f ca="1">VLOOKUP(D4191,档案!A:B,2,FALSE)</f>
        <v>建设银行绿地支行0564</v>
      </c>
      <c r="H4191" s="328">
        <f ca="1" t="shared" si="666"/>
        <v>45673</v>
      </c>
      <c r="I4191" s="344" t="str">
        <f ca="1" t="shared" si="667"/>
        <v>ETC扣款</v>
      </c>
      <c r="J4191" s="344" t="str">
        <f ca="1" t="shared" si="668"/>
        <v>项目成本</v>
      </c>
      <c r="K4191" s="345">
        <f ca="1" t="shared" si="669"/>
        <v>0</v>
      </c>
      <c r="L4191" s="345">
        <f ca="1" t="shared" si="670"/>
        <v>10.1</v>
      </c>
      <c r="M4191" s="345">
        <f ca="1" t="shared" si="671"/>
        <v>8781.46000000001</v>
      </c>
      <c r="N4191" s="345">
        <f ca="1" t="shared" si="672"/>
        <v>0</v>
      </c>
    </row>
    <row r="4192" ht="14.25" hidden="1" spans="1:14">
      <c r="A4192" s="334">
        <f>档案!A4191</f>
        <v>0</v>
      </c>
      <c r="B4192" s="334">
        <f ca="1" t="shared" si="665"/>
        <v>1</v>
      </c>
      <c r="D4192" s="334">
        <f ca="1" t="shared" si="673"/>
        <v>19</v>
      </c>
      <c r="E4192" s="327">
        <f ca="1" t="shared" si="674"/>
        <v>26</v>
      </c>
      <c r="F4192" s="327" t="str">
        <f ca="1">VLOOKUP(D4192,档案!A:C,3,FALSE)</f>
        <v>武汉彤烨</v>
      </c>
      <c r="G4192" s="338" t="str">
        <f ca="1">VLOOKUP(D4192,档案!A:B,2,FALSE)</f>
        <v>建设银行绿地支行0564</v>
      </c>
      <c r="H4192" s="328">
        <f ca="1" t="shared" si="666"/>
        <v>45674</v>
      </c>
      <c r="I4192" s="344" t="str">
        <f ca="1" t="shared" si="667"/>
        <v>ETC扣款</v>
      </c>
      <c r="J4192" s="344" t="str">
        <f ca="1" t="shared" si="668"/>
        <v>项目成本</v>
      </c>
      <c r="K4192" s="345">
        <f ca="1" t="shared" si="669"/>
        <v>0</v>
      </c>
      <c r="L4192" s="345">
        <f ca="1" t="shared" si="670"/>
        <v>10.1</v>
      </c>
      <c r="M4192" s="345">
        <f ca="1" t="shared" si="671"/>
        <v>8771.36000000001</v>
      </c>
      <c r="N4192" s="345">
        <f ca="1" t="shared" si="672"/>
        <v>0</v>
      </c>
    </row>
    <row r="4193" ht="14.25" hidden="1" spans="1:14">
      <c r="A4193" s="334">
        <f>档案!A4192</f>
        <v>0</v>
      </c>
      <c r="B4193" s="334">
        <f ca="1" t="shared" si="665"/>
        <v>1</v>
      </c>
      <c r="D4193" s="334">
        <f ca="1" t="shared" si="673"/>
        <v>19</v>
      </c>
      <c r="E4193" s="327">
        <f ca="1" t="shared" si="674"/>
        <v>27</v>
      </c>
      <c r="F4193" s="327" t="str">
        <f ca="1">VLOOKUP(D4193,档案!A:C,3,FALSE)</f>
        <v>武汉彤烨</v>
      </c>
      <c r="G4193" s="338" t="str">
        <f ca="1">VLOOKUP(D4193,档案!A:B,2,FALSE)</f>
        <v>建设银行绿地支行0564</v>
      </c>
      <c r="H4193" s="328">
        <f ca="1" t="shared" si="666"/>
        <v>45674</v>
      </c>
      <c r="I4193" s="344" t="str">
        <f ca="1" t="shared" si="667"/>
        <v>ETC扣款</v>
      </c>
      <c r="J4193" s="344" t="str">
        <f ca="1" t="shared" si="668"/>
        <v>项目成本</v>
      </c>
      <c r="K4193" s="345">
        <f ca="1" t="shared" si="669"/>
        <v>0</v>
      </c>
      <c r="L4193" s="345">
        <f ca="1" t="shared" si="670"/>
        <v>10.1</v>
      </c>
      <c r="M4193" s="345">
        <f ca="1" t="shared" si="671"/>
        <v>8761.26000000001</v>
      </c>
      <c r="N4193" s="345">
        <f ca="1" t="shared" si="672"/>
        <v>0</v>
      </c>
    </row>
    <row r="4194" ht="14.25" hidden="1" spans="1:14">
      <c r="A4194" s="334">
        <f>档案!A4193</f>
        <v>0</v>
      </c>
      <c r="B4194" s="334">
        <f ca="1" t="shared" si="665"/>
        <v>1</v>
      </c>
      <c r="D4194" s="334">
        <f ca="1" t="shared" si="673"/>
        <v>19</v>
      </c>
      <c r="E4194" s="327">
        <f ca="1" t="shared" si="674"/>
        <v>28</v>
      </c>
      <c r="F4194" s="327" t="str">
        <f ca="1">VLOOKUP(D4194,档案!A:C,3,FALSE)</f>
        <v>武汉彤烨</v>
      </c>
      <c r="G4194" s="338" t="str">
        <f ca="1">VLOOKUP(D4194,档案!A:B,2,FALSE)</f>
        <v>建设银行绿地支行0564</v>
      </c>
      <c r="H4194" s="328">
        <f ca="1" t="shared" si="666"/>
        <v>45675</v>
      </c>
      <c r="I4194" s="344" t="str">
        <f ca="1" t="shared" si="667"/>
        <v>ETC扣款</v>
      </c>
      <c r="J4194" s="344" t="str">
        <f ca="1" t="shared" si="668"/>
        <v>项目成本</v>
      </c>
      <c r="K4194" s="345">
        <f ca="1" t="shared" si="669"/>
        <v>0</v>
      </c>
      <c r="L4194" s="345">
        <f ca="1" t="shared" si="670"/>
        <v>10.1</v>
      </c>
      <c r="M4194" s="345">
        <f ca="1" t="shared" si="671"/>
        <v>8751.16000000001</v>
      </c>
      <c r="N4194" s="345">
        <f ca="1" t="shared" si="672"/>
        <v>0</v>
      </c>
    </row>
    <row r="4195" ht="14.25" hidden="1" spans="1:14">
      <c r="A4195" s="334">
        <f>档案!A4194</f>
        <v>0</v>
      </c>
      <c r="B4195" s="334">
        <f ca="1" t="shared" si="665"/>
        <v>1</v>
      </c>
      <c r="D4195" s="334">
        <f ca="1" t="shared" si="673"/>
        <v>19</v>
      </c>
      <c r="E4195" s="327">
        <f ca="1" t="shared" si="674"/>
        <v>29</v>
      </c>
      <c r="F4195" s="327" t="str">
        <f ca="1">VLOOKUP(D4195,档案!A:C,3,FALSE)</f>
        <v>武汉彤烨</v>
      </c>
      <c r="G4195" s="338" t="str">
        <f ca="1">VLOOKUP(D4195,档案!A:B,2,FALSE)</f>
        <v>建设银行绿地支行0564</v>
      </c>
      <c r="H4195" s="328">
        <f ca="1" t="shared" si="666"/>
        <v>45675</v>
      </c>
      <c r="I4195" s="344" t="str">
        <f ca="1" t="shared" si="667"/>
        <v>ETC扣款</v>
      </c>
      <c r="J4195" s="344" t="str">
        <f ca="1" t="shared" si="668"/>
        <v>项目成本</v>
      </c>
      <c r="K4195" s="345">
        <f ca="1" t="shared" si="669"/>
        <v>0</v>
      </c>
      <c r="L4195" s="345">
        <f ca="1" t="shared" si="670"/>
        <v>10.1</v>
      </c>
      <c r="M4195" s="345">
        <f ca="1" t="shared" si="671"/>
        <v>8741.06</v>
      </c>
      <c r="N4195" s="345">
        <f ca="1" t="shared" si="672"/>
        <v>0</v>
      </c>
    </row>
    <row r="4196" ht="14.25" hidden="1" spans="1:14">
      <c r="A4196" s="334">
        <f>档案!A4195</f>
        <v>0</v>
      </c>
      <c r="B4196" s="334">
        <f ca="1" t="shared" si="665"/>
        <v>1</v>
      </c>
      <c r="D4196" s="334">
        <f ca="1" t="shared" si="673"/>
        <v>19</v>
      </c>
      <c r="E4196" s="327">
        <f ca="1" t="shared" si="674"/>
        <v>30</v>
      </c>
      <c r="F4196" s="327" t="str">
        <f ca="1">VLOOKUP(D4196,档案!A:C,3,FALSE)</f>
        <v>武汉彤烨</v>
      </c>
      <c r="G4196" s="338" t="str">
        <f ca="1">VLOOKUP(D4196,档案!A:B,2,FALSE)</f>
        <v>建设银行绿地支行0564</v>
      </c>
      <c r="H4196" s="328">
        <f ca="1" t="shared" si="666"/>
        <v>45676</v>
      </c>
      <c r="I4196" s="344" t="str">
        <f ca="1" t="shared" si="667"/>
        <v>ETC扣款</v>
      </c>
      <c r="J4196" s="344" t="str">
        <f ca="1" t="shared" si="668"/>
        <v>项目成本</v>
      </c>
      <c r="K4196" s="345">
        <f ca="1" t="shared" si="669"/>
        <v>0</v>
      </c>
      <c r="L4196" s="345">
        <f ca="1" t="shared" si="670"/>
        <v>21.7</v>
      </c>
      <c r="M4196" s="345">
        <f ca="1" t="shared" si="671"/>
        <v>8719.36</v>
      </c>
      <c r="N4196" s="345">
        <f ca="1" t="shared" si="672"/>
        <v>0</v>
      </c>
    </row>
    <row r="4197" ht="14.25" hidden="1" spans="1:14">
      <c r="A4197" s="334">
        <f>档案!A4196</f>
        <v>0</v>
      </c>
      <c r="B4197" s="334">
        <f ca="1" t="shared" si="665"/>
        <v>1</v>
      </c>
      <c r="D4197" s="334">
        <f ca="1" t="shared" si="673"/>
        <v>19</v>
      </c>
      <c r="E4197" s="327">
        <f ca="1" t="shared" si="674"/>
        <v>31</v>
      </c>
      <c r="F4197" s="327" t="str">
        <f ca="1">VLOOKUP(D4197,档案!A:C,3,FALSE)</f>
        <v>武汉彤烨</v>
      </c>
      <c r="G4197" s="338" t="str">
        <f ca="1">VLOOKUP(D4197,档案!A:B,2,FALSE)</f>
        <v>建设银行绿地支行0564</v>
      </c>
      <c r="H4197" s="328">
        <f ca="1" t="shared" si="666"/>
        <v>45678</v>
      </c>
      <c r="I4197" s="344" t="str">
        <f ca="1" t="shared" si="667"/>
        <v>ETC扣款</v>
      </c>
      <c r="J4197" s="344" t="str">
        <f ca="1" t="shared" si="668"/>
        <v>项目成本</v>
      </c>
      <c r="K4197" s="345">
        <f ca="1" t="shared" si="669"/>
        <v>0</v>
      </c>
      <c r="L4197" s="345">
        <f ca="1" t="shared" si="670"/>
        <v>18.64</v>
      </c>
      <c r="M4197" s="345">
        <f ca="1" t="shared" si="671"/>
        <v>8700.72</v>
      </c>
      <c r="N4197" s="345">
        <f ca="1" t="shared" si="672"/>
        <v>0</v>
      </c>
    </row>
    <row r="4198" ht="14.25" hidden="1" spans="1:14">
      <c r="A4198" s="334">
        <f>档案!A4197</f>
        <v>0</v>
      </c>
      <c r="B4198" s="334">
        <f ca="1" t="shared" si="665"/>
        <v>1</v>
      </c>
      <c r="D4198" s="334">
        <f ca="1" t="shared" si="673"/>
        <v>19</v>
      </c>
      <c r="E4198" s="327">
        <f ca="1" t="shared" si="674"/>
        <v>32</v>
      </c>
      <c r="F4198" s="327" t="str">
        <f ca="1">VLOOKUP(D4198,档案!A:C,3,FALSE)</f>
        <v>武汉彤烨</v>
      </c>
      <c r="G4198" s="338" t="str">
        <f ca="1">VLOOKUP(D4198,档案!A:B,2,FALSE)</f>
        <v>建设银行绿地支行0564</v>
      </c>
      <c r="H4198" s="328">
        <f ca="1" t="shared" si="666"/>
        <v>45678</v>
      </c>
      <c r="I4198" s="344" t="str">
        <f ca="1" t="shared" si="667"/>
        <v>ETC扣款</v>
      </c>
      <c r="J4198" s="344" t="str">
        <f ca="1" t="shared" si="668"/>
        <v>项目成本</v>
      </c>
      <c r="K4198" s="345">
        <f ca="1" t="shared" si="669"/>
        <v>0</v>
      </c>
      <c r="L4198" s="345">
        <f ca="1" t="shared" si="670"/>
        <v>10.1</v>
      </c>
      <c r="M4198" s="345">
        <f ca="1" t="shared" si="671"/>
        <v>8690.62</v>
      </c>
      <c r="N4198" s="345">
        <f ca="1" t="shared" si="672"/>
        <v>0</v>
      </c>
    </row>
    <row r="4199" ht="14.25" hidden="1" spans="1:14">
      <c r="A4199" s="334">
        <f>档案!A4198</f>
        <v>0</v>
      </c>
      <c r="B4199" s="334">
        <f ca="1" t="shared" si="665"/>
        <v>1</v>
      </c>
      <c r="D4199" s="334">
        <f ca="1" t="shared" si="673"/>
        <v>19</v>
      </c>
      <c r="E4199" s="327">
        <f ca="1" t="shared" si="674"/>
        <v>33</v>
      </c>
      <c r="F4199" s="327" t="str">
        <f ca="1">VLOOKUP(D4199,档案!A:C,3,FALSE)</f>
        <v>武汉彤烨</v>
      </c>
      <c r="G4199" s="338" t="str">
        <f ca="1">VLOOKUP(D4199,档案!A:B,2,FALSE)</f>
        <v>建设银行绿地支行0564</v>
      </c>
      <c r="H4199" s="328">
        <f ca="1" t="shared" si="666"/>
        <v>45679</v>
      </c>
      <c r="I4199" s="344" t="str">
        <f ca="1" t="shared" si="667"/>
        <v>ETC扣款</v>
      </c>
      <c r="J4199" s="344" t="str">
        <f ca="1" t="shared" si="668"/>
        <v>项目成本</v>
      </c>
      <c r="K4199" s="345">
        <f ca="1" t="shared" si="669"/>
        <v>0</v>
      </c>
      <c r="L4199" s="345">
        <f ca="1" t="shared" si="670"/>
        <v>10.1</v>
      </c>
      <c r="M4199" s="345">
        <f ca="1" t="shared" si="671"/>
        <v>8680.52</v>
      </c>
      <c r="N4199" s="345">
        <f ca="1" t="shared" si="672"/>
        <v>0</v>
      </c>
    </row>
    <row r="4200" ht="14.25" hidden="1" spans="1:14">
      <c r="A4200" s="334">
        <f>档案!A4199</f>
        <v>0</v>
      </c>
      <c r="B4200" s="334">
        <f ca="1" t="shared" si="665"/>
        <v>1</v>
      </c>
      <c r="D4200" s="334">
        <f ca="1" t="shared" si="673"/>
        <v>19</v>
      </c>
      <c r="E4200" s="327">
        <f ca="1" t="shared" si="674"/>
        <v>34</v>
      </c>
      <c r="F4200" s="327" t="str">
        <f ca="1">VLOOKUP(D4200,档案!A:C,3,FALSE)</f>
        <v>武汉彤烨</v>
      </c>
      <c r="G4200" s="338" t="str">
        <f ca="1">VLOOKUP(D4200,档案!A:B,2,FALSE)</f>
        <v>建设银行绿地支行0564</v>
      </c>
      <c r="H4200" s="328">
        <f ca="1" t="shared" si="666"/>
        <v>45679</v>
      </c>
      <c r="I4200" s="344" t="str">
        <f ca="1" t="shared" si="667"/>
        <v>ETC扣款</v>
      </c>
      <c r="J4200" s="344" t="str">
        <f ca="1" t="shared" si="668"/>
        <v>项目成本</v>
      </c>
      <c r="K4200" s="345">
        <f ca="1" t="shared" si="669"/>
        <v>0</v>
      </c>
      <c r="L4200" s="345">
        <f ca="1" t="shared" si="670"/>
        <v>10.1</v>
      </c>
      <c r="M4200" s="345">
        <f ca="1" t="shared" si="671"/>
        <v>8670.42</v>
      </c>
      <c r="N4200" s="345">
        <f ca="1" t="shared" si="672"/>
        <v>0</v>
      </c>
    </row>
    <row r="4201" ht="14.25" hidden="1" spans="1:14">
      <c r="A4201" s="334">
        <f>档案!A4200</f>
        <v>0</v>
      </c>
      <c r="B4201" s="334">
        <f ca="1" t="shared" si="665"/>
        <v>1</v>
      </c>
      <c r="D4201" s="334">
        <f ca="1" t="shared" si="673"/>
        <v>19</v>
      </c>
      <c r="E4201" s="327">
        <f ca="1" t="shared" si="674"/>
        <v>35</v>
      </c>
      <c r="F4201" s="327" t="str">
        <f ca="1">VLOOKUP(D4201,档案!A:C,3,FALSE)</f>
        <v>武汉彤烨</v>
      </c>
      <c r="G4201" s="338" t="str">
        <f ca="1">VLOOKUP(D4201,档案!A:B,2,FALSE)</f>
        <v>建设银行绿地支行0564</v>
      </c>
      <c r="H4201" s="328">
        <f ca="1" t="shared" si="666"/>
        <v>45680</v>
      </c>
      <c r="I4201" s="344" t="str">
        <f ca="1" t="shared" si="667"/>
        <v>ETC扣款</v>
      </c>
      <c r="J4201" s="344" t="str">
        <f ca="1" t="shared" si="668"/>
        <v>项目成本</v>
      </c>
      <c r="K4201" s="345">
        <f ca="1" t="shared" si="669"/>
        <v>0</v>
      </c>
      <c r="L4201" s="345">
        <f ca="1" t="shared" si="670"/>
        <v>10.1</v>
      </c>
      <c r="M4201" s="345">
        <f ca="1" t="shared" si="671"/>
        <v>8660.32</v>
      </c>
      <c r="N4201" s="345">
        <f ca="1" t="shared" si="672"/>
        <v>0</v>
      </c>
    </row>
    <row r="4202" ht="14.25" hidden="1" spans="1:14">
      <c r="A4202" s="334">
        <f>档案!A4201</f>
        <v>0</v>
      </c>
      <c r="B4202" s="334">
        <f ca="1" t="shared" si="665"/>
        <v>1</v>
      </c>
      <c r="D4202" s="334">
        <f ca="1" t="shared" si="673"/>
        <v>19</v>
      </c>
      <c r="E4202" s="327">
        <f ca="1" t="shared" si="674"/>
        <v>36</v>
      </c>
      <c r="F4202" s="327" t="str">
        <f ca="1">VLOOKUP(D4202,档案!A:C,3,FALSE)</f>
        <v>武汉彤烨</v>
      </c>
      <c r="G4202" s="338" t="str">
        <f ca="1">VLOOKUP(D4202,档案!A:B,2,FALSE)</f>
        <v>建设银行绿地支行0564</v>
      </c>
      <c r="H4202" s="328">
        <f ca="1" t="shared" si="666"/>
        <v>45680</v>
      </c>
      <c r="I4202" s="344" t="str">
        <f ca="1" t="shared" si="667"/>
        <v>ETC扣款</v>
      </c>
      <c r="J4202" s="344" t="str">
        <f ca="1" t="shared" si="668"/>
        <v>项目成本</v>
      </c>
      <c r="K4202" s="345">
        <f ca="1" t="shared" si="669"/>
        <v>0</v>
      </c>
      <c r="L4202" s="345">
        <f ca="1" t="shared" si="670"/>
        <v>10.1</v>
      </c>
      <c r="M4202" s="345">
        <f ca="1" t="shared" si="671"/>
        <v>8650.22</v>
      </c>
      <c r="N4202" s="345">
        <f ca="1" t="shared" si="672"/>
        <v>0</v>
      </c>
    </row>
    <row r="4203" ht="14.25" hidden="1" spans="1:14">
      <c r="A4203" s="334">
        <f>档案!A4202</f>
        <v>0</v>
      </c>
      <c r="B4203" s="334">
        <f ca="1" t="shared" si="665"/>
        <v>1</v>
      </c>
      <c r="D4203" s="334">
        <f ca="1" t="shared" si="673"/>
        <v>19</v>
      </c>
      <c r="E4203" s="327">
        <f ca="1" t="shared" si="674"/>
        <v>37</v>
      </c>
      <c r="F4203" s="327" t="str">
        <f ca="1">VLOOKUP(D4203,档案!A:C,3,FALSE)</f>
        <v>武汉彤烨</v>
      </c>
      <c r="G4203" s="338" t="str">
        <f ca="1">VLOOKUP(D4203,档案!A:B,2,FALSE)</f>
        <v>建设银行绿地支行0564</v>
      </c>
      <c r="H4203" s="328">
        <f ca="1" t="shared" si="666"/>
        <v>45680</v>
      </c>
      <c r="I4203" s="344" t="str">
        <f ca="1" t="shared" si="667"/>
        <v>综合部蒋霞用款武汉彤烨1月人员社保--公司</v>
      </c>
      <c r="J4203" s="344" t="str">
        <f ca="1" t="shared" si="668"/>
        <v>付日常费用</v>
      </c>
      <c r="K4203" s="345">
        <f ca="1" t="shared" si="669"/>
        <v>0</v>
      </c>
      <c r="L4203" s="345">
        <f ca="1" t="shared" si="670"/>
        <v>1620.35</v>
      </c>
      <c r="M4203" s="345">
        <f ca="1" t="shared" si="671"/>
        <v>7029.87</v>
      </c>
      <c r="N4203" s="345">
        <f ca="1" t="shared" si="672"/>
        <v>0</v>
      </c>
    </row>
    <row r="4204" ht="14.25" hidden="1" spans="1:14">
      <c r="A4204" s="334">
        <f>档案!A4203</f>
        <v>0</v>
      </c>
      <c r="B4204" s="334">
        <f ca="1" t="shared" si="665"/>
        <v>1</v>
      </c>
      <c r="D4204" s="334">
        <f ca="1" t="shared" si="673"/>
        <v>19</v>
      </c>
      <c r="E4204" s="327">
        <f ca="1" t="shared" si="674"/>
        <v>38</v>
      </c>
      <c r="F4204" s="327" t="str">
        <f ca="1">VLOOKUP(D4204,档案!A:C,3,FALSE)</f>
        <v>武汉彤烨</v>
      </c>
      <c r="G4204" s="338" t="str">
        <f ca="1">VLOOKUP(D4204,档案!A:B,2,FALSE)</f>
        <v>建设银行绿地支行0564</v>
      </c>
      <c r="H4204" s="328">
        <f ca="1" t="shared" si="666"/>
        <v>45681</v>
      </c>
      <c r="I4204" s="344" t="str">
        <f ca="1" t="shared" si="667"/>
        <v>ETC扣款</v>
      </c>
      <c r="J4204" s="344" t="str">
        <f ca="1" t="shared" si="668"/>
        <v>项目成本</v>
      </c>
      <c r="K4204" s="345">
        <f ca="1" t="shared" si="669"/>
        <v>0</v>
      </c>
      <c r="L4204" s="345">
        <f ca="1" t="shared" si="670"/>
        <v>31.92</v>
      </c>
      <c r="M4204" s="345">
        <f ca="1" t="shared" si="671"/>
        <v>6997.95</v>
      </c>
      <c r="N4204" s="345">
        <f ca="1" t="shared" si="672"/>
        <v>0</v>
      </c>
    </row>
    <row r="4205" ht="14.25" hidden="1" spans="1:14">
      <c r="A4205" s="334">
        <f>档案!A4204</f>
        <v>0</v>
      </c>
      <c r="B4205" s="334">
        <f ca="1" t="shared" si="665"/>
        <v>1</v>
      </c>
      <c r="D4205" s="334">
        <f ca="1" t="shared" si="673"/>
        <v>19</v>
      </c>
      <c r="E4205" s="327">
        <f ca="1" t="shared" si="674"/>
        <v>39</v>
      </c>
      <c r="F4205" s="327" t="str">
        <f ca="1">VLOOKUP(D4205,档案!A:C,3,FALSE)</f>
        <v>武汉彤烨</v>
      </c>
      <c r="G4205" s="338" t="str">
        <f ca="1">VLOOKUP(D4205,档案!A:B,2,FALSE)</f>
        <v>建设银行绿地支行0564</v>
      </c>
      <c r="H4205" s="328">
        <f ca="1" t="shared" si="666"/>
        <v>45681</v>
      </c>
      <c r="I4205" s="344" t="str">
        <f ca="1" t="shared" si="667"/>
        <v>ETC扣款</v>
      </c>
      <c r="J4205" s="344" t="str">
        <f ca="1" t="shared" si="668"/>
        <v>项目成本</v>
      </c>
      <c r="K4205" s="345">
        <f ca="1" t="shared" si="669"/>
        <v>0</v>
      </c>
      <c r="L4205" s="345">
        <f ca="1" t="shared" si="670"/>
        <v>18.64</v>
      </c>
      <c r="M4205" s="345">
        <f ca="1" t="shared" si="671"/>
        <v>6979.31</v>
      </c>
      <c r="N4205" s="345">
        <f ca="1" t="shared" si="672"/>
        <v>0</v>
      </c>
    </row>
    <row r="4206" ht="14.25" hidden="1" spans="1:14">
      <c r="A4206" s="334">
        <f>档案!A4205</f>
        <v>0</v>
      </c>
      <c r="B4206" s="334">
        <f ca="1" t="shared" si="665"/>
        <v>1</v>
      </c>
      <c r="D4206" s="334">
        <f ca="1" t="shared" si="673"/>
        <v>19</v>
      </c>
      <c r="E4206" s="327">
        <f ca="1" t="shared" si="674"/>
        <v>40</v>
      </c>
      <c r="F4206" s="327" t="str">
        <f ca="1">VLOOKUP(D4206,档案!A:C,3,FALSE)</f>
        <v>武汉彤烨</v>
      </c>
      <c r="G4206" s="338" t="str">
        <f ca="1">VLOOKUP(D4206,档案!A:B,2,FALSE)</f>
        <v>建设银行绿地支行0564</v>
      </c>
      <c r="H4206" s="328">
        <f ca="1" t="shared" si="666"/>
        <v>45681</v>
      </c>
      <c r="I4206" s="344" t="str">
        <f ca="1" t="shared" si="667"/>
        <v>ETC扣款</v>
      </c>
      <c r="J4206" s="344" t="str">
        <f ca="1" t="shared" si="668"/>
        <v>项目成本</v>
      </c>
      <c r="K4206" s="345">
        <f ca="1" t="shared" si="669"/>
        <v>0</v>
      </c>
      <c r="L4206" s="345">
        <f ca="1" t="shared" si="670"/>
        <v>20.9</v>
      </c>
      <c r="M4206" s="345">
        <f ca="1" t="shared" si="671"/>
        <v>6958.41</v>
      </c>
      <c r="N4206" s="345">
        <f ca="1" t="shared" si="672"/>
        <v>0</v>
      </c>
    </row>
    <row r="4207" ht="14.25" hidden="1" spans="1:14">
      <c r="A4207" s="334">
        <f>档案!A4206</f>
        <v>0</v>
      </c>
      <c r="B4207" s="334">
        <f ca="1" t="shared" si="665"/>
        <v>1</v>
      </c>
      <c r="D4207" s="334">
        <f ca="1" t="shared" si="673"/>
        <v>19</v>
      </c>
      <c r="E4207" s="327">
        <f ca="1" t="shared" si="674"/>
        <v>41</v>
      </c>
      <c r="F4207" s="327" t="str">
        <f ca="1">VLOOKUP(D4207,档案!A:C,3,FALSE)</f>
        <v>武汉彤烨</v>
      </c>
      <c r="G4207" s="338" t="str">
        <f ca="1">VLOOKUP(D4207,档案!A:B,2,FALSE)</f>
        <v>建设银行绿地支行0564</v>
      </c>
      <c r="H4207" s="328">
        <f ca="1" t="shared" si="666"/>
        <v>45682</v>
      </c>
      <c r="I4207" s="344" t="str">
        <f ca="1" t="shared" si="667"/>
        <v>ETC扣款</v>
      </c>
      <c r="J4207" s="344" t="str">
        <f ca="1" t="shared" si="668"/>
        <v>项目成本</v>
      </c>
      <c r="K4207" s="345">
        <f ca="1" t="shared" si="669"/>
        <v>0</v>
      </c>
      <c r="L4207" s="345">
        <f ca="1" t="shared" si="670"/>
        <v>10.1</v>
      </c>
      <c r="M4207" s="345">
        <f ca="1" t="shared" si="671"/>
        <v>6948.31</v>
      </c>
      <c r="N4207" s="345">
        <f ca="1" t="shared" si="672"/>
        <v>0</v>
      </c>
    </row>
    <row r="4208" ht="14.25" hidden="1" spans="1:14">
      <c r="A4208" s="334">
        <f>档案!A4207</f>
        <v>0</v>
      </c>
      <c r="B4208" s="334">
        <f ca="1" t="shared" si="665"/>
        <v>1</v>
      </c>
      <c r="D4208" s="334">
        <f ca="1" t="shared" si="673"/>
        <v>19</v>
      </c>
      <c r="E4208" s="327">
        <f ca="1" t="shared" si="674"/>
        <v>42</v>
      </c>
      <c r="F4208" s="327" t="str">
        <f ca="1">VLOOKUP(D4208,档案!A:C,3,FALSE)</f>
        <v>武汉彤烨</v>
      </c>
      <c r="G4208" s="338" t="str">
        <f ca="1">VLOOKUP(D4208,档案!A:B,2,FALSE)</f>
        <v>建设银行绿地支行0564</v>
      </c>
      <c r="H4208" s="328">
        <f ca="1" t="shared" si="666"/>
        <v>45683</v>
      </c>
      <c r="I4208" s="344" t="str">
        <f ca="1" t="shared" si="667"/>
        <v>ETC扣款</v>
      </c>
      <c r="J4208" s="344" t="str">
        <f ca="1" t="shared" si="668"/>
        <v>项目成本</v>
      </c>
      <c r="K4208" s="345">
        <f ca="1" t="shared" si="669"/>
        <v>0</v>
      </c>
      <c r="L4208" s="345">
        <f ca="1" t="shared" si="670"/>
        <v>14.25</v>
      </c>
      <c r="M4208" s="345">
        <f ca="1" t="shared" si="671"/>
        <v>6934.06</v>
      </c>
      <c r="N4208" s="345">
        <f ca="1" t="shared" si="672"/>
        <v>0</v>
      </c>
    </row>
    <row r="4209" ht="14.25" hidden="1" spans="1:14">
      <c r="A4209" s="334">
        <f>档案!A4208</f>
        <v>0</v>
      </c>
      <c r="B4209" s="334">
        <f ca="1" t="shared" si="665"/>
        <v>1</v>
      </c>
      <c r="D4209" s="334">
        <f ca="1" t="shared" si="673"/>
        <v>19</v>
      </c>
      <c r="E4209" s="327">
        <f ca="1" t="shared" si="674"/>
        <v>43</v>
      </c>
      <c r="F4209" s="327" t="str">
        <f ca="1">VLOOKUP(D4209,档案!A:C,3,FALSE)</f>
        <v>武汉彤烨</v>
      </c>
      <c r="G4209" s="338" t="str">
        <f ca="1">VLOOKUP(D4209,档案!A:B,2,FALSE)</f>
        <v>建设银行绿地支行0564</v>
      </c>
      <c r="H4209" s="328">
        <f ca="1" t="shared" si="666"/>
        <v>45683</v>
      </c>
      <c r="I4209" s="344" t="str">
        <f ca="1" t="shared" si="667"/>
        <v>收到武汉市医疗保险中心（武汉市医疗保险稽查办公室）生育基金支出户张月 20250124生育变更划单位</v>
      </c>
      <c r="J4209" s="344" t="str">
        <f ca="1" t="shared" si="668"/>
        <v>其他收款</v>
      </c>
      <c r="K4209" s="345">
        <f ca="1" t="shared" si="669"/>
        <v>19997.12</v>
      </c>
      <c r="L4209" s="345">
        <f ca="1" t="shared" si="670"/>
        <v>0</v>
      </c>
      <c r="M4209" s="345">
        <f ca="1" t="shared" si="671"/>
        <v>26931.18</v>
      </c>
      <c r="N4209" s="345">
        <f ca="1" t="shared" si="672"/>
        <v>0</v>
      </c>
    </row>
    <row r="4210" ht="14.25" hidden="1" spans="1:14">
      <c r="A4210" s="334">
        <f>档案!A4209</f>
        <v>0</v>
      </c>
      <c r="B4210" s="334">
        <f ca="1" t="shared" si="665"/>
        <v>1</v>
      </c>
      <c r="D4210" s="334">
        <f ca="1" t="shared" si="673"/>
        <v>19</v>
      </c>
      <c r="E4210" s="327">
        <f ca="1" t="shared" si="674"/>
        <v>44</v>
      </c>
      <c r="F4210" s="327" t="str">
        <f ca="1">VLOOKUP(D4210,档案!A:C,3,FALSE)</f>
        <v>武汉彤烨</v>
      </c>
      <c r="G4210" s="338" t="str">
        <f ca="1">VLOOKUP(D4210,档案!A:B,2,FALSE)</f>
        <v>建设银行绿地支行0564</v>
      </c>
      <c r="H4210" s="328">
        <f ca="1" t="shared" si="666"/>
        <v>45684</v>
      </c>
      <c r="I4210" s="344" t="str">
        <f ca="1" t="shared" si="667"/>
        <v>ETC扣款</v>
      </c>
      <c r="J4210" s="344" t="str">
        <f ca="1" t="shared" si="668"/>
        <v>项目成本</v>
      </c>
      <c r="K4210" s="345">
        <f ca="1" t="shared" si="669"/>
        <v>0</v>
      </c>
      <c r="L4210" s="345">
        <f ca="1" t="shared" si="670"/>
        <v>10.1</v>
      </c>
      <c r="M4210" s="345">
        <f ca="1" t="shared" si="671"/>
        <v>26921.08</v>
      </c>
      <c r="N4210" s="345">
        <f ca="1" t="shared" si="672"/>
        <v>0</v>
      </c>
    </row>
    <row r="4211" ht="14.25" hidden="1" spans="1:14">
      <c r="A4211" s="334">
        <f>档案!A4210</f>
        <v>0</v>
      </c>
      <c r="B4211" s="334">
        <f ca="1" t="shared" si="665"/>
        <v>1</v>
      </c>
      <c r="D4211" s="334">
        <f ca="1" t="shared" si="673"/>
        <v>19</v>
      </c>
      <c r="E4211" s="327">
        <f ca="1" t="shared" si="674"/>
        <v>45</v>
      </c>
      <c r="F4211" s="327" t="str">
        <f ca="1">VLOOKUP(D4211,档案!A:C,3,FALSE)</f>
        <v>武汉彤烨</v>
      </c>
      <c r="G4211" s="338" t="str">
        <f ca="1">VLOOKUP(D4211,档案!A:B,2,FALSE)</f>
        <v>建设银行绿地支行0564</v>
      </c>
      <c r="H4211" s="328">
        <f ca="1" t="shared" si="666"/>
        <v>45684</v>
      </c>
      <c r="I4211" s="344" t="str">
        <f ca="1" t="shared" si="667"/>
        <v>ETC扣款</v>
      </c>
      <c r="J4211" s="344" t="str">
        <f ca="1" t="shared" si="668"/>
        <v>项目成本</v>
      </c>
      <c r="K4211" s="345">
        <f ca="1" t="shared" si="669"/>
        <v>0</v>
      </c>
      <c r="L4211" s="345">
        <f ca="1" t="shared" si="670"/>
        <v>10.1</v>
      </c>
      <c r="M4211" s="345">
        <f ca="1" t="shared" si="671"/>
        <v>26910.98</v>
      </c>
      <c r="N4211" s="345">
        <f ca="1" t="shared" si="672"/>
        <v>0</v>
      </c>
    </row>
    <row r="4212" ht="14.25" hidden="1" spans="1:14">
      <c r="A4212" s="334">
        <f>档案!A4211</f>
        <v>0</v>
      </c>
      <c r="B4212" s="334">
        <f ca="1" t="shared" si="665"/>
        <v>1</v>
      </c>
      <c r="D4212" s="334">
        <f ca="1" t="shared" si="673"/>
        <v>19</v>
      </c>
      <c r="E4212" s="327">
        <f ca="1" t="shared" si="674"/>
        <v>46</v>
      </c>
      <c r="F4212" s="327" t="str">
        <f ca="1">VLOOKUP(D4212,档案!A:C,3,FALSE)</f>
        <v>武汉彤烨</v>
      </c>
      <c r="G4212" s="338" t="str">
        <f ca="1">VLOOKUP(D4212,档案!A:B,2,FALSE)</f>
        <v>建设银行绿地支行0564</v>
      </c>
      <c r="H4212" s="328">
        <f ca="1" t="shared" si="666"/>
        <v>45694</v>
      </c>
      <c r="I4212" s="344" t="str">
        <f ca="1" t="shared" si="667"/>
        <v>ETC扣款</v>
      </c>
      <c r="J4212" s="344" t="str">
        <f ca="1" t="shared" si="668"/>
        <v>项目成本</v>
      </c>
      <c r="K4212" s="345">
        <f ca="1" t="shared" si="669"/>
        <v>0</v>
      </c>
      <c r="L4212" s="345">
        <f ca="1" t="shared" si="670"/>
        <v>10.1</v>
      </c>
      <c r="M4212" s="345">
        <f ca="1" t="shared" si="671"/>
        <v>26900.88</v>
      </c>
      <c r="N4212" s="345">
        <f ca="1" t="shared" si="672"/>
        <v>0</v>
      </c>
    </row>
    <row r="4213" ht="14.25" hidden="1" spans="1:14">
      <c r="A4213" s="334">
        <f>档案!A4212</f>
        <v>0</v>
      </c>
      <c r="B4213" s="334">
        <f ca="1" t="shared" si="665"/>
        <v>1</v>
      </c>
      <c r="D4213" s="334">
        <f ca="1" t="shared" si="673"/>
        <v>19</v>
      </c>
      <c r="E4213" s="327">
        <f ca="1" t="shared" si="674"/>
        <v>47</v>
      </c>
      <c r="F4213" s="327" t="str">
        <f ca="1">VLOOKUP(D4213,档案!A:C,3,FALSE)</f>
        <v>武汉彤烨</v>
      </c>
      <c r="G4213" s="338" t="str">
        <f ca="1">VLOOKUP(D4213,档案!A:B,2,FALSE)</f>
        <v>建设银行绿地支行0564</v>
      </c>
      <c r="H4213" s="328">
        <f ca="1" t="shared" si="666"/>
        <v>45694</v>
      </c>
      <c r="I4213" s="344" t="str">
        <f ca="1" t="shared" si="667"/>
        <v>ETC扣款</v>
      </c>
      <c r="J4213" s="344" t="str">
        <f ca="1" t="shared" si="668"/>
        <v>项目成本</v>
      </c>
      <c r="K4213" s="345">
        <f ca="1" t="shared" si="669"/>
        <v>0</v>
      </c>
      <c r="L4213" s="345">
        <f ca="1" t="shared" si="670"/>
        <v>10.1</v>
      </c>
      <c r="M4213" s="345">
        <f ca="1" t="shared" si="671"/>
        <v>26890.78</v>
      </c>
      <c r="N4213" s="345">
        <f ca="1" t="shared" si="672"/>
        <v>0</v>
      </c>
    </row>
    <row r="4214" ht="14.25" hidden="1" spans="1:14">
      <c r="A4214" s="334">
        <f>档案!A4213</f>
        <v>0</v>
      </c>
      <c r="B4214" s="334">
        <f ca="1" t="shared" si="665"/>
        <v>1</v>
      </c>
      <c r="D4214" s="334">
        <f ca="1" t="shared" si="673"/>
        <v>19</v>
      </c>
      <c r="E4214" s="327">
        <f ca="1" t="shared" si="674"/>
        <v>48</v>
      </c>
      <c r="F4214" s="327" t="str">
        <f ca="1">VLOOKUP(D4214,档案!A:C,3,FALSE)</f>
        <v>武汉彤烨</v>
      </c>
      <c r="G4214" s="338" t="str">
        <f ca="1">VLOOKUP(D4214,档案!A:B,2,FALSE)</f>
        <v>建设银行绿地支行0564</v>
      </c>
      <c r="H4214" s="328">
        <f ca="1" t="shared" si="666"/>
        <v>45696</v>
      </c>
      <c r="I4214" s="344" t="str">
        <f ca="1" t="shared" si="667"/>
        <v>ETC扣款</v>
      </c>
      <c r="J4214" s="344" t="str">
        <f ca="1" t="shared" si="668"/>
        <v>项目成本</v>
      </c>
      <c r="K4214" s="345">
        <f ca="1" t="shared" si="669"/>
        <v>0</v>
      </c>
      <c r="L4214" s="345">
        <f ca="1" t="shared" si="670"/>
        <v>10.1</v>
      </c>
      <c r="M4214" s="345">
        <f ca="1" t="shared" si="671"/>
        <v>26880.68</v>
      </c>
      <c r="N4214" s="345">
        <f ca="1" t="shared" si="672"/>
        <v>0</v>
      </c>
    </row>
    <row r="4215" ht="14.25" hidden="1" spans="1:14">
      <c r="A4215" s="334">
        <f>档案!A4214</f>
        <v>0</v>
      </c>
      <c r="B4215" s="334">
        <f ca="1" t="shared" si="665"/>
        <v>1</v>
      </c>
      <c r="D4215" s="334">
        <f ca="1" t="shared" si="673"/>
        <v>19</v>
      </c>
      <c r="E4215" s="327">
        <f ca="1" t="shared" si="674"/>
        <v>49</v>
      </c>
      <c r="F4215" s="327" t="str">
        <f ca="1">VLOOKUP(D4215,档案!A:C,3,FALSE)</f>
        <v>武汉彤烨</v>
      </c>
      <c r="G4215" s="338" t="str">
        <f ca="1">VLOOKUP(D4215,档案!A:B,2,FALSE)</f>
        <v>建设银行绿地支行0564</v>
      </c>
      <c r="H4215" s="328">
        <f ca="1" t="shared" si="666"/>
        <v>45697</v>
      </c>
      <c r="I4215" s="344" t="str">
        <f ca="1" t="shared" si="667"/>
        <v>网银服务费</v>
      </c>
      <c r="J4215" s="344" t="str">
        <f ca="1" t="shared" si="668"/>
        <v>付日常费用</v>
      </c>
      <c r="K4215" s="345">
        <f ca="1" t="shared" si="669"/>
        <v>0</v>
      </c>
      <c r="L4215" s="345">
        <f ca="1" t="shared" si="670"/>
        <v>600</v>
      </c>
      <c r="M4215" s="345">
        <f ca="1" t="shared" si="671"/>
        <v>26280.68</v>
      </c>
      <c r="N4215" s="345">
        <f ca="1" t="shared" si="672"/>
        <v>0</v>
      </c>
    </row>
    <row r="4216" ht="14.25" hidden="1" spans="1:14">
      <c r="A4216" s="334">
        <f>档案!A4215</f>
        <v>0</v>
      </c>
      <c r="B4216" s="334">
        <f ca="1" t="shared" si="665"/>
        <v>1</v>
      </c>
      <c r="D4216" s="334">
        <f ca="1" t="shared" si="673"/>
        <v>19</v>
      </c>
      <c r="E4216" s="327">
        <f ca="1" t="shared" si="674"/>
        <v>50</v>
      </c>
      <c r="F4216" s="327" t="str">
        <f ca="1">VLOOKUP(D4216,档案!A:C,3,FALSE)</f>
        <v>武汉彤烨</v>
      </c>
      <c r="G4216" s="338" t="str">
        <f ca="1">VLOOKUP(D4216,档案!A:B,2,FALSE)</f>
        <v>建设银行绿地支行0564</v>
      </c>
      <c r="H4216" s="328">
        <f ca="1" t="shared" si="666"/>
        <v>45700</v>
      </c>
      <c r="I4216" s="344" t="str">
        <f ca="1" t="shared" si="667"/>
        <v>ETC扣款</v>
      </c>
      <c r="J4216" s="344" t="str">
        <f ca="1" t="shared" si="668"/>
        <v>项目成本</v>
      </c>
      <c r="K4216" s="345">
        <f ca="1" t="shared" si="669"/>
        <v>0</v>
      </c>
      <c r="L4216" s="345">
        <f ca="1" t="shared" si="670"/>
        <v>10.1</v>
      </c>
      <c r="M4216" s="345">
        <f ca="1" t="shared" si="671"/>
        <v>26270.58</v>
      </c>
      <c r="N4216" s="345">
        <f ca="1" t="shared" si="672"/>
        <v>0</v>
      </c>
    </row>
    <row r="4217" ht="14.25" hidden="1" spans="1:14">
      <c r="A4217" s="334">
        <f>档案!A4216</f>
        <v>0</v>
      </c>
      <c r="B4217" s="334">
        <f ca="1" t="shared" si="665"/>
        <v>1</v>
      </c>
      <c r="D4217" s="334">
        <f ca="1" t="shared" si="673"/>
        <v>19</v>
      </c>
      <c r="E4217" s="327">
        <f ca="1" t="shared" si="674"/>
        <v>51</v>
      </c>
      <c r="F4217" s="327" t="str">
        <f ca="1">VLOOKUP(D4217,档案!A:C,3,FALSE)</f>
        <v>武汉彤烨</v>
      </c>
      <c r="G4217" s="338" t="str">
        <f ca="1">VLOOKUP(D4217,档案!A:B,2,FALSE)</f>
        <v>建设银行绿地支行0564</v>
      </c>
      <c r="H4217" s="328">
        <f ca="1" t="shared" si="666"/>
        <v>45702</v>
      </c>
      <c r="I4217" s="344" t="str">
        <f ca="1" t="shared" si="667"/>
        <v>ETC扣款</v>
      </c>
      <c r="J4217" s="344" t="str">
        <f ca="1" t="shared" si="668"/>
        <v>项目成本</v>
      </c>
      <c r="K4217" s="345">
        <f ca="1" t="shared" si="669"/>
        <v>0</v>
      </c>
      <c r="L4217" s="345">
        <f ca="1" t="shared" si="670"/>
        <v>10.1</v>
      </c>
      <c r="M4217" s="345">
        <f ca="1" t="shared" si="671"/>
        <v>26260.48</v>
      </c>
      <c r="N4217" s="345">
        <f ca="1" t="shared" si="672"/>
        <v>0</v>
      </c>
    </row>
    <row r="4218" ht="14.25" hidden="1" spans="1:14">
      <c r="A4218" s="334">
        <f>档案!A4217</f>
        <v>0</v>
      </c>
      <c r="B4218" s="334">
        <f ca="1" t="shared" si="665"/>
        <v>1</v>
      </c>
      <c r="D4218" s="334">
        <f ca="1" t="shared" si="673"/>
        <v>19</v>
      </c>
      <c r="E4218" s="327">
        <f ca="1" t="shared" si="674"/>
        <v>52</v>
      </c>
      <c r="F4218" s="327" t="str">
        <f ca="1">VLOOKUP(D4218,档案!A:C,3,FALSE)</f>
        <v>武汉彤烨</v>
      </c>
      <c r="G4218" s="338" t="str">
        <f ca="1">VLOOKUP(D4218,档案!A:B,2,FALSE)</f>
        <v>建设银行绿地支行0564</v>
      </c>
      <c r="H4218" s="328">
        <f ca="1" t="shared" si="666"/>
        <v>45705</v>
      </c>
      <c r="I4218" s="344" t="str">
        <f ca="1" t="shared" si="667"/>
        <v>ETC扣款</v>
      </c>
      <c r="J4218" s="344" t="str">
        <f ca="1" t="shared" si="668"/>
        <v>项目成本</v>
      </c>
      <c r="K4218" s="345">
        <f ca="1" t="shared" si="669"/>
        <v>0</v>
      </c>
      <c r="L4218" s="345">
        <f ca="1" t="shared" si="670"/>
        <v>10.1</v>
      </c>
      <c r="M4218" s="345">
        <f ca="1" t="shared" si="671"/>
        <v>26250.38</v>
      </c>
      <c r="N4218" s="345">
        <f ca="1" t="shared" si="672"/>
        <v>0</v>
      </c>
    </row>
    <row r="4219" ht="14.25" hidden="1" spans="1:14">
      <c r="A4219" s="334">
        <f>档案!A4218</f>
        <v>0</v>
      </c>
      <c r="B4219" s="334">
        <f ca="1" t="shared" si="665"/>
        <v>1</v>
      </c>
      <c r="D4219" s="334">
        <f ca="1" t="shared" si="673"/>
        <v>19</v>
      </c>
      <c r="E4219" s="327">
        <f ca="1" t="shared" si="674"/>
        <v>53</v>
      </c>
      <c r="F4219" s="327" t="str">
        <f ca="1">VLOOKUP(D4219,档案!A:C,3,FALSE)</f>
        <v>武汉彤烨</v>
      </c>
      <c r="G4219" s="338" t="str">
        <f ca="1">VLOOKUP(D4219,档案!A:B,2,FALSE)</f>
        <v>建设银行绿地支行0564</v>
      </c>
      <c r="H4219" s="328">
        <f ca="1" t="shared" si="666"/>
        <v>45706</v>
      </c>
      <c r="I4219" s="344" t="str">
        <f ca="1" t="shared" si="667"/>
        <v>ETC扣款</v>
      </c>
      <c r="J4219" s="344" t="str">
        <f ca="1" t="shared" si="668"/>
        <v>项目成本</v>
      </c>
      <c r="K4219" s="345">
        <f ca="1" t="shared" si="669"/>
        <v>0</v>
      </c>
      <c r="L4219" s="345">
        <f ca="1" t="shared" si="670"/>
        <v>10.1</v>
      </c>
      <c r="M4219" s="345">
        <f ca="1" t="shared" si="671"/>
        <v>26240.28</v>
      </c>
      <c r="N4219" s="345">
        <f ca="1" t="shared" si="672"/>
        <v>0</v>
      </c>
    </row>
    <row r="4220" ht="14.25" hidden="1" spans="1:14">
      <c r="A4220" s="334">
        <f>档案!A4219</f>
        <v>0</v>
      </c>
      <c r="B4220" s="334">
        <f ca="1" t="shared" si="665"/>
        <v>1</v>
      </c>
      <c r="D4220" s="334">
        <f ca="1" t="shared" si="673"/>
        <v>19</v>
      </c>
      <c r="E4220" s="327">
        <f ca="1" t="shared" si="674"/>
        <v>54</v>
      </c>
      <c r="F4220" s="327" t="str">
        <f ca="1">VLOOKUP(D4220,档案!A:C,3,FALSE)</f>
        <v>武汉彤烨</v>
      </c>
      <c r="G4220" s="338" t="str">
        <f ca="1">VLOOKUP(D4220,档案!A:B,2,FALSE)</f>
        <v>建设银行绿地支行0564</v>
      </c>
      <c r="H4220" s="328">
        <f ca="1" t="shared" si="666"/>
        <v>45706</v>
      </c>
      <c r="I4220" s="344" t="str">
        <f ca="1" t="shared" si="667"/>
        <v>ETC扣款</v>
      </c>
      <c r="J4220" s="344" t="str">
        <f ca="1" t="shared" si="668"/>
        <v>项目成本</v>
      </c>
      <c r="K4220" s="345">
        <f ca="1" t="shared" si="669"/>
        <v>0</v>
      </c>
      <c r="L4220" s="345">
        <f ca="1" t="shared" si="670"/>
        <v>10.1</v>
      </c>
      <c r="M4220" s="345">
        <f ca="1" t="shared" si="671"/>
        <v>26230.18</v>
      </c>
      <c r="N4220" s="345">
        <f ca="1" t="shared" si="672"/>
        <v>0</v>
      </c>
    </row>
    <row r="4221" ht="14.25" hidden="1" spans="1:14">
      <c r="A4221" s="334">
        <f>档案!A4220</f>
        <v>0</v>
      </c>
      <c r="B4221" s="334">
        <f ca="1" t="shared" si="665"/>
        <v>1</v>
      </c>
      <c r="D4221" s="334">
        <f ca="1" t="shared" si="673"/>
        <v>19</v>
      </c>
      <c r="E4221" s="327">
        <f ca="1" t="shared" si="674"/>
        <v>55</v>
      </c>
      <c r="F4221" s="327" t="str">
        <f ca="1">VLOOKUP(D4221,档案!A:C,3,FALSE)</f>
        <v>武汉彤烨</v>
      </c>
      <c r="G4221" s="338" t="str">
        <f ca="1">VLOOKUP(D4221,档案!A:B,2,FALSE)</f>
        <v>建设银行绿地支行0564</v>
      </c>
      <c r="H4221" s="328">
        <f ca="1" t="shared" si="666"/>
        <v>45707</v>
      </c>
      <c r="I4221" s="344" t="str">
        <f ca="1" t="shared" si="667"/>
        <v>ETC扣款</v>
      </c>
      <c r="J4221" s="344" t="str">
        <f ca="1" t="shared" si="668"/>
        <v>项目成本</v>
      </c>
      <c r="K4221" s="345">
        <f ca="1" t="shared" si="669"/>
        <v>0</v>
      </c>
      <c r="L4221" s="345">
        <f ca="1" t="shared" si="670"/>
        <v>10.1</v>
      </c>
      <c r="M4221" s="345">
        <f ca="1" t="shared" si="671"/>
        <v>26220.08</v>
      </c>
      <c r="N4221" s="345">
        <f ca="1" t="shared" si="672"/>
        <v>0</v>
      </c>
    </row>
    <row r="4222" ht="14.25" hidden="1" spans="1:14">
      <c r="A4222" s="334">
        <f>档案!A4221</f>
        <v>0</v>
      </c>
      <c r="B4222" s="334">
        <f ca="1" t="shared" si="665"/>
        <v>1</v>
      </c>
      <c r="D4222" s="334">
        <f ca="1" t="shared" si="673"/>
        <v>19</v>
      </c>
      <c r="E4222" s="327">
        <f ca="1" t="shared" si="674"/>
        <v>56</v>
      </c>
      <c r="F4222" s="327" t="str">
        <f ca="1">VLOOKUP(D4222,档案!A:C,3,FALSE)</f>
        <v>武汉彤烨</v>
      </c>
      <c r="G4222" s="338" t="str">
        <f ca="1">VLOOKUP(D4222,档案!A:B,2,FALSE)</f>
        <v>建设银行绿地支行0564</v>
      </c>
      <c r="H4222" s="328">
        <f ca="1" t="shared" si="666"/>
        <v>45711</v>
      </c>
      <c r="I4222" s="344" t="str">
        <f ca="1" t="shared" si="667"/>
        <v>ETC扣款</v>
      </c>
      <c r="J4222" s="344" t="str">
        <f ca="1" t="shared" si="668"/>
        <v>项目成本</v>
      </c>
      <c r="K4222" s="345">
        <f ca="1" t="shared" si="669"/>
        <v>0</v>
      </c>
      <c r="L4222" s="345">
        <f ca="1" t="shared" si="670"/>
        <v>10.1</v>
      </c>
      <c r="M4222" s="345">
        <f ca="1" t="shared" si="671"/>
        <v>26209.98</v>
      </c>
      <c r="N4222" s="345">
        <f ca="1" t="shared" si="672"/>
        <v>0</v>
      </c>
    </row>
    <row r="4223" ht="14.25" hidden="1" spans="1:14">
      <c r="A4223" s="334">
        <f>档案!A4222</f>
        <v>0</v>
      </c>
      <c r="B4223" s="334">
        <f ca="1" t="shared" si="665"/>
        <v>1</v>
      </c>
      <c r="D4223" s="334">
        <f ca="1" t="shared" si="673"/>
        <v>19</v>
      </c>
      <c r="E4223" s="327">
        <f ca="1" t="shared" si="674"/>
        <v>57</v>
      </c>
      <c r="F4223" s="327" t="str">
        <f ca="1">VLOOKUP(D4223,档案!A:C,3,FALSE)</f>
        <v>武汉彤烨</v>
      </c>
      <c r="G4223" s="338" t="str">
        <f ca="1">VLOOKUP(D4223,档案!A:B,2,FALSE)</f>
        <v>建设银行绿地支行0564</v>
      </c>
      <c r="H4223" s="328">
        <f ca="1" t="shared" si="666"/>
        <v>45713</v>
      </c>
      <c r="I4223" s="344" t="str">
        <f ca="1" t="shared" si="667"/>
        <v>ETC扣款</v>
      </c>
      <c r="J4223" s="344" t="str">
        <f ca="1" t="shared" si="668"/>
        <v>项目成本</v>
      </c>
      <c r="K4223" s="345">
        <f ca="1" t="shared" si="669"/>
        <v>0</v>
      </c>
      <c r="L4223" s="345">
        <f ca="1" t="shared" si="670"/>
        <v>18.64</v>
      </c>
      <c r="M4223" s="345">
        <f ca="1" t="shared" si="671"/>
        <v>26191.34</v>
      </c>
      <c r="N4223" s="345">
        <f ca="1" t="shared" si="672"/>
        <v>0</v>
      </c>
    </row>
    <row r="4224" ht="14.25" hidden="1" spans="1:14">
      <c r="A4224" s="334">
        <f>档案!A4223</f>
        <v>0</v>
      </c>
      <c r="B4224" s="334">
        <f ca="1" t="shared" si="665"/>
        <v>1</v>
      </c>
      <c r="D4224" s="334">
        <f ca="1" t="shared" si="673"/>
        <v>19</v>
      </c>
      <c r="E4224" s="327">
        <f ca="1" t="shared" si="674"/>
        <v>58</v>
      </c>
      <c r="F4224" s="327" t="str">
        <f ca="1">VLOOKUP(D4224,档案!A:C,3,FALSE)</f>
        <v>武汉彤烨</v>
      </c>
      <c r="G4224" s="338" t="str">
        <f ca="1">VLOOKUP(D4224,档案!A:B,2,FALSE)</f>
        <v>建设银行绿地支行0564</v>
      </c>
      <c r="H4224" s="328">
        <f ca="1" t="shared" si="666"/>
        <v>45713</v>
      </c>
      <c r="I4224" s="344" t="str">
        <f ca="1" t="shared" si="667"/>
        <v>综合部蒋霞用款武汉彤烨2月人员社保--公司</v>
      </c>
      <c r="J4224" s="344" t="str">
        <f ca="1" t="shared" si="668"/>
        <v>付日常费用</v>
      </c>
      <c r="K4224" s="345">
        <f ca="1" t="shared" si="669"/>
        <v>0</v>
      </c>
      <c r="L4224" s="345">
        <f ca="1" t="shared" si="670"/>
        <v>1620.35</v>
      </c>
      <c r="M4224" s="345">
        <f ca="1" t="shared" si="671"/>
        <v>24570.99</v>
      </c>
      <c r="N4224" s="345">
        <f ca="1" t="shared" si="672"/>
        <v>0</v>
      </c>
    </row>
    <row r="4225" ht="14.25" hidden="1" spans="1:14">
      <c r="A4225" s="334">
        <f>档案!A4224</f>
        <v>0</v>
      </c>
      <c r="B4225" s="334">
        <f ca="1" t="shared" si="665"/>
        <v>1</v>
      </c>
      <c r="D4225" s="334">
        <f ca="1" t="shared" si="673"/>
        <v>19</v>
      </c>
      <c r="E4225" s="327">
        <f ca="1" t="shared" si="674"/>
        <v>59</v>
      </c>
      <c r="F4225" s="327" t="str">
        <f ca="1">VLOOKUP(D4225,档案!A:C,3,FALSE)</f>
        <v>武汉彤烨</v>
      </c>
      <c r="G4225" s="338" t="str">
        <f ca="1">VLOOKUP(D4225,档案!A:B,2,FALSE)</f>
        <v>建设银行绿地支行0564</v>
      </c>
      <c r="H4225" s="328">
        <f ca="1" t="shared" si="666"/>
        <v>45716</v>
      </c>
      <c r="I4225" s="344" t="str">
        <f ca="1" t="shared" si="667"/>
        <v>ETC扣款</v>
      </c>
      <c r="J4225" s="344" t="str">
        <f ca="1" t="shared" si="668"/>
        <v>项目成本</v>
      </c>
      <c r="K4225" s="345">
        <f ca="1" t="shared" si="669"/>
        <v>0</v>
      </c>
      <c r="L4225" s="345">
        <f ca="1" t="shared" si="670"/>
        <v>10.1</v>
      </c>
      <c r="M4225" s="345">
        <f ca="1" t="shared" si="671"/>
        <v>24560.89</v>
      </c>
      <c r="N4225" s="345">
        <f ca="1" t="shared" si="672"/>
        <v>0</v>
      </c>
    </row>
    <row r="4226" ht="14.25" hidden="1" spans="1:14">
      <c r="A4226" s="334">
        <f>档案!A4225</f>
        <v>0</v>
      </c>
      <c r="B4226" s="334">
        <f ca="1" t="shared" si="665"/>
        <v>1</v>
      </c>
      <c r="D4226" s="334">
        <f ca="1" t="shared" si="673"/>
        <v>19</v>
      </c>
      <c r="E4226" s="327">
        <f ca="1" t="shared" si="674"/>
        <v>60</v>
      </c>
      <c r="F4226" s="327" t="str">
        <f ca="1">VLOOKUP(D4226,档案!A:C,3,FALSE)</f>
        <v>武汉彤烨</v>
      </c>
      <c r="G4226" s="338" t="str">
        <f ca="1">VLOOKUP(D4226,档案!A:B,2,FALSE)</f>
        <v>建设银行绿地支行0564</v>
      </c>
      <c r="H4226" s="328">
        <f ca="1" t="shared" si="666"/>
        <v>45716</v>
      </c>
      <c r="I4226" s="344" t="str">
        <f ca="1" t="shared" si="667"/>
        <v>ETC扣款</v>
      </c>
      <c r="J4226" s="344" t="str">
        <f ca="1" t="shared" si="668"/>
        <v>项目成本</v>
      </c>
      <c r="K4226" s="345">
        <f ca="1" t="shared" si="669"/>
        <v>0</v>
      </c>
      <c r="L4226" s="345">
        <f ca="1" t="shared" si="670"/>
        <v>10.1</v>
      </c>
      <c r="M4226" s="345">
        <f ca="1" t="shared" si="671"/>
        <v>24550.79</v>
      </c>
      <c r="N4226" s="345">
        <f ca="1" t="shared" si="672"/>
        <v>0</v>
      </c>
    </row>
    <row r="4227" ht="14.25" hidden="1" spans="1:14">
      <c r="A4227" s="334">
        <f>档案!A4226</f>
        <v>0</v>
      </c>
      <c r="B4227" s="334">
        <f ca="1" t="shared" ref="B4227:B4290" si="675">COUNTA(INDIRECT("'"&amp;A4227&amp;"'!a:a"))</f>
        <v>1</v>
      </c>
      <c r="D4227" s="334">
        <f ca="1" t="shared" si="673"/>
        <v>19</v>
      </c>
      <c r="E4227" s="327">
        <f ca="1" t="shared" si="674"/>
        <v>61</v>
      </c>
      <c r="F4227" s="327" t="str">
        <f ca="1">VLOOKUP(D4227,档案!A:C,3,FALSE)</f>
        <v>武汉彤烨</v>
      </c>
      <c r="G4227" s="338" t="str">
        <f ca="1">VLOOKUP(D4227,档案!A:B,2,FALSE)</f>
        <v>建设银行绿地支行0564</v>
      </c>
      <c r="H4227" s="328">
        <f ca="1" t="shared" ref="H4227:H4290" si="676">INDEX(INDIRECT("'"&amp;$D4227&amp;"'!A:g"),$E4227,COLUMN()-7)</f>
        <v>45716</v>
      </c>
      <c r="I4227" s="344" t="str">
        <f ca="1" t="shared" ref="I4227:I4290" si="677">INDEX(INDIRECT("'"&amp;$D4227&amp;"'!A:g"),$E4227,COLUMN()-7)</f>
        <v>ETC扣款</v>
      </c>
      <c r="J4227" s="344" t="str">
        <f ca="1" t="shared" ref="J4227:J4290" si="678">INDEX(INDIRECT("'"&amp;$D4227&amp;"'!A:g"),$E4227,COLUMN()-7)</f>
        <v>项目成本</v>
      </c>
      <c r="K4227" s="345">
        <f ca="1" t="shared" ref="K4227:K4290" si="679">INDEX(INDIRECT("'"&amp;$D4227&amp;"'!A:g"),$E4227,COLUMN()-7)</f>
        <v>0</v>
      </c>
      <c r="L4227" s="345">
        <f ca="1" t="shared" ref="L4227:L4290" si="680">INDEX(INDIRECT("'"&amp;$D4227&amp;"'!A:g"),$E4227,COLUMN()-7)</f>
        <v>10.1</v>
      </c>
      <c r="M4227" s="345">
        <f ca="1" t="shared" ref="M4227:M4290" si="681">INDEX(INDIRECT("'"&amp;$D4227&amp;"'!A:g"),$E4227,COLUMN()-7)</f>
        <v>24540.69</v>
      </c>
      <c r="N4227" s="345">
        <f ca="1" t="shared" ref="N4227:N4290" si="682">INDEX(INDIRECT("'"&amp;$D4227&amp;"'!A:g"),$E4227,COLUMN()-7)</f>
        <v>0</v>
      </c>
    </row>
    <row r="4228" ht="14.25" hidden="1" spans="1:14">
      <c r="A4228" s="334">
        <f>档案!A4227</f>
        <v>0</v>
      </c>
      <c r="B4228" s="334">
        <f ca="1" t="shared" si="675"/>
        <v>1</v>
      </c>
      <c r="D4228" s="334">
        <f ca="1" t="shared" ref="D4228:D4291" si="683">IF(E4227&gt;=VLOOKUP(D4227,A:B,2,FALSE),D4227+1,D4227)</f>
        <v>19</v>
      </c>
      <c r="E4228" s="327">
        <f ca="1" t="shared" ref="E4228:E4291" si="684">IF(E4227&gt;=VLOOKUP(D4227,A:B,2,FALSE),3,E4227+1)</f>
        <v>62</v>
      </c>
      <c r="F4228" s="327" t="str">
        <f ca="1">VLOOKUP(D4228,档案!A:C,3,FALSE)</f>
        <v>武汉彤烨</v>
      </c>
      <c r="G4228" s="338" t="str">
        <f ca="1">VLOOKUP(D4228,档案!A:B,2,FALSE)</f>
        <v>建设银行绿地支行0564</v>
      </c>
      <c r="H4228" s="328">
        <f ca="1" t="shared" si="676"/>
        <v>45717</v>
      </c>
      <c r="I4228" s="344" t="str">
        <f ca="1" t="shared" si="677"/>
        <v>ETC扣款</v>
      </c>
      <c r="J4228" s="344" t="str">
        <f ca="1" t="shared" si="678"/>
        <v>项目成本</v>
      </c>
      <c r="K4228" s="345">
        <f ca="1" t="shared" si="679"/>
        <v>0</v>
      </c>
      <c r="L4228" s="345">
        <f ca="1" t="shared" si="680"/>
        <v>10.1</v>
      </c>
      <c r="M4228" s="345">
        <f ca="1" t="shared" si="681"/>
        <v>24530.59</v>
      </c>
      <c r="N4228" s="345">
        <f ca="1" t="shared" si="682"/>
        <v>0</v>
      </c>
    </row>
    <row r="4229" ht="14.25" hidden="1" spans="1:14">
      <c r="A4229" s="334">
        <f>档案!A4228</f>
        <v>0</v>
      </c>
      <c r="B4229" s="334">
        <f ca="1" t="shared" si="675"/>
        <v>1</v>
      </c>
      <c r="D4229" s="334">
        <f ca="1" t="shared" si="683"/>
        <v>19</v>
      </c>
      <c r="E4229" s="327">
        <f ca="1" t="shared" si="684"/>
        <v>63</v>
      </c>
      <c r="F4229" s="327" t="str">
        <f ca="1">VLOOKUP(D4229,档案!A:C,3,FALSE)</f>
        <v>武汉彤烨</v>
      </c>
      <c r="G4229" s="338" t="str">
        <f ca="1">VLOOKUP(D4229,档案!A:B,2,FALSE)</f>
        <v>建设银行绿地支行0564</v>
      </c>
      <c r="H4229" s="328">
        <f ca="1" t="shared" si="676"/>
        <v>45718</v>
      </c>
      <c r="I4229" s="344" t="str">
        <f ca="1" t="shared" si="677"/>
        <v>ETC扣款</v>
      </c>
      <c r="J4229" s="344" t="str">
        <f ca="1" t="shared" si="678"/>
        <v>项目成本</v>
      </c>
      <c r="K4229" s="345">
        <f ca="1" t="shared" si="679"/>
        <v>0</v>
      </c>
      <c r="L4229" s="345">
        <f ca="1" t="shared" si="680"/>
        <v>10.1</v>
      </c>
      <c r="M4229" s="345">
        <f ca="1" t="shared" si="681"/>
        <v>24520.49</v>
      </c>
      <c r="N4229" s="345">
        <f ca="1" t="shared" si="682"/>
        <v>0</v>
      </c>
    </row>
    <row r="4230" ht="14.25" hidden="1" spans="1:14">
      <c r="A4230" s="334">
        <f>档案!A4229</f>
        <v>0</v>
      </c>
      <c r="B4230" s="334">
        <f ca="1" t="shared" si="675"/>
        <v>1</v>
      </c>
      <c r="D4230" s="334">
        <f ca="1" t="shared" si="683"/>
        <v>19</v>
      </c>
      <c r="E4230" s="327">
        <f ca="1" t="shared" si="684"/>
        <v>64</v>
      </c>
      <c r="F4230" s="327" t="str">
        <f ca="1">VLOOKUP(D4230,档案!A:C,3,FALSE)</f>
        <v>武汉彤烨</v>
      </c>
      <c r="G4230" s="338" t="str">
        <f ca="1">VLOOKUP(D4230,档案!A:B,2,FALSE)</f>
        <v>建设银行绿地支行0564</v>
      </c>
      <c r="H4230" s="328">
        <f ca="1" t="shared" si="676"/>
        <v>45720</v>
      </c>
      <c r="I4230" s="344" t="str">
        <f ca="1" t="shared" si="677"/>
        <v>ETC扣款</v>
      </c>
      <c r="J4230" s="344" t="str">
        <f ca="1" t="shared" si="678"/>
        <v>项目成本</v>
      </c>
      <c r="K4230" s="345">
        <f ca="1" t="shared" si="679"/>
        <v>0</v>
      </c>
      <c r="L4230" s="345">
        <f ca="1" t="shared" si="680"/>
        <v>10.1</v>
      </c>
      <c r="M4230" s="345">
        <f ca="1" t="shared" si="681"/>
        <v>24510.39</v>
      </c>
      <c r="N4230" s="345">
        <f ca="1" t="shared" si="682"/>
        <v>0</v>
      </c>
    </row>
    <row r="4231" ht="14.25" hidden="1" spans="1:14">
      <c r="A4231" s="334">
        <f>档案!A4230</f>
        <v>0</v>
      </c>
      <c r="B4231" s="334">
        <f ca="1" t="shared" si="675"/>
        <v>1</v>
      </c>
      <c r="D4231" s="334">
        <f ca="1" t="shared" si="683"/>
        <v>19</v>
      </c>
      <c r="E4231" s="327">
        <f ca="1" t="shared" si="684"/>
        <v>65</v>
      </c>
      <c r="F4231" s="327" t="str">
        <f ca="1">VLOOKUP(D4231,档案!A:C,3,FALSE)</f>
        <v>武汉彤烨</v>
      </c>
      <c r="G4231" s="338" t="str">
        <f ca="1">VLOOKUP(D4231,档案!A:B,2,FALSE)</f>
        <v>建设银行绿地支行0564</v>
      </c>
      <c r="H4231" s="328">
        <f ca="1" t="shared" si="676"/>
        <v>45722</v>
      </c>
      <c r="I4231" s="344" t="str">
        <f ca="1" t="shared" si="677"/>
        <v>ETC扣款</v>
      </c>
      <c r="J4231" s="344" t="str">
        <f ca="1" t="shared" si="678"/>
        <v>项目成本</v>
      </c>
      <c r="K4231" s="345">
        <f ca="1" t="shared" si="679"/>
        <v>0</v>
      </c>
      <c r="L4231" s="345">
        <f ca="1" t="shared" si="680"/>
        <v>21.7</v>
      </c>
      <c r="M4231" s="345">
        <f ca="1" t="shared" si="681"/>
        <v>24488.69</v>
      </c>
      <c r="N4231" s="345">
        <f ca="1" t="shared" si="682"/>
        <v>0</v>
      </c>
    </row>
    <row r="4232" ht="14.25" hidden="1" spans="1:14">
      <c r="A4232" s="334">
        <f>档案!A4231</f>
        <v>0</v>
      </c>
      <c r="B4232" s="334">
        <f ca="1" t="shared" si="675"/>
        <v>1</v>
      </c>
      <c r="D4232" s="334">
        <f ca="1" t="shared" si="683"/>
        <v>19</v>
      </c>
      <c r="E4232" s="327">
        <f ca="1" t="shared" si="684"/>
        <v>66</v>
      </c>
      <c r="F4232" s="327" t="str">
        <f ca="1">VLOOKUP(D4232,档案!A:C,3,FALSE)</f>
        <v>武汉彤烨</v>
      </c>
      <c r="G4232" s="338" t="str">
        <f ca="1">VLOOKUP(D4232,档案!A:B,2,FALSE)</f>
        <v>建设银行绿地支行0564</v>
      </c>
      <c r="H4232" s="328">
        <f ca="1" t="shared" si="676"/>
        <v>45724</v>
      </c>
      <c r="I4232" s="344" t="str">
        <f ca="1" t="shared" si="677"/>
        <v>ETC扣款</v>
      </c>
      <c r="J4232" s="344" t="str">
        <f ca="1" t="shared" si="678"/>
        <v>项目成本</v>
      </c>
      <c r="K4232" s="345">
        <f ca="1" t="shared" si="679"/>
        <v>0</v>
      </c>
      <c r="L4232" s="345">
        <f ca="1" t="shared" si="680"/>
        <v>10.1</v>
      </c>
      <c r="M4232" s="345">
        <f ca="1" t="shared" si="681"/>
        <v>24478.59</v>
      </c>
      <c r="N4232" s="345">
        <f ca="1" t="shared" si="682"/>
        <v>0</v>
      </c>
    </row>
    <row r="4233" ht="14.25" hidden="1" spans="1:14">
      <c r="A4233" s="334">
        <f>档案!A4232</f>
        <v>0</v>
      </c>
      <c r="B4233" s="334">
        <f ca="1" t="shared" si="675"/>
        <v>1</v>
      </c>
      <c r="D4233" s="334">
        <f ca="1" t="shared" si="683"/>
        <v>19</v>
      </c>
      <c r="E4233" s="327">
        <f ca="1" t="shared" si="684"/>
        <v>67</v>
      </c>
      <c r="F4233" s="327" t="str">
        <f ca="1">VLOOKUP(D4233,档案!A:C,3,FALSE)</f>
        <v>武汉彤烨</v>
      </c>
      <c r="G4233" s="338" t="str">
        <f ca="1">VLOOKUP(D4233,档案!A:B,2,FALSE)</f>
        <v>建设银行绿地支行0564</v>
      </c>
      <c r="H4233" s="328">
        <f ca="1" t="shared" si="676"/>
        <v>45724</v>
      </c>
      <c r="I4233" s="344" t="str">
        <f ca="1" t="shared" si="677"/>
        <v>ETC扣款</v>
      </c>
      <c r="J4233" s="344" t="str">
        <f ca="1" t="shared" si="678"/>
        <v>项目成本</v>
      </c>
      <c r="K4233" s="345">
        <f ca="1" t="shared" si="679"/>
        <v>0</v>
      </c>
      <c r="L4233" s="345">
        <f ca="1" t="shared" si="680"/>
        <v>10.1</v>
      </c>
      <c r="M4233" s="345">
        <f ca="1" t="shared" si="681"/>
        <v>24468.49</v>
      </c>
      <c r="N4233" s="345">
        <f ca="1" t="shared" si="682"/>
        <v>0</v>
      </c>
    </row>
    <row r="4234" ht="14.25" hidden="1" spans="1:14">
      <c r="A4234" s="334">
        <f>档案!A4233</f>
        <v>0</v>
      </c>
      <c r="B4234" s="334">
        <f ca="1" t="shared" si="675"/>
        <v>1</v>
      </c>
      <c r="D4234" s="334">
        <f ca="1" t="shared" si="683"/>
        <v>19</v>
      </c>
      <c r="E4234" s="327">
        <f ca="1" t="shared" si="684"/>
        <v>68</v>
      </c>
      <c r="F4234" s="327" t="str">
        <f ca="1">VLOOKUP(D4234,档案!A:C,3,FALSE)</f>
        <v>武汉彤烨</v>
      </c>
      <c r="G4234" s="338" t="str">
        <f ca="1">VLOOKUP(D4234,档案!A:B,2,FALSE)</f>
        <v>建设银行绿地支行0564</v>
      </c>
      <c r="H4234" s="328">
        <f ca="1" t="shared" si="676"/>
        <v>45727</v>
      </c>
      <c r="I4234" s="344" t="str">
        <f ca="1" t="shared" si="677"/>
        <v>ETC扣款</v>
      </c>
      <c r="J4234" s="344" t="str">
        <f ca="1" t="shared" si="678"/>
        <v>项目成本</v>
      </c>
      <c r="K4234" s="345">
        <f ca="1" t="shared" si="679"/>
        <v>0</v>
      </c>
      <c r="L4234" s="345">
        <f ca="1" t="shared" si="680"/>
        <v>10.1</v>
      </c>
      <c r="M4234" s="345">
        <f ca="1" t="shared" si="681"/>
        <v>24458.39</v>
      </c>
      <c r="N4234" s="345">
        <f ca="1" t="shared" si="682"/>
        <v>0</v>
      </c>
    </row>
    <row r="4235" ht="14.25" hidden="1" spans="1:14">
      <c r="A4235" s="334">
        <f>档案!A4234</f>
        <v>0</v>
      </c>
      <c r="B4235" s="334">
        <f ca="1" t="shared" si="675"/>
        <v>1</v>
      </c>
      <c r="D4235" s="334">
        <f ca="1" t="shared" si="683"/>
        <v>19</v>
      </c>
      <c r="E4235" s="327">
        <f ca="1" t="shared" si="684"/>
        <v>69</v>
      </c>
      <c r="F4235" s="327" t="str">
        <f ca="1">VLOOKUP(D4235,档案!A:C,3,FALSE)</f>
        <v>武汉彤烨</v>
      </c>
      <c r="G4235" s="338" t="str">
        <f ca="1">VLOOKUP(D4235,档案!A:B,2,FALSE)</f>
        <v>建设银行绿地支行0564</v>
      </c>
      <c r="H4235" s="328">
        <f ca="1" t="shared" si="676"/>
        <v>45727</v>
      </c>
      <c r="I4235" s="344" t="str">
        <f ca="1" t="shared" si="677"/>
        <v>ETC扣款</v>
      </c>
      <c r="J4235" s="344" t="str">
        <f ca="1" t="shared" si="678"/>
        <v>项目成本</v>
      </c>
      <c r="K4235" s="345">
        <f ca="1" t="shared" si="679"/>
        <v>0</v>
      </c>
      <c r="L4235" s="345">
        <f ca="1" t="shared" si="680"/>
        <v>10.1</v>
      </c>
      <c r="M4235" s="345">
        <f ca="1" t="shared" si="681"/>
        <v>24448.29</v>
      </c>
      <c r="N4235" s="345">
        <f ca="1" t="shared" si="682"/>
        <v>0</v>
      </c>
    </row>
    <row r="4236" ht="14.25" hidden="1" spans="1:14">
      <c r="A4236" s="334">
        <f>档案!A4235</f>
        <v>0</v>
      </c>
      <c r="B4236" s="334">
        <f ca="1" t="shared" si="675"/>
        <v>1</v>
      </c>
      <c r="D4236" s="334">
        <f ca="1" t="shared" si="683"/>
        <v>19</v>
      </c>
      <c r="E4236" s="327">
        <f ca="1" t="shared" si="684"/>
        <v>70</v>
      </c>
      <c r="F4236" s="327" t="str">
        <f ca="1">VLOOKUP(D4236,档案!A:C,3,FALSE)</f>
        <v>武汉彤烨</v>
      </c>
      <c r="G4236" s="338" t="str">
        <f ca="1">VLOOKUP(D4236,档案!A:B,2,FALSE)</f>
        <v>建设银行绿地支行0564</v>
      </c>
      <c r="H4236" s="328">
        <f ca="1" t="shared" si="676"/>
        <v>45728</v>
      </c>
      <c r="I4236" s="344" t="str">
        <f ca="1" t="shared" si="677"/>
        <v>ETC扣款</v>
      </c>
      <c r="J4236" s="344" t="str">
        <f ca="1" t="shared" si="678"/>
        <v>项目成本</v>
      </c>
      <c r="K4236" s="345">
        <f ca="1" t="shared" si="679"/>
        <v>0</v>
      </c>
      <c r="L4236" s="345">
        <f ca="1" t="shared" si="680"/>
        <v>29.45</v>
      </c>
      <c r="M4236" s="345">
        <f ca="1" t="shared" si="681"/>
        <v>24418.84</v>
      </c>
      <c r="N4236" s="345">
        <f ca="1" t="shared" si="682"/>
        <v>0</v>
      </c>
    </row>
    <row r="4237" ht="14.25" hidden="1" spans="1:14">
      <c r="A4237" s="334">
        <f>档案!A4236</f>
        <v>0</v>
      </c>
      <c r="B4237" s="334">
        <f ca="1" t="shared" si="675"/>
        <v>1</v>
      </c>
      <c r="D4237" s="334">
        <f ca="1" t="shared" si="683"/>
        <v>19</v>
      </c>
      <c r="E4237" s="327">
        <f ca="1" t="shared" si="684"/>
        <v>71</v>
      </c>
      <c r="F4237" s="327" t="str">
        <f ca="1">VLOOKUP(D4237,档案!A:C,3,FALSE)</f>
        <v>武汉彤烨</v>
      </c>
      <c r="G4237" s="338" t="str">
        <f ca="1">VLOOKUP(D4237,档案!A:B,2,FALSE)</f>
        <v>建设银行绿地支行0564</v>
      </c>
      <c r="H4237" s="328">
        <f ca="1" t="shared" si="676"/>
        <v>45728</v>
      </c>
      <c r="I4237" s="344" t="str">
        <f ca="1" t="shared" si="677"/>
        <v>ETC扣款</v>
      </c>
      <c r="J4237" s="344" t="str">
        <f ca="1" t="shared" si="678"/>
        <v>项目成本</v>
      </c>
      <c r="K4237" s="345">
        <f ca="1" t="shared" si="679"/>
        <v>0</v>
      </c>
      <c r="L4237" s="345">
        <f ca="1" t="shared" si="680"/>
        <v>54.78</v>
      </c>
      <c r="M4237" s="345">
        <f ca="1" t="shared" si="681"/>
        <v>24364.06</v>
      </c>
      <c r="N4237" s="345">
        <f ca="1" t="shared" si="682"/>
        <v>0</v>
      </c>
    </row>
    <row r="4238" ht="14.25" hidden="1" spans="1:14">
      <c r="A4238" s="334">
        <f>档案!A4237</f>
        <v>0</v>
      </c>
      <c r="B4238" s="334">
        <f ca="1" t="shared" si="675"/>
        <v>1</v>
      </c>
      <c r="D4238" s="334">
        <f ca="1" t="shared" si="683"/>
        <v>19</v>
      </c>
      <c r="E4238" s="327">
        <f ca="1" t="shared" si="684"/>
        <v>72</v>
      </c>
      <c r="F4238" s="327" t="str">
        <f ca="1">VLOOKUP(D4238,档案!A:C,3,FALSE)</f>
        <v>武汉彤烨</v>
      </c>
      <c r="G4238" s="338" t="str">
        <f ca="1">VLOOKUP(D4238,档案!A:B,2,FALSE)</f>
        <v>建设银行绿地支行0564</v>
      </c>
      <c r="H4238" s="328">
        <f ca="1" t="shared" si="676"/>
        <v>45728</v>
      </c>
      <c r="I4238" s="344" t="str">
        <f ca="1" t="shared" si="677"/>
        <v>ETC扣款</v>
      </c>
      <c r="J4238" s="344" t="str">
        <f ca="1" t="shared" si="678"/>
        <v>项目成本</v>
      </c>
      <c r="K4238" s="345">
        <f ca="1" t="shared" si="679"/>
        <v>0</v>
      </c>
      <c r="L4238" s="345">
        <f ca="1" t="shared" si="680"/>
        <v>33.97</v>
      </c>
      <c r="M4238" s="345">
        <f ca="1" t="shared" si="681"/>
        <v>24330.09</v>
      </c>
      <c r="N4238" s="345">
        <f ca="1" t="shared" si="682"/>
        <v>0</v>
      </c>
    </row>
    <row r="4239" ht="14.25" hidden="1" spans="1:14">
      <c r="A4239" s="334">
        <f>档案!A4238</f>
        <v>0</v>
      </c>
      <c r="B4239" s="334">
        <f ca="1" t="shared" si="675"/>
        <v>1</v>
      </c>
      <c r="D4239" s="334">
        <f ca="1" t="shared" si="683"/>
        <v>19</v>
      </c>
      <c r="E4239" s="327">
        <f ca="1" t="shared" si="684"/>
        <v>73</v>
      </c>
      <c r="F4239" s="327" t="str">
        <f ca="1">VLOOKUP(D4239,档案!A:C,3,FALSE)</f>
        <v>武汉彤烨</v>
      </c>
      <c r="G4239" s="338" t="str">
        <f ca="1">VLOOKUP(D4239,档案!A:B,2,FALSE)</f>
        <v>建设银行绿地支行0564</v>
      </c>
      <c r="H4239" s="328">
        <f ca="1" t="shared" si="676"/>
        <v>45737</v>
      </c>
      <c r="I4239" s="344" t="str">
        <f ca="1" t="shared" si="677"/>
        <v>银行利息结息收入</v>
      </c>
      <c r="J4239" s="344" t="str">
        <f ca="1" t="shared" si="678"/>
        <v>其他收款</v>
      </c>
      <c r="K4239" s="345">
        <f ca="1" t="shared" si="679"/>
        <v>4.79</v>
      </c>
      <c r="L4239" s="345">
        <f ca="1" t="shared" si="680"/>
        <v>0</v>
      </c>
      <c r="M4239" s="345">
        <f ca="1" t="shared" si="681"/>
        <v>24334.88</v>
      </c>
      <c r="N4239" s="345">
        <f ca="1" t="shared" si="682"/>
        <v>0</v>
      </c>
    </row>
    <row r="4240" ht="14.25" hidden="1" spans="1:14">
      <c r="A4240" s="334">
        <f>档案!A4239</f>
        <v>0</v>
      </c>
      <c r="B4240" s="334">
        <f ca="1" t="shared" si="675"/>
        <v>1</v>
      </c>
      <c r="D4240" s="334">
        <f ca="1" t="shared" si="683"/>
        <v>19</v>
      </c>
      <c r="E4240" s="327">
        <f ca="1" t="shared" si="684"/>
        <v>74</v>
      </c>
      <c r="F4240" s="327" t="str">
        <f ca="1">VLOOKUP(D4240,档案!A:C,3,FALSE)</f>
        <v>武汉彤烨</v>
      </c>
      <c r="G4240" s="338" t="str">
        <f ca="1">VLOOKUP(D4240,档案!A:B,2,FALSE)</f>
        <v>建设银行绿地支行0564</v>
      </c>
      <c r="H4240" s="328">
        <f ca="1" t="shared" si="676"/>
        <v>45741</v>
      </c>
      <c r="I4240" s="344" t="str">
        <f ca="1" t="shared" si="677"/>
        <v>ETC扣款</v>
      </c>
      <c r="J4240" s="344" t="str">
        <f ca="1" t="shared" si="678"/>
        <v>项目成本</v>
      </c>
      <c r="K4240" s="345">
        <f ca="1" t="shared" si="679"/>
        <v>0</v>
      </c>
      <c r="L4240" s="345">
        <f ca="1" t="shared" si="680"/>
        <v>18.64</v>
      </c>
      <c r="M4240" s="345">
        <f ca="1" t="shared" si="681"/>
        <v>24316.24</v>
      </c>
      <c r="N4240" s="345">
        <f ca="1" t="shared" si="682"/>
        <v>0</v>
      </c>
    </row>
    <row r="4241" ht="14.25" hidden="1" spans="1:14">
      <c r="A4241" s="334">
        <f>档案!A4240</f>
        <v>0</v>
      </c>
      <c r="B4241" s="334">
        <f ca="1" t="shared" si="675"/>
        <v>1</v>
      </c>
      <c r="D4241" s="334">
        <f ca="1" t="shared" si="683"/>
        <v>19</v>
      </c>
      <c r="E4241" s="327">
        <f ca="1" t="shared" si="684"/>
        <v>75</v>
      </c>
      <c r="F4241" s="327" t="str">
        <f ca="1">VLOOKUP(D4241,档案!A:C,3,FALSE)</f>
        <v>武汉彤烨</v>
      </c>
      <c r="G4241" s="338" t="str">
        <f ca="1">VLOOKUP(D4241,档案!A:B,2,FALSE)</f>
        <v>建设银行绿地支行0564</v>
      </c>
      <c r="H4241" s="328">
        <f ca="1" t="shared" si="676"/>
        <v>45741</v>
      </c>
      <c r="I4241" s="344" t="str">
        <f ca="1" t="shared" si="677"/>
        <v>ETC扣款</v>
      </c>
      <c r="J4241" s="344" t="str">
        <f ca="1" t="shared" si="678"/>
        <v>项目成本</v>
      </c>
      <c r="K4241" s="345">
        <f ca="1" t="shared" si="679"/>
        <v>0</v>
      </c>
      <c r="L4241" s="345">
        <f ca="1" t="shared" si="680"/>
        <v>81.42</v>
      </c>
      <c r="M4241" s="345">
        <f ca="1" t="shared" si="681"/>
        <v>24234.82</v>
      </c>
      <c r="N4241" s="345">
        <f ca="1" t="shared" si="682"/>
        <v>0</v>
      </c>
    </row>
    <row r="4242" ht="14.25" hidden="1" spans="1:14">
      <c r="A4242" s="334">
        <f>档案!A4241</f>
        <v>0</v>
      </c>
      <c r="B4242" s="334">
        <f ca="1" t="shared" si="675"/>
        <v>1</v>
      </c>
      <c r="D4242" s="334">
        <f ca="1" t="shared" si="683"/>
        <v>19</v>
      </c>
      <c r="E4242" s="327">
        <f ca="1" t="shared" si="684"/>
        <v>76</v>
      </c>
      <c r="F4242" s="327" t="str">
        <f ca="1">VLOOKUP(D4242,档案!A:C,3,FALSE)</f>
        <v>武汉彤烨</v>
      </c>
      <c r="G4242" s="338" t="str">
        <f ca="1">VLOOKUP(D4242,档案!A:B,2,FALSE)</f>
        <v>建设银行绿地支行0564</v>
      </c>
      <c r="H4242" s="328">
        <f ca="1" t="shared" si="676"/>
        <v>45741</v>
      </c>
      <c r="I4242" s="344" t="str">
        <f ca="1" t="shared" si="677"/>
        <v>ETC扣款</v>
      </c>
      <c r="J4242" s="344" t="str">
        <f ca="1" t="shared" si="678"/>
        <v>项目成本</v>
      </c>
      <c r="K4242" s="345">
        <f ca="1" t="shared" si="679"/>
        <v>0</v>
      </c>
      <c r="L4242" s="345">
        <f ca="1" t="shared" si="680"/>
        <v>31.96</v>
      </c>
      <c r="M4242" s="345">
        <f ca="1" t="shared" si="681"/>
        <v>24202.86</v>
      </c>
      <c r="N4242" s="345">
        <f ca="1" t="shared" si="682"/>
        <v>0</v>
      </c>
    </row>
    <row r="4243" ht="14.25" hidden="1" spans="1:14">
      <c r="A4243" s="334">
        <f>档案!A4242</f>
        <v>0</v>
      </c>
      <c r="B4243" s="334">
        <f ca="1" t="shared" si="675"/>
        <v>1</v>
      </c>
      <c r="D4243" s="334">
        <f ca="1" t="shared" si="683"/>
        <v>19</v>
      </c>
      <c r="E4243" s="327">
        <f ca="1" t="shared" si="684"/>
        <v>77</v>
      </c>
      <c r="F4243" s="327" t="str">
        <f ca="1">VLOOKUP(D4243,档案!A:C,3,FALSE)</f>
        <v>武汉彤烨</v>
      </c>
      <c r="G4243" s="338" t="str">
        <f ca="1">VLOOKUP(D4243,档案!A:B,2,FALSE)</f>
        <v>建设银行绿地支行0564</v>
      </c>
      <c r="H4243" s="328">
        <f ca="1" t="shared" si="676"/>
        <v>45743</v>
      </c>
      <c r="I4243" s="344" t="str">
        <f ca="1" t="shared" si="677"/>
        <v>综合部蒋霞用款武汉彤烨2月人员社保--公司</v>
      </c>
      <c r="J4243" s="344" t="str">
        <f ca="1" t="shared" si="678"/>
        <v>付日常费用</v>
      </c>
      <c r="K4243" s="345">
        <f ca="1" t="shared" si="679"/>
        <v>0</v>
      </c>
      <c r="L4243" s="345">
        <f ca="1" t="shared" si="680"/>
        <v>3240.7</v>
      </c>
      <c r="M4243" s="345">
        <f ca="1" t="shared" si="681"/>
        <v>20962.16</v>
      </c>
      <c r="N4243" s="345">
        <f ca="1" t="shared" si="682"/>
        <v>0</v>
      </c>
    </row>
    <row r="4244" ht="14.25" hidden="1" spans="1:14">
      <c r="A4244" s="334">
        <f>档案!A4243</f>
        <v>0</v>
      </c>
      <c r="B4244" s="334">
        <f ca="1" t="shared" si="675"/>
        <v>1</v>
      </c>
      <c r="D4244" s="334">
        <f ca="1" t="shared" si="683"/>
        <v>19</v>
      </c>
      <c r="E4244" s="327">
        <f ca="1" t="shared" si="684"/>
        <v>78</v>
      </c>
      <c r="F4244" s="327" t="str">
        <f ca="1">VLOOKUP(D4244,档案!A:C,3,FALSE)</f>
        <v>武汉彤烨</v>
      </c>
      <c r="G4244" s="338" t="str">
        <f ca="1">VLOOKUP(D4244,档案!A:B,2,FALSE)</f>
        <v>建设银行绿地支行0564</v>
      </c>
      <c r="H4244" s="328">
        <f ca="1" t="shared" si="676"/>
        <v>45743</v>
      </c>
      <c r="I4244" s="344" t="str">
        <f ca="1" t="shared" si="677"/>
        <v>ETC扣款</v>
      </c>
      <c r="J4244" s="344" t="str">
        <f ca="1" t="shared" si="678"/>
        <v>项目成本</v>
      </c>
      <c r="K4244" s="345">
        <f ca="1" t="shared" si="679"/>
        <v>0</v>
      </c>
      <c r="L4244" s="345">
        <f ca="1" t="shared" si="680"/>
        <v>9.5</v>
      </c>
      <c r="M4244" s="345">
        <f ca="1" t="shared" si="681"/>
        <v>20952.66</v>
      </c>
      <c r="N4244" s="345">
        <f ca="1" t="shared" si="682"/>
        <v>0</v>
      </c>
    </row>
    <row r="4245" ht="14.25" hidden="1" spans="1:14">
      <c r="A4245" s="334">
        <f>档案!A4244</f>
        <v>0</v>
      </c>
      <c r="B4245" s="334">
        <f ca="1" t="shared" si="675"/>
        <v>1</v>
      </c>
      <c r="D4245" s="334">
        <f ca="1" t="shared" si="683"/>
        <v>19</v>
      </c>
      <c r="E4245" s="327">
        <f ca="1" t="shared" si="684"/>
        <v>79</v>
      </c>
      <c r="F4245" s="327" t="str">
        <f ca="1">VLOOKUP(D4245,档案!A:C,3,FALSE)</f>
        <v>武汉彤烨</v>
      </c>
      <c r="G4245" s="338" t="str">
        <f ca="1">VLOOKUP(D4245,档案!A:B,2,FALSE)</f>
        <v>建设银行绿地支行0564</v>
      </c>
      <c r="H4245" s="328">
        <f ca="1" t="shared" si="676"/>
        <v>45743</v>
      </c>
      <c r="I4245" s="344" t="str">
        <f ca="1" t="shared" si="677"/>
        <v>ETC扣款</v>
      </c>
      <c r="J4245" s="344" t="str">
        <f ca="1" t="shared" si="678"/>
        <v>项目成本</v>
      </c>
      <c r="K4245" s="345">
        <f ca="1" t="shared" si="679"/>
        <v>0</v>
      </c>
      <c r="L4245" s="345">
        <f ca="1" t="shared" si="680"/>
        <v>10.1</v>
      </c>
      <c r="M4245" s="345">
        <f ca="1" t="shared" si="681"/>
        <v>20942.56</v>
      </c>
      <c r="N4245" s="345">
        <f ca="1" t="shared" si="682"/>
        <v>0</v>
      </c>
    </row>
    <row r="4246" ht="14.25" hidden="1" spans="1:14">
      <c r="A4246" s="334">
        <f>档案!A4245</f>
        <v>0</v>
      </c>
      <c r="B4246" s="334">
        <f ca="1" t="shared" si="675"/>
        <v>1</v>
      </c>
      <c r="D4246" s="334">
        <f ca="1" t="shared" si="683"/>
        <v>19</v>
      </c>
      <c r="E4246" s="327">
        <f ca="1" t="shared" si="684"/>
        <v>80</v>
      </c>
      <c r="F4246" s="327" t="str">
        <f ca="1">VLOOKUP(D4246,档案!A:C,3,FALSE)</f>
        <v>武汉彤烨</v>
      </c>
      <c r="G4246" s="338" t="str">
        <f ca="1">VLOOKUP(D4246,档案!A:B,2,FALSE)</f>
        <v>建设银行绿地支行0564</v>
      </c>
      <c r="H4246" s="328">
        <f ca="1" t="shared" si="676"/>
        <v>45751</v>
      </c>
      <c r="I4246" s="344" t="str">
        <f ca="1" t="shared" si="677"/>
        <v>ETC扣款</v>
      </c>
      <c r="J4246" s="344" t="str">
        <f ca="1" t="shared" si="678"/>
        <v>项目成本</v>
      </c>
      <c r="K4246" s="345">
        <f ca="1" t="shared" si="679"/>
        <v>0</v>
      </c>
      <c r="L4246" s="345">
        <f ca="1" t="shared" si="680"/>
        <v>31.92</v>
      </c>
      <c r="M4246" s="345">
        <f ca="1" t="shared" si="681"/>
        <v>20910.64</v>
      </c>
      <c r="N4246" s="345">
        <f ca="1" t="shared" si="682"/>
        <v>0</v>
      </c>
    </row>
    <row r="4247" ht="14.25" hidden="1" spans="1:14">
      <c r="A4247" s="334">
        <f>档案!A4246</f>
        <v>0</v>
      </c>
      <c r="B4247" s="334">
        <f ca="1" t="shared" si="675"/>
        <v>1</v>
      </c>
      <c r="D4247" s="334">
        <f ca="1" t="shared" si="683"/>
        <v>19</v>
      </c>
      <c r="E4247" s="327">
        <f ca="1" t="shared" si="684"/>
        <v>81</v>
      </c>
      <c r="F4247" s="327" t="str">
        <f ca="1">VLOOKUP(D4247,档案!A:C,3,FALSE)</f>
        <v>武汉彤烨</v>
      </c>
      <c r="G4247" s="338" t="str">
        <f ca="1">VLOOKUP(D4247,档案!A:B,2,FALSE)</f>
        <v>建设银行绿地支行0564</v>
      </c>
      <c r="H4247" s="328">
        <f ca="1" t="shared" si="676"/>
        <v>45751</v>
      </c>
      <c r="I4247" s="344" t="str">
        <f ca="1" t="shared" si="677"/>
        <v>ETC扣款</v>
      </c>
      <c r="J4247" s="344" t="str">
        <f ca="1" t="shared" si="678"/>
        <v>项目成本</v>
      </c>
      <c r="K4247" s="345">
        <f ca="1" t="shared" si="679"/>
        <v>0</v>
      </c>
      <c r="L4247" s="345">
        <f ca="1" t="shared" si="680"/>
        <v>63.65</v>
      </c>
      <c r="M4247" s="345">
        <f ca="1" t="shared" si="681"/>
        <v>20846.99</v>
      </c>
      <c r="N4247" s="345">
        <f ca="1" t="shared" si="682"/>
        <v>0</v>
      </c>
    </row>
    <row r="4248" ht="14.25" hidden="1" spans="1:14">
      <c r="A4248" s="334">
        <f>档案!A4247</f>
        <v>0</v>
      </c>
      <c r="B4248" s="334">
        <f ca="1" t="shared" si="675"/>
        <v>1</v>
      </c>
      <c r="D4248" s="334">
        <f ca="1" t="shared" si="683"/>
        <v>19</v>
      </c>
      <c r="E4248" s="327">
        <f ca="1" t="shared" si="684"/>
        <v>82</v>
      </c>
      <c r="F4248" s="327" t="str">
        <f ca="1">VLOOKUP(D4248,档案!A:C,3,FALSE)</f>
        <v>武汉彤烨</v>
      </c>
      <c r="G4248" s="338" t="str">
        <f ca="1">VLOOKUP(D4248,档案!A:B,2,FALSE)</f>
        <v>建设银行绿地支行0564</v>
      </c>
      <c r="H4248" s="328">
        <f ca="1" t="shared" si="676"/>
        <v>45756</v>
      </c>
      <c r="I4248" s="344" t="str">
        <f ca="1" t="shared" si="677"/>
        <v>ETC扣款</v>
      </c>
      <c r="J4248" s="344" t="str">
        <f ca="1" t="shared" si="678"/>
        <v>项目成本</v>
      </c>
      <c r="K4248" s="345">
        <f ca="1" t="shared" si="679"/>
        <v>0</v>
      </c>
      <c r="L4248" s="345">
        <f ca="1" t="shared" si="680"/>
        <v>10.1</v>
      </c>
      <c r="M4248" s="345">
        <f ca="1" t="shared" si="681"/>
        <v>20836.89</v>
      </c>
      <c r="N4248" s="345">
        <f ca="1" t="shared" si="682"/>
        <v>0</v>
      </c>
    </row>
    <row r="4249" ht="14.25" hidden="1" spans="1:14">
      <c r="A4249" s="334">
        <f>档案!A4248</f>
        <v>0</v>
      </c>
      <c r="B4249" s="334">
        <f ca="1" t="shared" si="675"/>
        <v>1</v>
      </c>
      <c r="D4249" s="334">
        <f ca="1" t="shared" si="683"/>
        <v>19</v>
      </c>
      <c r="E4249" s="327">
        <f ca="1" t="shared" si="684"/>
        <v>83</v>
      </c>
      <c r="F4249" s="327" t="str">
        <f ca="1">VLOOKUP(D4249,档案!A:C,3,FALSE)</f>
        <v>武汉彤烨</v>
      </c>
      <c r="G4249" s="338" t="str">
        <f ca="1">VLOOKUP(D4249,档案!A:B,2,FALSE)</f>
        <v>建设银行绿地支行0564</v>
      </c>
      <c r="H4249" s="328">
        <f ca="1" t="shared" si="676"/>
        <v>45760</v>
      </c>
      <c r="I4249" s="344" t="str">
        <f ca="1" t="shared" si="677"/>
        <v>ETC扣款</v>
      </c>
      <c r="J4249" s="344" t="str">
        <f ca="1" t="shared" si="678"/>
        <v>项目成本</v>
      </c>
      <c r="K4249" s="345">
        <f ca="1" t="shared" si="679"/>
        <v>0</v>
      </c>
      <c r="L4249" s="345">
        <f ca="1" t="shared" si="680"/>
        <v>18.64</v>
      </c>
      <c r="M4249" s="345">
        <f ca="1" t="shared" si="681"/>
        <v>20818.25</v>
      </c>
      <c r="N4249" s="345">
        <f ca="1" t="shared" si="682"/>
        <v>0</v>
      </c>
    </row>
    <row r="4250" ht="14.25" hidden="1" spans="1:14">
      <c r="A4250" s="334">
        <f>档案!A4249</f>
        <v>0</v>
      </c>
      <c r="B4250" s="334">
        <f ca="1" t="shared" si="675"/>
        <v>1</v>
      </c>
      <c r="D4250" s="334">
        <f ca="1" t="shared" si="683"/>
        <v>19</v>
      </c>
      <c r="E4250" s="327">
        <f ca="1" t="shared" si="684"/>
        <v>84</v>
      </c>
      <c r="F4250" s="327" t="str">
        <f ca="1">VLOOKUP(D4250,档案!A:C,3,FALSE)</f>
        <v>武汉彤烨</v>
      </c>
      <c r="G4250" s="338" t="str">
        <f ca="1">VLOOKUP(D4250,档案!A:B,2,FALSE)</f>
        <v>建设银行绿地支行0564</v>
      </c>
      <c r="H4250" s="328">
        <f ca="1" t="shared" si="676"/>
        <v>45762</v>
      </c>
      <c r="I4250" s="344" t="str">
        <f ca="1" t="shared" si="677"/>
        <v>ETC扣款</v>
      </c>
      <c r="J4250" s="344" t="str">
        <f ca="1" t="shared" si="678"/>
        <v>项目成本</v>
      </c>
      <c r="K4250" s="345">
        <f ca="1" t="shared" si="679"/>
        <v>0</v>
      </c>
      <c r="L4250" s="345">
        <f ca="1" t="shared" si="680"/>
        <v>18.64</v>
      </c>
      <c r="M4250" s="345">
        <f ca="1" t="shared" si="681"/>
        <v>20799.61</v>
      </c>
      <c r="N4250" s="345">
        <f ca="1" t="shared" si="682"/>
        <v>0</v>
      </c>
    </row>
    <row r="4251" ht="14.25" hidden="1" spans="1:14">
      <c r="A4251" s="334">
        <f>档案!A4250</f>
        <v>0</v>
      </c>
      <c r="B4251" s="334">
        <f ca="1" t="shared" si="675"/>
        <v>1</v>
      </c>
      <c r="D4251" s="334">
        <f ca="1" t="shared" si="683"/>
        <v>19</v>
      </c>
      <c r="E4251" s="327">
        <f ca="1" t="shared" si="684"/>
        <v>85</v>
      </c>
      <c r="F4251" s="327" t="str">
        <f ca="1">VLOOKUP(D4251,档案!A:C,3,FALSE)</f>
        <v>武汉彤烨</v>
      </c>
      <c r="G4251" s="338" t="str">
        <f ca="1">VLOOKUP(D4251,档案!A:B,2,FALSE)</f>
        <v>建设银行绿地支行0564</v>
      </c>
      <c r="H4251" s="328">
        <f ca="1" t="shared" si="676"/>
        <v>45762</v>
      </c>
      <c r="I4251" s="344" t="str">
        <f ca="1" t="shared" si="677"/>
        <v>ETC扣款</v>
      </c>
      <c r="J4251" s="344" t="str">
        <f ca="1" t="shared" si="678"/>
        <v>项目成本</v>
      </c>
      <c r="K4251" s="345">
        <f ca="1" t="shared" si="679"/>
        <v>0</v>
      </c>
      <c r="L4251" s="345">
        <f ca="1" t="shared" si="680"/>
        <v>10.1</v>
      </c>
      <c r="M4251" s="345">
        <f ca="1" t="shared" si="681"/>
        <v>20789.51</v>
      </c>
      <c r="N4251" s="345">
        <f ca="1" t="shared" si="682"/>
        <v>0</v>
      </c>
    </row>
    <row r="4252" ht="14.25" hidden="1" spans="1:14">
      <c r="A4252" s="334">
        <f>档案!A4251</f>
        <v>0</v>
      </c>
      <c r="B4252" s="334">
        <f ca="1" t="shared" si="675"/>
        <v>1</v>
      </c>
      <c r="D4252" s="334">
        <f ca="1" t="shared" si="683"/>
        <v>19</v>
      </c>
      <c r="E4252" s="327">
        <f ca="1" t="shared" si="684"/>
        <v>86</v>
      </c>
      <c r="F4252" s="327" t="str">
        <f ca="1">VLOOKUP(D4252,档案!A:C,3,FALSE)</f>
        <v>武汉彤烨</v>
      </c>
      <c r="G4252" s="338" t="str">
        <f ca="1">VLOOKUP(D4252,档案!A:B,2,FALSE)</f>
        <v>建设银行绿地支行0564</v>
      </c>
      <c r="H4252" s="328">
        <f ca="1" t="shared" si="676"/>
        <v>45763</v>
      </c>
      <c r="I4252" s="344" t="str">
        <f ca="1" t="shared" si="677"/>
        <v>ETC扣款</v>
      </c>
      <c r="J4252" s="344" t="str">
        <f ca="1" t="shared" si="678"/>
        <v>项目成本</v>
      </c>
      <c r="K4252" s="345">
        <f ca="1" t="shared" si="679"/>
        <v>0</v>
      </c>
      <c r="L4252" s="345">
        <f ca="1" t="shared" si="680"/>
        <v>18.64</v>
      </c>
      <c r="M4252" s="345">
        <f ca="1" t="shared" si="681"/>
        <v>20770.87</v>
      </c>
      <c r="N4252" s="345">
        <f ca="1" t="shared" si="682"/>
        <v>0</v>
      </c>
    </row>
    <row r="4253" ht="14.25" hidden="1" spans="1:14">
      <c r="A4253" s="334">
        <f>档案!A4252</f>
        <v>0</v>
      </c>
      <c r="B4253" s="334">
        <f ca="1" t="shared" si="675"/>
        <v>1</v>
      </c>
      <c r="D4253" s="334">
        <f ca="1" t="shared" si="683"/>
        <v>19</v>
      </c>
      <c r="E4253" s="327">
        <f ca="1" t="shared" si="684"/>
        <v>87</v>
      </c>
      <c r="F4253" s="327" t="str">
        <f ca="1">VLOOKUP(D4253,档案!A:C,3,FALSE)</f>
        <v>武汉彤烨</v>
      </c>
      <c r="G4253" s="338" t="str">
        <f ca="1">VLOOKUP(D4253,档案!A:B,2,FALSE)</f>
        <v>建设银行绿地支行0564</v>
      </c>
      <c r="H4253" s="328">
        <f ca="1" t="shared" si="676"/>
        <v>45763</v>
      </c>
      <c r="I4253" s="344" t="str">
        <f ca="1" t="shared" si="677"/>
        <v>收到武汉工行转款</v>
      </c>
      <c r="J4253" s="344" t="str">
        <f ca="1" t="shared" si="678"/>
        <v>他行转入或存现</v>
      </c>
      <c r="K4253" s="345">
        <f ca="1" t="shared" si="679"/>
        <v>110000</v>
      </c>
      <c r="L4253" s="345">
        <f ca="1" t="shared" si="680"/>
        <v>0</v>
      </c>
      <c r="M4253" s="345">
        <f ca="1" t="shared" si="681"/>
        <v>130770.87</v>
      </c>
      <c r="N4253" s="345">
        <f ca="1" t="shared" si="682"/>
        <v>0</v>
      </c>
    </row>
    <row r="4254" ht="14.25" hidden="1" spans="1:14">
      <c r="A4254" s="334">
        <f>档案!A4253</f>
        <v>0</v>
      </c>
      <c r="B4254" s="334">
        <f ca="1" t="shared" si="675"/>
        <v>1</v>
      </c>
      <c r="D4254" s="334">
        <f ca="1" t="shared" si="683"/>
        <v>19</v>
      </c>
      <c r="E4254" s="327">
        <f ca="1" t="shared" si="684"/>
        <v>88</v>
      </c>
      <c r="F4254" s="327" t="str">
        <f ca="1">VLOOKUP(D4254,档案!A:C,3,FALSE)</f>
        <v>武汉彤烨</v>
      </c>
      <c r="G4254" s="338" t="str">
        <f ca="1">VLOOKUP(D4254,档案!A:B,2,FALSE)</f>
        <v>建设银行绿地支行0564</v>
      </c>
      <c r="H4254" s="328">
        <f ca="1" t="shared" si="676"/>
        <v>45763</v>
      </c>
      <c r="I4254" s="344" t="str">
        <f ca="1" t="shared" si="677"/>
        <v>缴纳武汉彤烨2025.3月-增值税及附加税</v>
      </c>
      <c r="J4254" s="344" t="str">
        <f ca="1" t="shared" si="678"/>
        <v>付日常费用</v>
      </c>
      <c r="K4254" s="345">
        <f ca="1" t="shared" si="679"/>
        <v>0</v>
      </c>
      <c r="L4254" s="345">
        <f ca="1" t="shared" si="680"/>
        <v>101767.08</v>
      </c>
      <c r="M4254" s="345">
        <f ca="1" t="shared" si="681"/>
        <v>29003.79</v>
      </c>
      <c r="N4254" s="345">
        <f ca="1" t="shared" si="682"/>
        <v>0</v>
      </c>
    </row>
    <row r="4255" ht="14.25" hidden="1" spans="1:14">
      <c r="A4255" s="334">
        <f>档案!A4254</f>
        <v>0</v>
      </c>
      <c r="B4255" s="334">
        <f ca="1" t="shared" si="675"/>
        <v>1</v>
      </c>
      <c r="D4255" s="334">
        <f ca="1" t="shared" si="683"/>
        <v>19</v>
      </c>
      <c r="E4255" s="327">
        <f ca="1" t="shared" si="684"/>
        <v>89</v>
      </c>
      <c r="F4255" s="327" t="str">
        <f ca="1">VLOOKUP(D4255,档案!A:C,3,FALSE)</f>
        <v>武汉彤烨</v>
      </c>
      <c r="G4255" s="338" t="str">
        <f ca="1">VLOOKUP(D4255,档案!A:B,2,FALSE)</f>
        <v>建设银行绿地支行0564</v>
      </c>
      <c r="H4255" s="328">
        <f ca="1" t="shared" si="676"/>
        <v>45766</v>
      </c>
      <c r="I4255" s="344" t="str">
        <f ca="1" t="shared" si="677"/>
        <v>ETC扣款</v>
      </c>
      <c r="J4255" s="344" t="str">
        <f ca="1" t="shared" si="678"/>
        <v>项目成本</v>
      </c>
      <c r="K4255" s="345">
        <f ca="1" t="shared" si="679"/>
        <v>0</v>
      </c>
      <c r="L4255" s="345">
        <f ca="1" t="shared" si="680"/>
        <v>11.4</v>
      </c>
      <c r="M4255" s="345">
        <f ca="1" t="shared" si="681"/>
        <v>28992.39</v>
      </c>
      <c r="N4255" s="345">
        <f ca="1" t="shared" si="682"/>
        <v>0</v>
      </c>
    </row>
    <row r="4256" ht="14.25" hidden="1" spans="1:14">
      <c r="A4256" s="334">
        <f>档案!A4255</f>
        <v>0</v>
      </c>
      <c r="B4256" s="334">
        <f ca="1" t="shared" si="675"/>
        <v>1</v>
      </c>
      <c r="D4256" s="334">
        <f ca="1" t="shared" si="683"/>
        <v>19</v>
      </c>
      <c r="E4256" s="327">
        <f ca="1" t="shared" si="684"/>
        <v>90</v>
      </c>
      <c r="F4256" s="327" t="str">
        <f ca="1">VLOOKUP(D4256,档案!A:C,3,FALSE)</f>
        <v>武汉彤烨</v>
      </c>
      <c r="G4256" s="338" t="str">
        <f ca="1">VLOOKUP(D4256,档案!A:B,2,FALSE)</f>
        <v>建设银行绿地支行0564</v>
      </c>
      <c r="H4256" s="328">
        <f ca="1" t="shared" si="676"/>
        <v>45772</v>
      </c>
      <c r="I4256" s="344" t="str">
        <f ca="1" t="shared" si="677"/>
        <v>综合部蒋霞用款武汉彤烨4月人员社保--公司</v>
      </c>
      <c r="J4256" s="344" t="str">
        <f ca="1" t="shared" si="678"/>
        <v>付日常费用</v>
      </c>
      <c r="K4256" s="345">
        <f ca="1" t="shared" si="679"/>
        <v>0</v>
      </c>
      <c r="L4256" s="345">
        <f ca="1" t="shared" si="680"/>
        <v>1620.35</v>
      </c>
      <c r="M4256" s="345">
        <f ca="1" t="shared" si="681"/>
        <v>27372.04</v>
      </c>
      <c r="N4256" s="345">
        <f ca="1" t="shared" si="682"/>
        <v>0</v>
      </c>
    </row>
    <row r="4257" ht="14.25" hidden="1" spans="1:14">
      <c r="A4257" s="334">
        <f>档案!A4256</f>
        <v>0</v>
      </c>
      <c r="B4257" s="334">
        <f ca="1" t="shared" si="675"/>
        <v>1</v>
      </c>
      <c r="D4257" s="334">
        <f ca="1" t="shared" si="683"/>
        <v>19</v>
      </c>
      <c r="E4257" s="327">
        <f ca="1" t="shared" si="684"/>
        <v>91</v>
      </c>
      <c r="F4257" s="327" t="str">
        <f ca="1">VLOOKUP(D4257,档案!A:C,3,FALSE)</f>
        <v>武汉彤烨</v>
      </c>
      <c r="G4257" s="338" t="str">
        <f ca="1">VLOOKUP(D4257,档案!A:B,2,FALSE)</f>
        <v>建设银行绿地支行0564</v>
      </c>
      <c r="H4257" s="328">
        <f ca="1" t="shared" si="676"/>
        <v>45776</v>
      </c>
      <c r="I4257" s="344" t="str">
        <f ca="1" t="shared" si="677"/>
        <v>ETC扣款</v>
      </c>
      <c r="J4257" s="344" t="str">
        <f ca="1" t="shared" si="678"/>
        <v>项目成本</v>
      </c>
      <c r="K4257" s="345">
        <f ca="1" t="shared" si="679"/>
        <v>0</v>
      </c>
      <c r="L4257" s="345">
        <f ca="1" t="shared" si="680"/>
        <v>10.1</v>
      </c>
      <c r="M4257" s="345">
        <f ca="1" t="shared" si="681"/>
        <v>27361.94</v>
      </c>
      <c r="N4257" s="345">
        <f ca="1" t="shared" si="682"/>
        <v>0</v>
      </c>
    </row>
    <row r="4258" ht="14.25" hidden="1" spans="1:14">
      <c r="A4258" s="334">
        <f>档案!A4257</f>
        <v>0</v>
      </c>
      <c r="B4258" s="334">
        <f ca="1" t="shared" si="675"/>
        <v>1</v>
      </c>
      <c r="D4258" s="334">
        <f ca="1" t="shared" si="683"/>
        <v>19</v>
      </c>
      <c r="E4258" s="327">
        <f ca="1" t="shared" si="684"/>
        <v>92</v>
      </c>
      <c r="F4258" s="327" t="str">
        <f ca="1">VLOOKUP(D4258,档案!A:C,3,FALSE)</f>
        <v>武汉彤烨</v>
      </c>
      <c r="G4258" s="338" t="str">
        <f ca="1">VLOOKUP(D4258,档案!A:B,2,FALSE)</f>
        <v>建设银行绿地支行0564</v>
      </c>
      <c r="H4258" s="328">
        <f ca="1" t="shared" si="676"/>
        <v>45776</v>
      </c>
      <c r="I4258" s="344" t="str">
        <f ca="1" t="shared" si="677"/>
        <v>ETC扣款</v>
      </c>
      <c r="J4258" s="344" t="str">
        <f ca="1" t="shared" si="678"/>
        <v>项目成本</v>
      </c>
      <c r="K4258" s="345">
        <f ca="1" t="shared" si="679"/>
        <v>0</v>
      </c>
      <c r="L4258" s="345">
        <f ca="1" t="shared" si="680"/>
        <v>18.64</v>
      </c>
      <c r="M4258" s="345">
        <f ca="1" t="shared" si="681"/>
        <v>27343.3</v>
      </c>
      <c r="N4258" s="345">
        <f ca="1" t="shared" si="682"/>
        <v>0</v>
      </c>
    </row>
    <row r="4259" ht="14.25" hidden="1" spans="1:14">
      <c r="A4259" s="334">
        <f>档案!A4258</f>
        <v>0</v>
      </c>
      <c r="B4259" s="334">
        <f ca="1" t="shared" si="675"/>
        <v>1</v>
      </c>
      <c r="D4259" s="334">
        <f ca="1" t="shared" si="683"/>
        <v>19</v>
      </c>
      <c r="E4259" s="327">
        <f ca="1" t="shared" si="684"/>
        <v>93</v>
      </c>
      <c r="F4259" s="327" t="str">
        <f ca="1">VLOOKUP(D4259,档案!A:C,3,FALSE)</f>
        <v>武汉彤烨</v>
      </c>
      <c r="G4259" s="338" t="str">
        <f ca="1">VLOOKUP(D4259,档案!A:B,2,FALSE)</f>
        <v>建设银行绿地支行0564</v>
      </c>
      <c r="H4259" s="328">
        <f ca="1" t="shared" si="676"/>
        <v>45779</v>
      </c>
      <c r="I4259" s="344" t="str">
        <f ca="1" t="shared" si="677"/>
        <v>ETC扣款</v>
      </c>
      <c r="J4259" s="344" t="str">
        <f ca="1" t="shared" si="678"/>
        <v>项目成本</v>
      </c>
      <c r="K4259" s="345">
        <f ca="1" t="shared" si="679"/>
        <v>0</v>
      </c>
      <c r="L4259" s="345">
        <f ca="1" t="shared" si="680"/>
        <v>14.25</v>
      </c>
      <c r="M4259" s="345">
        <f ca="1" t="shared" si="681"/>
        <v>27329.05</v>
      </c>
      <c r="N4259" s="345">
        <f ca="1" t="shared" si="682"/>
        <v>0</v>
      </c>
    </row>
    <row r="4260" ht="14.25" hidden="1" spans="1:14">
      <c r="A4260" s="334">
        <f>档案!A4259</f>
        <v>0</v>
      </c>
      <c r="B4260" s="334">
        <f ca="1" t="shared" si="675"/>
        <v>1</v>
      </c>
      <c r="D4260" s="334">
        <f ca="1" t="shared" si="683"/>
        <v>19</v>
      </c>
      <c r="E4260" s="327">
        <f ca="1" t="shared" si="684"/>
        <v>94</v>
      </c>
      <c r="F4260" s="327" t="str">
        <f ca="1">VLOOKUP(D4260,档案!A:C,3,FALSE)</f>
        <v>武汉彤烨</v>
      </c>
      <c r="G4260" s="338" t="str">
        <f ca="1">VLOOKUP(D4260,档案!A:B,2,FALSE)</f>
        <v>建设银行绿地支行0564</v>
      </c>
      <c r="H4260" s="328">
        <f ca="1" t="shared" si="676"/>
        <v>45805</v>
      </c>
      <c r="I4260" s="344" t="str">
        <f ca="1" t="shared" si="677"/>
        <v>综合部蒋霞用款武汉彤烨5月社保--公司</v>
      </c>
      <c r="J4260" s="344" t="str">
        <f ca="1" t="shared" si="678"/>
        <v>付日常费用</v>
      </c>
      <c r="K4260" s="345">
        <f ca="1" t="shared" si="679"/>
        <v>0</v>
      </c>
      <c r="L4260" s="345">
        <f ca="1" t="shared" si="680"/>
        <v>1620.35</v>
      </c>
      <c r="M4260" s="345">
        <f ca="1" t="shared" si="681"/>
        <v>25708.7</v>
      </c>
      <c r="N4260" s="345">
        <f ca="1" t="shared" si="682"/>
        <v>0</v>
      </c>
    </row>
    <row r="4261" ht="14.25" hidden="1" spans="1:14">
      <c r="A4261" s="334">
        <f>档案!A4260</f>
        <v>0</v>
      </c>
      <c r="B4261" s="334">
        <f ca="1" t="shared" si="675"/>
        <v>1</v>
      </c>
      <c r="D4261" s="334">
        <f ca="1" t="shared" si="683"/>
        <v>19</v>
      </c>
      <c r="E4261" s="327">
        <f ca="1" t="shared" si="684"/>
        <v>95</v>
      </c>
      <c r="F4261" s="327" t="str">
        <f ca="1">VLOOKUP(D4261,档案!A:C,3,FALSE)</f>
        <v>武汉彤烨</v>
      </c>
      <c r="G4261" s="338" t="str">
        <f ca="1">VLOOKUP(D4261,档案!A:B,2,FALSE)</f>
        <v>建设银行绿地支行0564</v>
      </c>
      <c r="H4261" s="328">
        <f ca="1" t="shared" si="676"/>
        <v>45829</v>
      </c>
      <c r="I4261" s="344" t="str">
        <f ca="1" t="shared" si="677"/>
        <v>银行结息</v>
      </c>
      <c r="J4261" s="344" t="str">
        <f ca="1" t="shared" si="678"/>
        <v>其他收款</v>
      </c>
      <c r="K4261" s="345">
        <f ca="1" t="shared" si="679"/>
        <v>5.35</v>
      </c>
      <c r="L4261" s="345">
        <f ca="1" t="shared" si="680"/>
        <v>0</v>
      </c>
      <c r="M4261" s="345">
        <f ca="1" t="shared" si="681"/>
        <v>25714.05</v>
      </c>
      <c r="N4261" s="345">
        <f ca="1" t="shared" si="682"/>
        <v>0</v>
      </c>
    </row>
    <row r="4262" ht="14.25" hidden="1" spans="1:14">
      <c r="A4262" s="334">
        <f>档案!A4261</f>
        <v>0</v>
      </c>
      <c r="B4262" s="334">
        <f ca="1" t="shared" si="675"/>
        <v>1</v>
      </c>
      <c r="D4262" s="334">
        <f ca="1" t="shared" si="683"/>
        <v>19</v>
      </c>
      <c r="E4262" s="327">
        <f ca="1" t="shared" si="684"/>
        <v>96</v>
      </c>
      <c r="F4262" s="327" t="str">
        <f ca="1">VLOOKUP(D4262,档案!A:C,3,FALSE)</f>
        <v>武汉彤烨</v>
      </c>
      <c r="G4262" s="338" t="str">
        <f ca="1">VLOOKUP(D4262,档案!A:B,2,FALSE)</f>
        <v>建设银行绿地支行0564</v>
      </c>
      <c r="H4262" s="328">
        <f ca="1" t="shared" si="676"/>
        <v>45835</v>
      </c>
      <c r="I4262" s="344" t="str">
        <f ca="1" t="shared" si="677"/>
        <v>综合部蒋霞用款武汉彤烨6月社保--公司</v>
      </c>
      <c r="J4262" s="344" t="str">
        <f ca="1" t="shared" si="678"/>
        <v>付日常费用</v>
      </c>
      <c r="K4262" s="345">
        <f ca="1" t="shared" si="679"/>
        <v>0</v>
      </c>
      <c r="L4262" s="345">
        <f ca="1" t="shared" si="680"/>
        <v>1620.35</v>
      </c>
      <c r="M4262" s="345">
        <f ca="1" t="shared" si="681"/>
        <v>24093.7</v>
      </c>
      <c r="N4262" s="345">
        <f ca="1" t="shared" si="682"/>
        <v>0</v>
      </c>
    </row>
    <row r="4263" ht="14.25" hidden="1" spans="1:14">
      <c r="A4263" s="334">
        <f>档案!A4262</f>
        <v>0</v>
      </c>
      <c r="B4263" s="334">
        <f ca="1" t="shared" si="675"/>
        <v>1</v>
      </c>
      <c r="D4263" s="334">
        <f ca="1" t="shared" si="683"/>
        <v>19</v>
      </c>
      <c r="E4263" s="327">
        <f ca="1" t="shared" si="684"/>
        <v>97</v>
      </c>
      <c r="F4263" s="327" t="str">
        <f ca="1">VLOOKUP(D4263,档案!A:C,3,FALSE)</f>
        <v>武汉彤烨</v>
      </c>
      <c r="G4263" s="338" t="str">
        <f ca="1">VLOOKUP(D4263,档案!A:B,2,FALSE)</f>
        <v>建设银行绿地支行0564</v>
      </c>
      <c r="H4263" s="328">
        <f ca="1" t="shared" si="676"/>
        <v>45857</v>
      </c>
      <c r="I4263" s="344" t="str">
        <f ca="1" t="shared" si="677"/>
        <v>ETC扣款</v>
      </c>
      <c r="J4263" s="344" t="str">
        <f ca="1" t="shared" si="678"/>
        <v>项目成本</v>
      </c>
      <c r="K4263" s="345">
        <f ca="1" t="shared" si="679"/>
        <v>0</v>
      </c>
      <c r="L4263" s="345">
        <f ca="1" t="shared" si="680"/>
        <v>10.1</v>
      </c>
      <c r="M4263" s="345">
        <f ca="1" t="shared" si="681"/>
        <v>24083.6</v>
      </c>
      <c r="N4263" s="345">
        <f ca="1" t="shared" si="682"/>
        <v>0</v>
      </c>
    </row>
    <row r="4264" ht="14.25" hidden="1" spans="1:14">
      <c r="A4264" s="334">
        <f>档案!A4263</f>
        <v>0</v>
      </c>
      <c r="B4264" s="334">
        <f ca="1" t="shared" si="675"/>
        <v>1</v>
      </c>
      <c r="D4264" s="334">
        <f ca="1" t="shared" si="683"/>
        <v>19</v>
      </c>
      <c r="E4264" s="327">
        <f ca="1" t="shared" si="684"/>
        <v>98</v>
      </c>
      <c r="F4264" s="327" t="str">
        <f ca="1">VLOOKUP(D4264,档案!A:C,3,FALSE)</f>
        <v>武汉彤烨</v>
      </c>
      <c r="G4264" s="338" t="str">
        <f ca="1">VLOOKUP(D4264,档案!A:B,2,FALSE)</f>
        <v>建设银行绿地支行0564</v>
      </c>
      <c r="H4264" s="328">
        <f ca="1" t="shared" si="676"/>
        <v>45857</v>
      </c>
      <c r="I4264" s="344" t="str">
        <f ca="1" t="shared" si="677"/>
        <v>ETC扣款</v>
      </c>
      <c r="J4264" s="344" t="str">
        <f ca="1" t="shared" si="678"/>
        <v>项目成本</v>
      </c>
      <c r="K4264" s="345">
        <f ca="1" t="shared" si="679"/>
        <v>0</v>
      </c>
      <c r="L4264" s="345">
        <f ca="1" t="shared" si="680"/>
        <v>10.1</v>
      </c>
      <c r="M4264" s="345">
        <f ca="1" t="shared" si="681"/>
        <v>24073.5</v>
      </c>
      <c r="N4264" s="345">
        <f ca="1" t="shared" si="682"/>
        <v>0</v>
      </c>
    </row>
    <row r="4265" ht="14.25" hidden="1" spans="1:14">
      <c r="A4265" s="334">
        <f>档案!A4264</f>
        <v>0</v>
      </c>
      <c r="B4265" s="334">
        <f ca="1" t="shared" si="675"/>
        <v>1</v>
      </c>
      <c r="D4265" s="334">
        <f ca="1" t="shared" si="683"/>
        <v>19</v>
      </c>
      <c r="E4265" s="327">
        <f ca="1" t="shared" si="684"/>
        <v>99</v>
      </c>
      <c r="F4265" s="327" t="str">
        <f ca="1">VLOOKUP(D4265,档案!A:C,3,FALSE)</f>
        <v>武汉彤烨</v>
      </c>
      <c r="G4265" s="338" t="str">
        <f ca="1">VLOOKUP(D4265,档案!A:B,2,FALSE)</f>
        <v>建设银行绿地支行0564</v>
      </c>
      <c r="H4265" s="328">
        <f ca="1" t="shared" si="676"/>
        <v>45858</v>
      </c>
      <c r="I4265" s="344" t="str">
        <f ca="1" t="shared" si="677"/>
        <v>ETC扣款</v>
      </c>
      <c r="J4265" s="344" t="str">
        <f ca="1" t="shared" si="678"/>
        <v>项目成本</v>
      </c>
      <c r="K4265" s="345">
        <f ca="1" t="shared" si="679"/>
        <v>0</v>
      </c>
      <c r="L4265" s="345">
        <f ca="1" t="shared" si="680"/>
        <v>14.25</v>
      </c>
      <c r="M4265" s="345">
        <f ca="1" t="shared" si="681"/>
        <v>24059.25</v>
      </c>
      <c r="N4265" s="345">
        <f ca="1" t="shared" si="682"/>
        <v>0</v>
      </c>
    </row>
    <row r="4266" ht="14.25" hidden="1" spans="1:14">
      <c r="A4266" s="334">
        <f>档案!A4265</f>
        <v>0</v>
      </c>
      <c r="B4266" s="334">
        <f ca="1" t="shared" si="675"/>
        <v>1</v>
      </c>
      <c r="D4266" s="334">
        <f ca="1" t="shared" si="683"/>
        <v>19</v>
      </c>
      <c r="E4266" s="327">
        <f ca="1" t="shared" si="684"/>
        <v>100</v>
      </c>
      <c r="F4266" s="327" t="str">
        <f ca="1">VLOOKUP(D4266,档案!A:C,3,FALSE)</f>
        <v>武汉彤烨</v>
      </c>
      <c r="G4266" s="338" t="str">
        <f ca="1">VLOOKUP(D4266,档案!A:B,2,FALSE)</f>
        <v>建设银行绿地支行0564</v>
      </c>
      <c r="H4266" s="328">
        <f ca="1" t="shared" si="676"/>
        <v>45858</v>
      </c>
      <c r="I4266" s="344" t="str">
        <f ca="1" t="shared" si="677"/>
        <v>ETC扣款</v>
      </c>
      <c r="J4266" s="344" t="str">
        <f ca="1" t="shared" si="678"/>
        <v>项目成本</v>
      </c>
      <c r="K4266" s="345">
        <f ca="1" t="shared" si="679"/>
        <v>0</v>
      </c>
      <c r="L4266" s="345">
        <f ca="1" t="shared" si="680"/>
        <v>14.25</v>
      </c>
      <c r="M4266" s="345">
        <f ca="1" t="shared" si="681"/>
        <v>24045</v>
      </c>
      <c r="N4266" s="345">
        <f ca="1" t="shared" si="682"/>
        <v>0</v>
      </c>
    </row>
    <row r="4267" ht="14.25" hidden="1" spans="1:14">
      <c r="A4267" s="334">
        <f>档案!A4266</f>
        <v>0</v>
      </c>
      <c r="B4267" s="334">
        <f ca="1" t="shared" si="675"/>
        <v>1</v>
      </c>
      <c r="D4267" s="334">
        <f ca="1" t="shared" si="683"/>
        <v>19</v>
      </c>
      <c r="E4267" s="327">
        <f ca="1" t="shared" si="684"/>
        <v>101</v>
      </c>
      <c r="F4267" s="327" t="str">
        <f ca="1">VLOOKUP(D4267,档案!A:C,3,FALSE)</f>
        <v>武汉彤烨</v>
      </c>
      <c r="G4267" s="338" t="str">
        <f ca="1">VLOOKUP(D4267,档案!A:B,2,FALSE)</f>
        <v>建设银行绿地支行0564</v>
      </c>
      <c r="H4267" s="328">
        <f ca="1" t="shared" si="676"/>
        <v>45863</v>
      </c>
      <c r="I4267" s="344" t="str">
        <f ca="1" t="shared" si="677"/>
        <v>转武汉彤烨中信</v>
      </c>
      <c r="J4267" s="344" t="str">
        <f ca="1" t="shared" si="678"/>
        <v>转出他行或提现</v>
      </c>
      <c r="K4267" s="345">
        <f ca="1" t="shared" si="679"/>
        <v>0</v>
      </c>
      <c r="L4267" s="345">
        <f ca="1" t="shared" si="680"/>
        <v>10</v>
      </c>
      <c r="M4267" s="345">
        <f ca="1" t="shared" si="681"/>
        <v>24035</v>
      </c>
      <c r="N4267" s="345">
        <f ca="1" t="shared" si="682"/>
        <v>0</v>
      </c>
    </row>
    <row r="4268" ht="14.25" hidden="1" spans="1:14">
      <c r="A4268" s="334">
        <f>档案!A4267</f>
        <v>0</v>
      </c>
      <c r="B4268" s="334">
        <f ca="1" t="shared" si="675"/>
        <v>1</v>
      </c>
      <c r="D4268" s="334">
        <f ca="1" t="shared" si="683"/>
        <v>19</v>
      </c>
      <c r="E4268" s="327">
        <f ca="1" t="shared" si="684"/>
        <v>102</v>
      </c>
      <c r="F4268" s="327" t="str">
        <f ca="1">VLOOKUP(D4268,档案!A:C,3,FALSE)</f>
        <v>武汉彤烨</v>
      </c>
      <c r="G4268" s="338" t="str">
        <f ca="1">VLOOKUP(D4268,档案!A:B,2,FALSE)</f>
        <v>建设银行绿地支行0564</v>
      </c>
      <c r="H4268" s="328">
        <f ca="1" t="shared" si="676"/>
        <v>45866</v>
      </c>
      <c r="I4268" s="344" t="str">
        <f ca="1" t="shared" si="677"/>
        <v>综合部蒋霞用款武汉彤烨7月社保--公司</v>
      </c>
      <c r="J4268" s="344" t="str">
        <f ca="1" t="shared" si="678"/>
        <v>付日常费用</v>
      </c>
      <c r="K4268" s="345">
        <f ca="1" t="shared" si="679"/>
        <v>0</v>
      </c>
      <c r="L4268" s="345">
        <f ca="1" t="shared" si="680"/>
        <v>1620.35</v>
      </c>
      <c r="M4268" s="345">
        <f ca="1" t="shared" si="681"/>
        <v>22414.65</v>
      </c>
      <c r="N4268" s="345">
        <f ca="1" t="shared" si="682"/>
        <v>0</v>
      </c>
    </row>
    <row r="4269" ht="14.25" hidden="1" spans="1:14">
      <c r="A4269" s="334">
        <f>档案!A4268</f>
        <v>0</v>
      </c>
      <c r="B4269" s="334">
        <f ca="1" t="shared" si="675"/>
        <v>1</v>
      </c>
      <c r="D4269" s="334">
        <f ca="1" t="shared" si="683"/>
        <v>19</v>
      </c>
      <c r="E4269" s="327">
        <f ca="1" t="shared" si="684"/>
        <v>103</v>
      </c>
      <c r="F4269" s="327" t="str">
        <f ca="1">VLOOKUP(D4269,档案!A:C,3,FALSE)</f>
        <v>武汉彤烨</v>
      </c>
      <c r="G4269" s="338" t="str">
        <f ca="1">VLOOKUP(D4269,档案!A:B,2,FALSE)</f>
        <v>建设银行绿地支行0564</v>
      </c>
      <c r="H4269" s="328">
        <f ca="1" t="shared" si="676"/>
        <v>45869</v>
      </c>
      <c r="I4269" s="344" t="str">
        <f ca="1" t="shared" si="677"/>
        <v>ETC扣款</v>
      </c>
      <c r="J4269" s="344" t="str">
        <f ca="1" t="shared" si="678"/>
        <v>项目成本</v>
      </c>
      <c r="K4269" s="345">
        <f ca="1" t="shared" si="679"/>
        <v>0</v>
      </c>
      <c r="L4269" s="345">
        <f ca="1" t="shared" si="680"/>
        <v>10.1</v>
      </c>
      <c r="M4269" s="345">
        <f ca="1" t="shared" si="681"/>
        <v>22404.55</v>
      </c>
      <c r="N4269" s="345">
        <f ca="1" t="shared" si="682"/>
        <v>0</v>
      </c>
    </row>
    <row r="4270" ht="14.25" hidden="1" spans="1:14">
      <c r="A4270" s="334">
        <f>档案!A4269</f>
        <v>0</v>
      </c>
      <c r="B4270" s="334">
        <f ca="1" t="shared" si="675"/>
        <v>1</v>
      </c>
      <c r="D4270" s="334">
        <f ca="1" t="shared" si="683"/>
        <v>19</v>
      </c>
      <c r="E4270" s="327">
        <f ca="1" t="shared" si="684"/>
        <v>104</v>
      </c>
      <c r="F4270" s="327" t="str">
        <f ca="1">VLOOKUP(D4270,档案!A:C,3,FALSE)</f>
        <v>武汉彤烨</v>
      </c>
      <c r="G4270" s="338" t="str">
        <f ca="1">VLOOKUP(D4270,档案!A:B,2,FALSE)</f>
        <v>建设银行绿地支行0564</v>
      </c>
      <c r="H4270" s="328">
        <f ca="1" t="shared" si="676"/>
        <v>45871</v>
      </c>
      <c r="I4270" s="344" t="str">
        <f ca="1" t="shared" si="677"/>
        <v>ETC扣款</v>
      </c>
      <c r="J4270" s="344" t="str">
        <f ca="1" t="shared" si="678"/>
        <v>项目成本</v>
      </c>
      <c r="K4270" s="345">
        <f ca="1" t="shared" si="679"/>
        <v>0</v>
      </c>
      <c r="L4270" s="345">
        <f ca="1" t="shared" si="680"/>
        <v>10.1</v>
      </c>
      <c r="M4270" s="345">
        <f ca="1" t="shared" si="681"/>
        <v>22394.45</v>
      </c>
      <c r="N4270" s="345">
        <f ca="1" t="shared" si="682"/>
        <v>0</v>
      </c>
    </row>
    <row r="4271" ht="14.25" hidden="1" spans="1:14">
      <c r="A4271" s="334">
        <f>档案!A4270</f>
        <v>0</v>
      </c>
      <c r="B4271" s="334">
        <f ca="1" t="shared" si="675"/>
        <v>1</v>
      </c>
      <c r="D4271" s="334">
        <f ca="1" t="shared" si="683"/>
        <v>19</v>
      </c>
      <c r="E4271" s="327">
        <f ca="1" t="shared" si="684"/>
        <v>105</v>
      </c>
      <c r="F4271" s="327" t="str">
        <f ca="1">VLOOKUP(D4271,档案!A:C,3,FALSE)</f>
        <v>武汉彤烨</v>
      </c>
      <c r="G4271" s="338" t="str">
        <f ca="1">VLOOKUP(D4271,档案!A:B,2,FALSE)</f>
        <v>建设银行绿地支行0564</v>
      </c>
      <c r="H4271" s="328">
        <f ca="1" t="shared" si="676"/>
        <v>45872</v>
      </c>
      <c r="I4271" s="344" t="str">
        <f ca="1" t="shared" si="677"/>
        <v>ETC扣款</v>
      </c>
      <c r="J4271" s="344" t="str">
        <f ca="1" t="shared" si="678"/>
        <v>项目成本</v>
      </c>
      <c r="K4271" s="345">
        <f ca="1" t="shared" si="679"/>
        <v>0</v>
      </c>
      <c r="L4271" s="345">
        <f ca="1" t="shared" si="680"/>
        <v>10.1</v>
      </c>
      <c r="M4271" s="345">
        <f ca="1" t="shared" si="681"/>
        <v>22384.35</v>
      </c>
      <c r="N4271" s="345">
        <f ca="1" t="shared" si="682"/>
        <v>0</v>
      </c>
    </row>
    <row r="4272" ht="14.25" hidden="1" spans="1:14">
      <c r="A4272" s="334">
        <f>档案!A4271</f>
        <v>0</v>
      </c>
      <c r="B4272" s="334">
        <f ca="1" t="shared" si="675"/>
        <v>1</v>
      </c>
      <c r="D4272" s="334">
        <f ca="1" t="shared" si="683"/>
        <v>19</v>
      </c>
      <c r="E4272" s="327">
        <f ca="1" t="shared" si="684"/>
        <v>106</v>
      </c>
      <c r="F4272" s="327" t="str">
        <f ca="1">VLOOKUP(D4272,档案!A:C,3,FALSE)</f>
        <v>武汉彤烨</v>
      </c>
      <c r="G4272" s="338" t="str">
        <f ca="1">VLOOKUP(D4272,档案!A:B,2,FALSE)</f>
        <v>建设银行绿地支行0564</v>
      </c>
      <c r="H4272" s="328">
        <f ca="1" t="shared" si="676"/>
        <v>45883</v>
      </c>
      <c r="I4272" s="344" t="str">
        <f ca="1" t="shared" si="677"/>
        <v>缴纳武汉彤烨2025.7月-增值税及附加税</v>
      </c>
      <c r="J4272" s="344" t="str">
        <f ca="1" t="shared" si="678"/>
        <v>付日常费用</v>
      </c>
      <c r="K4272" s="345">
        <f ca="1" t="shared" si="679"/>
        <v>0</v>
      </c>
      <c r="L4272" s="345">
        <f ca="1" t="shared" si="680"/>
        <v>9108.94</v>
      </c>
      <c r="M4272" s="345">
        <f ca="1" t="shared" si="681"/>
        <v>13275.41</v>
      </c>
      <c r="N4272" s="345">
        <f ca="1" t="shared" si="682"/>
        <v>0</v>
      </c>
    </row>
    <row r="4273" ht="14.25" hidden="1" spans="1:14">
      <c r="A4273" s="334">
        <f>档案!A4272</f>
        <v>0</v>
      </c>
      <c r="B4273" s="334">
        <f ca="1" t="shared" si="675"/>
        <v>1</v>
      </c>
      <c r="D4273" s="334">
        <f ca="1" t="shared" si="683"/>
        <v>19</v>
      </c>
      <c r="E4273" s="327">
        <f ca="1" t="shared" si="684"/>
        <v>107</v>
      </c>
      <c r="F4273" s="327" t="str">
        <f ca="1">VLOOKUP(D4273,档案!A:C,3,FALSE)</f>
        <v>武汉彤烨</v>
      </c>
      <c r="G4273" s="338" t="str">
        <f ca="1">VLOOKUP(D4273,档案!A:B,2,FALSE)</f>
        <v>建设银行绿地支行0564</v>
      </c>
      <c r="H4273" s="328">
        <f ca="1" t="shared" si="676"/>
        <v>45887</v>
      </c>
      <c r="I4273" s="344" t="str">
        <f ca="1" t="shared" si="677"/>
        <v>ETC扣款</v>
      </c>
      <c r="J4273" s="344" t="str">
        <f ca="1" t="shared" si="678"/>
        <v>项目成本</v>
      </c>
      <c r="K4273" s="345">
        <f ca="1" t="shared" si="679"/>
        <v>0</v>
      </c>
      <c r="L4273" s="345">
        <f ca="1" t="shared" si="680"/>
        <v>10.1</v>
      </c>
      <c r="M4273" s="345">
        <f ca="1" t="shared" si="681"/>
        <v>13265.31</v>
      </c>
      <c r="N4273" s="345">
        <f ca="1" t="shared" si="682"/>
        <v>0</v>
      </c>
    </row>
    <row r="4274" ht="14.25" hidden="1" spans="1:14">
      <c r="A4274" s="334">
        <f>档案!A4273</f>
        <v>0</v>
      </c>
      <c r="B4274" s="334">
        <f ca="1" t="shared" si="675"/>
        <v>1</v>
      </c>
      <c r="D4274" s="334">
        <f ca="1" t="shared" si="683"/>
        <v>19</v>
      </c>
      <c r="E4274" s="327">
        <f ca="1" t="shared" si="684"/>
        <v>108</v>
      </c>
      <c r="F4274" s="327" t="str">
        <f ca="1">VLOOKUP(D4274,档案!A:C,3,FALSE)</f>
        <v>武汉彤烨</v>
      </c>
      <c r="G4274" s="338" t="str">
        <f ca="1">VLOOKUP(D4274,档案!A:B,2,FALSE)</f>
        <v>建设银行绿地支行0564</v>
      </c>
      <c r="H4274" s="328">
        <f ca="1" t="shared" si="676"/>
        <v>45889</v>
      </c>
      <c r="I4274" s="344" t="str">
        <f ca="1" t="shared" si="677"/>
        <v>ETC扣款</v>
      </c>
      <c r="J4274" s="344" t="str">
        <f ca="1" t="shared" si="678"/>
        <v>项目成本</v>
      </c>
      <c r="K4274" s="345">
        <f ca="1" t="shared" si="679"/>
        <v>0</v>
      </c>
      <c r="L4274" s="345">
        <f ca="1" t="shared" si="680"/>
        <v>29.45</v>
      </c>
      <c r="M4274" s="345">
        <f ca="1" t="shared" si="681"/>
        <v>13235.86</v>
      </c>
      <c r="N4274" s="345">
        <f ca="1" t="shared" si="682"/>
        <v>0</v>
      </c>
    </row>
    <row r="4275" ht="14.25" hidden="1" spans="1:14">
      <c r="A4275" s="334">
        <f>档案!A4274</f>
        <v>0</v>
      </c>
      <c r="B4275" s="334">
        <f ca="1" t="shared" si="675"/>
        <v>1</v>
      </c>
      <c r="D4275" s="334">
        <f ca="1" t="shared" si="683"/>
        <v>19</v>
      </c>
      <c r="E4275" s="327">
        <f ca="1" t="shared" si="684"/>
        <v>109</v>
      </c>
      <c r="F4275" s="327" t="str">
        <f ca="1">VLOOKUP(D4275,档案!A:C,3,FALSE)</f>
        <v>武汉彤烨</v>
      </c>
      <c r="G4275" s="338" t="str">
        <f ca="1">VLOOKUP(D4275,档案!A:B,2,FALSE)</f>
        <v>建设银行绿地支行0564</v>
      </c>
      <c r="H4275" s="328">
        <f ca="1" t="shared" si="676"/>
        <v>45889</v>
      </c>
      <c r="I4275" s="344" t="str">
        <f ca="1" t="shared" si="677"/>
        <v>ETC扣款</v>
      </c>
      <c r="J4275" s="344" t="str">
        <f ca="1" t="shared" si="678"/>
        <v>项目成本</v>
      </c>
      <c r="K4275" s="345">
        <f ca="1" t="shared" si="679"/>
        <v>0</v>
      </c>
      <c r="L4275" s="345">
        <f ca="1" t="shared" si="680"/>
        <v>35.15</v>
      </c>
      <c r="M4275" s="345">
        <f ca="1" t="shared" si="681"/>
        <v>13200.71</v>
      </c>
      <c r="N4275" s="345">
        <f ca="1" t="shared" si="682"/>
        <v>0</v>
      </c>
    </row>
    <row r="4276" ht="14.25" hidden="1" spans="1:14">
      <c r="A4276" s="334">
        <f>档案!A4275</f>
        <v>0</v>
      </c>
      <c r="B4276" s="334">
        <f ca="1" t="shared" si="675"/>
        <v>1</v>
      </c>
      <c r="D4276" s="334">
        <f ca="1" t="shared" si="683"/>
        <v>19</v>
      </c>
      <c r="E4276" s="327">
        <f ca="1" t="shared" si="684"/>
        <v>110</v>
      </c>
      <c r="F4276" s="327" t="str">
        <f ca="1">VLOOKUP(D4276,档案!A:C,3,FALSE)</f>
        <v>武汉彤烨</v>
      </c>
      <c r="G4276" s="338" t="str">
        <f ca="1">VLOOKUP(D4276,档案!A:B,2,FALSE)</f>
        <v>建设银行绿地支行0564</v>
      </c>
      <c r="H4276" s="328">
        <f ca="1" t="shared" si="676"/>
        <v>45890</v>
      </c>
      <c r="I4276" s="344" t="str">
        <f ca="1" t="shared" si="677"/>
        <v>ETC扣款</v>
      </c>
      <c r="J4276" s="344" t="str">
        <f ca="1" t="shared" si="678"/>
        <v>项目成本</v>
      </c>
      <c r="K4276" s="345">
        <f ca="1" t="shared" si="679"/>
        <v>0</v>
      </c>
      <c r="L4276" s="345">
        <f ca="1" t="shared" si="680"/>
        <v>1</v>
      </c>
      <c r="M4276" s="345">
        <f ca="1" t="shared" si="681"/>
        <v>13199.71</v>
      </c>
      <c r="N4276" s="345">
        <f ca="1" t="shared" si="682"/>
        <v>0</v>
      </c>
    </row>
    <row r="4277" ht="14.25" hidden="1" spans="1:14">
      <c r="A4277" s="334">
        <f>档案!A4276</f>
        <v>0</v>
      </c>
      <c r="B4277" s="334">
        <f ca="1" t="shared" si="675"/>
        <v>1</v>
      </c>
      <c r="D4277" s="334">
        <f ca="1" t="shared" si="683"/>
        <v>19</v>
      </c>
      <c r="E4277" s="327">
        <f ca="1" t="shared" si="684"/>
        <v>111</v>
      </c>
      <c r="F4277" s="327" t="str">
        <f ca="1">VLOOKUP(D4277,档案!A:C,3,FALSE)</f>
        <v>武汉彤烨</v>
      </c>
      <c r="G4277" s="338" t="str">
        <f ca="1">VLOOKUP(D4277,档案!A:B,2,FALSE)</f>
        <v>建设银行绿地支行0564</v>
      </c>
      <c r="H4277" s="328">
        <f ca="1" t="shared" si="676"/>
        <v>45890</v>
      </c>
      <c r="I4277" s="344" t="str">
        <f ca="1" t="shared" si="677"/>
        <v>ETC扣款</v>
      </c>
      <c r="J4277" s="344" t="str">
        <f ca="1" t="shared" si="678"/>
        <v>项目成本</v>
      </c>
      <c r="K4277" s="345">
        <f ca="1" t="shared" si="679"/>
        <v>0</v>
      </c>
      <c r="L4277" s="345">
        <f ca="1" t="shared" si="680"/>
        <v>10.1</v>
      </c>
      <c r="M4277" s="345">
        <f ca="1" t="shared" si="681"/>
        <v>13189.61</v>
      </c>
      <c r="N4277" s="345">
        <f ca="1" t="shared" si="682"/>
        <v>0</v>
      </c>
    </row>
    <row r="4278" ht="14.25" hidden="1" spans="1:14">
      <c r="A4278" s="334">
        <f>档案!A4277</f>
        <v>0</v>
      </c>
      <c r="B4278" s="334">
        <f ca="1" t="shared" si="675"/>
        <v>1</v>
      </c>
      <c r="D4278" s="334">
        <f ca="1" t="shared" si="683"/>
        <v>19</v>
      </c>
      <c r="E4278" s="327">
        <f ca="1" t="shared" si="684"/>
        <v>112</v>
      </c>
      <c r="F4278" s="327" t="str">
        <f ca="1">VLOOKUP(D4278,档案!A:C,3,FALSE)</f>
        <v>武汉彤烨</v>
      </c>
      <c r="G4278" s="338" t="str">
        <f ca="1">VLOOKUP(D4278,档案!A:B,2,FALSE)</f>
        <v>建设银行绿地支行0564</v>
      </c>
      <c r="H4278" s="328">
        <f ca="1" t="shared" si="676"/>
        <v>45892</v>
      </c>
      <c r="I4278" s="344" t="str">
        <f ca="1" t="shared" si="677"/>
        <v>ETC扣款</v>
      </c>
      <c r="J4278" s="344" t="str">
        <f ca="1" t="shared" si="678"/>
        <v>项目成本</v>
      </c>
      <c r="K4278" s="345">
        <f ca="1" t="shared" si="679"/>
        <v>0</v>
      </c>
      <c r="L4278" s="345">
        <f ca="1" t="shared" si="680"/>
        <v>33.8</v>
      </c>
      <c r="M4278" s="345">
        <f ca="1" t="shared" si="681"/>
        <v>13155.81</v>
      </c>
      <c r="N4278" s="345">
        <f ca="1" t="shared" si="682"/>
        <v>0</v>
      </c>
    </row>
    <row r="4279" ht="14.25" hidden="1" spans="1:14">
      <c r="A4279" s="334">
        <f>档案!A4278</f>
        <v>0</v>
      </c>
      <c r="B4279" s="334">
        <f ca="1" t="shared" si="675"/>
        <v>1</v>
      </c>
      <c r="D4279" s="334">
        <f ca="1" t="shared" si="683"/>
        <v>19</v>
      </c>
      <c r="E4279" s="327">
        <f ca="1" t="shared" si="684"/>
        <v>113</v>
      </c>
      <c r="F4279" s="327" t="str">
        <f ca="1">VLOOKUP(D4279,档案!A:C,3,FALSE)</f>
        <v>武汉彤烨</v>
      </c>
      <c r="G4279" s="338" t="str">
        <f ca="1">VLOOKUP(D4279,档案!A:B,2,FALSE)</f>
        <v>建设银行绿地支行0564</v>
      </c>
      <c r="H4279" s="328">
        <f ca="1" t="shared" si="676"/>
        <v>45892</v>
      </c>
      <c r="I4279" s="344" t="str">
        <f ca="1" t="shared" si="677"/>
        <v>ETC扣款</v>
      </c>
      <c r="J4279" s="344" t="str">
        <f ca="1" t="shared" si="678"/>
        <v>项目成本</v>
      </c>
      <c r="K4279" s="345">
        <f ca="1" t="shared" si="679"/>
        <v>0</v>
      </c>
      <c r="L4279" s="345">
        <f ca="1" t="shared" si="680"/>
        <v>10.1</v>
      </c>
      <c r="M4279" s="345">
        <f ca="1" t="shared" si="681"/>
        <v>13145.71</v>
      </c>
      <c r="N4279" s="345">
        <f ca="1" t="shared" si="682"/>
        <v>0</v>
      </c>
    </row>
    <row r="4280" ht="14.25" hidden="1" spans="1:14">
      <c r="A4280" s="334">
        <f>档案!A4279</f>
        <v>0</v>
      </c>
      <c r="B4280" s="334">
        <f ca="1" t="shared" si="675"/>
        <v>1</v>
      </c>
      <c r="D4280" s="334">
        <f ca="1" t="shared" si="683"/>
        <v>19</v>
      </c>
      <c r="E4280" s="327">
        <f ca="1" t="shared" si="684"/>
        <v>114</v>
      </c>
      <c r="F4280" s="327" t="str">
        <f ca="1">VLOOKUP(D4280,档案!A:C,3,FALSE)</f>
        <v>武汉彤烨</v>
      </c>
      <c r="G4280" s="338" t="str">
        <f ca="1">VLOOKUP(D4280,档案!A:B,2,FALSE)</f>
        <v>建设银行绿地支行0564</v>
      </c>
      <c r="H4280" s="328">
        <f ca="1" t="shared" si="676"/>
        <v>45892</v>
      </c>
      <c r="I4280" s="344" t="str">
        <f ca="1" t="shared" si="677"/>
        <v>ETC扣款</v>
      </c>
      <c r="J4280" s="344" t="str">
        <f ca="1" t="shared" si="678"/>
        <v>项目成本</v>
      </c>
      <c r="K4280" s="345">
        <f ca="1" t="shared" si="679"/>
        <v>0</v>
      </c>
      <c r="L4280" s="345">
        <f ca="1" t="shared" si="680"/>
        <v>31.92</v>
      </c>
      <c r="M4280" s="345">
        <f ca="1" t="shared" si="681"/>
        <v>13113.79</v>
      </c>
      <c r="N4280" s="345">
        <f ca="1" t="shared" si="682"/>
        <v>0</v>
      </c>
    </row>
    <row r="4281" ht="14.25" hidden="1" spans="1:14">
      <c r="A4281" s="334">
        <f>档案!A4280</f>
        <v>0</v>
      </c>
      <c r="B4281" s="334">
        <f ca="1" t="shared" si="675"/>
        <v>1</v>
      </c>
      <c r="D4281" s="334">
        <f ca="1" t="shared" si="683"/>
        <v>19</v>
      </c>
      <c r="E4281" s="327">
        <f ca="1" t="shared" si="684"/>
        <v>115</v>
      </c>
      <c r="F4281" s="327" t="str">
        <f ca="1">VLOOKUP(D4281,档案!A:C,3,FALSE)</f>
        <v>武汉彤烨</v>
      </c>
      <c r="G4281" s="338" t="str">
        <f ca="1">VLOOKUP(D4281,档案!A:B,2,FALSE)</f>
        <v>建设银行绿地支行0564</v>
      </c>
      <c r="H4281" s="328">
        <f ca="1" t="shared" si="676"/>
        <v>45893</v>
      </c>
      <c r="I4281" s="344" t="str">
        <f ca="1" t="shared" si="677"/>
        <v>ETC扣款</v>
      </c>
      <c r="J4281" s="344" t="str">
        <f ca="1" t="shared" si="678"/>
        <v>项目成本</v>
      </c>
      <c r="K4281" s="345">
        <f ca="1" t="shared" si="679"/>
        <v>0</v>
      </c>
      <c r="L4281" s="345">
        <f ca="1" t="shared" si="680"/>
        <v>10.1</v>
      </c>
      <c r="M4281" s="345">
        <f ca="1" t="shared" si="681"/>
        <v>13103.69</v>
      </c>
      <c r="N4281" s="345">
        <f ca="1" t="shared" si="682"/>
        <v>0</v>
      </c>
    </row>
    <row r="4282" ht="14.25" hidden="1" spans="1:14">
      <c r="A4282" s="334">
        <f>档案!A4281</f>
        <v>0</v>
      </c>
      <c r="B4282" s="334">
        <f ca="1" t="shared" si="675"/>
        <v>1</v>
      </c>
      <c r="D4282" s="334">
        <f ca="1" t="shared" si="683"/>
        <v>19</v>
      </c>
      <c r="E4282" s="327">
        <f ca="1" t="shared" si="684"/>
        <v>116</v>
      </c>
      <c r="F4282" s="327" t="str">
        <f ca="1">VLOOKUP(D4282,档案!A:C,3,FALSE)</f>
        <v>武汉彤烨</v>
      </c>
      <c r="G4282" s="338" t="str">
        <f ca="1">VLOOKUP(D4282,档案!A:B,2,FALSE)</f>
        <v>建设银行绿地支行0564</v>
      </c>
      <c r="H4282" s="328">
        <f ca="1" t="shared" si="676"/>
        <v>45896</v>
      </c>
      <c r="I4282" s="344" t="str">
        <f ca="1" t="shared" si="677"/>
        <v>综合部蒋霞用款武汉彤烨8月社保--公司</v>
      </c>
      <c r="J4282" s="344" t="str">
        <f ca="1" t="shared" si="678"/>
        <v>付日常费用</v>
      </c>
      <c r="K4282" s="345">
        <f ca="1" t="shared" si="679"/>
        <v>0</v>
      </c>
      <c r="L4282" s="345">
        <f ca="1" t="shared" si="680"/>
        <v>1620.35</v>
      </c>
      <c r="M4282" s="345">
        <f ca="1" t="shared" si="681"/>
        <v>11483.34</v>
      </c>
      <c r="N4282" s="345">
        <f ca="1" t="shared" si="682"/>
        <v>0</v>
      </c>
    </row>
    <row r="4283" ht="14.25" hidden="1" spans="1:14">
      <c r="A4283" s="334">
        <f>档案!A4282</f>
        <v>0</v>
      </c>
      <c r="B4283" s="334">
        <f ca="1" t="shared" si="675"/>
        <v>1</v>
      </c>
      <c r="D4283" s="334">
        <f ca="1" t="shared" si="683"/>
        <v>19</v>
      </c>
      <c r="E4283" s="327">
        <f ca="1" t="shared" si="684"/>
        <v>117</v>
      </c>
      <c r="F4283" s="327" t="str">
        <f ca="1">VLOOKUP(D4283,档案!A:C,3,FALSE)</f>
        <v>武汉彤烨</v>
      </c>
      <c r="G4283" s="338" t="str">
        <f ca="1">VLOOKUP(D4283,档案!A:B,2,FALSE)</f>
        <v>建设银行绿地支行0564</v>
      </c>
      <c r="H4283" s="328">
        <f ca="1" t="shared" si="676"/>
        <v>45904</v>
      </c>
      <c r="I4283" s="344" t="str">
        <f ca="1" t="shared" si="677"/>
        <v>ETC扣款</v>
      </c>
      <c r="J4283" s="344" t="str">
        <f ca="1" t="shared" si="678"/>
        <v>项目成本</v>
      </c>
      <c r="K4283" s="345">
        <f ca="1" t="shared" si="679"/>
        <v>0</v>
      </c>
      <c r="L4283" s="345">
        <f ca="1" t="shared" si="680"/>
        <v>21.7</v>
      </c>
      <c r="M4283" s="345">
        <f ca="1" t="shared" si="681"/>
        <v>11461.64</v>
      </c>
      <c r="N4283" s="345">
        <f ca="1" t="shared" si="682"/>
        <v>0</v>
      </c>
    </row>
    <row r="4284" ht="14.25" hidden="1" spans="1:14">
      <c r="A4284" s="334">
        <f>档案!A4283</f>
        <v>0</v>
      </c>
      <c r="B4284" s="334">
        <f ca="1" t="shared" si="675"/>
        <v>1</v>
      </c>
      <c r="D4284" s="334">
        <f ca="1" t="shared" si="683"/>
        <v>19</v>
      </c>
      <c r="E4284" s="327">
        <f ca="1" t="shared" si="684"/>
        <v>118</v>
      </c>
      <c r="F4284" s="327" t="str">
        <f ca="1">VLOOKUP(D4284,档案!A:C,3,FALSE)</f>
        <v>武汉彤烨</v>
      </c>
      <c r="G4284" s="338" t="str">
        <f ca="1">VLOOKUP(D4284,档案!A:B,2,FALSE)</f>
        <v>建设银行绿地支行0564</v>
      </c>
      <c r="H4284" s="328">
        <f ca="1" t="shared" si="676"/>
        <v>45909</v>
      </c>
      <c r="I4284" s="344" t="str">
        <f ca="1" t="shared" si="677"/>
        <v>ETC扣款</v>
      </c>
      <c r="J4284" s="344" t="str">
        <f ca="1" t="shared" si="678"/>
        <v>项目成本</v>
      </c>
      <c r="K4284" s="345">
        <f ca="1" t="shared" si="679"/>
        <v>0</v>
      </c>
      <c r="L4284" s="345">
        <f ca="1" t="shared" si="680"/>
        <v>1.76</v>
      </c>
      <c r="M4284" s="345">
        <f ca="1" t="shared" si="681"/>
        <v>11459.88</v>
      </c>
      <c r="N4284" s="345">
        <f ca="1" t="shared" si="682"/>
        <v>0</v>
      </c>
    </row>
    <row r="4285" ht="14.25" hidden="1" spans="1:14">
      <c r="A4285" s="334">
        <f>档案!A4284</f>
        <v>0</v>
      </c>
      <c r="B4285" s="334">
        <f ca="1" t="shared" si="675"/>
        <v>1</v>
      </c>
      <c r="D4285" s="334">
        <f ca="1" t="shared" si="683"/>
        <v>19</v>
      </c>
      <c r="E4285" s="327">
        <f ca="1" t="shared" si="684"/>
        <v>119</v>
      </c>
      <c r="F4285" s="327" t="str">
        <f ca="1">VLOOKUP(D4285,档案!A:C,3,FALSE)</f>
        <v>武汉彤烨</v>
      </c>
      <c r="G4285" s="338" t="str">
        <f ca="1">VLOOKUP(D4285,档案!A:B,2,FALSE)</f>
        <v>建设银行绿地支行0564</v>
      </c>
      <c r="H4285" s="328">
        <f ca="1" t="shared" si="676"/>
        <v>45911</v>
      </c>
      <c r="I4285" s="344" t="str">
        <f ca="1" t="shared" si="677"/>
        <v>ETC扣款</v>
      </c>
      <c r="J4285" s="344" t="str">
        <f ca="1" t="shared" si="678"/>
        <v>项目成本</v>
      </c>
      <c r="K4285" s="345">
        <f ca="1" t="shared" si="679"/>
        <v>0</v>
      </c>
      <c r="L4285" s="345">
        <f ca="1" t="shared" si="680"/>
        <v>29.45</v>
      </c>
      <c r="M4285" s="345">
        <f ca="1" t="shared" si="681"/>
        <v>11430.43</v>
      </c>
      <c r="N4285" s="345">
        <f ca="1" t="shared" si="682"/>
        <v>0</v>
      </c>
    </row>
    <row r="4286" ht="14.25" hidden="1" spans="1:14">
      <c r="A4286" s="334">
        <f>档案!A4285</f>
        <v>0</v>
      </c>
      <c r="B4286" s="334">
        <f ca="1" t="shared" si="675"/>
        <v>1</v>
      </c>
      <c r="D4286" s="334">
        <f ca="1" t="shared" si="683"/>
        <v>19</v>
      </c>
      <c r="E4286" s="327">
        <f ca="1" t="shared" si="684"/>
        <v>120</v>
      </c>
      <c r="F4286" s="327" t="str">
        <f ca="1">VLOOKUP(D4286,档案!A:C,3,FALSE)</f>
        <v>武汉彤烨</v>
      </c>
      <c r="G4286" s="338" t="str">
        <f ca="1">VLOOKUP(D4286,档案!A:B,2,FALSE)</f>
        <v>建设银行绿地支行0564</v>
      </c>
      <c r="H4286" s="328">
        <f ca="1" t="shared" si="676"/>
        <v>45911</v>
      </c>
      <c r="I4286" s="344" t="str">
        <f ca="1" t="shared" si="677"/>
        <v>ETC扣款</v>
      </c>
      <c r="J4286" s="344" t="str">
        <f ca="1" t="shared" si="678"/>
        <v>项目成本</v>
      </c>
      <c r="K4286" s="345">
        <f ca="1" t="shared" si="679"/>
        <v>0</v>
      </c>
      <c r="L4286" s="345">
        <f ca="1" t="shared" si="680"/>
        <v>29.45</v>
      </c>
      <c r="M4286" s="345">
        <f ca="1" t="shared" si="681"/>
        <v>11400.98</v>
      </c>
      <c r="N4286" s="345">
        <f ca="1" t="shared" si="682"/>
        <v>0</v>
      </c>
    </row>
    <row r="4287" ht="14.25" hidden="1" spans="1:14">
      <c r="A4287" s="334">
        <f>档案!A4286</f>
        <v>0</v>
      </c>
      <c r="B4287" s="334">
        <f ca="1" t="shared" si="675"/>
        <v>1</v>
      </c>
      <c r="D4287" s="334">
        <f ca="1" t="shared" si="683"/>
        <v>19</v>
      </c>
      <c r="E4287" s="327">
        <f ca="1" t="shared" si="684"/>
        <v>121</v>
      </c>
      <c r="F4287" s="327" t="str">
        <f ca="1">VLOOKUP(D4287,档案!A:C,3,FALSE)</f>
        <v>武汉彤烨</v>
      </c>
      <c r="G4287" s="338" t="str">
        <f ca="1">VLOOKUP(D4287,档案!A:B,2,FALSE)</f>
        <v>建设银行绿地支行0564</v>
      </c>
      <c r="H4287" s="328">
        <f ca="1" t="shared" si="676"/>
        <v>45911</v>
      </c>
      <c r="I4287" s="344" t="str">
        <f ca="1" t="shared" si="677"/>
        <v>ETC扣款</v>
      </c>
      <c r="J4287" s="344" t="str">
        <f ca="1" t="shared" si="678"/>
        <v>项目成本</v>
      </c>
      <c r="K4287" s="345">
        <f ca="1" t="shared" si="679"/>
        <v>0</v>
      </c>
      <c r="L4287" s="345">
        <f ca="1" t="shared" si="680"/>
        <v>10.1</v>
      </c>
      <c r="M4287" s="345">
        <f ca="1" t="shared" si="681"/>
        <v>11390.88</v>
      </c>
      <c r="N4287" s="345">
        <f ca="1" t="shared" si="682"/>
        <v>0</v>
      </c>
    </row>
    <row r="4288" ht="14.25" hidden="1" spans="1:14">
      <c r="A4288" s="334">
        <f>档案!A4287</f>
        <v>0</v>
      </c>
      <c r="B4288" s="334">
        <f ca="1" t="shared" si="675"/>
        <v>1</v>
      </c>
      <c r="D4288" s="334">
        <f ca="1" t="shared" si="683"/>
        <v>19</v>
      </c>
      <c r="E4288" s="327">
        <f ca="1" t="shared" si="684"/>
        <v>122</v>
      </c>
      <c r="F4288" s="327" t="str">
        <f ca="1">VLOOKUP(D4288,档案!A:C,3,FALSE)</f>
        <v>武汉彤烨</v>
      </c>
      <c r="G4288" s="338" t="str">
        <f ca="1">VLOOKUP(D4288,档案!A:B,2,FALSE)</f>
        <v>建设银行绿地支行0564</v>
      </c>
      <c r="H4288" s="328">
        <f ca="1" t="shared" si="676"/>
        <v>45915</v>
      </c>
      <c r="I4288" s="344" t="str">
        <f ca="1" t="shared" si="677"/>
        <v>缴纳武汉彤烨2025.8月-增值税及附加税</v>
      </c>
      <c r="J4288" s="344" t="str">
        <f ca="1" t="shared" si="678"/>
        <v>付日常费用</v>
      </c>
      <c r="K4288" s="345">
        <f ca="1" t="shared" si="679"/>
        <v>0</v>
      </c>
      <c r="L4288" s="345">
        <f ca="1" t="shared" si="680"/>
        <v>6412.21</v>
      </c>
      <c r="M4288" s="345">
        <f ca="1" t="shared" si="681"/>
        <v>4978.67</v>
      </c>
      <c r="N4288" s="345">
        <f ca="1" t="shared" si="682"/>
        <v>3978.67</v>
      </c>
    </row>
    <row r="4289" ht="14.25" hidden="1" spans="1:14">
      <c r="A4289" s="334">
        <f>档案!A4288</f>
        <v>0</v>
      </c>
      <c r="B4289" s="334">
        <f ca="1" t="shared" si="675"/>
        <v>1</v>
      </c>
      <c r="D4289" s="334">
        <f ca="1" t="shared" si="683"/>
        <v>19</v>
      </c>
      <c r="E4289" s="327">
        <f ca="1" t="shared" si="684"/>
        <v>123</v>
      </c>
      <c r="F4289" s="327" t="str">
        <f ca="1">VLOOKUP(D4289,档案!A:C,3,FALSE)</f>
        <v>武汉彤烨</v>
      </c>
      <c r="G4289" s="338" t="str">
        <f ca="1">VLOOKUP(D4289,档案!A:B,2,FALSE)</f>
        <v>建设银行绿地支行0564</v>
      </c>
      <c r="H4289" s="328">
        <f ca="1" t="shared" si="676"/>
        <v>45919</v>
      </c>
      <c r="I4289" s="344" t="str">
        <f ca="1" t="shared" si="677"/>
        <v>ETC扣款</v>
      </c>
      <c r="J4289" s="344" t="str">
        <f ca="1" t="shared" si="678"/>
        <v>项目成本</v>
      </c>
      <c r="K4289" s="345">
        <f ca="1" t="shared" si="679"/>
        <v>0</v>
      </c>
      <c r="L4289" s="345">
        <f ca="1" t="shared" si="680"/>
        <v>240</v>
      </c>
      <c r="M4289" s="345">
        <f ca="1" t="shared" si="681"/>
        <v>4738.67</v>
      </c>
      <c r="N4289" s="345">
        <f ca="1" t="shared" si="682"/>
        <v>0</v>
      </c>
    </row>
    <row r="4290" ht="14.25" hidden="1" spans="1:14">
      <c r="A4290" s="334">
        <f>档案!A4289</f>
        <v>0</v>
      </c>
      <c r="B4290" s="334">
        <f ca="1" t="shared" si="675"/>
        <v>1</v>
      </c>
      <c r="D4290" s="334">
        <f ca="1" t="shared" si="683"/>
        <v>19</v>
      </c>
      <c r="E4290" s="327">
        <f ca="1" t="shared" si="684"/>
        <v>124</v>
      </c>
      <c r="F4290" s="327" t="str">
        <f ca="1">VLOOKUP(D4290,档案!A:C,3,FALSE)</f>
        <v>武汉彤烨</v>
      </c>
      <c r="G4290" s="338" t="str">
        <f ca="1">VLOOKUP(D4290,档案!A:B,2,FALSE)</f>
        <v>建设银行绿地支行0564</v>
      </c>
      <c r="H4290" s="328">
        <f ca="1" t="shared" si="676"/>
        <v>45921</v>
      </c>
      <c r="I4290" s="344" t="str">
        <f ca="1" t="shared" si="677"/>
        <v>银行结息</v>
      </c>
      <c r="J4290" s="344" t="str">
        <f ca="1" t="shared" si="678"/>
        <v>其他收款</v>
      </c>
      <c r="K4290" s="345">
        <f ca="1" t="shared" si="679"/>
        <v>2.36</v>
      </c>
      <c r="L4290" s="345">
        <f ca="1" t="shared" si="680"/>
        <v>0</v>
      </c>
      <c r="M4290" s="345">
        <f ca="1" t="shared" si="681"/>
        <v>4741.03</v>
      </c>
      <c r="N4290" s="345">
        <f ca="1" t="shared" si="682"/>
        <v>0</v>
      </c>
    </row>
    <row r="4291" ht="14.25" hidden="1" spans="1:14">
      <c r="A4291" s="334">
        <f>档案!A4290</f>
        <v>0</v>
      </c>
      <c r="B4291" s="334">
        <f ca="1" t="shared" ref="B4291:B4354" si="685">COUNTA(INDIRECT("'"&amp;A4291&amp;"'!a:a"))</f>
        <v>1</v>
      </c>
      <c r="D4291" s="334">
        <f ca="1" t="shared" si="683"/>
        <v>19</v>
      </c>
      <c r="E4291" s="327">
        <f ca="1" t="shared" si="684"/>
        <v>125</v>
      </c>
      <c r="F4291" s="327" t="str">
        <f ca="1">VLOOKUP(D4291,档案!A:C,3,FALSE)</f>
        <v>武汉彤烨</v>
      </c>
      <c r="G4291" s="338" t="str">
        <f ca="1">VLOOKUP(D4291,档案!A:B,2,FALSE)</f>
        <v>建设银行绿地支行0564</v>
      </c>
      <c r="H4291" s="328">
        <f ca="1" t="shared" ref="H4291:H4354" si="686">INDEX(INDIRECT("'"&amp;$D4291&amp;"'!A:g"),$E4291,COLUMN()-7)</f>
        <v>45926</v>
      </c>
      <c r="I4291" s="344" t="str">
        <f ca="1" t="shared" ref="I4291:I4354" si="687">INDEX(INDIRECT("'"&amp;$D4291&amp;"'!A:g"),$E4291,COLUMN()-7)</f>
        <v>综合部蒋霞用款武汉彤烨9月社保--公司</v>
      </c>
      <c r="J4291" s="344" t="str">
        <f ca="1" t="shared" ref="J4291:J4354" si="688">INDEX(INDIRECT("'"&amp;$D4291&amp;"'!A:g"),$E4291,COLUMN()-7)</f>
        <v>付日常费用</v>
      </c>
      <c r="K4291" s="345">
        <f ca="1" t="shared" ref="K4291:K4354" si="689">INDEX(INDIRECT("'"&amp;$D4291&amp;"'!A:g"),$E4291,COLUMN()-7)</f>
        <v>0</v>
      </c>
      <c r="L4291" s="345">
        <f ca="1" t="shared" ref="L4291:L4354" si="690">INDEX(INDIRECT("'"&amp;$D4291&amp;"'!A:g"),$E4291,COLUMN()-7)</f>
        <v>1623.38</v>
      </c>
      <c r="M4291" s="345">
        <f ca="1" t="shared" ref="M4291:M4354" si="691">INDEX(INDIRECT("'"&amp;$D4291&amp;"'!A:g"),$E4291,COLUMN()-7)</f>
        <v>3117.65</v>
      </c>
      <c r="N4291" s="345">
        <f ca="1" t="shared" ref="N4291:N4354" si="692">INDEX(INDIRECT("'"&amp;$D4291&amp;"'!A:g"),$E4291,COLUMN()-7)</f>
        <v>0</v>
      </c>
    </row>
    <row r="4292" ht="14.25" hidden="1" spans="1:14">
      <c r="A4292" s="334">
        <f>档案!A4291</f>
        <v>0</v>
      </c>
      <c r="B4292" s="334">
        <f ca="1" t="shared" si="685"/>
        <v>1</v>
      </c>
      <c r="D4292" s="334">
        <f ca="1" t="shared" ref="D4292:D4355" si="693">IF(E4291&gt;=VLOOKUP(D4291,A:B,2,FALSE),D4291+1,D4291)</f>
        <v>19</v>
      </c>
      <c r="E4292" s="327">
        <f ca="1" t="shared" ref="E4292:E4355" si="694">IF(E4291&gt;=VLOOKUP(D4291,A:B,2,FALSE),3,E4291+1)</f>
        <v>126</v>
      </c>
      <c r="F4292" s="327" t="str">
        <f ca="1">VLOOKUP(D4292,档案!A:C,3,FALSE)</f>
        <v>武汉彤烨</v>
      </c>
      <c r="G4292" s="338" t="str">
        <f ca="1">VLOOKUP(D4292,档案!A:B,2,FALSE)</f>
        <v>建设银行绿地支行0564</v>
      </c>
      <c r="H4292" s="328">
        <f ca="1" t="shared" si="686"/>
        <v>45928</v>
      </c>
      <c r="I4292" s="344" t="str">
        <f ca="1" t="shared" si="687"/>
        <v>ETC扣款</v>
      </c>
      <c r="J4292" s="344" t="str">
        <f ca="1" t="shared" si="688"/>
        <v>项目成本</v>
      </c>
      <c r="K4292" s="345">
        <f ca="1" t="shared" si="689"/>
        <v>0</v>
      </c>
      <c r="L4292" s="345">
        <f ca="1" t="shared" si="690"/>
        <v>103.12</v>
      </c>
      <c r="M4292" s="345">
        <f ca="1" t="shared" si="691"/>
        <v>3014.53</v>
      </c>
      <c r="N4292" s="345">
        <f ca="1" t="shared" si="692"/>
        <v>0</v>
      </c>
    </row>
    <row r="4293" ht="14.25" hidden="1" spans="1:14">
      <c r="A4293" s="334">
        <f>档案!A4292</f>
        <v>0</v>
      </c>
      <c r="B4293" s="334">
        <f ca="1" t="shared" si="685"/>
        <v>1</v>
      </c>
      <c r="D4293" s="334">
        <f ca="1" t="shared" si="693"/>
        <v>19</v>
      </c>
      <c r="E4293" s="327">
        <f ca="1" t="shared" si="694"/>
        <v>127</v>
      </c>
      <c r="F4293" s="327" t="str">
        <f ca="1">VLOOKUP(D4293,档案!A:C,3,FALSE)</f>
        <v>武汉彤烨</v>
      </c>
      <c r="G4293" s="338" t="str">
        <f ca="1">VLOOKUP(D4293,档案!A:B,2,FALSE)</f>
        <v>建设银行绿地支行0564</v>
      </c>
      <c r="H4293" s="328">
        <f ca="1" t="shared" si="686"/>
        <v>45929</v>
      </c>
      <c r="I4293" s="344" t="str">
        <f ca="1" t="shared" si="687"/>
        <v>ETC扣款</v>
      </c>
      <c r="J4293" s="344" t="str">
        <f ca="1" t="shared" si="688"/>
        <v>项目成本</v>
      </c>
      <c r="K4293" s="345">
        <f ca="1" t="shared" si="689"/>
        <v>0</v>
      </c>
      <c r="L4293" s="345">
        <f ca="1" t="shared" si="690"/>
        <v>52.83</v>
      </c>
      <c r="M4293" s="345">
        <f ca="1" t="shared" si="691"/>
        <v>2961.7</v>
      </c>
      <c r="N4293" s="345">
        <f ca="1" t="shared" si="692"/>
        <v>0</v>
      </c>
    </row>
    <row r="4294" ht="14.25" hidden="1" spans="1:14">
      <c r="A4294" s="334">
        <f>档案!A4293</f>
        <v>0</v>
      </c>
      <c r="B4294" s="334">
        <f ca="1" t="shared" si="685"/>
        <v>1</v>
      </c>
      <c r="D4294" s="334">
        <f ca="1" t="shared" si="693"/>
        <v>19</v>
      </c>
      <c r="E4294" s="327">
        <f ca="1" t="shared" si="694"/>
        <v>128</v>
      </c>
      <c r="F4294" s="327" t="str">
        <f ca="1">VLOOKUP(D4294,档案!A:C,3,FALSE)</f>
        <v>武汉彤烨</v>
      </c>
      <c r="G4294" s="338" t="str">
        <f ca="1">VLOOKUP(D4294,档案!A:B,2,FALSE)</f>
        <v>建设银行绿地支行0564</v>
      </c>
      <c r="H4294" s="328">
        <f ca="1" t="shared" si="686"/>
        <v>45930</v>
      </c>
      <c r="I4294" s="344" t="str">
        <f ca="1" t="shared" si="687"/>
        <v>ETC扣款</v>
      </c>
      <c r="J4294" s="344" t="str">
        <f ca="1" t="shared" si="688"/>
        <v>项目成本</v>
      </c>
      <c r="K4294" s="345">
        <f ca="1" t="shared" si="689"/>
        <v>0</v>
      </c>
      <c r="L4294" s="345">
        <f ca="1" t="shared" si="690"/>
        <v>57.95</v>
      </c>
      <c r="M4294" s="345">
        <f ca="1" t="shared" si="691"/>
        <v>2903.75</v>
      </c>
      <c r="N4294" s="345">
        <f ca="1" t="shared" si="692"/>
        <v>0</v>
      </c>
    </row>
    <row r="4295" ht="14.25" hidden="1" spans="1:14">
      <c r="A4295" s="334">
        <f>档案!A4294</f>
        <v>0</v>
      </c>
      <c r="B4295" s="334">
        <f ca="1" t="shared" si="685"/>
        <v>1</v>
      </c>
      <c r="D4295" s="334">
        <f ca="1" t="shared" si="693"/>
        <v>19</v>
      </c>
      <c r="E4295" s="327">
        <f ca="1" t="shared" si="694"/>
        <v>129</v>
      </c>
      <c r="F4295" s="327" t="str">
        <f ca="1">VLOOKUP(D4295,档案!A:C,3,FALSE)</f>
        <v>武汉彤烨</v>
      </c>
      <c r="G4295" s="338" t="str">
        <f ca="1">VLOOKUP(D4295,档案!A:B,2,FALSE)</f>
        <v>建设银行绿地支行0564</v>
      </c>
      <c r="H4295" s="328">
        <f ca="1" t="shared" si="686"/>
        <v>45930</v>
      </c>
      <c r="I4295" s="344" t="str">
        <f ca="1" t="shared" si="687"/>
        <v>ETC扣款</v>
      </c>
      <c r="J4295" s="344" t="str">
        <f ca="1" t="shared" si="688"/>
        <v>项目成本</v>
      </c>
      <c r="K4295" s="345">
        <f ca="1" t="shared" si="689"/>
        <v>0</v>
      </c>
      <c r="L4295" s="345">
        <f ca="1" t="shared" si="690"/>
        <v>35.15</v>
      </c>
      <c r="M4295" s="345">
        <f ca="1" t="shared" si="691"/>
        <v>2868.6</v>
      </c>
      <c r="N4295" s="345">
        <f ca="1" t="shared" si="692"/>
        <v>0</v>
      </c>
    </row>
    <row r="4296" ht="14.25" hidden="1" spans="1:14">
      <c r="A4296" s="334">
        <f>档案!A4295</f>
        <v>0</v>
      </c>
      <c r="B4296" s="334">
        <f ca="1" t="shared" si="685"/>
        <v>1</v>
      </c>
      <c r="D4296" s="334">
        <f ca="1" t="shared" si="693"/>
        <v>19</v>
      </c>
      <c r="E4296" s="327">
        <f ca="1" t="shared" si="694"/>
        <v>130</v>
      </c>
      <c r="F4296" s="327" t="str">
        <f ca="1">VLOOKUP(D4296,档案!A:C,3,FALSE)</f>
        <v>武汉彤烨</v>
      </c>
      <c r="G4296" s="338" t="str">
        <f ca="1">VLOOKUP(D4296,档案!A:B,2,FALSE)</f>
        <v>建设银行绿地支行0564</v>
      </c>
      <c r="H4296" s="328">
        <f ca="1" t="shared" si="686"/>
        <v>45931</v>
      </c>
      <c r="I4296" s="344" t="str">
        <f ca="1" t="shared" si="687"/>
        <v>ETC扣款</v>
      </c>
      <c r="J4296" s="344" t="str">
        <f ca="1" t="shared" si="688"/>
        <v>项目成本</v>
      </c>
      <c r="K4296" s="345">
        <f ca="1" t="shared" si="689"/>
        <v>0</v>
      </c>
      <c r="L4296" s="345">
        <f ca="1" t="shared" si="690"/>
        <v>29.45</v>
      </c>
      <c r="M4296" s="345">
        <f ca="1" t="shared" si="691"/>
        <v>2839.15</v>
      </c>
      <c r="N4296" s="345">
        <f ca="1" t="shared" si="692"/>
        <v>0</v>
      </c>
    </row>
    <row r="4297" ht="14.25" hidden="1" spans="1:14">
      <c r="A4297" s="334">
        <f>档案!A4296</f>
        <v>0</v>
      </c>
      <c r="B4297" s="334">
        <f ca="1" t="shared" si="685"/>
        <v>1</v>
      </c>
      <c r="D4297" s="334">
        <f ca="1" t="shared" si="693"/>
        <v>19</v>
      </c>
      <c r="E4297" s="327">
        <f ca="1" t="shared" si="694"/>
        <v>131</v>
      </c>
      <c r="F4297" s="327" t="str">
        <f ca="1">VLOOKUP(D4297,档案!A:C,3,FALSE)</f>
        <v>武汉彤烨</v>
      </c>
      <c r="G4297" s="338" t="str">
        <f ca="1">VLOOKUP(D4297,档案!A:B,2,FALSE)</f>
        <v>建设银行绿地支行0564</v>
      </c>
      <c r="H4297" s="328">
        <f ca="1" t="shared" si="686"/>
        <v>45942</v>
      </c>
      <c r="I4297" s="344" t="str">
        <f ca="1" t="shared" si="687"/>
        <v>ETC扣款</v>
      </c>
      <c r="J4297" s="344" t="str">
        <f ca="1" t="shared" si="688"/>
        <v>项目成本</v>
      </c>
      <c r="K4297" s="345">
        <f ca="1" t="shared" si="689"/>
        <v>0</v>
      </c>
      <c r="L4297" s="345">
        <f ca="1" t="shared" si="690"/>
        <v>35.15</v>
      </c>
      <c r="M4297" s="345">
        <f ca="1" t="shared" si="691"/>
        <v>2804</v>
      </c>
      <c r="N4297" s="345">
        <f ca="1" t="shared" si="692"/>
        <v>0</v>
      </c>
    </row>
    <row r="4298" ht="14.25" hidden="1" spans="1:14">
      <c r="A4298" s="334">
        <f>档案!A4297</f>
        <v>0</v>
      </c>
      <c r="B4298" s="334">
        <f ca="1" t="shared" si="685"/>
        <v>1</v>
      </c>
      <c r="D4298" s="334">
        <f ca="1" t="shared" si="693"/>
        <v>19</v>
      </c>
      <c r="E4298" s="327">
        <f ca="1" t="shared" si="694"/>
        <v>132</v>
      </c>
      <c r="F4298" s="327" t="str">
        <f ca="1">VLOOKUP(D4298,档案!A:C,3,FALSE)</f>
        <v>武汉彤烨</v>
      </c>
      <c r="G4298" s="338" t="str">
        <f ca="1">VLOOKUP(D4298,档案!A:B,2,FALSE)</f>
        <v>建设银行绿地支行0564</v>
      </c>
      <c r="H4298" s="328">
        <f ca="1" t="shared" si="686"/>
        <v>45942</v>
      </c>
      <c r="I4298" s="344" t="str">
        <f ca="1" t="shared" si="687"/>
        <v>ETC扣款</v>
      </c>
      <c r="J4298" s="344" t="str">
        <f ca="1" t="shared" si="688"/>
        <v>项目成本</v>
      </c>
      <c r="K4298" s="345">
        <f ca="1" t="shared" si="689"/>
        <v>0</v>
      </c>
      <c r="L4298" s="345">
        <f ca="1" t="shared" si="690"/>
        <v>31.92</v>
      </c>
      <c r="M4298" s="345">
        <f ca="1" t="shared" si="691"/>
        <v>2772.08</v>
      </c>
      <c r="N4298" s="345">
        <f ca="1" t="shared" si="692"/>
        <v>0</v>
      </c>
    </row>
    <row r="4299" ht="14.25" hidden="1" spans="1:14">
      <c r="A4299" s="334">
        <f>档案!A4298</f>
        <v>0</v>
      </c>
      <c r="B4299" s="334">
        <f ca="1" t="shared" si="685"/>
        <v>1</v>
      </c>
      <c r="D4299" s="334">
        <f ca="1" t="shared" si="693"/>
        <v>19</v>
      </c>
      <c r="E4299" s="327">
        <f ca="1" t="shared" si="694"/>
        <v>133</v>
      </c>
      <c r="F4299" s="327" t="str">
        <f ca="1">VLOOKUP(D4299,档案!A:C,3,FALSE)</f>
        <v>武汉彤烨</v>
      </c>
      <c r="G4299" s="338" t="str">
        <f ca="1">VLOOKUP(D4299,档案!A:B,2,FALSE)</f>
        <v>建设银行绿地支行0564</v>
      </c>
      <c r="H4299" s="328">
        <f ca="1" t="shared" si="686"/>
        <v>45947</v>
      </c>
      <c r="I4299" s="344" t="str">
        <f ca="1" t="shared" si="687"/>
        <v>收到武汉彤烨中信转款</v>
      </c>
      <c r="J4299" s="344" t="str">
        <f ca="1" t="shared" si="688"/>
        <v>他行转入或存现</v>
      </c>
      <c r="K4299" s="345">
        <f ca="1" t="shared" si="689"/>
        <v>8000</v>
      </c>
      <c r="L4299" s="345">
        <f ca="1" t="shared" si="690"/>
        <v>0</v>
      </c>
      <c r="M4299" s="345">
        <f ca="1" t="shared" si="691"/>
        <v>10772.08</v>
      </c>
      <c r="N4299" s="345">
        <f ca="1" t="shared" si="692"/>
        <v>0</v>
      </c>
    </row>
    <row r="4300" ht="14.25" hidden="1" spans="1:14">
      <c r="A4300" s="334">
        <f>档案!A4299</f>
        <v>0</v>
      </c>
      <c r="B4300" s="334">
        <f ca="1" t="shared" si="685"/>
        <v>1</v>
      </c>
      <c r="D4300" s="334">
        <f ca="1" t="shared" si="693"/>
        <v>19</v>
      </c>
      <c r="E4300" s="327">
        <f ca="1" t="shared" si="694"/>
        <v>134</v>
      </c>
      <c r="F4300" s="327" t="str">
        <f ca="1">VLOOKUP(D4300,档案!A:C,3,FALSE)</f>
        <v>武汉彤烨</v>
      </c>
      <c r="G4300" s="338" t="str">
        <f ca="1">VLOOKUP(D4300,档案!A:B,2,FALSE)</f>
        <v>建设银行绿地支行0564</v>
      </c>
      <c r="H4300" s="328">
        <f ca="1" t="shared" si="686"/>
        <v>45949</v>
      </c>
      <c r="I4300" s="344" t="str">
        <f ca="1" t="shared" si="687"/>
        <v>ETC扣款</v>
      </c>
      <c r="J4300" s="344" t="str">
        <f ca="1" t="shared" si="688"/>
        <v>项目成本</v>
      </c>
      <c r="K4300" s="345">
        <f ca="1" t="shared" si="689"/>
        <v>0</v>
      </c>
      <c r="L4300" s="345">
        <f ca="1" t="shared" si="690"/>
        <v>14.25</v>
      </c>
      <c r="M4300" s="345">
        <f ca="1" t="shared" si="691"/>
        <v>10757.83</v>
      </c>
      <c r="N4300" s="345">
        <f ca="1" t="shared" si="692"/>
        <v>0</v>
      </c>
    </row>
    <row r="4301" ht="14.25" hidden="1" spans="1:14">
      <c r="A4301" s="334">
        <f>档案!A4300</f>
        <v>0</v>
      </c>
      <c r="B4301" s="334">
        <f ca="1" t="shared" si="685"/>
        <v>1</v>
      </c>
      <c r="D4301" s="334">
        <f ca="1" t="shared" si="693"/>
        <v>19</v>
      </c>
      <c r="E4301" s="327">
        <f ca="1" t="shared" si="694"/>
        <v>135</v>
      </c>
      <c r="F4301" s="327" t="str">
        <f ca="1">VLOOKUP(D4301,档案!A:C,3,FALSE)</f>
        <v>武汉彤烨</v>
      </c>
      <c r="G4301" s="338" t="str">
        <f ca="1">VLOOKUP(D4301,档案!A:B,2,FALSE)</f>
        <v>建设银行绿地支行0564</v>
      </c>
      <c r="H4301" s="328">
        <f ca="1" t="shared" si="686"/>
        <v>45950</v>
      </c>
      <c r="I4301" s="344" t="str">
        <f ca="1" t="shared" si="687"/>
        <v>ETC扣款</v>
      </c>
      <c r="J4301" s="344" t="str">
        <f ca="1" t="shared" si="688"/>
        <v>项目成本</v>
      </c>
      <c r="K4301" s="345">
        <f ca="1" t="shared" si="689"/>
        <v>0</v>
      </c>
      <c r="L4301" s="345">
        <f ca="1" t="shared" si="690"/>
        <v>11.4</v>
      </c>
      <c r="M4301" s="345">
        <f ca="1" t="shared" si="691"/>
        <v>10746.43</v>
      </c>
      <c r="N4301" s="345">
        <f ca="1" t="shared" si="692"/>
        <v>0</v>
      </c>
    </row>
    <row r="4302" ht="14.25" hidden="1" spans="1:14">
      <c r="A4302" s="334">
        <f>档案!A4301</f>
        <v>0</v>
      </c>
      <c r="B4302" s="334">
        <f ca="1" t="shared" si="685"/>
        <v>1</v>
      </c>
      <c r="D4302" s="334">
        <f ca="1" t="shared" si="693"/>
        <v>19</v>
      </c>
      <c r="E4302" s="327">
        <f ca="1" t="shared" si="694"/>
        <v>136</v>
      </c>
      <c r="F4302" s="327" t="str">
        <f ca="1">VLOOKUP(D4302,档案!A:C,3,FALSE)</f>
        <v>武汉彤烨</v>
      </c>
      <c r="G4302" s="338" t="str">
        <f ca="1">VLOOKUP(D4302,档案!A:B,2,FALSE)</f>
        <v>建设银行绿地支行0564</v>
      </c>
      <c r="H4302" s="328">
        <f ca="1" t="shared" si="686"/>
        <v>45950</v>
      </c>
      <c r="I4302" s="344" t="str">
        <f ca="1" t="shared" si="687"/>
        <v>ETC扣款</v>
      </c>
      <c r="J4302" s="344" t="str">
        <f ca="1" t="shared" si="688"/>
        <v>项目成本</v>
      </c>
      <c r="K4302" s="345">
        <f ca="1" t="shared" si="689"/>
        <v>0</v>
      </c>
      <c r="L4302" s="345">
        <f ca="1" t="shared" si="690"/>
        <v>11.4</v>
      </c>
      <c r="M4302" s="345">
        <f ca="1" t="shared" si="691"/>
        <v>10735.03</v>
      </c>
      <c r="N4302" s="345">
        <f ca="1" t="shared" si="692"/>
        <v>0</v>
      </c>
    </row>
    <row r="4303" ht="14.25" hidden="1" spans="1:14">
      <c r="A4303" s="334">
        <f>档案!A4302</f>
        <v>0</v>
      </c>
      <c r="B4303" s="334">
        <f ca="1" t="shared" si="685"/>
        <v>1</v>
      </c>
      <c r="D4303" s="334">
        <f ca="1" t="shared" si="693"/>
        <v>19</v>
      </c>
      <c r="E4303" s="327">
        <f ca="1" t="shared" si="694"/>
        <v>137</v>
      </c>
      <c r="F4303" s="327" t="str">
        <f ca="1">VLOOKUP(D4303,档案!A:C,3,FALSE)</f>
        <v>武汉彤烨</v>
      </c>
      <c r="G4303" s="338" t="str">
        <f ca="1">VLOOKUP(D4303,档案!A:B,2,FALSE)</f>
        <v>建设银行绿地支行0564</v>
      </c>
      <c r="H4303" s="328">
        <f ca="1" t="shared" si="686"/>
        <v>45951</v>
      </c>
      <c r="I4303" s="344" t="str">
        <f ca="1" t="shared" si="687"/>
        <v>ETC扣款</v>
      </c>
      <c r="J4303" s="344" t="str">
        <f ca="1" t="shared" si="688"/>
        <v>项目成本</v>
      </c>
      <c r="K4303" s="345">
        <f ca="1" t="shared" si="689"/>
        <v>0</v>
      </c>
      <c r="L4303" s="345">
        <f ca="1" t="shared" si="690"/>
        <v>29.45</v>
      </c>
      <c r="M4303" s="345">
        <f ca="1" t="shared" si="691"/>
        <v>10705.58</v>
      </c>
      <c r="N4303" s="345">
        <f ca="1" t="shared" si="692"/>
        <v>0</v>
      </c>
    </row>
    <row r="4304" ht="14.25" hidden="1" spans="1:14">
      <c r="A4304" s="334">
        <f>档案!A4303</f>
        <v>0</v>
      </c>
      <c r="B4304" s="334">
        <f ca="1" t="shared" si="685"/>
        <v>1</v>
      </c>
      <c r="D4304" s="334">
        <f ca="1" t="shared" si="693"/>
        <v>19</v>
      </c>
      <c r="E4304" s="327">
        <f ca="1" t="shared" si="694"/>
        <v>138</v>
      </c>
      <c r="F4304" s="327" t="str">
        <f ca="1">VLOOKUP(D4304,档案!A:C,3,FALSE)</f>
        <v>武汉彤烨</v>
      </c>
      <c r="G4304" s="338" t="str">
        <f ca="1">VLOOKUP(D4304,档案!A:B,2,FALSE)</f>
        <v>建设银行绿地支行0564</v>
      </c>
      <c r="H4304" s="328">
        <f ca="1" t="shared" si="686"/>
        <v>45952</v>
      </c>
      <c r="I4304" s="344" t="str">
        <f ca="1" t="shared" si="687"/>
        <v>ETC扣款</v>
      </c>
      <c r="J4304" s="344" t="str">
        <f ca="1" t="shared" si="688"/>
        <v>项目成本</v>
      </c>
      <c r="K4304" s="345">
        <f ca="1" t="shared" si="689"/>
        <v>0</v>
      </c>
      <c r="L4304" s="345">
        <f ca="1" t="shared" si="690"/>
        <v>31.92</v>
      </c>
      <c r="M4304" s="345">
        <f ca="1" t="shared" si="691"/>
        <v>10673.66</v>
      </c>
      <c r="N4304" s="345">
        <f ca="1" t="shared" si="692"/>
        <v>0</v>
      </c>
    </row>
    <row r="4305" ht="14.25" hidden="1" spans="1:14">
      <c r="A4305" s="334">
        <f>档案!A4304</f>
        <v>0</v>
      </c>
      <c r="B4305" s="334">
        <f ca="1" t="shared" si="685"/>
        <v>1</v>
      </c>
      <c r="D4305" s="334">
        <f ca="1" t="shared" si="693"/>
        <v>19</v>
      </c>
      <c r="E4305" s="327">
        <f ca="1" t="shared" si="694"/>
        <v>139</v>
      </c>
      <c r="F4305" s="327" t="str">
        <f ca="1">VLOOKUP(D4305,档案!A:C,3,FALSE)</f>
        <v>武汉彤烨</v>
      </c>
      <c r="G4305" s="338" t="str">
        <f ca="1">VLOOKUP(D4305,档案!A:B,2,FALSE)</f>
        <v>建设银行绿地支行0564</v>
      </c>
      <c r="H4305" s="328">
        <f ca="1" t="shared" si="686"/>
        <v>45952</v>
      </c>
      <c r="I4305" s="344" t="str">
        <f ca="1" t="shared" si="687"/>
        <v>ETC扣款</v>
      </c>
      <c r="J4305" s="344" t="str">
        <f ca="1" t="shared" si="688"/>
        <v>项目成本</v>
      </c>
      <c r="K4305" s="345">
        <f ca="1" t="shared" si="689"/>
        <v>0</v>
      </c>
      <c r="L4305" s="345">
        <f ca="1" t="shared" si="690"/>
        <v>29.45</v>
      </c>
      <c r="M4305" s="345">
        <f ca="1" t="shared" si="691"/>
        <v>10644.21</v>
      </c>
      <c r="N4305" s="345">
        <f ca="1" t="shared" si="692"/>
        <v>0</v>
      </c>
    </row>
    <row r="4306" ht="14.25" hidden="1" spans="1:14">
      <c r="A4306" s="334">
        <f>档案!A4305</f>
        <v>0</v>
      </c>
      <c r="B4306" s="334">
        <f ca="1" t="shared" si="685"/>
        <v>1</v>
      </c>
      <c r="D4306" s="334">
        <f ca="1" t="shared" si="693"/>
        <v>19</v>
      </c>
      <c r="E4306" s="327">
        <f ca="1" t="shared" si="694"/>
        <v>140</v>
      </c>
      <c r="F4306" s="327" t="str">
        <f ca="1">VLOOKUP(D4306,档案!A:C,3,FALSE)</f>
        <v>武汉彤烨</v>
      </c>
      <c r="G4306" s="338" t="str">
        <f ca="1">VLOOKUP(D4306,档案!A:B,2,FALSE)</f>
        <v>建设银行绿地支行0564</v>
      </c>
      <c r="H4306" s="328">
        <f ca="1" t="shared" si="686"/>
        <v>45953</v>
      </c>
      <c r="I4306" s="344" t="str">
        <f ca="1" t="shared" si="687"/>
        <v>ETC扣款</v>
      </c>
      <c r="J4306" s="344" t="str">
        <f ca="1" t="shared" si="688"/>
        <v>项目成本</v>
      </c>
      <c r="K4306" s="345">
        <f ca="1" t="shared" si="689"/>
        <v>0</v>
      </c>
      <c r="L4306" s="345">
        <f ca="1" t="shared" si="690"/>
        <v>29.45</v>
      </c>
      <c r="M4306" s="345">
        <f ca="1" t="shared" si="691"/>
        <v>10614.76</v>
      </c>
      <c r="N4306" s="345">
        <f ca="1" t="shared" si="692"/>
        <v>0</v>
      </c>
    </row>
    <row r="4307" ht="14.25" hidden="1" spans="1:14">
      <c r="A4307" s="334">
        <f>档案!A4306</f>
        <v>0</v>
      </c>
      <c r="B4307" s="334">
        <f ca="1" t="shared" si="685"/>
        <v>1</v>
      </c>
      <c r="D4307" s="334">
        <f ca="1" t="shared" si="693"/>
        <v>19</v>
      </c>
      <c r="E4307" s="327">
        <f ca="1" t="shared" si="694"/>
        <v>141</v>
      </c>
      <c r="F4307" s="327" t="str">
        <f ca="1">VLOOKUP(D4307,档案!A:C,3,FALSE)</f>
        <v>武汉彤烨</v>
      </c>
      <c r="G4307" s="338" t="str">
        <f ca="1">VLOOKUP(D4307,档案!A:B,2,FALSE)</f>
        <v>建设银行绿地支行0564</v>
      </c>
      <c r="H4307" s="328">
        <f ca="1" t="shared" si="686"/>
        <v>45954</v>
      </c>
      <c r="I4307" s="344" t="str">
        <f ca="1" t="shared" si="687"/>
        <v>缴纳武汉彤烨2025.9月-增值税及附加税</v>
      </c>
      <c r="J4307" s="344" t="str">
        <f ca="1" t="shared" si="688"/>
        <v>付日常费用</v>
      </c>
      <c r="K4307" s="345">
        <f ca="1" t="shared" si="689"/>
        <v>0</v>
      </c>
      <c r="L4307" s="345">
        <f ca="1" t="shared" si="690"/>
        <v>5835.67</v>
      </c>
      <c r="M4307" s="345">
        <f ca="1" t="shared" si="691"/>
        <v>4779.09</v>
      </c>
      <c r="N4307" s="345">
        <f ca="1" t="shared" si="692"/>
        <v>0</v>
      </c>
    </row>
    <row r="4308" ht="14.25" hidden="1" spans="1:14">
      <c r="A4308" s="334">
        <f>档案!A4307</f>
        <v>0</v>
      </c>
      <c r="B4308" s="334">
        <f ca="1" t="shared" si="685"/>
        <v>1</v>
      </c>
      <c r="D4308" s="334">
        <f ca="1" t="shared" si="693"/>
        <v>19</v>
      </c>
      <c r="E4308" s="327">
        <f ca="1" t="shared" si="694"/>
        <v>142</v>
      </c>
      <c r="F4308" s="327" t="str">
        <f ca="1">VLOOKUP(D4308,档案!A:C,3,FALSE)</f>
        <v>武汉彤烨</v>
      </c>
      <c r="G4308" s="338" t="str">
        <f ca="1">VLOOKUP(D4308,档案!A:B,2,FALSE)</f>
        <v>建设银行绿地支行0564</v>
      </c>
      <c r="H4308" s="328">
        <f ca="1" t="shared" si="686"/>
        <v>45954</v>
      </c>
      <c r="I4308" s="344" t="str">
        <f ca="1" t="shared" si="687"/>
        <v>ETC扣款</v>
      </c>
      <c r="J4308" s="344" t="str">
        <f ca="1" t="shared" si="688"/>
        <v>项目成本</v>
      </c>
      <c r="K4308" s="345">
        <f ca="1" t="shared" si="689"/>
        <v>0</v>
      </c>
      <c r="L4308" s="345">
        <f ca="1" t="shared" si="690"/>
        <v>11.4</v>
      </c>
      <c r="M4308" s="345">
        <f ca="1" t="shared" si="691"/>
        <v>4767.69</v>
      </c>
      <c r="N4308" s="345">
        <f ca="1" t="shared" si="692"/>
        <v>0</v>
      </c>
    </row>
    <row r="4309" ht="14.25" hidden="1" spans="1:14">
      <c r="A4309" s="334">
        <f>档案!A4308</f>
        <v>0</v>
      </c>
      <c r="B4309" s="334">
        <f ca="1" t="shared" si="685"/>
        <v>1</v>
      </c>
      <c r="D4309" s="334">
        <f ca="1" t="shared" si="693"/>
        <v>19</v>
      </c>
      <c r="E4309" s="327">
        <f ca="1" t="shared" si="694"/>
        <v>143</v>
      </c>
      <c r="F4309" s="327" t="str">
        <f ca="1">VLOOKUP(D4309,档案!A:C,3,FALSE)</f>
        <v>武汉彤烨</v>
      </c>
      <c r="G4309" s="338" t="str">
        <f ca="1">VLOOKUP(D4309,档案!A:B,2,FALSE)</f>
        <v>建设银行绿地支行0564</v>
      </c>
      <c r="H4309" s="328">
        <f ca="1" t="shared" si="686"/>
        <v>45958</v>
      </c>
      <c r="I4309" s="344" t="str">
        <f ca="1" t="shared" si="687"/>
        <v>ETC扣款</v>
      </c>
      <c r="J4309" s="344" t="str">
        <f ca="1" t="shared" si="688"/>
        <v>项目成本</v>
      </c>
      <c r="K4309" s="345">
        <f ca="1" t="shared" si="689"/>
        <v>0</v>
      </c>
      <c r="L4309" s="345">
        <f ca="1" t="shared" si="690"/>
        <v>11.4</v>
      </c>
      <c r="M4309" s="345">
        <f ca="1" t="shared" si="691"/>
        <v>4756.29</v>
      </c>
      <c r="N4309" s="345">
        <f ca="1" t="shared" si="692"/>
        <v>0</v>
      </c>
    </row>
    <row r="4310" ht="14.25" spans="1:14">
      <c r="A4310" s="334">
        <f>档案!A4309</f>
        <v>0</v>
      </c>
      <c r="B4310" s="334">
        <f ca="1" t="shared" si="685"/>
        <v>1</v>
      </c>
      <c r="D4310" s="334">
        <f ca="1" t="shared" si="693"/>
        <v>19</v>
      </c>
      <c r="E4310" s="327">
        <f ca="1" t="shared" si="694"/>
        <v>144</v>
      </c>
      <c r="F4310" s="327" t="str">
        <f ca="1">VLOOKUP(D4310,档案!A:C,3,FALSE)</f>
        <v>武汉彤烨</v>
      </c>
      <c r="G4310" s="338" t="str">
        <f ca="1">VLOOKUP(D4310,档案!A:B,2,FALSE)</f>
        <v>建设银行绿地支行0564</v>
      </c>
      <c r="H4310" s="328">
        <f ca="1" t="shared" si="686"/>
        <v>45958</v>
      </c>
      <c r="I4310" s="344" t="str">
        <f ca="1" t="shared" si="687"/>
        <v>ETC扣款</v>
      </c>
      <c r="J4310" s="344" t="str">
        <f ca="1" t="shared" si="688"/>
        <v>项目成本</v>
      </c>
      <c r="K4310" s="345">
        <f ca="1" t="shared" si="689"/>
        <v>0</v>
      </c>
      <c r="L4310" s="345">
        <f ca="1" t="shared" si="690"/>
        <v>11.4</v>
      </c>
      <c r="M4310" s="345">
        <f ca="1" t="shared" si="691"/>
        <v>4744.89</v>
      </c>
      <c r="N4310" s="345">
        <f ca="1" t="shared" si="692"/>
        <v>0</v>
      </c>
    </row>
    <row r="4311" ht="14.25" spans="1:14">
      <c r="A4311" s="334">
        <f>档案!A4310</f>
        <v>0</v>
      </c>
      <c r="B4311" s="334">
        <f ca="1" t="shared" si="685"/>
        <v>1</v>
      </c>
      <c r="D4311" s="334">
        <f ca="1" t="shared" si="693"/>
        <v>19</v>
      </c>
      <c r="E4311" s="327">
        <f ca="1" t="shared" si="694"/>
        <v>145</v>
      </c>
      <c r="F4311" s="327" t="str">
        <f ca="1">VLOOKUP(D4311,档案!A:C,3,FALSE)</f>
        <v>武汉彤烨</v>
      </c>
      <c r="G4311" s="338" t="str">
        <f ca="1">VLOOKUP(D4311,档案!A:B,2,FALSE)</f>
        <v>建设银行绿地支行0564</v>
      </c>
      <c r="H4311" s="328">
        <f ca="1" t="shared" si="686"/>
        <v>45958</v>
      </c>
      <c r="I4311" s="344" t="str">
        <f ca="1" t="shared" si="687"/>
        <v>ETC扣款</v>
      </c>
      <c r="J4311" s="344" t="str">
        <f ca="1" t="shared" si="688"/>
        <v>项目成本</v>
      </c>
      <c r="K4311" s="345">
        <f ca="1" t="shared" si="689"/>
        <v>0</v>
      </c>
      <c r="L4311" s="345">
        <f ca="1" t="shared" si="690"/>
        <v>10.1</v>
      </c>
      <c r="M4311" s="345">
        <f ca="1" t="shared" si="691"/>
        <v>4734.79</v>
      </c>
      <c r="N4311" s="345">
        <f ca="1" t="shared" si="692"/>
        <v>0</v>
      </c>
    </row>
    <row r="4312" ht="14.25" spans="1:14">
      <c r="A4312" s="334">
        <f>档案!A4311</f>
        <v>0</v>
      </c>
      <c r="B4312" s="334">
        <f ca="1" t="shared" si="685"/>
        <v>1</v>
      </c>
      <c r="D4312" s="334">
        <f ca="1" t="shared" si="693"/>
        <v>19</v>
      </c>
      <c r="E4312" s="327">
        <f ca="1" t="shared" si="694"/>
        <v>146</v>
      </c>
      <c r="F4312" s="327" t="str">
        <f ca="1">VLOOKUP(D4312,档案!A:C,3,FALSE)</f>
        <v>武汉彤烨</v>
      </c>
      <c r="G4312" s="338" t="str">
        <f ca="1">VLOOKUP(D4312,档案!A:B,2,FALSE)</f>
        <v>建设银行绿地支行0564</v>
      </c>
      <c r="H4312" s="328">
        <f ca="1" t="shared" si="686"/>
        <v>45959</v>
      </c>
      <c r="I4312" s="344" t="str">
        <f ca="1" t="shared" si="687"/>
        <v>综合部蒋霞用款武汉彤烨10月社保--公司</v>
      </c>
      <c r="J4312" s="344" t="str">
        <f ca="1" t="shared" si="688"/>
        <v>付日常费用</v>
      </c>
      <c r="K4312" s="345">
        <f ca="1" t="shared" si="689"/>
        <v>0</v>
      </c>
      <c r="L4312" s="345">
        <f ca="1" t="shared" si="690"/>
        <v>1621.79</v>
      </c>
      <c r="M4312" s="345">
        <f ca="1" t="shared" si="691"/>
        <v>3113</v>
      </c>
      <c r="N4312" s="345">
        <f ca="1" t="shared" si="692"/>
        <v>0</v>
      </c>
    </row>
    <row r="4313" ht="14.25" spans="1:14">
      <c r="A4313" s="334">
        <f>档案!A4312</f>
        <v>0</v>
      </c>
      <c r="B4313" s="334">
        <f ca="1" t="shared" si="685"/>
        <v>1</v>
      </c>
      <c r="D4313" s="334">
        <f ca="1" t="shared" si="693"/>
        <v>19</v>
      </c>
      <c r="E4313" s="327">
        <f ca="1" t="shared" si="694"/>
        <v>147</v>
      </c>
      <c r="F4313" s="327" t="str">
        <f ca="1">VLOOKUP(D4313,档案!A:C,3,FALSE)</f>
        <v>武汉彤烨</v>
      </c>
      <c r="G4313" s="338" t="str">
        <f ca="1">VLOOKUP(D4313,档案!A:B,2,FALSE)</f>
        <v>建设银行绿地支行0564</v>
      </c>
      <c r="H4313" s="328">
        <f ca="1" t="shared" si="686"/>
        <v>45965</v>
      </c>
      <c r="I4313" s="344" t="str">
        <f ca="1" t="shared" si="687"/>
        <v>ETC扣款</v>
      </c>
      <c r="J4313" s="344" t="str">
        <f ca="1" t="shared" si="688"/>
        <v>项目成本</v>
      </c>
      <c r="K4313" s="345">
        <f ca="1" t="shared" si="689"/>
        <v>0</v>
      </c>
      <c r="L4313" s="345">
        <f ca="1" t="shared" si="690"/>
        <v>11.4</v>
      </c>
      <c r="M4313" s="345">
        <f ca="1" t="shared" si="691"/>
        <v>3101.6</v>
      </c>
      <c r="N4313" s="345">
        <f ca="1" t="shared" si="692"/>
        <v>0</v>
      </c>
    </row>
    <row r="4314" ht="14.25" spans="1:14">
      <c r="A4314" s="334">
        <f>档案!A4313</f>
        <v>0</v>
      </c>
      <c r="B4314" s="334">
        <f ca="1" t="shared" si="685"/>
        <v>1</v>
      </c>
      <c r="D4314" s="334">
        <f ca="1" t="shared" si="693"/>
        <v>19</v>
      </c>
      <c r="E4314" s="327">
        <f ca="1" t="shared" si="694"/>
        <v>148</v>
      </c>
      <c r="F4314" s="327" t="str">
        <f ca="1">VLOOKUP(D4314,档案!A:C,3,FALSE)</f>
        <v>武汉彤烨</v>
      </c>
      <c r="G4314" s="338" t="str">
        <f ca="1">VLOOKUP(D4314,档案!A:B,2,FALSE)</f>
        <v>建设银行绿地支行0564</v>
      </c>
      <c r="H4314" s="328">
        <f ca="1" t="shared" si="686"/>
        <v>45965</v>
      </c>
      <c r="I4314" s="344" t="str">
        <f ca="1" t="shared" si="687"/>
        <v>ETC扣款</v>
      </c>
      <c r="J4314" s="344" t="str">
        <f ca="1" t="shared" si="688"/>
        <v>项目成本</v>
      </c>
      <c r="K4314" s="345">
        <f ca="1" t="shared" si="689"/>
        <v>0</v>
      </c>
      <c r="L4314" s="345">
        <f ca="1" t="shared" si="690"/>
        <v>11.4</v>
      </c>
      <c r="M4314" s="345">
        <f ca="1" t="shared" si="691"/>
        <v>3090.2</v>
      </c>
      <c r="N4314" s="345">
        <f ca="1" t="shared" si="692"/>
        <v>0</v>
      </c>
    </row>
    <row r="4315" ht="14.25" spans="1:14">
      <c r="A4315" s="334">
        <f>档案!A4314</f>
        <v>0</v>
      </c>
      <c r="B4315" s="334">
        <f ca="1" t="shared" si="685"/>
        <v>1</v>
      </c>
      <c r="D4315" s="334">
        <f ca="1" t="shared" si="693"/>
        <v>19</v>
      </c>
      <c r="E4315" s="327">
        <f ca="1" t="shared" si="694"/>
        <v>149</v>
      </c>
      <c r="F4315" s="327" t="str">
        <f ca="1">VLOOKUP(D4315,档案!A:C,3,FALSE)</f>
        <v>武汉彤烨</v>
      </c>
      <c r="G4315" s="338" t="str">
        <f ca="1">VLOOKUP(D4315,档案!A:B,2,FALSE)</f>
        <v>建设银行绿地支行0564</v>
      </c>
      <c r="H4315" s="328">
        <f ca="1" t="shared" si="686"/>
        <v>45967</v>
      </c>
      <c r="I4315" s="344" t="str">
        <f ca="1" t="shared" si="687"/>
        <v>ETC扣款</v>
      </c>
      <c r="J4315" s="344" t="str">
        <f ca="1" t="shared" si="688"/>
        <v>项目成本</v>
      </c>
      <c r="K4315" s="345">
        <f ca="1" t="shared" si="689"/>
        <v>0</v>
      </c>
      <c r="L4315" s="345">
        <f ca="1" t="shared" si="690"/>
        <v>11.4</v>
      </c>
      <c r="M4315" s="345">
        <f ca="1" t="shared" si="691"/>
        <v>3078.8</v>
      </c>
      <c r="N4315" s="345">
        <f ca="1" t="shared" si="692"/>
        <v>0</v>
      </c>
    </row>
    <row r="4316" ht="14.25" spans="1:14">
      <c r="A4316" s="334">
        <f>档案!A4315</f>
        <v>0</v>
      </c>
      <c r="B4316" s="334">
        <f ca="1" t="shared" si="685"/>
        <v>1</v>
      </c>
      <c r="D4316" s="334">
        <f ca="1" t="shared" si="693"/>
        <v>19</v>
      </c>
      <c r="E4316" s="327">
        <f ca="1" t="shared" si="694"/>
        <v>150</v>
      </c>
      <c r="F4316" s="327" t="str">
        <f ca="1">VLOOKUP(D4316,档案!A:C,3,FALSE)</f>
        <v>武汉彤烨</v>
      </c>
      <c r="G4316" s="338" t="str">
        <f ca="1">VLOOKUP(D4316,档案!A:B,2,FALSE)</f>
        <v>建设银行绿地支行0564</v>
      </c>
      <c r="H4316" s="328">
        <f ca="1" t="shared" si="686"/>
        <v>45968</v>
      </c>
      <c r="I4316" s="344" t="str">
        <f ca="1" t="shared" si="687"/>
        <v>ETC扣款</v>
      </c>
      <c r="J4316" s="344" t="str">
        <f ca="1" t="shared" si="688"/>
        <v>项目成本</v>
      </c>
      <c r="K4316" s="345">
        <f ca="1" t="shared" si="689"/>
        <v>0</v>
      </c>
      <c r="L4316" s="345">
        <f ca="1" t="shared" si="690"/>
        <v>10.1</v>
      </c>
      <c r="M4316" s="345">
        <f ca="1" t="shared" si="691"/>
        <v>3068.7</v>
      </c>
      <c r="N4316" s="345">
        <f ca="1" t="shared" si="692"/>
        <v>0</v>
      </c>
    </row>
    <row r="4317" ht="14.25" spans="1:14">
      <c r="A4317" s="334">
        <f>档案!A4316</f>
        <v>0</v>
      </c>
      <c r="B4317" s="334">
        <f ca="1" t="shared" si="685"/>
        <v>1</v>
      </c>
      <c r="D4317" s="334">
        <f ca="1" t="shared" si="693"/>
        <v>19</v>
      </c>
      <c r="E4317" s="327">
        <f ca="1" t="shared" si="694"/>
        <v>151</v>
      </c>
      <c r="F4317" s="327" t="str">
        <f ca="1">VLOOKUP(D4317,档案!A:C,3,FALSE)</f>
        <v>武汉彤烨</v>
      </c>
      <c r="G4317" s="338" t="str">
        <f ca="1">VLOOKUP(D4317,档案!A:B,2,FALSE)</f>
        <v>建设银行绿地支行0564</v>
      </c>
      <c r="H4317" s="328">
        <f ca="1" t="shared" si="686"/>
        <v>45969</v>
      </c>
      <c r="I4317" s="344" t="str">
        <f ca="1" t="shared" si="687"/>
        <v>ETC扣款</v>
      </c>
      <c r="J4317" s="344" t="str">
        <f ca="1" t="shared" si="688"/>
        <v>项目成本</v>
      </c>
      <c r="K4317" s="345">
        <f ca="1" t="shared" si="689"/>
        <v>0</v>
      </c>
      <c r="L4317" s="345">
        <f ca="1" t="shared" si="690"/>
        <v>153.83</v>
      </c>
      <c r="M4317" s="345">
        <f ca="1" t="shared" si="691"/>
        <v>2914.87</v>
      </c>
      <c r="N4317" s="345">
        <f ca="1" t="shared" si="692"/>
        <v>0</v>
      </c>
    </row>
    <row r="4318" ht="14.25" spans="1:14">
      <c r="A4318" s="334">
        <f>档案!A4317</f>
        <v>0</v>
      </c>
      <c r="B4318" s="334">
        <f ca="1" t="shared" si="685"/>
        <v>1</v>
      </c>
      <c r="D4318" s="334">
        <f ca="1" t="shared" si="693"/>
        <v>19</v>
      </c>
      <c r="E4318" s="327">
        <f ca="1" t="shared" si="694"/>
        <v>152</v>
      </c>
      <c r="F4318" s="327" t="str">
        <f ca="1">VLOOKUP(D4318,档案!A:C,3,FALSE)</f>
        <v>武汉彤烨</v>
      </c>
      <c r="G4318" s="338" t="str">
        <f ca="1">VLOOKUP(D4318,档案!A:B,2,FALSE)</f>
        <v>建设银行绿地支行0564</v>
      </c>
      <c r="H4318" s="328">
        <f ca="1" t="shared" si="686"/>
        <v>45970</v>
      </c>
      <c r="I4318" s="344" t="str">
        <f ca="1" t="shared" si="687"/>
        <v>ETC扣款</v>
      </c>
      <c r="J4318" s="344" t="str">
        <f ca="1" t="shared" si="688"/>
        <v>项目成本</v>
      </c>
      <c r="K4318" s="345">
        <f ca="1" t="shared" si="689"/>
        <v>0</v>
      </c>
      <c r="L4318" s="345">
        <f ca="1" t="shared" si="690"/>
        <v>164.85</v>
      </c>
      <c r="M4318" s="345">
        <f ca="1" t="shared" si="691"/>
        <v>2750.02</v>
      </c>
      <c r="N4318" s="345">
        <f ca="1" t="shared" si="692"/>
        <v>0</v>
      </c>
    </row>
    <row r="4319" ht="14.25" hidden="1" spans="1:14">
      <c r="A4319" s="334">
        <f>档案!A4318</f>
        <v>0</v>
      </c>
      <c r="B4319" s="334">
        <f ca="1" t="shared" si="685"/>
        <v>1</v>
      </c>
      <c r="D4319" s="334">
        <f ca="1" t="shared" si="693"/>
        <v>19</v>
      </c>
      <c r="E4319" s="327">
        <f ca="1" t="shared" si="694"/>
        <v>153</v>
      </c>
      <c r="F4319" s="327" t="str">
        <f ca="1">VLOOKUP(D4319,档案!A:C,3,FALSE)</f>
        <v>武汉彤烨</v>
      </c>
      <c r="G4319" s="338" t="str">
        <f ca="1">VLOOKUP(D4319,档案!A:B,2,FALSE)</f>
        <v>建设银行绿地支行0564</v>
      </c>
      <c r="H4319" s="328">
        <f ca="1" t="shared" si="686"/>
        <v>45973</v>
      </c>
      <c r="I4319" s="344" t="str">
        <f ca="1" t="shared" si="687"/>
        <v>收到武汉农商行转款</v>
      </c>
      <c r="J4319" s="344" t="str">
        <f ca="1" t="shared" si="688"/>
        <v>他行转入或存现</v>
      </c>
      <c r="K4319" s="345">
        <f ca="1" t="shared" si="689"/>
        <v>5000</v>
      </c>
      <c r="L4319" s="345">
        <f ca="1" t="shared" si="690"/>
        <v>0</v>
      </c>
      <c r="M4319" s="345">
        <f ca="1" t="shared" si="691"/>
        <v>7750.02</v>
      </c>
      <c r="N4319" s="345">
        <f ca="1" t="shared" si="692"/>
        <v>0</v>
      </c>
    </row>
    <row r="4320" ht="14.25" hidden="1" spans="1:14">
      <c r="A4320" s="334">
        <f>档案!A4319</f>
        <v>0</v>
      </c>
      <c r="B4320" s="334">
        <f ca="1" t="shared" si="685"/>
        <v>1</v>
      </c>
      <c r="D4320" s="334">
        <f ca="1" t="shared" si="693"/>
        <v>19</v>
      </c>
      <c r="E4320" s="327">
        <f ca="1" t="shared" si="694"/>
        <v>154</v>
      </c>
      <c r="F4320" s="327" t="str">
        <f ca="1">VLOOKUP(D4320,档案!A:C,3,FALSE)</f>
        <v>武汉彤烨</v>
      </c>
      <c r="G4320" s="338" t="str">
        <f ca="1">VLOOKUP(D4320,档案!A:B,2,FALSE)</f>
        <v>建设银行绿地支行0564</v>
      </c>
      <c r="H4320" s="328">
        <f ca="1" t="shared" si="686"/>
        <v>45973</v>
      </c>
      <c r="I4320" s="344" t="str">
        <f ca="1" t="shared" si="687"/>
        <v>ETC扣款</v>
      </c>
      <c r="J4320" s="344" t="str">
        <f ca="1" t="shared" si="688"/>
        <v>项目成本</v>
      </c>
      <c r="K4320" s="345">
        <f ca="1" t="shared" si="689"/>
        <v>0</v>
      </c>
      <c r="L4320" s="345">
        <f ca="1" t="shared" si="690"/>
        <v>20.44</v>
      </c>
      <c r="M4320" s="345">
        <f ca="1" t="shared" si="691"/>
        <v>7729.58</v>
      </c>
      <c r="N4320" s="345">
        <f ca="1" t="shared" si="692"/>
        <v>0</v>
      </c>
    </row>
    <row r="4321" ht="14.25" hidden="1" spans="1:14">
      <c r="A4321" s="334">
        <f>档案!A4320</f>
        <v>0</v>
      </c>
      <c r="B4321" s="334">
        <f ca="1" t="shared" si="685"/>
        <v>1</v>
      </c>
      <c r="D4321" s="334">
        <f ca="1" t="shared" si="693"/>
        <v>19</v>
      </c>
      <c r="E4321" s="327">
        <f ca="1" t="shared" si="694"/>
        <v>155</v>
      </c>
      <c r="F4321" s="327" t="str">
        <f ca="1">VLOOKUP(D4321,档案!A:C,3,FALSE)</f>
        <v>武汉彤烨</v>
      </c>
      <c r="G4321" s="338" t="str">
        <f ca="1">VLOOKUP(D4321,档案!A:B,2,FALSE)</f>
        <v>建设银行绿地支行0564</v>
      </c>
      <c r="H4321" s="328">
        <f ca="1" t="shared" si="686"/>
        <v>45973</v>
      </c>
      <c r="I4321" s="344" t="str">
        <f ca="1" t="shared" si="687"/>
        <v>缴纳武汉彤烨2025.10月-印花税</v>
      </c>
      <c r="J4321" s="344" t="str">
        <f ca="1" t="shared" si="688"/>
        <v>付日常费用</v>
      </c>
      <c r="K4321" s="345">
        <f ca="1" t="shared" si="689"/>
        <v>0</v>
      </c>
      <c r="L4321" s="345">
        <f ca="1" t="shared" si="690"/>
        <v>231.99</v>
      </c>
      <c r="M4321" s="345">
        <f ca="1" t="shared" si="691"/>
        <v>7497.59</v>
      </c>
      <c r="N4321" s="345">
        <f ca="1" t="shared" si="692"/>
        <v>0</v>
      </c>
    </row>
    <row r="4322" ht="14.25" hidden="1" spans="1:14">
      <c r="A4322" s="334">
        <f>档案!A4321</f>
        <v>0</v>
      </c>
      <c r="B4322" s="334">
        <f ca="1" t="shared" si="685"/>
        <v>1</v>
      </c>
      <c r="D4322" s="334">
        <f ca="1" t="shared" si="693"/>
        <v>20</v>
      </c>
      <c r="E4322" s="327">
        <f ca="1" t="shared" si="694"/>
        <v>3</v>
      </c>
      <c r="F4322" s="327" t="str">
        <f ca="1">VLOOKUP(D4322,档案!A:C,3,FALSE)</f>
        <v>武汉彤烨</v>
      </c>
      <c r="G4322" s="338" t="str">
        <f ca="1">VLOOKUP(D4322,档案!A:B,2,FALSE)</f>
        <v>中信银行武汉东湖支行181028</v>
      </c>
      <c r="H4322" s="328">
        <f ca="1" t="shared" si="686"/>
        <v>45658</v>
      </c>
      <c r="I4322" s="344" t="str">
        <f ca="1" t="shared" si="687"/>
        <v>期初余额</v>
      </c>
      <c r="J4322" s="344">
        <f ca="1" t="shared" si="688"/>
        <v>0</v>
      </c>
      <c r="K4322" s="345">
        <f ca="1" t="shared" si="689"/>
        <v>0</v>
      </c>
      <c r="L4322" s="345">
        <f ca="1" t="shared" si="690"/>
        <v>0</v>
      </c>
      <c r="M4322" s="345">
        <f ca="1" t="shared" si="691"/>
        <v>230208.42</v>
      </c>
      <c r="N4322" s="345">
        <f ca="1" t="shared" si="692"/>
        <v>0</v>
      </c>
    </row>
    <row r="4323" ht="14.25" hidden="1" spans="1:14">
      <c r="A4323" s="334">
        <f>档案!A4322</f>
        <v>0</v>
      </c>
      <c r="B4323" s="334">
        <f ca="1" t="shared" si="685"/>
        <v>1</v>
      </c>
      <c r="D4323" s="334">
        <f ca="1" t="shared" si="693"/>
        <v>20</v>
      </c>
      <c r="E4323" s="327">
        <f ca="1" t="shared" si="694"/>
        <v>4</v>
      </c>
      <c r="F4323" s="327" t="str">
        <f ca="1">VLOOKUP(D4323,档案!A:C,3,FALSE)</f>
        <v>武汉彤烨</v>
      </c>
      <c r="G4323" s="338" t="str">
        <f ca="1">VLOOKUP(D4323,档案!A:B,2,FALSE)</f>
        <v>中信银行武汉东湖支行181028</v>
      </c>
      <c r="H4323" s="328">
        <f ca="1" t="shared" si="686"/>
        <v>45671</v>
      </c>
      <c r="I4323" s="344" t="str">
        <f ca="1" t="shared" si="687"/>
        <v>收到武汉瑞收农业科技有限公司转来贴票款</v>
      </c>
      <c r="J4323" s="344" t="str">
        <f ca="1" t="shared" si="688"/>
        <v>他行转入或存现</v>
      </c>
      <c r="K4323" s="345">
        <f ca="1" t="shared" si="689"/>
        <v>53560</v>
      </c>
      <c r="L4323" s="345">
        <f ca="1" t="shared" si="690"/>
        <v>0</v>
      </c>
      <c r="M4323" s="345">
        <f ca="1" t="shared" si="691"/>
        <v>283768.42</v>
      </c>
      <c r="N4323" s="345">
        <f ca="1" t="shared" si="692"/>
        <v>0</v>
      </c>
    </row>
    <row r="4324" ht="14.25" hidden="1" spans="1:14">
      <c r="A4324" s="334">
        <f>档案!A4323</f>
        <v>0</v>
      </c>
      <c r="B4324" s="334">
        <f ca="1" t="shared" si="685"/>
        <v>1</v>
      </c>
      <c r="D4324" s="334">
        <f ca="1" t="shared" si="693"/>
        <v>20</v>
      </c>
      <c r="E4324" s="327">
        <f ca="1" t="shared" si="694"/>
        <v>5</v>
      </c>
      <c r="F4324" s="327" t="str">
        <f ca="1">VLOOKUP(D4324,档案!A:C,3,FALSE)</f>
        <v>武汉彤烨</v>
      </c>
      <c r="G4324" s="338" t="str">
        <f ca="1">VLOOKUP(D4324,档案!A:B,2,FALSE)</f>
        <v>中信银行武汉东湖支行181028</v>
      </c>
      <c r="H4324" s="328">
        <f ca="1" t="shared" si="686"/>
        <v>45671</v>
      </c>
      <c r="I4324" s="344" t="str">
        <f ca="1" t="shared" si="687"/>
        <v>转湖北工行西山</v>
      </c>
      <c r="J4324" s="344" t="str">
        <f ca="1" t="shared" si="688"/>
        <v>转出他行或提现</v>
      </c>
      <c r="K4324" s="345">
        <f ca="1" t="shared" si="689"/>
        <v>0</v>
      </c>
      <c r="L4324" s="345">
        <f ca="1" t="shared" si="690"/>
        <v>270000</v>
      </c>
      <c r="M4324" s="345">
        <f ca="1" t="shared" si="691"/>
        <v>13768.42</v>
      </c>
      <c r="N4324" s="345">
        <f ca="1" t="shared" si="692"/>
        <v>0</v>
      </c>
    </row>
    <row r="4325" ht="14.25" hidden="1" spans="1:14">
      <c r="A4325" s="334">
        <f>档案!A4324</f>
        <v>0</v>
      </c>
      <c r="B4325" s="334">
        <f ca="1" t="shared" si="685"/>
        <v>1</v>
      </c>
      <c r="D4325" s="334">
        <f ca="1" t="shared" si="693"/>
        <v>20</v>
      </c>
      <c r="E4325" s="327">
        <f ca="1" t="shared" si="694"/>
        <v>6</v>
      </c>
      <c r="F4325" s="327" t="str">
        <f ca="1">VLOOKUP(D4325,档案!A:C,3,FALSE)</f>
        <v>武汉彤烨</v>
      </c>
      <c r="G4325" s="338" t="str">
        <f ca="1">VLOOKUP(D4325,档案!A:B,2,FALSE)</f>
        <v>中信银行武汉东湖支行181028</v>
      </c>
      <c r="H4325" s="328">
        <f ca="1" t="shared" si="686"/>
        <v>45673</v>
      </c>
      <c r="I4325" s="344" t="str">
        <f ca="1" t="shared" si="687"/>
        <v>综合部蒋霞用款彤烨2名安全员C证延期费用付张志--个人</v>
      </c>
      <c r="J4325" s="344" t="str">
        <f ca="1" t="shared" si="688"/>
        <v>付日常费用</v>
      </c>
      <c r="K4325" s="345">
        <f ca="1" t="shared" si="689"/>
        <v>0</v>
      </c>
      <c r="L4325" s="345">
        <f ca="1" t="shared" si="690"/>
        <v>600</v>
      </c>
      <c r="M4325" s="345">
        <f ca="1" t="shared" si="691"/>
        <v>13168.42</v>
      </c>
      <c r="N4325" s="345">
        <f ca="1" t="shared" si="692"/>
        <v>0</v>
      </c>
    </row>
    <row r="4326" ht="14.25" hidden="1" spans="1:14">
      <c r="A4326" s="334">
        <f>档案!A4325</f>
        <v>0</v>
      </c>
      <c r="B4326" s="334">
        <f ca="1" t="shared" si="685"/>
        <v>1</v>
      </c>
      <c r="D4326" s="334">
        <f ca="1" t="shared" si="693"/>
        <v>20</v>
      </c>
      <c r="E4326" s="327">
        <f ca="1" t="shared" si="694"/>
        <v>7</v>
      </c>
      <c r="F4326" s="327" t="str">
        <f ca="1">VLOOKUP(D4326,档案!A:C,3,FALSE)</f>
        <v>武汉彤烨</v>
      </c>
      <c r="G4326" s="338" t="str">
        <f ca="1">VLOOKUP(D4326,档案!A:B,2,FALSE)</f>
        <v>中信银行武汉东湖支行181028</v>
      </c>
      <c r="H4326" s="328">
        <f ca="1" t="shared" si="686"/>
        <v>45673</v>
      </c>
      <c r="I4326" s="344" t="str">
        <f ca="1" t="shared" si="687"/>
        <v>收到吉林亚泰明城水泥有限公司货款</v>
      </c>
      <c r="J4326" s="344" t="str">
        <f ca="1" t="shared" si="688"/>
        <v>营业回款</v>
      </c>
      <c r="K4326" s="345">
        <f ca="1" t="shared" si="689"/>
        <v>185479.1</v>
      </c>
      <c r="L4326" s="345">
        <f ca="1" t="shared" si="690"/>
        <v>0</v>
      </c>
      <c r="M4326" s="345">
        <f ca="1" t="shared" si="691"/>
        <v>198647.52</v>
      </c>
      <c r="N4326" s="345">
        <f ca="1" t="shared" si="692"/>
        <v>0</v>
      </c>
    </row>
    <row r="4327" ht="14.25" hidden="1" spans="1:14">
      <c r="A4327" s="334">
        <f>档案!A4326</f>
        <v>0</v>
      </c>
      <c r="B4327" s="334">
        <f ca="1" t="shared" si="685"/>
        <v>1</v>
      </c>
      <c r="D4327" s="334">
        <f ca="1" t="shared" si="693"/>
        <v>20</v>
      </c>
      <c r="E4327" s="327">
        <f ca="1" t="shared" si="694"/>
        <v>8</v>
      </c>
      <c r="F4327" s="327" t="str">
        <f ca="1">VLOOKUP(D4327,档案!A:C,3,FALSE)</f>
        <v>武汉彤烨</v>
      </c>
      <c r="G4327" s="338" t="str">
        <f ca="1">VLOOKUP(D4327,档案!A:B,2,FALSE)</f>
        <v>中信银行武汉东湖支行181028</v>
      </c>
      <c r="H4327" s="328">
        <f ca="1" t="shared" si="686"/>
        <v>45673</v>
      </c>
      <c r="I4327" s="344" t="str">
        <f ca="1" t="shared" si="687"/>
        <v>转武汉农商行</v>
      </c>
      <c r="J4327" s="344" t="str">
        <f ca="1" t="shared" si="688"/>
        <v>转出他行或提现</v>
      </c>
      <c r="K4327" s="345">
        <f ca="1" t="shared" si="689"/>
        <v>0</v>
      </c>
      <c r="L4327" s="345">
        <f ca="1" t="shared" si="690"/>
        <v>180000</v>
      </c>
      <c r="M4327" s="345">
        <f ca="1" t="shared" si="691"/>
        <v>18647.52</v>
      </c>
      <c r="N4327" s="345">
        <f ca="1" t="shared" si="692"/>
        <v>0</v>
      </c>
    </row>
    <row r="4328" ht="14.25" hidden="1" spans="1:14">
      <c r="A4328" s="334">
        <f>档案!A4327</f>
        <v>0</v>
      </c>
      <c r="B4328" s="334">
        <f ca="1" t="shared" si="685"/>
        <v>1</v>
      </c>
      <c r="D4328" s="334">
        <f ca="1" t="shared" si="693"/>
        <v>20</v>
      </c>
      <c r="E4328" s="327">
        <f ca="1" t="shared" si="694"/>
        <v>9</v>
      </c>
      <c r="F4328" s="327" t="str">
        <f ca="1">VLOOKUP(D4328,档案!A:C,3,FALSE)</f>
        <v>武汉彤烨</v>
      </c>
      <c r="G4328" s="338" t="str">
        <f ca="1">VLOOKUP(D4328,档案!A:B,2,FALSE)</f>
        <v>中信银行武汉东湖支行181028</v>
      </c>
      <c r="H4328" s="328">
        <f ca="1" t="shared" si="686"/>
        <v>45681</v>
      </c>
      <c r="I4328" s="344" t="str">
        <f ca="1" t="shared" si="687"/>
        <v>收到吉林亚泰明城水泥有限公司货款</v>
      </c>
      <c r="J4328" s="344" t="str">
        <f ca="1" t="shared" si="688"/>
        <v>营业回款</v>
      </c>
      <c r="K4328" s="345">
        <f ca="1" t="shared" si="689"/>
        <v>50715.69</v>
      </c>
      <c r="L4328" s="345">
        <f ca="1" t="shared" si="690"/>
        <v>0</v>
      </c>
      <c r="M4328" s="345">
        <f ca="1" t="shared" si="691"/>
        <v>69363.2100000001</v>
      </c>
      <c r="N4328" s="345">
        <f ca="1" t="shared" si="692"/>
        <v>0</v>
      </c>
    </row>
    <row r="4329" ht="14.25" hidden="1" spans="1:14">
      <c r="A4329" s="334">
        <f>档案!A4328</f>
        <v>0</v>
      </c>
      <c r="B4329" s="334">
        <f ca="1" t="shared" si="685"/>
        <v>1</v>
      </c>
      <c r="D4329" s="334">
        <f ca="1" t="shared" si="693"/>
        <v>20</v>
      </c>
      <c r="E4329" s="327">
        <f ca="1" t="shared" si="694"/>
        <v>10</v>
      </c>
      <c r="F4329" s="327" t="str">
        <f ca="1">VLOOKUP(D4329,档案!A:C,3,FALSE)</f>
        <v>武汉彤烨</v>
      </c>
      <c r="G4329" s="338" t="str">
        <f ca="1">VLOOKUP(D4329,档案!A:B,2,FALSE)</f>
        <v>中信银行武汉东湖支行181028</v>
      </c>
      <c r="H4329" s="328">
        <f ca="1" t="shared" si="686"/>
        <v>45681</v>
      </c>
      <c r="I4329" s="344" t="str">
        <f ca="1" t="shared" si="687"/>
        <v>收到青海盐湖镁业有限公司退投标保证金</v>
      </c>
      <c r="J4329" s="344" t="str">
        <f ca="1" t="shared" si="688"/>
        <v>投标保证金回款</v>
      </c>
      <c r="K4329" s="345">
        <f ca="1" t="shared" si="689"/>
        <v>20000</v>
      </c>
      <c r="L4329" s="345">
        <f ca="1" t="shared" si="690"/>
        <v>0</v>
      </c>
      <c r="M4329" s="345">
        <f ca="1" t="shared" si="691"/>
        <v>89363.2100000001</v>
      </c>
      <c r="N4329" s="345">
        <f ca="1" t="shared" si="692"/>
        <v>0</v>
      </c>
    </row>
    <row r="4330" ht="14.25" hidden="1" spans="1:14">
      <c r="A4330" s="334">
        <f>档案!A4329</f>
        <v>0</v>
      </c>
      <c r="B4330" s="334">
        <f ca="1" t="shared" si="685"/>
        <v>1</v>
      </c>
      <c r="D4330" s="334">
        <f ca="1" t="shared" si="693"/>
        <v>20</v>
      </c>
      <c r="E4330" s="327">
        <f ca="1" t="shared" si="694"/>
        <v>11</v>
      </c>
      <c r="F4330" s="327" t="str">
        <f ca="1">VLOOKUP(D4330,档案!A:C,3,FALSE)</f>
        <v>武汉彤烨</v>
      </c>
      <c r="G4330" s="338" t="str">
        <f ca="1">VLOOKUP(D4330,档案!A:B,2,FALSE)</f>
        <v>中信银行武汉东湖支行181028</v>
      </c>
      <c r="H4330" s="328">
        <f ca="1" t="shared" si="686"/>
        <v>45682</v>
      </c>
      <c r="I4330" s="344" t="str">
        <f ca="1" t="shared" si="687"/>
        <v>发放张月2024.12月工资</v>
      </c>
      <c r="J4330" s="344" t="str">
        <f ca="1" t="shared" si="688"/>
        <v>付日常费用</v>
      </c>
      <c r="K4330" s="345">
        <f ca="1" t="shared" si="689"/>
        <v>0</v>
      </c>
      <c r="L4330" s="345">
        <f ca="1" t="shared" si="690"/>
        <v>1068.07</v>
      </c>
      <c r="M4330" s="345">
        <f ca="1" t="shared" si="691"/>
        <v>88295.14</v>
      </c>
      <c r="N4330" s="345">
        <f ca="1" t="shared" si="692"/>
        <v>0</v>
      </c>
    </row>
    <row r="4331" ht="14.25" hidden="1" spans="1:14">
      <c r="A4331" s="334">
        <f>档案!A4330</f>
        <v>0</v>
      </c>
      <c r="B4331" s="334">
        <f ca="1" t="shared" si="685"/>
        <v>1</v>
      </c>
      <c r="D4331" s="334">
        <f ca="1" t="shared" si="693"/>
        <v>20</v>
      </c>
      <c r="E4331" s="327">
        <f ca="1" t="shared" si="694"/>
        <v>12</v>
      </c>
      <c r="F4331" s="327" t="str">
        <f ca="1">VLOOKUP(D4331,档案!A:C,3,FALSE)</f>
        <v>武汉彤烨</v>
      </c>
      <c r="G4331" s="338" t="str">
        <f ca="1">VLOOKUP(D4331,档案!A:B,2,FALSE)</f>
        <v>中信银行武汉东湖支行181028</v>
      </c>
      <c r="H4331" s="328">
        <f ca="1" t="shared" si="686"/>
        <v>45682</v>
      </c>
      <c r="I4331" s="344" t="str">
        <f ca="1" t="shared" si="687"/>
        <v>发放熊金旺2024.12月工资（打给林柱生）</v>
      </c>
      <c r="J4331" s="344" t="str">
        <f ca="1" t="shared" si="688"/>
        <v>付日常费用</v>
      </c>
      <c r="K4331" s="345">
        <f ca="1" t="shared" si="689"/>
        <v>0</v>
      </c>
      <c r="L4331" s="345">
        <f ca="1" t="shared" si="690"/>
        <v>4500</v>
      </c>
      <c r="M4331" s="345">
        <f ca="1" t="shared" si="691"/>
        <v>83795.14</v>
      </c>
      <c r="N4331" s="345">
        <f ca="1" t="shared" si="692"/>
        <v>0</v>
      </c>
    </row>
    <row r="4332" ht="14.25" hidden="1" spans="1:14">
      <c r="A4332" s="334">
        <f>档案!A4331</f>
        <v>0</v>
      </c>
      <c r="B4332" s="334">
        <f ca="1" t="shared" si="685"/>
        <v>1</v>
      </c>
      <c r="D4332" s="334">
        <f ca="1" t="shared" si="693"/>
        <v>20</v>
      </c>
      <c r="E4332" s="327">
        <f ca="1" t="shared" si="694"/>
        <v>13</v>
      </c>
      <c r="F4332" s="327" t="str">
        <f ca="1">VLOOKUP(D4332,档案!A:C,3,FALSE)</f>
        <v>武汉彤烨</v>
      </c>
      <c r="G4332" s="338" t="str">
        <f ca="1">VLOOKUP(D4332,档案!A:B,2,FALSE)</f>
        <v>中信银行武汉东湖支行181028</v>
      </c>
      <c r="H4332" s="328">
        <f ca="1" t="shared" si="686"/>
        <v>45682</v>
      </c>
      <c r="I4332" s="344" t="str">
        <f ca="1" t="shared" si="687"/>
        <v>发放王金娥2024.12月工资（打给林柱生）</v>
      </c>
      <c r="J4332" s="344" t="str">
        <f ca="1" t="shared" si="688"/>
        <v>付日常费用</v>
      </c>
      <c r="K4332" s="345">
        <f ca="1" t="shared" si="689"/>
        <v>0</v>
      </c>
      <c r="L4332" s="345">
        <f ca="1" t="shared" si="690"/>
        <v>4500</v>
      </c>
      <c r="M4332" s="345">
        <f ca="1" t="shared" si="691"/>
        <v>79295.14</v>
      </c>
      <c r="N4332" s="345">
        <f ca="1" t="shared" si="692"/>
        <v>0</v>
      </c>
    </row>
    <row r="4333" ht="14.25" hidden="1" spans="1:14">
      <c r="A4333" s="334">
        <f>档案!A4332</f>
        <v>0</v>
      </c>
      <c r="B4333" s="334">
        <f ca="1" t="shared" si="685"/>
        <v>1</v>
      </c>
      <c r="D4333" s="334">
        <f ca="1" t="shared" si="693"/>
        <v>20</v>
      </c>
      <c r="E4333" s="327">
        <f ca="1" t="shared" si="694"/>
        <v>14</v>
      </c>
      <c r="F4333" s="327" t="str">
        <f ca="1">VLOOKUP(D4333,档案!A:C,3,FALSE)</f>
        <v>武汉彤烨</v>
      </c>
      <c r="G4333" s="338" t="str">
        <f ca="1">VLOOKUP(D4333,档案!A:B,2,FALSE)</f>
        <v>中信银行武汉东湖支行181028</v>
      </c>
      <c r="H4333" s="328">
        <f ca="1" t="shared" si="686"/>
        <v>45683</v>
      </c>
      <c r="I4333" s="344" t="str">
        <f ca="1" t="shared" si="687"/>
        <v>综合部蒋霞用款武汉彤烨知识产权年费--个人</v>
      </c>
      <c r="J4333" s="344" t="str">
        <f ca="1" t="shared" si="688"/>
        <v>付日常费用</v>
      </c>
      <c r="K4333" s="345">
        <f ca="1" t="shared" si="689"/>
        <v>0</v>
      </c>
      <c r="L4333" s="345">
        <f ca="1" t="shared" si="690"/>
        <v>180</v>
      </c>
      <c r="M4333" s="345">
        <f ca="1" t="shared" si="691"/>
        <v>79115.14</v>
      </c>
      <c r="N4333" s="345">
        <f ca="1" t="shared" si="692"/>
        <v>0</v>
      </c>
    </row>
    <row r="4334" ht="14.25" hidden="1" spans="1:14">
      <c r="A4334" s="334">
        <f>档案!A4333</f>
        <v>0</v>
      </c>
      <c r="B4334" s="334">
        <f ca="1" t="shared" si="685"/>
        <v>1</v>
      </c>
      <c r="D4334" s="334">
        <f ca="1" t="shared" si="693"/>
        <v>20</v>
      </c>
      <c r="E4334" s="327">
        <f ca="1" t="shared" si="694"/>
        <v>15</v>
      </c>
      <c r="F4334" s="327" t="str">
        <f ca="1">VLOOKUP(D4334,档案!A:C,3,FALSE)</f>
        <v>武汉彤烨</v>
      </c>
      <c r="G4334" s="338" t="str">
        <f ca="1">VLOOKUP(D4334,档案!A:B,2,FALSE)</f>
        <v>中信银行武汉东湖支行181028</v>
      </c>
      <c r="H4334" s="328">
        <f ca="1" t="shared" si="686"/>
        <v>45686</v>
      </c>
      <c r="I4334" s="344" t="str">
        <f ca="1" t="shared" si="687"/>
        <v>对公短信服务费</v>
      </c>
      <c r="J4334" s="344" t="str">
        <f ca="1" t="shared" si="688"/>
        <v>付日常费用</v>
      </c>
      <c r="K4334" s="345">
        <f ca="1" t="shared" si="689"/>
        <v>0</v>
      </c>
      <c r="L4334" s="345">
        <f ca="1" t="shared" si="690"/>
        <v>30</v>
      </c>
      <c r="M4334" s="345">
        <f ca="1" t="shared" si="691"/>
        <v>79085.14</v>
      </c>
      <c r="N4334" s="345">
        <f ca="1" t="shared" si="692"/>
        <v>0</v>
      </c>
    </row>
    <row r="4335" ht="14.25" hidden="1" spans="1:14">
      <c r="A4335" s="334">
        <f>档案!A4334</f>
        <v>0</v>
      </c>
      <c r="B4335" s="334">
        <f ca="1" t="shared" si="685"/>
        <v>1</v>
      </c>
      <c r="D4335" s="334">
        <f ca="1" t="shared" si="693"/>
        <v>20</v>
      </c>
      <c r="E4335" s="327">
        <f ca="1" t="shared" si="694"/>
        <v>16</v>
      </c>
      <c r="F4335" s="327" t="str">
        <f ca="1">VLOOKUP(D4335,档案!A:C,3,FALSE)</f>
        <v>武汉彤烨</v>
      </c>
      <c r="G4335" s="338" t="str">
        <f ca="1">VLOOKUP(D4335,档案!A:B,2,FALSE)</f>
        <v>中信银行武汉东湖支行181028</v>
      </c>
      <c r="H4335" s="328">
        <f ca="1" t="shared" si="686"/>
        <v>45689</v>
      </c>
      <c r="I4335" s="344" t="str">
        <f ca="1" t="shared" si="687"/>
        <v>跨行普通转账</v>
      </c>
      <c r="J4335" s="344" t="str">
        <f ca="1" t="shared" si="688"/>
        <v>付日常费用</v>
      </c>
      <c r="K4335" s="345">
        <f ca="1" t="shared" si="689"/>
        <v>0</v>
      </c>
      <c r="L4335" s="345">
        <f ca="1" t="shared" si="690"/>
        <v>15.6</v>
      </c>
      <c r="M4335" s="345">
        <f ca="1" t="shared" si="691"/>
        <v>79069.54</v>
      </c>
      <c r="N4335" s="345">
        <f ca="1" t="shared" si="692"/>
        <v>0</v>
      </c>
    </row>
    <row r="4336" ht="14.25" hidden="1" spans="1:14">
      <c r="A4336" s="334">
        <f>档案!A4335</f>
        <v>0</v>
      </c>
      <c r="B4336" s="334">
        <f ca="1" t="shared" si="685"/>
        <v>1</v>
      </c>
      <c r="D4336" s="334">
        <f ca="1" t="shared" si="693"/>
        <v>20</v>
      </c>
      <c r="E4336" s="327">
        <f ca="1" t="shared" si="694"/>
        <v>17</v>
      </c>
      <c r="F4336" s="327" t="str">
        <f ca="1">VLOOKUP(D4336,档案!A:C,3,FALSE)</f>
        <v>武汉彤烨</v>
      </c>
      <c r="G4336" s="338" t="str">
        <f ca="1">VLOOKUP(D4336,档案!A:B,2,FALSE)</f>
        <v>中信银行武汉东湖支行181028</v>
      </c>
      <c r="H4336" s="328">
        <f ca="1" t="shared" si="686"/>
        <v>45689</v>
      </c>
      <c r="I4336" s="344" t="str">
        <f ca="1" t="shared" si="687"/>
        <v>跨行加急转账</v>
      </c>
      <c r="J4336" s="344" t="str">
        <f ca="1" t="shared" si="688"/>
        <v>付日常费用</v>
      </c>
      <c r="K4336" s="345">
        <f ca="1" t="shared" si="689"/>
        <v>0</v>
      </c>
      <c r="L4336" s="345">
        <f ca="1" t="shared" si="690"/>
        <v>18.72</v>
      </c>
      <c r="M4336" s="345">
        <f ca="1" t="shared" si="691"/>
        <v>79050.82</v>
      </c>
      <c r="N4336" s="345">
        <f ca="1" t="shared" si="692"/>
        <v>0</v>
      </c>
    </row>
    <row r="4337" ht="14.25" hidden="1" spans="1:14">
      <c r="A4337" s="334">
        <f>档案!A4336</f>
        <v>0</v>
      </c>
      <c r="B4337" s="334">
        <f ca="1" t="shared" si="685"/>
        <v>1</v>
      </c>
      <c r="D4337" s="334">
        <f ca="1" t="shared" si="693"/>
        <v>20</v>
      </c>
      <c r="E4337" s="327">
        <f ca="1" t="shared" si="694"/>
        <v>18</v>
      </c>
      <c r="F4337" s="327" t="str">
        <f ca="1">VLOOKUP(D4337,档案!A:C,3,FALSE)</f>
        <v>武汉彤烨</v>
      </c>
      <c r="G4337" s="338" t="str">
        <f ca="1">VLOOKUP(D4337,档案!A:B,2,FALSE)</f>
        <v>中信银行武汉东湖支行181028</v>
      </c>
      <c r="H4337" s="328">
        <f ca="1" t="shared" si="686"/>
        <v>45701</v>
      </c>
      <c r="I4337" s="344" t="str">
        <f ca="1" t="shared" si="687"/>
        <v>收到温州凯沣机械有限公司2张票据贴现款（原票金额5万，扣手续费420，实收49580）</v>
      </c>
      <c r="J4337" s="344" t="str">
        <f ca="1" t="shared" si="688"/>
        <v>他行转入或存现</v>
      </c>
      <c r="K4337" s="345">
        <f ca="1" t="shared" si="689"/>
        <v>49580</v>
      </c>
      <c r="L4337" s="345">
        <f ca="1" t="shared" si="690"/>
        <v>0</v>
      </c>
      <c r="M4337" s="345">
        <f ca="1" t="shared" si="691"/>
        <v>128630.82</v>
      </c>
      <c r="N4337" s="345">
        <f ca="1" t="shared" si="692"/>
        <v>0</v>
      </c>
    </row>
    <row r="4338" ht="14.25" hidden="1" spans="1:14">
      <c r="A4338" s="334">
        <f>档案!A4337</f>
        <v>0</v>
      </c>
      <c r="B4338" s="334">
        <f ca="1" t="shared" si="685"/>
        <v>1</v>
      </c>
      <c r="D4338" s="334">
        <f ca="1" t="shared" si="693"/>
        <v>20</v>
      </c>
      <c r="E4338" s="327">
        <f ca="1" t="shared" si="694"/>
        <v>19</v>
      </c>
      <c r="F4338" s="327" t="str">
        <f ca="1">VLOOKUP(D4338,档案!A:C,3,FALSE)</f>
        <v>武汉彤烨</v>
      </c>
      <c r="G4338" s="338" t="str">
        <f ca="1">VLOOKUP(D4338,档案!A:B,2,FALSE)</f>
        <v>中信银行武汉东湖支行181028</v>
      </c>
      <c r="H4338" s="328">
        <f ca="1" t="shared" si="686"/>
        <v>45702</v>
      </c>
      <c r="I4338" s="344" t="str">
        <f ca="1" t="shared" si="687"/>
        <v>武汉彤烨中信转湖北开明邮政</v>
      </c>
      <c r="J4338" s="344" t="str">
        <f ca="1" t="shared" si="688"/>
        <v>转出他行或提现</v>
      </c>
      <c r="K4338" s="345">
        <f ca="1" t="shared" si="689"/>
        <v>0</v>
      </c>
      <c r="L4338" s="345">
        <f ca="1" t="shared" si="690"/>
        <v>128000</v>
      </c>
      <c r="M4338" s="345">
        <f ca="1" t="shared" si="691"/>
        <v>630.820000000036</v>
      </c>
      <c r="N4338" s="345">
        <f ca="1" t="shared" si="692"/>
        <v>0</v>
      </c>
    </row>
    <row r="4339" ht="14.25" hidden="1" spans="1:14">
      <c r="A4339" s="334">
        <f>档案!A4338</f>
        <v>0</v>
      </c>
      <c r="B4339" s="334">
        <f ca="1" t="shared" si="685"/>
        <v>1</v>
      </c>
      <c r="D4339" s="334">
        <f ca="1" t="shared" si="693"/>
        <v>20</v>
      </c>
      <c r="E4339" s="327">
        <f ca="1" t="shared" si="694"/>
        <v>20</v>
      </c>
      <c r="F4339" s="327" t="str">
        <f ca="1">VLOOKUP(D4339,档案!A:C,3,FALSE)</f>
        <v>武汉彤烨</v>
      </c>
      <c r="G4339" s="338" t="str">
        <f ca="1">VLOOKUP(D4339,档案!A:B,2,FALSE)</f>
        <v>中信银行武汉东湖支行181028</v>
      </c>
      <c r="H4339" s="328">
        <f ca="1" t="shared" si="686"/>
        <v>45716</v>
      </c>
      <c r="I4339" s="344" t="str">
        <f ca="1" t="shared" si="687"/>
        <v>收到湖北邮政转款</v>
      </c>
      <c r="J4339" s="344" t="str">
        <f ca="1" t="shared" si="688"/>
        <v>他行转入或存现</v>
      </c>
      <c r="K4339" s="345">
        <f ca="1" t="shared" si="689"/>
        <v>30000</v>
      </c>
      <c r="L4339" s="345">
        <f ca="1" t="shared" si="690"/>
        <v>0</v>
      </c>
      <c r="M4339" s="345">
        <f ca="1" t="shared" si="691"/>
        <v>30630.82</v>
      </c>
      <c r="N4339" s="345">
        <f ca="1" t="shared" si="692"/>
        <v>0</v>
      </c>
    </row>
    <row r="4340" ht="14.25" hidden="1" spans="1:14">
      <c r="A4340" s="334">
        <f>档案!A4339</f>
        <v>0</v>
      </c>
      <c r="B4340" s="334">
        <f ca="1" t="shared" si="685"/>
        <v>1</v>
      </c>
      <c r="D4340" s="334">
        <f ca="1" t="shared" si="693"/>
        <v>20</v>
      </c>
      <c r="E4340" s="327">
        <f ca="1" t="shared" si="694"/>
        <v>21</v>
      </c>
      <c r="F4340" s="327" t="str">
        <f ca="1">VLOOKUP(D4340,档案!A:C,3,FALSE)</f>
        <v>武汉彤烨</v>
      </c>
      <c r="G4340" s="338" t="str">
        <f ca="1">VLOOKUP(D4340,档案!A:B,2,FALSE)</f>
        <v>中信银行武汉东湖支行181028</v>
      </c>
      <c r="H4340" s="328">
        <f ca="1" t="shared" si="686"/>
        <v>45716</v>
      </c>
      <c r="I4340" s="344" t="str">
        <f ca="1" t="shared" si="687"/>
        <v>发放张月2025.1月工资</v>
      </c>
      <c r="J4340" s="344" t="str">
        <f ca="1" t="shared" si="688"/>
        <v>付日常费用</v>
      </c>
      <c r="K4340" s="345">
        <f ca="1" t="shared" si="689"/>
        <v>0</v>
      </c>
      <c r="L4340" s="345">
        <f ca="1" t="shared" si="690"/>
        <v>1180.12</v>
      </c>
      <c r="M4340" s="345">
        <f ca="1" t="shared" si="691"/>
        <v>29450.7</v>
      </c>
      <c r="N4340" s="345">
        <f ca="1" t="shared" si="692"/>
        <v>0</v>
      </c>
    </row>
    <row r="4341" ht="14.25" hidden="1" spans="1:14">
      <c r="A4341" s="334">
        <f>档案!A4340</f>
        <v>0</v>
      </c>
      <c r="B4341" s="334">
        <f ca="1" t="shared" si="685"/>
        <v>1</v>
      </c>
      <c r="D4341" s="334">
        <f ca="1" t="shared" si="693"/>
        <v>20</v>
      </c>
      <c r="E4341" s="327">
        <f ca="1" t="shared" si="694"/>
        <v>22</v>
      </c>
      <c r="F4341" s="327" t="str">
        <f ca="1">VLOOKUP(D4341,档案!A:C,3,FALSE)</f>
        <v>武汉彤烨</v>
      </c>
      <c r="G4341" s="338" t="str">
        <f ca="1">VLOOKUP(D4341,档案!A:B,2,FALSE)</f>
        <v>中信银行武汉东湖支行181028</v>
      </c>
      <c r="H4341" s="328">
        <f ca="1" t="shared" si="686"/>
        <v>45716</v>
      </c>
      <c r="I4341" s="344" t="str">
        <f ca="1" t="shared" si="687"/>
        <v>发放熊金旺2025.1月工资（打给林柱生）</v>
      </c>
      <c r="J4341" s="344" t="str">
        <f ca="1" t="shared" si="688"/>
        <v>付日常费用</v>
      </c>
      <c r="K4341" s="345">
        <f ca="1" t="shared" si="689"/>
        <v>0</v>
      </c>
      <c r="L4341" s="345">
        <f ca="1" t="shared" si="690"/>
        <v>4500</v>
      </c>
      <c r="M4341" s="345">
        <f ca="1" t="shared" si="691"/>
        <v>24950.7</v>
      </c>
      <c r="N4341" s="345">
        <f ca="1" t="shared" si="692"/>
        <v>0</v>
      </c>
    </row>
    <row r="4342" ht="14.25" hidden="1" spans="1:14">
      <c r="A4342" s="334">
        <f>档案!A4341</f>
        <v>0</v>
      </c>
      <c r="B4342" s="334">
        <f ca="1" t="shared" si="685"/>
        <v>1</v>
      </c>
      <c r="D4342" s="334">
        <f ca="1" t="shared" si="693"/>
        <v>20</v>
      </c>
      <c r="E4342" s="327">
        <f ca="1" t="shared" si="694"/>
        <v>23</v>
      </c>
      <c r="F4342" s="327" t="str">
        <f ca="1">VLOOKUP(D4342,档案!A:C,3,FALSE)</f>
        <v>武汉彤烨</v>
      </c>
      <c r="G4342" s="338" t="str">
        <f ca="1">VLOOKUP(D4342,档案!A:B,2,FALSE)</f>
        <v>中信银行武汉东湖支行181028</v>
      </c>
      <c r="H4342" s="328">
        <f ca="1" t="shared" si="686"/>
        <v>45716</v>
      </c>
      <c r="I4342" s="344" t="str">
        <f ca="1" t="shared" si="687"/>
        <v>发放王金娥2025.1月工资（打给林柱生）</v>
      </c>
      <c r="J4342" s="344" t="str">
        <f ca="1" t="shared" si="688"/>
        <v>付日常费用</v>
      </c>
      <c r="K4342" s="345">
        <f ca="1" t="shared" si="689"/>
        <v>0</v>
      </c>
      <c r="L4342" s="345">
        <f ca="1" t="shared" si="690"/>
        <v>4500</v>
      </c>
      <c r="M4342" s="345">
        <f ca="1" t="shared" si="691"/>
        <v>20450.7</v>
      </c>
      <c r="N4342" s="345">
        <f ca="1" t="shared" si="692"/>
        <v>0</v>
      </c>
    </row>
    <row r="4343" ht="14.25" hidden="1" spans="1:14">
      <c r="A4343" s="334">
        <f>档案!A4342</f>
        <v>0</v>
      </c>
      <c r="B4343" s="334">
        <f ca="1" t="shared" si="685"/>
        <v>1</v>
      </c>
      <c r="D4343" s="334">
        <f ca="1" t="shared" si="693"/>
        <v>20</v>
      </c>
      <c r="E4343" s="327">
        <f ca="1" t="shared" si="694"/>
        <v>24</v>
      </c>
      <c r="F4343" s="327" t="str">
        <f ca="1">VLOOKUP(D4343,档案!A:C,3,FALSE)</f>
        <v>武汉彤烨</v>
      </c>
      <c r="G4343" s="338" t="str">
        <f ca="1">VLOOKUP(D4343,档案!A:B,2,FALSE)</f>
        <v>中信银行武汉东湖支行181028</v>
      </c>
      <c r="H4343" s="328">
        <f ca="1" t="shared" si="686"/>
        <v>45716</v>
      </c>
      <c r="I4343" s="344" t="str">
        <f ca="1" t="shared" si="687"/>
        <v>对公短信服务费</v>
      </c>
      <c r="J4343" s="344" t="str">
        <f ca="1" t="shared" si="688"/>
        <v>付日常费用</v>
      </c>
      <c r="K4343" s="345">
        <f ca="1" t="shared" si="689"/>
        <v>0</v>
      </c>
      <c r="L4343" s="345">
        <f ca="1" t="shared" si="690"/>
        <v>30</v>
      </c>
      <c r="M4343" s="345">
        <f ca="1" t="shared" si="691"/>
        <v>20420.7</v>
      </c>
      <c r="N4343" s="345">
        <f ca="1" t="shared" si="692"/>
        <v>0</v>
      </c>
    </row>
    <row r="4344" ht="14.25" hidden="1" spans="1:14">
      <c r="A4344" s="334">
        <f>档案!A4343</f>
        <v>0</v>
      </c>
      <c r="B4344" s="334">
        <f ca="1" t="shared" si="685"/>
        <v>1</v>
      </c>
      <c r="D4344" s="334">
        <f ca="1" t="shared" si="693"/>
        <v>20</v>
      </c>
      <c r="E4344" s="327">
        <f ca="1" t="shared" si="694"/>
        <v>25</v>
      </c>
      <c r="F4344" s="327" t="str">
        <f ca="1">VLOOKUP(D4344,档案!A:C,3,FALSE)</f>
        <v>武汉彤烨</v>
      </c>
      <c r="G4344" s="338" t="str">
        <f ca="1">VLOOKUP(D4344,档案!A:B,2,FALSE)</f>
        <v>中信银行武汉东湖支行181028</v>
      </c>
      <c r="H4344" s="328">
        <f ca="1" t="shared" si="686"/>
        <v>45717</v>
      </c>
      <c r="I4344" s="344" t="str">
        <f ca="1" t="shared" si="687"/>
        <v>跨行普通转账</v>
      </c>
      <c r="J4344" s="344" t="str">
        <f ca="1" t="shared" si="688"/>
        <v>付日常费用</v>
      </c>
      <c r="K4344" s="345">
        <f ca="1" t="shared" si="689"/>
        <v>0</v>
      </c>
      <c r="L4344" s="345">
        <f ca="1" t="shared" si="690"/>
        <v>12</v>
      </c>
      <c r="M4344" s="345">
        <f ca="1" t="shared" si="691"/>
        <v>20408.7</v>
      </c>
      <c r="N4344" s="345">
        <f ca="1" t="shared" si="692"/>
        <v>0</v>
      </c>
    </row>
    <row r="4345" ht="14.25" hidden="1" spans="1:14">
      <c r="A4345" s="334">
        <f>档案!A4344</f>
        <v>0</v>
      </c>
      <c r="B4345" s="334">
        <f ca="1" t="shared" si="685"/>
        <v>1</v>
      </c>
      <c r="D4345" s="334">
        <f ca="1" t="shared" si="693"/>
        <v>20</v>
      </c>
      <c r="E4345" s="327">
        <f ca="1" t="shared" si="694"/>
        <v>26</v>
      </c>
      <c r="F4345" s="327" t="str">
        <f ca="1">VLOOKUP(D4345,档案!A:C,3,FALSE)</f>
        <v>武汉彤烨</v>
      </c>
      <c r="G4345" s="338" t="str">
        <f ca="1">VLOOKUP(D4345,档案!A:B,2,FALSE)</f>
        <v>中信银行武汉东湖支行181028</v>
      </c>
      <c r="H4345" s="328">
        <f ca="1" t="shared" si="686"/>
        <v>45736</v>
      </c>
      <c r="I4345" s="344" t="str">
        <f ca="1" t="shared" si="687"/>
        <v>收到云南远东水泥有限责任公司托轮修复费</v>
      </c>
      <c r="J4345" s="344" t="str">
        <f ca="1" t="shared" si="688"/>
        <v>营业回款</v>
      </c>
      <c r="K4345" s="345">
        <f ca="1" t="shared" si="689"/>
        <v>113970.73</v>
      </c>
      <c r="L4345" s="345">
        <f ca="1" t="shared" si="690"/>
        <v>0</v>
      </c>
      <c r="M4345" s="345">
        <f ca="1" t="shared" si="691"/>
        <v>134379.43</v>
      </c>
      <c r="N4345" s="345">
        <f ca="1" t="shared" si="692"/>
        <v>0</v>
      </c>
    </row>
    <row r="4346" ht="14.25" hidden="1" spans="1:14">
      <c r="A4346" s="334">
        <f>档案!A4345</f>
        <v>0</v>
      </c>
      <c r="B4346" s="334">
        <f ca="1" t="shared" si="685"/>
        <v>1</v>
      </c>
      <c r="D4346" s="334">
        <f ca="1" t="shared" si="693"/>
        <v>20</v>
      </c>
      <c r="E4346" s="327">
        <f ca="1" t="shared" si="694"/>
        <v>27</v>
      </c>
      <c r="F4346" s="327" t="str">
        <f ca="1">VLOOKUP(D4346,档案!A:C,3,FALSE)</f>
        <v>武汉彤烨</v>
      </c>
      <c r="G4346" s="338" t="str">
        <f ca="1">VLOOKUP(D4346,档案!A:B,2,FALSE)</f>
        <v>中信银行武汉东湖支行181028</v>
      </c>
      <c r="H4346" s="328">
        <f ca="1" t="shared" si="686"/>
        <v>45737</v>
      </c>
      <c r="I4346" s="344" t="str">
        <f ca="1" t="shared" si="687"/>
        <v>收到银行利息结息收入</v>
      </c>
      <c r="J4346" s="344" t="str">
        <f ca="1" t="shared" si="688"/>
        <v>其他收款</v>
      </c>
      <c r="K4346" s="345">
        <f ca="1" t="shared" si="689"/>
        <v>16.98</v>
      </c>
      <c r="L4346" s="345">
        <f ca="1" t="shared" si="690"/>
        <v>0</v>
      </c>
      <c r="M4346" s="345">
        <f ca="1" t="shared" si="691"/>
        <v>134396.41</v>
      </c>
      <c r="N4346" s="345">
        <f ca="1" t="shared" si="692"/>
        <v>0</v>
      </c>
    </row>
    <row r="4347" ht="14.25" hidden="1" spans="1:14">
      <c r="A4347" s="334">
        <f>档案!A4346</f>
        <v>0</v>
      </c>
      <c r="B4347" s="334">
        <f ca="1" t="shared" si="685"/>
        <v>1</v>
      </c>
      <c r="D4347" s="334">
        <f ca="1" t="shared" si="693"/>
        <v>20</v>
      </c>
      <c r="E4347" s="327">
        <f ca="1" t="shared" si="694"/>
        <v>28</v>
      </c>
      <c r="F4347" s="327" t="str">
        <f ca="1">VLOOKUP(D4347,档案!A:C,3,FALSE)</f>
        <v>武汉彤烨</v>
      </c>
      <c r="G4347" s="338" t="str">
        <f ca="1">VLOOKUP(D4347,档案!A:B,2,FALSE)</f>
        <v>中信银行武汉东湖支行181028</v>
      </c>
      <c r="H4347" s="328">
        <f ca="1" t="shared" si="686"/>
        <v>45737</v>
      </c>
      <c r="I4347" s="344" t="str">
        <f ca="1" t="shared" si="687"/>
        <v>转湖北邮政</v>
      </c>
      <c r="J4347" s="344" t="str">
        <f ca="1" t="shared" si="688"/>
        <v>转出他行或提现</v>
      </c>
      <c r="K4347" s="345">
        <f ca="1" t="shared" si="689"/>
        <v>0</v>
      </c>
      <c r="L4347" s="345">
        <f ca="1" t="shared" si="690"/>
        <v>134000</v>
      </c>
      <c r="M4347" s="345">
        <f ca="1" t="shared" si="691"/>
        <v>396.410000000033</v>
      </c>
      <c r="N4347" s="345">
        <f ca="1" t="shared" si="692"/>
        <v>0</v>
      </c>
    </row>
    <row r="4348" ht="14.25" hidden="1" spans="1:14">
      <c r="A4348" s="334">
        <f>档案!A4347</f>
        <v>0</v>
      </c>
      <c r="B4348" s="334">
        <f ca="1" t="shared" si="685"/>
        <v>1</v>
      </c>
      <c r="D4348" s="334">
        <f ca="1" t="shared" si="693"/>
        <v>20</v>
      </c>
      <c r="E4348" s="327">
        <f ca="1" t="shared" si="694"/>
        <v>29</v>
      </c>
      <c r="F4348" s="327" t="str">
        <f ca="1">VLOOKUP(D4348,档案!A:C,3,FALSE)</f>
        <v>武汉彤烨</v>
      </c>
      <c r="G4348" s="338" t="str">
        <f ca="1">VLOOKUP(D4348,档案!A:B,2,FALSE)</f>
        <v>中信银行武汉东湖支行181028</v>
      </c>
      <c r="H4348" s="328">
        <f ca="1" t="shared" si="686"/>
        <v>45744</v>
      </c>
      <c r="I4348" s="344" t="str">
        <f ca="1" t="shared" si="687"/>
        <v>收到武汉农商行转款</v>
      </c>
      <c r="J4348" s="344" t="str">
        <f ca="1" t="shared" si="688"/>
        <v>他行转入或存现</v>
      </c>
      <c r="K4348" s="345">
        <f ca="1" t="shared" si="689"/>
        <v>50000</v>
      </c>
      <c r="L4348" s="345">
        <f ca="1" t="shared" si="690"/>
        <v>0</v>
      </c>
      <c r="M4348" s="345">
        <f ca="1" t="shared" si="691"/>
        <v>50396.41</v>
      </c>
      <c r="N4348" s="345">
        <f ca="1" t="shared" si="692"/>
        <v>0</v>
      </c>
    </row>
    <row r="4349" ht="14.25" hidden="1" spans="1:14">
      <c r="A4349" s="334">
        <f>档案!A4348</f>
        <v>0</v>
      </c>
      <c r="B4349" s="334">
        <f ca="1" t="shared" si="685"/>
        <v>1</v>
      </c>
      <c r="D4349" s="334">
        <f ca="1" t="shared" si="693"/>
        <v>20</v>
      </c>
      <c r="E4349" s="327">
        <f ca="1" t="shared" si="694"/>
        <v>30</v>
      </c>
      <c r="F4349" s="327" t="str">
        <f ca="1">VLOOKUP(D4349,档案!A:C,3,FALSE)</f>
        <v>武汉彤烨</v>
      </c>
      <c r="G4349" s="338" t="str">
        <f ca="1">VLOOKUP(D4349,档案!A:B,2,FALSE)</f>
        <v>中信银行武汉东湖支行181028</v>
      </c>
      <c r="H4349" s="328">
        <f ca="1" t="shared" si="686"/>
        <v>45745</v>
      </c>
      <c r="I4349" s="344" t="str">
        <f ca="1" t="shared" si="687"/>
        <v>对公短信服务费</v>
      </c>
      <c r="J4349" s="344" t="str">
        <f ca="1" t="shared" si="688"/>
        <v>付日常费用</v>
      </c>
      <c r="K4349" s="345">
        <f ca="1" t="shared" si="689"/>
        <v>0</v>
      </c>
      <c r="L4349" s="345">
        <f ca="1" t="shared" si="690"/>
        <v>30</v>
      </c>
      <c r="M4349" s="345">
        <f ca="1" t="shared" si="691"/>
        <v>50366.41</v>
      </c>
      <c r="N4349" s="345">
        <f ca="1" t="shared" si="692"/>
        <v>0</v>
      </c>
    </row>
    <row r="4350" ht="14.25" hidden="1" spans="1:14">
      <c r="A4350" s="334">
        <f>档案!A4349</f>
        <v>0</v>
      </c>
      <c r="B4350" s="334">
        <f ca="1" t="shared" si="685"/>
        <v>1</v>
      </c>
      <c r="D4350" s="334">
        <f ca="1" t="shared" si="693"/>
        <v>20</v>
      </c>
      <c r="E4350" s="327">
        <f ca="1" t="shared" si="694"/>
        <v>31</v>
      </c>
      <c r="F4350" s="327" t="str">
        <f ca="1">VLOOKUP(D4350,档案!A:C,3,FALSE)</f>
        <v>武汉彤烨</v>
      </c>
      <c r="G4350" s="338" t="str">
        <f ca="1">VLOOKUP(D4350,档案!A:B,2,FALSE)</f>
        <v>中信银行武汉东湖支行181028</v>
      </c>
      <c r="H4350" s="328">
        <f ca="1" t="shared" si="686"/>
        <v>45748</v>
      </c>
      <c r="I4350" s="344" t="str">
        <f ca="1" t="shared" si="687"/>
        <v>发放张月2025.2月工资</v>
      </c>
      <c r="J4350" s="344" t="str">
        <f ca="1" t="shared" si="688"/>
        <v>付日常费用</v>
      </c>
      <c r="K4350" s="345">
        <f ca="1" t="shared" si="689"/>
        <v>0</v>
      </c>
      <c r="L4350" s="345">
        <f ca="1" t="shared" si="690"/>
        <v>1180.12</v>
      </c>
      <c r="M4350" s="345">
        <f ca="1" t="shared" si="691"/>
        <v>49186.29</v>
      </c>
      <c r="N4350" s="345">
        <f ca="1" t="shared" si="692"/>
        <v>0</v>
      </c>
    </row>
    <row r="4351" ht="14.25" hidden="1" spans="1:14">
      <c r="A4351" s="334">
        <f>档案!A4350</f>
        <v>0</v>
      </c>
      <c r="B4351" s="334">
        <f ca="1" t="shared" si="685"/>
        <v>1</v>
      </c>
      <c r="D4351" s="334">
        <f ca="1" t="shared" si="693"/>
        <v>20</v>
      </c>
      <c r="E4351" s="327">
        <f ca="1" t="shared" si="694"/>
        <v>32</v>
      </c>
      <c r="F4351" s="327" t="str">
        <f ca="1">VLOOKUP(D4351,档案!A:C,3,FALSE)</f>
        <v>武汉彤烨</v>
      </c>
      <c r="G4351" s="338" t="str">
        <f ca="1">VLOOKUP(D4351,档案!A:B,2,FALSE)</f>
        <v>中信银行武汉东湖支行181028</v>
      </c>
      <c r="H4351" s="328">
        <f ca="1" t="shared" si="686"/>
        <v>45748</v>
      </c>
      <c r="I4351" s="344" t="str">
        <f ca="1" t="shared" si="687"/>
        <v>发放熊金旺2025.2月工资（打给林柱生）</v>
      </c>
      <c r="J4351" s="344" t="str">
        <f ca="1" t="shared" si="688"/>
        <v>付日常费用</v>
      </c>
      <c r="K4351" s="345">
        <f ca="1" t="shared" si="689"/>
        <v>0</v>
      </c>
      <c r="L4351" s="345">
        <f ca="1" t="shared" si="690"/>
        <v>4500</v>
      </c>
      <c r="M4351" s="345">
        <f ca="1" t="shared" si="691"/>
        <v>44686.29</v>
      </c>
      <c r="N4351" s="345">
        <f ca="1" t="shared" si="692"/>
        <v>0</v>
      </c>
    </row>
    <row r="4352" ht="14.25" hidden="1" spans="1:14">
      <c r="A4352" s="334">
        <f>档案!A4351</f>
        <v>0</v>
      </c>
      <c r="B4352" s="334">
        <f ca="1" t="shared" si="685"/>
        <v>1</v>
      </c>
      <c r="D4352" s="334">
        <f ca="1" t="shared" si="693"/>
        <v>20</v>
      </c>
      <c r="E4352" s="327">
        <f ca="1" t="shared" si="694"/>
        <v>33</v>
      </c>
      <c r="F4352" s="327" t="str">
        <f ca="1">VLOOKUP(D4352,档案!A:C,3,FALSE)</f>
        <v>武汉彤烨</v>
      </c>
      <c r="G4352" s="338" t="str">
        <f ca="1">VLOOKUP(D4352,档案!A:B,2,FALSE)</f>
        <v>中信银行武汉东湖支行181028</v>
      </c>
      <c r="H4352" s="328">
        <f ca="1" t="shared" si="686"/>
        <v>45748</v>
      </c>
      <c r="I4352" s="344" t="str">
        <f ca="1" t="shared" si="687"/>
        <v>发放王金娥2025.2月工资（打给林柱生）</v>
      </c>
      <c r="J4352" s="344" t="str">
        <f ca="1" t="shared" si="688"/>
        <v>付日常费用</v>
      </c>
      <c r="K4352" s="345">
        <f ca="1" t="shared" si="689"/>
        <v>0</v>
      </c>
      <c r="L4352" s="345">
        <f ca="1" t="shared" si="690"/>
        <v>4500</v>
      </c>
      <c r="M4352" s="345">
        <f ca="1" t="shared" si="691"/>
        <v>40186.29</v>
      </c>
      <c r="N4352" s="345">
        <f ca="1" t="shared" si="692"/>
        <v>0</v>
      </c>
    </row>
    <row r="4353" ht="14.25" hidden="1" spans="1:14">
      <c r="A4353" s="334">
        <f>档案!A4352</f>
        <v>0</v>
      </c>
      <c r="B4353" s="334">
        <f ca="1" t="shared" si="685"/>
        <v>1</v>
      </c>
      <c r="D4353" s="334">
        <f ca="1" t="shared" si="693"/>
        <v>20</v>
      </c>
      <c r="E4353" s="327">
        <f ca="1" t="shared" si="694"/>
        <v>34</v>
      </c>
      <c r="F4353" s="327" t="str">
        <f ca="1">VLOOKUP(D4353,档案!A:C,3,FALSE)</f>
        <v>武汉彤烨</v>
      </c>
      <c r="G4353" s="338" t="str">
        <f ca="1">VLOOKUP(D4353,档案!A:B,2,FALSE)</f>
        <v>中信银行武汉东湖支行181028</v>
      </c>
      <c r="H4353" s="328">
        <f ca="1" t="shared" si="686"/>
        <v>45748</v>
      </c>
      <c r="I4353" s="344" t="str">
        <f ca="1" t="shared" si="687"/>
        <v>发放童西婷2025.2月工资</v>
      </c>
      <c r="J4353" s="344" t="str">
        <f ca="1" t="shared" si="688"/>
        <v>付日常费用</v>
      </c>
      <c r="K4353" s="345">
        <f ca="1" t="shared" si="689"/>
        <v>0</v>
      </c>
      <c r="L4353" s="345">
        <f ca="1" t="shared" si="690"/>
        <v>1080.91</v>
      </c>
      <c r="M4353" s="345">
        <f ca="1" t="shared" si="691"/>
        <v>39105.38</v>
      </c>
      <c r="N4353" s="345">
        <f ca="1" t="shared" si="692"/>
        <v>0</v>
      </c>
    </row>
    <row r="4354" ht="14.25" hidden="1" spans="1:14">
      <c r="A4354" s="334">
        <f>档案!A4353</f>
        <v>0</v>
      </c>
      <c r="B4354" s="334">
        <f ca="1" t="shared" si="685"/>
        <v>1</v>
      </c>
      <c r="D4354" s="334">
        <f ca="1" t="shared" si="693"/>
        <v>20</v>
      </c>
      <c r="E4354" s="327">
        <f ca="1" t="shared" si="694"/>
        <v>35</v>
      </c>
      <c r="F4354" s="327" t="str">
        <f ca="1">VLOOKUP(D4354,档案!A:C,3,FALSE)</f>
        <v>武汉彤烨</v>
      </c>
      <c r="G4354" s="338" t="str">
        <f ca="1">VLOOKUP(D4354,档案!A:B,2,FALSE)</f>
        <v>中信银行武汉东湖支行181028</v>
      </c>
      <c r="H4354" s="328">
        <f ca="1" t="shared" si="686"/>
        <v>45748</v>
      </c>
      <c r="I4354" s="344" t="str">
        <f ca="1" t="shared" si="687"/>
        <v>发放会计杨婷2025.2月工资</v>
      </c>
      <c r="J4354" s="344" t="str">
        <f ca="1" t="shared" si="688"/>
        <v>付日常费用</v>
      </c>
      <c r="K4354" s="345">
        <f ca="1" t="shared" si="689"/>
        <v>0</v>
      </c>
      <c r="L4354" s="345">
        <f ca="1" t="shared" si="690"/>
        <v>1187.5</v>
      </c>
      <c r="M4354" s="345">
        <f ca="1" t="shared" si="691"/>
        <v>37917.88</v>
      </c>
      <c r="N4354" s="345">
        <f ca="1" t="shared" si="692"/>
        <v>0</v>
      </c>
    </row>
    <row r="4355" ht="14.25" hidden="1" spans="1:14">
      <c r="A4355" s="334">
        <f>档案!A4354</f>
        <v>0</v>
      </c>
      <c r="B4355" s="334">
        <f ca="1" t="shared" ref="B4355:B4418" si="695">COUNTA(INDIRECT("'"&amp;A4355&amp;"'!a:a"))</f>
        <v>1</v>
      </c>
      <c r="D4355" s="334">
        <f ca="1" t="shared" si="693"/>
        <v>20</v>
      </c>
      <c r="E4355" s="327">
        <f ca="1" t="shared" si="694"/>
        <v>36</v>
      </c>
      <c r="F4355" s="327" t="str">
        <f ca="1">VLOOKUP(D4355,档案!A:C,3,FALSE)</f>
        <v>武汉彤烨</v>
      </c>
      <c r="G4355" s="338" t="str">
        <f ca="1">VLOOKUP(D4355,档案!A:B,2,FALSE)</f>
        <v>中信银行武汉东湖支行181028</v>
      </c>
      <c r="H4355" s="328">
        <f ca="1" t="shared" ref="H4355:H4418" si="696">INDEX(INDIRECT("'"&amp;$D4355&amp;"'!A:g"),$E4355,COLUMN()-7)</f>
        <v>45748</v>
      </c>
      <c r="I4355" s="344" t="str">
        <f ca="1" t="shared" ref="I4355:I4418" si="697">INDEX(INDIRECT("'"&amp;$D4355&amp;"'!A:g"),$E4355,COLUMN()-7)</f>
        <v>跨行普通转账</v>
      </c>
      <c r="J4355" s="344" t="str">
        <f ca="1" t="shared" ref="J4355:J4418" si="698">INDEX(INDIRECT("'"&amp;$D4355&amp;"'!A:g"),$E4355,COLUMN()-7)</f>
        <v>付日常费用</v>
      </c>
      <c r="K4355" s="345">
        <f ca="1" t="shared" ref="K4355:K4418" si="699">INDEX(INDIRECT("'"&amp;$D4355&amp;"'!A:g"),$E4355,COLUMN()-7)</f>
        <v>0</v>
      </c>
      <c r="L4355" s="345">
        <f ca="1" t="shared" ref="L4355:L4418" si="700">INDEX(INDIRECT("'"&amp;$D4355&amp;"'!A:g"),$E4355,COLUMN()-7)</f>
        <v>12</v>
      </c>
      <c r="M4355" s="345">
        <f ca="1" t="shared" ref="M4355:M4418" si="701">INDEX(INDIRECT("'"&amp;$D4355&amp;"'!A:g"),$E4355,COLUMN()-7)</f>
        <v>37905.88</v>
      </c>
      <c r="N4355" s="345">
        <f ca="1" t="shared" ref="N4355:N4418" si="702">INDEX(INDIRECT("'"&amp;$D4355&amp;"'!A:g"),$E4355,COLUMN()-7)</f>
        <v>0</v>
      </c>
    </row>
    <row r="4356" ht="14.25" hidden="1" spans="1:14">
      <c r="A4356" s="334">
        <f>档案!A4355</f>
        <v>0</v>
      </c>
      <c r="B4356" s="334">
        <f ca="1" t="shared" si="695"/>
        <v>1</v>
      </c>
      <c r="D4356" s="334">
        <f ca="1" t="shared" ref="D4356:D4419" si="703">IF(E4355&gt;=VLOOKUP(D4355,A:B,2,FALSE),D4355+1,D4355)</f>
        <v>20</v>
      </c>
      <c r="E4356" s="327">
        <f ca="1" t="shared" ref="E4356:E4419" si="704">IF(E4355&gt;=VLOOKUP(D4355,A:B,2,FALSE),3,E4355+1)</f>
        <v>37</v>
      </c>
      <c r="F4356" s="327" t="str">
        <f ca="1">VLOOKUP(D4356,档案!A:C,3,FALSE)</f>
        <v>武汉彤烨</v>
      </c>
      <c r="G4356" s="338" t="str">
        <f ca="1">VLOOKUP(D4356,档案!A:B,2,FALSE)</f>
        <v>中信银行武汉东湖支行181028</v>
      </c>
      <c r="H4356" s="328">
        <f ca="1" t="shared" si="696"/>
        <v>45750</v>
      </c>
      <c r="I4356" s="344" t="str">
        <f ca="1" t="shared" si="697"/>
        <v>收到武汉农商行转款</v>
      </c>
      <c r="J4356" s="344" t="str">
        <f ca="1" t="shared" si="698"/>
        <v>他行转入或存现</v>
      </c>
      <c r="K4356" s="345">
        <f ca="1" t="shared" si="699"/>
        <v>20000</v>
      </c>
      <c r="L4356" s="345">
        <f ca="1" t="shared" si="700"/>
        <v>0</v>
      </c>
      <c r="M4356" s="345">
        <f ca="1" t="shared" si="701"/>
        <v>57905.88</v>
      </c>
      <c r="N4356" s="345">
        <f ca="1" t="shared" si="702"/>
        <v>0</v>
      </c>
    </row>
    <row r="4357" ht="14.25" hidden="1" spans="1:14">
      <c r="A4357" s="334">
        <f>档案!A4356</f>
        <v>0</v>
      </c>
      <c r="B4357" s="334">
        <f ca="1" t="shared" si="695"/>
        <v>1</v>
      </c>
      <c r="D4357" s="334">
        <f ca="1" t="shared" si="703"/>
        <v>20</v>
      </c>
      <c r="E4357" s="327">
        <f ca="1" t="shared" si="704"/>
        <v>38</v>
      </c>
      <c r="F4357" s="327" t="str">
        <f ca="1">VLOOKUP(D4357,档案!A:C,3,FALSE)</f>
        <v>武汉彤烨</v>
      </c>
      <c r="G4357" s="338" t="str">
        <f ca="1">VLOOKUP(D4357,档案!A:B,2,FALSE)</f>
        <v>中信银行武汉东湖支行181028</v>
      </c>
      <c r="H4357" s="328">
        <f ca="1" t="shared" si="696"/>
        <v>45750</v>
      </c>
      <c r="I4357" s="344" t="str">
        <f ca="1" t="shared" si="697"/>
        <v>综合部蒋霞用款武汉彤烨与吉林亚泰明城水泥有限公司合同纠纷一审律师费付湖北华隽律师事务所--公司</v>
      </c>
      <c r="J4357" s="344" t="str">
        <f ca="1" t="shared" si="698"/>
        <v>付日常费用</v>
      </c>
      <c r="K4357" s="345">
        <f ca="1" t="shared" si="699"/>
        <v>0</v>
      </c>
      <c r="L4357" s="345">
        <f ca="1" t="shared" si="700"/>
        <v>33262.84</v>
      </c>
      <c r="M4357" s="345">
        <f ca="1" t="shared" si="701"/>
        <v>24643.04</v>
      </c>
      <c r="N4357" s="345">
        <f ca="1" t="shared" si="702"/>
        <v>0</v>
      </c>
    </row>
    <row r="4358" ht="14.25" hidden="1" spans="1:14">
      <c r="A4358" s="334">
        <f>档案!A4357</f>
        <v>0</v>
      </c>
      <c r="B4358" s="334">
        <f ca="1" t="shared" si="695"/>
        <v>1</v>
      </c>
      <c r="D4358" s="334">
        <f ca="1" t="shared" si="703"/>
        <v>20</v>
      </c>
      <c r="E4358" s="327">
        <f ca="1" t="shared" si="704"/>
        <v>39</v>
      </c>
      <c r="F4358" s="327" t="str">
        <f ca="1">VLOOKUP(D4358,档案!A:C,3,FALSE)</f>
        <v>武汉彤烨</v>
      </c>
      <c r="G4358" s="338" t="str">
        <f ca="1">VLOOKUP(D4358,档案!A:B,2,FALSE)</f>
        <v>中信银行武汉东湖支行181028</v>
      </c>
      <c r="H4358" s="328">
        <f ca="1" t="shared" si="696"/>
        <v>45750</v>
      </c>
      <c r="I4358" s="344" t="str">
        <f ca="1" t="shared" si="697"/>
        <v>综合部蒋霞用款武汉彤烨与重庆市富丰水泥集团合同纠纷一审律师费付湖北华隽律师事务所--公司</v>
      </c>
      <c r="J4358" s="344" t="str">
        <f ca="1" t="shared" si="698"/>
        <v>付日常费用</v>
      </c>
      <c r="K4358" s="345">
        <f ca="1" t="shared" si="699"/>
        <v>0</v>
      </c>
      <c r="L4358" s="345">
        <f ca="1" t="shared" si="700"/>
        <v>15711.52</v>
      </c>
      <c r="M4358" s="345">
        <f ca="1" t="shared" si="701"/>
        <v>8931.52000000003</v>
      </c>
      <c r="N4358" s="345">
        <f ca="1" t="shared" si="702"/>
        <v>0</v>
      </c>
    </row>
    <row r="4359" ht="14.25" hidden="1" spans="1:14">
      <c r="A4359" s="334">
        <f>档案!A4358</f>
        <v>0</v>
      </c>
      <c r="B4359" s="334">
        <f ca="1" t="shared" si="695"/>
        <v>1</v>
      </c>
      <c r="D4359" s="334">
        <f ca="1" t="shared" si="703"/>
        <v>20</v>
      </c>
      <c r="E4359" s="327">
        <f ca="1" t="shared" si="704"/>
        <v>40</v>
      </c>
      <c r="F4359" s="327" t="str">
        <f ca="1">VLOOKUP(D4359,档案!A:C,3,FALSE)</f>
        <v>武汉彤烨</v>
      </c>
      <c r="G4359" s="338" t="str">
        <f ca="1">VLOOKUP(D4359,档案!A:B,2,FALSE)</f>
        <v>中信银行武汉东湖支行181028</v>
      </c>
      <c r="H4359" s="328">
        <f ca="1" t="shared" si="696"/>
        <v>45755</v>
      </c>
      <c r="I4359" s="344" t="str">
        <f ca="1" t="shared" si="697"/>
        <v>收到个税手续费返还</v>
      </c>
      <c r="J4359" s="344" t="str">
        <f ca="1" t="shared" si="698"/>
        <v>其他收款</v>
      </c>
      <c r="K4359" s="345">
        <f ca="1" t="shared" si="699"/>
        <v>160</v>
      </c>
      <c r="L4359" s="345">
        <f ca="1" t="shared" si="700"/>
        <v>0</v>
      </c>
      <c r="M4359" s="345">
        <f ca="1" t="shared" si="701"/>
        <v>9091.52000000003</v>
      </c>
      <c r="N4359" s="345">
        <f ca="1" t="shared" si="702"/>
        <v>0</v>
      </c>
    </row>
    <row r="4360" ht="14.25" hidden="1" spans="1:14">
      <c r="A4360" s="334">
        <f>档案!A4359</f>
        <v>0</v>
      </c>
      <c r="B4360" s="334">
        <f ca="1" t="shared" si="695"/>
        <v>1</v>
      </c>
      <c r="D4360" s="334">
        <f ca="1" t="shared" si="703"/>
        <v>20</v>
      </c>
      <c r="E4360" s="327">
        <f ca="1" t="shared" si="704"/>
        <v>41</v>
      </c>
      <c r="F4360" s="327" t="str">
        <f ca="1">VLOOKUP(D4360,档案!A:C,3,FALSE)</f>
        <v>武汉彤烨</v>
      </c>
      <c r="G4360" s="338" t="str">
        <f ca="1">VLOOKUP(D4360,档案!A:B,2,FALSE)</f>
        <v>中信银行武汉东湖支行181028</v>
      </c>
      <c r="H4360" s="328">
        <f ca="1" t="shared" si="696"/>
        <v>45756</v>
      </c>
      <c r="I4360" s="344" t="str">
        <f ca="1" t="shared" si="697"/>
        <v>收到湖北开明中行转款</v>
      </c>
      <c r="J4360" s="344" t="str">
        <f ca="1" t="shared" si="698"/>
        <v>他行转入或存现</v>
      </c>
      <c r="K4360" s="345">
        <f ca="1" t="shared" si="699"/>
        <v>1000000</v>
      </c>
      <c r="L4360" s="345">
        <f ca="1" t="shared" si="700"/>
        <v>0</v>
      </c>
      <c r="M4360" s="345">
        <f ca="1" t="shared" si="701"/>
        <v>1009091.52</v>
      </c>
      <c r="N4360" s="345">
        <f ca="1" t="shared" si="702"/>
        <v>0</v>
      </c>
    </row>
    <row r="4361" ht="14.25" hidden="1" spans="1:14">
      <c r="A4361" s="334">
        <f>档案!A4360</f>
        <v>0</v>
      </c>
      <c r="B4361" s="334">
        <f ca="1" t="shared" si="695"/>
        <v>1</v>
      </c>
      <c r="D4361" s="334">
        <f ca="1" t="shared" si="703"/>
        <v>20</v>
      </c>
      <c r="E4361" s="327">
        <f ca="1" t="shared" si="704"/>
        <v>42</v>
      </c>
      <c r="F4361" s="327" t="str">
        <f ca="1">VLOOKUP(D4361,档案!A:C,3,FALSE)</f>
        <v>武汉彤烨</v>
      </c>
      <c r="G4361" s="338" t="str">
        <f ca="1">VLOOKUP(D4361,档案!A:B,2,FALSE)</f>
        <v>中信银行武汉东湖支行181028</v>
      </c>
      <c r="H4361" s="328">
        <f ca="1" t="shared" si="696"/>
        <v>45756</v>
      </c>
      <c r="I4361" s="344" t="str">
        <f ca="1" t="shared" si="697"/>
        <v>收到湖北开明中行转款</v>
      </c>
      <c r="J4361" s="344" t="str">
        <f ca="1" t="shared" si="698"/>
        <v>他行转入或存现</v>
      </c>
      <c r="K4361" s="345">
        <f ca="1" t="shared" si="699"/>
        <v>1000000</v>
      </c>
      <c r="L4361" s="345">
        <f ca="1" t="shared" si="700"/>
        <v>0</v>
      </c>
      <c r="M4361" s="345">
        <f ca="1" t="shared" si="701"/>
        <v>2009091.52</v>
      </c>
      <c r="N4361" s="345">
        <f ca="1" t="shared" si="702"/>
        <v>0</v>
      </c>
    </row>
    <row r="4362" ht="14.25" hidden="1" spans="1:14">
      <c r="A4362" s="334">
        <f>档案!A4361</f>
        <v>0</v>
      </c>
      <c r="B4362" s="334">
        <f ca="1" t="shared" si="695"/>
        <v>1</v>
      </c>
      <c r="D4362" s="334">
        <f ca="1" t="shared" si="703"/>
        <v>20</v>
      </c>
      <c r="E4362" s="327">
        <f ca="1" t="shared" si="704"/>
        <v>43</v>
      </c>
      <c r="F4362" s="327" t="str">
        <f ca="1">VLOOKUP(D4362,档案!A:C,3,FALSE)</f>
        <v>武汉彤烨</v>
      </c>
      <c r="G4362" s="338" t="str">
        <f ca="1">VLOOKUP(D4362,档案!A:B,2,FALSE)</f>
        <v>中信银行武汉东湖支行181028</v>
      </c>
      <c r="H4362" s="328">
        <f ca="1" t="shared" si="696"/>
        <v>45756</v>
      </c>
      <c r="I4362" s="344" t="str">
        <f ca="1" t="shared" si="697"/>
        <v>转武汉工行</v>
      </c>
      <c r="J4362" s="344" t="str">
        <f ca="1" t="shared" si="698"/>
        <v>转出他行或提现</v>
      </c>
      <c r="K4362" s="345">
        <f ca="1" t="shared" si="699"/>
        <v>0</v>
      </c>
      <c r="L4362" s="345">
        <f ca="1" t="shared" si="700"/>
        <v>1200000</v>
      </c>
      <c r="M4362" s="345">
        <f ca="1" t="shared" si="701"/>
        <v>809091.52</v>
      </c>
      <c r="N4362" s="345">
        <f ca="1" t="shared" si="702"/>
        <v>0</v>
      </c>
    </row>
    <row r="4363" ht="14.25" hidden="1" spans="1:14">
      <c r="A4363" s="334">
        <f>档案!A4362</f>
        <v>0</v>
      </c>
      <c r="B4363" s="334">
        <f ca="1" t="shared" si="695"/>
        <v>1</v>
      </c>
      <c r="D4363" s="334">
        <f ca="1" t="shared" si="703"/>
        <v>20</v>
      </c>
      <c r="E4363" s="327">
        <f ca="1" t="shared" si="704"/>
        <v>44</v>
      </c>
      <c r="F4363" s="327" t="str">
        <f ca="1">VLOOKUP(D4363,档案!A:C,3,FALSE)</f>
        <v>武汉彤烨</v>
      </c>
      <c r="G4363" s="338" t="str">
        <f ca="1">VLOOKUP(D4363,档案!A:B,2,FALSE)</f>
        <v>中信银行武汉东湖支行181028</v>
      </c>
      <c r="H4363" s="328">
        <f ca="1" t="shared" si="696"/>
        <v>45756</v>
      </c>
      <c r="I4363" s="344" t="str">
        <f ca="1" t="shared" si="697"/>
        <v>转武汉工行</v>
      </c>
      <c r="J4363" s="344" t="str">
        <f ca="1" t="shared" si="698"/>
        <v>转出他行或提现</v>
      </c>
      <c r="K4363" s="345">
        <f ca="1" t="shared" si="699"/>
        <v>0</v>
      </c>
      <c r="L4363" s="345">
        <f ca="1" t="shared" si="700"/>
        <v>800000</v>
      </c>
      <c r="M4363" s="345">
        <f ca="1" t="shared" si="701"/>
        <v>9091.52000000002</v>
      </c>
      <c r="N4363" s="345">
        <f ca="1" t="shared" si="702"/>
        <v>0</v>
      </c>
    </row>
    <row r="4364" ht="14.25" hidden="1" spans="1:14">
      <c r="A4364" s="334">
        <f>档案!A4363</f>
        <v>0</v>
      </c>
      <c r="B4364" s="334">
        <f ca="1" t="shared" si="695"/>
        <v>1</v>
      </c>
      <c r="D4364" s="334">
        <f ca="1" t="shared" si="703"/>
        <v>20</v>
      </c>
      <c r="E4364" s="327">
        <f ca="1" t="shared" si="704"/>
        <v>45</v>
      </c>
      <c r="F4364" s="327" t="str">
        <f ca="1">VLOOKUP(D4364,档案!A:C,3,FALSE)</f>
        <v>武汉彤烨</v>
      </c>
      <c r="G4364" s="338" t="str">
        <f ca="1">VLOOKUP(D4364,档案!A:B,2,FALSE)</f>
        <v>中信银行武汉东湖支行181028</v>
      </c>
      <c r="H4364" s="328">
        <f ca="1" t="shared" si="696"/>
        <v>45758</v>
      </c>
      <c r="I4364" s="344" t="str">
        <f ca="1" t="shared" si="697"/>
        <v>收到湖北开明中行转款</v>
      </c>
      <c r="J4364" s="344" t="str">
        <f ca="1" t="shared" si="698"/>
        <v>他行转入或存现</v>
      </c>
      <c r="K4364" s="345">
        <f ca="1" t="shared" si="699"/>
        <v>600000</v>
      </c>
      <c r="L4364" s="345">
        <f ca="1" t="shared" si="700"/>
        <v>0</v>
      </c>
      <c r="M4364" s="345">
        <f ca="1" t="shared" si="701"/>
        <v>609091.52</v>
      </c>
      <c r="N4364" s="345">
        <f ca="1" t="shared" si="702"/>
        <v>0</v>
      </c>
    </row>
    <row r="4365" ht="14.25" hidden="1" spans="1:14">
      <c r="A4365" s="334">
        <f>档案!A4364</f>
        <v>0</v>
      </c>
      <c r="B4365" s="334">
        <f ca="1" t="shared" si="695"/>
        <v>1</v>
      </c>
      <c r="D4365" s="334">
        <f ca="1" t="shared" si="703"/>
        <v>20</v>
      </c>
      <c r="E4365" s="327">
        <f ca="1" t="shared" si="704"/>
        <v>46</v>
      </c>
      <c r="F4365" s="327" t="str">
        <f ca="1">VLOOKUP(D4365,档案!A:C,3,FALSE)</f>
        <v>武汉彤烨</v>
      </c>
      <c r="G4365" s="338" t="str">
        <f ca="1">VLOOKUP(D4365,档案!A:B,2,FALSE)</f>
        <v>中信银行武汉东湖支行181028</v>
      </c>
      <c r="H4365" s="328">
        <f ca="1" t="shared" si="696"/>
        <v>45758</v>
      </c>
      <c r="I4365" s="344" t="str">
        <f ca="1" t="shared" si="697"/>
        <v>收到湖北开明中行转款</v>
      </c>
      <c r="J4365" s="344" t="str">
        <f ca="1" t="shared" si="698"/>
        <v>他行转入或存现</v>
      </c>
      <c r="K4365" s="345">
        <f ca="1" t="shared" si="699"/>
        <v>600000</v>
      </c>
      <c r="L4365" s="345">
        <f ca="1" t="shared" si="700"/>
        <v>0</v>
      </c>
      <c r="M4365" s="345">
        <f ca="1" t="shared" si="701"/>
        <v>1209091.52</v>
      </c>
      <c r="N4365" s="345">
        <f ca="1" t="shared" si="702"/>
        <v>0</v>
      </c>
    </row>
    <row r="4366" ht="14.25" hidden="1" spans="1:14">
      <c r="A4366" s="334">
        <f>档案!A4365</f>
        <v>0</v>
      </c>
      <c r="B4366" s="334">
        <f ca="1" t="shared" si="695"/>
        <v>1</v>
      </c>
      <c r="D4366" s="334">
        <f ca="1" t="shared" si="703"/>
        <v>20</v>
      </c>
      <c r="E4366" s="327">
        <f ca="1" t="shared" si="704"/>
        <v>47</v>
      </c>
      <c r="F4366" s="327" t="str">
        <f ca="1">VLOOKUP(D4366,档案!A:C,3,FALSE)</f>
        <v>武汉彤烨</v>
      </c>
      <c r="G4366" s="338" t="str">
        <f ca="1">VLOOKUP(D4366,档案!A:B,2,FALSE)</f>
        <v>中信银行武汉东湖支行181028</v>
      </c>
      <c r="H4366" s="328">
        <f ca="1" t="shared" si="696"/>
        <v>45758</v>
      </c>
      <c r="I4366" s="344" t="str">
        <f ca="1" t="shared" si="697"/>
        <v>转武汉工行</v>
      </c>
      <c r="J4366" s="344" t="str">
        <f ca="1" t="shared" si="698"/>
        <v>转出他行或提现</v>
      </c>
      <c r="K4366" s="345">
        <f ca="1" t="shared" si="699"/>
        <v>0</v>
      </c>
      <c r="L4366" s="345">
        <f ca="1" t="shared" si="700"/>
        <v>550000</v>
      </c>
      <c r="M4366" s="345">
        <f ca="1" t="shared" si="701"/>
        <v>659091.52</v>
      </c>
      <c r="N4366" s="345">
        <f ca="1" t="shared" si="702"/>
        <v>0</v>
      </c>
    </row>
    <row r="4367" ht="14.25" hidden="1" spans="1:14">
      <c r="A4367" s="334">
        <f>档案!A4366</f>
        <v>0</v>
      </c>
      <c r="B4367" s="334">
        <f ca="1" t="shared" si="695"/>
        <v>1</v>
      </c>
      <c r="D4367" s="334">
        <f ca="1" t="shared" si="703"/>
        <v>20</v>
      </c>
      <c r="E4367" s="327">
        <f ca="1" t="shared" si="704"/>
        <v>48</v>
      </c>
      <c r="F4367" s="327" t="str">
        <f ca="1">VLOOKUP(D4367,档案!A:C,3,FALSE)</f>
        <v>武汉彤烨</v>
      </c>
      <c r="G4367" s="338" t="str">
        <f ca="1">VLOOKUP(D4367,档案!A:B,2,FALSE)</f>
        <v>中信银行武汉东湖支行181028</v>
      </c>
      <c r="H4367" s="328">
        <f ca="1" t="shared" si="696"/>
        <v>45758</v>
      </c>
      <c r="I4367" s="344" t="str">
        <f ca="1" t="shared" si="697"/>
        <v>转武汉工行</v>
      </c>
      <c r="J4367" s="344" t="str">
        <f ca="1" t="shared" si="698"/>
        <v>转出他行或提现</v>
      </c>
      <c r="K4367" s="345">
        <f ca="1" t="shared" si="699"/>
        <v>0</v>
      </c>
      <c r="L4367" s="345">
        <f ca="1" t="shared" si="700"/>
        <v>650000</v>
      </c>
      <c r="M4367" s="345">
        <f ca="1" t="shared" si="701"/>
        <v>9091.52000000002</v>
      </c>
      <c r="N4367" s="345">
        <f ca="1" t="shared" si="702"/>
        <v>0</v>
      </c>
    </row>
    <row r="4368" ht="14.25" hidden="1" spans="1:14">
      <c r="A4368" s="334">
        <f>档案!A4367</f>
        <v>0</v>
      </c>
      <c r="B4368" s="334">
        <f ca="1" t="shared" si="695"/>
        <v>1</v>
      </c>
      <c r="D4368" s="334">
        <f ca="1" t="shared" si="703"/>
        <v>20</v>
      </c>
      <c r="E4368" s="327">
        <f ca="1" t="shared" si="704"/>
        <v>49</v>
      </c>
      <c r="F4368" s="327" t="str">
        <f ca="1">VLOOKUP(D4368,档案!A:C,3,FALSE)</f>
        <v>武汉彤烨</v>
      </c>
      <c r="G4368" s="338" t="str">
        <f ca="1">VLOOKUP(D4368,档案!A:B,2,FALSE)</f>
        <v>中信银行武汉东湖支行181028</v>
      </c>
      <c r="H4368" s="328">
        <f ca="1" t="shared" si="696"/>
        <v>45759</v>
      </c>
      <c r="I4368" s="344" t="str">
        <f ca="1" t="shared" si="697"/>
        <v>收到湖北开明中行转款</v>
      </c>
      <c r="J4368" s="344" t="str">
        <f ca="1" t="shared" si="698"/>
        <v>他行转入或存现</v>
      </c>
      <c r="K4368" s="345">
        <f ca="1" t="shared" si="699"/>
        <v>150000</v>
      </c>
      <c r="L4368" s="345">
        <f ca="1" t="shared" si="700"/>
        <v>0</v>
      </c>
      <c r="M4368" s="345">
        <f ca="1" t="shared" si="701"/>
        <v>159091.52</v>
      </c>
      <c r="N4368" s="345">
        <f ca="1" t="shared" si="702"/>
        <v>0</v>
      </c>
    </row>
    <row r="4369" ht="14.25" hidden="1" spans="1:14">
      <c r="A4369" s="334">
        <f>档案!A4368</f>
        <v>0</v>
      </c>
      <c r="B4369" s="334">
        <f ca="1" t="shared" si="695"/>
        <v>1</v>
      </c>
      <c r="D4369" s="334">
        <f ca="1" t="shared" si="703"/>
        <v>20</v>
      </c>
      <c r="E4369" s="327">
        <f ca="1" t="shared" si="704"/>
        <v>50</v>
      </c>
      <c r="F4369" s="327" t="str">
        <f ca="1">VLOOKUP(D4369,档案!A:C,3,FALSE)</f>
        <v>武汉彤烨</v>
      </c>
      <c r="G4369" s="338" t="str">
        <f ca="1">VLOOKUP(D4369,档案!A:B,2,FALSE)</f>
        <v>中信银行武汉东湖支行181028</v>
      </c>
      <c r="H4369" s="328">
        <f ca="1" t="shared" si="696"/>
        <v>45759</v>
      </c>
      <c r="I4369" s="344" t="str">
        <f ca="1" t="shared" si="697"/>
        <v>收到湖北开明中行转款</v>
      </c>
      <c r="J4369" s="344" t="str">
        <f ca="1" t="shared" si="698"/>
        <v>他行转入或存现</v>
      </c>
      <c r="K4369" s="345">
        <f ca="1" t="shared" si="699"/>
        <v>150000</v>
      </c>
      <c r="L4369" s="345">
        <f ca="1" t="shared" si="700"/>
        <v>0</v>
      </c>
      <c r="M4369" s="345">
        <f ca="1" t="shared" si="701"/>
        <v>309091.52</v>
      </c>
      <c r="N4369" s="345">
        <f ca="1" t="shared" si="702"/>
        <v>0</v>
      </c>
    </row>
    <row r="4370" ht="14.25" hidden="1" spans="1:14">
      <c r="A4370" s="334">
        <f>档案!A4369</f>
        <v>0</v>
      </c>
      <c r="B4370" s="334">
        <f ca="1" t="shared" si="695"/>
        <v>1</v>
      </c>
      <c r="D4370" s="334">
        <f ca="1" t="shared" si="703"/>
        <v>20</v>
      </c>
      <c r="E4370" s="327">
        <f ca="1" t="shared" si="704"/>
        <v>51</v>
      </c>
      <c r="F4370" s="327" t="str">
        <f ca="1">VLOOKUP(D4370,档案!A:C,3,FALSE)</f>
        <v>武汉彤烨</v>
      </c>
      <c r="G4370" s="338" t="str">
        <f ca="1">VLOOKUP(D4370,档案!A:B,2,FALSE)</f>
        <v>中信银行武汉东湖支行181028</v>
      </c>
      <c r="H4370" s="328">
        <f ca="1" t="shared" si="696"/>
        <v>45759</v>
      </c>
      <c r="I4370" s="344" t="str">
        <f ca="1" t="shared" si="697"/>
        <v>转武汉工行</v>
      </c>
      <c r="J4370" s="344" t="str">
        <f ca="1" t="shared" si="698"/>
        <v>转出他行或提现</v>
      </c>
      <c r="K4370" s="345">
        <f ca="1" t="shared" si="699"/>
        <v>0</v>
      </c>
      <c r="L4370" s="345">
        <f ca="1" t="shared" si="700"/>
        <v>200000</v>
      </c>
      <c r="M4370" s="345">
        <f ca="1" t="shared" si="701"/>
        <v>109091.52</v>
      </c>
      <c r="N4370" s="345">
        <f ca="1" t="shared" si="702"/>
        <v>0</v>
      </c>
    </row>
    <row r="4371" ht="14.25" hidden="1" spans="1:14">
      <c r="A4371" s="334">
        <f>档案!A4370</f>
        <v>0</v>
      </c>
      <c r="B4371" s="334">
        <f ca="1" t="shared" si="695"/>
        <v>1</v>
      </c>
      <c r="D4371" s="334">
        <f ca="1" t="shared" si="703"/>
        <v>20</v>
      </c>
      <c r="E4371" s="327">
        <f ca="1" t="shared" si="704"/>
        <v>52</v>
      </c>
      <c r="F4371" s="327" t="str">
        <f ca="1">VLOOKUP(D4371,档案!A:C,3,FALSE)</f>
        <v>武汉彤烨</v>
      </c>
      <c r="G4371" s="338" t="str">
        <f ca="1">VLOOKUP(D4371,档案!A:B,2,FALSE)</f>
        <v>中信银行武汉东湖支行181028</v>
      </c>
      <c r="H4371" s="328">
        <f ca="1" t="shared" si="696"/>
        <v>45759</v>
      </c>
      <c r="I4371" s="344" t="str">
        <f ca="1" t="shared" si="697"/>
        <v>转武汉工行</v>
      </c>
      <c r="J4371" s="344" t="str">
        <f ca="1" t="shared" si="698"/>
        <v>转出他行或提现</v>
      </c>
      <c r="K4371" s="345">
        <f ca="1" t="shared" si="699"/>
        <v>0</v>
      </c>
      <c r="L4371" s="345">
        <f ca="1" t="shared" si="700"/>
        <v>100000</v>
      </c>
      <c r="M4371" s="345">
        <f ca="1" t="shared" si="701"/>
        <v>9091.52000000002</v>
      </c>
      <c r="N4371" s="345">
        <f ca="1" t="shared" si="702"/>
        <v>0</v>
      </c>
    </row>
    <row r="4372" ht="14.25" hidden="1" spans="1:14">
      <c r="A4372" s="334">
        <f>档案!A4371</f>
        <v>0</v>
      </c>
      <c r="B4372" s="334">
        <f ca="1" t="shared" si="695"/>
        <v>1</v>
      </c>
      <c r="D4372" s="334">
        <f ca="1" t="shared" si="703"/>
        <v>20</v>
      </c>
      <c r="E4372" s="327">
        <f ca="1" t="shared" si="704"/>
        <v>53</v>
      </c>
      <c r="F4372" s="327" t="str">
        <f ca="1">VLOOKUP(D4372,档案!A:C,3,FALSE)</f>
        <v>武汉彤烨</v>
      </c>
      <c r="G4372" s="338" t="str">
        <f ca="1">VLOOKUP(D4372,档案!A:B,2,FALSE)</f>
        <v>中信银行武汉东湖支行181028</v>
      </c>
      <c r="H4372" s="328">
        <f ca="1" t="shared" si="696"/>
        <v>45765</v>
      </c>
      <c r="I4372" s="344" t="str">
        <f ca="1" t="shared" si="697"/>
        <v>收到武汉工行转款</v>
      </c>
      <c r="J4372" s="344" t="str">
        <f ca="1" t="shared" si="698"/>
        <v>他行转入或存现</v>
      </c>
      <c r="K4372" s="345">
        <f ca="1" t="shared" si="699"/>
        <v>590000</v>
      </c>
      <c r="L4372" s="345">
        <f ca="1" t="shared" si="700"/>
        <v>0</v>
      </c>
      <c r="M4372" s="345">
        <f ca="1" t="shared" si="701"/>
        <v>599091.52</v>
      </c>
      <c r="N4372" s="345">
        <f ca="1" t="shared" si="702"/>
        <v>0</v>
      </c>
    </row>
    <row r="4373" ht="14.25" hidden="1" spans="1:14">
      <c r="A4373" s="334">
        <f>档案!A4372</f>
        <v>0</v>
      </c>
      <c r="B4373" s="334">
        <f ca="1" t="shared" si="695"/>
        <v>1</v>
      </c>
      <c r="D4373" s="334">
        <f ca="1" t="shared" si="703"/>
        <v>20</v>
      </c>
      <c r="E4373" s="327">
        <f ca="1" t="shared" si="704"/>
        <v>54</v>
      </c>
      <c r="F4373" s="327" t="str">
        <f ca="1">VLOOKUP(D4373,档案!A:C,3,FALSE)</f>
        <v>武汉彤烨</v>
      </c>
      <c r="G4373" s="338" t="str">
        <f ca="1">VLOOKUP(D4373,档案!A:B,2,FALSE)</f>
        <v>中信银行武汉东湖支行181028</v>
      </c>
      <c r="H4373" s="328">
        <f ca="1" t="shared" si="696"/>
        <v>45765</v>
      </c>
      <c r="I4373" s="344" t="str">
        <f ca="1" t="shared" si="697"/>
        <v>收到云南远东水泥有限责任公司2#3#窑轮带修复费用</v>
      </c>
      <c r="J4373" s="344" t="str">
        <f ca="1" t="shared" si="698"/>
        <v>营业回款</v>
      </c>
      <c r="K4373" s="345">
        <f ca="1" t="shared" si="699"/>
        <v>59574.57</v>
      </c>
      <c r="L4373" s="345">
        <f ca="1" t="shared" si="700"/>
        <v>0</v>
      </c>
      <c r="M4373" s="345">
        <f ca="1" t="shared" si="701"/>
        <v>658666.09</v>
      </c>
      <c r="N4373" s="345">
        <f ca="1" t="shared" si="702"/>
        <v>0</v>
      </c>
    </row>
    <row r="4374" ht="14.25" hidden="1" spans="1:14">
      <c r="A4374" s="334">
        <f>档案!A4373</f>
        <v>0</v>
      </c>
      <c r="B4374" s="334">
        <f ca="1" t="shared" si="695"/>
        <v>1</v>
      </c>
      <c r="D4374" s="334">
        <f ca="1" t="shared" si="703"/>
        <v>20</v>
      </c>
      <c r="E4374" s="327">
        <f ca="1" t="shared" si="704"/>
        <v>55</v>
      </c>
      <c r="F4374" s="327" t="str">
        <f ca="1">VLOOKUP(D4374,档案!A:C,3,FALSE)</f>
        <v>武汉彤烨</v>
      </c>
      <c r="G4374" s="338" t="str">
        <f ca="1">VLOOKUP(D4374,档案!A:B,2,FALSE)</f>
        <v>中信银行武汉东湖支行181028</v>
      </c>
      <c r="H4374" s="328">
        <f ca="1" t="shared" si="696"/>
        <v>45765</v>
      </c>
      <c r="I4374" s="344" t="str">
        <f ca="1" t="shared" si="697"/>
        <v>武汉彤烨中信转湖北开明邮政</v>
      </c>
      <c r="J4374" s="344" t="str">
        <f ca="1" t="shared" si="698"/>
        <v>转出他行或提现</v>
      </c>
      <c r="K4374" s="345">
        <f ca="1" t="shared" si="699"/>
        <v>0</v>
      </c>
      <c r="L4374" s="345">
        <f ca="1" t="shared" si="700"/>
        <v>300000</v>
      </c>
      <c r="M4374" s="345">
        <f ca="1" t="shared" si="701"/>
        <v>358666.09</v>
      </c>
      <c r="N4374" s="345">
        <f ca="1" t="shared" si="702"/>
        <v>0</v>
      </c>
    </row>
    <row r="4375" ht="14.25" hidden="1" spans="1:14">
      <c r="A4375" s="334">
        <f>档案!A4374</f>
        <v>0</v>
      </c>
      <c r="B4375" s="334">
        <f ca="1" t="shared" si="695"/>
        <v>1</v>
      </c>
      <c r="D4375" s="334">
        <f ca="1" t="shared" si="703"/>
        <v>20</v>
      </c>
      <c r="E4375" s="327">
        <f ca="1" t="shared" si="704"/>
        <v>56</v>
      </c>
      <c r="F4375" s="327" t="str">
        <f ca="1">VLOOKUP(D4375,档案!A:C,3,FALSE)</f>
        <v>武汉彤烨</v>
      </c>
      <c r="G4375" s="338" t="str">
        <f ca="1">VLOOKUP(D4375,档案!A:B,2,FALSE)</f>
        <v>中信银行武汉东湖支行181028</v>
      </c>
      <c r="H4375" s="328">
        <f ca="1" t="shared" si="696"/>
        <v>45765</v>
      </c>
      <c r="I4375" s="344" t="str">
        <f ca="1" t="shared" si="697"/>
        <v>武汉彤烨中信转湖北开明邮政</v>
      </c>
      <c r="J4375" s="344" t="str">
        <f ca="1" t="shared" si="698"/>
        <v>转出他行或提现</v>
      </c>
      <c r="K4375" s="345">
        <f ca="1" t="shared" si="699"/>
        <v>0</v>
      </c>
      <c r="L4375" s="345">
        <f ca="1" t="shared" si="700"/>
        <v>300000</v>
      </c>
      <c r="M4375" s="345">
        <f ca="1" t="shared" si="701"/>
        <v>58666.09</v>
      </c>
      <c r="N4375" s="345">
        <f ca="1" t="shared" si="702"/>
        <v>0</v>
      </c>
    </row>
    <row r="4376" ht="14.25" hidden="1" spans="1:14">
      <c r="A4376" s="334">
        <f>档案!A4375</f>
        <v>0</v>
      </c>
      <c r="B4376" s="334">
        <f ca="1" t="shared" si="695"/>
        <v>1</v>
      </c>
      <c r="D4376" s="334">
        <f ca="1" t="shared" si="703"/>
        <v>20</v>
      </c>
      <c r="E4376" s="327">
        <f ca="1" t="shared" si="704"/>
        <v>57</v>
      </c>
      <c r="F4376" s="327" t="str">
        <f ca="1">VLOOKUP(D4376,档案!A:C,3,FALSE)</f>
        <v>武汉彤烨</v>
      </c>
      <c r="G4376" s="338" t="str">
        <f ca="1">VLOOKUP(D4376,档案!A:B,2,FALSE)</f>
        <v>中信银行武汉东湖支行181028</v>
      </c>
      <c r="H4376" s="328">
        <f ca="1" t="shared" si="696"/>
        <v>45765</v>
      </c>
      <c r="I4376" s="344" t="str">
        <f ca="1" t="shared" si="697"/>
        <v>综合部蒋霞用款彤烨 资质延期事宜，目前建造师注册中，现需付进度款3.2万元付张志--个人</v>
      </c>
      <c r="J4376" s="344" t="str">
        <f ca="1" t="shared" si="698"/>
        <v>付日常费用</v>
      </c>
      <c r="K4376" s="345">
        <f ca="1" t="shared" si="699"/>
        <v>0</v>
      </c>
      <c r="L4376" s="345">
        <f ca="1" t="shared" si="700"/>
        <v>32000</v>
      </c>
      <c r="M4376" s="345">
        <f ca="1" t="shared" si="701"/>
        <v>26666.09</v>
      </c>
      <c r="N4376" s="345">
        <f ca="1" t="shared" si="702"/>
        <v>0</v>
      </c>
    </row>
    <row r="4377" ht="14.25" hidden="1" spans="1:14">
      <c r="A4377" s="334">
        <f>档案!A4376</f>
        <v>0</v>
      </c>
      <c r="B4377" s="334">
        <f ca="1" t="shared" si="695"/>
        <v>1</v>
      </c>
      <c r="D4377" s="334">
        <f ca="1" t="shared" si="703"/>
        <v>20</v>
      </c>
      <c r="E4377" s="327">
        <f ca="1" t="shared" si="704"/>
        <v>58</v>
      </c>
      <c r="F4377" s="327" t="str">
        <f ca="1">VLOOKUP(D4377,档案!A:C,3,FALSE)</f>
        <v>武汉彤烨</v>
      </c>
      <c r="G4377" s="338" t="str">
        <f ca="1">VLOOKUP(D4377,档案!A:B,2,FALSE)</f>
        <v>中信银行武汉东湖支行181028</v>
      </c>
      <c r="H4377" s="328">
        <f ca="1" t="shared" si="696"/>
        <v>45774</v>
      </c>
      <c r="I4377" s="344" t="str">
        <f ca="1" t="shared" si="697"/>
        <v>收到云南澄江华荣水泥有限责任公司尾款</v>
      </c>
      <c r="J4377" s="344" t="str">
        <f ca="1" t="shared" si="698"/>
        <v>营业回款</v>
      </c>
      <c r="K4377" s="345">
        <f ca="1" t="shared" si="699"/>
        <v>5808.56</v>
      </c>
      <c r="L4377" s="345">
        <f ca="1" t="shared" si="700"/>
        <v>0</v>
      </c>
      <c r="M4377" s="345">
        <f ca="1" t="shared" si="701"/>
        <v>32474.65</v>
      </c>
      <c r="N4377" s="345">
        <f ca="1" t="shared" si="702"/>
        <v>0</v>
      </c>
    </row>
    <row r="4378" ht="14.25" hidden="1" spans="1:14">
      <c r="A4378" s="334">
        <f>档案!A4377</f>
        <v>0</v>
      </c>
      <c r="B4378" s="334">
        <f ca="1" t="shared" si="695"/>
        <v>1</v>
      </c>
      <c r="D4378" s="334">
        <f ca="1" t="shared" si="703"/>
        <v>20</v>
      </c>
      <c r="E4378" s="327">
        <f ca="1" t="shared" si="704"/>
        <v>59</v>
      </c>
      <c r="F4378" s="327" t="str">
        <f ca="1">VLOOKUP(D4378,档案!A:C,3,FALSE)</f>
        <v>武汉彤烨</v>
      </c>
      <c r="G4378" s="338" t="str">
        <f ca="1">VLOOKUP(D4378,档案!A:B,2,FALSE)</f>
        <v>中信银行武汉东湖支行181028</v>
      </c>
      <c r="H4378" s="328">
        <f ca="1" t="shared" si="696"/>
        <v>45776</v>
      </c>
      <c r="I4378" s="344" t="str">
        <f ca="1" t="shared" si="697"/>
        <v>发放张月2025.3月工资</v>
      </c>
      <c r="J4378" s="344" t="str">
        <f ca="1" t="shared" si="698"/>
        <v>付日常费用</v>
      </c>
      <c r="K4378" s="345">
        <f ca="1" t="shared" si="699"/>
        <v>0</v>
      </c>
      <c r="L4378" s="345">
        <f ca="1" t="shared" si="700"/>
        <v>1180.12</v>
      </c>
      <c r="M4378" s="345">
        <f ca="1" t="shared" si="701"/>
        <v>31294.53</v>
      </c>
      <c r="N4378" s="345">
        <f ca="1" t="shared" si="702"/>
        <v>0</v>
      </c>
    </row>
    <row r="4379" ht="14.25" hidden="1" spans="1:14">
      <c r="A4379" s="334">
        <f>档案!A4378</f>
        <v>0</v>
      </c>
      <c r="B4379" s="334">
        <f ca="1" t="shared" si="695"/>
        <v>1</v>
      </c>
      <c r="D4379" s="334">
        <f ca="1" t="shared" si="703"/>
        <v>20</v>
      </c>
      <c r="E4379" s="327">
        <f ca="1" t="shared" si="704"/>
        <v>60</v>
      </c>
      <c r="F4379" s="327" t="str">
        <f ca="1">VLOOKUP(D4379,档案!A:C,3,FALSE)</f>
        <v>武汉彤烨</v>
      </c>
      <c r="G4379" s="338" t="str">
        <f ca="1">VLOOKUP(D4379,档案!A:B,2,FALSE)</f>
        <v>中信银行武汉东湖支行181028</v>
      </c>
      <c r="H4379" s="328">
        <f ca="1" t="shared" si="696"/>
        <v>45776</v>
      </c>
      <c r="I4379" s="344" t="str">
        <f ca="1" t="shared" si="697"/>
        <v>发放熊金旺2025.3月工资（打给林柱生）</v>
      </c>
      <c r="J4379" s="344" t="str">
        <f ca="1" t="shared" si="698"/>
        <v>付日常费用</v>
      </c>
      <c r="K4379" s="345">
        <f ca="1" t="shared" si="699"/>
        <v>0</v>
      </c>
      <c r="L4379" s="345">
        <f ca="1" t="shared" si="700"/>
        <v>4500</v>
      </c>
      <c r="M4379" s="345">
        <f ca="1" t="shared" si="701"/>
        <v>26794.53</v>
      </c>
      <c r="N4379" s="345">
        <f ca="1" t="shared" si="702"/>
        <v>0</v>
      </c>
    </row>
    <row r="4380" ht="14.25" hidden="1" spans="1:14">
      <c r="A4380" s="334">
        <f>档案!A4379</f>
        <v>0</v>
      </c>
      <c r="B4380" s="334">
        <f ca="1" t="shared" si="695"/>
        <v>1</v>
      </c>
      <c r="D4380" s="334">
        <f ca="1" t="shared" si="703"/>
        <v>20</v>
      </c>
      <c r="E4380" s="327">
        <f ca="1" t="shared" si="704"/>
        <v>61</v>
      </c>
      <c r="F4380" s="327" t="str">
        <f ca="1">VLOOKUP(D4380,档案!A:C,3,FALSE)</f>
        <v>武汉彤烨</v>
      </c>
      <c r="G4380" s="338" t="str">
        <f ca="1">VLOOKUP(D4380,档案!A:B,2,FALSE)</f>
        <v>中信银行武汉东湖支行181028</v>
      </c>
      <c r="H4380" s="328">
        <f ca="1" t="shared" si="696"/>
        <v>45776</v>
      </c>
      <c r="I4380" s="344" t="str">
        <f ca="1" t="shared" si="697"/>
        <v>发放王金娥2025.3月工资（打给林柱生）</v>
      </c>
      <c r="J4380" s="344" t="str">
        <f ca="1" t="shared" si="698"/>
        <v>付日常费用</v>
      </c>
      <c r="K4380" s="345">
        <f ca="1" t="shared" si="699"/>
        <v>0</v>
      </c>
      <c r="L4380" s="345">
        <f ca="1" t="shared" si="700"/>
        <v>4500</v>
      </c>
      <c r="M4380" s="345">
        <f ca="1" t="shared" si="701"/>
        <v>22294.53</v>
      </c>
      <c r="N4380" s="345">
        <f ca="1" t="shared" si="702"/>
        <v>0</v>
      </c>
    </row>
    <row r="4381" ht="14.25" hidden="1" spans="1:14">
      <c r="A4381" s="334">
        <f>档案!A4380</f>
        <v>0</v>
      </c>
      <c r="B4381" s="334">
        <f ca="1" t="shared" si="695"/>
        <v>1</v>
      </c>
      <c r="D4381" s="334">
        <f ca="1" t="shared" si="703"/>
        <v>20</v>
      </c>
      <c r="E4381" s="327">
        <f ca="1" t="shared" si="704"/>
        <v>62</v>
      </c>
      <c r="F4381" s="327" t="str">
        <f ca="1">VLOOKUP(D4381,档案!A:C,3,FALSE)</f>
        <v>武汉彤烨</v>
      </c>
      <c r="G4381" s="338" t="str">
        <f ca="1">VLOOKUP(D4381,档案!A:B,2,FALSE)</f>
        <v>中信银行武汉东湖支行181028</v>
      </c>
      <c r="H4381" s="328">
        <f ca="1" t="shared" si="696"/>
        <v>45776</v>
      </c>
      <c r="I4381" s="344" t="str">
        <f ca="1" t="shared" si="697"/>
        <v>发放范英2025.3月工资</v>
      </c>
      <c r="J4381" s="344" t="str">
        <f ca="1" t="shared" si="698"/>
        <v>付日常费用</v>
      </c>
      <c r="K4381" s="345">
        <f ca="1" t="shared" si="699"/>
        <v>0</v>
      </c>
      <c r="L4381" s="345">
        <f ca="1" t="shared" si="700"/>
        <v>3417.5</v>
      </c>
      <c r="M4381" s="345">
        <f ca="1" t="shared" si="701"/>
        <v>18877.03</v>
      </c>
      <c r="N4381" s="345">
        <f ca="1" t="shared" si="702"/>
        <v>0</v>
      </c>
    </row>
    <row r="4382" ht="14.25" hidden="1" spans="1:14">
      <c r="A4382" s="334">
        <f>档案!A4381</f>
        <v>0</v>
      </c>
      <c r="B4382" s="334">
        <f ca="1" t="shared" si="695"/>
        <v>1</v>
      </c>
      <c r="D4382" s="334">
        <f ca="1" t="shared" si="703"/>
        <v>20</v>
      </c>
      <c r="E4382" s="327">
        <f ca="1" t="shared" si="704"/>
        <v>63</v>
      </c>
      <c r="F4382" s="327" t="str">
        <f ca="1">VLOOKUP(D4382,档案!A:C,3,FALSE)</f>
        <v>武汉彤烨</v>
      </c>
      <c r="G4382" s="338" t="str">
        <f ca="1">VLOOKUP(D4382,档案!A:B,2,FALSE)</f>
        <v>中信银行武汉东湖支行181028</v>
      </c>
      <c r="H4382" s="328">
        <f ca="1" t="shared" si="696"/>
        <v>45776</v>
      </c>
      <c r="I4382" s="344" t="str">
        <f ca="1" t="shared" si="697"/>
        <v>发放彭秀秀2025.3月工资</v>
      </c>
      <c r="J4382" s="344" t="str">
        <f ca="1" t="shared" si="698"/>
        <v>付日常费用</v>
      </c>
      <c r="K4382" s="345">
        <f ca="1" t="shared" si="699"/>
        <v>0</v>
      </c>
      <c r="L4382" s="345">
        <f ca="1" t="shared" si="700"/>
        <v>2395.83</v>
      </c>
      <c r="M4382" s="345">
        <f ca="1" t="shared" si="701"/>
        <v>16481.2</v>
      </c>
      <c r="N4382" s="345">
        <f ca="1" t="shared" si="702"/>
        <v>0</v>
      </c>
    </row>
    <row r="4383" ht="14.25" hidden="1" spans="1:14">
      <c r="A4383" s="334">
        <f>档案!A4382</f>
        <v>0</v>
      </c>
      <c r="B4383" s="334">
        <f ca="1" t="shared" si="695"/>
        <v>1</v>
      </c>
      <c r="D4383" s="334">
        <f ca="1" t="shared" si="703"/>
        <v>20</v>
      </c>
      <c r="E4383" s="327">
        <f ca="1" t="shared" si="704"/>
        <v>64</v>
      </c>
      <c r="F4383" s="327" t="str">
        <f ca="1">VLOOKUP(D4383,档案!A:C,3,FALSE)</f>
        <v>武汉彤烨</v>
      </c>
      <c r="G4383" s="338" t="str">
        <f ca="1">VLOOKUP(D4383,档案!A:B,2,FALSE)</f>
        <v>中信银行武汉东湖支行181028</v>
      </c>
      <c r="H4383" s="328">
        <f ca="1" t="shared" si="696"/>
        <v>45776</v>
      </c>
      <c r="I4383" s="344" t="str">
        <f ca="1" t="shared" si="697"/>
        <v>跨行普通转账</v>
      </c>
      <c r="J4383" s="344" t="str">
        <f ca="1" t="shared" si="698"/>
        <v>付日常费用</v>
      </c>
      <c r="K4383" s="345">
        <f ca="1" t="shared" si="699"/>
        <v>0</v>
      </c>
      <c r="L4383" s="345">
        <f ca="1" t="shared" si="700"/>
        <v>30</v>
      </c>
      <c r="M4383" s="345">
        <f ca="1" t="shared" si="701"/>
        <v>16451.2</v>
      </c>
      <c r="N4383" s="345">
        <f ca="1" t="shared" si="702"/>
        <v>0</v>
      </c>
    </row>
    <row r="4384" ht="14.25" hidden="1" spans="1:14">
      <c r="A4384" s="334">
        <f>档案!A4383</f>
        <v>0</v>
      </c>
      <c r="B4384" s="334">
        <f ca="1" t="shared" si="695"/>
        <v>1</v>
      </c>
      <c r="D4384" s="334">
        <f ca="1" t="shared" si="703"/>
        <v>20</v>
      </c>
      <c r="E4384" s="327">
        <f ca="1" t="shared" si="704"/>
        <v>65</v>
      </c>
      <c r="F4384" s="327" t="str">
        <f ca="1">VLOOKUP(D4384,档案!A:C,3,FALSE)</f>
        <v>武汉彤烨</v>
      </c>
      <c r="G4384" s="338" t="str">
        <f ca="1">VLOOKUP(D4384,档案!A:B,2,FALSE)</f>
        <v>中信银行武汉东湖支行181028</v>
      </c>
      <c r="H4384" s="328">
        <f ca="1" t="shared" si="696"/>
        <v>45777</v>
      </c>
      <c r="I4384" s="344" t="str">
        <f ca="1" t="shared" si="697"/>
        <v>发放童西婷2025.3月工资</v>
      </c>
      <c r="J4384" s="344" t="str">
        <f ca="1" t="shared" si="698"/>
        <v>付日常费用</v>
      </c>
      <c r="K4384" s="345">
        <f ca="1" t="shared" si="699"/>
        <v>0</v>
      </c>
      <c r="L4384" s="345">
        <f ca="1" t="shared" si="700"/>
        <v>3855.12</v>
      </c>
      <c r="M4384" s="345">
        <f ca="1" t="shared" si="701"/>
        <v>12596.08</v>
      </c>
      <c r="N4384" s="345">
        <f ca="1" t="shared" si="702"/>
        <v>0</v>
      </c>
    </row>
    <row r="4385" ht="14.25" hidden="1" spans="1:14">
      <c r="A4385" s="334">
        <f>档案!A4384</f>
        <v>0</v>
      </c>
      <c r="B4385" s="334">
        <f ca="1" t="shared" si="695"/>
        <v>1</v>
      </c>
      <c r="D4385" s="334">
        <f ca="1" t="shared" si="703"/>
        <v>20</v>
      </c>
      <c r="E4385" s="327">
        <f ca="1" t="shared" si="704"/>
        <v>66</v>
      </c>
      <c r="F4385" s="327" t="str">
        <f ca="1">VLOOKUP(D4385,档案!A:C,3,FALSE)</f>
        <v>武汉彤烨</v>
      </c>
      <c r="G4385" s="338" t="str">
        <f ca="1">VLOOKUP(D4385,档案!A:B,2,FALSE)</f>
        <v>中信银行武汉东湖支行181028</v>
      </c>
      <c r="H4385" s="328">
        <f ca="1" t="shared" si="696"/>
        <v>45778</v>
      </c>
      <c r="I4385" s="344" t="str">
        <f ca="1" t="shared" si="697"/>
        <v>跨行转账</v>
      </c>
      <c r="J4385" s="344" t="str">
        <f ca="1" t="shared" si="698"/>
        <v>付日常费用</v>
      </c>
      <c r="K4385" s="345">
        <f ca="1" t="shared" si="699"/>
        <v>0</v>
      </c>
      <c r="L4385" s="345">
        <f ca="1" t="shared" si="700"/>
        <v>151.2</v>
      </c>
      <c r="M4385" s="345">
        <f ca="1" t="shared" si="701"/>
        <v>12444.88</v>
      </c>
      <c r="N4385" s="345">
        <f ca="1" t="shared" si="702"/>
        <v>0</v>
      </c>
    </row>
    <row r="4386" ht="14.25" hidden="1" spans="1:14">
      <c r="A4386" s="334">
        <f>档案!A4385</f>
        <v>0</v>
      </c>
      <c r="B4386" s="334">
        <f ca="1" t="shared" si="695"/>
        <v>1</v>
      </c>
      <c r="D4386" s="334">
        <f ca="1" t="shared" si="703"/>
        <v>20</v>
      </c>
      <c r="E4386" s="327">
        <f ca="1" t="shared" si="704"/>
        <v>67</v>
      </c>
      <c r="F4386" s="327" t="str">
        <f ca="1">VLOOKUP(D4386,档案!A:C,3,FALSE)</f>
        <v>武汉彤烨</v>
      </c>
      <c r="G4386" s="338" t="str">
        <f ca="1">VLOOKUP(D4386,档案!A:B,2,FALSE)</f>
        <v>中信银行武汉东湖支行181028</v>
      </c>
      <c r="H4386" s="328">
        <f ca="1" t="shared" si="696"/>
        <v>45782</v>
      </c>
      <c r="I4386" s="344" t="str">
        <f ca="1" t="shared" si="697"/>
        <v>商务部冯肖用款敬业集团江苏敬业钢铁330㎡烧结技改工程产前备件标书费付河北兴晶商贸有限公司--公司</v>
      </c>
      <c r="J4386" s="344" t="str">
        <f ca="1" t="shared" si="698"/>
        <v>付日常费用</v>
      </c>
      <c r="K4386" s="345">
        <f ca="1" t="shared" si="699"/>
        <v>0</v>
      </c>
      <c r="L4386" s="345">
        <f ca="1" t="shared" si="700"/>
        <v>100</v>
      </c>
      <c r="M4386" s="345">
        <f ca="1" t="shared" si="701"/>
        <v>12344.88</v>
      </c>
      <c r="N4386" s="345">
        <f ca="1" t="shared" si="702"/>
        <v>0</v>
      </c>
    </row>
    <row r="4387" ht="14.25" hidden="1" spans="1:14">
      <c r="A4387" s="334">
        <f>档案!A4386</f>
        <v>0</v>
      </c>
      <c r="B4387" s="334">
        <f ca="1" t="shared" si="695"/>
        <v>1</v>
      </c>
      <c r="D4387" s="334">
        <f ca="1" t="shared" si="703"/>
        <v>20</v>
      </c>
      <c r="E4387" s="327">
        <f ca="1" t="shared" si="704"/>
        <v>68</v>
      </c>
      <c r="F4387" s="327" t="str">
        <f ca="1">VLOOKUP(D4387,档案!A:C,3,FALSE)</f>
        <v>武汉彤烨</v>
      </c>
      <c r="G4387" s="338" t="str">
        <f ca="1">VLOOKUP(D4387,档案!A:B,2,FALSE)</f>
        <v>中信银行武汉东湖支行181028</v>
      </c>
      <c r="H4387" s="328">
        <f ca="1" t="shared" si="696"/>
        <v>45786</v>
      </c>
      <c r="I4387" s="344" t="str">
        <f ca="1" t="shared" si="697"/>
        <v>收到武汉浦发转款</v>
      </c>
      <c r="J4387" s="344" t="str">
        <f ca="1" t="shared" si="698"/>
        <v>他行转入或存现</v>
      </c>
      <c r="K4387" s="345">
        <f ca="1" t="shared" si="699"/>
        <v>500000</v>
      </c>
      <c r="L4387" s="345">
        <f ca="1" t="shared" si="700"/>
        <v>0</v>
      </c>
      <c r="M4387" s="345">
        <f ca="1" t="shared" si="701"/>
        <v>512344.88</v>
      </c>
      <c r="N4387" s="345">
        <f ca="1" t="shared" si="702"/>
        <v>0</v>
      </c>
    </row>
    <row r="4388" ht="14.25" hidden="1" spans="1:14">
      <c r="A4388" s="334">
        <f>档案!A4387</f>
        <v>0</v>
      </c>
      <c r="B4388" s="334">
        <f ca="1" t="shared" si="695"/>
        <v>1</v>
      </c>
      <c r="D4388" s="334">
        <f ca="1" t="shared" si="703"/>
        <v>20</v>
      </c>
      <c r="E4388" s="327">
        <f ca="1" t="shared" si="704"/>
        <v>69</v>
      </c>
      <c r="F4388" s="327" t="str">
        <f ca="1">VLOOKUP(D4388,档案!A:C,3,FALSE)</f>
        <v>武汉彤烨</v>
      </c>
      <c r="G4388" s="338" t="str">
        <f ca="1">VLOOKUP(D4388,档案!A:B,2,FALSE)</f>
        <v>中信银行武汉东湖支行181028</v>
      </c>
      <c r="H4388" s="328">
        <f ca="1" t="shared" si="696"/>
        <v>45786</v>
      </c>
      <c r="I4388" s="344" t="str">
        <f ca="1" t="shared" si="697"/>
        <v>收到武汉浦发转款</v>
      </c>
      <c r="J4388" s="344" t="str">
        <f ca="1" t="shared" si="698"/>
        <v>他行转入或存现</v>
      </c>
      <c r="K4388" s="345">
        <f ca="1" t="shared" si="699"/>
        <v>500000</v>
      </c>
      <c r="L4388" s="345">
        <f ca="1" t="shared" si="700"/>
        <v>0</v>
      </c>
      <c r="M4388" s="345">
        <f ca="1" t="shared" si="701"/>
        <v>1012344.88</v>
      </c>
      <c r="N4388" s="345">
        <f ca="1" t="shared" si="702"/>
        <v>0</v>
      </c>
    </row>
    <row r="4389" ht="14.25" hidden="1" spans="1:14">
      <c r="A4389" s="334">
        <f>档案!A4388</f>
        <v>0</v>
      </c>
      <c r="B4389" s="334">
        <f ca="1" t="shared" si="695"/>
        <v>1</v>
      </c>
      <c r="D4389" s="334">
        <f ca="1" t="shared" si="703"/>
        <v>20</v>
      </c>
      <c r="E4389" s="327">
        <f ca="1" t="shared" si="704"/>
        <v>70</v>
      </c>
      <c r="F4389" s="327" t="str">
        <f ca="1">VLOOKUP(D4389,档案!A:C,3,FALSE)</f>
        <v>武汉彤烨</v>
      </c>
      <c r="G4389" s="338" t="str">
        <f ca="1">VLOOKUP(D4389,档案!A:B,2,FALSE)</f>
        <v>中信银行武汉东湖支行181028</v>
      </c>
      <c r="H4389" s="328">
        <f ca="1" t="shared" si="696"/>
        <v>45786</v>
      </c>
      <c r="I4389" s="344" t="str">
        <f ca="1" t="shared" si="697"/>
        <v>转湖北工行虹桥</v>
      </c>
      <c r="J4389" s="344" t="str">
        <f ca="1" t="shared" si="698"/>
        <v>转出他行或提现</v>
      </c>
      <c r="K4389" s="345">
        <f ca="1" t="shared" si="699"/>
        <v>0</v>
      </c>
      <c r="L4389" s="345">
        <f ca="1" t="shared" si="700"/>
        <v>710000</v>
      </c>
      <c r="M4389" s="345">
        <f ca="1" t="shared" si="701"/>
        <v>302344.88</v>
      </c>
      <c r="N4389" s="345">
        <f ca="1" t="shared" si="702"/>
        <v>0</v>
      </c>
    </row>
    <row r="4390" ht="14.25" hidden="1" spans="1:14">
      <c r="A4390" s="334">
        <f>档案!A4389</f>
        <v>0</v>
      </c>
      <c r="B4390" s="334">
        <f ca="1" t="shared" si="695"/>
        <v>1</v>
      </c>
      <c r="D4390" s="334">
        <f ca="1" t="shared" si="703"/>
        <v>20</v>
      </c>
      <c r="E4390" s="327">
        <f ca="1" t="shared" si="704"/>
        <v>71</v>
      </c>
      <c r="F4390" s="327" t="str">
        <f ca="1">VLOOKUP(D4390,档案!A:C,3,FALSE)</f>
        <v>武汉彤烨</v>
      </c>
      <c r="G4390" s="338" t="str">
        <f ca="1">VLOOKUP(D4390,档案!A:B,2,FALSE)</f>
        <v>中信银行武汉东湖支行181028</v>
      </c>
      <c r="H4390" s="328">
        <f ca="1" t="shared" si="696"/>
        <v>45789</v>
      </c>
      <c r="I4390" s="344" t="str">
        <f ca="1" t="shared" si="697"/>
        <v>转湖北中行</v>
      </c>
      <c r="J4390" s="344" t="str">
        <f ca="1" t="shared" si="698"/>
        <v>转出他行或提现</v>
      </c>
      <c r="K4390" s="345">
        <f ca="1" t="shared" si="699"/>
        <v>0</v>
      </c>
      <c r="L4390" s="345">
        <f ca="1" t="shared" si="700"/>
        <v>100000</v>
      </c>
      <c r="M4390" s="345">
        <f ca="1" t="shared" si="701"/>
        <v>202344.88</v>
      </c>
      <c r="N4390" s="345">
        <f ca="1" t="shared" si="702"/>
        <v>0</v>
      </c>
    </row>
    <row r="4391" ht="14.25" hidden="1" spans="1:14">
      <c r="A4391" s="334">
        <f>档案!A4390</f>
        <v>0</v>
      </c>
      <c r="B4391" s="334">
        <f ca="1" t="shared" si="695"/>
        <v>1</v>
      </c>
      <c r="D4391" s="334">
        <f ca="1" t="shared" si="703"/>
        <v>20</v>
      </c>
      <c r="E4391" s="327">
        <f ca="1" t="shared" si="704"/>
        <v>72</v>
      </c>
      <c r="F4391" s="327" t="str">
        <f ca="1">VLOOKUP(D4391,档案!A:C,3,FALSE)</f>
        <v>武汉彤烨</v>
      </c>
      <c r="G4391" s="338" t="str">
        <f ca="1">VLOOKUP(D4391,档案!A:B,2,FALSE)</f>
        <v>中信银行武汉东湖支行181028</v>
      </c>
      <c r="H4391" s="328">
        <f ca="1" t="shared" si="696"/>
        <v>45793</v>
      </c>
      <c r="I4391" s="344" t="str">
        <f ca="1" t="shared" si="697"/>
        <v>武汉彤烨中信转湖北开明邮政</v>
      </c>
      <c r="J4391" s="344" t="str">
        <f ca="1" t="shared" si="698"/>
        <v>转出他行或提现</v>
      </c>
      <c r="K4391" s="345">
        <f ca="1" t="shared" si="699"/>
        <v>0</v>
      </c>
      <c r="L4391" s="345">
        <f ca="1" t="shared" si="700"/>
        <v>190000</v>
      </c>
      <c r="M4391" s="345">
        <f ca="1" t="shared" si="701"/>
        <v>12344.8799999999</v>
      </c>
      <c r="N4391" s="345">
        <f ca="1" t="shared" si="702"/>
        <v>0</v>
      </c>
    </row>
    <row r="4392" ht="14.25" hidden="1" spans="1:14">
      <c r="A4392" s="334">
        <f>档案!A4391</f>
        <v>0</v>
      </c>
      <c r="B4392" s="334">
        <f ca="1" t="shared" si="695"/>
        <v>1</v>
      </c>
      <c r="D4392" s="334">
        <f ca="1" t="shared" si="703"/>
        <v>20</v>
      </c>
      <c r="E4392" s="327">
        <f ca="1" t="shared" si="704"/>
        <v>73</v>
      </c>
      <c r="F4392" s="327" t="str">
        <f ca="1">VLOOKUP(D4392,档案!A:C,3,FALSE)</f>
        <v>武汉彤烨</v>
      </c>
      <c r="G4392" s="338" t="str">
        <f ca="1">VLOOKUP(D4392,档案!A:B,2,FALSE)</f>
        <v>中信银行武汉东湖支行181028</v>
      </c>
      <c r="H4392" s="328">
        <f ca="1" t="shared" si="696"/>
        <v>45793</v>
      </c>
      <c r="I4392" s="344" t="str">
        <f ca="1" t="shared" si="697"/>
        <v>综合部蒋霞用款张月生育险付张月--个人</v>
      </c>
      <c r="J4392" s="344" t="str">
        <f ca="1" t="shared" si="698"/>
        <v>付日常费用</v>
      </c>
      <c r="K4392" s="345">
        <f ca="1" t="shared" si="699"/>
        <v>0</v>
      </c>
      <c r="L4392" s="345">
        <f ca="1" t="shared" si="700"/>
        <v>5299.41</v>
      </c>
      <c r="M4392" s="345">
        <f ca="1" t="shared" si="701"/>
        <v>7045.46999999989</v>
      </c>
      <c r="N4392" s="345">
        <f ca="1" t="shared" si="702"/>
        <v>0</v>
      </c>
    </row>
    <row r="4393" ht="14.25" hidden="1" spans="1:14">
      <c r="A4393" s="334">
        <f>档案!A4392</f>
        <v>0</v>
      </c>
      <c r="B4393" s="334">
        <f ca="1" t="shared" si="695"/>
        <v>1</v>
      </c>
      <c r="D4393" s="334">
        <f ca="1" t="shared" si="703"/>
        <v>20</v>
      </c>
      <c r="E4393" s="327">
        <f ca="1" t="shared" si="704"/>
        <v>74</v>
      </c>
      <c r="F4393" s="327" t="str">
        <f ca="1">VLOOKUP(D4393,档案!A:C,3,FALSE)</f>
        <v>武汉彤烨</v>
      </c>
      <c r="G4393" s="338" t="str">
        <f ca="1">VLOOKUP(D4393,档案!A:B,2,FALSE)</f>
        <v>中信银行武汉东湖支行181028</v>
      </c>
      <c r="H4393" s="328">
        <f ca="1" t="shared" si="696"/>
        <v>45796</v>
      </c>
      <c r="I4393" s="344" t="str">
        <f ca="1" t="shared" si="697"/>
        <v>收到武汉国兰商贸有限公司转来银行承兑汇票贴现款（原票金额5万，扣手续费300，实收49700）</v>
      </c>
      <c r="J4393" s="344" t="str">
        <f ca="1" t="shared" si="698"/>
        <v>他行转入或存现</v>
      </c>
      <c r="K4393" s="345">
        <f ca="1" t="shared" si="699"/>
        <v>49700</v>
      </c>
      <c r="L4393" s="345">
        <f ca="1" t="shared" si="700"/>
        <v>0</v>
      </c>
      <c r="M4393" s="345">
        <f ca="1" t="shared" si="701"/>
        <v>56745.4699999999</v>
      </c>
      <c r="N4393" s="345">
        <f ca="1" t="shared" si="702"/>
        <v>0</v>
      </c>
    </row>
    <row r="4394" ht="14.25" hidden="1" spans="1:14">
      <c r="A4394" s="334">
        <f>档案!A4393</f>
        <v>0</v>
      </c>
      <c r="B4394" s="334">
        <f ca="1" t="shared" si="695"/>
        <v>1</v>
      </c>
      <c r="D4394" s="334">
        <f ca="1" t="shared" si="703"/>
        <v>20</v>
      </c>
      <c r="E4394" s="327">
        <f ca="1" t="shared" si="704"/>
        <v>75</v>
      </c>
      <c r="F4394" s="327" t="str">
        <f ca="1">VLOOKUP(D4394,档案!A:C,3,FALSE)</f>
        <v>武汉彤烨</v>
      </c>
      <c r="G4394" s="338" t="str">
        <f ca="1">VLOOKUP(D4394,档案!A:B,2,FALSE)</f>
        <v>中信银行武汉东湖支行181028</v>
      </c>
      <c r="H4394" s="328">
        <f ca="1" t="shared" si="696"/>
        <v>45796</v>
      </c>
      <c r="I4394" s="344" t="str">
        <f ca="1" t="shared" si="697"/>
        <v>转湖北邮政</v>
      </c>
      <c r="J4394" s="344" t="str">
        <f ca="1" t="shared" si="698"/>
        <v>转出他行或提现</v>
      </c>
      <c r="K4394" s="345">
        <f ca="1" t="shared" si="699"/>
        <v>0</v>
      </c>
      <c r="L4394" s="345">
        <f ca="1" t="shared" si="700"/>
        <v>55000</v>
      </c>
      <c r="M4394" s="345">
        <f ca="1" t="shared" si="701"/>
        <v>1745.46999999988</v>
      </c>
      <c r="N4394" s="345">
        <f ca="1" t="shared" si="702"/>
        <v>0</v>
      </c>
    </row>
    <row r="4395" ht="14.25" hidden="1" spans="1:14">
      <c r="A4395" s="334">
        <f>档案!A4394</f>
        <v>0</v>
      </c>
      <c r="B4395" s="334">
        <f ca="1" t="shared" si="695"/>
        <v>1</v>
      </c>
      <c r="D4395" s="334">
        <f ca="1" t="shared" si="703"/>
        <v>20</v>
      </c>
      <c r="E4395" s="327">
        <f ca="1" t="shared" si="704"/>
        <v>76</v>
      </c>
      <c r="F4395" s="327" t="str">
        <f ca="1">VLOOKUP(D4395,档案!A:C,3,FALSE)</f>
        <v>武汉彤烨</v>
      </c>
      <c r="G4395" s="338" t="str">
        <f ca="1">VLOOKUP(D4395,档案!A:B,2,FALSE)</f>
        <v>中信银行武汉东湖支行181028</v>
      </c>
      <c r="H4395" s="328">
        <f ca="1" t="shared" si="696"/>
        <v>45806</v>
      </c>
      <c r="I4395" s="344" t="str">
        <f ca="1" t="shared" si="697"/>
        <v>对公短信服务费</v>
      </c>
      <c r="J4395" s="344" t="str">
        <f ca="1" t="shared" si="698"/>
        <v>付日常费用</v>
      </c>
      <c r="K4395" s="345">
        <f ca="1" t="shared" si="699"/>
        <v>0</v>
      </c>
      <c r="L4395" s="345">
        <f ca="1" t="shared" si="700"/>
        <v>30</v>
      </c>
      <c r="M4395" s="345">
        <f ca="1" t="shared" si="701"/>
        <v>1715.46999999988</v>
      </c>
      <c r="N4395" s="345">
        <f ca="1" t="shared" si="702"/>
        <v>0</v>
      </c>
    </row>
    <row r="4396" ht="14.25" hidden="1" spans="1:14">
      <c r="A4396" s="334">
        <f>档案!A4395</f>
        <v>0</v>
      </c>
      <c r="B4396" s="334">
        <f ca="1" t="shared" si="695"/>
        <v>1</v>
      </c>
      <c r="D4396" s="334">
        <f ca="1" t="shared" si="703"/>
        <v>20</v>
      </c>
      <c r="E4396" s="327">
        <f ca="1" t="shared" si="704"/>
        <v>77</v>
      </c>
      <c r="F4396" s="327" t="str">
        <f ca="1">VLOOKUP(D4396,档案!A:C,3,FALSE)</f>
        <v>武汉彤烨</v>
      </c>
      <c r="G4396" s="338" t="str">
        <f ca="1">VLOOKUP(D4396,档案!A:B,2,FALSE)</f>
        <v>中信银行武汉东湖支行181028</v>
      </c>
      <c r="H4396" s="328">
        <f ca="1" t="shared" si="696"/>
        <v>45810</v>
      </c>
      <c r="I4396" s="344" t="str">
        <f ca="1" t="shared" si="697"/>
        <v>跨行转账</v>
      </c>
      <c r="J4396" s="344" t="str">
        <f ca="1" t="shared" si="698"/>
        <v>付日常费用</v>
      </c>
      <c r="K4396" s="345">
        <f ca="1" t="shared" si="699"/>
        <v>0</v>
      </c>
      <c r="L4396" s="345">
        <f ca="1" t="shared" si="700"/>
        <v>46</v>
      </c>
      <c r="M4396" s="345">
        <f ca="1" t="shared" si="701"/>
        <v>1669.46999999988</v>
      </c>
      <c r="N4396" s="345">
        <f ca="1" t="shared" si="702"/>
        <v>0</v>
      </c>
    </row>
    <row r="4397" ht="14.25" hidden="1" spans="1:14">
      <c r="A4397" s="334">
        <f>档案!A4396</f>
        <v>0</v>
      </c>
      <c r="B4397" s="334">
        <f ca="1" t="shared" si="695"/>
        <v>1</v>
      </c>
      <c r="D4397" s="334">
        <f ca="1" t="shared" si="703"/>
        <v>20</v>
      </c>
      <c r="E4397" s="327">
        <f ca="1" t="shared" si="704"/>
        <v>78</v>
      </c>
      <c r="F4397" s="327" t="str">
        <f ca="1">VLOOKUP(D4397,档案!A:C,3,FALSE)</f>
        <v>武汉彤烨</v>
      </c>
      <c r="G4397" s="338" t="str">
        <f ca="1">VLOOKUP(D4397,档案!A:B,2,FALSE)</f>
        <v>中信银行武汉东湖支行181028</v>
      </c>
      <c r="H4397" s="328">
        <f ca="1" t="shared" si="696"/>
        <v>45811</v>
      </c>
      <c r="I4397" s="344" t="str">
        <f ca="1" t="shared" si="697"/>
        <v>数字证书年费缴纳</v>
      </c>
      <c r="J4397" s="344" t="str">
        <f ca="1" t="shared" si="698"/>
        <v>付日常费用</v>
      </c>
      <c r="K4397" s="345">
        <f ca="1" t="shared" si="699"/>
        <v>0</v>
      </c>
      <c r="L4397" s="345">
        <f ca="1" t="shared" si="700"/>
        <v>200</v>
      </c>
      <c r="M4397" s="345">
        <f ca="1" t="shared" si="701"/>
        <v>1469.46999999988</v>
      </c>
      <c r="N4397" s="345">
        <f ca="1" t="shared" si="702"/>
        <v>0</v>
      </c>
    </row>
    <row r="4398" ht="14.25" hidden="1" spans="1:14">
      <c r="A4398" s="334">
        <f>档案!A4397</f>
        <v>0</v>
      </c>
      <c r="B4398" s="334">
        <f ca="1" t="shared" si="695"/>
        <v>1</v>
      </c>
      <c r="D4398" s="334">
        <f ca="1" t="shared" si="703"/>
        <v>20</v>
      </c>
      <c r="E4398" s="327">
        <f ca="1" t="shared" si="704"/>
        <v>79</v>
      </c>
      <c r="F4398" s="327" t="str">
        <f ca="1">VLOOKUP(D4398,档案!A:C,3,FALSE)</f>
        <v>武汉彤烨</v>
      </c>
      <c r="G4398" s="338" t="str">
        <f ca="1">VLOOKUP(D4398,档案!A:B,2,FALSE)</f>
        <v>中信银行武汉东湖支行181028</v>
      </c>
      <c r="H4398" s="328">
        <f ca="1" t="shared" si="696"/>
        <v>45812</v>
      </c>
      <c r="I4398" s="344" t="str">
        <f ca="1" t="shared" si="697"/>
        <v>付汤卓宁2025.4月工资</v>
      </c>
      <c r="J4398" s="344" t="str">
        <f ca="1" t="shared" si="698"/>
        <v>付日常费用</v>
      </c>
      <c r="K4398" s="345">
        <f ca="1" t="shared" si="699"/>
        <v>0</v>
      </c>
      <c r="L4398" s="345">
        <f ca="1" t="shared" si="700"/>
        <v>1031.25</v>
      </c>
      <c r="M4398" s="345">
        <f ca="1" t="shared" si="701"/>
        <v>438.219999999885</v>
      </c>
      <c r="N4398" s="345">
        <f ca="1" t="shared" si="702"/>
        <v>0</v>
      </c>
    </row>
    <row r="4399" ht="14.25" hidden="1" spans="1:14">
      <c r="A4399" s="334">
        <f>档案!A4398</f>
        <v>0</v>
      </c>
      <c r="B4399" s="334">
        <f ca="1" t="shared" si="695"/>
        <v>1</v>
      </c>
      <c r="D4399" s="334">
        <f ca="1" t="shared" si="703"/>
        <v>20</v>
      </c>
      <c r="E4399" s="327">
        <f ca="1" t="shared" si="704"/>
        <v>80</v>
      </c>
      <c r="F4399" s="327" t="str">
        <f ca="1">VLOOKUP(D4399,档案!A:C,3,FALSE)</f>
        <v>武汉彤烨</v>
      </c>
      <c r="G4399" s="338" t="str">
        <f ca="1">VLOOKUP(D4399,档案!A:B,2,FALSE)</f>
        <v>中信银行武汉东湖支行181028</v>
      </c>
      <c r="H4399" s="328">
        <f ca="1" t="shared" si="696"/>
        <v>45813</v>
      </c>
      <c r="I4399" s="344" t="str">
        <f ca="1" t="shared" si="697"/>
        <v>收到武汉农商行转款</v>
      </c>
      <c r="J4399" s="344" t="str">
        <f ca="1" t="shared" si="698"/>
        <v>他行转入或存现</v>
      </c>
      <c r="K4399" s="345">
        <f ca="1" t="shared" si="699"/>
        <v>20000</v>
      </c>
      <c r="L4399" s="345">
        <f ca="1" t="shared" si="700"/>
        <v>0</v>
      </c>
      <c r="M4399" s="345">
        <f ca="1" t="shared" si="701"/>
        <v>20438.2199999999</v>
      </c>
      <c r="N4399" s="345">
        <f ca="1" t="shared" si="702"/>
        <v>0</v>
      </c>
    </row>
    <row r="4400" ht="14.25" hidden="1" spans="1:14">
      <c r="A4400" s="334">
        <f>档案!A4399</f>
        <v>0</v>
      </c>
      <c r="B4400" s="334">
        <f ca="1" t="shared" si="695"/>
        <v>1</v>
      </c>
      <c r="D4400" s="334">
        <f ca="1" t="shared" si="703"/>
        <v>20</v>
      </c>
      <c r="E4400" s="327">
        <f ca="1" t="shared" si="704"/>
        <v>81</v>
      </c>
      <c r="F4400" s="327" t="str">
        <f ca="1">VLOOKUP(D4400,档案!A:C,3,FALSE)</f>
        <v>武汉彤烨</v>
      </c>
      <c r="G4400" s="338" t="str">
        <f ca="1">VLOOKUP(D4400,档案!A:B,2,FALSE)</f>
        <v>中信银行武汉东湖支行181028</v>
      </c>
      <c r="H4400" s="328">
        <f ca="1" t="shared" si="696"/>
        <v>45813</v>
      </c>
      <c r="I4400" s="344" t="str">
        <f ca="1" t="shared" si="697"/>
        <v>发放张月2025.4月工资</v>
      </c>
      <c r="J4400" s="344" t="str">
        <f ca="1" t="shared" si="698"/>
        <v>付日常费用</v>
      </c>
      <c r="K4400" s="345">
        <f ca="1" t="shared" si="699"/>
        <v>0</v>
      </c>
      <c r="L4400" s="345">
        <f ca="1" t="shared" si="700"/>
        <v>3107.62</v>
      </c>
      <c r="M4400" s="345">
        <f ca="1" t="shared" si="701"/>
        <v>17330.5999999999</v>
      </c>
      <c r="N4400" s="345">
        <f ca="1" t="shared" si="702"/>
        <v>0</v>
      </c>
    </row>
    <row r="4401" ht="14.25" hidden="1" spans="1:14">
      <c r="A4401" s="334">
        <f>档案!A4400</f>
        <v>0</v>
      </c>
      <c r="B4401" s="334">
        <f ca="1" t="shared" si="695"/>
        <v>1</v>
      </c>
      <c r="D4401" s="334">
        <f ca="1" t="shared" si="703"/>
        <v>20</v>
      </c>
      <c r="E4401" s="327">
        <f ca="1" t="shared" si="704"/>
        <v>82</v>
      </c>
      <c r="F4401" s="327" t="str">
        <f ca="1">VLOOKUP(D4401,档案!A:C,3,FALSE)</f>
        <v>武汉彤烨</v>
      </c>
      <c r="G4401" s="338" t="str">
        <f ca="1">VLOOKUP(D4401,档案!A:B,2,FALSE)</f>
        <v>中信银行武汉东湖支行181028</v>
      </c>
      <c r="H4401" s="328">
        <f ca="1" t="shared" si="696"/>
        <v>45813</v>
      </c>
      <c r="I4401" s="344" t="str">
        <f ca="1" t="shared" si="697"/>
        <v>发放熊金旺2025.4月工资（打给林柱生）</v>
      </c>
      <c r="J4401" s="344" t="str">
        <f ca="1" t="shared" si="698"/>
        <v>付日常费用</v>
      </c>
      <c r="K4401" s="345">
        <f ca="1" t="shared" si="699"/>
        <v>0</v>
      </c>
      <c r="L4401" s="345">
        <f ca="1" t="shared" si="700"/>
        <v>4500</v>
      </c>
      <c r="M4401" s="345">
        <f ca="1" t="shared" si="701"/>
        <v>12830.5999999999</v>
      </c>
      <c r="N4401" s="345">
        <f ca="1" t="shared" si="702"/>
        <v>0</v>
      </c>
    </row>
    <row r="4402" ht="14.25" hidden="1" spans="1:14">
      <c r="A4402" s="334">
        <f>档案!A4401</f>
        <v>0</v>
      </c>
      <c r="B4402" s="334">
        <f ca="1" t="shared" si="695"/>
        <v>1</v>
      </c>
      <c r="D4402" s="334">
        <f ca="1" t="shared" si="703"/>
        <v>20</v>
      </c>
      <c r="E4402" s="327">
        <f ca="1" t="shared" si="704"/>
        <v>83</v>
      </c>
      <c r="F4402" s="327" t="str">
        <f ca="1">VLOOKUP(D4402,档案!A:C,3,FALSE)</f>
        <v>武汉彤烨</v>
      </c>
      <c r="G4402" s="338" t="str">
        <f ca="1">VLOOKUP(D4402,档案!A:B,2,FALSE)</f>
        <v>中信银行武汉东湖支行181028</v>
      </c>
      <c r="H4402" s="328">
        <f ca="1" t="shared" si="696"/>
        <v>45813</v>
      </c>
      <c r="I4402" s="344" t="str">
        <f ca="1" t="shared" si="697"/>
        <v>发放王金娥2025.4月工资（打给林柱生）</v>
      </c>
      <c r="J4402" s="344" t="str">
        <f ca="1" t="shared" si="698"/>
        <v>付日常费用</v>
      </c>
      <c r="K4402" s="345">
        <f ca="1" t="shared" si="699"/>
        <v>0</v>
      </c>
      <c r="L4402" s="345">
        <f ca="1" t="shared" si="700"/>
        <v>4500</v>
      </c>
      <c r="M4402" s="345">
        <f ca="1" t="shared" si="701"/>
        <v>8330.59999999989</v>
      </c>
      <c r="N4402" s="345">
        <f ca="1" t="shared" si="702"/>
        <v>0</v>
      </c>
    </row>
    <row r="4403" ht="14.25" hidden="1" spans="1:14">
      <c r="A4403" s="334">
        <f>档案!A4402</f>
        <v>0</v>
      </c>
      <c r="B4403" s="334">
        <f ca="1" t="shared" si="695"/>
        <v>1</v>
      </c>
      <c r="D4403" s="334">
        <f ca="1" t="shared" si="703"/>
        <v>20</v>
      </c>
      <c r="E4403" s="327">
        <f ca="1" t="shared" si="704"/>
        <v>84</v>
      </c>
      <c r="F4403" s="327" t="str">
        <f ca="1">VLOOKUP(D4403,档案!A:C,3,FALSE)</f>
        <v>武汉彤烨</v>
      </c>
      <c r="G4403" s="338" t="str">
        <f ca="1">VLOOKUP(D4403,档案!A:B,2,FALSE)</f>
        <v>中信银行武汉东湖支行181028</v>
      </c>
      <c r="H4403" s="328">
        <f ca="1" t="shared" si="696"/>
        <v>45813</v>
      </c>
      <c r="I4403" s="344" t="str">
        <f ca="1" t="shared" si="697"/>
        <v>发放彭秀秀2025.4月工资</v>
      </c>
      <c r="J4403" s="344" t="str">
        <f ca="1" t="shared" si="698"/>
        <v>付日常费用</v>
      </c>
      <c r="K4403" s="345">
        <f ca="1" t="shared" si="699"/>
        <v>0</v>
      </c>
      <c r="L4403" s="345">
        <f ca="1" t="shared" si="700"/>
        <v>3940</v>
      </c>
      <c r="M4403" s="345">
        <f ca="1" t="shared" si="701"/>
        <v>4390.59999999989</v>
      </c>
      <c r="N4403" s="345">
        <f ca="1" t="shared" si="702"/>
        <v>0</v>
      </c>
    </row>
    <row r="4404" ht="14.25" hidden="1" spans="1:14">
      <c r="A4404" s="334">
        <f>档案!A4403</f>
        <v>0</v>
      </c>
      <c r="B4404" s="334">
        <f ca="1" t="shared" si="695"/>
        <v>1</v>
      </c>
      <c r="D4404" s="334">
        <f ca="1" t="shared" si="703"/>
        <v>20</v>
      </c>
      <c r="E4404" s="327">
        <f ca="1" t="shared" si="704"/>
        <v>85</v>
      </c>
      <c r="F4404" s="327" t="str">
        <f ca="1">VLOOKUP(D4404,档案!A:C,3,FALSE)</f>
        <v>武汉彤烨</v>
      </c>
      <c r="G4404" s="338" t="str">
        <f ca="1">VLOOKUP(D4404,档案!A:B,2,FALSE)</f>
        <v>中信银行武汉东湖支行181028</v>
      </c>
      <c r="H4404" s="328">
        <f ca="1" t="shared" si="696"/>
        <v>45813</v>
      </c>
      <c r="I4404" s="344" t="str">
        <f ca="1" t="shared" si="697"/>
        <v>发放范雅君2025.4月工资</v>
      </c>
      <c r="J4404" s="344" t="str">
        <f ca="1" t="shared" si="698"/>
        <v>付日常费用</v>
      </c>
      <c r="K4404" s="345">
        <f ca="1" t="shared" si="699"/>
        <v>0</v>
      </c>
      <c r="L4404" s="345">
        <f ca="1" t="shared" si="700"/>
        <v>1458.33</v>
      </c>
      <c r="M4404" s="345">
        <f ca="1" t="shared" si="701"/>
        <v>2932.26999999989</v>
      </c>
      <c r="N4404" s="345">
        <f ca="1" t="shared" si="702"/>
        <v>0</v>
      </c>
    </row>
    <row r="4405" ht="14.25" hidden="1" spans="1:14">
      <c r="A4405" s="334">
        <f>档案!A4404</f>
        <v>0</v>
      </c>
      <c r="B4405" s="334">
        <f ca="1" t="shared" si="695"/>
        <v>1</v>
      </c>
      <c r="D4405" s="334">
        <f ca="1" t="shared" si="703"/>
        <v>20</v>
      </c>
      <c r="E4405" s="327">
        <f ca="1" t="shared" si="704"/>
        <v>86</v>
      </c>
      <c r="F4405" s="327" t="str">
        <f ca="1">VLOOKUP(D4405,档案!A:C,3,FALSE)</f>
        <v>武汉彤烨</v>
      </c>
      <c r="G4405" s="338" t="str">
        <f ca="1">VLOOKUP(D4405,档案!A:B,2,FALSE)</f>
        <v>中信银行武汉东湖支行181028</v>
      </c>
      <c r="H4405" s="328">
        <f ca="1" t="shared" si="696"/>
        <v>45813</v>
      </c>
      <c r="I4405" s="344" t="str">
        <f ca="1" t="shared" si="697"/>
        <v>收到武汉农商行转款</v>
      </c>
      <c r="J4405" s="344" t="str">
        <f ca="1" t="shared" si="698"/>
        <v>他行转入或存现</v>
      </c>
      <c r="K4405" s="345">
        <f ca="1" t="shared" si="699"/>
        <v>10000</v>
      </c>
      <c r="L4405" s="345">
        <f ca="1" t="shared" si="700"/>
        <v>0</v>
      </c>
      <c r="M4405" s="345">
        <f ca="1" t="shared" si="701"/>
        <v>12932.2699999999</v>
      </c>
      <c r="N4405" s="345">
        <f ca="1" t="shared" si="702"/>
        <v>0</v>
      </c>
    </row>
    <row r="4406" ht="14.25" hidden="1" spans="1:14">
      <c r="A4406" s="334">
        <f>档案!A4405</f>
        <v>0</v>
      </c>
      <c r="B4406" s="334">
        <f ca="1" t="shared" si="695"/>
        <v>1</v>
      </c>
      <c r="D4406" s="334">
        <f ca="1" t="shared" si="703"/>
        <v>20</v>
      </c>
      <c r="E4406" s="327">
        <f ca="1" t="shared" si="704"/>
        <v>87</v>
      </c>
      <c r="F4406" s="327" t="str">
        <f ca="1">VLOOKUP(D4406,档案!A:C,3,FALSE)</f>
        <v>武汉彤烨</v>
      </c>
      <c r="G4406" s="338" t="str">
        <f ca="1">VLOOKUP(D4406,档案!A:B,2,FALSE)</f>
        <v>中信银行武汉东湖支行181028</v>
      </c>
      <c r="H4406" s="328">
        <f ca="1" t="shared" si="696"/>
        <v>45814</v>
      </c>
      <c r="I4406" s="344" t="str">
        <f ca="1" t="shared" si="697"/>
        <v>综合部蒋霞用款彤烨资质延期事宜尾款3000元付张志--个人</v>
      </c>
      <c r="J4406" s="344" t="str">
        <f ca="1" t="shared" si="698"/>
        <v>付日常费用</v>
      </c>
      <c r="K4406" s="345">
        <f ca="1" t="shared" si="699"/>
        <v>0</v>
      </c>
      <c r="L4406" s="345">
        <f ca="1" t="shared" si="700"/>
        <v>3000</v>
      </c>
      <c r="M4406" s="345">
        <f ca="1" t="shared" si="701"/>
        <v>9932.26999999989</v>
      </c>
      <c r="N4406" s="345">
        <f ca="1" t="shared" si="702"/>
        <v>0</v>
      </c>
    </row>
    <row r="4407" ht="14.25" hidden="1" spans="1:14">
      <c r="A4407" s="334">
        <f>档案!A4406</f>
        <v>0</v>
      </c>
      <c r="B4407" s="334">
        <f ca="1" t="shared" si="695"/>
        <v>1</v>
      </c>
      <c r="D4407" s="334">
        <f ca="1" t="shared" si="703"/>
        <v>20</v>
      </c>
      <c r="E4407" s="327">
        <f ca="1" t="shared" si="704"/>
        <v>88</v>
      </c>
      <c r="F4407" s="327" t="str">
        <f ca="1">VLOOKUP(D4407,档案!A:C,3,FALSE)</f>
        <v>武汉彤烨</v>
      </c>
      <c r="G4407" s="338" t="str">
        <f ca="1">VLOOKUP(D4407,档案!A:B,2,FALSE)</f>
        <v>中信银行武汉东湖支行181028</v>
      </c>
      <c r="H4407" s="328">
        <f ca="1" t="shared" si="696"/>
        <v>45817</v>
      </c>
      <c r="I4407" s="344" t="str">
        <f ca="1" t="shared" si="697"/>
        <v>发放范英2025.4月工资</v>
      </c>
      <c r="J4407" s="344" t="str">
        <f ca="1" t="shared" si="698"/>
        <v>付日常费用</v>
      </c>
      <c r="K4407" s="345">
        <f ca="1" t="shared" si="699"/>
        <v>0</v>
      </c>
      <c r="L4407" s="345">
        <f ca="1" t="shared" si="700"/>
        <v>1875</v>
      </c>
      <c r="M4407" s="345">
        <f ca="1" t="shared" si="701"/>
        <v>8057.26999999989</v>
      </c>
      <c r="N4407" s="345">
        <f ca="1" t="shared" si="702"/>
        <v>0</v>
      </c>
    </row>
    <row r="4408" ht="14.25" hidden="1" spans="1:14">
      <c r="A4408" s="334">
        <f>档案!A4407</f>
        <v>0</v>
      </c>
      <c r="B4408" s="334">
        <f ca="1" t="shared" si="695"/>
        <v>1</v>
      </c>
      <c r="D4408" s="334">
        <f ca="1" t="shared" si="703"/>
        <v>20</v>
      </c>
      <c r="E4408" s="327">
        <f ca="1" t="shared" si="704"/>
        <v>89</v>
      </c>
      <c r="F4408" s="327" t="str">
        <f ca="1">VLOOKUP(D4408,档案!A:C,3,FALSE)</f>
        <v>武汉彤烨</v>
      </c>
      <c r="G4408" s="338" t="str">
        <f ca="1">VLOOKUP(D4408,档案!A:B,2,FALSE)</f>
        <v>中信银行武汉东湖支行181028</v>
      </c>
      <c r="H4408" s="328">
        <f ca="1" t="shared" si="696"/>
        <v>45818</v>
      </c>
      <c r="I4408" s="344" t="str">
        <f ca="1" t="shared" si="697"/>
        <v>收到湖北中行转款</v>
      </c>
      <c r="J4408" s="344" t="str">
        <f ca="1" t="shared" si="698"/>
        <v>他行转入或存现</v>
      </c>
      <c r="K4408" s="345">
        <f ca="1" t="shared" si="699"/>
        <v>600000</v>
      </c>
      <c r="L4408" s="345">
        <f ca="1" t="shared" si="700"/>
        <v>0</v>
      </c>
      <c r="M4408" s="345">
        <f ca="1" t="shared" si="701"/>
        <v>608057.27</v>
      </c>
      <c r="N4408" s="345">
        <f ca="1" t="shared" si="702"/>
        <v>0</v>
      </c>
    </row>
    <row r="4409" ht="14.25" hidden="1" spans="1:14">
      <c r="A4409" s="334">
        <f>档案!A4408</f>
        <v>0</v>
      </c>
      <c r="B4409" s="334">
        <f ca="1" t="shared" si="695"/>
        <v>1</v>
      </c>
      <c r="D4409" s="334">
        <f ca="1" t="shared" si="703"/>
        <v>20</v>
      </c>
      <c r="E4409" s="327">
        <f ca="1" t="shared" si="704"/>
        <v>90</v>
      </c>
      <c r="F4409" s="327" t="str">
        <f ca="1">VLOOKUP(D4409,档案!A:C,3,FALSE)</f>
        <v>武汉彤烨</v>
      </c>
      <c r="G4409" s="338" t="str">
        <f ca="1">VLOOKUP(D4409,档案!A:B,2,FALSE)</f>
        <v>中信银行武汉东湖支行181028</v>
      </c>
      <c r="H4409" s="328">
        <f ca="1" t="shared" si="696"/>
        <v>45818</v>
      </c>
      <c r="I4409" s="344" t="str">
        <f ca="1" t="shared" si="697"/>
        <v>收到湖北中行转款</v>
      </c>
      <c r="J4409" s="344" t="str">
        <f ca="1" t="shared" si="698"/>
        <v>他行转入或存现</v>
      </c>
      <c r="K4409" s="345">
        <f ca="1" t="shared" si="699"/>
        <v>600000</v>
      </c>
      <c r="L4409" s="345">
        <f ca="1" t="shared" si="700"/>
        <v>0</v>
      </c>
      <c r="M4409" s="345">
        <f ca="1" t="shared" si="701"/>
        <v>1208057.27</v>
      </c>
      <c r="N4409" s="345">
        <f ca="1" t="shared" si="702"/>
        <v>0</v>
      </c>
    </row>
    <row r="4410" ht="14.25" hidden="1" spans="1:14">
      <c r="A4410" s="334">
        <f>档案!A4409</f>
        <v>0</v>
      </c>
      <c r="B4410" s="334">
        <f ca="1" t="shared" si="695"/>
        <v>1</v>
      </c>
      <c r="D4410" s="334">
        <f ca="1" t="shared" si="703"/>
        <v>20</v>
      </c>
      <c r="E4410" s="327">
        <f ca="1" t="shared" si="704"/>
        <v>91</v>
      </c>
      <c r="F4410" s="327" t="str">
        <f ca="1">VLOOKUP(D4410,档案!A:C,3,FALSE)</f>
        <v>武汉彤烨</v>
      </c>
      <c r="G4410" s="338" t="str">
        <f ca="1">VLOOKUP(D4410,档案!A:B,2,FALSE)</f>
        <v>中信银行武汉东湖支行181028</v>
      </c>
      <c r="H4410" s="328">
        <f ca="1" t="shared" si="696"/>
        <v>45818</v>
      </c>
      <c r="I4410" s="344" t="str">
        <f ca="1" t="shared" si="697"/>
        <v>转湖北岚丹</v>
      </c>
      <c r="J4410" s="344" t="str">
        <f ca="1" t="shared" si="698"/>
        <v>转出他行或提现</v>
      </c>
      <c r="K4410" s="345">
        <f ca="1" t="shared" si="699"/>
        <v>0</v>
      </c>
      <c r="L4410" s="345">
        <f ca="1" t="shared" si="700"/>
        <v>500000</v>
      </c>
      <c r="M4410" s="345">
        <f ca="1" t="shared" si="701"/>
        <v>708057.27</v>
      </c>
      <c r="N4410" s="345">
        <f ca="1" t="shared" si="702"/>
        <v>0</v>
      </c>
    </row>
    <row r="4411" ht="14.25" hidden="1" spans="1:14">
      <c r="A4411" s="334">
        <f>档案!A4410</f>
        <v>0</v>
      </c>
      <c r="B4411" s="334">
        <f ca="1" t="shared" si="695"/>
        <v>1</v>
      </c>
      <c r="D4411" s="334">
        <f ca="1" t="shared" si="703"/>
        <v>20</v>
      </c>
      <c r="E4411" s="327">
        <f ca="1" t="shared" si="704"/>
        <v>92</v>
      </c>
      <c r="F4411" s="327" t="str">
        <f ca="1">VLOOKUP(D4411,档案!A:C,3,FALSE)</f>
        <v>武汉彤烨</v>
      </c>
      <c r="G4411" s="338" t="str">
        <f ca="1">VLOOKUP(D4411,档案!A:B,2,FALSE)</f>
        <v>中信银行武汉东湖支行181028</v>
      </c>
      <c r="H4411" s="328">
        <f ca="1" t="shared" si="696"/>
        <v>45818</v>
      </c>
      <c r="I4411" s="344" t="str">
        <f ca="1" t="shared" si="697"/>
        <v>转湖北岚丹</v>
      </c>
      <c r="J4411" s="344" t="str">
        <f ca="1" t="shared" si="698"/>
        <v>转出他行或提现</v>
      </c>
      <c r="K4411" s="345">
        <f ca="1" t="shared" si="699"/>
        <v>0</v>
      </c>
      <c r="L4411" s="345">
        <f ca="1" t="shared" si="700"/>
        <v>700000</v>
      </c>
      <c r="M4411" s="345">
        <f ca="1" t="shared" si="701"/>
        <v>8057.27000000002</v>
      </c>
      <c r="N4411" s="345">
        <f ca="1" t="shared" si="702"/>
        <v>0</v>
      </c>
    </row>
    <row r="4412" ht="14.25" hidden="1" spans="1:14">
      <c r="A4412" s="334">
        <f>档案!A4411</f>
        <v>0</v>
      </c>
      <c r="B4412" s="334">
        <f ca="1" t="shared" si="695"/>
        <v>1</v>
      </c>
      <c r="D4412" s="334">
        <f ca="1" t="shared" si="703"/>
        <v>20</v>
      </c>
      <c r="E4412" s="327">
        <f ca="1" t="shared" si="704"/>
        <v>93</v>
      </c>
      <c r="F4412" s="327" t="str">
        <f ca="1">VLOOKUP(D4412,档案!A:C,3,FALSE)</f>
        <v>武汉彤烨</v>
      </c>
      <c r="G4412" s="338" t="str">
        <f ca="1">VLOOKUP(D4412,档案!A:B,2,FALSE)</f>
        <v>中信银行武汉东湖支行181028</v>
      </c>
      <c r="H4412" s="328">
        <f ca="1" t="shared" si="696"/>
        <v>45819</v>
      </c>
      <c r="I4412" s="344" t="str">
        <f ca="1" t="shared" si="697"/>
        <v>收到湖北中行转款</v>
      </c>
      <c r="J4412" s="344" t="str">
        <f ca="1" t="shared" si="698"/>
        <v>他行转入或存现</v>
      </c>
      <c r="K4412" s="345">
        <f ca="1" t="shared" si="699"/>
        <v>150000</v>
      </c>
      <c r="L4412" s="345">
        <f ca="1" t="shared" si="700"/>
        <v>0</v>
      </c>
      <c r="M4412" s="345">
        <f ca="1" t="shared" si="701"/>
        <v>158057.27</v>
      </c>
      <c r="N4412" s="345">
        <f ca="1" t="shared" si="702"/>
        <v>0</v>
      </c>
    </row>
    <row r="4413" ht="14.25" hidden="1" spans="1:14">
      <c r="A4413" s="334">
        <f>档案!A4412</f>
        <v>0</v>
      </c>
      <c r="B4413" s="334">
        <f ca="1" t="shared" si="695"/>
        <v>1</v>
      </c>
      <c r="D4413" s="334">
        <f ca="1" t="shared" si="703"/>
        <v>20</v>
      </c>
      <c r="E4413" s="327">
        <f ca="1" t="shared" si="704"/>
        <v>94</v>
      </c>
      <c r="F4413" s="327" t="str">
        <f ca="1">VLOOKUP(D4413,档案!A:C,3,FALSE)</f>
        <v>武汉彤烨</v>
      </c>
      <c r="G4413" s="338" t="str">
        <f ca="1">VLOOKUP(D4413,档案!A:B,2,FALSE)</f>
        <v>中信银行武汉东湖支行181028</v>
      </c>
      <c r="H4413" s="328">
        <f ca="1" t="shared" si="696"/>
        <v>45819</v>
      </c>
      <c r="I4413" s="344" t="str">
        <f ca="1" t="shared" si="697"/>
        <v>转武汉浦发</v>
      </c>
      <c r="J4413" s="344" t="str">
        <f ca="1" t="shared" si="698"/>
        <v>转出他行或提现</v>
      </c>
      <c r="K4413" s="345">
        <f ca="1" t="shared" si="699"/>
        <v>0</v>
      </c>
      <c r="L4413" s="345">
        <f ca="1" t="shared" si="700"/>
        <v>150000</v>
      </c>
      <c r="M4413" s="345">
        <f ca="1" t="shared" si="701"/>
        <v>8057.27000000002</v>
      </c>
      <c r="N4413" s="345">
        <f ca="1" t="shared" si="702"/>
        <v>0</v>
      </c>
    </row>
    <row r="4414" ht="14.25" hidden="1" spans="1:14">
      <c r="A4414" s="334">
        <f>档案!A4413</f>
        <v>0</v>
      </c>
      <c r="B4414" s="334">
        <f ca="1" t="shared" si="695"/>
        <v>1</v>
      </c>
      <c r="D4414" s="334">
        <f ca="1" t="shared" si="703"/>
        <v>20</v>
      </c>
      <c r="E4414" s="327">
        <f ca="1" t="shared" si="704"/>
        <v>95</v>
      </c>
      <c r="F4414" s="327" t="str">
        <f ca="1">VLOOKUP(D4414,档案!A:C,3,FALSE)</f>
        <v>武汉彤烨</v>
      </c>
      <c r="G4414" s="338" t="str">
        <f ca="1">VLOOKUP(D4414,档案!A:B,2,FALSE)</f>
        <v>中信银行武汉东湖支行181028</v>
      </c>
      <c r="H4414" s="328">
        <f ca="1" t="shared" si="696"/>
        <v>45821</v>
      </c>
      <c r="I4414" s="344" t="str">
        <f ca="1" t="shared" si="697"/>
        <v>收到湖北中行转款</v>
      </c>
      <c r="J4414" s="344" t="str">
        <f ca="1" t="shared" si="698"/>
        <v>他行转入或存现</v>
      </c>
      <c r="K4414" s="345">
        <f ca="1" t="shared" si="699"/>
        <v>500000</v>
      </c>
      <c r="L4414" s="345">
        <f ca="1" t="shared" si="700"/>
        <v>0</v>
      </c>
      <c r="M4414" s="345">
        <f ca="1" t="shared" si="701"/>
        <v>508057.27</v>
      </c>
      <c r="N4414" s="345">
        <f ca="1" t="shared" si="702"/>
        <v>0</v>
      </c>
    </row>
    <row r="4415" ht="14.25" hidden="1" spans="1:14">
      <c r="A4415" s="334">
        <f>档案!A4414</f>
        <v>0</v>
      </c>
      <c r="B4415" s="334">
        <f ca="1" t="shared" si="695"/>
        <v>1</v>
      </c>
      <c r="D4415" s="334">
        <f ca="1" t="shared" si="703"/>
        <v>20</v>
      </c>
      <c r="E4415" s="327">
        <f ca="1" t="shared" si="704"/>
        <v>96</v>
      </c>
      <c r="F4415" s="327" t="str">
        <f ca="1">VLOOKUP(D4415,档案!A:C,3,FALSE)</f>
        <v>武汉彤烨</v>
      </c>
      <c r="G4415" s="338" t="str">
        <f ca="1">VLOOKUP(D4415,档案!A:B,2,FALSE)</f>
        <v>中信银行武汉东湖支行181028</v>
      </c>
      <c r="H4415" s="328">
        <f ca="1" t="shared" si="696"/>
        <v>45821</v>
      </c>
      <c r="I4415" s="344" t="str">
        <f ca="1" t="shared" si="697"/>
        <v>转武汉农商行</v>
      </c>
      <c r="J4415" s="344" t="str">
        <f ca="1" t="shared" si="698"/>
        <v>转出他行或提现</v>
      </c>
      <c r="K4415" s="345">
        <f ca="1" t="shared" si="699"/>
        <v>0</v>
      </c>
      <c r="L4415" s="345">
        <f ca="1" t="shared" si="700"/>
        <v>200000</v>
      </c>
      <c r="M4415" s="345">
        <f ca="1" t="shared" si="701"/>
        <v>308057.27</v>
      </c>
      <c r="N4415" s="345">
        <f ca="1" t="shared" si="702"/>
        <v>0</v>
      </c>
    </row>
    <row r="4416" ht="14.25" hidden="1" spans="1:14">
      <c r="A4416" s="334">
        <f>档案!A4415</f>
        <v>0</v>
      </c>
      <c r="B4416" s="334">
        <f ca="1" t="shared" si="695"/>
        <v>1</v>
      </c>
      <c r="D4416" s="334">
        <f ca="1" t="shared" si="703"/>
        <v>20</v>
      </c>
      <c r="E4416" s="327">
        <f ca="1" t="shared" si="704"/>
        <v>97</v>
      </c>
      <c r="F4416" s="327" t="str">
        <f ca="1">VLOOKUP(D4416,档案!A:C,3,FALSE)</f>
        <v>武汉彤烨</v>
      </c>
      <c r="G4416" s="338" t="str">
        <f ca="1">VLOOKUP(D4416,档案!A:B,2,FALSE)</f>
        <v>中信银行武汉东湖支行181028</v>
      </c>
      <c r="H4416" s="328">
        <f ca="1" t="shared" si="696"/>
        <v>45821</v>
      </c>
      <c r="I4416" s="344" t="str">
        <f ca="1" t="shared" si="697"/>
        <v>转武汉农商行</v>
      </c>
      <c r="J4416" s="344" t="str">
        <f ca="1" t="shared" si="698"/>
        <v>转出他行或提现</v>
      </c>
      <c r="K4416" s="345">
        <f ca="1" t="shared" si="699"/>
        <v>0</v>
      </c>
      <c r="L4416" s="345">
        <f ca="1" t="shared" si="700"/>
        <v>300000</v>
      </c>
      <c r="M4416" s="345">
        <f ca="1" t="shared" si="701"/>
        <v>8057.27000000002</v>
      </c>
      <c r="N4416" s="345">
        <f ca="1" t="shared" si="702"/>
        <v>0</v>
      </c>
    </row>
    <row r="4417" ht="14.25" hidden="1" spans="1:14">
      <c r="A4417" s="334">
        <f>档案!A4416</f>
        <v>0</v>
      </c>
      <c r="B4417" s="334">
        <f ca="1" t="shared" si="695"/>
        <v>1</v>
      </c>
      <c r="D4417" s="334">
        <f ca="1" t="shared" si="703"/>
        <v>20</v>
      </c>
      <c r="E4417" s="327">
        <f ca="1" t="shared" si="704"/>
        <v>98</v>
      </c>
      <c r="F4417" s="327" t="str">
        <f ca="1">VLOOKUP(D4417,档案!A:C,3,FALSE)</f>
        <v>武汉彤烨</v>
      </c>
      <c r="G4417" s="338" t="str">
        <f ca="1">VLOOKUP(D4417,档案!A:B,2,FALSE)</f>
        <v>中信银行武汉东湖支行181028</v>
      </c>
      <c r="H4417" s="328">
        <f ca="1" t="shared" si="696"/>
        <v>45826</v>
      </c>
      <c r="I4417" s="344" t="str">
        <f ca="1" t="shared" si="697"/>
        <v>收到湖北中行转款</v>
      </c>
      <c r="J4417" s="344" t="str">
        <f ca="1" t="shared" si="698"/>
        <v>他行转入或存现</v>
      </c>
      <c r="K4417" s="345">
        <f ca="1" t="shared" si="699"/>
        <v>300000</v>
      </c>
      <c r="L4417" s="345">
        <f ca="1" t="shared" si="700"/>
        <v>0</v>
      </c>
      <c r="M4417" s="345">
        <f ca="1" t="shared" si="701"/>
        <v>308057.27</v>
      </c>
      <c r="N4417" s="345">
        <f ca="1" t="shared" si="702"/>
        <v>0</v>
      </c>
    </row>
    <row r="4418" ht="14.25" hidden="1" spans="1:14">
      <c r="A4418" s="334">
        <f>档案!A4417</f>
        <v>0</v>
      </c>
      <c r="B4418" s="334">
        <f ca="1" t="shared" si="695"/>
        <v>1</v>
      </c>
      <c r="D4418" s="334">
        <f ca="1" t="shared" si="703"/>
        <v>20</v>
      </c>
      <c r="E4418" s="327">
        <f ca="1" t="shared" si="704"/>
        <v>99</v>
      </c>
      <c r="F4418" s="327" t="str">
        <f ca="1">VLOOKUP(D4418,档案!A:C,3,FALSE)</f>
        <v>武汉彤烨</v>
      </c>
      <c r="G4418" s="338" t="str">
        <f ca="1">VLOOKUP(D4418,档案!A:B,2,FALSE)</f>
        <v>中信银行武汉东湖支行181028</v>
      </c>
      <c r="H4418" s="328">
        <f ca="1" t="shared" si="696"/>
        <v>45826</v>
      </c>
      <c r="I4418" s="344" t="str">
        <f ca="1" t="shared" si="697"/>
        <v>收到湖北中行转款</v>
      </c>
      <c r="J4418" s="344" t="str">
        <f ca="1" t="shared" si="698"/>
        <v>他行转入或存现</v>
      </c>
      <c r="K4418" s="345">
        <f ca="1" t="shared" si="699"/>
        <v>300000</v>
      </c>
      <c r="L4418" s="345">
        <f ca="1" t="shared" si="700"/>
        <v>0</v>
      </c>
      <c r="M4418" s="345">
        <f ca="1" t="shared" si="701"/>
        <v>608057.27</v>
      </c>
      <c r="N4418" s="345">
        <f ca="1" t="shared" si="702"/>
        <v>0</v>
      </c>
    </row>
    <row r="4419" ht="14.25" hidden="1" spans="1:14">
      <c r="A4419" s="334">
        <f>档案!A4418</f>
        <v>0</v>
      </c>
      <c r="B4419" s="334">
        <f ca="1" t="shared" ref="B4419:B4482" si="705">COUNTA(INDIRECT("'"&amp;A4419&amp;"'!a:a"))</f>
        <v>1</v>
      </c>
      <c r="D4419" s="334">
        <f ca="1" t="shared" si="703"/>
        <v>20</v>
      </c>
      <c r="E4419" s="327">
        <f ca="1" t="shared" si="704"/>
        <v>100</v>
      </c>
      <c r="F4419" s="327" t="str">
        <f ca="1">VLOOKUP(D4419,档案!A:C,3,FALSE)</f>
        <v>武汉彤烨</v>
      </c>
      <c r="G4419" s="338" t="str">
        <f ca="1">VLOOKUP(D4419,档案!A:B,2,FALSE)</f>
        <v>中信银行武汉东湖支行181028</v>
      </c>
      <c r="H4419" s="328">
        <f ca="1" t="shared" ref="H4419:H4482" si="706">INDEX(INDIRECT("'"&amp;$D4419&amp;"'!A:g"),$E4419,COLUMN()-7)</f>
        <v>45826</v>
      </c>
      <c r="I4419" s="344" t="str">
        <f ca="1" t="shared" ref="I4419:I4482" si="707">INDEX(INDIRECT("'"&amp;$D4419&amp;"'!A:g"),$E4419,COLUMN()-7)</f>
        <v>转武汉农商行</v>
      </c>
      <c r="J4419" s="344" t="str">
        <f ca="1" t="shared" ref="J4419:J4482" si="708">INDEX(INDIRECT("'"&amp;$D4419&amp;"'!A:g"),$E4419,COLUMN()-7)</f>
        <v>转出他行或提现</v>
      </c>
      <c r="K4419" s="345">
        <f ca="1" t="shared" ref="K4419:K4482" si="709">INDEX(INDIRECT("'"&amp;$D4419&amp;"'!A:g"),$E4419,COLUMN()-7)</f>
        <v>0</v>
      </c>
      <c r="L4419" s="345">
        <f ca="1" t="shared" ref="L4419:L4482" si="710">INDEX(INDIRECT("'"&amp;$D4419&amp;"'!A:g"),$E4419,COLUMN()-7)</f>
        <v>200000</v>
      </c>
      <c r="M4419" s="345">
        <f ca="1" t="shared" ref="M4419:M4482" si="711">INDEX(INDIRECT("'"&amp;$D4419&amp;"'!A:g"),$E4419,COLUMN()-7)</f>
        <v>408057.27</v>
      </c>
      <c r="N4419" s="345">
        <f ca="1" t="shared" ref="N4419:N4482" si="712">INDEX(INDIRECT("'"&amp;$D4419&amp;"'!A:g"),$E4419,COLUMN()-7)</f>
        <v>0</v>
      </c>
    </row>
    <row r="4420" ht="14.25" hidden="1" spans="1:14">
      <c r="A4420" s="334">
        <f>档案!A4419</f>
        <v>0</v>
      </c>
      <c r="B4420" s="334">
        <f ca="1" t="shared" si="705"/>
        <v>1</v>
      </c>
      <c r="D4420" s="334">
        <f ca="1" t="shared" ref="D4420:D4483" si="713">IF(E4419&gt;=VLOOKUP(D4419,A:B,2,FALSE),D4419+1,D4419)</f>
        <v>20</v>
      </c>
      <c r="E4420" s="327">
        <f ca="1" t="shared" ref="E4420:E4483" si="714">IF(E4419&gt;=VLOOKUP(D4419,A:B,2,FALSE),3,E4419+1)</f>
        <v>101</v>
      </c>
      <c r="F4420" s="327" t="str">
        <f ca="1">VLOOKUP(D4420,档案!A:C,3,FALSE)</f>
        <v>武汉彤烨</v>
      </c>
      <c r="G4420" s="338" t="str">
        <f ca="1">VLOOKUP(D4420,档案!A:B,2,FALSE)</f>
        <v>中信银行武汉东湖支行181028</v>
      </c>
      <c r="H4420" s="328">
        <f ca="1" t="shared" si="706"/>
        <v>45826</v>
      </c>
      <c r="I4420" s="344" t="str">
        <f ca="1" t="shared" si="707"/>
        <v>转武汉农商行</v>
      </c>
      <c r="J4420" s="344" t="str">
        <f ca="1" t="shared" si="708"/>
        <v>转出他行或提现</v>
      </c>
      <c r="K4420" s="345">
        <f ca="1" t="shared" si="709"/>
        <v>0</v>
      </c>
      <c r="L4420" s="345">
        <f ca="1" t="shared" si="710"/>
        <v>400000</v>
      </c>
      <c r="M4420" s="345">
        <f ca="1" t="shared" si="711"/>
        <v>8057.27000000002</v>
      </c>
      <c r="N4420" s="345">
        <f ca="1" t="shared" si="712"/>
        <v>0</v>
      </c>
    </row>
    <row r="4421" ht="14.25" hidden="1" spans="1:14">
      <c r="A4421" s="334">
        <f>档案!A4420</f>
        <v>0</v>
      </c>
      <c r="B4421" s="334">
        <f ca="1" t="shared" si="705"/>
        <v>1</v>
      </c>
      <c r="D4421" s="334">
        <f ca="1" t="shared" si="713"/>
        <v>20</v>
      </c>
      <c r="E4421" s="327">
        <f ca="1" t="shared" si="714"/>
        <v>102</v>
      </c>
      <c r="F4421" s="327" t="str">
        <f ca="1">VLOOKUP(D4421,档案!A:C,3,FALSE)</f>
        <v>武汉彤烨</v>
      </c>
      <c r="G4421" s="338" t="str">
        <f ca="1">VLOOKUP(D4421,档案!A:B,2,FALSE)</f>
        <v>中信银行武汉东湖支行181028</v>
      </c>
      <c r="H4421" s="328">
        <f ca="1" t="shared" si="706"/>
        <v>45828</v>
      </c>
      <c r="I4421" s="344" t="str">
        <f ca="1" t="shared" si="707"/>
        <v>收到银行结息</v>
      </c>
      <c r="J4421" s="344" t="str">
        <f ca="1" t="shared" si="708"/>
        <v>其他收款</v>
      </c>
      <c r="K4421" s="345">
        <f ca="1" t="shared" si="709"/>
        <v>7.42</v>
      </c>
      <c r="L4421" s="345">
        <f ca="1" t="shared" si="710"/>
        <v>0</v>
      </c>
      <c r="M4421" s="345">
        <f ca="1" t="shared" si="711"/>
        <v>8064.69000000002</v>
      </c>
      <c r="N4421" s="345">
        <f ca="1" t="shared" si="712"/>
        <v>0</v>
      </c>
    </row>
    <row r="4422" ht="14.25" hidden="1" spans="1:14">
      <c r="A4422" s="334">
        <f>档案!A4421</f>
        <v>0</v>
      </c>
      <c r="B4422" s="334">
        <f ca="1" t="shared" si="705"/>
        <v>1</v>
      </c>
      <c r="D4422" s="334">
        <f ca="1" t="shared" si="713"/>
        <v>20</v>
      </c>
      <c r="E4422" s="327">
        <f ca="1" t="shared" si="714"/>
        <v>103</v>
      </c>
      <c r="F4422" s="327" t="str">
        <f ca="1">VLOOKUP(D4422,档案!A:C,3,FALSE)</f>
        <v>武汉彤烨</v>
      </c>
      <c r="G4422" s="338" t="str">
        <f ca="1">VLOOKUP(D4422,档案!A:B,2,FALSE)</f>
        <v>中信银行武汉东湖支行181028</v>
      </c>
      <c r="H4422" s="328">
        <f ca="1" t="shared" si="706"/>
        <v>45833</v>
      </c>
      <c r="I4422" s="344" t="str">
        <f ca="1" t="shared" si="707"/>
        <v>收到云南远东水泥有限责任公司2#3#窑轮带修复费用</v>
      </c>
      <c r="J4422" s="344" t="str">
        <f ca="1" t="shared" si="708"/>
        <v>营业回款</v>
      </c>
      <c r="K4422" s="345">
        <f ca="1" t="shared" si="709"/>
        <v>63000</v>
      </c>
      <c r="L4422" s="345">
        <f ca="1" t="shared" si="710"/>
        <v>0</v>
      </c>
      <c r="M4422" s="345">
        <f ca="1" t="shared" si="711"/>
        <v>71064.69</v>
      </c>
      <c r="N4422" s="345">
        <f ca="1" t="shared" si="712"/>
        <v>0</v>
      </c>
    </row>
    <row r="4423" ht="14.25" hidden="1" spans="1:14">
      <c r="A4423" s="334">
        <f>档案!A4422</f>
        <v>0</v>
      </c>
      <c r="B4423" s="334">
        <f ca="1" t="shared" si="705"/>
        <v>1</v>
      </c>
      <c r="D4423" s="334">
        <f ca="1" t="shared" si="713"/>
        <v>20</v>
      </c>
      <c r="E4423" s="327">
        <f ca="1" t="shared" si="714"/>
        <v>104</v>
      </c>
      <c r="F4423" s="327" t="str">
        <f ca="1">VLOOKUP(D4423,档案!A:C,3,FALSE)</f>
        <v>武汉彤烨</v>
      </c>
      <c r="G4423" s="338" t="str">
        <f ca="1">VLOOKUP(D4423,档案!A:B,2,FALSE)</f>
        <v>中信银行武汉东湖支行181028</v>
      </c>
      <c r="H4423" s="328">
        <f ca="1" t="shared" si="706"/>
        <v>45833</v>
      </c>
      <c r="I4423" s="344" t="str">
        <f ca="1" t="shared" si="707"/>
        <v>综合部蒋霞用款武汉彤烨专利年费1440元付国家知识产权局专利局武汉代办处--公司</v>
      </c>
      <c r="J4423" s="344" t="str">
        <f ca="1" t="shared" si="708"/>
        <v>付日常费用</v>
      </c>
      <c r="K4423" s="345">
        <f ca="1" t="shared" si="709"/>
        <v>0</v>
      </c>
      <c r="L4423" s="345">
        <f ca="1" t="shared" si="710"/>
        <v>1440</v>
      </c>
      <c r="M4423" s="345">
        <f ca="1" t="shared" si="711"/>
        <v>69624.69</v>
      </c>
      <c r="N4423" s="345">
        <f ca="1" t="shared" si="712"/>
        <v>0</v>
      </c>
    </row>
    <row r="4424" ht="14.25" hidden="1" spans="1:14">
      <c r="A4424" s="334">
        <f>档案!A4423</f>
        <v>0</v>
      </c>
      <c r="B4424" s="334">
        <f ca="1" t="shared" si="705"/>
        <v>1</v>
      </c>
      <c r="D4424" s="334">
        <f ca="1" t="shared" si="713"/>
        <v>20</v>
      </c>
      <c r="E4424" s="327">
        <f ca="1" t="shared" si="714"/>
        <v>105</v>
      </c>
      <c r="F4424" s="327" t="str">
        <f ca="1">VLOOKUP(D4424,档案!A:C,3,FALSE)</f>
        <v>武汉彤烨</v>
      </c>
      <c r="G4424" s="338" t="str">
        <f ca="1">VLOOKUP(D4424,档案!A:B,2,FALSE)</f>
        <v>中信银行武汉东湖支行181028</v>
      </c>
      <c r="H4424" s="328">
        <f ca="1" t="shared" si="706"/>
        <v>45837</v>
      </c>
      <c r="I4424" s="344" t="str">
        <f ca="1" t="shared" si="707"/>
        <v>对公短信服务费</v>
      </c>
      <c r="J4424" s="344" t="str">
        <f ca="1" t="shared" si="708"/>
        <v>付日常费用</v>
      </c>
      <c r="K4424" s="345">
        <f ca="1" t="shared" si="709"/>
        <v>0</v>
      </c>
      <c r="L4424" s="345">
        <f ca="1" t="shared" si="710"/>
        <v>30</v>
      </c>
      <c r="M4424" s="345">
        <f ca="1" t="shared" si="711"/>
        <v>69594.69</v>
      </c>
      <c r="N4424" s="345">
        <f ca="1" t="shared" si="712"/>
        <v>0</v>
      </c>
    </row>
    <row r="4425" ht="14.25" hidden="1" spans="1:14">
      <c r="A4425" s="334">
        <f>档案!A4424</f>
        <v>0</v>
      </c>
      <c r="B4425" s="334">
        <f ca="1" t="shared" si="705"/>
        <v>1</v>
      </c>
      <c r="D4425" s="334">
        <f ca="1" t="shared" si="713"/>
        <v>20</v>
      </c>
      <c r="E4425" s="327">
        <f ca="1" t="shared" si="714"/>
        <v>106</v>
      </c>
      <c r="F4425" s="327" t="str">
        <f ca="1">VLOOKUP(D4425,档案!A:C,3,FALSE)</f>
        <v>武汉彤烨</v>
      </c>
      <c r="G4425" s="338" t="str">
        <f ca="1">VLOOKUP(D4425,档案!A:B,2,FALSE)</f>
        <v>中信银行武汉东湖支行181028</v>
      </c>
      <c r="H4425" s="328">
        <f ca="1" t="shared" si="706"/>
        <v>45838</v>
      </c>
      <c r="I4425" s="344" t="str">
        <f ca="1" t="shared" si="707"/>
        <v>发放张月2025.5月工资</v>
      </c>
      <c r="J4425" s="344" t="str">
        <f ca="1" t="shared" si="708"/>
        <v>付日常费用</v>
      </c>
      <c r="K4425" s="345">
        <f ca="1" t="shared" si="709"/>
        <v>0</v>
      </c>
      <c r="L4425" s="345">
        <f ca="1" t="shared" si="710"/>
        <v>3957.62</v>
      </c>
      <c r="M4425" s="345">
        <f ca="1" t="shared" si="711"/>
        <v>65637.07</v>
      </c>
      <c r="N4425" s="345">
        <f ca="1" t="shared" si="712"/>
        <v>0</v>
      </c>
    </row>
    <row r="4426" ht="14.25" hidden="1" spans="1:14">
      <c r="A4426" s="334">
        <f>档案!A4425</f>
        <v>0</v>
      </c>
      <c r="B4426" s="334">
        <f ca="1" t="shared" si="705"/>
        <v>1</v>
      </c>
      <c r="D4426" s="334">
        <f ca="1" t="shared" si="713"/>
        <v>20</v>
      </c>
      <c r="E4426" s="327">
        <f ca="1" t="shared" si="714"/>
        <v>107</v>
      </c>
      <c r="F4426" s="327" t="str">
        <f ca="1">VLOOKUP(D4426,档案!A:C,3,FALSE)</f>
        <v>武汉彤烨</v>
      </c>
      <c r="G4426" s="338" t="str">
        <f ca="1">VLOOKUP(D4426,档案!A:B,2,FALSE)</f>
        <v>中信银行武汉东湖支行181028</v>
      </c>
      <c r="H4426" s="328">
        <f ca="1" t="shared" si="706"/>
        <v>45838</v>
      </c>
      <c r="I4426" s="344" t="str">
        <f ca="1" t="shared" si="707"/>
        <v>发放熊金旺2025.5月工资（打给林柱生）</v>
      </c>
      <c r="J4426" s="344" t="str">
        <f ca="1" t="shared" si="708"/>
        <v>付日常费用</v>
      </c>
      <c r="K4426" s="345">
        <f ca="1" t="shared" si="709"/>
        <v>0</v>
      </c>
      <c r="L4426" s="345">
        <f ca="1" t="shared" si="710"/>
        <v>4500</v>
      </c>
      <c r="M4426" s="345">
        <f ca="1" t="shared" si="711"/>
        <v>61137.07</v>
      </c>
      <c r="N4426" s="345">
        <f ca="1" t="shared" si="712"/>
        <v>0</v>
      </c>
    </row>
    <row r="4427" ht="14.25" hidden="1" spans="1:14">
      <c r="A4427" s="334">
        <f>档案!A4426</f>
        <v>0</v>
      </c>
      <c r="B4427" s="334">
        <f ca="1" t="shared" si="705"/>
        <v>1</v>
      </c>
      <c r="D4427" s="334">
        <f ca="1" t="shared" si="713"/>
        <v>20</v>
      </c>
      <c r="E4427" s="327">
        <f ca="1" t="shared" si="714"/>
        <v>108</v>
      </c>
      <c r="F4427" s="327" t="str">
        <f ca="1">VLOOKUP(D4427,档案!A:C,3,FALSE)</f>
        <v>武汉彤烨</v>
      </c>
      <c r="G4427" s="338" t="str">
        <f ca="1">VLOOKUP(D4427,档案!A:B,2,FALSE)</f>
        <v>中信银行武汉东湖支行181028</v>
      </c>
      <c r="H4427" s="328">
        <f ca="1" t="shared" si="706"/>
        <v>45838</v>
      </c>
      <c r="I4427" s="344" t="str">
        <f ca="1" t="shared" si="707"/>
        <v>发放王金娥2025.5月工资（打给林柱生）</v>
      </c>
      <c r="J4427" s="344" t="str">
        <f ca="1" t="shared" si="708"/>
        <v>付日常费用</v>
      </c>
      <c r="K4427" s="345">
        <f ca="1" t="shared" si="709"/>
        <v>0</v>
      </c>
      <c r="L4427" s="345">
        <f ca="1" t="shared" si="710"/>
        <v>4500</v>
      </c>
      <c r="M4427" s="345">
        <f ca="1" t="shared" si="711"/>
        <v>56637.07</v>
      </c>
      <c r="N4427" s="345">
        <f ca="1" t="shared" si="712"/>
        <v>0</v>
      </c>
    </row>
    <row r="4428" ht="14.25" hidden="1" spans="1:14">
      <c r="A4428" s="334">
        <f>档案!A4427</f>
        <v>0</v>
      </c>
      <c r="B4428" s="334">
        <f ca="1" t="shared" si="705"/>
        <v>1</v>
      </c>
      <c r="D4428" s="334">
        <f ca="1" t="shared" si="713"/>
        <v>20</v>
      </c>
      <c r="E4428" s="327">
        <f ca="1" t="shared" si="714"/>
        <v>109</v>
      </c>
      <c r="F4428" s="327" t="str">
        <f ca="1">VLOOKUP(D4428,档案!A:C,3,FALSE)</f>
        <v>武汉彤烨</v>
      </c>
      <c r="G4428" s="338" t="str">
        <f ca="1">VLOOKUP(D4428,档案!A:B,2,FALSE)</f>
        <v>中信银行武汉东湖支行181028</v>
      </c>
      <c r="H4428" s="328">
        <f ca="1" t="shared" si="706"/>
        <v>45838</v>
      </c>
      <c r="I4428" s="344" t="str">
        <f ca="1" t="shared" si="707"/>
        <v>发放汤卓宁2025.5月工资</v>
      </c>
      <c r="J4428" s="344" t="str">
        <f ca="1" t="shared" si="708"/>
        <v>付日常费用</v>
      </c>
      <c r="K4428" s="345">
        <f ca="1" t="shared" si="709"/>
        <v>0</v>
      </c>
      <c r="L4428" s="345">
        <f ca="1" t="shared" si="710"/>
        <v>4312.5</v>
      </c>
      <c r="M4428" s="345">
        <f ca="1" t="shared" si="711"/>
        <v>52324.57</v>
      </c>
      <c r="N4428" s="345">
        <f ca="1" t="shared" si="712"/>
        <v>0</v>
      </c>
    </row>
    <row r="4429" ht="14.25" hidden="1" spans="1:14">
      <c r="A4429" s="334">
        <f>档案!A4428</f>
        <v>0</v>
      </c>
      <c r="B4429" s="334">
        <f ca="1" t="shared" si="705"/>
        <v>1</v>
      </c>
      <c r="D4429" s="334">
        <f ca="1" t="shared" si="713"/>
        <v>20</v>
      </c>
      <c r="E4429" s="327">
        <f ca="1" t="shared" si="714"/>
        <v>110</v>
      </c>
      <c r="F4429" s="327" t="str">
        <f ca="1">VLOOKUP(D4429,档案!A:C,3,FALSE)</f>
        <v>武汉彤烨</v>
      </c>
      <c r="G4429" s="338" t="str">
        <f ca="1">VLOOKUP(D4429,档案!A:B,2,FALSE)</f>
        <v>中信银行武汉东湖支行181028</v>
      </c>
      <c r="H4429" s="328">
        <f ca="1" t="shared" si="706"/>
        <v>45838</v>
      </c>
      <c r="I4429" s="344" t="str">
        <f ca="1" t="shared" si="707"/>
        <v>发放范雅君2025.5月工资</v>
      </c>
      <c r="J4429" s="344" t="str">
        <f ca="1" t="shared" si="708"/>
        <v>付日常费用</v>
      </c>
      <c r="K4429" s="345">
        <f ca="1" t="shared" si="709"/>
        <v>0</v>
      </c>
      <c r="L4429" s="345">
        <f ca="1" t="shared" si="710"/>
        <v>5000</v>
      </c>
      <c r="M4429" s="345">
        <f ca="1" t="shared" si="711"/>
        <v>47324.57</v>
      </c>
      <c r="N4429" s="345">
        <f ca="1" t="shared" si="712"/>
        <v>0</v>
      </c>
    </row>
    <row r="4430" ht="14.25" hidden="1" spans="1:14">
      <c r="A4430" s="334">
        <f>档案!A4429</f>
        <v>0</v>
      </c>
      <c r="B4430" s="334">
        <f ca="1" t="shared" si="705"/>
        <v>1</v>
      </c>
      <c r="D4430" s="334">
        <f ca="1" t="shared" si="713"/>
        <v>20</v>
      </c>
      <c r="E4430" s="327">
        <f ca="1" t="shared" si="714"/>
        <v>111</v>
      </c>
      <c r="F4430" s="327" t="str">
        <f ca="1">VLOOKUP(D4430,档案!A:C,3,FALSE)</f>
        <v>武汉彤烨</v>
      </c>
      <c r="G4430" s="338" t="str">
        <f ca="1">VLOOKUP(D4430,档案!A:B,2,FALSE)</f>
        <v>中信银行武汉东湖支行181028</v>
      </c>
      <c r="H4430" s="328">
        <f ca="1" t="shared" si="706"/>
        <v>45839</v>
      </c>
      <c r="I4430" s="344" t="str">
        <f ca="1" t="shared" si="707"/>
        <v>跨行转账</v>
      </c>
      <c r="J4430" s="344" t="str">
        <f ca="1" t="shared" si="708"/>
        <v>付日常费用</v>
      </c>
      <c r="K4430" s="345">
        <f ca="1" t="shared" si="709"/>
        <v>0</v>
      </c>
      <c r="L4430" s="345">
        <f ca="1" t="shared" si="710"/>
        <v>85.2</v>
      </c>
      <c r="M4430" s="345">
        <f ca="1" t="shared" si="711"/>
        <v>47239.37</v>
      </c>
      <c r="N4430" s="345">
        <f ca="1" t="shared" si="712"/>
        <v>0</v>
      </c>
    </row>
    <row r="4431" ht="14.25" hidden="1" spans="1:14">
      <c r="A4431" s="334">
        <f>档案!A4430</f>
        <v>0</v>
      </c>
      <c r="B4431" s="334">
        <f ca="1" t="shared" si="705"/>
        <v>1</v>
      </c>
      <c r="D4431" s="334">
        <f ca="1" t="shared" si="713"/>
        <v>20</v>
      </c>
      <c r="E4431" s="327">
        <f ca="1" t="shared" si="714"/>
        <v>112</v>
      </c>
      <c r="F4431" s="327" t="str">
        <f ca="1">VLOOKUP(D4431,档案!A:C,3,FALSE)</f>
        <v>武汉彤烨</v>
      </c>
      <c r="G4431" s="338" t="str">
        <f ca="1">VLOOKUP(D4431,档案!A:B,2,FALSE)</f>
        <v>中信银行武汉东湖支行181028</v>
      </c>
      <c r="H4431" s="328">
        <f ca="1" t="shared" si="706"/>
        <v>45845</v>
      </c>
      <c r="I4431" s="344" t="str">
        <f ca="1" t="shared" si="707"/>
        <v>转武汉农商行</v>
      </c>
      <c r="J4431" s="344" t="str">
        <f ca="1" t="shared" si="708"/>
        <v>转出他行或提现</v>
      </c>
      <c r="K4431" s="345">
        <f ca="1" t="shared" si="709"/>
        <v>0</v>
      </c>
      <c r="L4431" s="345">
        <f ca="1" t="shared" si="710"/>
        <v>47000</v>
      </c>
      <c r="M4431" s="345">
        <f ca="1" t="shared" si="711"/>
        <v>239.370000000024</v>
      </c>
      <c r="N4431" s="345">
        <f ca="1" t="shared" si="712"/>
        <v>0</v>
      </c>
    </row>
    <row r="4432" ht="14.25" hidden="1" spans="1:14">
      <c r="A4432" s="334">
        <f>档案!A4431</f>
        <v>0</v>
      </c>
      <c r="B4432" s="334">
        <f ca="1" t="shared" si="705"/>
        <v>1</v>
      </c>
      <c r="D4432" s="334">
        <f ca="1" t="shared" si="713"/>
        <v>20</v>
      </c>
      <c r="E4432" s="327">
        <f ca="1" t="shared" si="714"/>
        <v>113</v>
      </c>
      <c r="F4432" s="327" t="str">
        <f ca="1">VLOOKUP(D4432,档案!A:C,3,FALSE)</f>
        <v>武汉彤烨</v>
      </c>
      <c r="G4432" s="338" t="str">
        <f ca="1">VLOOKUP(D4432,档案!A:B,2,FALSE)</f>
        <v>中信银行武汉东湖支行181028</v>
      </c>
      <c r="H4432" s="328">
        <f ca="1" t="shared" si="706"/>
        <v>45859</v>
      </c>
      <c r="I4432" s="344" t="str">
        <f ca="1" t="shared" si="707"/>
        <v>收到湖北中行转款</v>
      </c>
      <c r="J4432" s="344" t="str">
        <f ca="1" t="shared" si="708"/>
        <v>他行转入或存现</v>
      </c>
      <c r="K4432" s="345">
        <f ca="1" t="shared" si="709"/>
        <v>914.77</v>
      </c>
      <c r="L4432" s="345">
        <f ca="1" t="shared" si="710"/>
        <v>0</v>
      </c>
      <c r="M4432" s="345">
        <f ca="1" t="shared" si="711"/>
        <v>1154.14000000002</v>
      </c>
      <c r="N4432" s="345">
        <f ca="1" t="shared" si="712"/>
        <v>0</v>
      </c>
    </row>
    <row r="4433" ht="14.25" hidden="1" spans="1:14">
      <c r="A4433" s="334">
        <f>档案!A4432</f>
        <v>0</v>
      </c>
      <c r="B4433" s="334">
        <f ca="1" t="shared" si="705"/>
        <v>1</v>
      </c>
      <c r="D4433" s="334">
        <f ca="1" t="shared" si="713"/>
        <v>20</v>
      </c>
      <c r="E4433" s="327">
        <f ca="1" t="shared" si="714"/>
        <v>114</v>
      </c>
      <c r="F4433" s="327" t="str">
        <f ca="1">VLOOKUP(D4433,档案!A:C,3,FALSE)</f>
        <v>武汉彤烨</v>
      </c>
      <c r="G4433" s="338" t="str">
        <f ca="1">VLOOKUP(D4433,档案!A:B,2,FALSE)</f>
        <v>中信银行武汉东湖支行181028</v>
      </c>
      <c r="H4433" s="328">
        <f ca="1" t="shared" si="706"/>
        <v>45863</v>
      </c>
      <c r="I4433" s="344" t="str">
        <f ca="1" t="shared" si="707"/>
        <v>收到武汉彤烨建行转款</v>
      </c>
      <c r="J4433" s="344" t="str">
        <f ca="1" t="shared" si="708"/>
        <v>他行转入或存现</v>
      </c>
      <c r="K4433" s="345">
        <f ca="1" t="shared" si="709"/>
        <v>10</v>
      </c>
      <c r="L4433" s="345">
        <f ca="1" t="shared" si="710"/>
        <v>0</v>
      </c>
      <c r="M4433" s="345">
        <f ca="1" t="shared" si="711"/>
        <v>1164.14000000002</v>
      </c>
      <c r="N4433" s="345">
        <f ca="1" t="shared" si="712"/>
        <v>0</v>
      </c>
    </row>
    <row r="4434" ht="14.25" hidden="1" spans="1:14">
      <c r="A4434" s="334">
        <f>档案!A4433</f>
        <v>0</v>
      </c>
      <c r="B4434" s="334">
        <f ca="1" t="shared" si="705"/>
        <v>1</v>
      </c>
      <c r="D4434" s="334">
        <f ca="1" t="shared" si="713"/>
        <v>20</v>
      </c>
      <c r="E4434" s="327">
        <f ca="1" t="shared" si="714"/>
        <v>115</v>
      </c>
      <c r="F4434" s="327" t="str">
        <f ca="1">VLOOKUP(D4434,档案!A:C,3,FALSE)</f>
        <v>武汉彤烨</v>
      </c>
      <c r="G4434" s="338" t="str">
        <f ca="1">VLOOKUP(D4434,档案!A:B,2,FALSE)</f>
        <v>中信银行武汉东湖支行181028</v>
      </c>
      <c r="H4434" s="328">
        <f ca="1" t="shared" si="706"/>
        <v>45867</v>
      </c>
      <c r="I4434" s="344" t="str">
        <f ca="1" t="shared" si="707"/>
        <v>对公短信服务费</v>
      </c>
      <c r="J4434" s="344" t="str">
        <f ca="1" t="shared" si="708"/>
        <v>付日常费用</v>
      </c>
      <c r="K4434" s="345">
        <f ca="1" t="shared" si="709"/>
        <v>0</v>
      </c>
      <c r="L4434" s="345">
        <f ca="1" t="shared" si="710"/>
        <v>30</v>
      </c>
      <c r="M4434" s="345">
        <f ca="1" t="shared" si="711"/>
        <v>1134.14000000002</v>
      </c>
      <c r="N4434" s="345">
        <f ca="1" t="shared" si="712"/>
        <v>0</v>
      </c>
    </row>
    <row r="4435" ht="14.25" hidden="1" spans="1:14">
      <c r="A4435" s="334">
        <f>档案!A4434</f>
        <v>0</v>
      </c>
      <c r="B4435" s="334">
        <f ca="1" t="shared" si="705"/>
        <v>1</v>
      </c>
      <c r="D4435" s="334">
        <f ca="1" t="shared" si="713"/>
        <v>20</v>
      </c>
      <c r="E4435" s="327">
        <f ca="1" t="shared" si="714"/>
        <v>116</v>
      </c>
      <c r="F4435" s="327" t="str">
        <f ca="1">VLOOKUP(D4435,档案!A:C,3,FALSE)</f>
        <v>武汉彤烨</v>
      </c>
      <c r="G4435" s="338" t="str">
        <f ca="1">VLOOKUP(D4435,档案!A:B,2,FALSE)</f>
        <v>中信银行武汉东湖支行181028</v>
      </c>
      <c r="H4435" s="328">
        <f ca="1" t="shared" si="706"/>
        <v>45870</v>
      </c>
      <c r="I4435" s="344" t="str">
        <f ca="1" t="shared" si="707"/>
        <v>收到亚泰集团哈尔滨水泥有限公司维修费</v>
      </c>
      <c r="J4435" s="344" t="str">
        <f ca="1" t="shared" si="708"/>
        <v>营业回款</v>
      </c>
      <c r="K4435" s="345">
        <f ca="1" t="shared" si="709"/>
        <v>25000</v>
      </c>
      <c r="L4435" s="345">
        <f ca="1" t="shared" si="710"/>
        <v>0</v>
      </c>
      <c r="M4435" s="345">
        <f ca="1" t="shared" si="711"/>
        <v>26134.14</v>
      </c>
      <c r="N4435" s="345">
        <f ca="1" t="shared" si="712"/>
        <v>0</v>
      </c>
    </row>
    <row r="4436" ht="14.25" hidden="1" spans="1:14">
      <c r="A4436" s="334">
        <f>档案!A4435</f>
        <v>0</v>
      </c>
      <c r="B4436" s="334">
        <f ca="1" t="shared" si="705"/>
        <v>1</v>
      </c>
      <c r="D4436" s="334">
        <f ca="1" t="shared" si="713"/>
        <v>20</v>
      </c>
      <c r="E4436" s="327">
        <f ca="1" t="shared" si="714"/>
        <v>117</v>
      </c>
      <c r="F4436" s="327" t="str">
        <f ca="1">VLOOKUP(D4436,档案!A:C,3,FALSE)</f>
        <v>武汉彤烨</v>
      </c>
      <c r="G4436" s="338" t="str">
        <f ca="1">VLOOKUP(D4436,档案!A:B,2,FALSE)</f>
        <v>中信银行武汉东湖支行181028</v>
      </c>
      <c r="H4436" s="328">
        <f ca="1" t="shared" si="706"/>
        <v>45870</v>
      </c>
      <c r="I4436" s="344" t="str">
        <f ca="1" t="shared" si="707"/>
        <v>手续费</v>
      </c>
      <c r="J4436" s="344" t="str">
        <f ca="1" t="shared" si="708"/>
        <v>付日常费用</v>
      </c>
      <c r="K4436" s="345">
        <f ca="1" t="shared" si="709"/>
        <v>0</v>
      </c>
      <c r="L4436" s="345">
        <f ca="1" t="shared" si="710"/>
        <v>8.64</v>
      </c>
      <c r="M4436" s="345">
        <f ca="1" t="shared" si="711"/>
        <v>26125.5</v>
      </c>
      <c r="N4436" s="345">
        <f ca="1" t="shared" si="712"/>
        <v>0</v>
      </c>
    </row>
    <row r="4437" ht="14.25" hidden="1" spans="1:14">
      <c r="A4437" s="334">
        <f>档案!A4436</f>
        <v>0</v>
      </c>
      <c r="B4437" s="334">
        <f ca="1" t="shared" si="705"/>
        <v>1</v>
      </c>
      <c r="D4437" s="334">
        <f ca="1" t="shared" si="713"/>
        <v>20</v>
      </c>
      <c r="E4437" s="327">
        <f ca="1" t="shared" si="714"/>
        <v>118</v>
      </c>
      <c r="F4437" s="327" t="str">
        <f ca="1">VLOOKUP(D4437,档案!A:C,3,FALSE)</f>
        <v>武汉彤烨</v>
      </c>
      <c r="G4437" s="338" t="str">
        <f ca="1">VLOOKUP(D4437,档案!A:B,2,FALSE)</f>
        <v>中信银行武汉东湖支行181028</v>
      </c>
      <c r="H4437" s="328">
        <f ca="1" t="shared" si="706"/>
        <v>45874</v>
      </c>
      <c r="I4437" s="344" t="str">
        <f ca="1" t="shared" si="707"/>
        <v>发放汤卓宁2025.6月工资</v>
      </c>
      <c r="J4437" s="344" t="str">
        <f ca="1" t="shared" si="708"/>
        <v>付日常费用</v>
      </c>
      <c r="K4437" s="345">
        <f ca="1" t="shared" si="709"/>
        <v>0</v>
      </c>
      <c r="L4437" s="345">
        <f ca="1" t="shared" si="710"/>
        <v>4500</v>
      </c>
      <c r="M4437" s="345">
        <f ca="1" t="shared" si="711"/>
        <v>21625.5</v>
      </c>
      <c r="N4437" s="345">
        <f ca="1" t="shared" si="712"/>
        <v>0</v>
      </c>
    </row>
    <row r="4438" ht="14.25" hidden="1" spans="1:14">
      <c r="A4438" s="334">
        <f>档案!A4437</f>
        <v>0</v>
      </c>
      <c r="B4438" s="334">
        <f ca="1" t="shared" si="705"/>
        <v>1</v>
      </c>
      <c r="D4438" s="334">
        <f ca="1" t="shared" si="713"/>
        <v>20</v>
      </c>
      <c r="E4438" s="327">
        <f ca="1" t="shared" si="714"/>
        <v>119</v>
      </c>
      <c r="F4438" s="327" t="str">
        <f ca="1">VLOOKUP(D4438,档案!A:C,3,FALSE)</f>
        <v>武汉彤烨</v>
      </c>
      <c r="G4438" s="338" t="str">
        <f ca="1">VLOOKUP(D4438,档案!A:B,2,FALSE)</f>
        <v>中信银行武汉东湖支行181028</v>
      </c>
      <c r="H4438" s="328">
        <f ca="1" t="shared" si="706"/>
        <v>45874</v>
      </c>
      <c r="I4438" s="344" t="str">
        <f ca="1" t="shared" si="707"/>
        <v>发放范雅君2025.6月工资</v>
      </c>
      <c r="J4438" s="344" t="str">
        <f ca="1" t="shared" si="708"/>
        <v>付日常费用</v>
      </c>
      <c r="K4438" s="345">
        <f ca="1" t="shared" si="709"/>
        <v>0</v>
      </c>
      <c r="L4438" s="345">
        <f ca="1" t="shared" si="710"/>
        <v>4782.61</v>
      </c>
      <c r="M4438" s="345">
        <f ca="1" t="shared" si="711"/>
        <v>16842.89</v>
      </c>
      <c r="N4438" s="345">
        <f ca="1" t="shared" si="712"/>
        <v>0</v>
      </c>
    </row>
    <row r="4439" ht="14.25" hidden="1" spans="1:14">
      <c r="A4439" s="334">
        <f>档案!A4438</f>
        <v>0</v>
      </c>
      <c r="B4439" s="334">
        <f ca="1" t="shared" si="705"/>
        <v>1</v>
      </c>
      <c r="D4439" s="334">
        <f ca="1" t="shared" si="713"/>
        <v>20</v>
      </c>
      <c r="E4439" s="327">
        <f ca="1" t="shared" si="714"/>
        <v>120</v>
      </c>
      <c r="F4439" s="327" t="str">
        <f ca="1">VLOOKUP(D4439,档案!A:C,3,FALSE)</f>
        <v>武汉彤烨</v>
      </c>
      <c r="G4439" s="338" t="str">
        <f ca="1">VLOOKUP(D4439,档案!A:B,2,FALSE)</f>
        <v>中信银行武汉东湖支行181028</v>
      </c>
      <c r="H4439" s="328">
        <f ca="1" t="shared" si="706"/>
        <v>45874</v>
      </c>
      <c r="I4439" s="344" t="str">
        <f ca="1" t="shared" si="707"/>
        <v>发放张月2025.6月工资</v>
      </c>
      <c r="J4439" s="344" t="str">
        <f ca="1" t="shared" si="708"/>
        <v>付日常费用</v>
      </c>
      <c r="K4439" s="345">
        <f ca="1" t="shared" si="709"/>
        <v>0</v>
      </c>
      <c r="L4439" s="345">
        <f ca="1" t="shared" si="710"/>
        <v>3982.62</v>
      </c>
      <c r="M4439" s="345">
        <f ca="1" t="shared" si="711"/>
        <v>12860.27</v>
      </c>
      <c r="N4439" s="345">
        <f ca="1" t="shared" si="712"/>
        <v>0</v>
      </c>
    </row>
    <row r="4440" ht="14.25" hidden="1" spans="1:14">
      <c r="A4440" s="334">
        <f>档案!A4439</f>
        <v>0</v>
      </c>
      <c r="B4440" s="334">
        <f ca="1" t="shared" si="705"/>
        <v>1</v>
      </c>
      <c r="D4440" s="334">
        <f ca="1" t="shared" si="713"/>
        <v>20</v>
      </c>
      <c r="E4440" s="327">
        <f ca="1" t="shared" si="714"/>
        <v>121</v>
      </c>
      <c r="F4440" s="327" t="str">
        <f ca="1">VLOOKUP(D4440,档案!A:C,3,FALSE)</f>
        <v>武汉彤烨</v>
      </c>
      <c r="G4440" s="338" t="str">
        <f ca="1">VLOOKUP(D4440,档案!A:B,2,FALSE)</f>
        <v>中信银行武汉东湖支行181028</v>
      </c>
      <c r="H4440" s="328">
        <f ca="1" t="shared" si="706"/>
        <v>45875</v>
      </c>
      <c r="I4440" s="344" t="str">
        <f ca="1" t="shared" si="707"/>
        <v>发放陈姣姣2025.6月工资</v>
      </c>
      <c r="J4440" s="344" t="str">
        <f ca="1" t="shared" si="708"/>
        <v>付日常费用</v>
      </c>
      <c r="K4440" s="345">
        <f ca="1" t="shared" si="709"/>
        <v>0</v>
      </c>
      <c r="L4440" s="345">
        <f ca="1" t="shared" si="710"/>
        <v>2000</v>
      </c>
      <c r="M4440" s="345">
        <f ca="1" t="shared" si="711"/>
        <v>10860.27</v>
      </c>
      <c r="N4440" s="345">
        <f ca="1" t="shared" si="712"/>
        <v>0</v>
      </c>
    </row>
    <row r="4441" ht="14.25" hidden="1" spans="1:14">
      <c r="A4441" s="334">
        <f>档案!A4440</f>
        <v>0</v>
      </c>
      <c r="B4441" s="334">
        <f ca="1" t="shared" si="705"/>
        <v>1</v>
      </c>
      <c r="D4441" s="334">
        <f ca="1" t="shared" si="713"/>
        <v>20</v>
      </c>
      <c r="E4441" s="327">
        <f ca="1" t="shared" si="714"/>
        <v>122</v>
      </c>
      <c r="F4441" s="327" t="str">
        <f ca="1">VLOOKUP(D4441,档案!A:C,3,FALSE)</f>
        <v>武汉彤烨</v>
      </c>
      <c r="G4441" s="338" t="str">
        <f ca="1">VLOOKUP(D4441,档案!A:B,2,FALSE)</f>
        <v>中信银行武汉东湖支行181028</v>
      </c>
      <c r="H4441" s="328">
        <f ca="1" t="shared" si="706"/>
        <v>45877</v>
      </c>
      <c r="I4441" s="344" t="str">
        <f ca="1" t="shared" si="707"/>
        <v>发放熊金旺2025.6月工资（打给林柱生）</v>
      </c>
      <c r="J4441" s="344" t="str">
        <f ca="1" t="shared" si="708"/>
        <v>付日常费用</v>
      </c>
      <c r="K4441" s="345">
        <f ca="1" t="shared" si="709"/>
        <v>0</v>
      </c>
      <c r="L4441" s="345">
        <f ca="1" t="shared" si="710"/>
        <v>4500</v>
      </c>
      <c r="M4441" s="345">
        <f ca="1" t="shared" si="711"/>
        <v>6360.27000000003</v>
      </c>
      <c r="N4441" s="345">
        <f ca="1" t="shared" si="712"/>
        <v>0</v>
      </c>
    </row>
    <row r="4442" ht="14.25" hidden="1" spans="1:14">
      <c r="A4442" s="334">
        <f>档案!A4441</f>
        <v>0</v>
      </c>
      <c r="B4442" s="334">
        <f ca="1" t="shared" si="705"/>
        <v>1</v>
      </c>
      <c r="D4442" s="334">
        <f ca="1" t="shared" si="713"/>
        <v>20</v>
      </c>
      <c r="E4442" s="327">
        <f ca="1" t="shared" si="714"/>
        <v>123</v>
      </c>
      <c r="F4442" s="327" t="str">
        <f ca="1">VLOOKUP(D4442,档案!A:C,3,FALSE)</f>
        <v>武汉彤烨</v>
      </c>
      <c r="G4442" s="338" t="str">
        <f ca="1">VLOOKUP(D4442,档案!A:B,2,FALSE)</f>
        <v>中信银行武汉东湖支行181028</v>
      </c>
      <c r="H4442" s="328">
        <f ca="1" t="shared" si="706"/>
        <v>45877</v>
      </c>
      <c r="I4442" s="344" t="str">
        <f ca="1" t="shared" si="707"/>
        <v>发放王金娥2025.6月工资（打给林柱生）</v>
      </c>
      <c r="J4442" s="344" t="str">
        <f ca="1" t="shared" si="708"/>
        <v>付日常费用</v>
      </c>
      <c r="K4442" s="345">
        <f ca="1" t="shared" si="709"/>
        <v>0</v>
      </c>
      <c r="L4442" s="345">
        <f ca="1" t="shared" si="710"/>
        <v>4500</v>
      </c>
      <c r="M4442" s="345">
        <f ca="1" t="shared" si="711"/>
        <v>1860.27000000003</v>
      </c>
      <c r="N4442" s="345">
        <f ca="1" t="shared" si="712"/>
        <v>0</v>
      </c>
    </row>
    <row r="4443" ht="14.25" hidden="1" spans="1:14">
      <c r="A4443" s="334">
        <f>档案!A4442</f>
        <v>0</v>
      </c>
      <c r="B4443" s="334">
        <f ca="1" t="shared" si="705"/>
        <v>1</v>
      </c>
      <c r="D4443" s="334">
        <f ca="1" t="shared" si="713"/>
        <v>20</v>
      </c>
      <c r="E4443" s="327">
        <f ca="1" t="shared" si="714"/>
        <v>124</v>
      </c>
      <c r="F4443" s="327" t="str">
        <f ca="1">VLOOKUP(D4443,档案!A:C,3,FALSE)</f>
        <v>武汉彤烨</v>
      </c>
      <c r="G4443" s="338" t="str">
        <f ca="1">VLOOKUP(D4443,档案!A:B,2,FALSE)</f>
        <v>中信银行武汉东湖支行181028</v>
      </c>
      <c r="H4443" s="328">
        <f ca="1" t="shared" si="706"/>
        <v>45898</v>
      </c>
      <c r="I4443" s="344" t="str">
        <f ca="1" t="shared" si="707"/>
        <v>对公短信服务费</v>
      </c>
      <c r="J4443" s="344" t="str">
        <f ca="1" t="shared" si="708"/>
        <v>付日常费用</v>
      </c>
      <c r="K4443" s="345">
        <f ca="1" t="shared" si="709"/>
        <v>0</v>
      </c>
      <c r="L4443" s="345">
        <f ca="1" t="shared" si="710"/>
        <v>30</v>
      </c>
      <c r="M4443" s="345">
        <f ca="1" t="shared" si="711"/>
        <v>1830.27000000003</v>
      </c>
      <c r="N4443" s="345">
        <f ca="1" t="shared" si="712"/>
        <v>0</v>
      </c>
    </row>
    <row r="4444" ht="14.25" hidden="1" spans="1:14">
      <c r="A4444" s="334">
        <f>档案!A4443</f>
        <v>0</v>
      </c>
      <c r="B4444" s="334">
        <f ca="1" t="shared" si="705"/>
        <v>1</v>
      </c>
      <c r="D4444" s="334">
        <f ca="1" t="shared" si="713"/>
        <v>20</v>
      </c>
      <c r="E4444" s="327">
        <f ca="1" t="shared" si="714"/>
        <v>125</v>
      </c>
      <c r="F4444" s="327" t="str">
        <f ca="1">VLOOKUP(D4444,档案!A:C,3,FALSE)</f>
        <v>武汉彤烨</v>
      </c>
      <c r="G4444" s="338" t="str">
        <f ca="1">VLOOKUP(D4444,档案!A:B,2,FALSE)</f>
        <v>中信银行武汉东湖支行181028</v>
      </c>
      <c r="H4444" s="328">
        <f ca="1" t="shared" si="706"/>
        <v>45901</v>
      </c>
      <c r="I4444" s="344" t="str">
        <f ca="1" t="shared" si="707"/>
        <v>手续费</v>
      </c>
      <c r="J4444" s="344" t="str">
        <f ca="1" t="shared" si="708"/>
        <v>付日常费用</v>
      </c>
      <c r="K4444" s="345">
        <f ca="1" t="shared" si="709"/>
        <v>0</v>
      </c>
      <c r="L4444" s="345">
        <f ca="1" t="shared" si="710"/>
        <v>7.2</v>
      </c>
      <c r="M4444" s="345">
        <f ca="1" t="shared" si="711"/>
        <v>1823.07000000003</v>
      </c>
      <c r="N4444" s="345">
        <f ca="1" t="shared" si="712"/>
        <v>0</v>
      </c>
    </row>
    <row r="4445" ht="14.25" hidden="1" spans="1:14">
      <c r="A4445" s="334">
        <f>档案!A4444</f>
        <v>0</v>
      </c>
      <c r="B4445" s="334">
        <f ca="1" t="shared" si="705"/>
        <v>1</v>
      </c>
      <c r="D4445" s="334">
        <f ca="1" t="shared" si="713"/>
        <v>20</v>
      </c>
      <c r="E4445" s="327">
        <f ca="1" t="shared" si="714"/>
        <v>126</v>
      </c>
      <c r="F4445" s="327" t="str">
        <f ca="1">VLOOKUP(D4445,档案!A:C,3,FALSE)</f>
        <v>武汉彤烨</v>
      </c>
      <c r="G4445" s="338" t="str">
        <f ca="1">VLOOKUP(D4445,档案!A:B,2,FALSE)</f>
        <v>中信银行武汉东湖支行181028</v>
      </c>
      <c r="H4445" s="328">
        <f ca="1" t="shared" si="706"/>
        <v>45901</v>
      </c>
      <c r="I4445" s="344" t="str">
        <f ca="1" t="shared" si="707"/>
        <v>手续费</v>
      </c>
      <c r="J4445" s="344" t="str">
        <f ca="1" t="shared" si="708"/>
        <v>付日常费用</v>
      </c>
      <c r="K4445" s="345">
        <f ca="1" t="shared" si="709"/>
        <v>0</v>
      </c>
      <c r="L4445" s="345">
        <f ca="1" t="shared" si="710"/>
        <v>4.32</v>
      </c>
      <c r="M4445" s="345">
        <f ca="1" t="shared" si="711"/>
        <v>1818.75000000003</v>
      </c>
      <c r="N4445" s="345">
        <f ca="1" t="shared" si="712"/>
        <v>0</v>
      </c>
    </row>
    <row r="4446" ht="14.25" hidden="1" spans="1:14">
      <c r="A4446" s="334">
        <f>档案!A4445</f>
        <v>0</v>
      </c>
      <c r="B4446" s="334">
        <f ca="1" t="shared" si="705"/>
        <v>1</v>
      </c>
      <c r="D4446" s="334">
        <f ca="1" t="shared" si="713"/>
        <v>20</v>
      </c>
      <c r="E4446" s="327">
        <f ca="1" t="shared" si="714"/>
        <v>127</v>
      </c>
      <c r="F4446" s="327" t="str">
        <f ca="1">VLOOKUP(D4446,档案!A:C,3,FALSE)</f>
        <v>武汉彤烨</v>
      </c>
      <c r="G4446" s="338" t="str">
        <f ca="1">VLOOKUP(D4446,档案!A:B,2,FALSE)</f>
        <v>中信银行武汉东湖支行181028</v>
      </c>
      <c r="H4446" s="328">
        <f ca="1" t="shared" si="706"/>
        <v>45902</v>
      </c>
      <c r="I4446" s="344" t="str">
        <f ca="1" t="shared" si="707"/>
        <v>收到支付宝（中国）网络技术有限公司转来验证款</v>
      </c>
      <c r="J4446" s="344" t="str">
        <f ca="1" t="shared" si="708"/>
        <v>其他收款</v>
      </c>
      <c r="K4446" s="345">
        <f ca="1" t="shared" si="709"/>
        <v>0.03</v>
      </c>
      <c r="L4446" s="345">
        <f ca="1" t="shared" si="710"/>
        <v>0</v>
      </c>
      <c r="M4446" s="345">
        <f ca="1" t="shared" si="711"/>
        <v>1818.78000000003</v>
      </c>
      <c r="N4446" s="345">
        <f ca="1" t="shared" si="712"/>
        <v>0</v>
      </c>
    </row>
    <row r="4447" ht="14.25" hidden="1" spans="1:14">
      <c r="A4447" s="334">
        <f>档案!A4446</f>
        <v>0</v>
      </c>
      <c r="B4447" s="334">
        <f ca="1" t="shared" si="705"/>
        <v>1</v>
      </c>
      <c r="D4447" s="334">
        <f ca="1" t="shared" si="713"/>
        <v>20</v>
      </c>
      <c r="E4447" s="327">
        <f ca="1" t="shared" si="714"/>
        <v>128</v>
      </c>
      <c r="F4447" s="327" t="str">
        <f ca="1">VLOOKUP(D4447,档案!A:C,3,FALSE)</f>
        <v>武汉彤烨</v>
      </c>
      <c r="G4447" s="338" t="str">
        <f ca="1">VLOOKUP(D4447,档案!A:B,2,FALSE)</f>
        <v>中信银行武汉东湖支行181028</v>
      </c>
      <c r="H4447" s="328">
        <f ca="1" t="shared" si="706"/>
        <v>45902</v>
      </c>
      <c r="I4447" s="344" t="str">
        <f ca="1" t="shared" si="707"/>
        <v>收到湖北邮政转款</v>
      </c>
      <c r="J4447" s="344" t="str">
        <f ca="1" t="shared" si="708"/>
        <v>他行转入或存现</v>
      </c>
      <c r="K4447" s="345">
        <f ca="1" t="shared" si="709"/>
        <v>500000</v>
      </c>
      <c r="L4447" s="345">
        <f ca="1" t="shared" si="710"/>
        <v>0</v>
      </c>
      <c r="M4447" s="345">
        <f ca="1" t="shared" si="711"/>
        <v>501818.78</v>
      </c>
      <c r="N4447" s="345">
        <f ca="1" t="shared" si="712"/>
        <v>0</v>
      </c>
    </row>
    <row r="4448" ht="14.25" hidden="1" spans="1:14">
      <c r="A4448" s="334">
        <f>档案!A4447</f>
        <v>0</v>
      </c>
      <c r="B4448" s="334">
        <f ca="1" t="shared" si="705"/>
        <v>1</v>
      </c>
      <c r="D4448" s="334">
        <f ca="1" t="shared" si="713"/>
        <v>20</v>
      </c>
      <c r="E4448" s="327">
        <f ca="1" t="shared" si="714"/>
        <v>129</v>
      </c>
      <c r="F4448" s="327" t="str">
        <f ca="1">VLOOKUP(D4448,档案!A:C,3,FALSE)</f>
        <v>武汉彤烨</v>
      </c>
      <c r="G4448" s="338" t="str">
        <f ca="1">VLOOKUP(D4448,档案!A:B,2,FALSE)</f>
        <v>中信银行武汉东湖支行181028</v>
      </c>
      <c r="H4448" s="328">
        <f ca="1" t="shared" si="706"/>
        <v>45902</v>
      </c>
      <c r="I4448" s="344" t="str">
        <f ca="1" t="shared" si="707"/>
        <v>转武汉农商行</v>
      </c>
      <c r="J4448" s="344" t="str">
        <f ca="1" t="shared" si="708"/>
        <v>转出他行或提现</v>
      </c>
      <c r="K4448" s="345">
        <f ca="1" t="shared" si="709"/>
        <v>0</v>
      </c>
      <c r="L4448" s="345">
        <f ca="1" t="shared" si="710"/>
        <v>500000</v>
      </c>
      <c r="M4448" s="345">
        <f ca="1" t="shared" si="711"/>
        <v>1818.78000000003</v>
      </c>
      <c r="N4448" s="345">
        <f ca="1" t="shared" si="712"/>
        <v>0</v>
      </c>
    </row>
    <row r="4449" ht="14.25" hidden="1" spans="1:14">
      <c r="A4449" s="334">
        <f>档案!A4448</f>
        <v>0</v>
      </c>
      <c r="B4449" s="334">
        <f ca="1" t="shared" si="705"/>
        <v>1</v>
      </c>
      <c r="D4449" s="334">
        <f ca="1" t="shared" si="713"/>
        <v>20</v>
      </c>
      <c r="E4449" s="327">
        <f ca="1" t="shared" si="714"/>
        <v>130</v>
      </c>
      <c r="F4449" s="327" t="str">
        <f ca="1">VLOOKUP(D4449,档案!A:C,3,FALSE)</f>
        <v>武汉彤烨</v>
      </c>
      <c r="G4449" s="338" t="str">
        <f ca="1">VLOOKUP(D4449,档案!A:B,2,FALSE)</f>
        <v>中信银行武汉东湖支行181028</v>
      </c>
      <c r="H4449" s="328">
        <f ca="1" t="shared" si="706"/>
        <v>45902</v>
      </c>
      <c r="I4449" s="344" t="str">
        <f ca="1" t="shared" si="707"/>
        <v>收到湖北邮政转款</v>
      </c>
      <c r="J4449" s="344" t="str">
        <f ca="1" t="shared" si="708"/>
        <v>他行转入或存现</v>
      </c>
      <c r="K4449" s="345">
        <f ca="1" t="shared" si="709"/>
        <v>1800000</v>
      </c>
      <c r="L4449" s="345">
        <f ca="1" t="shared" si="710"/>
        <v>0</v>
      </c>
      <c r="M4449" s="345">
        <f ca="1" t="shared" si="711"/>
        <v>1801818.78</v>
      </c>
      <c r="N4449" s="345">
        <f ca="1" t="shared" si="712"/>
        <v>0</v>
      </c>
    </row>
    <row r="4450" ht="14.25" hidden="1" spans="1:14">
      <c r="A4450" s="334">
        <f>档案!A4449</f>
        <v>0</v>
      </c>
      <c r="B4450" s="334">
        <f ca="1" t="shared" si="705"/>
        <v>1</v>
      </c>
      <c r="D4450" s="334">
        <f ca="1" t="shared" si="713"/>
        <v>20</v>
      </c>
      <c r="E4450" s="327">
        <f ca="1" t="shared" si="714"/>
        <v>131</v>
      </c>
      <c r="F4450" s="327" t="str">
        <f ca="1">VLOOKUP(D4450,档案!A:C,3,FALSE)</f>
        <v>武汉彤烨</v>
      </c>
      <c r="G4450" s="338" t="str">
        <f ca="1">VLOOKUP(D4450,档案!A:B,2,FALSE)</f>
        <v>中信银行武汉东湖支行181028</v>
      </c>
      <c r="H4450" s="328">
        <f ca="1" t="shared" si="706"/>
        <v>45902</v>
      </c>
      <c r="I4450" s="344" t="str">
        <f ca="1" t="shared" si="707"/>
        <v>收到湖北邮政转款</v>
      </c>
      <c r="J4450" s="344" t="str">
        <f ca="1" t="shared" si="708"/>
        <v>他行转入或存现</v>
      </c>
      <c r="K4450" s="345">
        <f ca="1" t="shared" si="709"/>
        <v>1700000</v>
      </c>
      <c r="L4450" s="345">
        <f ca="1" t="shared" si="710"/>
        <v>0</v>
      </c>
      <c r="M4450" s="345">
        <f ca="1" t="shared" si="711"/>
        <v>3501818.78</v>
      </c>
      <c r="N4450" s="345">
        <f ca="1" t="shared" si="712"/>
        <v>0</v>
      </c>
    </row>
    <row r="4451" ht="14.25" hidden="1" spans="1:14">
      <c r="A4451" s="334">
        <f>档案!A4450</f>
        <v>0</v>
      </c>
      <c r="B4451" s="334">
        <f ca="1" t="shared" si="705"/>
        <v>1</v>
      </c>
      <c r="D4451" s="334">
        <f ca="1" t="shared" si="713"/>
        <v>20</v>
      </c>
      <c r="E4451" s="327">
        <f ca="1" t="shared" si="714"/>
        <v>132</v>
      </c>
      <c r="F4451" s="327" t="str">
        <f ca="1">VLOOKUP(D4451,档案!A:C,3,FALSE)</f>
        <v>武汉彤烨</v>
      </c>
      <c r="G4451" s="338" t="str">
        <f ca="1">VLOOKUP(D4451,档案!A:B,2,FALSE)</f>
        <v>中信银行武汉东湖支行181028</v>
      </c>
      <c r="H4451" s="328">
        <f ca="1" t="shared" si="706"/>
        <v>45902</v>
      </c>
      <c r="I4451" s="344" t="str">
        <f ca="1" t="shared" si="707"/>
        <v>转武汉浦发</v>
      </c>
      <c r="J4451" s="344" t="str">
        <f ca="1" t="shared" si="708"/>
        <v>转出他行或提现</v>
      </c>
      <c r="K4451" s="345">
        <f ca="1" t="shared" si="709"/>
        <v>0</v>
      </c>
      <c r="L4451" s="345">
        <f ca="1" t="shared" si="710"/>
        <v>1700000</v>
      </c>
      <c r="M4451" s="345">
        <f ca="1" t="shared" si="711"/>
        <v>1801818.78</v>
      </c>
      <c r="N4451" s="345">
        <f ca="1" t="shared" si="712"/>
        <v>0</v>
      </c>
    </row>
    <row r="4452" ht="14.25" hidden="1" spans="1:14">
      <c r="A4452" s="334">
        <f>档案!A4451</f>
        <v>0</v>
      </c>
      <c r="B4452" s="334">
        <f ca="1" t="shared" si="705"/>
        <v>1</v>
      </c>
      <c r="D4452" s="334">
        <f ca="1" t="shared" si="713"/>
        <v>20</v>
      </c>
      <c r="E4452" s="327">
        <f ca="1" t="shared" si="714"/>
        <v>133</v>
      </c>
      <c r="F4452" s="327" t="str">
        <f ca="1">VLOOKUP(D4452,档案!A:C,3,FALSE)</f>
        <v>武汉彤烨</v>
      </c>
      <c r="G4452" s="338" t="str">
        <f ca="1">VLOOKUP(D4452,档案!A:B,2,FALSE)</f>
        <v>中信银行武汉东湖支行181028</v>
      </c>
      <c r="H4452" s="328">
        <f ca="1" t="shared" si="706"/>
        <v>45902</v>
      </c>
      <c r="I4452" s="344" t="str">
        <f ca="1" t="shared" si="707"/>
        <v>转武汉浦发</v>
      </c>
      <c r="J4452" s="344" t="str">
        <f ca="1" t="shared" si="708"/>
        <v>转出他行或提现</v>
      </c>
      <c r="K4452" s="345">
        <f ca="1" t="shared" si="709"/>
        <v>0</v>
      </c>
      <c r="L4452" s="345">
        <f ca="1" t="shared" si="710"/>
        <v>1800000</v>
      </c>
      <c r="M4452" s="345">
        <f ca="1" t="shared" si="711"/>
        <v>1818.78000000026</v>
      </c>
      <c r="N4452" s="345">
        <f ca="1" t="shared" si="712"/>
        <v>0</v>
      </c>
    </row>
    <row r="4453" ht="14.25" hidden="1" spans="1:14">
      <c r="A4453" s="334">
        <f>档案!A4452</f>
        <v>0</v>
      </c>
      <c r="B4453" s="334">
        <f ca="1" t="shared" si="705"/>
        <v>1</v>
      </c>
      <c r="D4453" s="334">
        <f ca="1" t="shared" si="713"/>
        <v>20</v>
      </c>
      <c r="E4453" s="327">
        <f ca="1" t="shared" si="714"/>
        <v>134</v>
      </c>
      <c r="F4453" s="327" t="str">
        <f ca="1">VLOOKUP(D4453,档案!A:C,3,FALSE)</f>
        <v>武汉彤烨</v>
      </c>
      <c r="G4453" s="338" t="str">
        <f ca="1">VLOOKUP(D4453,档案!A:B,2,FALSE)</f>
        <v>中信银行武汉东湖支行181028</v>
      </c>
      <c r="H4453" s="328">
        <f ca="1" t="shared" si="706"/>
        <v>45903</v>
      </c>
      <c r="I4453" s="344" t="str">
        <f ca="1" t="shared" si="707"/>
        <v>收到湖北邮政转款</v>
      </c>
      <c r="J4453" s="344" t="str">
        <f ca="1" t="shared" si="708"/>
        <v>他行转入或存现</v>
      </c>
      <c r="K4453" s="345">
        <f ca="1" t="shared" si="709"/>
        <v>1600000</v>
      </c>
      <c r="L4453" s="345">
        <f ca="1" t="shared" si="710"/>
        <v>0</v>
      </c>
      <c r="M4453" s="345">
        <f ca="1" t="shared" si="711"/>
        <v>1601818.78</v>
      </c>
      <c r="N4453" s="345">
        <f ca="1" t="shared" si="712"/>
        <v>0</v>
      </c>
    </row>
    <row r="4454" ht="14.25" hidden="1" spans="1:14">
      <c r="A4454" s="334">
        <f>档案!A4453</f>
        <v>0</v>
      </c>
      <c r="B4454" s="334">
        <f ca="1" t="shared" si="705"/>
        <v>1</v>
      </c>
      <c r="D4454" s="334">
        <f ca="1" t="shared" si="713"/>
        <v>20</v>
      </c>
      <c r="E4454" s="327">
        <f ca="1" t="shared" si="714"/>
        <v>135</v>
      </c>
      <c r="F4454" s="327" t="str">
        <f ca="1">VLOOKUP(D4454,档案!A:C,3,FALSE)</f>
        <v>武汉彤烨</v>
      </c>
      <c r="G4454" s="338" t="str">
        <f ca="1">VLOOKUP(D4454,档案!A:B,2,FALSE)</f>
        <v>中信银行武汉东湖支行181028</v>
      </c>
      <c r="H4454" s="328">
        <f ca="1" t="shared" si="706"/>
        <v>45903</v>
      </c>
      <c r="I4454" s="344" t="str">
        <f ca="1" t="shared" si="707"/>
        <v>收到湖北邮政转款</v>
      </c>
      <c r="J4454" s="344" t="str">
        <f ca="1" t="shared" si="708"/>
        <v>他行转入或存现</v>
      </c>
      <c r="K4454" s="345">
        <f ca="1" t="shared" si="709"/>
        <v>1900000</v>
      </c>
      <c r="L4454" s="345">
        <f ca="1" t="shared" si="710"/>
        <v>0</v>
      </c>
      <c r="M4454" s="345">
        <f ca="1" t="shared" si="711"/>
        <v>3501818.78</v>
      </c>
      <c r="N4454" s="345">
        <f ca="1" t="shared" si="712"/>
        <v>0</v>
      </c>
    </row>
    <row r="4455" ht="14.25" hidden="1" spans="1:14">
      <c r="A4455" s="334">
        <f>档案!A4454</f>
        <v>0</v>
      </c>
      <c r="B4455" s="334">
        <f ca="1" t="shared" si="705"/>
        <v>1</v>
      </c>
      <c r="D4455" s="334">
        <f ca="1" t="shared" si="713"/>
        <v>20</v>
      </c>
      <c r="E4455" s="327">
        <f ca="1" t="shared" si="714"/>
        <v>136</v>
      </c>
      <c r="F4455" s="327" t="str">
        <f ca="1">VLOOKUP(D4455,档案!A:C,3,FALSE)</f>
        <v>武汉彤烨</v>
      </c>
      <c r="G4455" s="338" t="str">
        <f ca="1">VLOOKUP(D4455,档案!A:B,2,FALSE)</f>
        <v>中信银行武汉东湖支行181028</v>
      </c>
      <c r="H4455" s="328">
        <f ca="1" t="shared" si="706"/>
        <v>45903</v>
      </c>
      <c r="I4455" s="344" t="str">
        <f ca="1" t="shared" si="707"/>
        <v>转武汉华夏</v>
      </c>
      <c r="J4455" s="344" t="str">
        <f ca="1" t="shared" si="708"/>
        <v>转出他行或提现</v>
      </c>
      <c r="K4455" s="345">
        <f ca="1" t="shared" si="709"/>
        <v>0</v>
      </c>
      <c r="L4455" s="345">
        <f ca="1" t="shared" si="710"/>
        <v>1500000</v>
      </c>
      <c r="M4455" s="345">
        <f ca="1" t="shared" si="711"/>
        <v>2001818.78</v>
      </c>
      <c r="N4455" s="345">
        <f ca="1" t="shared" si="712"/>
        <v>0</v>
      </c>
    </row>
    <row r="4456" ht="14.25" hidden="1" spans="1:14">
      <c r="A4456" s="334">
        <f>档案!A4455</f>
        <v>0</v>
      </c>
      <c r="B4456" s="334">
        <f ca="1" t="shared" si="705"/>
        <v>1</v>
      </c>
      <c r="D4456" s="334">
        <f ca="1" t="shared" si="713"/>
        <v>20</v>
      </c>
      <c r="E4456" s="327">
        <f ca="1" t="shared" si="714"/>
        <v>137</v>
      </c>
      <c r="F4456" s="327" t="str">
        <f ca="1">VLOOKUP(D4456,档案!A:C,3,FALSE)</f>
        <v>武汉彤烨</v>
      </c>
      <c r="G4456" s="338" t="str">
        <f ca="1">VLOOKUP(D4456,档案!A:B,2,FALSE)</f>
        <v>中信银行武汉东湖支行181028</v>
      </c>
      <c r="H4456" s="328">
        <f ca="1" t="shared" si="706"/>
        <v>45903</v>
      </c>
      <c r="I4456" s="344" t="str">
        <f ca="1" t="shared" si="707"/>
        <v>转武汉浦发</v>
      </c>
      <c r="J4456" s="344" t="str">
        <f ca="1" t="shared" si="708"/>
        <v>转出他行或提现</v>
      </c>
      <c r="K4456" s="345">
        <f ca="1" t="shared" si="709"/>
        <v>0</v>
      </c>
      <c r="L4456" s="345">
        <v>290</v>
      </c>
      <c r="M4456" s="345">
        <f ca="1" t="shared" si="711"/>
        <v>1818.78000000026</v>
      </c>
      <c r="N4456" s="345">
        <f ca="1" t="shared" si="712"/>
        <v>0</v>
      </c>
    </row>
    <row r="4457" ht="14.25" hidden="1" spans="1:14">
      <c r="A4457" s="334">
        <f>档案!A4456</f>
        <v>0</v>
      </c>
      <c r="B4457" s="334">
        <f ca="1" t="shared" si="705"/>
        <v>1</v>
      </c>
      <c r="D4457" s="334">
        <f ca="1" t="shared" si="713"/>
        <v>20</v>
      </c>
      <c r="E4457" s="327">
        <f ca="1" t="shared" si="714"/>
        <v>138</v>
      </c>
      <c r="F4457" s="327" t="str">
        <f ca="1">VLOOKUP(D4457,档案!A:C,3,FALSE)</f>
        <v>武汉彤烨</v>
      </c>
      <c r="G4457" s="338" t="str">
        <f ca="1">VLOOKUP(D4457,档案!A:B,2,FALSE)</f>
        <v>中信银行武汉东湖支行181028</v>
      </c>
      <c r="H4457" s="328">
        <f ca="1" t="shared" si="706"/>
        <v>45903</v>
      </c>
      <c r="I4457" s="344" t="str">
        <f ca="1" t="shared" si="707"/>
        <v>收到湖北邮政转款</v>
      </c>
      <c r="J4457" s="344" t="str">
        <f ca="1" t="shared" si="708"/>
        <v>他行转入或存现</v>
      </c>
      <c r="K4457" s="345">
        <f ca="1" t="shared" si="709"/>
        <v>1900000</v>
      </c>
      <c r="L4457" s="345">
        <f ca="1" t="shared" si="710"/>
        <v>0</v>
      </c>
      <c r="M4457" s="345">
        <f ca="1" t="shared" si="711"/>
        <v>1901818.78</v>
      </c>
      <c r="N4457" s="345">
        <f ca="1" t="shared" si="712"/>
        <v>0</v>
      </c>
    </row>
    <row r="4458" ht="14.25" hidden="1" spans="1:14">
      <c r="A4458" s="334">
        <f>档案!A4457</f>
        <v>0</v>
      </c>
      <c r="B4458" s="334">
        <f ca="1" t="shared" si="705"/>
        <v>1</v>
      </c>
      <c r="D4458" s="334">
        <f ca="1" t="shared" si="713"/>
        <v>20</v>
      </c>
      <c r="E4458" s="327">
        <f ca="1" t="shared" si="714"/>
        <v>139</v>
      </c>
      <c r="F4458" s="327" t="str">
        <f ca="1">VLOOKUP(D4458,档案!A:C,3,FALSE)</f>
        <v>武汉彤烨</v>
      </c>
      <c r="G4458" s="338" t="str">
        <f ca="1">VLOOKUP(D4458,档案!A:B,2,FALSE)</f>
        <v>中信银行武汉东湖支行181028</v>
      </c>
      <c r="H4458" s="328">
        <f ca="1" t="shared" si="706"/>
        <v>45903</v>
      </c>
      <c r="I4458" s="344" t="str">
        <f ca="1" t="shared" si="707"/>
        <v>收到湖北邮政转款</v>
      </c>
      <c r="J4458" s="344" t="str">
        <f ca="1" t="shared" si="708"/>
        <v>他行转入或存现</v>
      </c>
      <c r="K4458" s="345">
        <f ca="1" t="shared" si="709"/>
        <v>1600000</v>
      </c>
      <c r="L4458" s="345">
        <f ca="1" t="shared" si="710"/>
        <v>0</v>
      </c>
      <c r="M4458" s="345">
        <f ca="1" t="shared" si="711"/>
        <v>3501818.78</v>
      </c>
      <c r="N4458" s="345">
        <f ca="1" t="shared" si="712"/>
        <v>0</v>
      </c>
    </row>
    <row r="4459" ht="14.25" hidden="1" spans="1:14">
      <c r="A4459" s="334">
        <f>档案!A4458</f>
        <v>0</v>
      </c>
      <c r="B4459" s="334">
        <f ca="1" t="shared" si="705"/>
        <v>1</v>
      </c>
      <c r="D4459" s="334">
        <f ca="1" t="shared" si="713"/>
        <v>20</v>
      </c>
      <c r="E4459" s="327">
        <f ca="1" t="shared" si="714"/>
        <v>140</v>
      </c>
      <c r="F4459" s="327" t="str">
        <f ca="1">VLOOKUP(D4459,档案!A:C,3,FALSE)</f>
        <v>武汉彤烨</v>
      </c>
      <c r="G4459" s="338" t="str">
        <f ca="1">VLOOKUP(D4459,档案!A:B,2,FALSE)</f>
        <v>中信银行武汉东湖支行181028</v>
      </c>
      <c r="H4459" s="328">
        <f ca="1" t="shared" si="706"/>
        <v>45903</v>
      </c>
      <c r="I4459" s="344" t="str">
        <f ca="1" t="shared" si="707"/>
        <v>转武汉华夏</v>
      </c>
      <c r="J4459" s="344" t="str">
        <f ca="1" t="shared" si="708"/>
        <v>转出他行或提现</v>
      </c>
      <c r="K4459" s="345">
        <f ca="1" t="shared" si="709"/>
        <v>0</v>
      </c>
      <c r="L4459" s="345">
        <f ca="1" t="shared" si="710"/>
        <v>1850000</v>
      </c>
      <c r="M4459" s="345">
        <f ca="1" t="shared" si="711"/>
        <v>1651818.78</v>
      </c>
      <c r="N4459" s="345">
        <f ca="1" t="shared" si="712"/>
        <v>0</v>
      </c>
    </row>
    <row r="4460" ht="14.25" hidden="1" spans="1:14">
      <c r="A4460" s="334">
        <f>档案!A4459</f>
        <v>0</v>
      </c>
      <c r="B4460" s="334">
        <f ca="1" t="shared" si="705"/>
        <v>1</v>
      </c>
      <c r="D4460" s="334">
        <f ca="1" t="shared" si="713"/>
        <v>20</v>
      </c>
      <c r="E4460" s="327">
        <f ca="1" t="shared" si="714"/>
        <v>141</v>
      </c>
      <c r="F4460" s="327" t="str">
        <f ca="1">VLOOKUP(D4460,档案!A:C,3,FALSE)</f>
        <v>武汉彤烨</v>
      </c>
      <c r="G4460" s="338" t="str">
        <f ca="1">VLOOKUP(D4460,档案!A:B,2,FALSE)</f>
        <v>中信银行武汉东湖支行181028</v>
      </c>
      <c r="H4460" s="328">
        <f ca="1" t="shared" si="706"/>
        <v>45903</v>
      </c>
      <c r="I4460" s="344" t="str">
        <f ca="1" t="shared" si="707"/>
        <v>转武汉浦发</v>
      </c>
      <c r="J4460" s="344" t="str">
        <f ca="1" t="shared" si="708"/>
        <v>转出他行或提现</v>
      </c>
      <c r="K4460" s="345">
        <f ca="1" t="shared" si="709"/>
        <v>0</v>
      </c>
      <c r="L4460" s="345">
        <f ca="1" t="shared" si="710"/>
        <v>1650000</v>
      </c>
      <c r="M4460" s="345">
        <f ca="1" t="shared" si="711"/>
        <v>1818.78000000026</v>
      </c>
      <c r="N4460" s="345">
        <f ca="1" t="shared" si="712"/>
        <v>0</v>
      </c>
    </row>
    <row r="4461" ht="14.25" hidden="1" spans="1:14">
      <c r="A4461" s="334">
        <f>档案!A4460</f>
        <v>0</v>
      </c>
      <c r="B4461" s="334">
        <f ca="1" t="shared" si="705"/>
        <v>1</v>
      </c>
      <c r="D4461" s="334">
        <f ca="1" t="shared" si="713"/>
        <v>20</v>
      </c>
      <c r="E4461" s="327">
        <f ca="1" t="shared" si="714"/>
        <v>142</v>
      </c>
      <c r="F4461" s="327" t="str">
        <f ca="1">VLOOKUP(D4461,档案!A:C,3,FALSE)</f>
        <v>武汉彤烨</v>
      </c>
      <c r="G4461" s="338" t="str">
        <f ca="1">VLOOKUP(D4461,档案!A:B,2,FALSE)</f>
        <v>中信银行武汉东湖支行181028</v>
      </c>
      <c r="H4461" s="328">
        <f ca="1" t="shared" si="706"/>
        <v>45904</v>
      </c>
      <c r="I4461" s="344" t="str">
        <f ca="1" t="shared" si="707"/>
        <v>收到湖北邮政转款</v>
      </c>
      <c r="J4461" s="344" t="str">
        <f ca="1" t="shared" si="708"/>
        <v>他行转入或存现</v>
      </c>
      <c r="K4461" s="345">
        <f ca="1" t="shared" si="709"/>
        <v>1500000</v>
      </c>
      <c r="L4461" s="345">
        <f ca="1" t="shared" si="710"/>
        <v>0</v>
      </c>
      <c r="M4461" s="345">
        <f ca="1" t="shared" si="711"/>
        <v>1501818.78</v>
      </c>
      <c r="N4461" s="345">
        <f ca="1" t="shared" si="712"/>
        <v>0</v>
      </c>
    </row>
    <row r="4462" ht="14.25" hidden="1" spans="1:14">
      <c r="A4462" s="334">
        <f>档案!A4461</f>
        <v>0</v>
      </c>
      <c r="B4462" s="334">
        <f ca="1" t="shared" si="705"/>
        <v>1</v>
      </c>
      <c r="D4462" s="334">
        <f ca="1" t="shared" si="713"/>
        <v>20</v>
      </c>
      <c r="E4462" s="327">
        <f ca="1" t="shared" si="714"/>
        <v>143</v>
      </c>
      <c r="F4462" s="327" t="str">
        <f ca="1">VLOOKUP(D4462,档案!A:C,3,FALSE)</f>
        <v>武汉彤烨</v>
      </c>
      <c r="G4462" s="338" t="str">
        <f ca="1">VLOOKUP(D4462,档案!A:B,2,FALSE)</f>
        <v>中信银行武汉东湖支行181028</v>
      </c>
      <c r="H4462" s="328">
        <f ca="1" t="shared" si="706"/>
        <v>45904</v>
      </c>
      <c r="I4462" s="344" t="str">
        <f ca="1" t="shared" si="707"/>
        <v>转湖北岚丹中信</v>
      </c>
      <c r="J4462" s="344" t="str">
        <f ca="1" t="shared" si="708"/>
        <v>转出他行或提现</v>
      </c>
      <c r="K4462" s="345">
        <f ca="1" t="shared" si="709"/>
        <v>0</v>
      </c>
      <c r="L4462" s="345">
        <f ca="1" t="shared" si="710"/>
        <v>1500000</v>
      </c>
      <c r="M4462" s="345">
        <f ca="1" t="shared" si="711"/>
        <v>1818.78000000026</v>
      </c>
      <c r="N4462" s="345">
        <f ca="1" t="shared" si="712"/>
        <v>0</v>
      </c>
    </row>
    <row r="4463" ht="14.25" hidden="1" spans="1:14">
      <c r="A4463" s="334">
        <f>档案!A4462</f>
        <v>0</v>
      </c>
      <c r="B4463" s="334">
        <f ca="1" t="shared" si="705"/>
        <v>1</v>
      </c>
      <c r="D4463" s="334">
        <f ca="1" t="shared" si="713"/>
        <v>20</v>
      </c>
      <c r="E4463" s="327">
        <f ca="1" t="shared" si="714"/>
        <v>144</v>
      </c>
      <c r="F4463" s="327" t="str">
        <f ca="1">VLOOKUP(D4463,档案!A:C,3,FALSE)</f>
        <v>武汉彤烨</v>
      </c>
      <c r="G4463" s="338" t="str">
        <f ca="1">VLOOKUP(D4463,档案!A:B,2,FALSE)</f>
        <v>中信银行武汉东湖支行181028</v>
      </c>
      <c r="H4463" s="328">
        <f ca="1" t="shared" si="706"/>
        <v>45904</v>
      </c>
      <c r="I4463" s="344" t="str">
        <f ca="1" t="shared" si="707"/>
        <v>收到湖北邮政转款</v>
      </c>
      <c r="J4463" s="344" t="str">
        <f ca="1" t="shared" si="708"/>
        <v>他行转入或存现</v>
      </c>
      <c r="K4463" s="345">
        <f ca="1" t="shared" si="709"/>
        <v>750000</v>
      </c>
      <c r="L4463" s="345">
        <f ca="1" t="shared" si="710"/>
        <v>0</v>
      </c>
      <c r="M4463" s="345">
        <f ca="1" t="shared" si="711"/>
        <v>751818.78</v>
      </c>
      <c r="N4463" s="345">
        <f ca="1" t="shared" si="712"/>
        <v>0</v>
      </c>
    </row>
    <row r="4464" ht="14.25" hidden="1" spans="1:14">
      <c r="A4464" s="334">
        <f>档案!A4463</f>
        <v>0</v>
      </c>
      <c r="B4464" s="334">
        <f ca="1" t="shared" si="705"/>
        <v>1</v>
      </c>
      <c r="D4464" s="334">
        <f ca="1" t="shared" si="713"/>
        <v>20</v>
      </c>
      <c r="E4464" s="327">
        <f ca="1" t="shared" si="714"/>
        <v>145</v>
      </c>
      <c r="F4464" s="327" t="str">
        <f ca="1">VLOOKUP(D4464,档案!A:C,3,FALSE)</f>
        <v>武汉彤烨</v>
      </c>
      <c r="G4464" s="338" t="str">
        <f ca="1">VLOOKUP(D4464,档案!A:B,2,FALSE)</f>
        <v>中信银行武汉东湖支行181028</v>
      </c>
      <c r="H4464" s="328">
        <f ca="1" t="shared" si="706"/>
        <v>45904</v>
      </c>
      <c r="I4464" s="344" t="str">
        <f ca="1" t="shared" si="707"/>
        <v>收到湖北邮政转款</v>
      </c>
      <c r="J4464" s="344" t="str">
        <f ca="1" t="shared" si="708"/>
        <v>他行转入或存现</v>
      </c>
      <c r="K4464" s="345">
        <f ca="1" t="shared" si="709"/>
        <v>750000</v>
      </c>
      <c r="L4464" s="345">
        <f ca="1" t="shared" si="710"/>
        <v>0</v>
      </c>
      <c r="M4464" s="345">
        <f ca="1" t="shared" si="711"/>
        <v>1501818.78</v>
      </c>
      <c r="N4464" s="345">
        <f ca="1" t="shared" si="712"/>
        <v>0</v>
      </c>
    </row>
    <row r="4465" ht="14.25" hidden="1" spans="1:14">
      <c r="A4465" s="334">
        <f>档案!A4464</f>
        <v>0</v>
      </c>
      <c r="B4465" s="334">
        <f ca="1" t="shared" si="705"/>
        <v>1</v>
      </c>
      <c r="D4465" s="334">
        <f ca="1" t="shared" si="713"/>
        <v>20</v>
      </c>
      <c r="E4465" s="327">
        <f ca="1" t="shared" si="714"/>
        <v>146</v>
      </c>
      <c r="F4465" s="327" t="str">
        <f ca="1">VLOOKUP(D4465,档案!A:C,3,FALSE)</f>
        <v>武汉彤烨</v>
      </c>
      <c r="G4465" s="338" t="str">
        <f ca="1">VLOOKUP(D4465,档案!A:B,2,FALSE)</f>
        <v>中信银行武汉东湖支行181028</v>
      </c>
      <c r="H4465" s="328">
        <f ca="1" t="shared" si="706"/>
        <v>45904</v>
      </c>
      <c r="I4465" s="344" t="str">
        <f ca="1" t="shared" si="707"/>
        <v>转湖北岚丹中信</v>
      </c>
      <c r="J4465" s="344" t="str">
        <f ca="1" t="shared" si="708"/>
        <v>转出他行或提现</v>
      </c>
      <c r="K4465" s="345">
        <f ca="1" t="shared" si="709"/>
        <v>0</v>
      </c>
      <c r="L4465" s="345">
        <f ca="1" t="shared" si="710"/>
        <v>1000000</v>
      </c>
      <c r="M4465" s="345">
        <f ca="1" t="shared" si="711"/>
        <v>501818.78</v>
      </c>
      <c r="N4465" s="345">
        <f ca="1" t="shared" si="712"/>
        <v>0</v>
      </c>
    </row>
    <row r="4466" ht="14.25" hidden="1" spans="1:14">
      <c r="A4466" s="334">
        <f>档案!A4465</f>
        <v>0</v>
      </c>
      <c r="B4466" s="334">
        <f ca="1" t="shared" si="705"/>
        <v>1</v>
      </c>
      <c r="D4466" s="334">
        <f ca="1" t="shared" si="713"/>
        <v>20</v>
      </c>
      <c r="E4466" s="327">
        <f ca="1" t="shared" si="714"/>
        <v>147</v>
      </c>
      <c r="F4466" s="327" t="str">
        <f ca="1">VLOOKUP(D4466,档案!A:C,3,FALSE)</f>
        <v>武汉彤烨</v>
      </c>
      <c r="G4466" s="338" t="str">
        <f ca="1">VLOOKUP(D4466,档案!A:B,2,FALSE)</f>
        <v>中信银行武汉东湖支行181028</v>
      </c>
      <c r="H4466" s="328">
        <f ca="1" t="shared" si="706"/>
        <v>45904</v>
      </c>
      <c r="I4466" s="344" t="str">
        <f ca="1" t="shared" si="707"/>
        <v>转湖北中行</v>
      </c>
      <c r="J4466" s="344" t="str">
        <f ca="1" t="shared" si="708"/>
        <v>转出他行或提现</v>
      </c>
      <c r="K4466" s="345">
        <f ca="1" t="shared" si="709"/>
        <v>0</v>
      </c>
      <c r="L4466" s="345">
        <f ca="1" t="shared" si="710"/>
        <v>150000</v>
      </c>
      <c r="M4466" s="345">
        <f ca="1" t="shared" si="711"/>
        <v>351818.78</v>
      </c>
      <c r="N4466" s="345">
        <f ca="1" t="shared" si="712"/>
        <v>0</v>
      </c>
    </row>
    <row r="4467" ht="14.25" hidden="1" spans="1:14">
      <c r="A4467" s="334">
        <f>档案!A4466</f>
        <v>0</v>
      </c>
      <c r="B4467" s="334">
        <f ca="1" t="shared" si="705"/>
        <v>1</v>
      </c>
      <c r="D4467" s="334">
        <f ca="1" t="shared" si="713"/>
        <v>20</v>
      </c>
      <c r="E4467" s="327">
        <f ca="1" t="shared" si="714"/>
        <v>148</v>
      </c>
      <c r="F4467" s="327" t="str">
        <f ca="1">VLOOKUP(D4467,档案!A:C,3,FALSE)</f>
        <v>武汉彤烨</v>
      </c>
      <c r="G4467" s="338" t="str">
        <f ca="1">VLOOKUP(D4467,档案!A:B,2,FALSE)</f>
        <v>中信银行武汉东湖支行181028</v>
      </c>
      <c r="H4467" s="328">
        <f ca="1" t="shared" si="706"/>
        <v>45905</v>
      </c>
      <c r="I4467" s="344" t="str">
        <f ca="1" t="shared" si="707"/>
        <v>收到湖北邮政转款</v>
      </c>
      <c r="J4467" s="344" t="str">
        <f ca="1" t="shared" si="708"/>
        <v>他行转入或存现</v>
      </c>
      <c r="K4467" s="345">
        <f ca="1" t="shared" si="709"/>
        <v>500000</v>
      </c>
      <c r="L4467" s="345">
        <f ca="1" t="shared" si="710"/>
        <v>0</v>
      </c>
      <c r="M4467" s="345">
        <f ca="1" t="shared" si="711"/>
        <v>851818.78</v>
      </c>
      <c r="N4467" s="345">
        <f ca="1" t="shared" si="712"/>
        <v>0</v>
      </c>
    </row>
    <row r="4468" ht="14.25" hidden="1" spans="1:14">
      <c r="A4468" s="334">
        <f>档案!A4467</f>
        <v>0</v>
      </c>
      <c r="B4468" s="334">
        <f ca="1" t="shared" si="705"/>
        <v>1</v>
      </c>
      <c r="D4468" s="334">
        <f ca="1" t="shared" si="713"/>
        <v>20</v>
      </c>
      <c r="E4468" s="327">
        <f ca="1" t="shared" si="714"/>
        <v>149</v>
      </c>
      <c r="F4468" s="327" t="str">
        <f ca="1">VLOOKUP(D4468,档案!A:C,3,FALSE)</f>
        <v>武汉彤烨</v>
      </c>
      <c r="G4468" s="338" t="str">
        <f ca="1">VLOOKUP(D4468,档案!A:B,2,FALSE)</f>
        <v>中信银行武汉东湖支行181028</v>
      </c>
      <c r="H4468" s="328">
        <f ca="1" t="shared" si="706"/>
        <v>45905</v>
      </c>
      <c r="I4468" s="344" t="str">
        <f ca="1" t="shared" si="707"/>
        <v>转武汉农商行</v>
      </c>
      <c r="J4468" s="344" t="str">
        <f ca="1" t="shared" si="708"/>
        <v>转出他行或提现</v>
      </c>
      <c r="K4468" s="345">
        <f ca="1" t="shared" si="709"/>
        <v>0</v>
      </c>
      <c r="L4468" s="345">
        <f ca="1" t="shared" si="710"/>
        <v>200000</v>
      </c>
      <c r="M4468" s="345">
        <f ca="1" t="shared" si="711"/>
        <v>651818.78</v>
      </c>
      <c r="N4468" s="345">
        <f ca="1" t="shared" si="712"/>
        <v>0</v>
      </c>
    </row>
    <row r="4469" ht="14.25" hidden="1" spans="1:14">
      <c r="A4469" s="334">
        <f>档案!A4468</f>
        <v>0</v>
      </c>
      <c r="B4469" s="334">
        <f ca="1" t="shared" si="705"/>
        <v>1</v>
      </c>
      <c r="D4469" s="334">
        <f ca="1" t="shared" si="713"/>
        <v>20</v>
      </c>
      <c r="E4469" s="327">
        <f ca="1" t="shared" si="714"/>
        <v>150</v>
      </c>
      <c r="F4469" s="327" t="str">
        <f ca="1">VLOOKUP(D4469,档案!A:C,3,FALSE)</f>
        <v>武汉彤烨</v>
      </c>
      <c r="G4469" s="338" t="str">
        <f ca="1">VLOOKUP(D4469,档案!A:B,2,FALSE)</f>
        <v>中信银行武汉东湖支行181028</v>
      </c>
      <c r="H4469" s="328">
        <f ca="1" t="shared" si="706"/>
        <v>45908</v>
      </c>
      <c r="I4469" s="344" t="str">
        <f ca="1" t="shared" si="707"/>
        <v>转武汉华夏</v>
      </c>
      <c r="J4469" s="344" t="str">
        <f ca="1" t="shared" si="708"/>
        <v>转出他行或提现</v>
      </c>
      <c r="K4469" s="345">
        <f ca="1" t="shared" si="709"/>
        <v>0</v>
      </c>
      <c r="L4469" s="345">
        <f ca="1" t="shared" si="710"/>
        <v>651800</v>
      </c>
      <c r="M4469" s="345">
        <f ca="1" t="shared" si="711"/>
        <v>18.7800000000279</v>
      </c>
      <c r="N4469" s="345">
        <f ca="1" t="shared" si="712"/>
        <v>0</v>
      </c>
    </row>
    <row r="4470" ht="14.25" hidden="1" spans="1:14">
      <c r="A4470" s="334">
        <f>档案!A4469</f>
        <v>0</v>
      </c>
      <c r="B4470" s="334">
        <f ca="1" t="shared" si="705"/>
        <v>1</v>
      </c>
      <c r="D4470" s="334">
        <f ca="1" t="shared" si="713"/>
        <v>20</v>
      </c>
      <c r="E4470" s="327">
        <f ca="1" t="shared" si="714"/>
        <v>151</v>
      </c>
      <c r="F4470" s="327" t="str">
        <f ca="1">VLOOKUP(D4470,档案!A:C,3,FALSE)</f>
        <v>武汉彤烨</v>
      </c>
      <c r="G4470" s="338" t="str">
        <f ca="1">VLOOKUP(D4470,档案!A:B,2,FALSE)</f>
        <v>中信银行武汉东湖支行181028</v>
      </c>
      <c r="H4470" s="328">
        <f ca="1" t="shared" si="706"/>
        <v>45909</v>
      </c>
      <c r="I4470" s="344" t="str">
        <f ca="1" t="shared" si="707"/>
        <v>收到武汉国兰商贸有限公司转来银行承兑汇票贴现款（原票金额10835，扣手续费500，实收10335）</v>
      </c>
      <c r="J4470" s="344" t="str">
        <f ca="1" t="shared" si="708"/>
        <v>他行转入或存现</v>
      </c>
      <c r="K4470" s="345">
        <f ca="1" t="shared" si="709"/>
        <v>10335</v>
      </c>
      <c r="L4470" s="345">
        <f ca="1" t="shared" si="710"/>
        <v>0</v>
      </c>
      <c r="M4470" s="345">
        <f ca="1" t="shared" si="711"/>
        <v>10353.78</v>
      </c>
      <c r="N4470" s="345">
        <f ca="1" t="shared" si="712"/>
        <v>0</v>
      </c>
    </row>
    <row r="4471" ht="14.25" hidden="1" spans="1:14">
      <c r="A4471" s="334">
        <f>档案!A4470</f>
        <v>0</v>
      </c>
      <c r="B4471" s="334">
        <f ca="1" t="shared" si="705"/>
        <v>1</v>
      </c>
      <c r="D4471" s="334">
        <f ca="1" t="shared" si="713"/>
        <v>20</v>
      </c>
      <c r="E4471" s="327">
        <f ca="1" t="shared" si="714"/>
        <v>152</v>
      </c>
      <c r="F4471" s="327" t="str">
        <f ca="1">VLOOKUP(D4471,档案!A:C,3,FALSE)</f>
        <v>武汉彤烨</v>
      </c>
      <c r="G4471" s="338" t="str">
        <f ca="1">VLOOKUP(D4471,档案!A:B,2,FALSE)</f>
        <v>中信银行武汉东湖支行181028</v>
      </c>
      <c r="H4471" s="328">
        <f ca="1" t="shared" si="706"/>
        <v>45911</v>
      </c>
      <c r="I4471" s="344" t="str">
        <f ca="1" t="shared" si="707"/>
        <v>收到涂志军转款</v>
      </c>
      <c r="J4471" s="344" t="str">
        <f ca="1" t="shared" si="708"/>
        <v>借款到账</v>
      </c>
      <c r="K4471" s="345">
        <f ca="1" t="shared" si="709"/>
        <v>1000000</v>
      </c>
      <c r="L4471" s="345">
        <f ca="1" t="shared" si="710"/>
        <v>0</v>
      </c>
      <c r="M4471" s="345">
        <f ca="1" t="shared" si="711"/>
        <v>1010353.78</v>
      </c>
      <c r="N4471" s="345">
        <f ca="1" t="shared" si="712"/>
        <v>0</v>
      </c>
    </row>
    <row r="4472" ht="14.25" hidden="1" spans="1:14">
      <c r="A4472" s="334">
        <f>档案!A4471</f>
        <v>0</v>
      </c>
      <c r="B4472" s="334">
        <f ca="1" t="shared" si="705"/>
        <v>1</v>
      </c>
      <c r="D4472" s="334">
        <f ca="1" t="shared" si="713"/>
        <v>20</v>
      </c>
      <c r="E4472" s="327">
        <f ca="1" t="shared" si="714"/>
        <v>153</v>
      </c>
      <c r="F4472" s="327" t="str">
        <f ca="1">VLOOKUP(D4472,档案!A:C,3,FALSE)</f>
        <v>武汉彤烨</v>
      </c>
      <c r="G4472" s="338" t="str">
        <f ca="1">VLOOKUP(D4472,档案!A:B,2,FALSE)</f>
        <v>中信银行武汉东湖支行181028</v>
      </c>
      <c r="H4472" s="328">
        <f ca="1" t="shared" si="706"/>
        <v>45911</v>
      </c>
      <c r="I4472" s="344" t="str">
        <f ca="1" t="shared" si="707"/>
        <v>收到涂志军转款</v>
      </c>
      <c r="J4472" s="344" t="str">
        <f ca="1" t="shared" si="708"/>
        <v>借款到账</v>
      </c>
      <c r="K4472" s="345">
        <f ca="1" t="shared" si="709"/>
        <v>1000000</v>
      </c>
      <c r="L4472" s="345">
        <f ca="1" t="shared" si="710"/>
        <v>0</v>
      </c>
      <c r="M4472" s="345">
        <f ca="1" t="shared" si="711"/>
        <v>2010353.78</v>
      </c>
      <c r="N4472" s="345">
        <f ca="1" t="shared" si="712"/>
        <v>0</v>
      </c>
    </row>
    <row r="4473" ht="14.25" hidden="1" spans="1:14">
      <c r="A4473" s="334">
        <f>档案!A4472</f>
        <v>0</v>
      </c>
      <c r="B4473" s="334">
        <f ca="1" t="shared" si="705"/>
        <v>1</v>
      </c>
      <c r="D4473" s="334">
        <f ca="1" t="shared" si="713"/>
        <v>20</v>
      </c>
      <c r="E4473" s="327">
        <f ca="1" t="shared" si="714"/>
        <v>154</v>
      </c>
      <c r="F4473" s="327" t="str">
        <f ca="1">VLOOKUP(D4473,档案!A:C,3,FALSE)</f>
        <v>武汉彤烨</v>
      </c>
      <c r="G4473" s="338" t="str">
        <f ca="1">VLOOKUP(D4473,档案!A:B,2,FALSE)</f>
        <v>中信银行武汉东湖支行181028</v>
      </c>
      <c r="H4473" s="328">
        <f ca="1" t="shared" si="706"/>
        <v>45911</v>
      </c>
      <c r="I4473" s="344" t="str">
        <f ca="1" t="shared" si="707"/>
        <v>收到涂志军转款</v>
      </c>
      <c r="J4473" s="344" t="str">
        <f ca="1" t="shared" si="708"/>
        <v>借款到账</v>
      </c>
      <c r="K4473" s="345">
        <f ca="1" t="shared" si="709"/>
        <v>1000000</v>
      </c>
      <c r="L4473" s="345">
        <f ca="1" t="shared" si="710"/>
        <v>0</v>
      </c>
      <c r="M4473" s="345">
        <f ca="1" t="shared" si="711"/>
        <v>3010353.78</v>
      </c>
      <c r="N4473" s="345">
        <f ca="1" t="shared" si="712"/>
        <v>0</v>
      </c>
    </row>
    <row r="4474" ht="14.25" hidden="1" spans="1:14">
      <c r="A4474" s="334">
        <f>档案!A4473</f>
        <v>0</v>
      </c>
      <c r="B4474" s="334">
        <f ca="1" t="shared" si="705"/>
        <v>1</v>
      </c>
      <c r="D4474" s="334">
        <f ca="1" t="shared" si="713"/>
        <v>20</v>
      </c>
      <c r="E4474" s="327">
        <f ca="1" t="shared" si="714"/>
        <v>155</v>
      </c>
      <c r="F4474" s="327" t="str">
        <f ca="1">VLOOKUP(D4474,档案!A:C,3,FALSE)</f>
        <v>武汉彤烨</v>
      </c>
      <c r="G4474" s="338" t="str">
        <f ca="1">VLOOKUP(D4474,档案!A:B,2,FALSE)</f>
        <v>中信银行武汉东湖支行181028</v>
      </c>
      <c r="H4474" s="328">
        <f ca="1" t="shared" si="706"/>
        <v>45911</v>
      </c>
      <c r="I4474" s="344" t="str">
        <f ca="1" t="shared" si="707"/>
        <v>收到涂志军转款</v>
      </c>
      <c r="J4474" s="344" t="str">
        <f ca="1" t="shared" si="708"/>
        <v>借款到账</v>
      </c>
      <c r="K4474" s="345">
        <f ca="1" t="shared" si="709"/>
        <v>1000000</v>
      </c>
      <c r="L4474" s="345">
        <f ca="1" t="shared" si="710"/>
        <v>0</v>
      </c>
      <c r="M4474" s="345">
        <f ca="1" t="shared" si="711"/>
        <v>4010353.78</v>
      </c>
      <c r="N4474" s="345">
        <f ca="1" t="shared" si="712"/>
        <v>0</v>
      </c>
    </row>
    <row r="4475" ht="14.25" hidden="1" spans="1:14">
      <c r="A4475" s="334">
        <f>档案!A4474</f>
        <v>0</v>
      </c>
      <c r="B4475" s="334">
        <f ca="1" t="shared" si="705"/>
        <v>1</v>
      </c>
      <c r="D4475" s="334">
        <f ca="1" t="shared" si="713"/>
        <v>20</v>
      </c>
      <c r="E4475" s="327">
        <f ca="1" t="shared" si="714"/>
        <v>156</v>
      </c>
      <c r="F4475" s="327" t="str">
        <f ca="1">VLOOKUP(D4475,档案!A:C,3,FALSE)</f>
        <v>武汉彤烨</v>
      </c>
      <c r="G4475" s="338" t="str">
        <f ca="1">VLOOKUP(D4475,档案!A:B,2,FALSE)</f>
        <v>中信银行武汉东湖支行181028</v>
      </c>
      <c r="H4475" s="328">
        <f ca="1" t="shared" si="706"/>
        <v>45911</v>
      </c>
      <c r="I4475" s="344" t="str">
        <f ca="1" t="shared" si="707"/>
        <v>收到涂志军转款</v>
      </c>
      <c r="J4475" s="344" t="str">
        <f ca="1" t="shared" si="708"/>
        <v>借款到账</v>
      </c>
      <c r="K4475" s="345">
        <f ca="1" t="shared" si="709"/>
        <v>500000</v>
      </c>
      <c r="L4475" s="345">
        <f ca="1" t="shared" si="710"/>
        <v>0</v>
      </c>
      <c r="M4475" s="345">
        <f ca="1" t="shared" si="711"/>
        <v>4510353.78</v>
      </c>
      <c r="N4475" s="345">
        <f ca="1" t="shared" si="712"/>
        <v>0</v>
      </c>
    </row>
    <row r="4476" ht="14.25" hidden="1" spans="1:14">
      <c r="A4476" s="334">
        <f>档案!A4475</f>
        <v>0</v>
      </c>
      <c r="B4476" s="334">
        <f ca="1" t="shared" si="705"/>
        <v>1</v>
      </c>
      <c r="D4476" s="334">
        <f ca="1" t="shared" si="713"/>
        <v>20</v>
      </c>
      <c r="E4476" s="327">
        <f ca="1" t="shared" si="714"/>
        <v>157</v>
      </c>
      <c r="F4476" s="327" t="str">
        <f ca="1">VLOOKUP(D4476,档案!A:C,3,FALSE)</f>
        <v>武汉彤烨</v>
      </c>
      <c r="G4476" s="338" t="str">
        <f ca="1">VLOOKUP(D4476,档案!A:B,2,FALSE)</f>
        <v>中信银行武汉东湖支行181028</v>
      </c>
      <c r="H4476" s="328">
        <f ca="1" t="shared" si="706"/>
        <v>45911</v>
      </c>
      <c r="I4476" s="344" t="str">
        <f ca="1" t="shared" si="707"/>
        <v>转武汉浦发</v>
      </c>
      <c r="J4476" s="344" t="str">
        <f ca="1" t="shared" si="708"/>
        <v>转出他行或提现</v>
      </c>
      <c r="K4476" s="345">
        <f ca="1" t="shared" si="709"/>
        <v>0</v>
      </c>
      <c r="L4476" s="345">
        <f ca="1" t="shared" si="710"/>
        <v>1500000</v>
      </c>
      <c r="M4476" s="345">
        <f ca="1" t="shared" si="711"/>
        <v>3010353.78</v>
      </c>
      <c r="N4476" s="345">
        <f ca="1" t="shared" si="712"/>
        <v>0</v>
      </c>
    </row>
    <row r="4477" ht="14.25" hidden="1" spans="1:14">
      <c r="A4477" s="334">
        <f>档案!A4476</f>
        <v>0</v>
      </c>
      <c r="B4477" s="334">
        <f ca="1" t="shared" si="705"/>
        <v>1</v>
      </c>
      <c r="D4477" s="334">
        <f ca="1" t="shared" si="713"/>
        <v>20</v>
      </c>
      <c r="E4477" s="327">
        <f ca="1" t="shared" si="714"/>
        <v>158</v>
      </c>
      <c r="F4477" s="327" t="str">
        <f ca="1">VLOOKUP(D4477,档案!A:C,3,FALSE)</f>
        <v>武汉彤烨</v>
      </c>
      <c r="G4477" s="338" t="str">
        <f ca="1">VLOOKUP(D4477,档案!A:B,2,FALSE)</f>
        <v>中信银行武汉东湖支行181028</v>
      </c>
      <c r="H4477" s="328">
        <f ca="1" t="shared" si="706"/>
        <v>45911</v>
      </c>
      <c r="I4477" s="344" t="str">
        <f ca="1" t="shared" si="707"/>
        <v>转武汉华夏</v>
      </c>
      <c r="J4477" s="344" t="str">
        <f ca="1" t="shared" si="708"/>
        <v>转出他行或提现</v>
      </c>
      <c r="K4477" s="345">
        <f ca="1" t="shared" si="709"/>
        <v>0</v>
      </c>
      <c r="L4477" s="345">
        <f ca="1" t="shared" si="710"/>
        <v>1500000</v>
      </c>
      <c r="M4477" s="345">
        <f ca="1" t="shared" si="711"/>
        <v>1510353.78</v>
      </c>
      <c r="N4477" s="345">
        <f ca="1" t="shared" si="712"/>
        <v>0</v>
      </c>
    </row>
    <row r="4478" ht="14.25" hidden="1" spans="1:14">
      <c r="A4478" s="334">
        <f>档案!A4477</f>
        <v>0</v>
      </c>
      <c r="B4478" s="334">
        <f ca="1" t="shared" si="705"/>
        <v>1</v>
      </c>
      <c r="D4478" s="334">
        <f ca="1" t="shared" si="713"/>
        <v>20</v>
      </c>
      <c r="E4478" s="327">
        <f ca="1" t="shared" si="714"/>
        <v>159</v>
      </c>
      <c r="F4478" s="327" t="str">
        <f ca="1">VLOOKUP(D4478,档案!A:C,3,FALSE)</f>
        <v>武汉彤烨</v>
      </c>
      <c r="G4478" s="338" t="str">
        <f ca="1">VLOOKUP(D4478,档案!A:B,2,FALSE)</f>
        <v>中信银行武汉东湖支行181028</v>
      </c>
      <c r="H4478" s="328">
        <f ca="1" t="shared" si="706"/>
        <v>45911</v>
      </c>
      <c r="I4478" s="344" t="str">
        <f ca="1" t="shared" si="707"/>
        <v>转武汉华夏</v>
      </c>
      <c r="J4478" s="344" t="str">
        <f ca="1" t="shared" si="708"/>
        <v>转出他行或提现</v>
      </c>
      <c r="K4478" s="345">
        <f ca="1" t="shared" si="709"/>
        <v>0</v>
      </c>
      <c r="L4478" s="345">
        <f ca="1" t="shared" si="710"/>
        <v>1500000</v>
      </c>
      <c r="M4478" s="345">
        <f ca="1" t="shared" si="711"/>
        <v>10353.7800000003</v>
      </c>
      <c r="N4478" s="345">
        <f ca="1" t="shared" si="712"/>
        <v>0</v>
      </c>
    </row>
    <row r="4479" ht="14.25" hidden="1" spans="1:14">
      <c r="A4479" s="334">
        <f>档案!A4478</f>
        <v>0</v>
      </c>
      <c r="B4479" s="334">
        <f ca="1" t="shared" si="705"/>
        <v>1</v>
      </c>
      <c r="D4479" s="334">
        <f ca="1" t="shared" si="713"/>
        <v>20</v>
      </c>
      <c r="E4479" s="327">
        <f ca="1" t="shared" si="714"/>
        <v>160</v>
      </c>
      <c r="F4479" s="327" t="str">
        <f ca="1">VLOOKUP(D4479,档案!A:C,3,FALSE)</f>
        <v>武汉彤烨</v>
      </c>
      <c r="G4479" s="338" t="str">
        <f ca="1">VLOOKUP(D4479,档案!A:B,2,FALSE)</f>
        <v>中信银行武汉东湖支行181028</v>
      </c>
      <c r="H4479" s="328">
        <f ca="1" t="shared" si="706"/>
        <v>45921</v>
      </c>
      <c r="I4479" s="344" t="str">
        <f ca="1" t="shared" si="707"/>
        <v>收到银行利息结息收入</v>
      </c>
      <c r="J4479" s="344" t="str">
        <f ca="1" t="shared" si="708"/>
        <v>其他收款</v>
      </c>
      <c r="K4479" s="345">
        <f ca="1" t="shared" si="709"/>
        <v>4.65</v>
      </c>
      <c r="L4479" s="345">
        <f ca="1" t="shared" si="710"/>
        <v>0</v>
      </c>
      <c r="M4479" s="345">
        <f ca="1" t="shared" si="711"/>
        <v>10358.4300000003</v>
      </c>
      <c r="N4479" s="345">
        <f ca="1" t="shared" si="712"/>
        <v>0</v>
      </c>
    </row>
    <row r="4480" ht="14.25" hidden="1" spans="1:14">
      <c r="A4480" s="334">
        <f>档案!A4479</f>
        <v>0</v>
      </c>
      <c r="B4480" s="334">
        <f ca="1" t="shared" si="705"/>
        <v>1</v>
      </c>
      <c r="D4480" s="334">
        <f ca="1" t="shared" si="713"/>
        <v>20</v>
      </c>
      <c r="E4480" s="327">
        <f ca="1" t="shared" si="714"/>
        <v>161</v>
      </c>
      <c r="F4480" s="327" t="str">
        <f ca="1">VLOOKUP(D4480,档案!A:C,3,FALSE)</f>
        <v>武汉彤烨</v>
      </c>
      <c r="G4480" s="338" t="str">
        <f ca="1">VLOOKUP(D4480,档案!A:B,2,FALSE)</f>
        <v>中信银行武汉东湖支行181028</v>
      </c>
      <c r="H4480" s="328">
        <f ca="1" t="shared" si="706"/>
        <v>45924</v>
      </c>
      <c r="I4480" s="344" t="str">
        <f ca="1" t="shared" si="707"/>
        <v>收到云南远东水泥有限责任公司2#3#窑轮带修复费用</v>
      </c>
      <c r="J4480" s="344" t="str">
        <f ca="1" t="shared" si="708"/>
        <v>营业回款</v>
      </c>
      <c r="K4480" s="345">
        <f ca="1" t="shared" si="709"/>
        <v>56149.15</v>
      </c>
      <c r="L4480" s="345">
        <f ca="1" t="shared" si="710"/>
        <v>0</v>
      </c>
      <c r="M4480" s="345">
        <f ca="1" t="shared" si="711"/>
        <v>66507.5800000003</v>
      </c>
      <c r="N4480" s="345">
        <f ca="1" t="shared" si="712"/>
        <v>0</v>
      </c>
    </row>
    <row r="4481" ht="14.25" hidden="1" spans="1:14">
      <c r="A4481" s="334">
        <f>档案!A4480</f>
        <v>0</v>
      </c>
      <c r="B4481" s="334">
        <f ca="1" t="shared" si="705"/>
        <v>1</v>
      </c>
      <c r="D4481" s="334">
        <f ca="1" t="shared" si="713"/>
        <v>20</v>
      </c>
      <c r="E4481" s="327">
        <f ca="1" t="shared" si="714"/>
        <v>162</v>
      </c>
      <c r="F4481" s="327" t="str">
        <f ca="1">VLOOKUP(D4481,档案!A:C,3,FALSE)</f>
        <v>武汉彤烨</v>
      </c>
      <c r="G4481" s="338" t="str">
        <f ca="1">VLOOKUP(D4481,档案!A:B,2,FALSE)</f>
        <v>中信银行武汉东湖支行181028</v>
      </c>
      <c r="H4481" s="328">
        <f ca="1" t="shared" si="706"/>
        <v>45924</v>
      </c>
      <c r="I4481" s="344" t="str">
        <f ca="1" t="shared" si="707"/>
        <v>收到云南远东水泥有限责任公司2#窑轮带修复费用</v>
      </c>
      <c r="J4481" s="344" t="str">
        <f ca="1" t="shared" si="708"/>
        <v>营业回款</v>
      </c>
      <c r="K4481" s="345">
        <f ca="1" t="shared" si="709"/>
        <v>32521.61</v>
      </c>
      <c r="L4481" s="345">
        <f ca="1" t="shared" si="710"/>
        <v>0</v>
      </c>
      <c r="M4481" s="345">
        <f ca="1" t="shared" si="711"/>
        <v>99029.1900000003</v>
      </c>
      <c r="N4481" s="345">
        <f ca="1" t="shared" si="712"/>
        <v>0</v>
      </c>
    </row>
    <row r="4482" ht="14.25" hidden="1" spans="1:14">
      <c r="A4482" s="334">
        <f>档案!A4481</f>
        <v>0</v>
      </c>
      <c r="B4482" s="334">
        <f ca="1" t="shared" si="705"/>
        <v>1</v>
      </c>
      <c r="D4482" s="334">
        <f ca="1" t="shared" si="713"/>
        <v>20</v>
      </c>
      <c r="E4482" s="327">
        <f ca="1" t="shared" si="714"/>
        <v>163</v>
      </c>
      <c r="F4482" s="327" t="str">
        <f ca="1">VLOOKUP(D4482,档案!A:C,3,FALSE)</f>
        <v>武汉彤烨</v>
      </c>
      <c r="G4482" s="338" t="str">
        <f ca="1">VLOOKUP(D4482,档案!A:B,2,FALSE)</f>
        <v>中信银行武汉东湖支行181028</v>
      </c>
      <c r="H4482" s="328">
        <f ca="1" t="shared" si="706"/>
        <v>45926</v>
      </c>
      <c r="I4482" s="344" t="str">
        <f ca="1" t="shared" si="707"/>
        <v>收到福建春驰集团国产实业水泥有限公司质保金</v>
      </c>
      <c r="J4482" s="344" t="str">
        <f ca="1" t="shared" si="708"/>
        <v>营业回款</v>
      </c>
      <c r="K4482" s="345">
        <f ca="1" t="shared" si="709"/>
        <v>1500</v>
      </c>
      <c r="L4482" s="345">
        <f ca="1" t="shared" si="710"/>
        <v>0</v>
      </c>
      <c r="M4482" s="345">
        <f ca="1" t="shared" si="711"/>
        <v>100529.19</v>
      </c>
      <c r="N4482" s="345">
        <f ca="1" t="shared" si="712"/>
        <v>0</v>
      </c>
    </row>
    <row r="4483" ht="14.25" hidden="1" spans="1:14">
      <c r="A4483" s="334">
        <f>档案!A4482</f>
        <v>0</v>
      </c>
      <c r="B4483" s="334">
        <f ca="1" t="shared" ref="B4483:B4546" si="715">COUNTA(INDIRECT("'"&amp;A4483&amp;"'!a:a"))</f>
        <v>1</v>
      </c>
      <c r="D4483" s="334">
        <f ca="1" t="shared" si="713"/>
        <v>20</v>
      </c>
      <c r="E4483" s="327">
        <f ca="1" t="shared" si="714"/>
        <v>164</v>
      </c>
      <c r="F4483" s="327" t="str">
        <f ca="1">VLOOKUP(D4483,档案!A:C,3,FALSE)</f>
        <v>武汉彤烨</v>
      </c>
      <c r="G4483" s="338" t="str">
        <f ca="1">VLOOKUP(D4483,档案!A:B,2,FALSE)</f>
        <v>中信银行武汉东湖支行181028</v>
      </c>
      <c r="H4483" s="328">
        <f ca="1" t="shared" ref="H4483:H4546" si="716">INDEX(INDIRECT("'"&amp;$D4483&amp;"'!A:g"),$E4483,COLUMN()-7)</f>
        <v>45928</v>
      </c>
      <c r="I4483" s="344" t="str">
        <f ca="1" t="shared" ref="I4483:I4546" si="717">INDEX(INDIRECT("'"&amp;$D4483&amp;"'!A:g"),$E4483,COLUMN()-7)</f>
        <v>收到武汉华夏京汉支行转款</v>
      </c>
      <c r="J4483" s="344" t="str">
        <f ca="1" t="shared" ref="J4483:J4546" si="718">INDEX(INDIRECT("'"&amp;$D4483&amp;"'!A:g"),$E4483,COLUMN()-7)</f>
        <v>他行转入或存现</v>
      </c>
      <c r="K4483" s="345">
        <f ca="1" t="shared" ref="K4483:K4546" si="719">INDEX(INDIRECT("'"&amp;$D4483&amp;"'!A:g"),$E4483,COLUMN()-7)</f>
        <v>5000000</v>
      </c>
      <c r="L4483" s="345">
        <f ca="1" t="shared" ref="L4483:L4546" si="720">INDEX(INDIRECT("'"&amp;$D4483&amp;"'!A:g"),$E4483,COLUMN()-7)</f>
        <v>0</v>
      </c>
      <c r="M4483" s="345">
        <f ca="1" t="shared" ref="M4483:M4546" si="721">INDEX(INDIRECT("'"&amp;$D4483&amp;"'!A:g"),$E4483,COLUMN()-7)</f>
        <v>5100529.19</v>
      </c>
      <c r="N4483" s="345">
        <f ca="1" t="shared" ref="N4483:N4546" si="722">INDEX(INDIRECT("'"&amp;$D4483&amp;"'!A:g"),$E4483,COLUMN()-7)</f>
        <v>0</v>
      </c>
    </row>
    <row r="4484" ht="14.25" hidden="1" spans="1:14">
      <c r="A4484" s="334">
        <f>档案!A4483</f>
        <v>0</v>
      </c>
      <c r="B4484" s="334">
        <f ca="1" t="shared" si="715"/>
        <v>1</v>
      </c>
      <c r="D4484" s="334">
        <f ca="1" t="shared" ref="D4484:D4547" si="723">IF(E4483&gt;=VLOOKUP(D4483,A:B,2,FALSE),D4483+1,D4483)</f>
        <v>20</v>
      </c>
      <c r="E4484" s="327">
        <f ca="1" t="shared" ref="E4484:E4547" si="724">IF(E4483&gt;=VLOOKUP(D4483,A:B,2,FALSE),3,E4483+1)</f>
        <v>165</v>
      </c>
      <c r="F4484" s="327" t="str">
        <f ca="1">VLOOKUP(D4484,档案!A:C,3,FALSE)</f>
        <v>武汉彤烨</v>
      </c>
      <c r="G4484" s="338" t="str">
        <f ca="1">VLOOKUP(D4484,档案!A:B,2,FALSE)</f>
        <v>中信银行武汉东湖支行181028</v>
      </c>
      <c r="H4484" s="328">
        <f ca="1" t="shared" si="716"/>
        <v>45928</v>
      </c>
      <c r="I4484" s="344" t="str">
        <f ca="1" t="shared" si="717"/>
        <v>付涂志军</v>
      </c>
      <c r="J4484" s="344" t="str">
        <f ca="1" t="shared" si="718"/>
        <v>还借款及利息</v>
      </c>
      <c r="K4484" s="345">
        <f ca="1" t="shared" si="719"/>
        <v>0</v>
      </c>
      <c r="L4484" s="345">
        <f ca="1" t="shared" si="720"/>
        <v>4500000</v>
      </c>
      <c r="M4484" s="345">
        <f ca="1" t="shared" si="721"/>
        <v>600529.19</v>
      </c>
      <c r="N4484" s="345">
        <f ca="1" t="shared" si="722"/>
        <v>0</v>
      </c>
    </row>
    <row r="4485" ht="14.25" hidden="1" spans="1:14">
      <c r="A4485" s="334">
        <f>档案!A4484</f>
        <v>0</v>
      </c>
      <c r="B4485" s="334">
        <f ca="1" t="shared" si="715"/>
        <v>1</v>
      </c>
      <c r="D4485" s="334">
        <f ca="1" t="shared" si="723"/>
        <v>20</v>
      </c>
      <c r="E4485" s="327">
        <f ca="1" t="shared" si="724"/>
        <v>166</v>
      </c>
      <c r="F4485" s="327" t="str">
        <f ca="1">VLOOKUP(D4485,档案!A:C,3,FALSE)</f>
        <v>武汉彤烨</v>
      </c>
      <c r="G4485" s="338" t="str">
        <f ca="1">VLOOKUP(D4485,档案!A:B,2,FALSE)</f>
        <v>中信银行武汉东湖支行181028</v>
      </c>
      <c r="H4485" s="328">
        <f ca="1" t="shared" si="716"/>
        <v>45928</v>
      </c>
      <c r="I4485" s="344" t="str">
        <f ca="1" t="shared" si="717"/>
        <v>付黎国海借款利息</v>
      </c>
      <c r="J4485" s="344" t="str">
        <f ca="1" t="shared" si="718"/>
        <v>还借款及利息</v>
      </c>
      <c r="K4485" s="345">
        <f ca="1" t="shared" si="719"/>
        <v>0</v>
      </c>
      <c r="L4485" s="345">
        <f ca="1" t="shared" si="720"/>
        <v>40000</v>
      </c>
      <c r="M4485" s="345">
        <f ca="1" t="shared" si="721"/>
        <v>560529.19</v>
      </c>
      <c r="N4485" s="345">
        <f ca="1" t="shared" si="722"/>
        <v>0</v>
      </c>
    </row>
    <row r="4486" ht="14.25" hidden="1" spans="1:14">
      <c r="A4486" s="334">
        <f>档案!A4485</f>
        <v>0</v>
      </c>
      <c r="B4486" s="334">
        <f ca="1" t="shared" si="715"/>
        <v>1</v>
      </c>
      <c r="D4486" s="334">
        <f ca="1" t="shared" si="723"/>
        <v>20</v>
      </c>
      <c r="E4486" s="327">
        <f ca="1" t="shared" si="724"/>
        <v>167</v>
      </c>
      <c r="F4486" s="327" t="str">
        <f ca="1">VLOOKUP(D4486,档案!A:C,3,FALSE)</f>
        <v>武汉彤烨</v>
      </c>
      <c r="G4486" s="338" t="str">
        <f ca="1">VLOOKUP(D4486,档案!A:B,2,FALSE)</f>
        <v>中信银行武汉东湖支行181028</v>
      </c>
      <c r="H4486" s="328">
        <f ca="1" t="shared" si="716"/>
        <v>45929</v>
      </c>
      <c r="I4486" s="344" t="str">
        <f ca="1" t="shared" si="717"/>
        <v>发放张月2025.7月工资</v>
      </c>
      <c r="J4486" s="344" t="str">
        <f ca="1" t="shared" si="718"/>
        <v>付日常费用</v>
      </c>
      <c r="K4486" s="345">
        <f ca="1" t="shared" si="719"/>
        <v>0</v>
      </c>
      <c r="L4486" s="345">
        <f ca="1" t="shared" si="720"/>
        <v>4020.12</v>
      </c>
      <c r="M4486" s="345">
        <f ca="1" t="shared" si="721"/>
        <v>556509.07</v>
      </c>
      <c r="N4486" s="345">
        <f ca="1" t="shared" si="722"/>
        <v>0</v>
      </c>
    </row>
    <row r="4487" ht="14.25" hidden="1" spans="1:14">
      <c r="A4487" s="334">
        <f>档案!A4486</f>
        <v>0</v>
      </c>
      <c r="B4487" s="334">
        <f ca="1" t="shared" si="715"/>
        <v>1</v>
      </c>
      <c r="D4487" s="334">
        <f ca="1" t="shared" si="723"/>
        <v>20</v>
      </c>
      <c r="E4487" s="327">
        <f ca="1" t="shared" si="724"/>
        <v>168</v>
      </c>
      <c r="F4487" s="327" t="str">
        <f ca="1">VLOOKUP(D4487,档案!A:C,3,FALSE)</f>
        <v>武汉彤烨</v>
      </c>
      <c r="G4487" s="338" t="str">
        <f ca="1">VLOOKUP(D4487,档案!A:B,2,FALSE)</f>
        <v>中信银行武汉东湖支行181028</v>
      </c>
      <c r="H4487" s="328">
        <f ca="1" t="shared" si="716"/>
        <v>45929</v>
      </c>
      <c r="I4487" s="344" t="str">
        <f ca="1" t="shared" si="717"/>
        <v>发放陈姣姣2025.7月工资</v>
      </c>
      <c r="J4487" s="344" t="str">
        <f ca="1" t="shared" si="718"/>
        <v>付日常费用</v>
      </c>
      <c r="K4487" s="345">
        <f ca="1" t="shared" si="719"/>
        <v>0</v>
      </c>
      <c r="L4487" s="345">
        <f ca="1" t="shared" si="720"/>
        <v>5000</v>
      </c>
      <c r="M4487" s="345">
        <f ca="1" t="shared" si="721"/>
        <v>551509.07</v>
      </c>
      <c r="N4487" s="345">
        <f ca="1" t="shared" si="722"/>
        <v>0</v>
      </c>
    </row>
    <row r="4488" ht="14.25" hidden="1" spans="1:14">
      <c r="A4488" s="334">
        <f>档案!A4487</f>
        <v>0</v>
      </c>
      <c r="B4488" s="334">
        <f ca="1" t="shared" si="715"/>
        <v>1</v>
      </c>
      <c r="D4488" s="334">
        <f ca="1" t="shared" si="723"/>
        <v>20</v>
      </c>
      <c r="E4488" s="327">
        <f ca="1" t="shared" si="724"/>
        <v>169</v>
      </c>
      <c r="F4488" s="327" t="str">
        <f ca="1">VLOOKUP(D4488,档案!A:C,3,FALSE)</f>
        <v>武汉彤烨</v>
      </c>
      <c r="G4488" s="338" t="str">
        <f ca="1">VLOOKUP(D4488,档案!A:B,2,FALSE)</f>
        <v>中信银行武汉东湖支行181028</v>
      </c>
      <c r="H4488" s="328">
        <f ca="1" t="shared" si="716"/>
        <v>45929</v>
      </c>
      <c r="I4488" s="344" t="str">
        <f ca="1" t="shared" si="717"/>
        <v>发放熊金旺2025.7月工资（打给林柱生）</v>
      </c>
      <c r="J4488" s="344" t="str">
        <f ca="1" t="shared" si="718"/>
        <v>付日常费用</v>
      </c>
      <c r="K4488" s="345">
        <f ca="1" t="shared" si="719"/>
        <v>0</v>
      </c>
      <c r="L4488" s="345">
        <f ca="1" t="shared" si="720"/>
        <v>4500</v>
      </c>
      <c r="M4488" s="345">
        <f ca="1" t="shared" si="721"/>
        <v>547009.07</v>
      </c>
      <c r="N4488" s="345">
        <f ca="1" t="shared" si="722"/>
        <v>0</v>
      </c>
    </row>
    <row r="4489" ht="14.25" hidden="1" spans="1:14">
      <c r="A4489" s="334">
        <f>档案!A4488</f>
        <v>0</v>
      </c>
      <c r="B4489" s="334">
        <f ca="1" t="shared" si="715"/>
        <v>1</v>
      </c>
      <c r="D4489" s="334">
        <f ca="1" t="shared" si="723"/>
        <v>20</v>
      </c>
      <c r="E4489" s="327">
        <f ca="1" t="shared" si="724"/>
        <v>170</v>
      </c>
      <c r="F4489" s="327" t="str">
        <f ca="1">VLOOKUP(D4489,档案!A:C,3,FALSE)</f>
        <v>武汉彤烨</v>
      </c>
      <c r="G4489" s="338" t="str">
        <f ca="1">VLOOKUP(D4489,档案!A:B,2,FALSE)</f>
        <v>中信银行武汉东湖支行181028</v>
      </c>
      <c r="H4489" s="328">
        <f ca="1" t="shared" si="716"/>
        <v>45929</v>
      </c>
      <c r="I4489" s="344" t="str">
        <f ca="1" t="shared" si="717"/>
        <v>发放王金娥2025.7月工资（打给林柱生）</v>
      </c>
      <c r="J4489" s="344" t="str">
        <f ca="1" t="shared" si="718"/>
        <v>付日常费用</v>
      </c>
      <c r="K4489" s="345">
        <f ca="1" t="shared" si="719"/>
        <v>0</v>
      </c>
      <c r="L4489" s="345">
        <f ca="1" t="shared" si="720"/>
        <v>4500</v>
      </c>
      <c r="M4489" s="345">
        <f ca="1" t="shared" si="721"/>
        <v>542509.07</v>
      </c>
      <c r="N4489" s="345">
        <f ca="1" t="shared" si="722"/>
        <v>0</v>
      </c>
    </row>
    <row r="4490" ht="14.25" hidden="1" spans="1:14">
      <c r="A4490" s="334">
        <f>档案!A4489</f>
        <v>0</v>
      </c>
      <c r="B4490" s="334">
        <f ca="1" t="shared" si="715"/>
        <v>1</v>
      </c>
      <c r="D4490" s="334">
        <f ca="1" t="shared" si="723"/>
        <v>20</v>
      </c>
      <c r="E4490" s="327">
        <f ca="1" t="shared" si="724"/>
        <v>171</v>
      </c>
      <c r="F4490" s="327" t="str">
        <f ca="1">VLOOKUP(D4490,档案!A:C,3,FALSE)</f>
        <v>武汉彤烨</v>
      </c>
      <c r="G4490" s="338" t="str">
        <f ca="1">VLOOKUP(D4490,档案!A:B,2,FALSE)</f>
        <v>中信银行武汉东湖支行181028</v>
      </c>
      <c r="H4490" s="328">
        <f ca="1" t="shared" si="716"/>
        <v>45929</v>
      </c>
      <c r="I4490" s="344" t="str">
        <f ca="1" t="shared" si="717"/>
        <v>发放孙志南2025.7月工资</v>
      </c>
      <c r="J4490" s="344" t="str">
        <f ca="1" t="shared" si="718"/>
        <v>付日常费用</v>
      </c>
      <c r="K4490" s="345">
        <f ca="1" t="shared" si="719"/>
        <v>0</v>
      </c>
      <c r="L4490" s="345">
        <f ca="1" t="shared" si="720"/>
        <v>1666.67</v>
      </c>
      <c r="M4490" s="345">
        <f ca="1" t="shared" si="721"/>
        <v>540842.4</v>
      </c>
      <c r="N4490" s="345">
        <f ca="1" t="shared" si="722"/>
        <v>0</v>
      </c>
    </row>
    <row r="4491" ht="14.25" hidden="1" spans="1:14">
      <c r="A4491" s="334">
        <f>档案!A4490</f>
        <v>0</v>
      </c>
      <c r="B4491" s="334">
        <f ca="1" t="shared" si="715"/>
        <v>1</v>
      </c>
      <c r="D4491" s="334">
        <f ca="1" t="shared" si="723"/>
        <v>20</v>
      </c>
      <c r="E4491" s="327">
        <f ca="1" t="shared" si="724"/>
        <v>172</v>
      </c>
      <c r="F4491" s="327" t="str">
        <f ca="1">VLOOKUP(D4491,档案!A:C,3,FALSE)</f>
        <v>武汉彤烨</v>
      </c>
      <c r="G4491" s="338" t="str">
        <f ca="1">VLOOKUP(D4491,档案!A:B,2,FALSE)</f>
        <v>中信银行武汉东湖支行181028</v>
      </c>
      <c r="H4491" s="328">
        <f ca="1" t="shared" si="716"/>
        <v>45929</v>
      </c>
      <c r="I4491" s="344" t="str">
        <f ca="1" t="shared" si="717"/>
        <v>手续费</v>
      </c>
      <c r="J4491" s="344" t="str">
        <f ca="1" t="shared" si="718"/>
        <v>付日常费用</v>
      </c>
      <c r="K4491" s="345">
        <f ca="1" t="shared" si="719"/>
        <v>0</v>
      </c>
      <c r="L4491" s="345">
        <f ca="1" t="shared" si="720"/>
        <v>30</v>
      </c>
      <c r="M4491" s="345">
        <f ca="1" t="shared" si="721"/>
        <v>540812.4</v>
      </c>
      <c r="N4491" s="345">
        <f ca="1" t="shared" si="722"/>
        <v>0</v>
      </c>
    </row>
    <row r="4492" ht="14.25" hidden="1" spans="1:14">
      <c r="A4492" s="334">
        <f>档案!A4491</f>
        <v>0</v>
      </c>
      <c r="B4492" s="334">
        <f ca="1" t="shared" si="715"/>
        <v>1</v>
      </c>
      <c r="D4492" s="334">
        <f ca="1" t="shared" si="723"/>
        <v>20</v>
      </c>
      <c r="E4492" s="327">
        <f ca="1" t="shared" si="724"/>
        <v>173</v>
      </c>
      <c r="F4492" s="327" t="str">
        <f ca="1">VLOOKUP(D4492,档案!A:C,3,FALSE)</f>
        <v>武汉彤烨</v>
      </c>
      <c r="G4492" s="338" t="str">
        <f ca="1">VLOOKUP(D4492,档案!A:B,2,FALSE)</f>
        <v>中信银行武汉东湖支行181028</v>
      </c>
      <c r="H4492" s="328">
        <f ca="1" t="shared" si="716"/>
        <v>45930</v>
      </c>
      <c r="I4492" s="344" t="str">
        <f ca="1" t="shared" si="717"/>
        <v>发放汤卓宁2025.7月工资（打给林全意）</v>
      </c>
      <c r="J4492" s="344" t="str">
        <f ca="1" t="shared" si="718"/>
        <v>付日常费用</v>
      </c>
      <c r="K4492" s="345">
        <f ca="1" t="shared" si="719"/>
        <v>0</v>
      </c>
      <c r="L4492" s="345">
        <f ca="1" t="shared" si="720"/>
        <v>4500</v>
      </c>
      <c r="M4492" s="345">
        <f ca="1" t="shared" si="721"/>
        <v>536312.4</v>
      </c>
      <c r="N4492" s="345">
        <f ca="1" t="shared" si="722"/>
        <v>0</v>
      </c>
    </row>
    <row r="4493" ht="14.25" hidden="1" spans="1:14">
      <c r="A4493" s="334">
        <f>档案!A4492</f>
        <v>0</v>
      </c>
      <c r="B4493" s="334">
        <f ca="1" t="shared" si="715"/>
        <v>1</v>
      </c>
      <c r="D4493" s="334">
        <f ca="1" t="shared" si="723"/>
        <v>20</v>
      </c>
      <c r="E4493" s="327">
        <f ca="1" t="shared" si="724"/>
        <v>174</v>
      </c>
      <c r="F4493" s="327" t="str">
        <f ca="1">VLOOKUP(D4493,档案!A:C,3,FALSE)</f>
        <v>武汉彤烨</v>
      </c>
      <c r="G4493" s="338" t="str">
        <f ca="1">VLOOKUP(D4493,档案!A:B,2,FALSE)</f>
        <v>中信银行武汉东湖支行181028</v>
      </c>
      <c r="H4493" s="328">
        <f ca="1" t="shared" si="716"/>
        <v>45930</v>
      </c>
      <c r="I4493" s="344" t="str">
        <f ca="1" t="shared" si="717"/>
        <v>发放范雅君2025.7月工资</v>
      </c>
      <c r="J4493" s="344" t="str">
        <f ca="1" t="shared" si="718"/>
        <v>付日常费用</v>
      </c>
      <c r="K4493" s="345">
        <f ca="1" t="shared" si="719"/>
        <v>0</v>
      </c>
      <c r="L4493" s="345">
        <f ca="1" t="shared" si="720"/>
        <v>3000</v>
      </c>
      <c r="M4493" s="345">
        <f ca="1" t="shared" si="721"/>
        <v>533312.4</v>
      </c>
      <c r="N4493" s="345">
        <f ca="1" t="shared" si="722"/>
        <v>0</v>
      </c>
    </row>
    <row r="4494" ht="14.25" hidden="1" spans="1:14">
      <c r="A4494" s="334">
        <f>档案!A4493</f>
        <v>0</v>
      </c>
      <c r="B4494" s="334">
        <f ca="1" t="shared" si="715"/>
        <v>1</v>
      </c>
      <c r="D4494" s="334">
        <f ca="1" t="shared" si="723"/>
        <v>20</v>
      </c>
      <c r="E4494" s="327">
        <f ca="1" t="shared" si="724"/>
        <v>175</v>
      </c>
      <c r="F4494" s="327" t="str">
        <f ca="1">VLOOKUP(D4494,档案!A:C,3,FALSE)</f>
        <v>武汉彤烨</v>
      </c>
      <c r="G4494" s="338" t="str">
        <f ca="1">VLOOKUP(D4494,档案!A:B,2,FALSE)</f>
        <v>中信银行武汉东湖支行181028</v>
      </c>
      <c r="H4494" s="328">
        <f ca="1" t="shared" si="716"/>
        <v>45930</v>
      </c>
      <c r="I4494" s="344" t="str">
        <f ca="1" t="shared" si="717"/>
        <v>转湖北邮政</v>
      </c>
      <c r="J4494" s="344" t="str">
        <f ca="1" t="shared" si="718"/>
        <v>转出他行或提现</v>
      </c>
      <c r="K4494" s="345">
        <f ca="1" t="shared" si="719"/>
        <v>0</v>
      </c>
      <c r="L4494" s="345">
        <f ca="1" t="shared" si="720"/>
        <v>530000</v>
      </c>
      <c r="M4494" s="345">
        <f ca="1" t="shared" si="721"/>
        <v>3312.40000000037</v>
      </c>
      <c r="N4494" s="345">
        <f ca="1" t="shared" si="722"/>
        <v>0</v>
      </c>
    </row>
    <row r="4495" ht="14.25" hidden="1" spans="1:14">
      <c r="A4495" s="334">
        <f>档案!A4494</f>
        <v>0</v>
      </c>
      <c r="B4495" s="334">
        <f ca="1" t="shared" si="715"/>
        <v>1</v>
      </c>
      <c r="D4495" s="334">
        <f ca="1" t="shared" si="723"/>
        <v>20</v>
      </c>
      <c r="E4495" s="327">
        <f ca="1" t="shared" si="724"/>
        <v>176</v>
      </c>
      <c r="F4495" s="327" t="str">
        <f ca="1">VLOOKUP(D4495,档案!A:C,3,FALSE)</f>
        <v>武汉彤烨</v>
      </c>
      <c r="G4495" s="338" t="str">
        <f ca="1">VLOOKUP(D4495,档案!A:B,2,FALSE)</f>
        <v>中信银行武汉东湖支行181028</v>
      </c>
      <c r="H4495" s="328">
        <f ca="1" t="shared" si="716"/>
        <v>45930</v>
      </c>
      <c r="I4495" s="344" t="str">
        <f ca="1" t="shared" si="717"/>
        <v>收到武汉农商行转款</v>
      </c>
      <c r="J4495" s="344" t="str">
        <f ca="1" t="shared" si="718"/>
        <v>他行转入或存现</v>
      </c>
      <c r="K4495" s="345">
        <f ca="1" t="shared" si="719"/>
        <v>20000</v>
      </c>
      <c r="L4495" s="345">
        <f ca="1" t="shared" si="720"/>
        <v>0</v>
      </c>
      <c r="M4495" s="345">
        <f ca="1" t="shared" si="721"/>
        <v>23312.4000000004</v>
      </c>
      <c r="N4495" s="345">
        <f ca="1" t="shared" si="722"/>
        <v>0</v>
      </c>
    </row>
    <row r="4496" ht="14.25" hidden="1" spans="1:14">
      <c r="A4496" s="334">
        <f>档案!A4495</f>
        <v>0</v>
      </c>
      <c r="B4496" s="334">
        <f ca="1" t="shared" si="715"/>
        <v>1</v>
      </c>
      <c r="D4496" s="334">
        <f ca="1" t="shared" si="723"/>
        <v>20</v>
      </c>
      <c r="E4496" s="327">
        <f ca="1" t="shared" si="724"/>
        <v>177</v>
      </c>
      <c r="F4496" s="327" t="str">
        <f ca="1">VLOOKUP(D4496,档案!A:C,3,FALSE)</f>
        <v>武汉彤烨</v>
      </c>
      <c r="G4496" s="338" t="str">
        <f ca="1">VLOOKUP(D4496,档案!A:B,2,FALSE)</f>
        <v>中信银行武汉东湖支行181028</v>
      </c>
      <c r="H4496" s="328">
        <f ca="1" t="shared" si="716"/>
        <v>45930</v>
      </c>
      <c r="I4496" s="344" t="str">
        <f ca="1" t="shared" si="717"/>
        <v>发放陈姣姣2025.8-9月工资</v>
      </c>
      <c r="J4496" s="344" t="str">
        <f ca="1" t="shared" si="718"/>
        <v>付日常费用</v>
      </c>
      <c r="K4496" s="345">
        <f ca="1" t="shared" si="719"/>
        <v>0</v>
      </c>
      <c r="L4496" s="345">
        <f ca="1" t="shared" si="720"/>
        <v>10000</v>
      </c>
      <c r="M4496" s="345">
        <f ca="1" t="shared" si="721"/>
        <v>13312.4000000004</v>
      </c>
      <c r="N4496" s="345">
        <f ca="1" t="shared" si="722"/>
        <v>0</v>
      </c>
    </row>
    <row r="4497" ht="14.25" hidden="1" spans="1:14">
      <c r="A4497" s="334">
        <f>档案!A4496</f>
        <v>0</v>
      </c>
      <c r="B4497" s="334">
        <f ca="1" t="shared" si="715"/>
        <v>1</v>
      </c>
      <c r="D4497" s="334">
        <f ca="1" t="shared" si="723"/>
        <v>20</v>
      </c>
      <c r="E4497" s="327">
        <f ca="1" t="shared" si="724"/>
        <v>178</v>
      </c>
      <c r="F4497" s="327" t="str">
        <f ca="1">VLOOKUP(D4497,档案!A:C,3,FALSE)</f>
        <v>武汉彤烨</v>
      </c>
      <c r="G4497" s="338" t="str">
        <f ca="1">VLOOKUP(D4497,档案!A:B,2,FALSE)</f>
        <v>中信银行武汉东湖支行181028</v>
      </c>
      <c r="H4497" s="328">
        <f ca="1" t="shared" si="716"/>
        <v>45931</v>
      </c>
      <c r="I4497" s="344" t="str">
        <f ca="1" t="shared" si="717"/>
        <v>手续费</v>
      </c>
      <c r="J4497" s="344" t="str">
        <f ca="1" t="shared" si="718"/>
        <v>付日常费用</v>
      </c>
      <c r="K4497" s="345">
        <f ca="1" t="shared" si="719"/>
        <v>0</v>
      </c>
      <c r="L4497" s="345">
        <f ca="1" t="shared" si="720"/>
        <v>347.6</v>
      </c>
      <c r="M4497" s="345">
        <f ca="1" t="shared" si="721"/>
        <v>12964.8000000004</v>
      </c>
      <c r="N4497" s="345">
        <f ca="1" t="shared" si="722"/>
        <v>0</v>
      </c>
    </row>
    <row r="4498" ht="14.25" hidden="1" spans="1:14">
      <c r="A4498" s="334">
        <f>档案!A4497</f>
        <v>0</v>
      </c>
      <c r="B4498" s="334">
        <f ca="1" t="shared" si="715"/>
        <v>1</v>
      </c>
      <c r="D4498" s="334">
        <f ca="1" t="shared" si="723"/>
        <v>20</v>
      </c>
      <c r="E4498" s="327">
        <f ca="1" t="shared" si="724"/>
        <v>179</v>
      </c>
      <c r="F4498" s="327" t="str">
        <f ca="1">VLOOKUP(D4498,档案!A:C,3,FALSE)</f>
        <v>武汉彤烨</v>
      </c>
      <c r="G4498" s="338" t="str">
        <f ca="1">VLOOKUP(D4498,档案!A:B,2,FALSE)</f>
        <v>中信银行武汉东湖支行181028</v>
      </c>
      <c r="H4498" s="328">
        <f ca="1" t="shared" si="716"/>
        <v>45931</v>
      </c>
      <c r="I4498" s="344" t="str">
        <f ca="1" t="shared" si="717"/>
        <v>手续费</v>
      </c>
      <c r="J4498" s="344" t="str">
        <f ca="1" t="shared" si="718"/>
        <v>付日常费用</v>
      </c>
      <c r="K4498" s="345">
        <f ca="1" t="shared" si="719"/>
        <v>0</v>
      </c>
      <c r="L4498" s="345">
        <f ca="1" t="shared" si="720"/>
        <v>144.72</v>
      </c>
      <c r="M4498" s="345">
        <f ca="1" t="shared" si="721"/>
        <v>12820.0800000004</v>
      </c>
      <c r="N4498" s="345">
        <f ca="1" t="shared" si="722"/>
        <v>0</v>
      </c>
    </row>
    <row r="4499" ht="14.25" hidden="1" spans="1:14">
      <c r="A4499" s="334">
        <f>档案!A4498</f>
        <v>0</v>
      </c>
      <c r="B4499" s="334">
        <f ca="1" t="shared" si="715"/>
        <v>1</v>
      </c>
      <c r="D4499" s="334">
        <f ca="1" t="shared" si="723"/>
        <v>20</v>
      </c>
      <c r="E4499" s="327">
        <f ca="1" t="shared" si="724"/>
        <v>180</v>
      </c>
      <c r="F4499" s="327" t="str">
        <f ca="1">VLOOKUP(D4499,档案!A:C,3,FALSE)</f>
        <v>武汉彤烨</v>
      </c>
      <c r="G4499" s="338" t="str">
        <f ca="1">VLOOKUP(D4499,档案!A:B,2,FALSE)</f>
        <v>中信银行武汉东湖支行181028</v>
      </c>
      <c r="H4499" s="328">
        <f ca="1" t="shared" si="716"/>
        <v>45947</v>
      </c>
      <c r="I4499" s="344" t="str">
        <f ca="1" t="shared" si="717"/>
        <v>转武汉彤烨建行</v>
      </c>
      <c r="J4499" s="344" t="str">
        <f ca="1" t="shared" si="718"/>
        <v>转出他行或提现</v>
      </c>
      <c r="K4499" s="345">
        <f ca="1" t="shared" si="719"/>
        <v>0</v>
      </c>
      <c r="L4499" s="345">
        <f ca="1" t="shared" si="720"/>
        <v>8000</v>
      </c>
      <c r="M4499" s="345">
        <f ca="1" t="shared" si="721"/>
        <v>4820.08000000037</v>
      </c>
      <c r="N4499" s="345">
        <f ca="1" t="shared" si="722"/>
        <v>0</v>
      </c>
    </row>
    <row r="4500" ht="14.25" hidden="1" spans="1:14">
      <c r="A4500" s="334">
        <f>档案!A4499</f>
        <v>0</v>
      </c>
      <c r="B4500" s="334">
        <f ca="1" t="shared" si="715"/>
        <v>1</v>
      </c>
      <c r="D4500" s="334">
        <f ca="1" t="shared" si="723"/>
        <v>20</v>
      </c>
      <c r="E4500" s="327">
        <f ca="1" t="shared" si="724"/>
        <v>181</v>
      </c>
      <c r="F4500" s="327" t="str">
        <f ca="1">VLOOKUP(D4500,档案!A:C,3,FALSE)</f>
        <v>武汉彤烨</v>
      </c>
      <c r="G4500" s="338" t="str">
        <f ca="1">VLOOKUP(D4500,档案!A:B,2,FALSE)</f>
        <v>中信银行武汉东湖支行181028</v>
      </c>
      <c r="H4500" s="328">
        <f ca="1" t="shared" si="716"/>
        <v>45953</v>
      </c>
      <c r="I4500" s="344" t="str">
        <f ca="1" t="shared" si="717"/>
        <v>收到武汉浦发转款</v>
      </c>
      <c r="J4500" s="344" t="str">
        <f ca="1" t="shared" si="718"/>
        <v>他行转入或存现</v>
      </c>
      <c r="K4500" s="345">
        <f ca="1" t="shared" si="719"/>
        <v>10000</v>
      </c>
      <c r="L4500" s="345">
        <f ca="1" t="shared" si="720"/>
        <v>0</v>
      </c>
      <c r="M4500" s="345">
        <f ca="1" t="shared" si="721"/>
        <v>14820.0800000004</v>
      </c>
      <c r="N4500" s="345">
        <f ca="1" t="shared" si="722"/>
        <v>0</v>
      </c>
    </row>
    <row r="4501" ht="14.25" hidden="1" spans="1:14">
      <c r="A4501" s="334">
        <f>档案!A4500</f>
        <v>0</v>
      </c>
      <c r="B4501" s="334">
        <f ca="1" t="shared" si="715"/>
        <v>1</v>
      </c>
      <c r="D4501" s="334">
        <f ca="1" t="shared" si="723"/>
        <v>20</v>
      </c>
      <c r="E4501" s="327">
        <f ca="1" t="shared" si="724"/>
        <v>182</v>
      </c>
      <c r="F4501" s="327" t="str">
        <f ca="1">VLOOKUP(D4501,档案!A:C,3,FALSE)</f>
        <v>武汉彤烨</v>
      </c>
      <c r="G4501" s="338" t="str">
        <f ca="1">VLOOKUP(D4501,档案!A:B,2,FALSE)</f>
        <v>中信银行武汉东湖支行181028</v>
      </c>
      <c r="H4501" s="328">
        <f ca="1" t="shared" si="716"/>
        <v>45959</v>
      </c>
      <c r="I4501" s="344" t="str">
        <f ca="1" t="shared" si="717"/>
        <v>收到武汉农商行转款</v>
      </c>
      <c r="J4501" s="344" t="str">
        <f ca="1" t="shared" si="718"/>
        <v>他行转入或存现</v>
      </c>
      <c r="K4501" s="345">
        <f ca="1" t="shared" si="719"/>
        <v>10000</v>
      </c>
      <c r="L4501" s="345">
        <f ca="1" t="shared" si="720"/>
        <v>0</v>
      </c>
      <c r="M4501" s="345">
        <f ca="1" t="shared" si="721"/>
        <v>24820.0800000004</v>
      </c>
      <c r="N4501" s="345">
        <f ca="1" t="shared" si="722"/>
        <v>0</v>
      </c>
    </row>
    <row r="4502" ht="14.25" hidden="1" spans="1:14">
      <c r="A4502" s="334">
        <f>档案!A4501</f>
        <v>0</v>
      </c>
      <c r="B4502" s="334">
        <f ca="1" t="shared" si="715"/>
        <v>1</v>
      </c>
      <c r="D4502" s="334">
        <f ca="1" t="shared" si="723"/>
        <v>20</v>
      </c>
      <c r="E4502" s="327">
        <f ca="1" t="shared" si="724"/>
        <v>183</v>
      </c>
      <c r="F4502" s="327" t="str">
        <f ca="1">VLOOKUP(D4502,档案!A:C,3,FALSE)</f>
        <v>武汉彤烨</v>
      </c>
      <c r="G4502" s="338" t="str">
        <f ca="1">VLOOKUP(D4502,档案!A:B,2,FALSE)</f>
        <v>中信银行武汉东湖支行181028</v>
      </c>
      <c r="H4502" s="328">
        <f ca="1" t="shared" si="716"/>
        <v>45959</v>
      </c>
      <c r="I4502" s="344" t="str">
        <f ca="1" t="shared" si="717"/>
        <v>发放张月2025.8月工资</v>
      </c>
      <c r="J4502" s="344" t="str">
        <f ca="1" t="shared" si="718"/>
        <v>付日常费用</v>
      </c>
      <c r="K4502" s="345">
        <f ca="1" t="shared" si="719"/>
        <v>0</v>
      </c>
      <c r="L4502" s="345">
        <f ca="1" t="shared" si="720"/>
        <v>2860.32</v>
      </c>
      <c r="M4502" s="345">
        <f ca="1" t="shared" si="721"/>
        <v>21959.7600000004</v>
      </c>
      <c r="N4502" s="345">
        <f ca="1" t="shared" si="722"/>
        <v>0</v>
      </c>
    </row>
    <row r="4503" ht="14.25" hidden="1" spans="1:14">
      <c r="A4503" s="334">
        <f>档案!A4502</f>
        <v>0</v>
      </c>
      <c r="B4503" s="334">
        <f ca="1" t="shared" si="715"/>
        <v>1</v>
      </c>
      <c r="D4503" s="334">
        <f ca="1" t="shared" si="723"/>
        <v>20</v>
      </c>
      <c r="E4503" s="327">
        <f ca="1" t="shared" si="724"/>
        <v>184</v>
      </c>
      <c r="F4503" s="327" t="str">
        <f ca="1">VLOOKUP(D4503,档案!A:C,3,FALSE)</f>
        <v>武汉彤烨</v>
      </c>
      <c r="G4503" s="338" t="str">
        <f ca="1">VLOOKUP(D4503,档案!A:B,2,FALSE)</f>
        <v>中信银行武汉东湖支行181028</v>
      </c>
      <c r="H4503" s="328">
        <f ca="1" t="shared" si="716"/>
        <v>45959</v>
      </c>
      <c r="I4503" s="344" t="str">
        <f ca="1" t="shared" si="717"/>
        <v>发放熊金旺2025.8月工资（打给林柱生）</v>
      </c>
      <c r="J4503" s="344" t="str">
        <f ca="1" t="shared" si="718"/>
        <v>付日常费用</v>
      </c>
      <c r="K4503" s="345">
        <f ca="1" t="shared" si="719"/>
        <v>0</v>
      </c>
      <c r="L4503" s="345">
        <f ca="1" t="shared" si="720"/>
        <v>4500</v>
      </c>
      <c r="M4503" s="345">
        <f ca="1" t="shared" si="721"/>
        <v>17459.7600000004</v>
      </c>
      <c r="N4503" s="345">
        <f ca="1" t="shared" si="722"/>
        <v>0</v>
      </c>
    </row>
    <row r="4504" ht="14.25" hidden="1" spans="1:14">
      <c r="A4504" s="334">
        <f>档案!A4503</f>
        <v>0</v>
      </c>
      <c r="B4504" s="334">
        <f ca="1" t="shared" si="715"/>
        <v>1</v>
      </c>
      <c r="D4504" s="334">
        <f ca="1" t="shared" si="723"/>
        <v>20</v>
      </c>
      <c r="E4504" s="327">
        <f ca="1" t="shared" si="724"/>
        <v>185</v>
      </c>
      <c r="F4504" s="327" t="str">
        <f ca="1">VLOOKUP(D4504,档案!A:C,3,FALSE)</f>
        <v>武汉彤烨</v>
      </c>
      <c r="G4504" s="338" t="str">
        <f ca="1">VLOOKUP(D4504,档案!A:B,2,FALSE)</f>
        <v>中信银行武汉东湖支行181028</v>
      </c>
      <c r="H4504" s="328">
        <f ca="1" t="shared" si="716"/>
        <v>45959</v>
      </c>
      <c r="I4504" s="344" t="str">
        <f ca="1" t="shared" si="717"/>
        <v>发放王金娥2025.8月工资（打给林柱生）</v>
      </c>
      <c r="J4504" s="344" t="str">
        <f ca="1" t="shared" si="718"/>
        <v>付日常费用</v>
      </c>
      <c r="K4504" s="345">
        <f ca="1" t="shared" si="719"/>
        <v>0</v>
      </c>
      <c r="L4504" s="345">
        <f ca="1" t="shared" si="720"/>
        <v>4500</v>
      </c>
      <c r="M4504" s="345">
        <f ca="1" t="shared" si="721"/>
        <v>12959.7600000004</v>
      </c>
      <c r="N4504" s="345">
        <f ca="1" t="shared" si="722"/>
        <v>0</v>
      </c>
    </row>
    <row r="4505" ht="14.25" spans="1:14">
      <c r="A4505" s="334">
        <f>档案!A4504</f>
        <v>0</v>
      </c>
      <c r="B4505" s="334">
        <f ca="1" t="shared" si="715"/>
        <v>1</v>
      </c>
      <c r="D4505" s="334">
        <f ca="1" t="shared" si="723"/>
        <v>20</v>
      </c>
      <c r="E4505" s="327">
        <f ca="1" t="shared" si="724"/>
        <v>186</v>
      </c>
      <c r="F4505" s="327" t="str">
        <f ca="1">VLOOKUP(D4505,档案!A:C,3,FALSE)</f>
        <v>武汉彤烨</v>
      </c>
      <c r="G4505" s="338" t="str">
        <f ca="1">VLOOKUP(D4505,档案!A:B,2,FALSE)</f>
        <v>中信银行武汉东湖支行181028</v>
      </c>
      <c r="H4505" s="328">
        <f ca="1" t="shared" si="716"/>
        <v>45959</v>
      </c>
      <c r="I4505" s="344" t="str">
        <f ca="1" t="shared" si="717"/>
        <v>发放孙志南2025.8月工资</v>
      </c>
      <c r="J4505" s="344" t="str">
        <f ca="1" t="shared" si="718"/>
        <v>付日常费用</v>
      </c>
      <c r="K4505" s="345">
        <f ca="1" t="shared" si="719"/>
        <v>0</v>
      </c>
      <c r="L4505" s="345">
        <f ca="1" t="shared" si="720"/>
        <v>1296.3</v>
      </c>
      <c r="M4505" s="345">
        <f ca="1" t="shared" si="721"/>
        <v>11663.4600000004</v>
      </c>
      <c r="N4505" s="345">
        <f ca="1" t="shared" si="722"/>
        <v>0</v>
      </c>
    </row>
    <row r="4506" ht="14.25" spans="1:14">
      <c r="A4506" s="334">
        <f>档案!A4505</f>
        <v>0</v>
      </c>
      <c r="B4506" s="334">
        <f ca="1" t="shared" si="715"/>
        <v>1</v>
      </c>
      <c r="D4506" s="334">
        <f ca="1" t="shared" si="723"/>
        <v>20</v>
      </c>
      <c r="E4506" s="327">
        <f ca="1" t="shared" si="724"/>
        <v>187</v>
      </c>
      <c r="F4506" s="327" t="str">
        <f ca="1">VLOOKUP(D4506,档案!A:C,3,FALSE)</f>
        <v>武汉彤烨</v>
      </c>
      <c r="G4506" s="338" t="str">
        <f ca="1">VLOOKUP(D4506,档案!A:B,2,FALSE)</f>
        <v>中信银行武汉东湖支行181028</v>
      </c>
      <c r="H4506" s="328">
        <f ca="1" t="shared" si="716"/>
        <v>45959</v>
      </c>
      <c r="I4506" s="344" t="str">
        <f ca="1" t="shared" si="717"/>
        <v>发放汤卓宁2025.8月工资（打给林全意）</v>
      </c>
      <c r="J4506" s="344" t="str">
        <f ca="1" t="shared" si="718"/>
        <v>付日常费用</v>
      </c>
      <c r="K4506" s="345">
        <f ca="1" t="shared" si="719"/>
        <v>0</v>
      </c>
      <c r="L4506" s="345">
        <f ca="1" t="shared" si="720"/>
        <v>4500</v>
      </c>
      <c r="M4506" s="345">
        <f ca="1" t="shared" si="721"/>
        <v>7163.46000000037</v>
      </c>
      <c r="N4506" s="345">
        <f ca="1" t="shared" si="722"/>
        <v>0</v>
      </c>
    </row>
    <row r="4507" ht="14.25" spans="1:14">
      <c r="A4507" s="334">
        <f>档案!A4506</f>
        <v>0</v>
      </c>
      <c r="B4507" s="334">
        <f ca="1" t="shared" si="715"/>
        <v>1</v>
      </c>
      <c r="D4507" s="334">
        <f ca="1" t="shared" si="723"/>
        <v>20</v>
      </c>
      <c r="E4507" s="327">
        <f ca="1" t="shared" si="724"/>
        <v>188</v>
      </c>
      <c r="F4507" s="327" t="str">
        <f ca="1">VLOOKUP(D4507,档案!A:C,3,FALSE)</f>
        <v>武汉彤烨</v>
      </c>
      <c r="G4507" s="338" t="str">
        <f ca="1">VLOOKUP(D4507,档案!A:B,2,FALSE)</f>
        <v>中信银行武汉东湖支行181028</v>
      </c>
      <c r="H4507" s="328">
        <f ca="1" t="shared" si="716"/>
        <v>45959</v>
      </c>
      <c r="I4507" s="344" t="str">
        <f ca="1" t="shared" si="717"/>
        <v>手续费</v>
      </c>
      <c r="J4507" s="344" t="str">
        <f ca="1" t="shared" si="718"/>
        <v>付日常费用</v>
      </c>
      <c r="K4507" s="345">
        <f ca="1" t="shared" si="719"/>
        <v>0</v>
      </c>
      <c r="L4507" s="345">
        <f ca="1" t="shared" si="720"/>
        <v>30</v>
      </c>
      <c r="M4507" s="345">
        <f ca="1" t="shared" si="721"/>
        <v>7133.46000000037</v>
      </c>
      <c r="N4507" s="345">
        <f ca="1" t="shared" si="722"/>
        <v>0</v>
      </c>
    </row>
    <row r="4508" ht="14.25" hidden="1" spans="1:14">
      <c r="A4508" s="334">
        <f>档案!A4507</f>
        <v>0</v>
      </c>
      <c r="B4508" s="334">
        <f ca="1" t="shared" si="715"/>
        <v>1</v>
      </c>
      <c r="D4508" s="334">
        <f ca="1" t="shared" si="723"/>
        <v>20</v>
      </c>
      <c r="E4508" s="327">
        <f ca="1" t="shared" si="724"/>
        <v>189</v>
      </c>
      <c r="F4508" s="327" t="str">
        <f ca="1">VLOOKUP(D4508,档案!A:C,3,FALSE)</f>
        <v>武汉彤烨</v>
      </c>
      <c r="G4508" s="338" t="str">
        <f ca="1">VLOOKUP(D4508,档案!A:B,2,FALSE)</f>
        <v>中信银行武汉东湖支行181028</v>
      </c>
      <c r="H4508" s="328">
        <f ca="1" t="shared" si="716"/>
        <v>45962</v>
      </c>
      <c r="I4508" s="344" t="str">
        <f ca="1" t="shared" si="717"/>
        <v>手续费</v>
      </c>
      <c r="J4508" s="344" t="str">
        <f ca="1" t="shared" si="718"/>
        <v>付日常费用</v>
      </c>
      <c r="K4508" s="345">
        <f ca="1" t="shared" si="719"/>
        <v>0</v>
      </c>
      <c r="L4508" s="345">
        <f ca="1" t="shared" si="720"/>
        <v>8.64</v>
      </c>
      <c r="M4508" s="345">
        <f ca="1" t="shared" si="721"/>
        <v>7124.82000000037</v>
      </c>
      <c r="N4508" s="345">
        <f ca="1" t="shared" si="722"/>
        <v>0</v>
      </c>
    </row>
    <row r="4509" ht="14.25" hidden="1" spans="1:14">
      <c r="A4509" s="334">
        <f>档案!A4508</f>
        <v>0</v>
      </c>
      <c r="B4509" s="334">
        <f ca="1" t="shared" si="715"/>
        <v>1</v>
      </c>
      <c r="D4509" s="334">
        <f ca="1" t="shared" si="723"/>
        <v>20</v>
      </c>
      <c r="E4509" s="327">
        <f ca="1" t="shared" si="724"/>
        <v>190</v>
      </c>
      <c r="F4509" s="327" t="str">
        <f ca="1">VLOOKUP(D4509,档案!A:C,3,FALSE)</f>
        <v>武汉彤烨</v>
      </c>
      <c r="G4509" s="338" t="str">
        <f ca="1">VLOOKUP(D4509,档案!A:B,2,FALSE)</f>
        <v>中信银行武汉东湖支行181028</v>
      </c>
      <c r="H4509" s="328">
        <f ca="1" t="shared" si="716"/>
        <v>45962</v>
      </c>
      <c r="I4509" s="344" t="str">
        <f ca="1" t="shared" si="717"/>
        <v>手续费</v>
      </c>
      <c r="J4509" s="344" t="str">
        <f ca="1" t="shared" si="718"/>
        <v>付日常费用</v>
      </c>
      <c r="K4509" s="345">
        <f ca="1" t="shared" si="719"/>
        <v>0</v>
      </c>
      <c r="L4509" s="345">
        <f ca="1" t="shared" si="720"/>
        <v>3.6</v>
      </c>
      <c r="M4509" s="345">
        <f ca="1" t="shared" si="721"/>
        <v>7121.22000000037</v>
      </c>
      <c r="N4509" s="345">
        <f ca="1" t="shared" si="722"/>
        <v>0</v>
      </c>
    </row>
    <row r="4510" ht="14.25" hidden="1" spans="1:14">
      <c r="A4510" s="334">
        <f>档案!A4509</f>
        <v>0</v>
      </c>
      <c r="B4510" s="334">
        <f ca="1" t="shared" si="715"/>
        <v>1</v>
      </c>
      <c r="D4510" s="334">
        <f ca="1" t="shared" si="723"/>
        <v>20</v>
      </c>
      <c r="E4510" s="327">
        <f ca="1" t="shared" si="724"/>
        <v>191</v>
      </c>
      <c r="F4510" s="327" t="str">
        <f ca="1">VLOOKUP(D4510,档案!A:C,3,FALSE)</f>
        <v>武汉彤烨</v>
      </c>
      <c r="G4510" s="338" t="str">
        <f ca="1">VLOOKUP(D4510,档案!A:B,2,FALSE)</f>
        <v>中信银行武汉东湖支行181028</v>
      </c>
      <c r="H4510" s="328">
        <f ca="1" t="shared" si="716"/>
        <v>45974</v>
      </c>
      <c r="I4510" s="344" t="str">
        <f ca="1" t="shared" si="717"/>
        <v>收到湖北京兰水泥集团有限公司退押金</v>
      </c>
      <c r="J4510" s="344" t="str">
        <f ca="1" t="shared" si="718"/>
        <v>营业回款</v>
      </c>
      <c r="K4510" s="345">
        <f ca="1" t="shared" si="719"/>
        <v>1000</v>
      </c>
      <c r="L4510" s="345">
        <f ca="1" t="shared" si="720"/>
        <v>0</v>
      </c>
      <c r="M4510" s="345">
        <f ca="1" t="shared" si="721"/>
        <v>8121.22000000037</v>
      </c>
      <c r="N4510" s="345">
        <f ca="1" t="shared" si="722"/>
        <v>0</v>
      </c>
    </row>
    <row r="4511" ht="14.25" hidden="1" spans="1:14">
      <c r="A4511" s="334">
        <f>档案!A4510</f>
        <v>0</v>
      </c>
      <c r="B4511" s="334">
        <f ca="1" t="shared" si="715"/>
        <v>1</v>
      </c>
      <c r="D4511" s="334">
        <f ca="1" t="shared" si="723"/>
        <v>21</v>
      </c>
      <c r="E4511" s="327">
        <f ca="1" t="shared" si="724"/>
        <v>3</v>
      </c>
      <c r="F4511" s="327" t="str">
        <f ca="1">VLOOKUP(D4511,档案!A:C,3,FALSE)</f>
        <v>武汉彤烨</v>
      </c>
      <c r="G4511" s="338" t="str">
        <f ca="1">VLOOKUP(D4511,档案!A:B,2,FALSE)</f>
        <v>汉口银行光谷分行454891</v>
      </c>
      <c r="H4511" s="328">
        <f ca="1" t="shared" si="716"/>
        <v>45658</v>
      </c>
      <c r="I4511" s="344" t="str">
        <f ca="1" t="shared" si="717"/>
        <v>期初余额</v>
      </c>
      <c r="J4511" s="344">
        <f ca="1" t="shared" si="718"/>
        <v>0</v>
      </c>
      <c r="K4511" s="345">
        <f ca="1" t="shared" si="719"/>
        <v>0</v>
      </c>
      <c r="L4511" s="345">
        <f ca="1" t="shared" si="720"/>
        <v>0</v>
      </c>
      <c r="M4511" s="345">
        <f ca="1" t="shared" si="721"/>
        <v>791.539999999997</v>
      </c>
      <c r="N4511" s="345">
        <f ca="1" t="shared" si="722"/>
        <v>0</v>
      </c>
    </row>
    <row r="4512" ht="14.25" hidden="1" spans="1:14">
      <c r="A4512" s="334">
        <f>档案!A4511</f>
        <v>0</v>
      </c>
      <c r="B4512" s="334">
        <f ca="1" t="shared" si="715"/>
        <v>1</v>
      </c>
      <c r="D4512" s="334">
        <f ca="1" t="shared" si="723"/>
        <v>21</v>
      </c>
      <c r="E4512" s="327">
        <f ca="1" t="shared" si="724"/>
        <v>4</v>
      </c>
      <c r="F4512" s="327" t="str">
        <f ca="1">VLOOKUP(D4512,档案!A:C,3,FALSE)</f>
        <v>武汉彤烨</v>
      </c>
      <c r="G4512" s="338" t="str">
        <f ca="1">VLOOKUP(D4512,档案!A:B,2,FALSE)</f>
        <v>汉口银行光谷分行454891</v>
      </c>
      <c r="H4512" s="328">
        <f ca="1" t="shared" si="716"/>
        <v>45694</v>
      </c>
      <c r="I4512" s="344" t="str">
        <f ca="1" t="shared" si="717"/>
        <v>汉口银行证书更新费用无单</v>
      </c>
      <c r="J4512" s="344" t="str">
        <f ca="1" t="shared" si="718"/>
        <v>付日常费用</v>
      </c>
      <c r="K4512" s="345">
        <f ca="1" t="shared" si="719"/>
        <v>0</v>
      </c>
      <c r="L4512" s="345">
        <f ca="1" t="shared" si="720"/>
        <v>80</v>
      </c>
      <c r="M4512" s="345">
        <f ca="1" t="shared" si="721"/>
        <v>711.539999999997</v>
      </c>
      <c r="N4512" s="345">
        <f ca="1" t="shared" si="722"/>
        <v>0</v>
      </c>
    </row>
    <row r="4513" ht="14.25" hidden="1" spans="1:14">
      <c r="A4513" s="334">
        <f>档案!A4512</f>
        <v>0</v>
      </c>
      <c r="B4513" s="334">
        <f ca="1" t="shared" si="715"/>
        <v>1</v>
      </c>
      <c r="D4513" s="334">
        <f ca="1" t="shared" si="723"/>
        <v>21</v>
      </c>
      <c r="E4513" s="327">
        <f ca="1" t="shared" si="724"/>
        <v>5</v>
      </c>
      <c r="F4513" s="327" t="str">
        <f ca="1">VLOOKUP(D4513,档案!A:C,3,FALSE)</f>
        <v>武汉彤烨</v>
      </c>
      <c r="G4513" s="338" t="str">
        <f ca="1">VLOOKUP(D4513,档案!A:B,2,FALSE)</f>
        <v>汉口银行光谷分行454891</v>
      </c>
      <c r="H4513" s="328">
        <f ca="1" t="shared" si="716"/>
        <v>45737</v>
      </c>
      <c r="I4513" s="344" t="str">
        <f ca="1" t="shared" si="717"/>
        <v>银行结息收入</v>
      </c>
      <c r="J4513" s="344" t="str">
        <f ca="1" t="shared" si="718"/>
        <v>其他收款</v>
      </c>
      <c r="K4513" s="345">
        <f ca="1" t="shared" si="719"/>
        <v>0.19</v>
      </c>
      <c r="L4513" s="345">
        <f ca="1" t="shared" si="720"/>
        <v>0</v>
      </c>
      <c r="M4513" s="345">
        <f ca="1" t="shared" si="721"/>
        <v>711.729999999997</v>
      </c>
      <c r="N4513" s="345">
        <f ca="1" t="shared" si="722"/>
        <v>0</v>
      </c>
    </row>
    <row r="4514" ht="14.25" hidden="1" spans="1:14">
      <c r="A4514" s="334">
        <f>档案!A4513</f>
        <v>0</v>
      </c>
      <c r="B4514" s="334">
        <f ca="1" t="shared" si="715"/>
        <v>1</v>
      </c>
      <c r="D4514" s="334">
        <f ca="1" t="shared" si="723"/>
        <v>21</v>
      </c>
      <c r="E4514" s="327">
        <f ca="1" t="shared" si="724"/>
        <v>6</v>
      </c>
      <c r="F4514" s="327" t="str">
        <f ca="1">VLOOKUP(D4514,档案!A:C,3,FALSE)</f>
        <v>武汉彤烨</v>
      </c>
      <c r="G4514" s="338" t="str">
        <f ca="1">VLOOKUP(D4514,档案!A:B,2,FALSE)</f>
        <v>汉口银行光谷分行454891</v>
      </c>
      <c r="H4514" s="328">
        <f ca="1" t="shared" si="716"/>
        <v>45829</v>
      </c>
      <c r="I4514" s="344" t="str">
        <f ca="1" t="shared" si="717"/>
        <v>银行结息收入</v>
      </c>
      <c r="J4514" s="344" t="str">
        <f ca="1" t="shared" si="718"/>
        <v>其他收款</v>
      </c>
      <c r="K4514" s="345">
        <f ca="1" t="shared" si="719"/>
        <v>0.15</v>
      </c>
      <c r="L4514" s="345">
        <f ca="1" t="shared" si="720"/>
        <v>0</v>
      </c>
      <c r="M4514" s="345">
        <f ca="1" t="shared" si="721"/>
        <v>711.879999999997</v>
      </c>
      <c r="N4514" s="345">
        <f ca="1" t="shared" si="722"/>
        <v>0</v>
      </c>
    </row>
    <row r="4515" ht="14.25" hidden="1" spans="1:14">
      <c r="A4515" s="334">
        <f>档案!A4514</f>
        <v>0</v>
      </c>
      <c r="B4515" s="334">
        <f ca="1" t="shared" si="715"/>
        <v>1</v>
      </c>
      <c r="D4515" s="334">
        <f ca="1" t="shared" si="723"/>
        <v>21</v>
      </c>
      <c r="E4515" s="327">
        <f ca="1" t="shared" si="724"/>
        <v>7</v>
      </c>
      <c r="F4515" s="327" t="str">
        <f ca="1">VLOOKUP(D4515,档案!A:C,3,FALSE)</f>
        <v>武汉彤烨</v>
      </c>
      <c r="G4515" s="338" t="str">
        <f ca="1">VLOOKUP(D4515,档案!A:B,2,FALSE)</f>
        <v>汉口银行光谷分行454891</v>
      </c>
      <c r="H4515" s="328">
        <f ca="1" t="shared" si="716"/>
        <v>45919</v>
      </c>
      <c r="I4515" s="344" t="str">
        <f ca="1" t="shared" si="717"/>
        <v>证书更新手续费</v>
      </c>
      <c r="J4515" s="344" t="str">
        <f ca="1" t="shared" si="718"/>
        <v>付日常费用</v>
      </c>
      <c r="K4515" s="345">
        <f ca="1" t="shared" si="719"/>
        <v>0</v>
      </c>
      <c r="L4515" s="345">
        <f ca="1" t="shared" si="720"/>
        <v>80</v>
      </c>
      <c r="M4515" s="345">
        <f ca="1" t="shared" si="721"/>
        <v>631.879999999997</v>
      </c>
      <c r="N4515" s="345">
        <f ca="1" t="shared" si="722"/>
        <v>0</v>
      </c>
    </row>
    <row r="4516" ht="14.25" hidden="1" spans="1:14">
      <c r="A4516" s="334">
        <f>档案!A4515</f>
        <v>0</v>
      </c>
      <c r="B4516" s="334">
        <f ca="1" t="shared" si="715"/>
        <v>1</v>
      </c>
      <c r="D4516" s="334">
        <f ca="1" t="shared" si="723"/>
        <v>21</v>
      </c>
      <c r="E4516" s="327">
        <f ca="1" t="shared" si="724"/>
        <v>8</v>
      </c>
      <c r="F4516" s="327" t="str">
        <f ca="1">VLOOKUP(D4516,档案!A:C,3,FALSE)</f>
        <v>武汉彤烨</v>
      </c>
      <c r="G4516" s="338" t="str">
        <f ca="1">VLOOKUP(D4516,档案!A:B,2,FALSE)</f>
        <v>汉口银行光谷分行454891</v>
      </c>
      <c r="H4516" s="328">
        <f ca="1" t="shared" si="716"/>
        <v>45921</v>
      </c>
      <c r="I4516" s="344" t="str">
        <f ca="1" t="shared" si="717"/>
        <v>银行结息收入</v>
      </c>
      <c r="J4516" s="344" t="str">
        <f ca="1" t="shared" si="718"/>
        <v>其他收款</v>
      </c>
      <c r="K4516" s="345">
        <f ca="1" t="shared" si="719"/>
        <v>0.09</v>
      </c>
      <c r="L4516" s="345">
        <f ca="1" t="shared" si="720"/>
        <v>0</v>
      </c>
      <c r="M4516" s="345">
        <f ca="1" t="shared" si="721"/>
        <v>631.969999999997</v>
      </c>
      <c r="N4516" s="345">
        <f ca="1" t="shared" si="722"/>
        <v>0</v>
      </c>
    </row>
    <row r="4517" ht="14.25" hidden="1" spans="1:14">
      <c r="A4517" s="334">
        <f>档案!A4516</f>
        <v>0</v>
      </c>
      <c r="B4517" s="334">
        <f ca="1" t="shared" si="715"/>
        <v>1</v>
      </c>
      <c r="D4517" s="334">
        <f ca="1" t="shared" si="723"/>
        <v>22</v>
      </c>
      <c r="E4517" s="327">
        <f ca="1" t="shared" si="724"/>
        <v>3</v>
      </c>
      <c r="F4517" s="327" t="str">
        <f ca="1">VLOOKUP(D4517,档案!A:C,3,FALSE)</f>
        <v>武汉彤烨</v>
      </c>
      <c r="G4517" s="338">
        <f ca="1">VLOOKUP(D4517,档案!A:B,2,FALSE)</f>
        <v>0</v>
      </c>
      <c r="H4517" s="328">
        <f ca="1" t="shared" si="716"/>
        <v>45200</v>
      </c>
      <c r="I4517" s="344" t="str">
        <f ca="1" t="shared" si="717"/>
        <v>期初余额</v>
      </c>
      <c r="J4517" s="344">
        <f ca="1" t="shared" si="718"/>
        <v>0</v>
      </c>
      <c r="K4517" s="345">
        <f ca="1" t="shared" si="719"/>
        <v>0</v>
      </c>
      <c r="L4517" s="345">
        <f ca="1" t="shared" si="720"/>
        <v>0</v>
      </c>
      <c r="M4517" s="345">
        <f ca="1" t="shared" si="721"/>
        <v>0</v>
      </c>
      <c r="N4517" s="345">
        <f ca="1" t="shared" si="722"/>
        <v>0</v>
      </c>
    </row>
    <row r="4518" ht="14.25" hidden="1" spans="1:14">
      <c r="A4518" s="334">
        <f>档案!A4517</f>
        <v>0</v>
      </c>
      <c r="B4518" s="334">
        <f ca="1" t="shared" si="715"/>
        <v>1</v>
      </c>
      <c r="D4518" s="334">
        <f ca="1" t="shared" si="723"/>
        <v>23</v>
      </c>
      <c r="E4518" s="327">
        <f ca="1" t="shared" si="724"/>
        <v>3</v>
      </c>
      <c r="F4518" s="327" t="str">
        <f ca="1">VLOOKUP(D4518,档案!A:C,3,FALSE)</f>
        <v>武汉彤烨</v>
      </c>
      <c r="G4518" s="338">
        <f ca="1">VLOOKUP(D4518,档案!A:B,2,FALSE)</f>
        <v>0</v>
      </c>
      <c r="H4518" s="328">
        <f ca="1" t="shared" si="716"/>
        <v>45200</v>
      </c>
      <c r="I4518" s="344" t="str">
        <f ca="1" t="shared" si="717"/>
        <v>期初余额</v>
      </c>
      <c r="J4518" s="344">
        <f ca="1" t="shared" si="718"/>
        <v>0</v>
      </c>
      <c r="K4518" s="345">
        <f ca="1" t="shared" si="719"/>
        <v>0</v>
      </c>
      <c r="L4518" s="345">
        <f ca="1" t="shared" si="720"/>
        <v>0</v>
      </c>
      <c r="M4518" s="345">
        <f ca="1" t="shared" si="721"/>
        <v>0</v>
      </c>
      <c r="N4518" s="345">
        <f ca="1" t="shared" si="722"/>
        <v>0</v>
      </c>
    </row>
    <row r="4519" ht="14.25" hidden="1" spans="1:14">
      <c r="A4519" s="334">
        <f>档案!A4518</f>
        <v>0</v>
      </c>
      <c r="B4519" s="334">
        <f ca="1" t="shared" si="715"/>
        <v>1</v>
      </c>
      <c r="D4519" s="334">
        <f ca="1" t="shared" si="723"/>
        <v>24</v>
      </c>
      <c r="E4519" s="327">
        <f ca="1" t="shared" si="724"/>
        <v>3</v>
      </c>
      <c r="F4519" s="327" t="str">
        <f ca="1">VLOOKUP(D4519,档案!A:C,3,FALSE)</f>
        <v>武汉彤烨</v>
      </c>
      <c r="G4519" s="338">
        <f ca="1">VLOOKUP(D4519,档案!A:B,2,FALSE)</f>
        <v>0</v>
      </c>
      <c r="H4519" s="328">
        <f ca="1" t="shared" si="716"/>
        <v>45200</v>
      </c>
      <c r="I4519" s="344" t="str">
        <f ca="1" t="shared" si="717"/>
        <v>期初余额</v>
      </c>
      <c r="J4519" s="344">
        <f ca="1" t="shared" si="718"/>
        <v>0</v>
      </c>
      <c r="K4519" s="345">
        <f ca="1" t="shared" si="719"/>
        <v>0</v>
      </c>
      <c r="L4519" s="345">
        <f ca="1" t="shared" si="720"/>
        <v>0</v>
      </c>
      <c r="M4519" s="345">
        <f ca="1" t="shared" si="721"/>
        <v>0</v>
      </c>
      <c r="N4519" s="345">
        <f ca="1" t="shared" si="722"/>
        <v>0</v>
      </c>
    </row>
    <row r="4520" ht="14.25" hidden="1" spans="1:14">
      <c r="A4520" s="334">
        <f>档案!A4519</f>
        <v>0</v>
      </c>
      <c r="B4520" s="334">
        <f ca="1" t="shared" si="715"/>
        <v>1</v>
      </c>
      <c r="D4520" s="334">
        <f ca="1" t="shared" si="723"/>
        <v>25</v>
      </c>
      <c r="E4520" s="327">
        <f ca="1" t="shared" si="724"/>
        <v>3</v>
      </c>
      <c r="F4520" s="327" t="str">
        <f ca="1">VLOOKUP(D4520,档案!A:C,3,FALSE)</f>
        <v>武汉彤烨</v>
      </c>
      <c r="G4520" s="338" t="str">
        <f ca="1">VLOOKUP(D4520,档案!A:B,2,FALSE)</f>
        <v>电子承兑汇票</v>
      </c>
      <c r="H4520" s="328">
        <f ca="1" t="shared" si="716"/>
        <v>45658</v>
      </c>
      <c r="I4520" s="344" t="str">
        <f ca="1" t="shared" si="717"/>
        <v>期初余额</v>
      </c>
      <c r="J4520" s="344">
        <f ca="1" t="shared" si="718"/>
        <v>0</v>
      </c>
      <c r="K4520" s="345">
        <f ca="1" t="shared" si="719"/>
        <v>0</v>
      </c>
      <c r="L4520" s="345">
        <f ca="1" t="shared" si="720"/>
        <v>0</v>
      </c>
      <c r="M4520" s="345">
        <f ca="1" t="shared" si="721"/>
        <v>104060</v>
      </c>
      <c r="N4520" s="345">
        <f ca="1" t="shared" si="722"/>
        <v>0</v>
      </c>
    </row>
    <row r="4521" ht="14.25" hidden="1" spans="1:14">
      <c r="A4521" s="334">
        <f>档案!A4520</f>
        <v>0</v>
      </c>
      <c r="B4521" s="334">
        <f ca="1" t="shared" si="715"/>
        <v>1</v>
      </c>
      <c r="D4521" s="334">
        <f ca="1" t="shared" si="723"/>
        <v>25</v>
      </c>
      <c r="E4521" s="327">
        <f ca="1" t="shared" si="724"/>
        <v>4</v>
      </c>
      <c r="F4521" s="327" t="str">
        <f ca="1">VLOOKUP(D4521,档案!A:C,3,FALSE)</f>
        <v>武汉彤烨</v>
      </c>
      <c r="G4521" s="338" t="str">
        <f ca="1">VLOOKUP(D4521,档案!A:B,2,FALSE)</f>
        <v>电子承兑汇票</v>
      </c>
      <c r="H4521" s="328">
        <f ca="1" t="shared" si="716"/>
        <v>45671</v>
      </c>
      <c r="I4521" s="344" t="str">
        <f ca="1" t="shared" si="717"/>
        <v>武汉彤烨中信转武汉瑞收农业科技有限公司票据1张贴现</v>
      </c>
      <c r="J4521" s="344" t="str">
        <f ca="1" t="shared" si="718"/>
        <v>转出他行或提现</v>
      </c>
      <c r="K4521" s="345">
        <f ca="1" t="shared" si="719"/>
        <v>0</v>
      </c>
      <c r="L4521" s="345">
        <f ca="1" t="shared" si="720"/>
        <v>54060</v>
      </c>
      <c r="M4521" s="345">
        <f ca="1" t="shared" si="721"/>
        <v>50000</v>
      </c>
      <c r="N4521" s="345">
        <f ca="1" t="shared" si="722"/>
        <v>0</v>
      </c>
    </row>
    <row r="4522" ht="14.25" hidden="1" spans="1:14">
      <c r="A4522" s="334">
        <f>档案!A4521</f>
        <v>0</v>
      </c>
      <c r="B4522" s="334">
        <f ca="1" t="shared" si="715"/>
        <v>1</v>
      </c>
      <c r="D4522" s="334">
        <f ca="1" t="shared" si="723"/>
        <v>25</v>
      </c>
      <c r="E4522" s="327">
        <f ca="1" t="shared" si="724"/>
        <v>5</v>
      </c>
      <c r="F4522" s="327" t="str">
        <f ca="1">VLOOKUP(D4522,档案!A:C,3,FALSE)</f>
        <v>武汉彤烨</v>
      </c>
      <c r="G4522" s="338" t="str">
        <f ca="1">VLOOKUP(D4522,档案!A:B,2,FALSE)</f>
        <v>电子承兑汇票</v>
      </c>
      <c r="H4522" s="328">
        <f ca="1" t="shared" si="716"/>
        <v>45701</v>
      </c>
      <c r="I4522" s="344" t="str">
        <f ca="1" t="shared" si="717"/>
        <v>武汉彤烨中信转温州凯沣机械有限公司票据2张贴现</v>
      </c>
      <c r="J4522" s="344" t="str">
        <f ca="1" t="shared" si="718"/>
        <v>转出他行或提现</v>
      </c>
      <c r="K4522" s="345">
        <f ca="1" t="shared" si="719"/>
        <v>0</v>
      </c>
      <c r="L4522" s="345">
        <f ca="1" t="shared" si="720"/>
        <v>50000</v>
      </c>
      <c r="M4522" s="345">
        <f ca="1" t="shared" si="721"/>
        <v>0</v>
      </c>
      <c r="N4522" s="345">
        <f ca="1" t="shared" si="722"/>
        <v>0</v>
      </c>
    </row>
    <row r="4523" ht="14.25" hidden="1" spans="1:14">
      <c r="A4523" s="334">
        <f>档案!A4522</f>
        <v>0</v>
      </c>
      <c r="B4523" s="334">
        <f ca="1" t="shared" si="715"/>
        <v>1</v>
      </c>
      <c r="D4523" s="334">
        <f ca="1" t="shared" si="723"/>
        <v>25</v>
      </c>
      <c r="E4523" s="327">
        <f ca="1" t="shared" si="724"/>
        <v>6</v>
      </c>
      <c r="F4523" s="327" t="str">
        <f ca="1">VLOOKUP(D4523,档案!A:C,3,FALSE)</f>
        <v>武汉彤烨</v>
      </c>
      <c r="G4523" s="338" t="str">
        <f ca="1">VLOOKUP(D4523,档案!A:B,2,FALSE)</f>
        <v>电子承兑汇票</v>
      </c>
      <c r="H4523" s="328">
        <f ca="1" t="shared" si="716"/>
        <v>45786</v>
      </c>
      <c r="I4523" s="344" t="str">
        <f ca="1" t="shared" si="717"/>
        <v>武汉彤烨中信收到甘肃永固特种水泥有限公司银行承兑汇票1张</v>
      </c>
      <c r="J4523" s="344" t="str">
        <f ca="1" t="shared" si="718"/>
        <v>营业回款</v>
      </c>
      <c r="K4523" s="345">
        <f ca="1" t="shared" si="719"/>
        <v>50000</v>
      </c>
      <c r="L4523" s="345">
        <f ca="1" t="shared" si="720"/>
        <v>0</v>
      </c>
      <c r="M4523" s="345">
        <f ca="1" t="shared" si="721"/>
        <v>50000</v>
      </c>
      <c r="N4523" s="345">
        <f ca="1" t="shared" si="722"/>
        <v>0</v>
      </c>
    </row>
    <row r="4524" ht="14.25" hidden="1" spans="1:14">
      <c r="A4524" s="334">
        <f>档案!A4523</f>
        <v>0</v>
      </c>
      <c r="B4524" s="334">
        <f ca="1" t="shared" si="715"/>
        <v>1</v>
      </c>
      <c r="D4524" s="334">
        <f ca="1" t="shared" si="723"/>
        <v>25</v>
      </c>
      <c r="E4524" s="327">
        <f ca="1" t="shared" si="724"/>
        <v>7</v>
      </c>
      <c r="F4524" s="327" t="str">
        <f ca="1">VLOOKUP(D4524,档案!A:C,3,FALSE)</f>
        <v>武汉彤烨</v>
      </c>
      <c r="G4524" s="338" t="str">
        <f ca="1">VLOOKUP(D4524,档案!A:B,2,FALSE)</f>
        <v>电子承兑汇票</v>
      </c>
      <c r="H4524" s="328">
        <f ca="1" t="shared" si="716"/>
        <v>45796</v>
      </c>
      <c r="I4524" s="344" t="str">
        <f ca="1" t="shared" si="717"/>
        <v>武汉彤烨中信转武汉国兰商贸有限公司银行承兑汇票1张</v>
      </c>
      <c r="J4524" s="344" t="str">
        <f ca="1" t="shared" si="718"/>
        <v>转出他行或提现</v>
      </c>
      <c r="K4524" s="345">
        <f ca="1" t="shared" si="719"/>
        <v>0</v>
      </c>
      <c r="L4524" s="345">
        <f ca="1" t="shared" si="720"/>
        <v>50000</v>
      </c>
      <c r="M4524" s="345">
        <f ca="1" t="shared" si="721"/>
        <v>0</v>
      </c>
      <c r="N4524" s="345">
        <f ca="1" t="shared" si="722"/>
        <v>0</v>
      </c>
    </row>
    <row r="4525" ht="14.25" hidden="1" spans="1:14">
      <c r="A4525" s="334">
        <f>档案!A4524</f>
        <v>0</v>
      </c>
      <c r="B4525" s="334">
        <f ca="1" t="shared" si="715"/>
        <v>1</v>
      </c>
      <c r="D4525" s="334">
        <f ca="1" t="shared" si="723"/>
        <v>25</v>
      </c>
      <c r="E4525" s="327">
        <f ca="1" t="shared" si="724"/>
        <v>8</v>
      </c>
      <c r="F4525" s="327" t="str">
        <f ca="1">VLOOKUP(D4525,档案!A:C,3,FALSE)</f>
        <v>武汉彤烨</v>
      </c>
      <c r="G4525" s="338" t="str">
        <f ca="1">VLOOKUP(D4525,档案!A:B,2,FALSE)</f>
        <v>电子承兑汇票</v>
      </c>
      <c r="H4525" s="328">
        <f ca="1" t="shared" si="716"/>
        <v>45870</v>
      </c>
      <c r="I4525" s="344" t="str">
        <f ca="1" t="shared" si="717"/>
        <v>武汉彤烨中信收到甘肃永固特种水泥有限公司银行承兑汇票1张</v>
      </c>
      <c r="J4525" s="344" t="str">
        <f ca="1" t="shared" si="718"/>
        <v>营业回款</v>
      </c>
      <c r="K4525" s="345">
        <f ca="1" t="shared" si="719"/>
        <v>5100</v>
      </c>
      <c r="L4525" s="345">
        <f ca="1" t="shared" si="720"/>
        <v>0</v>
      </c>
      <c r="M4525" s="345">
        <f ca="1" t="shared" si="721"/>
        <v>5100</v>
      </c>
      <c r="N4525" s="345">
        <f ca="1" t="shared" si="722"/>
        <v>0</v>
      </c>
    </row>
    <row r="4526" ht="14.25" hidden="1" spans="1:14">
      <c r="A4526" s="334">
        <f>档案!A4525</f>
        <v>0</v>
      </c>
      <c r="B4526" s="334">
        <f ca="1" t="shared" si="715"/>
        <v>1</v>
      </c>
      <c r="D4526" s="334">
        <f ca="1" t="shared" si="723"/>
        <v>25</v>
      </c>
      <c r="E4526" s="327">
        <f ca="1" t="shared" si="724"/>
        <v>9</v>
      </c>
      <c r="F4526" s="327" t="str">
        <f ca="1">VLOOKUP(D4526,档案!A:C,3,FALSE)</f>
        <v>武汉彤烨</v>
      </c>
      <c r="G4526" s="338" t="str">
        <f ca="1">VLOOKUP(D4526,档案!A:B,2,FALSE)</f>
        <v>电子承兑汇票</v>
      </c>
      <c r="H4526" s="328">
        <f ca="1" t="shared" si="716"/>
        <v>45870</v>
      </c>
      <c r="I4526" s="344" t="str">
        <f ca="1" t="shared" si="717"/>
        <v>武汉彤烨中信收到甘肃永固特种水泥有限公司银行承兑汇票1张</v>
      </c>
      <c r="J4526" s="344" t="str">
        <f ca="1" t="shared" si="718"/>
        <v>营业回款</v>
      </c>
      <c r="K4526" s="345">
        <f ca="1" t="shared" si="719"/>
        <v>5200</v>
      </c>
      <c r="L4526" s="345">
        <f ca="1" t="shared" si="720"/>
        <v>0</v>
      </c>
      <c r="M4526" s="345">
        <f ca="1" t="shared" si="721"/>
        <v>10300</v>
      </c>
      <c r="N4526" s="345">
        <f ca="1" t="shared" si="722"/>
        <v>0</v>
      </c>
    </row>
    <row r="4527" ht="14.25" hidden="1" spans="1:14">
      <c r="A4527" s="334">
        <f>档案!A4526</f>
        <v>0</v>
      </c>
      <c r="B4527" s="334">
        <f ca="1" t="shared" si="715"/>
        <v>1</v>
      </c>
      <c r="D4527" s="334">
        <f ca="1" t="shared" si="723"/>
        <v>25</v>
      </c>
      <c r="E4527" s="327">
        <f ca="1" t="shared" si="724"/>
        <v>10</v>
      </c>
      <c r="F4527" s="327" t="str">
        <f ca="1">VLOOKUP(D4527,档案!A:C,3,FALSE)</f>
        <v>武汉彤烨</v>
      </c>
      <c r="G4527" s="338" t="str">
        <f ca="1">VLOOKUP(D4527,档案!A:B,2,FALSE)</f>
        <v>电子承兑汇票</v>
      </c>
      <c r="H4527" s="328">
        <f ca="1" t="shared" si="716"/>
        <v>45870</v>
      </c>
      <c r="I4527" s="344" t="str">
        <f ca="1" t="shared" si="717"/>
        <v>武汉彤烨中信收到甘肃永固特种水泥有限公司银行承兑汇票1张</v>
      </c>
      <c r="J4527" s="344" t="str">
        <f ca="1" t="shared" si="718"/>
        <v>营业回款</v>
      </c>
      <c r="K4527" s="345">
        <f ca="1" t="shared" si="719"/>
        <v>535</v>
      </c>
      <c r="L4527" s="345">
        <f ca="1" t="shared" si="720"/>
        <v>0</v>
      </c>
      <c r="M4527" s="345">
        <f ca="1" t="shared" si="721"/>
        <v>10835</v>
      </c>
      <c r="N4527" s="345">
        <f ca="1" t="shared" si="722"/>
        <v>0</v>
      </c>
    </row>
    <row r="4528" ht="14.25" hidden="1" spans="1:14">
      <c r="A4528" s="334">
        <f>档案!A4527</f>
        <v>0</v>
      </c>
      <c r="B4528" s="334">
        <f ca="1" t="shared" si="715"/>
        <v>1</v>
      </c>
      <c r="D4528" s="334">
        <f ca="1" t="shared" si="723"/>
        <v>25</v>
      </c>
      <c r="E4528" s="327">
        <f ca="1" t="shared" si="724"/>
        <v>11</v>
      </c>
      <c r="F4528" s="327" t="str">
        <f ca="1">VLOOKUP(D4528,档案!A:C,3,FALSE)</f>
        <v>武汉彤烨</v>
      </c>
      <c r="G4528" s="338" t="str">
        <f ca="1">VLOOKUP(D4528,档案!A:B,2,FALSE)</f>
        <v>电子承兑汇票</v>
      </c>
      <c r="H4528" s="328">
        <f ca="1" t="shared" si="716"/>
        <v>45873</v>
      </c>
      <c r="I4528" s="344" t="str">
        <f ca="1" t="shared" si="717"/>
        <v>武汉彤烨中信收到甘肃永固特种水泥有限公司银行承兑汇票1张</v>
      </c>
      <c r="J4528" s="344" t="str">
        <f ca="1" t="shared" si="718"/>
        <v>营业回款</v>
      </c>
      <c r="K4528" s="345">
        <f ca="1" t="shared" si="719"/>
        <v>10000</v>
      </c>
      <c r="L4528" s="345">
        <f ca="1" t="shared" si="720"/>
        <v>0</v>
      </c>
      <c r="M4528" s="345">
        <f ca="1" t="shared" si="721"/>
        <v>20835</v>
      </c>
      <c r="N4528" s="345">
        <f ca="1" t="shared" si="722"/>
        <v>0</v>
      </c>
    </row>
    <row r="4529" ht="14.25" hidden="1" spans="1:14">
      <c r="A4529" s="334">
        <f>档案!A4528</f>
        <v>0</v>
      </c>
      <c r="B4529" s="334">
        <f ca="1" t="shared" si="715"/>
        <v>1</v>
      </c>
      <c r="D4529" s="334">
        <f ca="1" t="shared" si="723"/>
        <v>25</v>
      </c>
      <c r="E4529" s="327">
        <f ca="1" t="shared" si="724"/>
        <v>12</v>
      </c>
      <c r="F4529" s="327" t="str">
        <f ca="1">VLOOKUP(D4529,档案!A:C,3,FALSE)</f>
        <v>武汉彤烨</v>
      </c>
      <c r="G4529" s="338" t="str">
        <f ca="1">VLOOKUP(D4529,档案!A:B,2,FALSE)</f>
        <v>电子承兑汇票</v>
      </c>
      <c r="H4529" s="328">
        <f ca="1" t="shared" si="716"/>
        <v>45875</v>
      </c>
      <c r="I4529" s="344" t="str">
        <f ca="1" t="shared" si="717"/>
        <v>武汉彤烨中信转武汉浦发银行承兑汇票1张</v>
      </c>
      <c r="J4529" s="344" t="str">
        <f ca="1" t="shared" si="718"/>
        <v>转出他行或提现</v>
      </c>
      <c r="K4529" s="345">
        <f ca="1" t="shared" si="719"/>
        <v>0</v>
      </c>
      <c r="L4529" s="345">
        <f ca="1" t="shared" si="720"/>
        <v>10000</v>
      </c>
      <c r="M4529" s="345">
        <f ca="1" t="shared" si="721"/>
        <v>10835</v>
      </c>
      <c r="N4529" s="345">
        <f ca="1" t="shared" si="722"/>
        <v>0</v>
      </c>
    </row>
    <row r="4530" ht="14.25" hidden="1" spans="1:14">
      <c r="A4530" s="334">
        <f>档案!A4529</f>
        <v>0</v>
      </c>
      <c r="B4530" s="334">
        <f ca="1" t="shared" si="715"/>
        <v>1</v>
      </c>
      <c r="D4530" s="334">
        <f ca="1" t="shared" si="723"/>
        <v>25</v>
      </c>
      <c r="E4530" s="327">
        <f ca="1" t="shared" si="724"/>
        <v>13</v>
      </c>
      <c r="F4530" s="327" t="str">
        <f ca="1">VLOOKUP(D4530,档案!A:C,3,FALSE)</f>
        <v>武汉彤烨</v>
      </c>
      <c r="G4530" s="338" t="str">
        <f ca="1">VLOOKUP(D4530,档案!A:B,2,FALSE)</f>
        <v>电子承兑汇票</v>
      </c>
      <c r="H4530" s="328">
        <f ca="1" t="shared" si="716"/>
        <v>45909</v>
      </c>
      <c r="I4530" s="344" t="str">
        <f ca="1" t="shared" si="717"/>
        <v>武汉彤烨中信转武汉国兰商贸有限公司银行承兑汇票1张</v>
      </c>
      <c r="J4530" s="344" t="str">
        <f ca="1" t="shared" si="718"/>
        <v>转出他行或提现</v>
      </c>
      <c r="K4530" s="345">
        <f ca="1" t="shared" si="719"/>
        <v>0</v>
      </c>
      <c r="L4530" s="345">
        <f ca="1" t="shared" si="720"/>
        <v>5100</v>
      </c>
      <c r="M4530" s="345">
        <f ca="1" t="shared" si="721"/>
        <v>5735</v>
      </c>
      <c r="N4530" s="345">
        <f ca="1" t="shared" si="722"/>
        <v>0</v>
      </c>
    </row>
    <row r="4531" ht="14.25" hidden="1" spans="1:14">
      <c r="A4531" s="334">
        <f>档案!A4530</f>
        <v>0</v>
      </c>
      <c r="B4531" s="334">
        <f ca="1" t="shared" si="715"/>
        <v>1</v>
      </c>
      <c r="D4531" s="334">
        <f ca="1" t="shared" si="723"/>
        <v>25</v>
      </c>
      <c r="E4531" s="327">
        <f ca="1" t="shared" si="724"/>
        <v>14</v>
      </c>
      <c r="F4531" s="327" t="str">
        <f ca="1">VLOOKUP(D4531,档案!A:C,3,FALSE)</f>
        <v>武汉彤烨</v>
      </c>
      <c r="G4531" s="338" t="str">
        <f ca="1">VLOOKUP(D4531,档案!A:B,2,FALSE)</f>
        <v>电子承兑汇票</v>
      </c>
      <c r="H4531" s="328">
        <f ca="1" t="shared" si="716"/>
        <v>45909</v>
      </c>
      <c r="I4531" s="344" t="str">
        <f ca="1" t="shared" si="717"/>
        <v>武汉彤烨中信转武汉国兰商贸有限公司银行承兑汇票1张</v>
      </c>
      <c r="J4531" s="344" t="str">
        <f ca="1" t="shared" si="718"/>
        <v>转出他行或提现</v>
      </c>
      <c r="K4531" s="345">
        <f ca="1" t="shared" si="719"/>
        <v>0</v>
      </c>
      <c r="L4531" s="345">
        <f ca="1" t="shared" si="720"/>
        <v>5200</v>
      </c>
      <c r="M4531" s="345">
        <f ca="1" t="shared" si="721"/>
        <v>535</v>
      </c>
      <c r="N4531" s="345">
        <f ca="1" t="shared" si="722"/>
        <v>0</v>
      </c>
    </row>
    <row r="4532" ht="14.25" hidden="1" spans="1:14">
      <c r="A4532" s="334">
        <f>档案!A4531</f>
        <v>0</v>
      </c>
      <c r="B4532" s="334">
        <f ca="1" t="shared" si="715"/>
        <v>1</v>
      </c>
      <c r="D4532" s="334">
        <f ca="1" t="shared" si="723"/>
        <v>25</v>
      </c>
      <c r="E4532" s="327">
        <f ca="1" t="shared" si="724"/>
        <v>15</v>
      </c>
      <c r="F4532" s="327" t="str">
        <f ca="1">VLOOKUP(D4532,档案!A:C,3,FALSE)</f>
        <v>武汉彤烨</v>
      </c>
      <c r="G4532" s="338" t="str">
        <f ca="1">VLOOKUP(D4532,档案!A:B,2,FALSE)</f>
        <v>电子承兑汇票</v>
      </c>
      <c r="H4532" s="328">
        <f ca="1" t="shared" si="716"/>
        <v>45909</v>
      </c>
      <c r="I4532" s="344" t="str">
        <f ca="1" t="shared" si="717"/>
        <v>武汉彤烨中信转武汉国兰商贸有限公司银行承兑汇票1张</v>
      </c>
      <c r="J4532" s="344" t="str">
        <f ca="1" t="shared" si="718"/>
        <v>转出他行或提现</v>
      </c>
      <c r="K4532" s="345">
        <f ca="1" t="shared" si="719"/>
        <v>0</v>
      </c>
      <c r="L4532" s="345">
        <f ca="1" t="shared" si="720"/>
        <v>535</v>
      </c>
      <c r="M4532" s="345">
        <f ca="1" t="shared" si="721"/>
        <v>0</v>
      </c>
      <c r="N4532" s="345">
        <f ca="1" t="shared" si="722"/>
        <v>0</v>
      </c>
    </row>
    <row r="4533" ht="14.25" hidden="1" spans="1:14">
      <c r="A4533" s="334">
        <f>档案!A4532</f>
        <v>0</v>
      </c>
      <c r="B4533" s="334">
        <f ca="1" t="shared" si="715"/>
        <v>1</v>
      </c>
      <c r="D4533" s="334">
        <f ca="1" t="shared" si="723"/>
        <v>25</v>
      </c>
      <c r="E4533" s="327">
        <f ca="1" t="shared" si="724"/>
        <v>16</v>
      </c>
      <c r="F4533" s="327" t="str">
        <f ca="1">VLOOKUP(D4533,档案!A:C,3,FALSE)</f>
        <v>武汉彤烨</v>
      </c>
      <c r="G4533" s="338" t="str">
        <f ca="1">VLOOKUP(D4533,档案!A:B,2,FALSE)</f>
        <v>电子承兑汇票</v>
      </c>
      <c r="H4533" s="328">
        <f ca="1" t="shared" si="716"/>
        <v>45909</v>
      </c>
      <c r="I4533" s="344">
        <f ca="1" t="shared" si="717"/>
        <v>0</v>
      </c>
      <c r="J4533" s="344">
        <f ca="1" t="shared" si="718"/>
        <v>0</v>
      </c>
      <c r="K4533" s="345">
        <f ca="1" t="shared" si="719"/>
        <v>0</v>
      </c>
      <c r="L4533" s="345">
        <f ca="1" t="shared" si="720"/>
        <v>0</v>
      </c>
      <c r="M4533" s="345">
        <f ca="1" t="shared" si="721"/>
        <v>0</v>
      </c>
      <c r="N4533" s="345">
        <f ca="1" t="shared" si="722"/>
        <v>0</v>
      </c>
    </row>
    <row r="4534" ht="14.25" hidden="1" spans="1:14">
      <c r="A4534" s="334">
        <f>档案!A4533</f>
        <v>0</v>
      </c>
      <c r="B4534" s="334">
        <f ca="1" t="shared" si="715"/>
        <v>1</v>
      </c>
      <c r="D4534" s="334">
        <f ca="1" t="shared" si="723"/>
        <v>26</v>
      </c>
      <c r="E4534" s="327">
        <f ca="1" t="shared" si="724"/>
        <v>3</v>
      </c>
      <c r="F4534" s="327" t="str">
        <f ca="1">VLOOKUP(D4534,档案!A:C,3,FALSE)</f>
        <v>武汉彤烨</v>
      </c>
      <c r="G4534" s="338" t="str">
        <f ca="1">VLOOKUP(D4534,档案!A:B,2,FALSE)</f>
        <v>库存现金</v>
      </c>
      <c r="H4534" s="328">
        <f ca="1" t="shared" si="716"/>
        <v>45200</v>
      </c>
      <c r="I4534" s="344" t="str">
        <f ca="1" t="shared" si="717"/>
        <v>期初余额</v>
      </c>
      <c r="J4534" s="344">
        <f ca="1" t="shared" si="718"/>
        <v>0</v>
      </c>
      <c r="K4534" s="345">
        <f ca="1" t="shared" si="719"/>
        <v>0</v>
      </c>
      <c r="L4534" s="345">
        <f ca="1" t="shared" si="720"/>
        <v>0</v>
      </c>
      <c r="M4534" s="345">
        <f ca="1" t="shared" si="721"/>
        <v>0</v>
      </c>
      <c r="N4534" s="345">
        <f ca="1" t="shared" si="722"/>
        <v>0</v>
      </c>
    </row>
    <row r="4535" ht="14.25" hidden="1" spans="1:14">
      <c r="A4535" s="334">
        <f>档案!A4534</f>
        <v>0</v>
      </c>
      <c r="B4535" s="334">
        <f ca="1" t="shared" si="715"/>
        <v>1</v>
      </c>
      <c r="D4535" s="334">
        <f ca="1" t="shared" si="723"/>
        <v>27</v>
      </c>
      <c r="E4535" s="327">
        <f ca="1" t="shared" si="724"/>
        <v>3</v>
      </c>
      <c r="F4535" s="327" t="str">
        <f ca="1">VLOOKUP(D4535,档案!A:C,3,FALSE)</f>
        <v>湖北开明</v>
      </c>
      <c r="G4535" s="338" t="str">
        <f ca="1">VLOOKUP(D4535,档案!A:B,2,FALSE)</f>
        <v>邮政凤凰路支行</v>
      </c>
      <c r="H4535" s="328">
        <f ca="1" t="shared" si="716"/>
        <v>45658</v>
      </c>
      <c r="I4535" s="344" t="str">
        <f ca="1" t="shared" si="717"/>
        <v>期初余额</v>
      </c>
      <c r="J4535" s="344">
        <f ca="1" t="shared" si="718"/>
        <v>0</v>
      </c>
      <c r="K4535" s="345">
        <f ca="1" t="shared" si="719"/>
        <v>0</v>
      </c>
      <c r="L4535" s="345">
        <f ca="1" t="shared" si="720"/>
        <v>0</v>
      </c>
      <c r="M4535" s="345">
        <f ca="1" t="shared" si="721"/>
        <v>182732.52</v>
      </c>
      <c r="N4535" s="345">
        <f ca="1" t="shared" si="722"/>
        <v>0</v>
      </c>
    </row>
    <row r="4536" ht="14.25" hidden="1" spans="1:14">
      <c r="A4536" s="334">
        <f>档案!A4535</f>
        <v>0</v>
      </c>
      <c r="B4536" s="334">
        <f ca="1" t="shared" si="715"/>
        <v>1</v>
      </c>
      <c r="D4536" s="334">
        <f ca="1" t="shared" si="723"/>
        <v>27</v>
      </c>
      <c r="E4536" s="327">
        <f ca="1" t="shared" si="724"/>
        <v>4</v>
      </c>
      <c r="F4536" s="327" t="str">
        <f ca="1">VLOOKUP(D4536,档案!A:C,3,FALSE)</f>
        <v>湖北开明</v>
      </c>
      <c r="G4536" s="338" t="str">
        <f ca="1">VLOOKUP(D4536,档案!A:B,2,FALSE)</f>
        <v>邮政凤凰路支行</v>
      </c>
      <c r="H4536" s="328">
        <f ca="1" t="shared" si="716"/>
        <v>45659</v>
      </c>
      <c r="I4536" s="344" t="str">
        <f ca="1" t="shared" si="717"/>
        <v>付黄震2024年10月生活费</v>
      </c>
      <c r="J4536" s="344" t="str">
        <f ca="1" t="shared" si="718"/>
        <v>付日常费用</v>
      </c>
      <c r="K4536" s="345">
        <f ca="1" t="shared" si="719"/>
        <v>0</v>
      </c>
      <c r="L4536" s="345">
        <f ca="1" t="shared" si="720"/>
        <v>1253</v>
      </c>
      <c r="M4536" s="345">
        <f ca="1" t="shared" si="721"/>
        <v>181479.52</v>
      </c>
      <c r="N4536" s="345">
        <f ca="1" t="shared" si="722"/>
        <v>0</v>
      </c>
    </row>
    <row r="4537" ht="14.25" hidden="1" spans="1:14">
      <c r="A4537" s="334">
        <f>档案!A4536</f>
        <v>0</v>
      </c>
      <c r="B4537" s="334">
        <f ca="1" t="shared" si="715"/>
        <v>1</v>
      </c>
      <c r="D4537" s="334">
        <f ca="1" t="shared" si="723"/>
        <v>27</v>
      </c>
      <c r="E4537" s="327">
        <f ca="1" t="shared" si="724"/>
        <v>5</v>
      </c>
      <c r="F4537" s="327" t="str">
        <f ca="1">VLOOKUP(D4537,档案!A:C,3,FALSE)</f>
        <v>湖北开明</v>
      </c>
      <c r="G4537" s="338" t="str">
        <f ca="1">VLOOKUP(D4537,档案!A:B,2,FALSE)</f>
        <v>邮政凤凰路支行</v>
      </c>
      <c r="H4537" s="328">
        <f ca="1" t="shared" si="716"/>
        <v>45660</v>
      </c>
      <c r="I4537" s="344" t="str">
        <f ca="1" t="shared" si="717"/>
        <v>财务部王金平用款杜继红11.5-12.3湘潭钢铁交通费--个人</v>
      </c>
      <c r="J4537" s="344" t="str">
        <f ca="1" t="shared" si="718"/>
        <v>项目成本</v>
      </c>
      <c r="K4537" s="345">
        <f ca="1" t="shared" si="719"/>
        <v>0</v>
      </c>
      <c r="L4537" s="345">
        <f ca="1" t="shared" si="720"/>
        <v>1528.85</v>
      </c>
      <c r="M4537" s="345">
        <f ca="1" t="shared" si="721"/>
        <v>179950.67</v>
      </c>
      <c r="N4537" s="345">
        <f ca="1" t="shared" si="722"/>
        <v>0</v>
      </c>
    </row>
    <row r="4538" ht="14.25" hidden="1" spans="1:14">
      <c r="A4538" s="334">
        <f>档案!A4537</f>
        <v>0</v>
      </c>
      <c r="B4538" s="334">
        <f ca="1" t="shared" si="715"/>
        <v>1</v>
      </c>
      <c r="D4538" s="334">
        <f ca="1" t="shared" si="723"/>
        <v>27</v>
      </c>
      <c r="E4538" s="327">
        <f ca="1" t="shared" si="724"/>
        <v>6</v>
      </c>
      <c r="F4538" s="327" t="str">
        <f ca="1">VLOOKUP(D4538,档案!A:C,3,FALSE)</f>
        <v>湖北开明</v>
      </c>
      <c r="G4538" s="338" t="str">
        <f ca="1">VLOOKUP(D4538,档案!A:B,2,FALSE)</f>
        <v>邮政凤凰路支行</v>
      </c>
      <c r="H4538" s="328">
        <f ca="1" t="shared" si="716"/>
        <v>45660</v>
      </c>
      <c r="I4538" s="344" t="str">
        <f ca="1" t="shared" si="717"/>
        <v>生产部王为超报销12.1-12.2盐湖镁业到青海发投交通费--公司</v>
      </c>
      <c r="J4538" s="344" t="str">
        <f ca="1" t="shared" si="718"/>
        <v>项目成本</v>
      </c>
      <c r="K4538" s="345">
        <f ca="1" t="shared" si="719"/>
        <v>0</v>
      </c>
      <c r="L4538" s="345">
        <f ca="1" t="shared" si="720"/>
        <v>330</v>
      </c>
      <c r="M4538" s="345">
        <f ca="1" t="shared" si="721"/>
        <v>179620.67</v>
      </c>
      <c r="N4538" s="345">
        <f ca="1" t="shared" si="722"/>
        <v>0</v>
      </c>
    </row>
    <row r="4539" ht="14.25" hidden="1" spans="1:14">
      <c r="A4539" s="334">
        <f>档案!A4538</f>
        <v>0</v>
      </c>
      <c r="B4539" s="334">
        <f ca="1" t="shared" si="715"/>
        <v>1</v>
      </c>
      <c r="D4539" s="334">
        <f ca="1" t="shared" si="723"/>
        <v>27</v>
      </c>
      <c r="E4539" s="327">
        <f ca="1" t="shared" si="724"/>
        <v>7</v>
      </c>
      <c r="F4539" s="327" t="str">
        <f ca="1">VLOOKUP(D4539,档案!A:C,3,FALSE)</f>
        <v>湖北开明</v>
      </c>
      <c r="G4539" s="338" t="str">
        <f ca="1">VLOOKUP(D4539,档案!A:B,2,FALSE)</f>
        <v>邮政凤凰路支行</v>
      </c>
      <c r="H4539" s="328">
        <f ca="1" t="shared" si="716"/>
        <v>45660</v>
      </c>
      <c r="I4539" s="344" t="str">
        <f ca="1" t="shared" si="717"/>
        <v>生产部王为超报销11.18-11.21山西铝业交通费--个人</v>
      </c>
      <c r="J4539" s="344" t="str">
        <f ca="1" t="shared" si="718"/>
        <v>项目成本</v>
      </c>
      <c r="K4539" s="345">
        <f ca="1" t="shared" si="719"/>
        <v>0</v>
      </c>
      <c r="L4539" s="345">
        <f ca="1" t="shared" si="720"/>
        <v>1179</v>
      </c>
      <c r="M4539" s="345">
        <f ca="1" t="shared" si="721"/>
        <v>178441.67</v>
      </c>
      <c r="N4539" s="345">
        <f ca="1" t="shared" si="722"/>
        <v>0</v>
      </c>
    </row>
    <row r="4540" ht="14.25" hidden="1" spans="1:14">
      <c r="A4540" s="334">
        <f>档案!A4539</f>
        <v>0</v>
      </c>
      <c r="B4540" s="334">
        <f ca="1" t="shared" si="715"/>
        <v>1</v>
      </c>
      <c r="D4540" s="334">
        <f ca="1" t="shared" si="723"/>
        <v>27</v>
      </c>
      <c r="E4540" s="327">
        <f ca="1" t="shared" si="724"/>
        <v>8</v>
      </c>
      <c r="F4540" s="327" t="str">
        <f ca="1">VLOOKUP(D4540,档案!A:C,3,FALSE)</f>
        <v>湖北开明</v>
      </c>
      <c r="G4540" s="338" t="str">
        <f ca="1">VLOOKUP(D4540,档案!A:B,2,FALSE)</f>
        <v>邮政凤凰路支行</v>
      </c>
      <c r="H4540" s="328">
        <f ca="1" t="shared" si="716"/>
        <v>45660</v>
      </c>
      <c r="I4540" s="344" t="str">
        <f ca="1" t="shared" si="717"/>
        <v>生产部王为超报销11.22-11.24山西铝业到伊犁钢铁交通费--个人</v>
      </c>
      <c r="J4540" s="344" t="str">
        <f ca="1" t="shared" si="718"/>
        <v>项目成本</v>
      </c>
      <c r="K4540" s="345">
        <f ca="1" t="shared" si="719"/>
        <v>0</v>
      </c>
      <c r="L4540" s="345">
        <f ca="1" t="shared" si="720"/>
        <v>634.5</v>
      </c>
      <c r="M4540" s="345">
        <f ca="1" t="shared" si="721"/>
        <v>177807.17</v>
      </c>
      <c r="N4540" s="345">
        <f ca="1" t="shared" si="722"/>
        <v>0</v>
      </c>
    </row>
    <row r="4541" ht="14.25" hidden="1" spans="1:14">
      <c r="A4541" s="334">
        <f>档案!A4540</f>
        <v>0</v>
      </c>
      <c r="B4541" s="334">
        <f ca="1" t="shared" si="715"/>
        <v>1</v>
      </c>
      <c r="D4541" s="334">
        <f ca="1" t="shared" si="723"/>
        <v>27</v>
      </c>
      <c r="E4541" s="327">
        <f ca="1" t="shared" si="724"/>
        <v>9</v>
      </c>
      <c r="F4541" s="327" t="str">
        <f ca="1">VLOOKUP(D4541,档案!A:C,3,FALSE)</f>
        <v>湖北开明</v>
      </c>
      <c r="G4541" s="338" t="str">
        <f ca="1">VLOOKUP(D4541,档案!A:B,2,FALSE)</f>
        <v>邮政凤凰路支行</v>
      </c>
      <c r="H4541" s="328">
        <f ca="1" t="shared" si="716"/>
        <v>45660</v>
      </c>
      <c r="I4541" s="344" t="str">
        <f ca="1" t="shared" si="717"/>
        <v>生产部王为超报销11.28-11.30伊犁钢铁到青海盐湖镁业交通费--个人</v>
      </c>
      <c r="J4541" s="344" t="str">
        <f ca="1" t="shared" si="718"/>
        <v>项目成本</v>
      </c>
      <c r="K4541" s="345">
        <f ca="1" t="shared" si="719"/>
        <v>0</v>
      </c>
      <c r="L4541" s="345">
        <f ca="1" t="shared" si="720"/>
        <v>612.5</v>
      </c>
      <c r="M4541" s="345">
        <f ca="1" t="shared" si="721"/>
        <v>177194.67</v>
      </c>
      <c r="N4541" s="345">
        <f ca="1" t="shared" si="722"/>
        <v>0</v>
      </c>
    </row>
    <row r="4542" ht="14.25" hidden="1" spans="1:14">
      <c r="A4542" s="334">
        <f>档案!A4541</f>
        <v>0</v>
      </c>
      <c r="B4542" s="334">
        <f ca="1" t="shared" si="715"/>
        <v>1</v>
      </c>
      <c r="D4542" s="334">
        <f ca="1" t="shared" si="723"/>
        <v>27</v>
      </c>
      <c r="E4542" s="327">
        <f ca="1" t="shared" si="724"/>
        <v>10</v>
      </c>
      <c r="F4542" s="327" t="str">
        <f ca="1">VLOOKUP(D4542,档案!A:C,3,FALSE)</f>
        <v>湖北开明</v>
      </c>
      <c r="G4542" s="338" t="str">
        <f ca="1">VLOOKUP(D4542,档案!A:B,2,FALSE)</f>
        <v>邮政凤凰路支行</v>
      </c>
      <c r="H4542" s="328">
        <f ca="1" t="shared" si="716"/>
        <v>45660</v>
      </c>
      <c r="I4542" s="344" t="str">
        <f ca="1" t="shared" si="717"/>
        <v>生产部王为超报销12.6-12.8青海发投到江苏永钢交通费--个人</v>
      </c>
      <c r="J4542" s="344" t="str">
        <f ca="1" t="shared" si="718"/>
        <v>项目成本</v>
      </c>
      <c r="K4542" s="345">
        <f ca="1" t="shared" si="719"/>
        <v>0</v>
      </c>
      <c r="L4542" s="345">
        <f ca="1" t="shared" si="720"/>
        <v>604.9</v>
      </c>
      <c r="M4542" s="345">
        <f ca="1" t="shared" si="721"/>
        <v>176589.77</v>
      </c>
      <c r="N4542" s="345">
        <f ca="1" t="shared" si="722"/>
        <v>0</v>
      </c>
    </row>
    <row r="4543" ht="14.25" hidden="1" spans="1:14">
      <c r="A4543" s="334">
        <f>档案!A4542</f>
        <v>0</v>
      </c>
      <c r="B4543" s="334">
        <f ca="1" t="shared" si="715"/>
        <v>1</v>
      </c>
      <c r="D4543" s="334">
        <f ca="1" t="shared" si="723"/>
        <v>27</v>
      </c>
      <c r="E4543" s="327">
        <f ca="1" t="shared" si="724"/>
        <v>11</v>
      </c>
      <c r="F4543" s="327" t="str">
        <f ca="1">VLOOKUP(D4543,档案!A:C,3,FALSE)</f>
        <v>湖北开明</v>
      </c>
      <c r="G4543" s="338" t="str">
        <f ca="1">VLOOKUP(D4543,档案!A:B,2,FALSE)</f>
        <v>邮政凤凰路支行</v>
      </c>
      <c r="H4543" s="328">
        <f ca="1" t="shared" si="716"/>
        <v>45660</v>
      </c>
      <c r="I4543" s="344" t="str">
        <f ca="1" t="shared" si="717"/>
        <v>生产部王为超报销12.12兆山诸暨到江苏永钢交通费--个人</v>
      </c>
      <c r="J4543" s="344" t="str">
        <f ca="1" t="shared" si="718"/>
        <v>项目成本</v>
      </c>
      <c r="K4543" s="345">
        <f ca="1" t="shared" si="719"/>
        <v>0</v>
      </c>
      <c r="L4543" s="345">
        <f ca="1" t="shared" si="720"/>
        <v>177</v>
      </c>
      <c r="M4543" s="345">
        <f ca="1" t="shared" si="721"/>
        <v>176412.77</v>
      </c>
      <c r="N4543" s="345">
        <f ca="1" t="shared" si="722"/>
        <v>0</v>
      </c>
    </row>
    <row r="4544" ht="14.25" hidden="1" spans="1:14">
      <c r="A4544" s="334">
        <f>档案!A4543</f>
        <v>0</v>
      </c>
      <c r="B4544" s="334">
        <f ca="1" t="shared" si="715"/>
        <v>1</v>
      </c>
      <c r="D4544" s="334">
        <f ca="1" t="shared" si="723"/>
        <v>27</v>
      </c>
      <c r="E4544" s="327">
        <f ca="1" t="shared" si="724"/>
        <v>12</v>
      </c>
      <c r="F4544" s="327" t="str">
        <f ca="1">VLOOKUP(D4544,档案!A:C,3,FALSE)</f>
        <v>湖北开明</v>
      </c>
      <c r="G4544" s="338" t="str">
        <f ca="1">VLOOKUP(D4544,档案!A:B,2,FALSE)</f>
        <v>邮政凤凰路支行</v>
      </c>
      <c r="H4544" s="328">
        <f ca="1" t="shared" si="716"/>
        <v>45660</v>
      </c>
      <c r="I4544" s="344" t="str">
        <f ca="1" t="shared" si="717"/>
        <v>生产部郭建霞用款2024.2.19-10.8厂内气体采购费付鄂州市鹏缘气体有限责任公司--公司</v>
      </c>
      <c r="J4544" s="344" t="str">
        <f ca="1" t="shared" si="718"/>
        <v>项目成本</v>
      </c>
      <c r="K4544" s="345">
        <f ca="1" t="shared" si="719"/>
        <v>0</v>
      </c>
      <c r="L4544" s="345">
        <f ca="1" t="shared" si="720"/>
        <v>8585</v>
      </c>
      <c r="M4544" s="345">
        <f ca="1" t="shared" si="721"/>
        <v>167827.77</v>
      </c>
      <c r="N4544" s="345">
        <f ca="1" t="shared" si="722"/>
        <v>0</v>
      </c>
    </row>
    <row r="4545" ht="14.25" hidden="1" spans="1:14">
      <c r="A4545" s="334">
        <f>档案!A4544</f>
        <v>0</v>
      </c>
      <c r="B4545" s="334">
        <f ca="1" t="shared" si="715"/>
        <v>1</v>
      </c>
      <c r="D4545" s="334">
        <f ca="1" t="shared" si="723"/>
        <v>27</v>
      </c>
      <c r="E4545" s="327">
        <f ca="1" t="shared" si="724"/>
        <v>13</v>
      </c>
      <c r="F4545" s="327" t="str">
        <f ca="1">VLOOKUP(D4545,档案!A:C,3,FALSE)</f>
        <v>湖北开明</v>
      </c>
      <c r="G4545" s="338" t="str">
        <f ca="1">VLOOKUP(D4545,档案!A:B,2,FALSE)</f>
        <v>邮政凤凰路支行</v>
      </c>
      <c r="H4545" s="328">
        <f ca="1" t="shared" si="716"/>
        <v>45660</v>
      </c>
      <c r="I4545" s="344" t="str">
        <f ca="1" t="shared" si="717"/>
        <v>生产部吴有良报销12.4-12.7北海新材料看现场交通生活费--个人</v>
      </c>
      <c r="J4545" s="344" t="str">
        <f ca="1" t="shared" si="718"/>
        <v>项目成本</v>
      </c>
      <c r="K4545" s="345">
        <f ca="1" t="shared" si="719"/>
        <v>0</v>
      </c>
      <c r="L4545" s="345">
        <f ca="1" t="shared" si="720"/>
        <v>1845.45</v>
      </c>
      <c r="M4545" s="345">
        <f ca="1" t="shared" si="721"/>
        <v>165982.32</v>
      </c>
      <c r="N4545" s="345">
        <f ca="1" t="shared" si="722"/>
        <v>0</v>
      </c>
    </row>
    <row r="4546" ht="14.25" hidden="1" spans="1:14">
      <c r="A4546" s="334">
        <f>档案!A4545</f>
        <v>0</v>
      </c>
      <c r="B4546" s="334">
        <f ca="1" t="shared" si="715"/>
        <v>1</v>
      </c>
      <c r="D4546" s="334">
        <f ca="1" t="shared" si="723"/>
        <v>27</v>
      </c>
      <c r="E4546" s="327">
        <f ca="1" t="shared" si="724"/>
        <v>14</v>
      </c>
      <c r="F4546" s="327" t="str">
        <f ca="1">VLOOKUP(D4546,档案!A:C,3,FALSE)</f>
        <v>湖北开明</v>
      </c>
      <c r="G4546" s="338" t="str">
        <f ca="1">VLOOKUP(D4546,档案!A:B,2,FALSE)</f>
        <v>邮政凤凰路支行</v>
      </c>
      <c r="H4546" s="328">
        <f ca="1" t="shared" si="716"/>
        <v>45660</v>
      </c>
      <c r="I4546" s="344" t="str">
        <f ca="1" t="shared" si="717"/>
        <v>生产部吴有良报销12.9-12.12太原考试交通住宿费--个人</v>
      </c>
      <c r="J4546" s="344" t="str">
        <f ca="1" t="shared" si="718"/>
        <v>项目成本</v>
      </c>
      <c r="K4546" s="345">
        <f ca="1" t="shared" si="719"/>
        <v>0</v>
      </c>
      <c r="L4546" s="345">
        <f ca="1" t="shared" si="720"/>
        <v>581.3</v>
      </c>
      <c r="M4546" s="345">
        <f ca="1" t="shared" si="721"/>
        <v>165401.02</v>
      </c>
      <c r="N4546" s="345">
        <f ca="1" t="shared" si="722"/>
        <v>0</v>
      </c>
    </row>
    <row r="4547" ht="14.25" hidden="1" spans="1:14">
      <c r="A4547" s="334">
        <f>档案!A4546</f>
        <v>0</v>
      </c>
      <c r="B4547" s="334">
        <f ca="1" t="shared" ref="B4547:B4610" si="725">COUNTA(INDIRECT("'"&amp;A4547&amp;"'!a:a"))</f>
        <v>1</v>
      </c>
      <c r="D4547" s="334">
        <f ca="1" t="shared" si="723"/>
        <v>27</v>
      </c>
      <c r="E4547" s="327">
        <f ca="1" t="shared" si="724"/>
        <v>15</v>
      </c>
      <c r="F4547" s="327" t="str">
        <f ca="1">VLOOKUP(D4547,档案!A:C,3,FALSE)</f>
        <v>湖北开明</v>
      </c>
      <c r="G4547" s="338" t="str">
        <f ca="1">VLOOKUP(D4547,档案!A:B,2,FALSE)</f>
        <v>邮政凤凰路支行</v>
      </c>
      <c r="H4547" s="328">
        <f ca="1" t="shared" ref="H4547:H4610" si="726">INDEX(INDIRECT("'"&amp;$D4547&amp;"'!A:g"),$E4547,COLUMN()-7)</f>
        <v>45660</v>
      </c>
      <c r="I4547" s="344" t="str">
        <f ca="1" t="shared" ref="I4547:I4610" si="727">INDEX(INDIRECT("'"&amp;$D4547&amp;"'!A:g"),$E4547,COLUMN()-7)</f>
        <v>生产部吴有良报销11.26-11.30内蒙古碱业交通住宿费--个人</v>
      </c>
      <c r="J4547" s="344" t="str">
        <f ca="1" t="shared" ref="J4547:J4610" si="728">INDEX(INDIRECT("'"&amp;$D4547&amp;"'!A:g"),$E4547,COLUMN()-7)</f>
        <v>项目成本</v>
      </c>
      <c r="K4547" s="345">
        <f ca="1" t="shared" ref="K4547:K4610" si="729">INDEX(INDIRECT("'"&amp;$D4547&amp;"'!A:g"),$E4547,COLUMN()-7)</f>
        <v>0</v>
      </c>
      <c r="L4547" s="345">
        <f ca="1" t="shared" ref="L4547:L4610" si="730">INDEX(INDIRECT("'"&amp;$D4547&amp;"'!A:g"),$E4547,COLUMN()-7)</f>
        <v>2307.09</v>
      </c>
      <c r="M4547" s="345">
        <f ca="1" t="shared" ref="M4547:M4610" si="731">INDEX(INDIRECT("'"&amp;$D4547&amp;"'!A:g"),$E4547,COLUMN()-7)</f>
        <v>163093.93</v>
      </c>
      <c r="N4547" s="345">
        <f ca="1" t="shared" ref="N4547:N4610" si="732">INDEX(INDIRECT("'"&amp;$D4547&amp;"'!A:g"),$E4547,COLUMN()-7)</f>
        <v>0</v>
      </c>
    </row>
    <row r="4548" ht="14.25" hidden="1" spans="1:14">
      <c r="A4548" s="334">
        <f>档案!A4547</f>
        <v>0</v>
      </c>
      <c r="B4548" s="334">
        <f ca="1" t="shared" si="725"/>
        <v>1</v>
      </c>
      <c r="D4548" s="334">
        <f ca="1" t="shared" ref="D4548:D4611" si="733">IF(E4547&gt;=VLOOKUP(D4547,A:B,2,FALSE),D4547+1,D4547)</f>
        <v>27</v>
      </c>
      <c r="E4548" s="327">
        <f ca="1" t="shared" ref="E4548:E4611" si="734">IF(E4547&gt;=VLOOKUP(D4547,A:B,2,FALSE),3,E4547+1)</f>
        <v>16</v>
      </c>
      <c r="F4548" s="327" t="str">
        <f ca="1">VLOOKUP(D4548,档案!A:C,3,FALSE)</f>
        <v>湖北开明</v>
      </c>
      <c r="G4548" s="338" t="str">
        <f ca="1">VLOOKUP(D4548,档案!A:B,2,FALSE)</f>
        <v>邮政凤凰路支行</v>
      </c>
      <c r="H4548" s="328">
        <f ca="1" t="shared" si="726"/>
        <v>45660</v>
      </c>
      <c r="I4548" s="344" t="str">
        <f ca="1" t="shared" si="727"/>
        <v>生产部李权智报销日照钢铁角铁采购费--个人</v>
      </c>
      <c r="J4548" s="344" t="str">
        <f ca="1" t="shared" si="728"/>
        <v>项目成本</v>
      </c>
      <c r="K4548" s="345">
        <f ca="1" t="shared" si="729"/>
        <v>0</v>
      </c>
      <c r="L4548" s="345">
        <f ca="1" t="shared" si="730"/>
        <v>800</v>
      </c>
      <c r="M4548" s="345">
        <f ca="1" t="shared" si="731"/>
        <v>162293.93</v>
      </c>
      <c r="N4548" s="345">
        <f ca="1" t="shared" si="732"/>
        <v>0</v>
      </c>
    </row>
    <row r="4549" ht="14.25" hidden="1" spans="1:14">
      <c r="A4549" s="334">
        <f>档案!A4548</f>
        <v>0</v>
      </c>
      <c r="B4549" s="334">
        <f ca="1" t="shared" si="725"/>
        <v>1</v>
      </c>
      <c r="D4549" s="334">
        <f ca="1" t="shared" si="733"/>
        <v>27</v>
      </c>
      <c r="E4549" s="327">
        <f ca="1" t="shared" si="734"/>
        <v>17</v>
      </c>
      <c r="F4549" s="327" t="str">
        <f ca="1">VLOOKUP(D4549,档案!A:C,3,FALSE)</f>
        <v>湖北开明</v>
      </c>
      <c r="G4549" s="338" t="str">
        <f ca="1">VLOOKUP(D4549,档案!A:B,2,FALSE)</f>
        <v>邮政凤凰路支行</v>
      </c>
      <c r="H4549" s="328">
        <f ca="1" t="shared" si="726"/>
        <v>45660</v>
      </c>
      <c r="I4549" s="344" t="str">
        <f ca="1" t="shared" si="727"/>
        <v>生产部龚国庆报销江苏永钢1米钢板尺采购费--个人</v>
      </c>
      <c r="J4549" s="344" t="str">
        <f ca="1" t="shared" si="728"/>
        <v>项目成本</v>
      </c>
      <c r="K4549" s="345">
        <f ca="1" t="shared" si="729"/>
        <v>0</v>
      </c>
      <c r="L4549" s="345">
        <f ca="1" t="shared" si="730"/>
        <v>32</v>
      </c>
      <c r="M4549" s="345">
        <f ca="1" t="shared" si="731"/>
        <v>162261.93</v>
      </c>
      <c r="N4549" s="345">
        <f ca="1" t="shared" si="732"/>
        <v>0</v>
      </c>
    </row>
    <row r="4550" ht="14.25" hidden="1" spans="1:14">
      <c r="A4550" s="334">
        <f>档案!A4549</f>
        <v>0</v>
      </c>
      <c r="B4550" s="334">
        <f ca="1" t="shared" si="725"/>
        <v>1</v>
      </c>
      <c r="D4550" s="334">
        <f ca="1" t="shared" si="733"/>
        <v>27</v>
      </c>
      <c r="E4550" s="327">
        <f ca="1" t="shared" si="734"/>
        <v>18</v>
      </c>
      <c r="F4550" s="327" t="str">
        <f ca="1">VLOOKUP(D4550,档案!A:C,3,FALSE)</f>
        <v>湖北开明</v>
      </c>
      <c r="G4550" s="338" t="str">
        <f ca="1">VLOOKUP(D4550,档案!A:B,2,FALSE)</f>
        <v>邮政凤凰路支行</v>
      </c>
      <c r="H4550" s="328">
        <f ca="1" t="shared" si="726"/>
        <v>45660</v>
      </c>
      <c r="I4550" s="344" t="str">
        <f ca="1" t="shared" si="727"/>
        <v>生产部石小伟报销江西亚东防爆插头采购费，打印费--个人</v>
      </c>
      <c r="J4550" s="344" t="str">
        <f ca="1" t="shared" si="728"/>
        <v>项目成本</v>
      </c>
      <c r="K4550" s="345">
        <f ca="1" t="shared" si="729"/>
        <v>0</v>
      </c>
      <c r="L4550" s="345">
        <f ca="1" t="shared" si="730"/>
        <v>129</v>
      </c>
      <c r="M4550" s="345">
        <f ca="1" t="shared" si="731"/>
        <v>162132.93</v>
      </c>
      <c r="N4550" s="345">
        <f ca="1" t="shared" si="732"/>
        <v>0</v>
      </c>
    </row>
    <row r="4551" ht="14.25" hidden="1" spans="1:14">
      <c r="A4551" s="334">
        <f>档案!A4550</f>
        <v>0</v>
      </c>
      <c r="B4551" s="334">
        <f ca="1" t="shared" si="725"/>
        <v>1</v>
      </c>
      <c r="D4551" s="334">
        <f ca="1" t="shared" si="733"/>
        <v>27</v>
      </c>
      <c r="E4551" s="327">
        <f ca="1" t="shared" si="734"/>
        <v>19</v>
      </c>
      <c r="F4551" s="327" t="str">
        <f ca="1">VLOOKUP(D4551,档案!A:C,3,FALSE)</f>
        <v>湖北开明</v>
      </c>
      <c r="G4551" s="338" t="str">
        <f ca="1">VLOOKUP(D4551,档案!A:B,2,FALSE)</f>
        <v>邮政凤凰路支行</v>
      </c>
      <c r="H4551" s="328">
        <f ca="1" t="shared" si="726"/>
        <v>45660</v>
      </c>
      <c r="I4551" s="344" t="str">
        <f ca="1" t="shared" si="727"/>
        <v>生产部李权智用款江西亚东脚手架全包费用付瑞昌市东山头矿山机械厂--个人</v>
      </c>
      <c r="J4551" s="344" t="str">
        <f ca="1" t="shared" si="728"/>
        <v>项目成本</v>
      </c>
      <c r="K4551" s="345">
        <f ca="1" t="shared" si="729"/>
        <v>0</v>
      </c>
      <c r="L4551" s="345">
        <f ca="1" t="shared" si="730"/>
        <v>36000</v>
      </c>
      <c r="M4551" s="345">
        <f ca="1" t="shared" si="731"/>
        <v>126132.93</v>
      </c>
      <c r="N4551" s="345">
        <f ca="1" t="shared" si="732"/>
        <v>0</v>
      </c>
    </row>
    <row r="4552" ht="14.25" hidden="1" spans="1:14">
      <c r="A4552" s="334">
        <f>档案!A4551</f>
        <v>0</v>
      </c>
      <c r="B4552" s="334">
        <f ca="1" t="shared" si="725"/>
        <v>1</v>
      </c>
      <c r="D4552" s="334">
        <f ca="1" t="shared" si="733"/>
        <v>27</v>
      </c>
      <c r="E4552" s="327">
        <f ca="1" t="shared" si="734"/>
        <v>20</v>
      </c>
      <c r="F4552" s="327" t="str">
        <f ca="1">VLOOKUP(D4552,档案!A:C,3,FALSE)</f>
        <v>湖北开明</v>
      </c>
      <c r="G4552" s="338" t="str">
        <f ca="1">VLOOKUP(D4552,档案!A:B,2,FALSE)</f>
        <v>邮政凤凰路支行</v>
      </c>
      <c r="H4552" s="328">
        <f ca="1" t="shared" si="726"/>
        <v>45660</v>
      </c>
      <c r="I4552" s="344" t="str">
        <f ca="1" t="shared" si="727"/>
        <v>生产部李权智报销江西亚东零星采购费用--个人</v>
      </c>
      <c r="J4552" s="344" t="str">
        <f ca="1" t="shared" si="728"/>
        <v>项目成本</v>
      </c>
      <c r="K4552" s="345">
        <f ca="1" t="shared" si="729"/>
        <v>0</v>
      </c>
      <c r="L4552" s="345">
        <f ca="1" t="shared" si="730"/>
        <v>56</v>
      </c>
      <c r="M4552" s="345">
        <f ca="1" t="shared" si="731"/>
        <v>126076.93</v>
      </c>
      <c r="N4552" s="345">
        <f ca="1" t="shared" si="732"/>
        <v>0</v>
      </c>
    </row>
    <row r="4553" ht="14.25" hidden="1" spans="1:14">
      <c r="A4553" s="334">
        <f>档案!A4552</f>
        <v>0</v>
      </c>
      <c r="B4553" s="334">
        <f ca="1" t="shared" si="725"/>
        <v>1</v>
      </c>
      <c r="D4553" s="334">
        <f ca="1" t="shared" si="733"/>
        <v>27</v>
      </c>
      <c r="E4553" s="327">
        <f ca="1" t="shared" si="734"/>
        <v>21</v>
      </c>
      <c r="F4553" s="327" t="str">
        <f ca="1">VLOOKUP(D4553,档案!A:C,3,FALSE)</f>
        <v>湖北开明</v>
      </c>
      <c r="G4553" s="338" t="str">
        <f ca="1">VLOOKUP(D4553,档案!A:B,2,FALSE)</f>
        <v>邮政凤凰路支行</v>
      </c>
      <c r="H4553" s="328">
        <f ca="1" t="shared" si="726"/>
        <v>45660</v>
      </c>
      <c r="I4553" s="344" t="str">
        <f ca="1" t="shared" si="727"/>
        <v>生产部李权智报销日照钢铁采购角铁，彩瓦费用--个人</v>
      </c>
      <c r="J4553" s="344" t="str">
        <f ca="1" t="shared" si="728"/>
        <v>项目成本</v>
      </c>
      <c r="K4553" s="345">
        <f ca="1" t="shared" si="729"/>
        <v>0</v>
      </c>
      <c r="L4553" s="345">
        <f ca="1" t="shared" si="730"/>
        <v>1180</v>
      </c>
      <c r="M4553" s="345">
        <f ca="1" t="shared" si="731"/>
        <v>124896.93</v>
      </c>
      <c r="N4553" s="345">
        <f ca="1" t="shared" si="732"/>
        <v>0</v>
      </c>
    </row>
    <row r="4554" ht="14.25" hidden="1" spans="1:14">
      <c r="A4554" s="334">
        <f>档案!A4553</f>
        <v>0</v>
      </c>
      <c r="B4554" s="334">
        <f ca="1" t="shared" si="725"/>
        <v>1</v>
      </c>
      <c r="D4554" s="334">
        <f ca="1" t="shared" si="733"/>
        <v>27</v>
      </c>
      <c r="E4554" s="327">
        <f ca="1" t="shared" si="734"/>
        <v>22</v>
      </c>
      <c r="F4554" s="327" t="str">
        <f ca="1">VLOOKUP(D4554,档案!A:C,3,FALSE)</f>
        <v>湖北开明</v>
      </c>
      <c r="G4554" s="338" t="str">
        <f ca="1">VLOOKUP(D4554,档案!A:B,2,FALSE)</f>
        <v>邮政凤凰路支行</v>
      </c>
      <c r="H4554" s="328">
        <f ca="1" t="shared" si="726"/>
        <v>45660</v>
      </c>
      <c r="I4554" s="344" t="str">
        <f ca="1" t="shared" si="727"/>
        <v>生产部李权智报销江西亚东零星采购费用--个人</v>
      </c>
      <c r="J4554" s="344" t="str">
        <f ca="1" t="shared" si="728"/>
        <v>项目成本</v>
      </c>
      <c r="K4554" s="345">
        <f ca="1" t="shared" si="729"/>
        <v>0</v>
      </c>
      <c r="L4554" s="345">
        <f ca="1" t="shared" si="730"/>
        <v>30</v>
      </c>
      <c r="M4554" s="345">
        <f ca="1" t="shared" si="731"/>
        <v>124866.93</v>
      </c>
      <c r="N4554" s="345">
        <f ca="1" t="shared" si="732"/>
        <v>0</v>
      </c>
    </row>
    <row r="4555" ht="14.25" hidden="1" spans="1:14">
      <c r="A4555" s="334">
        <f>档案!A4554</f>
        <v>0</v>
      </c>
      <c r="B4555" s="334">
        <f ca="1" t="shared" si="725"/>
        <v>1</v>
      </c>
      <c r="D4555" s="334">
        <f ca="1" t="shared" si="733"/>
        <v>27</v>
      </c>
      <c r="E4555" s="327">
        <f ca="1" t="shared" si="734"/>
        <v>23</v>
      </c>
      <c r="F4555" s="327" t="str">
        <f ca="1">VLOOKUP(D4555,档案!A:C,3,FALSE)</f>
        <v>湖北开明</v>
      </c>
      <c r="G4555" s="338" t="str">
        <f ca="1">VLOOKUP(D4555,档案!A:B,2,FALSE)</f>
        <v>邮政凤凰路支行</v>
      </c>
      <c r="H4555" s="328">
        <f ca="1" t="shared" si="726"/>
        <v>45660</v>
      </c>
      <c r="I4555" s="344" t="str">
        <f ca="1" t="shared" si="727"/>
        <v>生产部李权智用款江苏永钢外协安全员许委建12.16-12.30工资及过路费--个人</v>
      </c>
      <c r="J4555" s="344" t="str">
        <f ca="1" t="shared" si="728"/>
        <v>项目成本</v>
      </c>
      <c r="K4555" s="345">
        <f ca="1" t="shared" si="729"/>
        <v>0</v>
      </c>
      <c r="L4555" s="345">
        <f ca="1" t="shared" si="730"/>
        <v>6000</v>
      </c>
      <c r="M4555" s="345">
        <f ca="1" t="shared" si="731"/>
        <v>118866.93</v>
      </c>
      <c r="N4555" s="345">
        <f ca="1" t="shared" si="732"/>
        <v>0</v>
      </c>
    </row>
    <row r="4556" ht="14.25" hidden="1" spans="1:14">
      <c r="A4556" s="334">
        <f>档案!A4555</f>
        <v>0</v>
      </c>
      <c r="B4556" s="334">
        <f ca="1" t="shared" si="725"/>
        <v>1</v>
      </c>
      <c r="D4556" s="334">
        <f ca="1" t="shared" si="733"/>
        <v>27</v>
      </c>
      <c r="E4556" s="327">
        <f ca="1" t="shared" si="734"/>
        <v>24</v>
      </c>
      <c r="F4556" s="327" t="str">
        <f ca="1">VLOOKUP(D4556,档案!A:C,3,FALSE)</f>
        <v>湖北开明</v>
      </c>
      <c r="G4556" s="338" t="str">
        <f ca="1">VLOOKUP(D4556,档案!A:B,2,FALSE)</f>
        <v>邮政凤凰路支行</v>
      </c>
      <c r="H4556" s="328">
        <f ca="1" t="shared" si="726"/>
        <v>45660</v>
      </c>
      <c r="I4556" s="344" t="str">
        <f ca="1" t="shared" si="727"/>
        <v>生产部雍佳强报销福建鼎信焊丝采购费--个人</v>
      </c>
      <c r="J4556" s="344" t="str">
        <f ca="1" t="shared" si="728"/>
        <v>项目成本</v>
      </c>
      <c r="K4556" s="345">
        <f ca="1" t="shared" si="729"/>
        <v>0</v>
      </c>
      <c r="L4556" s="345">
        <f ca="1" t="shared" si="730"/>
        <v>510</v>
      </c>
      <c r="M4556" s="345">
        <f ca="1" t="shared" si="731"/>
        <v>118356.93</v>
      </c>
      <c r="N4556" s="345">
        <f ca="1" t="shared" si="732"/>
        <v>0</v>
      </c>
    </row>
    <row r="4557" ht="14.25" hidden="1" spans="1:14">
      <c r="A4557" s="334">
        <f>档案!A4556</f>
        <v>0</v>
      </c>
      <c r="B4557" s="334">
        <f ca="1" t="shared" si="725"/>
        <v>1</v>
      </c>
      <c r="D4557" s="334">
        <f ca="1" t="shared" si="733"/>
        <v>27</v>
      </c>
      <c r="E4557" s="327">
        <f ca="1" t="shared" si="734"/>
        <v>25</v>
      </c>
      <c r="F4557" s="327" t="str">
        <f ca="1">VLOOKUP(D4557,档案!A:C,3,FALSE)</f>
        <v>湖北开明</v>
      </c>
      <c r="G4557" s="338" t="str">
        <f ca="1">VLOOKUP(D4557,档案!A:B,2,FALSE)</f>
        <v>邮政凤凰路支行</v>
      </c>
      <c r="H4557" s="328">
        <f ca="1" t="shared" si="726"/>
        <v>45660</v>
      </c>
      <c r="I4557" s="344" t="str">
        <f ca="1" t="shared" si="727"/>
        <v>生产部林家祥报销12月工厂预交网费及11月水费--个人</v>
      </c>
      <c r="J4557" s="344" t="str">
        <f ca="1" t="shared" si="728"/>
        <v>项目成本</v>
      </c>
      <c r="K4557" s="345">
        <f ca="1" t="shared" si="729"/>
        <v>0</v>
      </c>
      <c r="L4557" s="345">
        <f ca="1" t="shared" si="730"/>
        <v>1180.8</v>
      </c>
      <c r="M4557" s="345">
        <f ca="1" t="shared" si="731"/>
        <v>117176.13</v>
      </c>
      <c r="N4557" s="345">
        <f ca="1" t="shared" si="732"/>
        <v>0</v>
      </c>
    </row>
    <row r="4558" ht="14.25" hidden="1" spans="1:14">
      <c r="A4558" s="334">
        <f>档案!A4557</f>
        <v>0</v>
      </c>
      <c r="B4558" s="334">
        <f ca="1" t="shared" si="725"/>
        <v>1</v>
      </c>
      <c r="D4558" s="334">
        <f ca="1" t="shared" si="733"/>
        <v>27</v>
      </c>
      <c r="E4558" s="327">
        <f ca="1" t="shared" si="734"/>
        <v>26</v>
      </c>
      <c r="F4558" s="327" t="str">
        <f ca="1">VLOOKUP(D4558,档案!A:C,3,FALSE)</f>
        <v>湖北开明</v>
      </c>
      <c r="G4558" s="338" t="str">
        <f ca="1">VLOOKUP(D4558,档案!A:B,2,FALSE)</f>
        <v>邮政凤凰路支行</v>
      </c>
      <c r="H4558" s="328">
        <f ca="1" t="shared" si="726"/>
        <v>45660</v>
      </c>
      <c r="I4558" s="344" t="str">
        <f ca="1" t="shared" si="727"/>
        <v>生产部李权智用款湘潭瑞通外协人员工资付杜业虎，韩德利，徐伟双--个人</v>
      </c>
      <c r="J4558" s="344" t="str">
        <f ca="1" t="shared" si="728"/>
        <v>项目成本</v>
      </c>
      <c r="K4558" s="345">
        <f ca="1" t="shared" si="729"/>
        <v>0</v>
      </c>
      <c r="L4558" s="345">
        <f ca="1" t="shared" si="730"/>
        <v>8684</v>
      </c>
      <c r="M4558" s="345">
        <f ca="1" t="shared" si="731"/>
        <v>108492.13</v>
      </c>
      <c r="N4558" s="345">
        <f ca="1" t="shared" si="732"/>
        <v>0</v>
      </c>
    </row>
    <row r="4559" ht="14.25" hidden="1" spans="1:14">
      <c r="A4559" s="334">
        <f>档案!A4558</f>
        <v>0</v>
      </c>
      <c r="B4559" s="334">
        <f ca="1" t="shared" si="725"/>
        <v>1</v>
      </c>
      <c r="D4559" s="334">
        <f ca="1" t="shared" si="733"/>
        <v>27</v>
      </c>
      <c r="E4559" s="327">
        <f ca="1" t="shared" si="734"/>
        <v>27</v>
      </c>
      <c r="F4559" s="327" t="str">
        <f ca="1">VLOOKUP(D4559,档案!A:C,3,FALSE)</f>
        <v>湖北开明</v>
      </c>
      <c r="G4559" s="338" t="str">
        <f ca="1">VLOOKUP(D4559,档案!A:B,2,FALSE)</f>
        <v>邮政凤凰路支行</v>
      </c>
      <c r="H4559" s="328">
        <f ca="1" t="shared" si="726"/>
        <v>45660</v>
      </c>
      <c r="I4559" s="344" t="str">
        <f ca="1" t="shared" si="727"/>
        <v>生产部李权智用款伊犁钢铁2024.11.7-2024.12气体费用付新源县利态制气有限责任公司--公司</v>
      </c>
      <c r="J4559" s="344" t="str">
        <f ca="1" t="shared" si="728"/>
        <v>项目成本</v>
      </c>
      <c r="K4559" s="345">
        <f ca="1" t="shared" si="729"/>
        <v>0</v>
      </c>
      <c r="L4559" s="345">
        <f ca="1" t="shared" si="730"/>
        <v>52070</v>
      </c>
      <c r="M4559" s="345">
        <f ca="1" t="shared" si="731"/>
        <v>56422.13</v>
      </c>
      <c r="N4559" s="345">
        <f ca="1" t="shared" si="732"/>
        <v>0</v>
      </c>
    </row>
    <row r="4560" ht="14.25" hidden="1" spans="1:14">
      <c r="A4560" s="334">
        <f>档案!A4559</f>
        <v>0</v>
      </c>
      <c r="B4560" s="334">
        <f ca="1" t="shared" si="725"/>
        <v>1</v>
      </c>
      <c r="D4560" s="334">
        <f ca="1" t="shared" si="733"/>
        <v>27</v>
      </c>
      <c r="E4560" s="327">
        <f ca="1" t="shared" si="734"/>
        <v>28</v>
      </c>
      <c r="F4560" s="327" t="str">
        <f ca="1">VLOOKUP(D4560,档案!A:C,3,FALSE)</f>
        <v>湖北开明</v>
      </c>
      <c r="G4560" s="338" t="str">
        <f ca="1">VLOOKUP(D4560,档案!A:B,2,FALSE)</f>
        <v>邮政凤凰路支行</v>
      </c>
      <c r="H4560" s="328">
        <f ca="1" t="shared" si="726"/>
        <v>45660</v>
      </c>
      <c r="I4560" s="344" t="str">
        <f ca="1" t="shared" si="727"/>
        <v>生产部马全花报销青海发投办公用品采购费--个人</v>
      </c>
      <c r="J4560" s="344" t="str">
        <f ca="1" t="shared" si="728"/>
        <v>项目成本</v>
      </c>
      <c r="K4560" s="345">
        <f ca="1" t="shared" si="729"/>
        <v>0</v>
      </c>
      <c r="L4560" s="345">
        <f ca="1" t="shared" si="730"/>
        <v>225</v>
      </c>
      <c r="M4560" s="345">
        <f ca="1" t="shared" si="731"/>
        <v>56197.13</v>
      </c>
      <c r="N4560" s="345">
        <f ca="1" t="shared" si="732"/>
        <v>0</v>
      </c>
    </row>
    <row r="4561" ht="14.25" hidden="1" spans="1:14">
      <c r="A4561" s="334">
        <f>档案!A4560</f>
        <v>0</v>
      </c>
      <c r="B4561" s="334">
        <f ca="1" t="shared" si="725"/>
        <v>1</v>
      </c>
      <c r="D4561" s="334">
        <f ca="1" t="shared" si="733"/>
        <v>27</v>
      </c>
      <c r="E4561" s="327">
        <f ca="1" t="shared" si="734"/>
        <v>29</v>
      </c>
      <c r="F4561" s="327" t="str">
        <f ca="1">VLOOKUP(D4561,档案!A:C,3,FALSE)</f>
        <v>湖北开明</v>
      </c>
      <c r="G4561" s="338" t="str">
        <f ca="1">VLOOKUP(D4561,档案!A:B,2,FALSE)</f>
        <v>邮政凤凰路支行</v>
      </c>
      <c r="H4561" s="328">
        <f ca="1" t="shared" si="726"/>
        <v>45663</v>
      </c>
      <c r="I4561" s="344" t="str">
        <f ca="1" t="shared" si="727"/>
        <v>生产部李权智用款日照钢铁外协人员刘正荣调窑工资--个人</v>
      </c>
      <c r="J4561" s="344" t="str">
        <f ca="1" t="shared" si="728"/>
        <v>项目成本</v>
      </c>
      <c r="K4561" s="345">
        <f ca="1" t="shared" si="729"/>
        <v>0</v>
      </c>
      <c r="L4561" s="345">
        <f ca="1" t="shared" si="730"/>
        <v>25000</v>
      </c>
      <c r="M4561" s="345">
        <f ca="1" t="shared" si="731"/>
        <v>31197.13</v>
      </c>
      <c r="N4561" s="345">
        <f ca="1" t="shared" si="732"/>
        <v>0</v>
      </c>
    </row>
    <row r="4562" ht="14.25" hidden="1" spans="1:14">
      <c r="A4562" s="334">
        <f>档案!A4561</f>
        <v>0</v>
      </c>
      <c r="B4562" s="334">
        <f ca="1" t="shared" si="725"/>
        <v>1</v>
      </c>
      <c r="D4562" s="334">
        <f ca="1" t="shared" si="733"/>
        <v>27</v>
      </c>
      <c r="E4562" s="327">
        <f ca="1" t="shared" si="734"/>
        <v>30</v>
      </c>
      <c r="F4562" s="327" t="str">
        <f ca="1">VLOOKUP(D4562,档案!A:C,3,FALSE)</f>
        <v>湖北开明</v>
      </c>
      <c r="G4562" s="338" t="str">
        <f ca="1">VLOOKUP(D4562,档案!A:B,2,FALSE)</f>
        <v>邮政凤凰路支行</v>
      </c>
      <c r="H4562" s="328">
        <f ca="1" t="shared" si="726"/>
        <v>45667</v>
      </c>
      <c r="I4562" s="344" t="str">
        <f ca="1" t="shared" si="727"/>
        <v>生产部李权智用款江西亚东2024.12月返修气体费付瑞昌市共创工业气体有限公司--公司</v>
      </c>
      <c r="J4562" s="344" t="str">
        <f ca="1" t="shared" si="728"/>
        <v>项目成本</v>
      </c>
      <c r="K4562" s="345">
        <f ca="1" t="shared" si="729"/>
        <v>0</v>
      </c>
      <c r="L4562" s="345">
        <f ca="1" t="shared" si="730"/>
        <v>850</v>
      </c>
      <c r="M4562" s="345">
        <f ca="1" t="shared" si="731"/>
        <v>30347.13</v>
      </c>
      <c r="N4562" s="345">
        <f ca="1" t="shared" si="732"/>
        <v>0</v>
      </c>
    </row>
    <row r="4563" ht="14.25" hidden="1" spans="1:14">
      <c r="A4563" s="334">
        <f>档案!A4562</f>
        <v>0</v>
      </c>
      <c r="B4563" s="334">
        <f ca="1" t="shared" si="725"/>
        <v>1</v>
      </c>
      <c r="D4563" s="334">
        <f ca="1" t="shared" si="733"/>
        <v>27</v>
      </c>
      <c r="E4563" s="327">
        <f ca="1" t="shared" si="734"/>
        <v>31</v>
      </c>
      <c r="F4563" s="327" t="str">
        <f ca="1">VLOOKUP(D4563,档案!A:C,3,FALSE)</f>
        <v>湖北开明</v>
      </c>
      <c r="G4563" s="338" t="str">
        <f ca="1">VLOOKUP(D4563,档案!A:B,2,FALSE)</f>
        <v>邮政凤凰路支行</v>
      </c>
      <c r="H4563" s="328">
        <f ca="1" t="shared" si="726"/>
        <v>45667</v>
      </c>
      <c r="I4563" s="344" t="str">
        <f ca="1" t="shared" si="727"/>
        <v>生产部马全花报销寄格尔木盐湖镁业磨石口罩快递费--个人</v>
      </c>
      <c r="J4563" s="344" t="str">
        <f ca="1" t="shared" si="728"/>
        <v>项目成本</v>
      </c>
      <c r="K4563" s="345">
        <f ca="1" t="shared" si="729"/>
        <v>0</v>
      </c>
      <c r="L4563" s="345">
        <f ca="1" t="shared" si="730"/>
        <v>47</v>
      </c>
      <c r="M4563" s="345">
        <f ca="1" t="shared" si="731"/>
        <v>30300.13</v>
      </c>
      <c r="N4563" s="345">
        <f ca="1" t="shared" si="732"/>
        <v>0</v>
      </c>
    </row>
    <row r="4564" ht="14.25" hidden="1" spans="1:14">
      <c r="A4564" s="334">
        <f>档案!A4563</f>
        <v>0</v>
      </c>
      <c r="B4564" s="334">
        <f ca="1" t="shared" si="725"/>
        <v>1</v>
      </c>
      <c r="D4564" s="334">
        <f ca="1" t="shared" si="733"/>
        <v>27</v>
      </c>
      <c r="E4564" s="327">
        <f ca="1" t="shared" si="734"/>
        <v>32</v>
      </c>
      <c r="F4564" s="327" t="str">
        <f ca="1">VLOOKUP(D4564,档案!A:C,3,FALSE)</f>
        <v>湖北开明</v>
      </c>
      <c r="G4564" s="338" t="str">
        <f ca="1">VLOOKUP(D4564,档案!A:B,2,FALSE)</f>
        <v>邮政凤凰路支行</v>
      </c>
      <c r="H4564" s="328">
        <f ca="1" t="shared" si="726"/>
        <v>45667</v>
      </c>
      <c r="I4564" s="344" t="str">
        <f ca="1" t="shared" si="727"/>
        <v>生产部李晶用款青海发投青HR2288更换锁块费用付德令哈诚信汽车修理厂--个人</v>
      </c>
      <c r="J4564" s="344" t="str">
        <f ca="1" t="shared" si="728"/>
        <v>项目成本</v>
      </c>
      <c r="K4564" s="345">
        <f ca="1" t="shared" si="729"/>
        <v>0</v>
      </c>
      <c r="L4564" s="345">
        <f ca="1" t="shared" si="730"/>
        <v>400</v>
      </c>
      <c r="M4564" s="345">
        <f ca="1" t="shared" si="731"/>
        <v>29900.13</v>
      </c>
      <c r="N4564" s="345">
        <f ca="1" t="shared" si="732"/>
        <v>0</v>
      </c>
    </row>
    <row r="4565" ht="14.25" hidden="1" spans="1:14">
      <c r="A4565" s="334">
        <f>档案!A4564</f>
        <v>0</v>
      </c>
      <c r="B4565" s="334">
        <f ca="1" t="shared" si="725"/>
        <v>1</v>
      </c>
      <c r="D4565" s="334">
        <f ca="1" t="shared" si="733"/>
        <v>27</v>
      </c>
      <c r="E4565" s="327">
        <f ca="1" t="shared" si="734"/>
        <v>33</v>
      </c>
      <c r="F4565" s="327" t="str">
        <f ca="1">VLOOKUP(D4565,档案!A:C,3,FALSE)</f>
        <v>湖北开明</v>
      </c>
      <c r="G4565" s="338" t="str">
        <f ca="1">VLOOKUP(D4565,档案!A:B,2,FALSE)</f>
        <v>邮政凤凰路支行</v>
      </c>
      <c r="H4565" s="328">
        <f ca="1" t="shared" si="726"/>
        <v>45667</v>
      </c>
      <c r="I4565" s="344" t="str">
        <f ca="1" t="shared" si="727"/>
        <v>生产部马全花报销青海发投防爆接线盒，口罩，包塑管等采购费--个人</v>
      </c>
      <c r="J4565" s="344" t="str">
        <f ca="1" t="shared" si="728"/>
        <v>项目成本</v>
      </c>
      <c r="K4565" s="345">
        <f ca="1" t="shared" si="729"/>
        <v>0</v>
      </c>
      <c r="L4565" s="345">
        <f ca="1" t="shared" si="730"/>
        <v>367</v>
      </c>
      <c r="M4565" s="345">
        <f ca="1" t="shared" si="731"/>
        <v>29533.13</v>
      </c>
      <c r="N4565" s="345">
        <f ca="1" t="shared" si="732"/>
        <v>0</v>
      </c>
    </row>
    <row r="4566" ht="14.25" hidden="1" spans="1:14">
      <c r="A4566" s="334">
        <f>档案!A4565</f>
        <v>0</v>
      </c>
      <c r="B4566" s="334">
        <f ca="1" t="shared" si="725"/>
        <v>1</v>
      </c>
      <c r="D4566" s="334">
        <f ca="1" t="shared" si="733"/>
        <v>27</v>
      </c>
      <c r="E4566" s="327">
        <f ca="1" t="shared" si="734"/>
        <v>34</v>
      </c>
      <c r="F4566" s="327" t="str">
        <f ca="1">VLOOKUP(D4566,档案!A:C,3,FALSE)</f>
        <v>湖北开明</v>
      </c>
      <c r="G4566" s="338" t="str">
        <f ca="1">VLOOKUP(D4566,档案!A:B,2,FALSE)</f>
        <v>邮政凤凰路支行</v>
      </c>
      <c r="H4566" s="328">
        <f ca="1" t="shared" si="726"/>
        <v>45667</v>
      </c>
      <c r="I4566" s="344" t="str">
        <f ca="1" t="shared" si="727"/>
        <v>收到武汉农商行转款</v>
      </c>
      <c r="J4566" s="344" t="str">
        <f ca="1" t="shared" si="728"/>
        <v>他行转入或存现</v>
      </c>
      <c r="K4566" s="345">
        <f ca="1" t="shared" si="729"/>
        <v>100000</v>
      </c>
      <c r="L4566" s="345">
        <f ca="1" t="shared" si="730"/>
        <v>0</v>
      </c>
      <c r="M4566" s="345">
        <f ca="1" t="shared" si="731"/>
        <v>129533.13</v>
      </c>
      <c r="N4566" s="345">
        <f ca="1" t="shared" si="732"/>
        <v>0</v>
      </c>
    </row>
    <row r="4567" ht="14.25" hidden="1" spans="1:14">
      <c r="A4567" s="334">
        <f>档案!A4566</f>
        <v>0</v>
      </c>
      <c r="B4567" s="334">
        <f ca="1" t="shared" si="725"/>
        <v>1</v>
      </c>
      <c r="D4567" s="334">
        <f ca="1" t="shared" si="733"/>
        <v>27</v>
      </c>
      <c r="E4567" s="327">
        <f ca="1" t="shared" si="734"/>
        <v>35</v>
      </c>
      <c r="F4567" s="327" t="str">
        <f ca="1">VLOOKUP(D4567,档案!A:C,3,FALSE)</f>
        <v>湖北开明</v>
      </c>
      <c r="G4567" s="338" t="str">
        <f ca="1">VLOOKUP(D4567,档案!A:B,2,FALSE)</f>
        <v>邮政凤凰路支行</v>
      </c>
      <c r="H4567" s="328">
        <f ca="1" t="shared" si="726"/>
        <v>45670</v>
      </c>
      <c r="I4567" s="344" t="str">
        <f ca="1" t="shared" si="727"/>
        <v>生产部李权智用款辉县市成军机械设备有限公司湖北宜化松滋加工费</v>
      </c>
      <c r="J4567" s="344" t="str">
        <f ca="1" t="shared" si="728"/>
        <v>项目成本</v>
      </c>
      <c r="K4567" s="345">
        <f ca="1" t="shared" si="729"/>
        <v>0</v>
      </c>
      <c r="L4567" s="345">
        <f ca="1" t="shared" si="730"/>
        <v>20000</v>
      </c>
      <c r="M4567" s="345">
        <f ca="1" t="shared" si="731"/>
        <v>109533.13</v>
      </c>
      <c r="N4567" s="345">
        <f ca="1" t="shared" si="732"/>
        <v>0</v>
      </c>
    </row>
    <row r="4568" ht="14.25" hidden="1" spans="1:14">
      <c r="A4568" s="334">
        <f>档案!A4567</f>
        <v>0</v>
      </c>
      <c r="B4568" s="334">
        <f ca="1" t="shared" si="725"/>
        <v>1</v>
      </c>
      <c r="D4568" s="334">
        <f ca="1" t="shared" si="733"/>
        <v>27</v>
      </c>
      <c r="E4568" s="327">
        <f ca="1" t="shared" si="734"/>
        <v>36</v>
      </c>
      <c r="F4568" s="327" t="str">
        <f ca="1">VLOOKUP(D4568,档案!A:C,3,FALSE)</f>
        <v>湖北开明</v>
      </c>
      <c r="G4568" s="338" t="str">
        <f ca="1">VLOOKUP(D4568,档案!A:B,2,FALSE)</f>
        <v>邮政凤凰路支行</v>
      </c>
      <c r="H4568" s="328">
        <f ca="1" t="shared" si="726"/>
        <v>45671</v>
      </c>
      <c r="I4568" s="344" t="str">
        <f ca="1" t="shared" si="727"/>
        <v>综合部蒋霞用款湖北开明办理备案制劳务资质（总金额1.5万，已付7500元）付武汉市江岸区悦恺信息服务部（个体工商户）--公司</v>
      </c>
      <c r="J4568" s="344" t="str">
        <f ca="1" t="shared" si="728"/>
        <v>付日常费用</v>
      </c>
      <c r="K4568" s="345">
        <f ca="1" t="shared" si="729"/>
        <v>0</v>
      </c>
      <c r="L4568" s="345">
        <f ca="1" t="shared" si="730"/>
        <v>7500</v>
      </c>
      <c r="M4568" s="345">
        <f ca="1" t="shared" si="731"/>
        <v>102033.13</v>
      </c>
      <c r="N4568" s="345">
        <f ca="1" t="shared" si="732"/>
        <v>0</v>
      </c>
    </row>
    <row r="4569" ht="14.25" hidden="1" spans="1:14">
      <c r="A4569" s="334">
        <f>档案!A4568</f>
        <v>0</v>
      </c>
      <c r="B4569" s="334">
        <f ca="1" t="shared" si="725"/>
        <v>1</v>
      </c>
      <c r="D4569" s="334">
        <f ca="1" t="shared" si="733"/>
        <v>27</v>
      </c>
      <c r="E4569" s="327">
        <f ca="1" t="shared" si="734"/>
        <v>37</v>
      </c>
      <c r="F4569" s="327" t="str">
        <f ca="1">VLOOKUP(D4569,档案!A:C,3,FALSE)</f>
        <v>湖北开明</v>
      </c>
      <c r="G4569" s="338" t="str">
        <f ca="1">VLOOKUP(D4569,档案!A:B,2,FALSE)</f>
        <v>邮政凤凰路支行</v>
      </c>
      <c r="H4569" s="328">
        <f ca="1" t="shared" si="726"/>
        <v>45671</v>
      </c>
      <c r="I4569" s="344" t="str">
        <f ca="1" t="shared" si="727"/>
        <v>财务部王金平用款姚忠平劳务公司（合肥星平易达设备安装有限公司）2024年12月给湖北开明开票税金--公司</v>
      </c>
      <c r="J4569" s="344" t="str">
        <f ca="1" t="shared" si="728"/>
        <v>付日常费用</v>
      </c>
      <c r="K4569" s="345">
        <f ca="1" t="shared" si="729"/>
        <v>0</v>
      </c>
      <c r="L4569" s="345">
        <f ca="1" t="shared" si="730"/>
        <v>16544.56</v>
      </c>
      <c r="M4569" s="345">
        <f ca="1" t="shared" si="731"/>
        <v>85488.57</v>
      </c>
      <c r="N4569" s="345">
        <f ca="1" t="shared" si="732"/>
        <v>0</v>
      </c>
    </row>
    <row r="4570" ht="14.25" hidden="1" spans="1:14">
      <c r="A4570" s="334">
        <f>档案!A4569</f>
        <v>0</v>
      </c>
      <c r="B4570" s="334">
        <f ca="1" t="shared" si="725"/>
        <v>1</v>
      </c>
      <c r="D4570" s="334">
        <f ca="1" t="shared" si="733"/>
        <v>27</v>
      </c>
      <c r="E4570" s="327">
        <f ca="1" t="shared" si="734"/>
        <v>38</v>
      </c>
      <c r="F4570" s="327" t="str">
        <f ca="1">VLOOKUP(D4570,档案!A:C,3,FALSE)</f>
        <v>湖北开明</v>
      </c>
      <c r="G4570" s="338" t="str">
        <f ca="1">VLOOKUP(D4570,档案!A:B,2,FALSE)</f>
        <v>邮政凤凰路支行</v>
      </c>
      <c r="H4570" s="328">
        <f ca="1" t="shared" si="726"/>
        <v>45671</v>
      </c>
      <c r="I4570" s="344" t="str">
        <f ca="1" t="shared" si="727"/>
        <v>财务部杨婷用款张凯华劳务公司（武汉市欣亿设备安装有限公司）在2024年11-12月给湖北开明开票税金</v>
      </c>
      <c r="J4570" s="344" t="str">
        <f ca="1" t="shared" si="728"/>
        <v>付日常费用</v>
      </c>
      <c r="K4570" s="345">
        <f ca="1" t="shared" si="729"/>
        <v>0</v>
      </c>
      <c r="L4570" s="345">
        <f ca="1" t="shared" si="730"/>
        <v>20465.36</v>
      </c>
      <c r="M4570" s="345">
        <f ca="1" t="shared" si="731"/>
        <v>65023.21</v>
      </c>
      <c r="N4570" s="345">
        <f ca="1" t="shared" si="732"/>
        <v>0</v>
      </c>
    </row>
    <row r="4571" ht="14.25" hidden="1" spans="1:14">
      <c r="A4571" s="334">
        <f>档案!A4570</f>
        <v>0</v>
      </c>
      <c r="B4571" s="334">
        <f ca="1" t="shared" si="725"/>
        <v>1</v>
      </c>
      <c r="D4571" s="334">
        <f ca="1" t="shared" si="733"/>
        <v>27</v>
      </c>
      <c r="E4571" s="327">
        <f ca="1" t="shared" si="734"/>
        <v>39</v>
      </c>
      <c r="F4571" s="327" t="str">
        <f ca="1">VLOOKUP(D4571,档案!A:C,3,FALSE)</f>
        <v>湖北开明</v>
      </c>
      <c r="G4571" s="338" t="str">
        <f ca="1">VLOOKUP(D4571,档案!A:B,2,FALSE)</f>
        <v>邮政凤凰路支行</v>
      </c>
      <c r="H4571" s="328">
        <f ca="1" t="shared" si="726"/>
        <v>45671</v>
      </c>
      <c r="I4571" s="344" t="str">
        <f ca="1" t="shared" si="727"/>
        <v>付湖北开明2024.11月员工生活费</v>
      </c>
      <c r="J4571" s="344" t="str">
        <f ca="1" t="shared" si="728"/>
        <v>付日常费用</v>
      </c>
      <c r="K4571" s="345">
        <f ca="1" t="shared" si="729"/>
        <v>0</v>
      </c>
      <c r="L4571" s="345">
        <f ca="1" t="shared" si="730"/>
        <v>25743</v>
      </c>
      <c r="M4571" s="345">
        <f ca="1" t="shared" si="731"/>
        <v>39280.21</v>
      </c>
      <c r="N4571" s="345">
        <f ca="1" t="shared" si="732"/>
        <v>0</v>
      </c>
    </row>
    <row r="4572" ht="14.25" hidden="1" spans="1:14">
      <c r="A4572" s="334">
        <f>档案!A4571</f>
        <v>0</v>
      </c>
      <c r="B4572" s="334">
        <f ca="1" t="shared" si="725"/>
        <v>1</v>
      </c>
      <c r="D4572" s="334">
        <f ca="1" t="shared" si="733"/>
        <v>27</v>
      </c>
      <c r="E4572" s="327">
        <f ca="1" t="shared" si="734"/>
        <v>40</v>
      </c>
      <c r="F4572" s="327" t="str">
        <f ca="1">VLOOKUP(D4572,档案!A:C,3,FALSE)</f>
        <v>湖北开明</v>
      </c>
      <c r="G4572" s="338" t="str">
        <f ca="1">VLOOKUP(D4572,档案!A:B,2,FALSE)</f>
        <v>邮政凤凰路支行</v>
      </c>
      <c r="H4572" s="328">
        <f ca="1" t="shared" si="726"/>
        <v>45671</v>
      </c>
      <c r="I4572" s="344" t="str">
        <f ca="1" t="shared" si="727"/>
        <v>销售部林维报销日照钢铁采购彩钢瓦，角钢货款--个人</v>
      </c>
      <c r="J4572" s="344" t="str">
        <f ca="1" t="shared" si="728"/>
        <v>项目成本</v>
      </c>
      <c r="K4572" s="345">
        <f ca="1" t="shared" si="729"/>
        <v>0</v>
      </c>
      <c r="L4572" s="345">
        <f ca="1" t="shared" si="730"/>
        <v>3436</v>
      </c>
      <c r="M4572" s="345">
        <f ca="1" t="shared" si="731"/>
        <v>35844.21</v>
      </c>
      <c r="N4572" s="345">
        <f ca="1" t="shared" si="732"/>
        <v>0</v>
      </c>
    </row>
    <row r="4573" ht="14.25" hidden="1" spans="1:14">
      <c r="A4573" s="334">
        <f>档案!A4572</f>
        <v>0</v>
      </c>
      <c r="B4573" s="334">
        <f ca="1" t="shared" si="725"/>
        <v>1</v>
      </c>
      <c r="D4573" s="334">
        <f ca="1" t="shared" si="733"/>
        <v>27</v>
      </c>
      <c r="E4573" s="327">
        <f ca="1" t="shared" si="734"/>
        <v>41</v>
      </c>
      <c r="F4573" s="327" t="str">
        <f ca="1">VLOOKUP(D4573,档案!A:C,3,FALSE)</f>
        <v>湖北开明</v>
      </c>
      <c r="G4573" s="338" t="str">
        <f ca="1">VLOOKUP(D4573,档案!A:B,2,FALSE)</f>
        <v>邮政凤凰路支行</v>
      </c>
      <c r="H4573" s="328">
        <f ca="1" t="shared" si="726"/>
        <v>45673</v>
      </c>
      <c r="I4573" s="344" t="str">
        <f ca="1" t="shared" si="727"/>
        <v>财务部王金平用款2025.1.10-2026.2.15金蝶软件运行维护费用付武汉丹橘科技有限公司--公司</v>
      </c>
      <c r="J4573" s="344" t="str">
        <f ca="1" t="shared" si="728"/>
        <v>付日常费用</v>
      </c>
      <c r="K4573" s="345">
        <f ca="1" t="shared" si="729"/>
        <v>0</v>
      </c>
      <c r="L4573" s="345">
        <f ca="1" t="shared" si="730"/>
        <v>2000</v>
      </c>
      <c r="M4573" s="345">
        <f ca="1" t="shared" si="731"/>
        <v>33844.21</v>
      </c>
      <c r="N4573" s="345">
        <f ca="1" t="shared" si="732"/>
        <v>0</v>
      </c>
    </row>
    <row r="4574" ht="14.25" hidden="1" spans="1:14">
      <c r="A4574" s="334">
        <f>档案!A4573</f>
        <v>0</v>
      </c>
      <c r="B4574" s="334">
        <f ca="1" t="shared" si="725"/>
        <v>1</v>
      </c>
      <c r="D4574" s="334">
        <f ca="1" t="shared" si="733"/>
        <v>27</v>
      </c>
      <c r="E4574" s="327">
        <f ca="1" t="shared" si="734"/>
        <v>42</v>
      </c>
      <c r="F4574" s="327" t="str">
        <f ca="1">VLOOKUP(D4574,档案!A:C,3,FALSE)</f>
        <v>湖北开明</v>
      </c>
      <c r="G4574" s="338" t="str">
        <f ca="1">VLOOKUP(D4574,档案!A:B,2,FALSE)</f>
        <v>邮政凤凰路支行</v>
      </c>
      <c r="H4574" s="328">
        <f ca="1" t="shared" si="726"/>
        <v>45673</v>
      </c>
      <c r="I4574" s="344" t="str">
        <f ca="1" t="shared" si="727"/>
        <v>财务部汪余欢报销包兴家属住院慰问湖北，私车公用交通费--个人</v>
      </c>
      <c r="J4574" s="344" t="str">
        <f ca="1" t="shared" si="728"/>
        <v>付日常费用</v>
      </c>
      <c r="K4574" s="345">
        <f ca="1" t="shared" si="729"/>
        <v>0</v>
      </c>
      <c r="L4574" s="345">
        <f ca="1" t="shared" si="730"/>
        <v>345.6</v>
      </c>
      <c r="M4574" s="345">
        <f ca="1" t="shared" si="731"/>
        <v>33498.61</v>
      </c>
      <c r="N4574" s="345">
        <f ca="1" t="shared" si="732"/>
        <v>0</v>
      </c>
    </row>
    <row r="4575" ht="14.25" hidden="1" spans="1:14">
      <c r="A4575" s="334">
        <f>档案!A4574</f>
        <v>0</v>
      </c>
      <c r="B4575" s="334">
        <f ca="1" t="shared" si="725"/>
        <v>1</v>
      </c>
      <c r="D4575" s="334">
        <f ca="1" t="shared" si="733"/>
        <v>27</v>
      </c>
      <c r="E4575" s="327">
        <f ca="1" t="shared" si="734"/>
        <v>43</v>
      </c>
      <c r="F4575" s="327" t="str">
        <f ca="1">VLOOKUP(D4575,档案!A:C,3,FALSE)</f>
        <v>湖北开明</v>
      </c>
      <c r="G4575" s="338" t="str">
        <f ca="1">VLOOKUP(D4575,档案!A:B,2,FALSE)</f>
        <v>邮政凤凰路支行</v>
      </c>
      <c r="H4575" s="328">
        <f ca="1" t="shared" si="726"/>
        <v>45673</v>
      </c>
      <c r="I4575" s="344" t="str">
        <f ca="1" t="shared" si="727"/>
        <v>财务部汪余欢报销长城V酒店年会场地订金--个人</v>
      </c>
      <c r="J4575" s="344" t="str">
        <f ca="1" t="shared" si="728"/>
        <v>付日常费用</v>
      </c>
      <c r="K4575" s="345">
        <f ca="1" t="shared" si="729"/>
        <v>0</v>
      </c>
      <c r="L4575" s="345">
        <f ca="1" t="shared" si="730"/>
        <v>1000</v>
      </c>
      <c r="M4575" s="345">
        <f ca="1" t="shared" si="731"/>
        <v>32498.61</v>
      </c>
      <c r="N4575" s="345">
        <f ca="1" t="shared" si="732"/>
        <v>0</v>
      </c>
    </row>
    <row r="4576" ht="14.25" hidden="1" spans="1:14">
      <c r="A4576" s="334">
        <f>档案!A4575</f>
        <v>0</v>
      </c>
      <c r="B4576" s="334">
        <f ca="1" t="shared" si="725"/>
        <v>1</v>
      </c>
      <c r="D4576" s="334">
        <f ca="1" t="shared" si="733"/>
        <v>27</v>
      </c>
      <c r="E4576" s="327">
        <f ca="1" t="shared" si="734"/>
        <v>44</v>
      </c>
      <c r="F4576" s="327" t="str">
        <f ca="1">VLOOKUP(D4576,档案!A:C,3,FALSE)</f>
        <v>湖北开明</v>
      </c>
      <c r="G4576" s="338" t="str">
        <f ca="1">VLOOKUP(D4576,档案!A:B,2,FALSE)</f>
        <v>邮政凤凰路支行</v>
      </c>
      <c r="H4576" s="328">
        <f ca="1" t="shared" si="726"/>
        <v>45674</v>
      </c>
      <c r="I4576" s="344" t="str">
        <f ca="1" t="shared" si="727"/>
        <v>生产部李权智报销工厂水电费--个人</v>
      </c>
      <c r="J4576" s="344" t="str">
        <f ca="1" t="shared" si="728"/>
        <v>项目成本</v>
      </c>
      <c r="K4576" s="345">
        <f ca="1" t="shared" si="729"/>
        <v>0</v>
      </c>
      <c r="L4576" s="345">
        <f ca="1" t="shared" si="730"/>
        <v>540.2</v>
      </c>
      <c r="M4576" s="345">
        <f ca="1" t="shared" si="731"/>
        <v>31958.41</v>
      </c>
      <c r="N4576" s="345">
        <f ca="1" t="shared" si="732"/>
        <v>0</v>
      </c>
    </row>
    <row r="4577" ht="14.25" hidden="1" spans="1:14">
      <c r="A4577" s="334">
        <f>档案!A4576</f>
        <v>0</v>
      </c>
      <c r="B4577" s="334">
        <f ca="1" t="shared" si="725"/>
        <v>1</v>
      </c>
      <c r="D4577" s="334">
        <f ca="1" t="shared" si="733"/>
        <v>27</v>
      </c>
      <c r="E4577" s="327">
        <f ca="1" t="shared" si="734"/>
        <v>45</v>
      </c>
      <c r="F4577" s="327" t="str">
        <f ca="1">VLOOKUP(D4577,档案!A:C,3,FALSE)</f>
        <v>湖北开明</v>
      </c>
      <c r="G4577" s="338" t="str">
        <f ca="1">VLOOKUP(D4577,档案!A:B,2,FALSE)</f>
        <v>邮政凤凰路支行</v>
      </c>
      <c r="H4577" s="328">
        <f ca="1" t="shared" si="726"/>
        <v>45674</v>
      </c>
      <c r="I4577" s="344" t="str">
        <f ca="1" t="shared" si="727"/>
        <v>生产部李权智报销河南晋开化防护罩采购费--个人</v>
      </c>
      <c r="J4577" s="344" t="str">
        <f ca="1" t="shared" si="728"/>
        <v>项目成本</v>
      </c>
      <c r="K4577" s="345">
        <f ca="1" t="shared" si="729"/>
        <v>0</v>
      </c>
      <c r="L4577" s="345">
        <f ca="1" t="shared" si="730"/>
        <v>40</v>
      </c>
      <c r="M4577" s="345">
        <f ca="1" t="shared" si="731"/>
        <v>31918.41</v>
      </c>
      <c r="N4577" s="345">
        <f ca="1" t="shared" si="732"/>
        <v>0</v>
      </c>
    </row>
    <row r="4578" ht="14.25" hidden="1" spans="1:14">
      <c r="A4578" s="334">
        <f>档案!A4577</f>
        <v>0</v>
      </c>
      <c r="B4578" s="334">
        <f ca="1" t="shared" si="725"/>
        <v>1</v>
      </c>
      <c r="D4578" s="334">
        <f ca="1" t="shared" si="733"/>
        <v>27</v>
      </c>
      <c r="E4578" s="327">
        <f ca="1" t="shared" si="734"/>
        <v>46</v>
      </c>
      <c r="F4578" s="327" t="str">
        <f ca="1">VLOOKUP(D4578,档案!A:C,3,FALSE)</f>
        <v>湖北开明</v>
      </c>
      <c r="G4578" s="338" t="str">
        <f ca="1">VLOOKUP(D4578,档案!A:B,2,FALSE)</f>
        <v>邮政凤凰路支行</v>
      </c>
      <c r="H4578" s="328">
        <f ca="1" t="shared" si="726"/>
        <v>45674</v>
      </c>
      <c r="I4578" s="344" t="str">
        <f ca="1" t="shared" si="727"/>
        <v>生产部山英玉报销中盐内蒙古招待特产采购费1000元，住宿费2340元--个人</v>
      </c>
      <c r="J4578" s="344" t="str">
        <f ca="1" t="shared" si="728"/>
        <v>项目成本</v>
      </c>
      <c r="K4578" s="345">
        <f ca="1" t="shared" si="729"/>
        <v>0</v>
      </c>
      <c r="L4578" s="345">
        <f ca="1" t="shared" si="730"/>
        <v>3340</v>
      </c>
      <c r="M4578" s="345">
        <f ca="1" t="shared" si="731"/>
        <v>28578.41</v>
      </c>
      <c r="N4578" s="345">
        <f ca="1" t="shared" si="732"/>
        <v>0</v>
      </c>
    </row>
    <row r="4579" ht="14.25" hidden="1" spans="1:14">
      <c r="A4579" s="334">
        <f>档案!A4578</f>
        <v>0</v>
      </c>
      <c r="B4579" s="334">
        <f ca="1" t="shared" si="725"/>
        <v>1</v>
      </c>
      <c r="D4579" s="334">
        <f ca="1" t="shared" si="733"/>
        <v>27</v>
      </c>
      <c r="E4579" s="327">
        <f ca="1" t="shared" si="734"/>
        <v>47</v>
      </c>
      <c r="F4579" s="327" t="str">
        <f ca="1">VLOOKUP(D4579,档案!A:C,3,FALSE)</f>
        <v>湖北开明</v>
      </c>
      <c r="G4579" s="338" t="str">
        <f ca="1">VLOOKUP(D4579,档案!A:B,2,FALSE)</f>
        <v>邮政凤凰路支行</v>
      </c>
      <c r="H4579" s="328">
        <f ca="1" t="shared" si="726"/>
        <v>45674</v>
      </c>
      <c r="I4579" s="344" t="str">
        <f ca="1" t="shared" si="727"/>
        <v>生产部马全花报销寄往格尔木盐湖镁业磨石快递费--个人</v>
      </c>
      <c r="J4579" s="344" t="str">
        <f ca="1" t="shared" si="728"/>
        <v>项目成本</v>
      </c>
      <c r="K4579" s="345">
        <f ca="1" t="shared" si="729"/>
        <v>0</v>
      </c>
      <c r="L4579" s="345">
        <f ca="1" t="shared" si="730"/>
        <v>58</v>
      </c>
      <c r="M4579" s="345">
        <f ca="1" t="shared" si="731"/>
        <v>28520.41</v>
      </c>
      <c r="N4579" s="345">
        <f ca="1" t="shared" si="732"/>
        <v>0</v>
      </c>
    </row>
    <row r="4580" ht="14.25" hidden="1" spans="1:14">
      <c r="A4580" s="334">
        <f>档案!A4579</f>
        <v>0</v>
      </c>
      <c r="B4580" s="334">
        <f ca="1" t="shared" si="725"/>
        <v>1</v>
      </c>
      <c r="D4580" s="334">
        <f ca="1" t="shared" si="733"/>
        <v>27</v>
      </c>
      <c r="E4580" s="327">
        <f ca="1" t="shared" si="734"/>
        <v>48</v>
      </c>
      <c r="F4580" s="327" t="str">
        <f ca="1">VLOOKUP(D4580,档案!A:C,3,FALSE)</f>
        <v>湖北开明</v>
      </c>
      <c r="G4580" s="338" t="str">
        <f ca="1">VLOOKUP(D4580,档案!A:B,2,FALSE)</f>
        <v>邮政凤凰路支行</v>
      </c>
      <c r="H4580" s="328">
        <f ca="1" t="shared" si="726"/>
        <v>45674</v>
      </c>
      <c r="I4580" s="344" t="str">
        <f ca="1" t="shared" si="727"/>
        <v>收到武汉农商行转款</v>
      </c>
      <c r="J4580" s="344" t="str">
        <f ca="1" t="shared" si="728"/>
        <v>他行转入或存现</v>
      </c>
      <c r="K4580" s="345">
        <f ca="1" t="shared" si="729"/>
        <v>250000</v>
      </c>
      <c r="L4580" s="345">
        <f ca="1" t="shared" si="730"/>
        <v>0</v>
      </c>
      <c r="M4580" s="345">
        <f ca="1" t="shared" si="731"/>
        <v>278520.41</v>
      </c>
      <c r="N4580" s="345">
        <f ca="1" t="shared" si="732"/>
        <v>0</v>
      </c>
    </row>
    <row r="4581" ht="14.25" hidden="1" spans="1:14">
      <c r="A4581" s="334">
        <f>档案!A4580</f>
        <v>0</v>
      </c>
      <c r="B4581" s="334">
        <f ca="1" t="shared" si="725"/>
        <v>1</v>
      </c>
      <c r="D4581" s="334">
        <f ca="1" t="shared" si="733"/>
        <v>27</v>
      </c>
      <c r="E4581" s="327">
        <f ca="1" t="shared" si="734"/>
        <v>49</v>
      </c>
      <c r="F4581" s="327" t="str">
        <f ca="1">VLOOKUP(D4581,档案!A:C,3,FALSE)</f>
        <v>湖北开明</v>
      </c>
      <c r="G4581" s="338" t="str">
        <f ca="1">VLOOKUP(D4581,档案!A:B,2,FALSE)</f>
        <v>邮政凤凰路支行</v>
      </c>
      <c r="H4581" s="328">
        <f ca="1" t="shared" si="726"/>
        <v>45674</v>
      </c>
      <c r="I4581" s="344" t="str">
        <f ca="1" t="shared" si="727"/>
        <v>转湖北工行西山</v>
      </c>
      <c r="J4581" s="344" t="str">
        <f ca="1" t="shared" si="728"/>
        <v>转出他行或提现</v>
      </c>
      <c r="K4581" s="345">
        <f ca="1" t="shared" si="729"/>
        <v>0</v>
      </c>
      <c r="L4581" s="345">
        <f ca="1" t="shared" si="730"/>
        <v>60000</v>
      </c>
      <c r="M4581" s="345">
        <f ca="1" t="shared" si="731"/>
        <v>218520.41</v>
      </c>
      <c r="N4581" s="345">
        <f ca="1" t="shared" si="732"/>
        <v>0</v>
      </c>
    </row>
    <row r="4582" ht="14.25" hidden="1" spans="1:14">
      <c r="A4582" s="334">
        <f>档案!A4581</f>
        <v>0</v>
      </c>
      <c r="B4582" s="334">
        <f ca="1" t="shared" si="725"/>
        <v>1</v>
      </c>
      <c r="D4582" s="334">
        <f ca="1" t="shared" si="733"/>
        <v>27</v>
      </c>
      <c r="E4582" s="327">
        <f ca="1" t="shared" si="734"/>
        <v>50</v>
      </c>
      <c r="F4582" s="327" t="str">
        <f ca="1">VLOOKUP(D4582,档案!A:C,3,FALSE)</f>
        <v>湖北开明</v>
      </c>
      <c r="G4582" s="338" t="str">
        <f ca="1">VLOOKUP(D4582,档案!A:B,2,FALSE)</f>
        <v>邮政凤凰路支行</v>
      </c>
      <c r="H4582" s="328">
        <f ca="1" t="shared" si="726"/>
        <v>45674</v>
      </c>
      <c r="I4582" s="344" t="str">
        <f ca="1" t="shared" si="727"/>
        <v>转湖北工行虹桥</v>
      </c>
      <c r="J4582" s="344" t="str">
        <f ca="1" t="shared" si="728"/>
        <v>转出他行或提现</v>
      </c>
      <c r="K4582" s="345">
        <f ca="1" t="shared" si="729"/>
        <v>0</v>
      </c>
      <c r="L4582" s="345">
        <f ca="1" t="shared" si="730"/>
        <v>10000</v>
      </c>
      <c r="M4582" s="345">
        <f ca="1" t="shared" si="731"/>
        <v>208520.41</v>
      </c>
      <c r="N4582" s="345">
        <f ca="1" t="shared" si="732"/>
        <v>0</v>
      </c>
    </row>
    <row r="4583" ht="14.25" hidden="1" spans="1:14">
      <c r="A4583" s="334">
        <f>档案!A4582</f>
        <v>0</v>
      </c>
      <c r="B4583" s="334">
        <f ca="1" t="shared" si="725"/>
        <v>1</v>
      </c>
      <c r="D4583" s="334">
        <f ca="1" t="shared" si="733"/>
        <v>27</v>
      </c>
      <c r="E4583" s="327">
        <f ca="1" t="shared" si="734"/>
        <v>51</v>
      </c>
      <c r="F4583" s="327" t="str">
        <f ca="1">VLOOKUP(D4583,档案!A:C,3,FALSE)</f>
        <v>湖北开明</v>
      </c>
      <c r="G4583" s="338" t="str">
        <f ca="1">VLOOKUP(D4583,档案!A:B,2,FALSE)</f>
        <v>邮政凤凰路支行</v>
      </c>
      <c r="H4583" s="328">
        <f ca="1" t="shared" si="726"/>
        <v>45677</v>
      </c>
      <c r="I4583" s="344" t="str">
        <f ca="1" t="shared" si="727"/>
        <v>还贷款利息</v>
      </c>
      <c r="J4583" s="344" t="str">
        <f ca="1" t="shared" si="728"/>
        <v>还借款及利息</v>
      </c>
      <c r="K4583" s="345">
        <f ca="1" t="shared" si="729"/>
        <v>0</v>
      </c>
      <c r="L4583" s="345">
        <f ca="1" t="shared" si="730"/>
        <v>44045.84</v>
      </c>
      <c r="M4583" s="345">
        <f ca="1" t="shared" si="731"/>
        <v>164474.57</v>
      </c>
      <c r="N4583" s="345">
        <f ca="1" t="shared" si="732"/>
        <v>0</v>
      </c>
    </row>
    <row r="4584" ht="14.25" hidden="1" spans="1:14">
      <c r="A4584" s="334">
        <f>档案!A4583</f>
        <v>0</v>
      </c>
      <c r="B4584" s="334">
        <f ca="1" t="shared" si="725"/>
        <v>1</v>
      </c>
      <c r="D4584" s="334">
        <f ca="1" t="shared" si="733"/>
        <v>27</v>
      </c>
      <c r="E4584" s="327">
        <f ca="1" t="shared" si="734"/>
        <v>52</v>
      </c>
      <c r="F4584" s="327" t="str">
        <f ca="1">VLOOKUP(D4584,档案!A:C,3,FALSE)</f>
        <v>湖北开明</v>
      </c>
      <c r="G4584" s="338" t="str">
        <f ca="1">VLOOKUP(D4584,档案!A:B,2,FALSE)</f>
        <v>邮政凤凰路支行</v>
      </c>
      <c r="H4584" s="328">
        <f ca="1" t="shared" si="726"/>
        <v>45680</v>
      </c>
      <c r="I4584" s="344" t="str">
        <f ca="1" t="shared" si="727"/>
        <v>生产部李权智用款青海发投吊车租赁费付鄂晶邦--个人</v>
      </c>
      <c r="J4584" s="344" t="str">
        <f ca="1" t="shared" si="728"/>
        <v>项目成本</v>
      </c>
      <c r="K4584" s="345">
        <f ca="1" t="shared" si="729"/>
        <v>0</v>
      </c>
      <c r="L4584" s="345">
        <f ca="1" t="shared" si="730"/>
        <v>11000</v>
      </c>
      <c r="M4584" s="345">
        <f ca="1" t="shared" si="731"/>
        <v>153474.57</v>
      </c>
      <c r="N4584" s="345">
        <f ca="1" t="shared" si="732"/>
        <v>0</v>
      </c>
    </row>
    <row r="4585" ht="14.25" hidden="1" spans="1:14">
      <c r="A4585" s="334">
        <f>档案!A4584</f>
        <v>0</v>
      </c>
      <c r="B4585" s="334">
        <f ca="1" t="shared" si="725"/>
        <v>1</v>
      </c>
      <c r="D4585" s="334">
        <f ca="1" t="shared" si="733"/>
        <v>27</v>
      </c>
      <c r="E4585" s="327">
        <f ca="1" t="shared" si="734"/>
        <v>53</v>
      </c>
      <c r="F4585" s="327" t="str">
        <f ca="1">VLOOKUP(D4585,档案!A:C,3,FALSE)</f>
        <v>湖北开明</v>
      </c>
      <c r="G4585" s="338" t="str">
        <f ca="1">VLOOKUP(D4585,档案!A:B,2,FALSE)</f>
        <v>邮政凤凰路支行</v>
      </c>
      <c r="H4585" s="328">
        <f ca="1" t="shared" si="726"/>
        <v>45680</v>
      </c>
      <c r="I4585" s="344" t="str">
        <f ca="1" t="shared" si="727"/>
        <v>生产部李权智报销河南晋开化工气体采购费--个人</v>
      </c>
      <c r="J4585" s="344" t="str">
        <f ca="1" t="shared" si="728"/>
        <v>项目成本</v>
      </c>
      <c r="K4585" s="345">
        <f ca="1" t="shared" si="729"/>
        <v>0</v>
      </c>
      <c r="L4585" s="345">
        <f ca="1" t="shared" si="730"/>
        <v>1345</v>
      </c>
      <c r="M4585" s="345">
        <f ca="1" t="shared" si="731"/>
        <v>152129.57</v>
      </c>
      <c r="N4585" s="345">
        <f ca="1" t="shared" si="732"/>
        <v>0</v>
      </c>
    </row>
    <row r="4586" ht="14.25" hidden="1" spans="1:14">
      <c r="A4586" s="334">
        <f>档案!A4585</f>
        <v>0</v>
      </c>
      <c r="B4586" s="334">
        <f ca="1" t="shared" si="725"/>
        <v>1</v>
      </c>
      <c r="D4586" s="334">
        <f ca="1" t="shared" si="733"/>
        <v>27</v>
      </c>
      <c r="E4586" s="327">
        <f ca="1" t="shared" si="734"/>
        <v>54</v>
      </c>
      <c r="F4586" s="327" t="str">
        <f ca="1">VLOOKUP(D4586,档案!A:C,3,FALSE)</f>
        <v>湖北开明</v>
      </c>
      <c r="G4586" s="338" t="str">
        <f ca="1">VLOOKUP(D4586,档案!A:B,2,FALSE)</f>
        <v>邮政凤凰路支行</v>
      </c>
      <c r="H4586" s="328">
        <f ca="1" t="shared" si="726"/>
        <v>45680</v>
      </c>
      <c r="I4586" s="344" t="str">
        <f ca="1" t="shared" si="727"/>
        <v>生产部郭建霞用款2024年3月-11月油米采购费付郭汉平（总金额5400,12.13付3440元）--个人</v>
      </c>
      <c r="J4586" s="344" t="str">
        <f ca="1" t="shared" si="728"/>
        <v>项目成本</v>
      </c>
      <c r="K4586" s="345">
        <f ca="1" t="shared" si="729"/>
        <v>0</v>
      </c>
      <c r="L4586" s="345">
        <f ca="1" t="shared" si="730"/>
        <v>1960</v>
      </c>
      <c r="M4586" s="345">
        <f ca="1" t="shared" si="731"/>
        <v>150169.57</v>
      </c>
      <c r="N4586" s="345">
        <f ca="1" t="shared" si="732"/>
        <v>0</v>
      </c>
    </row>
    <row r="4587" ht="14.25" hidden="1" spans="1:14">
      <c r="A4587" s="334">
        <f>档案!A4586</f>
        <v>0</v>
      </c>
      <c r="B4587" s="334">
        <f ca="1" t="shared" si="725"/>
        <v>1</v>
      </c>
      <c r="D4587" s="334">
        <f ca="1" t="shared" si="733"/>
        <v>27</v>
      </c>
      <c r="E4587" s="327">
        <f ca="1" t="shared" si="734"/>
        <v>55</v>
      </c>
      <c r="F4587" s="327" t="str">
        <f ca="1">VLOOKUP(D4587,档案!A:C,3,FALSE)</f>
        <v>湖北开明</v>
      </c>
      <c r="G4587" s="338" t="str">
        <f ca="1">VLOOKUP(D4587,档案!A:B,2,FALSE)</f>
        <v>邮政凤凰路支行</v>
      </c>
      <c r="H4587" s="328">
        <f ca="1" t="shared" si="726"/>
        <v>45682</v>
      </c>
      <c r="I4587" s="344" t="str">
        <f ca="1" t="shared" si="727"/>
        <v>收到武汉农商行转款</v>
      </c>
      <c r="J4587" s="344" t="str">
        <f ca="1" t="shared" si="728"/>
        <v>他行转入或存现</v>
      </c>
      <c r="K4587" s="345">
        <f ca="1" t="shared" si="729"/>
        <v>100000</v>
      </c>
      <c r="L4587" s="345">
        <f ca="1" t="shared" si="730"/>
        <v>0</v>
      </c>
      <c r="M4587" s="345">
        <f ca="1" t="shared" si="731"/>
        <v>250169.57</v>
      </c>
      <c r="N4587" s="345">
        <f ca="1" t="shared" si="732"/>
        <v>0</v>
      </c>
    </row>
    <row r="4588" ht="14.25" hidden="1" spans="1:14">
      <c r="A4588" s="334">
        <f>档案!A4587</f>
        <v>0</v>
      </c>
      <c r="B4588" s="334">
        <f ca="1" t="shared" si="725"/>
        <v>1</v>
      </c>
      <c r="D4588" s="334">
        <f ca="1" t="shared" si="733"/>
        <v>27</v>
      </c>
      <c r="E4588" s="327">
        <f ca="1" t="shared" si="734"/>
        <v>56</v>
      </c>
      <c r="F4588" s="327" t="str">
        <f ca="1">VLOOKUP(D4588,档案!A:C,3,FALSE)</f>
        <v>湖北开明</v>
      </c>
      <c r="G4588" s="338" t="str">
        <f ca="1">VLOOKUP(D4588,档案!A:B,2,FALSE)</f>
        <v>邮政凤凰路支行</v>
      </c>
      <c r="H4588" s="328">
        <f ca="1" t="shared" si="726"/>
        <v>45682</v>
      </c>
      <c r="I4588" s="344" t="str">
        <f ca="1" t="shared" si="727"/>
        <v>批量代发湖北人员2024.12月人员工资</v>
      </c>
      <c r="J4588" s="344" t="str">
        <f ca="1" t="shared" si="728"/>
        <v>付日常费用</v>
      </c>
      <c r="K4588" s="345">
        <f ca="1" t="shared" si="729"/>
        <v>0</v>
      </c>
      <c r="L4588" s="345">
        <f ca="1" t="shared" si="730"/>
        <v>183737.56</v>
      </c>
      <c r="M4588" s="345">
        <f ca="1" t="shared" si="731"/>
        <v>66432.01</v>
      </c>
      <c r="N4588" s="345">
        <f ca="1" t="shared" si="732"/>
        <v>0</v>
      </c>
    </row>
    <row r="4589" ht="14.25" hidden="1" spans="1:14">
      <c r="A4589" s="334">
        <f>档案!A4588</f>
        <v>0</v>
      </c>
      <c r="B4589" s="334">
        <f ca="1" t="shared" si="725"/>
        <v>1</v>
      </c>
      <c r="D4589" s="334">
        <f ca="1" t="shared" si="733"/>
        <v>27</v>
      </c>
      <c r="E4589" s="327">
        <f ca="1" t="shared" si="734"/>
        <v>57</v>
      </c>
      <c r="F4589" s="327" t="str">
        <f ca="1">VLOOKUP(D4589,档案!A:C,3,FALSE)</f>
        <v>湖北开明</v>
      </c>
      <c r="G4589" s="338" t="str">
        <f ca="1">VLOOKUP(D4589,档案!A:B,2,FALSE)</f>
        <v>邮政凤凰路支行</v>
      </c>
      <c r="H4589" s="328">
        <f ca="1" t="shared" si="726"/>
        <v>45682</v>
      </c>
      <c r="I4589" s="344" t="str">
        <f ca="1" t="shared" si="727"/>
        <v>生产部李权智用款2025.1.22晚上招待高国俊、张海龙、张小忠、张凯华、范正华餐费--个人</v>
      </c>
      <c r="J4589" s="344" t="str">
        <f ca="1" t="shared" si="728"/>
        <v>付日常费用</v>
      </c>
      <c r="K4589" s="345">
        <f ca="1" t="shared" si="729"/>
        <v>0</v>
      </c>
      <c r="L4589" s="345">
        <f ca="1" t="shared" si="730"/>
        <v>520</v>
      </c>
      <c r="M4589" s="345">
        <f ca="1" t="shared" si="731"/>
        <v>65912.01</v>
      </c>
      <c r="N4589" s="345">
        <f ca="1" t="shared" si="732"/>
        <v>0</v>
      </c>
    </row>
    <row r="4590" ht="14.25" hidden="1" spans="1:14">
      <c r="A4590" s="334">
        <f>档案!A4589</f>
        <v>0</v>
      </c>
      <c r="B4590" s="334">
        <f ca="1" t="shared" si="725"/>
        <v>1</v>
      </c>
      <c r="D4590" s="334">
        <f ca="1" t="shared" si="733"/>
        <v>27</v>
      </c>
      <c r="E4590" s="327">
        <f ca="1" t="shared" si="734"/>
        <v>58</v>
      </c>
      <c r="F4590" s="327" t="str">
        <f ca="1">VLOOKUP(D4590,档案!A:C,3,FALSE)</f>
        <v>湖北开明</v>
      </c>
      <c r="G4590" s="338" t="str">
        <f ca="1">VLOOKUP(D4590,档案!A:B,2,FALSE)</f>
        <v>邮政凤凰路支行</v>
      </c>
      <c r="H4590" s="328">
        <f ca="1" t="shared" si="726"/>
        <v>45683</v>
      </c>
      <c r="I4590" s="344" t="str">
        <f ca="1" t="shared" si="727"/>
        <v>综合部蒋霞用款湖北开明知识产权年费--公司</v>
      </c>
      <c r="J4590" s="344" t="str">
        <f ca="1" t="shared" si="728"/>
        <v>付日常费用</v>
      </c>
      <c r="K4590" s="345">
        <f ca="1" t="shared" si="729"/>
        <v>0</v>
      </c>
      <c r="L4590" s="345">
        <f ca="1" t="shared" si="730"/>
        <v>1380</v>
      </c>
      <c r="M4590" s="345">
        <f ca="1" t="shared" si="731"/>
        <v>64532.01</v>
      </c>
      <c r="N4590" s="345">
        <f ca="1" t="shared" si="732"/>
        <v>0</v>
      </c>
    </row>
    <row r="4591" ht="14.25" hidden="1" spans="1:14">
      <c r="A4591" s="334">
        <f>档案!A4590</f>
        <v>0</v>
      </c>
      <c r="B4591" s="334">
        <f ca="1" t="shared" si="725"/>
        <v>1</v>
      </c>
      <c r="D4591" s="334">
        <f ca="1" t="shared" si="733"/>
        <v>27</v>
      </c>
      <c r="E4591" s="327">
        <f ca="1" t="shared" si="734"/>
        <v>59</v>
      </c>
      <c r="F4591" s="327" t="str">
        <f ca="1">VLOOKUP(D4591,档案!A:C,3,FALSE)</f>
        <v>湖北开明</v>
      </c>
      <c r="G4591" s="338" t="str">
        <f ca="1">VLOOKUP(D4591,档案!A:B,2,FALSE)</f>
        <v>邮政凤凰路支行</v>
      </c>
      <c r="H4591" s="328">
        <f ca="1" t="shared" si="726"/>
        <v>45683</v>
      </c>
      <c r="I4591" s="344" t="str">
        <f ca="1" t="shared" si="727"/>
        <v>财务部汪余欢报销腊鱼礼盒300/盒*2（高国俊、张海龙）--个人</v>
      </c>
      <c r="J4591" s="344" t="str">
        <f ca="1" t="shared" si="728"/>
        <v>付日常费用</v>
      </c>
      <c r="K4591" s="345">
        <f ca="1" t="shared" si="729"/>
        <v>0</v>
      </c>
      <c r="L4591" s="345">
        <f ca="1" t="shared" si="730"/>
        <v>600</v>
      </c>
      <c r="M4591" s="345">
        <f ca="1" t="shared" si="731"/>
        <v>63932.01</v>
      </c>
      <c r="N4591" s="345">
        <f ca="1" t="shared" si="732"/>
        <v>0</v>
      </c>
    </row>
    <row r="4592" ht="14.25" hidden="1" spans="1:14">
      <c r="A4592" s="334">
        <f>档案!A4591</f>
        <v>0</v>
      </c>
      <c r="B4592" s="334">
        <f ca="1" t="shared" si="725"/>
        <v>1</v>
      </c>
      <c r="D4592" s="334">
        <f ca="1" t="shared" si="733"/>
        <v>27</v>
      </c>
      <c r="E4592" s="327">
        <f ca="1" t="shared" si="734"/>
        <v>60</v>
      </c>
      <c r="F4592" s="327" t="str">
        <f ca="1">VLOOKUP(D4592,档案!A:C,3,FALSE)</f>
        <v>湖北开明</v>
      </c>
      <c r="G4592" s="338" t="str">
        <f ca="1">VLOOKUP(D4592,档案!A:B,2,FALSE)</f>
        <v>邮政凤凰路支行</v>
      </c>
      <c r="H4592" s="328">
        <f ca="1" t="shared" si="726"/>
        <v>45683</v>
      </c>
      <c r="I4592" s="344" t="str">
        <f ca="1" t="shared" si="727"/>
        <v>财务部汪余欢报销与小林总闵洋外出购烟花10个*100/个+鞭炮6卷*50/卷--个人</v>
      </c>
      <c r="J4592" s="344" t="str">
        <f ca="1" t="shared" si="728"/>
        <v>付日常费用</v>
      </c>
      <c r="K4592" s="345">
        <f ca="1" t="shared" si="729"/>
        <v>0</v>
      </c>
      <c r="L4592" s="345">
        <f ca="1" t="shared" si="730"/>
        <v>1300</v>
      </c>
      <c r="M4592" s="345">
        <f ca="1" t="shared" si="731"/>
        <v>62632.01</v>
      </c>
      <c r="N4592" s="345">
        <f ca="1" t="shared" si="732"/>
        <v>0</v>
      </c>
    </row>
    <row r="4593" ht="14.25" hidden="1" spans="1:14">
      <c r="A4593" s="334">
        <f>档案!A4592</f>
        <v>0</v>
      </c>
      <c r="B4593" s="334">
        <f ca="1" t="shared" si="725"/>
        <v>1</v>
      </c>
      <c r="D4593" s="334">
        <f ca="1" t="shared" si="733"/>
        <v>27</v>
      </c>
      <c r="E4593" s="327">
        <f ca="1" t="shared" si="734"/>
        <v>61</v>
      </c>
      <c r="F4593" s="327" t="str">
        <f ca="1">VLOOKUP(D4593,档案!A:C,3,FALSE)</f>
        <v>湖北开明</v>
      </c>
      <c r="G4593" s="338" t="str">
        <f ca="1">VLOOKUP(D4593,档案!A:B,2,FALSE)</f>
        <v>邮政凤凰路支行</v>
      </c>
      <c r="H4593" s="328">
        <f ca="1" t="shared" si="726"/>
        <v>45683</v>
      </c>
      <c r="I4593" s="344" t="str">
        <f ca="1" t="shared" si="727"/>
        <v>财务部汪余欢报销25号中午公司在厂上班人员聚餐费用812/桌*3=2436，实付2400--个人</v>
      </c>
      <c r="J4593" s="344" t="str">
        <f ca="1" t="shared" si="728"/>
        <v>付日常费用</v>
      </c>
      <c r="K4593" s="345">
        <f ca="1" t="shared" si="729"/>
        <v>0</v>
      </c>
      <c r="L4593" s="345">
        <f ca="1" t="shared" si="730"/>
        <v>2399.99</v>
      </c>
      <c r="M4593" s="345">
        <f ca="1" t="shared" si="731"/>
        <v>60232.02</v>
      </c>
      <c r="N4593" s="345">
        <f ca="1" t="shared" si="732"/>
        <v>0</v>
      </c>
    </row>
    <row r="4594" ht="14.25" hidden="1" spans="1:14">
      <c r="A4594" s="334">
        <f>档案!A4593</f>
        <v>0</v>
      </c>
      <c r="B4594" s="334">
        <f ca="1" t="shared" si="725"/>
        <v>1</v>
      </c>
      <c r="D4594" s="334">
        <f ca="1" t="shared" si="733"/>
        <v>27</v>
      </c>
      <c r="E4594" s="327">
        <f ca="1" t="shared" si="734"/>
        <v>62</v>
      </c>
      <c r="F4594" s="327" t="str">
        <f ca="1">VLOOKUP(D4594,档案!A:C,3,FALSE)</f>
        <v>湖北开明</v>
      </c>
      <c r="G4594" s="338" t="str">
        <f ca="1">VLOOKUP(D4594,档案!A:B,2,FALSE)</f>
        <v>邮政凤凰路支行</v>
      </c>
      <c r="H4594" s="328">
        <f ca="1" t="shared" si="726"/>
        <v>45683</v>
      </c>
      <c r="I4594" s="344" t="str">
        <f ca="1" t="shared" si="727"/>
        <v>生产部余永昕报销测窑设备江苏永钢发诸暨兆山费用699元--个人</v>
      </c>
      <c r="J4594" s="344" t="str">
        <f ca="1" t="shared" si="728"/>
        <v>项目成本</v>
      </c>
      <c r="K4594" s="345">
        <f ca="1" t="shared" si="729"/>
        <v>0</v>
      </c>
      <c r="L4594" s="345">
        <f ca="1" t="shared" si="730"/>
        <v>699</v>
      </c>
      <c r="M4594" s="345">
        <f ca="1" t="shared" si="731"/>
        <v>59533.02</v>
      </c>
      <c r="N4594" s="345">
        <f ca="1" t="shared" si="732"/>
        <v>0</v>
      </c>
    </row>
    <row r="4595" ht="14.25" hidden="1" spans="1:14">
      <c r="A4595" s="334">
        <f>档案!A4594</f>
        <v>0</v>
      </c>
      <c r="B4595" s="334">
        <f ca="1" t="shared" si="725"/>
        <v>1</v>
      </c>
      <c r="D4595" s="334">
        <f ca="1" t="shared" si="733"/>
        <v>27</v>
      </c>
      <c r="E4595" s="327">
        <f ca="1" t="shared" si="734"/>
        <v>63</v>
      </c>
      <c r="F4595" s="327" t="str">
        <f ca="1">VLOOKUP(D4595,档案!A:C,3,FALSE)</f>
        <v>湖北开明</v>
      </c>
      <c r="G4595" s="338" t="str">
        <f ca="1">VLOOKUP(D4595,档案!A:B,2,FALSE)</f>
        <v>邮政凤凰路支行</v>
      </c>
      <c r="H4595" s="328">
        <f ca="1" t="shared" si="726"/>
        <v>45683</v>
      </c>
      <c r="I4595" s="344" t="str">
        <f ca="1" t="shared" si="727"/>
        <v>生产部余永昕报销测窑设备诸暨兆山发江苏永钢费用687元--个人</v>
      </c>
      <c r="J4595" s="344" t="str">
        <f ca="1" t="shared" si="728"/>
        <v>项目成本</v>
      </c>
      <c r="K4595" s="345">
        <f ca="1" t="shared" si="729"/>
        <v>0</v>
      </c>
      <c r="L4595" s="345">
        <f ca="1" t="shared" si="730"/>
        <v>687</v>
      </c>
      <c r="M4595" s="345">
        <f ca="1" t="shared" si="731"/>
        <v>58846.02</v>
      </c>
      <c r="N4595" s="345">
        <f ca="1" t="shared" si="732"/>
        <v>0</v>
      </c>
    </row>
    <row r="4596" ht="14.25" hidden="1" spans="1:14">
      <c r="A4596" s="334">
        <f>档案!A4595</f>
        <v>0</v>
      </c>
      <c r="B4596" s="334">
        <f ca="1" t="shared" si="725"/>
        <v>1</v>
      </c>
      <c r="D4596" s="334">
        <f ca="1" t="shared" si="733"/>
        <v>27</v>
      </c>
      <c r="E4596" s="327">
        <f ca="1" t="shared" si="734"/>
        <v>64</v>
      </c>
      <c r="F4596" s="327" t="str">
        <f ca="1">VLOOKUP(D4596,档案!A:C,3,FALSE)</f>
        <v>湖北开明</v>
      </c>
      <c r="G4596" s="338" t="str">
        <f ca="1">VLOOKUP(D4596,档案!A:B,2,FALSE)</f>
        <v>邮政凤凰路支行</v>
      </c>
      <c r="H4596" s="328">
        <f ca="1" t="shared" si="726"/>
        <v>45683</v>
      </c>
      <c r="I4596" s="344" t="str">
        <f ca="1" t="shared" si="727"/>
        <v>生产部余永昕报销公司出发江苏永钢第一次静态检测来回车费生活费  第二次动态测窑来回车费生活费--个人</v>
      </c>
      <c r="J4596" s="344" t="str">
        <f ca="1" t="shared" si="728"/>
        <v>项目成本</v>
      </c>
      <c r="K4596" s="345">
        <f ca="1" t="shared" si="729"/>
        <v>0</v>
      </c>
      <c r="L4596" s="345">
        <f ca="1" t="shared" si="730"/>
        <v>1837</v>
      </c>
      <c r="M4596" s="345">
        <f ca="1" t="shared" si="731"/>
        <v>57009.02</v>
      </c>
      <c r="N4596" s="345">
        <f ca="1" t="shared" si="732"/>
        <v>0</v>
      </c>
    </row>
    <row r="4597" ht="14.25" hidden="1" spans="1:14">
      <c r="A4597" s="334">
        <f>档案!A4596</f>
        <v>0</v>
      </c>
      <c r="B4597" s="334">
        <f ca="1" t="shared" si="725"/>
        <v>1</v>
      </c>
      <c r="D4597" s="334">
        <f ca="1" t="shared" si="733"/>
        <v>27</v>
      </c>
      <c r="E4597" s="327">
        <f ca="1" t="shared" si="734"/>
        <v>65</v>
      </c>
      <c r="F4597" s="327" t="str">
        <f ca="1">VLOOKUP(D4597,档案!A:C,3,FALSE)</f>
        <v>湖北开明</v>
      </c>
      <c r="G4597" s="338" t="str">
        <f ca="1">VLOOKUP(D4597,档案!A:B,2,FALSE)</f>
        <v>邮政凤凰路支行</v>
      </c>
      <c r="H4597" s="328">
        <f ca="1" t="shared" si="726"/>
        <v>45683</v>
      </c>
      <c r="I4597" s="344" t="str">
        <f ca="1" t="shared" si="727"/>
        <v>生产部余永昕报销测窑设备山西铝业寄日照钢铁物流费--个人</v>
      </c>
      <c r="J4597" s="344" t="str">
        <f ca="1" t="shared" si="728"/>
        <v>项目成本</v>
      </c>
      <c r="K4597" s="345">
        <f ca="1" t="shared" si="729"/>
        <v>0</v>
      </c>
      <c r="L4597" s="345">
        <f ca="1" t="shared" si="730"/>
        <v>570.2</v>
      </c>
      <c r="M4597" s="345">
        <f ca="1" t="shared" si="731"/>
        <v>56438.82</v>
      </c>
      <c r="N4597" s="345">
        <f ca="1" t="shared" si="732"/>
        <v>0</v>
      </c>
    </row>
    <row r="4598" ht="14.25" hidden="1" spans="1:14">
      <c r="A4598" s="334">
        <f>档案!A4597</f>
        <v>0</v>
      </c>
      <c r="B4598" s="334">
        <f ca="1" t="shared" si="725"/>
        <v>1</v>
      </c>
      <c r="D4598" s="334">
        <f ca="1" t="shared" si="733"/>
        <v>27</v>
      </c>
      <c r="E4598" s="327">
        <f ca="1" t="shared" si="734"/>
        <v>66</v>
      </c>
      <c r="F4598" s="327" t="str">
        <f ca="1">VLOOKUP(D4598,档案!A:C,3,FALSE)</f>
        <v>湖北开明</v>
      </c>
      <c r="G4598" s="338" t="str">
        <f ca="1">VLOOKUP(D4598,档案!A:B,2,FALSE)</f>
        <v>邮政凤凰路支行</v>
      </c>
      <c r="H4598" s="328">
        <f ca="1" t="shared" si="726"/>
        <v>45683</v>
      </c>
      <c r="I4598" s="344" t="str">
        <f ca="1" t="shared" si="727"/>
        <v>生产部余永昕报销唐山中厚板材1.13交通费--个人</v>
      </c>
      <c r="J4598" s="344" t="str">
        <f ca="1" t="shared" si="728"/>
        <v>项目成本</v>
      </c>
      <c r="K4598" s="345">
        <f ca="1" t="shared" si="729"/>
        <v>0</v>
      </c>
      <c r="L4598" s="345">
        <f ca="1" t="shared" si="730"/>
        <v>670.5</v>
      </c>
      <c r="M4598" s="345">
        <f ca="1" t="shared" si="731"/>
        <v>55768.32</v>
      </c>
      <c r="N4598" s="345">
        <f ca="1" t="shared" si="732"/>
        <v>0</v>
      </c>
    </row>
    <row r="4599" ht="14.25" hidden="1" spans="1:14">
      <c r="A4599" s="334">
        <f>档案!A4598</f>
        <v>0</v>
      </c>
      <c r="B4599" s="334">
        <f ca="1" t="shared" si="725"/>
        <v>1</v>
      </c>
      <c r="D4599" s="334">
        <f ca="1" t="shared" si="733"/>
        <v>27</v>
      </c>
      <c r="E4599" s="327">
        <f ca="1" t="shared" si="734"/>
        <v>67</v>
      </c>
      <c r="F4599" s="327" t="str">
        <f ca="1">VLOOKUP(D4599,档案!A:C,3,FALSE)</f>
        <v>湖北开明</v>
      </c>
      <c r="G4599" s="338" t="str">
        <f ca="1">VLOOKUP(D4599,档案!A:B,2,FALSE)</f>
        <v>邮政凤凰路支行</v>
      </c>
      <c r="H4599" s="328">
        <f ca="1" t="shared" si="726"/>
        <v>45683</v>
      </c>
      <c r="I4599" s="344" t="str">
        <f ca="1" t="shared" si="727"/>
        <v>生产部余永昕报销1.16-1.17唐山站到中厚板100多公里只能拼车费用--个人</v>
      </c>
      <c r="J4599" s="344" t="str">
        <f ca="1" t="shared" si="728"/>
        <v>项目成本</v>
      </c>
      <c r="K4599" s="345">
        <f ca="1" t="shared" si="729"/>
        <v>0</v>
      </c>
      <c r="L4599" s="345">
        <f ca="1" t="shared" si="730"/>
        <v>535</v>
      </c>
      <c r="M4599" s="345">
        <f ca="1" t="shared" si="731"/>
        <v>55233.32</v>
      </c>
      <c r="N4599" s="345">
        <f ca="1" t="shared" si="732"/>
        <v>0</v>
      </c>
    </row>
    <row r="4600" ht="14.25" hidden="1" spans="1:14">
      <c r="A4600" s="334">
        <f>档案!A4599</f>
        <v>0</v>
      </c>
      <c r="B4600" s="334">
        <f ca="1" t="shared" si="725"/>
        <v>1</v>
      </c>
      <c r="D4600" s="334">
        <f ca="1" t="shared" si="733"/>
        <v>27</v>
      </c>
      <c r="E4600" s="327">
        <f ca="1" t="shared" si="734"/>
        <v>68</v>
      </c>
      <c r="F4600" s="327" t="str">
        <f ca="1">VLOOKUP(D4600,档案!A:C,3,FALSE)</f>
        <v>湖北开明</v>
      </c>
      <c r="G4600" s="338" t="str">
        <f ca="1">VLOOKUP(D4600,档案!A:B,2,FALSE)</f>
        <v>邮政凤凰路支行</v>
      </c>
      <c r="H4600" s="328">
        <f ca="1" t="shared" si="726"/>
        <v>45683</v>
      </c>
      <c r="I4600" s="344" t="str">
        <f ca="1" t="shared" si="727"/>
        <v>生产部余永昕报销山西铝业甲方要求第二天上午要进厂办结算验收交通费--个人</v>
      </c>
      <c r="J4600" s="344" t="str">
        <f ca="1" t="shared" si="728"/>
        <v>项目成本</v>
      </c>
      <c r="K4600" s="345">
        <f ca="1" t="shared" si="729"/>
        <v>0</v>
      </c>
      <c r="L4600" s="345">
        <f ca="1" t="shared" si="730"/>
        <v>1018.5</v>
      </c>
      <c r="M4600" s="345">
        <f ca="1" t="shared" si="731"/>
        <v>54214.82</v>
      </c>
      <c r="N4600" s="345">
        <f ca="1" t="shared" si="732"/>
        <v>0</v>
      </c>
    </row>
    <row r="4601" ht="14.25" hidden="1" spans="1:14">
      <c r="A4601" s="334">
        <f>档案!A4600</f>
        <v>0</v>
      </c>
      <c r="B4601" s="334">
        <f ca="1" t="shared" si="725"/>
        <v>1</v>
      </c>
      <c r="D4601" s="334">
        <f ca="1" t="shared" si="733"/>
        <v>27</v>
      </c>
      <c r="E4601" s="327">
        <f ca="1" t="shared" si="734"/>
        <v>69</v>
      </c>
      <c r="F4601" s="327" t="str">
        <f ca="1">VLOOKUP(D4601,档案!A:C,3,FALSE)</f>
        <v>湖北开明</v>
      </c>
      <c r="G4601" s="338" t="str">
        <f ca="1">VLOOKUP(D4601,档案!A:B,2,FALSE)</f>
        <v>邮政凤凰路支行</v>
      </c>
      <c r="H4601" s="328">
        <f ca="1" t="shared" si="726"/>
        <v>45683</v>
      </c>
      <c r="I4601" s="344" t="str">
        <f ca="1" t="shared" si="727"/>
        <v>生产部祝发权报销伊犁钢铁项目坐飞机费用武汉到伊宁1059元伊宁飞机场到伊钢85元--个人</v>
      </c>
      <c r="J4601" s="344" t="str">
        <f ca="1" t="shared" si="728"/>
        <v>项目成本</v>
      </c>
      <c r="K4601" s="345">
        <f ca="1" t="shared" si="729"/>
        <v>0</v>
      </c>
      <c r="L4601" s="345">
        <f ca="1" t="shared" si="730"/>
        <v>1144</v>
      </c>
      <c r="M4601" s="345">
        <f ca="1" t="shared" si="731"/>
        <v>53070.82</v>
      </c>
      <c r="N4601" s="345">
        <f ca="1" t="shared" si="732"/>
        <v>0</v>
      </c>
    </row>
    <row r="4602" ht="14.25" hidden="1" spans="1:14">
      <c r="A4602" s="334">
        <f>档案!A4601</f>
        <v>0</v>
      </c>
      <c r="B4602" s="334">
        <f ca="1" t="shared" si="725"/>
        <v>1</v>
      </c>
      <c r="D4602" s="334">
        <f ca="1" t="shared" si="733"/>
        <v>27</v>
      </c>
      <c r="E4602" s="327">
        <f ca="1" t="shared" si="734"/>
        <v>70</v>
      </c>
      <c r="F4602" s="327" t="str">
        <f ca="1">VLOOKUP(D4602,档案!A:C,3,FALSE)</f>
        <v>湖北开明</v>
      </c>
      <c r="G4602" s="338" t="str">
        <f ca="1">VLOOKUP(D4602,档案!A:B,2,FALSE)</f>
        <v>邮政凤凰路支行</v>
      </c>
      <c r="H4602" s="328">
        <f ca="1" t="shared" si="726"/>
        <v>45683</v>
      </c>
      <c r="I4602" s="344" t="str">
        <f ca="1" t="shared" si="727"/>
        <v>批量代发湖北人员2024.12月人员生活费</v>
      </c>
      <c r="J4602" s="344" t="str">
        <f ca="1" t="shared" si="728"/>
        <v>付日常费用</v>
      </c>
      <c r="K4602" s="345">
        <f ca="1" t="shared" si="729"/>
        <v>0</v>
      </c>
      <c r="L4602" s="345">
        <f ca="1" t="shared" si="730"/>
        <v>27386</v>
      </c>
      <c r="M4602" s="345">
        <f ca="1" t="shared" si="731"/>
        <v>25684.82</v>
      </c>
      <c r="N4602" s="345">
        <f ca="1" t="shared" si="732"/>
        <v>0</v>
      </c>
    </row>
    <row r="4603" ht="14.25" hidden="1" spans="1:14">
      <c r="A4603" s="334">
        <f>档案!A4602</f>
        <v>0</v>
      </c>
      <c r="B4603" s="334">
        <f ca="1" t="shared" si="725"/>
        <v>1</v>
      </c>
      <c r="D4603" s="334">
        <f ca="1" t="shared" si="733"/>
        <v>27</v>
      </c>
      <c r="E4603" s="327">
        <f ca="1" t="shared" si="734"/>
        <v>71</v>
      </c>
      <c r="F4603" s="327" t="str">
        <f ca="1">VLOOKUP(D4603,档案!A:C,3,FALSE)</f>
        <v>湖北开明</v>
      </c>
      <c r="G4603" s="338" t="str">
        <f ca="1">VLOOKUP(D4603,档案!A:B,2,FALSE)</f>
        <v>邮政凤凰路支行</v>
      </c>
      <c r="H4603" s="328">
        <f ca="1" t="shared" si="726"/>
        <v>45694</v>
      </c>
      <c r="I4603" s="344" t="str">
        <f ca="1" t="shared" si="727"/>
        <v>付湖北旭硕商贸有限公司黄冈亚东钢材采购费</v>
      </c>
      <c r="J4603" s="344" t="str">
        <f ca="1" t="shared" si="728"/>
        <v>项目成本</v>
      </c>
      <c r="K4603" s="345">
        <f ca="1" t="shared" si="729"/>
        <v>0</v>
      </c>
      <c r="L4603" s="345">
        <f ca="1" t="shared" si="730"/>
        <v>5430</v>
      </c>
      <c r="M4603" s="345">
        <f ca="1" t="shared" si="731"/>
        <v>20254.82</v>
      </c>
      <c r="N4603" s="345">
        <f ca="1" t="shared" si="732"/>
        <v>0</v>
      </c>
    </row>
    <row r="4604" ht="14.25" hidden="1" spans="1:14">
      <c r="A4604" s="334">
        <f>档案!A4603</f>
        <v>0</v>
      </c>
      <c r="B4604" s="334">
        <f ca="1" t="shared" si="725"/>
        <v>1</v>
      </c>
      <c r="D4604" s="334">
        <f ca="1" t="shared" si="733"/>
        <v>27</v>
      </c>
      <c r="E4604" s="327">
        <f ca="1" t="shared" si="734"/>
        <v>72</v>
      </c>
      <c r="F4604" s="327" t="str">
        <f ca="1">VLOOKUP(D4604,档案!A:C,3,FALSE)</f>
        <v>湖北开明</v>
      </c>
      <c r="G4604" s="338" t="str">
        <f ca="1">VLOOKUP(D4604,档案!A:B,2,FALSE)</f>
        <v>邮政凤凰路支行</v>
      </c>
      <c r="H4604" s="328">
        <f ca="1" t="shared" si="726"/>
        <v>45702</v>
      </c>
      <c r="I4604" s="344" t="str">
        <f ca="1" t="shared" si="727"/>
        <v>生产部余永昕报销12.17-12.20公司出发诸暨兆山静态测窑来回车费生活费住宿费--个人</v>
      </c>
      <c r="J4604" s="344" t="str">
        <f ca="1" t="shared" si="728"/>
        <v>项目成本</v>
      </c>
      <c r="K4604" s="345">
        <f ca="1" t="shared" si="729"/>
        <v>0</v>
      </c>
      <c r="L4604" s="345">
        <f ca="1" t="shared" si="730"/>
        <v>753.7</v>
      </c>
      <c r="M4604" s="345">
        <f ca="1" t="shared" si="731"/>
        <v>19501.12</v>
      </c>
      <c r="N4604" s="345">
        <f ca="1" t="shared" si="732"/>
        <v>0</v>
      </c>
    </row>
    <row r="4605" ht="14.25" hidden="1" spans="1:14">
      <c r="A4605" s="334">
        <f>档案!A4604</f>
        <v>0</v>
      </c>
      <c r="B4605" s="334">
        <f ca="1" t="shared" si="725"/>
        <v>1</v>
      </c>
      <c r="D4605" s="334">
        <f ca="1" t="shared" si="733"/>
        <v>27</v>
      </c>
      <c r="E4605" s="327">
        <f ca="1" t="shared" si="734"/>
        <v>73</v>
      </c>
      <c r="F4605" s="327" t="str">
        <f ca="1">VLOOKUP(D4605,档案!A:C,3,FALSE)</f>
        <v>湖北开明</v>
      </c>
      <c r="G4605" s="338" t="str">
        <f ca="1">VLOOKUP(D4605,档案!A:B,2,FALSE)</f>
        <v>邮政凤凰路支行</v>
      </c>
      <c r="H4605" s="328">
        <f ca="1" t="shared" si="726"/>
        <v>45702</v>
      </c>
      <c r="I4605" s="344" t="str">
        <f ca="1" t="shared" si="727"/>
        <v>生产部夏敬文报销青海发投1.20-1.21交通费--个人</v>
      </c>
      <c r="J4605" s="344" t="str">
        <f ca="1" t="shared" si="728"/>
        <v>项目成本</v>
      </c>
      <c r="K4605" s="345">
        <f ca="1" t="shared" si="729"/>
        <v>0</v>
      </c>
      <c r="L4605" s="345">
        <f ca="1" t="shared" si="730"/>
        <v>452.5</v>
      </c>
      <c r="M4605" s="345">
        <f ca="1" t="shared" si="731"/>
        <v>19048.62</v>
      </c>
      <c r="N4605" s="345">
        <f ca="1" t="shared" si="732"/>
        <v>0</v>
      </c>
    </row>
    <row r="4606" ht="14.25" hidden="1" spans="1:14">
      <c r="A4606" s="334">
        <f>档案!A4605</f>
        <v>0</v>
      </c>
      <c r="B4606" s="334">
        <f ca="1" t="shared" si="725"/>
        <v>1</v>
      </c>
      <c r="D4606" s="334">
        <f ca="1" t="shared" si="733"/>
        <v>27</v>
      </c>
      <c r="E4606" s="327">
        <f ca="1" t="shared" si="734"/>
        <v>74</v>
      </c>
      <c r="F4606" s="327" t="str">
        <f ca="1">VLOOKUP(D4606,档案!A:C,3,FALSE)</f>
        <v>湖北开明</v>
      </c>
      <c r="G4606" s="338" t="str">
        <f ca="1">VLOOKUP(D4606,档案!A:B,2,FALSE)</f>
        <v>邮政凤凰路支行</v>
      </c>
      <c r="H4606" s="328">
        <f ca="1" t="shared" si="726"/>
        <v>45702</v>
      </c>
      <c r="I4606" s="344" t="str">
        <f ca="1" t="shared" si="727"/>
        <v>生产部房延云报销2024.11.18公司出差去山西铝业交通费--个人</v>
      </c>
      <c r="J4606" s="344" t="str">
        <f ca="1" t="shared" si="728"/>
        <v>项目成本</v>
      </c>
      <c r="K4606" s="345">
        <f ca="1" t="shared" si="729"/>
        <v>0</v>
      </c>
      <c r="L4606" s="345">
        <f ca="1" t="shared" si="730"/>
        <v>359.5</v>
      </c>
      <c r="M4606" s="345">
        <f ca="1" t="shared" si="731"/>
        <v>18689.12</v>
      </c>
      <c r="N4606" s="345">
        <f ca="1" t="shared" si="732"/>
        <v>0</v>
      </c>
    </row>
    <row r="4607" ht="14.25" hidden="1" spans="1:14">
      <c r="A4607" s="334">
        <f>档案!A4606</f>
        <v>0</v>
      </c>
      <c r="B4607" s="334">
        <f ca="1" t="shared" si="725"/>
        <v>1</v>
      </c>
      <c r="D4607" s="334">
        <f ca="1" t="shared" si="733"/>
        <v>27</v>
      </c>
      <c r="E4607" s="327">
        <f ca="1" t="shared" si="734"/>
        <v>75</v>
      </c>
      <c r="F4607" s="327" t="str">
        <f ca="1">VLOOKUP(D4607,档案!A:C,3,FALSE)</f>
        <v>湖北开明</v>
      </c>
      <c r="G4607" s="338" t="str">
        <f ca="1">VLOOKUP(D4607,档案!A:B,2,FALSE)</f>
        <v>邮政凤凰路支行</v>
      </c>
      <c r="H4607" s="328">
        <f ca="1" t="shared" si="726"/>
        <v>45702</v>
      </c>
      <c r="I4607" s="344" t="str">
        <f ca="1" t="shared" si="727"/>
        <v>生产部李同林报销青海发投1.20-1.21交通费--个人</v>
      </c>
      <c r="J4607" s="344" t="str">
        <f ca="1" t="shared" si="728"/>
        <v>项目成本</v>
      </c>
      <c r="K4607" s="345">
        <f ca="1" t="shared" si="729"/>
        <v>0</v>
      </c>
      <c r="L4607" s="345">
        <f ca="1" t="shared" si="730"/>
        <v>491.5</v>
      </c>
      <c r="M4607" s="345">
        <f ca="1" t="shared" si="731"/>
        <v>18197.62</v>
      </c>
      <c r="N4607" s="345">
        <f ca="1" t="shared" si="732"/>
        <v>0</v>
      </c>
    </row>
    <row r="4608" ht="14.25" hidden="1" spans="1:14">
      <c r="A4608" s="334">
        <f>档案!A4607</f>
        <v>0</v>
      </c>
      <c r="B4608" s="334">
        <f ca="1" t="shared" si="725"/>
        <v>1</v>
      </c>
      <c r="D4608" s="334">
        <f ca="1" t="shared" si="733"/>
        <v>27</v>
      </c>
      <c r="E4608" s="327">
        <f ca="1" t="shared" si="734"/>
        <v>76</v>
      </c>
      <c r="F4608" s="327" t="str">
        <f ca="1">VLOOKUP(D4608,档案!A:C,3,FALSE)</f>
        <v>湖北开明</v>
      </c>
      <c r="G4608" s="338" t="str">
        <f ca="1">VLOOKUP(D4608,档案!A:B,2,FALSE)</f>
        <v>邮政凤凰路支行</v>
      </c>
      <c r="H4608" s="328">
        <f ca="1" t="shared" si="726"/>
        <v>45702</v>
      </c>
      <c r="I4608" s="344" t="str">
        <f ca="1" t="shared" si="727"/>
        <v>生产部黄国恩报销伊犁钢铁1.16-1.19交通费--个人</v>
      </c>
      <c r="J4608" s="344" t="str">
        <f ca="1" t="shared" si="728"/>
        <v>项目成本</v>
      </c>
      <c r="K4608" s="345">
        <f ca="1" t="shared" si="729"/>
        <v>0</v>
      </c>
      <c r="L4608" s="345">
        <f ca="1" t="shared" si="730"/>
        <v>529.5</v>
      </c>
      <c r="M4608" s="345">
        <f ca="1" t="shared" si="731"/>
        <v>17668.12</v>
      </c>
      <c r="N4608" s="345">
        <f ca="1" t="shared" si="732"/>
        <v>0</v>
      </c>
    </row>
    <row r="4609" ht="14.25" hidden="1" spans="1:14">
      <c r="A4609" s="334">
        <f>档案!A4608</f>
        <v>0</v>
      </c>
      <c r="B4609" s="334">
        <f ca="1" t="shared" si="725"/>
        <v>1</v>
      </c>
      <c r="D4609" s="334">
        <f ca="1" t="shared" si="733"/>
        <v>27</v>
      </c>
      <c r="E4609" s="327">
        <f ca="1" t="shared" si="734"/>
        <v>77</v>
      </c>
      <c r="F4609" s="327" t="str">
        <f ca="1">VLOOKUP(D4609,档案!A:C,3,FALSE)</f>
        <v>湖北开明</v>
      </c>
      <c r="G4609" s="338" t="str">
        <f ca="1">VLOOKUP(D4609,档案!A:B,2,FALSE)</f>
        <v>邮政凤凰路支行</v>
      </c>
      <c r="H4609" s="328">
        <f ca="1" t="shared" si="726"/>
        <v>45702</v>
      </c>
      <c r="I4609" s="344" t="str">
        <f ca="1" t="shared" si="727"/>
        <v>生产部包兴报销日照钢铁12.21交通费--个人</v>
      </c>
      <c r="J4609" s="344" t="str">
        <f ca="1" t="shared" si="728"/>
        <v>项目成本</v>
      </c>
      <c r="K4609" s="345">
        <f ca="1" t="shared" si="729"/>
        <v>0</v>
      </c>
      <c r="L4609" s="345">
        <f ca="1" t="shared" si="730"/>
        <v>159.12</v>
      </c>
      <c r="M4609" s="345">
        <f ca="1" t="shared" si="731"/>
        <v>17509</v>
      </c>
      <c r="N4609" s="345">
        <f ca="1" t="shared" si="732"/>
        <v>0</v>
      </c>
    </row>
    <row r="4610" ht="14.25" hidden="1" spans="1:14">
      <c r="A4610" s="334">
        <f>档案!A4609</f>
        <v>0</v>
      </c>
      <c r="B4610" s="334">
        <f ca="1" t="shared" si="725"/>
        <v>1</v>
      </c>
      <c r="D4610" s="334">
        <f ca="1" t="shared" si="733"/>
        <v>27</v>
      </c>
      <c r="E4610" s="327">
        <f ca="1" t="shared" si="734"/>
        <v>78</v>
      </c>
      <c r="F4610" s="327" t="str">
        <f ca="1">VLOOKUP(D4610,档案!A:C,3,FALSE)</f>
        <v>湖北开明</v>
      </c>
      <c r="G4610" s="338" t="str">
        <f ca="1">VLOOKUP(D4610,档案!A:B,2,FALSE)</f>
        <v>邮政凤凰路支行</v>
      </c>
      <c r="H4610" s="328">
        <f ca="1" t="shared" si="726"/>
        <v>45702</v>
      </c>
      <c r="I4610" s="344" t="str">
        <f ca="1" t="shared" si="727"/>
        <v>生产部包兴报销日照钢铁12.12-12.13交通费--个人</v>
      </c>
      <c r="J4610" s="344" t="str">
        <f ca="1" t="shared" si="728"/>
        <v>项目成本</v>
      </c>
      <c r="K4610" s="345">
        <f ca="1" t="shared" si="729"/>
        <v>0</v>
      </c>
      <c r="L4610" s="345">
        <f ca="1" t="shared" si="730"/>
        <v>286</v>
      </c>
      <c r="M4610" s="345">
        <f ca="1" t="shared" si="731"/>
        <v>17223</v>
      </c>
      <c r="N4610" s="345">
        <f ca="1" t="shared" si="732"/>
        <v>0</v>
      </c>
    </row>
    <row r="4611" ht="14.25" hidden="1" spans="1:14">
      <c r="A4611" s="334">
        <f>档案!A4610</f>
        <v>0</v>
      </c>
      <c r="B4611" s="334">
        <f ca="1" t="shared" ref="B4611:B4674" si="735">COUNTA(INDIRECT("'"&amp;A4611&amp;"'!a:a"))</f>
        <v>1</v>
      </c>
      <c r="D4611" s="334">
        <f ca="1" t="shared" si="733"/>
        <v>27</v>
      </c>
      <c r="E4611" s="327">
        <f ca="1" t="shared" si="734"/>
        <v>79</v>
      </c>
      <c r="F4611" s="327" t="str">
        <f ca="1">VLOOKUP(D4611,档案!A:C,3,FALSE)</f>
        <v>湖北开明</v>
      </c>
      <c r="G4611" s="338" t="str">
        <f ca="1">VLOOKUP(D4611,档案!A:B,2,FALSE)</f>
        <v>邮政凤凰路支行</v>
      </c>
      <c r="H4611" s="328">
        <f ca="1" t="shared" ref="H4611:H4674" si="736">INDEX(INDIRECT("'"&amp;$D4611&amp;"'!A:g"),$E4611,COLUMN()-7)</f>
        <v>45702</v>
      </c>
      <c r="I4611" s="344" t="str">
        <f ca="1" t="shared" ref="I4611:I4674" si="737">INDEX(INDIRECT("'"&amp;$D4611&amp;"'!A:g"),$E4611,COLUMN()-7)</f>
        <v>生产部李权智报销伊犁钢铁四人天河机场赶回来开年会打的费用--个人</v>
      </c>
      <c r="J4611" s="344" t="str">
        <f ca="1" t="shared" ref="J4611:J4674" si="738">INDEX(INDIRECT("'"&amp;$D4611&amp;"'!A:g"),$E4611,COLUMN()-7)</f>
        <v>项目成本</v>
      </c>
      <c r="K4611" s="345">
        <f ca="1" t="shared" ref="K4611:K4674" si="739">INDEX(INDIRECT("'"&amp;$D4611&amp;"'!A:g"),$E4611,COLUMN()-7)</f>
        <v>0</v>
      </c>
      <c r="L4611" s="345">
        <f ca="1" t="shared" ref="L4611:L4674" si="740">INDEX(INDIRECT("'"&amp;$D4611&amp;"'!A:g"),$E4611,COLUMN()-7)</f>
        <v>304</v>
      </c>
      <c r="M4611" s="345">
        <f ca="1" t="shared" ref="M4611:M4674" si="741">INDEX(INDIRECT("'"&amp;$D4611&amp;"'!A:g"),$E4611,COLUMN()-7)</f>
        <v>16919</v>
      </c>
      <c r="N4611" s="345">
        <f ca="1" t="shared" ref="N4611:N4674" si="742">INDEX(INDIRECT("'"&amp;$D4611&amp;"'!A:g"),$E4611,COLUMN()-7)</f>
        <v>0</v>
      </c>
    </row>
    <row r="4612" ht="14.25" hidden="1" spans="1:14">
      <c r="A4612" s="334">
        <f>档案!A4611</f>
        <v>0</v>
      </c>
      <c r="B4612" s="334">
        <f ca="1" t="shared" si="735"/>
        <v>1</v>
      </c>
      <c r="D4612" s="334">
        <f ca="1" t="shared" ref="D4612:D4675" si="743">IF(E4611&gt;=VLOOKUP(D4611,A:B,2,FALSE),D4611+1,D4611)</f>
        <v>27</v>
      </c>
      <c r="E4612" s="327">
        <f ca="1" t="shared" ref="E4612:E4675" si="744">IF(E4611&gt;=VLOOKUP(D4611,A:B,2,FALSE),3,E4611+1)</f>
        <v>80</v>
      </c>
      <c r="F4612" s="327" t="str">
        <f ca="1">VLOOKUP(D4612,档案!A:C,3,FALSE)</f>
        <v>湖北开明</v>
      </c>
      <c r="G4612" s="338" t="str">
        <f ca="1">VLOOKUP(D4612,档案!A:B,2,FALSE)</f>
        <v>邮政凤凰路支行</v>
      </c>
      <c r="H4612" s="328">
        <f ca="1" t="shared" si="736"/>
        <v>45702</v>
      </c>
      <c r="I4612" s="344" t="str">
        <f ca="1" t="shared" si="737"/>
        <v>生产部包兴报销盐湖镁业1.14-1.16退票费--个人</v>
      </c>
      <c r="J4612" s="344" t="str">
        <f ca="1" t="shared" si="738"/>
        <v>项目成本</v>
      </c>
      <c r="K4612" s="345">
        <f ca="1" t="shared" si="739"/>
        <v>0</v>
      </c>
      <c r="L4612" s="345">
        <f ca="1" t="shared" si="740"/>
        <v>25.5</v>
      </c>
      <c r="M4612" s="345">
        <f ca="1" t="shared" si="741"/>
        <v>16893.5</v>
      </c>
      <c r="N4612" s="345">
        <f ca="1" t="shared" si="742"/>
        <v>0</v>
      </c>
    </row>
    <row r="4613" ht="14.25" hidden="1" spans="1:14">
      <c r="A4613" s="334">
        <f>档案!A4612</f>
        <v>0</v>
      </c>
      <c r="B4613" s="334">
        <f ca="1" t="shared" si="735"/>
        <v>1</v>
      </c>
      <c r="D4613" s="334">
        <f ca="1" t="shared" si="743"/>
        <v>27</v>
      </c>
      <c r="E4613" s="327">
        <f ca="1" t="shared" si="744"/>
        <v>81</v>
      </c>
      <c r="F4613" s="327" t="str">
        <f ca="1">VLOOKUP(D4613,档案!A:C,3,FALSE)</f>
        <v>湖北开明</v>
      </c>
      <c r="G4613" s="338" t="str">
        <f ca="1">VLOOKUP(D4613,档案!A:B,2,FALSE)</f>
        <v>邮政凤凰路支行</v>
      </c>
      <c r="H4613" s="328">
        <f ca="1" t="shared" si="736"/>
        <v>45702</v>
      </c>
      <c r="I4613" s="344" t="str">
        <f ca="1" t="shared" si="737"/>
        <v>生产部杜继红报销青海发投1.4-1.6交通费--个人</v>
      </c>
      <c r="J4613" s="344" t="str">
        <f ca="1" t="shared" si="738"/>
        <v>项目成本</v>
      </c>
      <c r="K4613" s="345">
        <f ca="1" t="shared" si="739"/>
        <v>0</v>
      </c>
      <c r="L4613" s="345">
        <f ca="1" t="shared" si="740"/>
        <v>456.8</v>
      </c>
      <c r="M4613" s="345">
        <f ca="1" t="shared" si="741"/>
        <v>16436.7</v>
      </c>
      <c r="N4613" s="345">
        <f ca="1" t="shared" si="742"/>
        <v>0</v>
      </c>
    </row>
    <row r="4614" ht="14.25" hidden="1" spans="1:14">
      <c r="A4614" s="334">
        <f>档案!A4613</f>
        <v>0</v>
      </c>
      <c r="B4614" s="334">
        <f ca="1" t="shared" si="735"/>
        <v>1</v>
      </c>
      <c r="D4614" s="334">
        <f ca="1" t="shared" si="743"/>
        <v>27</v>
      </c>
      <c r="E4614" s="327">
        <f ca="1" t="shared" si="744"/>
        <v>82</v>
      </c>
      <c r="F4614" s="327" t="str">
        <f ca="1">VLOOKUP(D4614,档案!A:C,3,FALSE)</f>
        <v>湖北开明</v>
      </c>
      <c r="G4614" s="338" t="str">
        <f ca="1">VLOOKUP(D4614,档案!A:B,2,FALSE)</f>
        <v>邮政凤凰路支行</v>
      </c>
      <c r="H4614" s="328">
        <f ca="1" t="shared" si="736"/>
        <v>45702</v>
      </c>
      <c r="I4614" s="344" t="str">
        <f ca="1" t="shared" si="737"/>
        <v>生产部张全民报销年会接送人依维柯换轮胎过路费--个人</v>
      </c>
      <c r="J4614" s="344" t="str">
        <f ca="1" t="shared" si="738"/>
        <v>项目成本</v>
      </c>
      <c r="K4614" s="345">
        <f ca="1" t="shared" si="739"/>
        <v>0</v>
      </c>
      <c r="L4614" s="345">
        <f ca="1" t="shared" si="740"/>
        <v>83</v>
      </c>
      <c r="M4614" s="345">
        <f ca="1" t="shared" si="741"/>
        <v>16353.7</v>
      </c>
      <c r="N4614" s="345">
        <f ca="1" t="shared" si="742"/>
        <v>0</v>
      </c>
    </row>
    <row r="4615" ht="14.25" hidden="1" spans="1:14">
      <c r="A4615" s="334">
        <f>档案!A4614</f>
        <v>0</v>
      </c>
      <c r="B4615" s="334">
        <f ca="1" t="shared" si="735"/>
        <v>1</v>
      </c>
      <c r="D4615" s="334">
        <f ca="1" t="shared" si="743"/>
        <v>27</v>
      </c>
      <c r="E4615" s="327">
        <f ca="1" t="shared" si="744"/>
        <v>83</v>
      </c>
      <c r="F4615" s="327" t="str">
        <f ca="1">VLOOKUP(D4615,档案!A:C,3,FALSE)</f>
        <v>湖北开明</v>
      </c>
      <c r="G4615" s="338" t="str">
        <f ca="1">VLOOKUP(D4615,档案!A:B,2,FALSE)</f>
        <v>邮政凤凰路支行</v>
      </c>
      <c r="H4615" s="328">
        <f ca="1" t="shared" si="736"/>
        <v>45702</v>
      </c>
      <c r="I4615" s="344" t="str">
        <f ca="1" t="shared" si="737"/>
        <v>生产部李权智用款1.22-1.25范振华参加年会交通费 540 元付范振华--个人</v>
      </c>
      <c r="J4615" s="344" t="str">
        <f ca="1" t="shared" si="738"/>
        <v>项目成本</v>
      </c>
      <c r="K4615" s="345">
        <f ca="1" t="shared" si="739"/>
        <v>0</v>
      </c>
      <c r="L4615" s="345">
        <f ca="1" t="shared" si="740"/>
        <v>540</v>
      </c>
      <c r="M4615" s="345">
        <f ca="1" t="shared" si="741"/>
        <v>15813.7</v>
      </c>
      <c r="N4615" s="345">
        <f ca="1" t="shared" si="742"/>
        <v>0</v>
      </c>
    </row>
    <row r="4616" ht="14.25" hidden="1" spans="1:14">
      <c r="A4616" s="334">
        <f>档案!A4615</f>
        <v>0</v>
      </c>
      <c r="B4616" s="334">
        <f ca="1" t="shared" si="735"/>
        <v>1</v>
      </c>
      <c r="D4616" s="334">
        <f ca="1" t="shared" si="743"/>
        <v>27</v>
      </c>
      <c r="E4616" s="327">
        <f ca="1" t="shared" si="744"/>
        <v>84</v>
      </c>
      <c r="F4616" s="327" t="str">
        <f ca="1">VLOOKUP(D4616,档案!A:C,3,FALSE)</f>
        <v>湖北开明</v>
      </c>
      <c r="G4616" s="338" t="str">
        <f ca="1">VLOOKUP(D4616,档案!A:B,2,FALSE)</f>
        <v>邮政凤凰路支行</v>
      </c>
      <c r="H4616" s="328">
        <f ca="1" t="shared" si="736"/>
        <v>45702</v>
      </c>
      <c r="I4616" s="344" t="str">
        <f ca="1" t="shared" si="737"/>
        <v>生产部李晶报销1月23日中午十二点半接到付磊，经林总同意一起吃饭--个人</v>
      </c>
      <c r="J4616" s="344" t="str">
        <f ca="1" t="shared" si="738"/>
        <v>项目成本</v>
      </c>
      <c r="K4616" s="345">
        <f ca="1" t="shared" si="739"/>
        <v>0</v>
      </c>
      <c r="L4616" s="345">
        <f ca="1" t="shared" si="740"/>
        <v>159</v>
      </c>
      <c r="M4616" s="345">
        <f ca="1" t="shared" si="741"/>
        <v>15654.7</v>
      </c>
      <c r="N4616" s="345">
        <f ca="1" t="shared" si="742"/>
        <v>0</v>
      </c>
    </row>
    <row r="4617" ht="14.25" hidden="1" spans="1:14">
      <c r="A4617" s="334">
        <f>档案!A4616</f>
        <v>0</v>
      </c>
      <c r="B4617" s="334">
        <f ca="1" t="shared" si="735"/>
        <v>1</v>
      </c>
      <c r="D4617" s="334">
        <f ca="1" t="shared" si="743"/>
        <v>27</v>
      </c>
      <c r="E4617" s="327">
        <f ca="1" t="shared" si="744"/>
        <v>85</v>
      </c>
      <c r="F4617" s="327" t="str">
        <f ca="1">VLOOKUP(D4617,档案!A:C,3,FALSE)</f>
        <v>湖北开明</v>
      </c>
      <c r="G4617" s="338" t="str">
        <f ca="1">VLOOKUP(D4617,档案!A:B,2,FALSE)</f>
        <v>邮政凤凰路支行</v>
      </c>
      <c r="H4617" s="328">
        <f ca="1" t="shared" si="736"/>
        <v>45702</v>
      </c>
      <c r="I4617" s="344" t="str">
        <f ca="1" t="shared" si="737"/>
        <v>生产部朱太礼报销日照钢铁1月1日至1月26日生活费1300元，朱太礼1月25日从日照钢铁回公司交通费438元--个人</v>
      </c>
      <c r="J4617" s="344" t="str">
        <f ca="1" t="shared" si="738"/>
        <v>项目成本</v>
      </c>
      <c r="K4617" s="345">
        <f ca="1" t="shared" si="739"/>
        <v>0</v>
      </c>
      <c r="L4617" s="345">
        <f ca="1" t="shared" si="740"/>
        <v>1738</v>
      </c>
      <c r="M4617" s="345">
        <f ca="1" t="shared" si="741"/>
        <v>13916.7</v>
      </c>
      <c r="N4617" s="345">
        <f ca="1" t="shared" si="742"/>
        <v>0</v>
      </c>
    </row>
    <row r="4618" ht="14.25" hidden="1" spans="1:14">
      <c r="A4618" s="334">
        <f>档案!A4617</f>
        <v>0</v>
      </c>
      <c r="B4618" s="334">
        <f ca="1" t="shared" si="735"/>
        <v>1</v>
      </c>
      <c r="D4618" s="334">
        <f ca="1" t="shared" si="743"/>
        <v>27</v>
      </c>
      <c r="E4618" s="327">
        <f ca="1" t="shared" si="744"/>
        <v>86</v>
      </c>
      <c r="F4618" s="327" t="str">
        <f ca="1">VLOOKUP(D4618,档案!A:C,3,FALSE)</f>
        <v>湖北开明</v>
      </c>
      <c r="G4618" s="338" t="str">
        <f ca="1">VLOOKUP(D4618,档案!A:B,2,FALSE)</f>
        <v>邮政凤凰路支行</v>
      </c>
      <c r="H4618" s="328">
        <f ca="1" t="shared" si="736"/>
        <v>45702</v>
      </c>
      <c r="I4618" s="344" t="str">
        <f ca="1" t="shared" si="737"/>
        <v>生产部石小伟报销汝州天瑞保险合同打印费--个人</v>
      </c>
      <c r="J4618" s="344" t="str">
        <f ca="1" t="shared" si="738"/>
        <v>项目成本</v>
      </c>
      <c r="K4618" s="345">
        <f ca="1" t="shared" si="739"/>
        <v>0</v>
      </c>
      <c r="L4618" s="345">
        <f ca="1" t="shared" si="740"/>
        <v>6</v>
      </c>
      <c r="M4618" s="345">
        <f ca="1" t="shared" si="741"/>
        <v>13910.7</v>
      </c>
      <c r="N4618" s="345">
        <f ca="1" t="shared" si="742"/>
        <v>0</v>
      </c>
    </row>
    <row r="4619" ht="14.25" hidden="1" spans="1:14">
      <c r="A4619" s="334">
        <f>档案!A4618</f>
        <v>0</v>
      </c>
      <c r="B4619" s="334">
        <f ca="1" t="shared" si="735"/>
        <v>1</v>
      </c>
      <c r="D4619" s="334">
        <f ca="1" t="shared" si="743"/>
        <v>27</v>
      </c>
      <c r="E4619" s="327">
        <f ca="1" t="shared" si="744"/>
        <v>87</v>
      </c>
      <c r="F4619" s="327" t="str">
        <f ca="1">VLOOKUP(D4619,档案!A:C,3,FALSE)</f>
        <v>湖北开明</v>
      </c>
      <c r="G4619" s="338" t="str">
        <f ca="1">VLOOKUP(D4619,档案!A:B,2,FALSE)</f>
        <v>邮政凤凰路支行</v>
      </c>
      <c r="H4619" s="328">
        <f ca="1" t="shared" si="736"/>
        <v>45702</v>
      </c>
      <c r="I4619" s="344" t="str">
        <f ca="1" t="shared" si="737"/>
        <v>生产部王小兵报销汝州天瑞2025年2月7日从汝州天瑞回鄂州公司的交通费108元--个人</v>
      </c>
      <c r="J4619" s="344" t="str">
        <f ca="1" t="shared" si="738"/>
        <v>项目成本</v>
      </c>
      <c r="K4619" s="345">
        <f ca="1" t="shared" si="739"/>
        <v>0</v>
      </c>
      <c r="L4619" s="345">
        <f ca="1" t="shared" si="740"/>
        <v>108</v>
      </c>
      <c r="M4619" s="345">
        <f ca="1" t="shared" si="741"/>
        <v>13802.7</v>
      </c>
      <c r="N4619" s="345">
        <f ca="1" t="shared" si="742"/>
        <v>0</v>
      </c>
    </row>
    <row r="4620" ht="14.25" hidden="1" spans="1:14">
      <c r="A4620" s="334">
        <f>档案!A4619</f>
        <v>0</v>
      </c>
      <c r="B4620" s="334">
        <f ca="1" t="shared" si="735"/>
        <v>1</v>
      </c>
      <c r="D4620" s="334">
        <f ca="1" t="shared" si="743"/>
        <v>27</v>
      </c>
      <c r="E4620" s="327">
        <f ca="1" t="shared" si="744"/>
        <v>88</v>
      </c>
      <c r="F4620" s="327" t="str">
        <f ca="1">VLOOKUP(D4620,档案!A:C,3,FALSE)</f>
        <v>湖北开明</v>
      </c>
      <c r="G4620" s="338" t="str">
        <f ca="1">VLOOKUP(D4620,档案!A:B,2,FALSE)</f>
        <v>邮政凤凰路支行</v>
      </c>
      <c r="H4620" s="328">
        <f ca="1" t="shared" si="736"/>
        <v>45702</v>
      </c>
      <c r="I4620" s="344" t="str">
        <f ca="1" t="shared" si="737"/>
        <v>生产部李权智报销四川峨胜滑履筒体裂纹要气刨购买碳棒200根，作色探伤剂两套采购费--个人</v>
      </c>
      <c r="J4620" s="344" t="str">
        <f ca="1" t="shared" si="738"/>
        <v>项目成本</v>
      </c>
      <c r="K4620" s="345">
        <f ca="1" t="shared" si="739"/>
        <v>0</v>
      </c>
      <c r="L4620" s="345">
        <f ca="1" t="shared" si="740"/>
        <v>840</v>
      </c>
      <c r="M4620" s="345">
        <f ca="1" t="shared" si="741"/>
        <v>12962.7</v>
      </c>
      <c r="N4620" s="345">
        <f ca="1" t="shared" si="742"/>
        <v>0</v>
      </c>
    </row>
    <row r="4621" ht="14.25" hidden="1" spans="1:14">
      <c r="A4621" s="334">
        <f>档案!A4620</f>
        <v>0</v>
      </c>
      <c r="B4621" s="334">
        <f ca="1" t="shared" si="735"/>
        <v>1</v>
      </c>
      <c r="D4621" s="334">
        <f ca="1" t="shared" si="743"/>
        <v>27</v>
      </c>
      <c r="E4621" s="327">
        <f ca="1" t="shared" si="744"/>
        <v>89</v>
      </c>
      <c r="F4621" s="327" t="str">
        <f ca="1">VLOOKUP(D4621,档案!A:C,3,FALSE)</f>
        <v>湖北开明</v>
      </c>
      <c r="G4621" s="338" t="str">
        <f ca="1">VLOOKUP(D4621,档案!A:B,2,FALSE)</f>
        <v>邮政凤凰路支行</v>
      </c>
      <c r="H4621" s="328">
        <f ca="1" t="shared" si="736"/>
        <v>45702</v>
      </c>
      <c r="I4621" s="344" t="str">
        <f ca="1" t="shared" si="737"/>
        <v>生产部石小伟报销2025年2月8日汝州天瑞回鄂州公司的交通费99元--个人</v>
      </c>
      <c r="J4621" s="344" t="str">
        <f ca="1" t="shared" si="738"/>
        <v>项目成本</v>
      </c>
      <c r="K4621" s="345">
        <f ca="1" t="shared" si="739"/>
        <v>0</v>
      </c>
      <c r="L4621" s="345">
        <f ca="1" t="shared" si="740"/>
        <v>99</v>
      </c>
      <c r="M4621" s="345">
        <f ca="1" t="shared" si="741"/>
        <v>12863.7</v>
      </c>
      <c r="N4621" s="345">
        <f ca="1" t="shared" si="742"/>
        <v>0</v>
      </c>
    </row>
    <row r="4622" ht="14.25" hidden="1" spans="1:14">
      <c r="A4622" s="334">
        <f>档案!A4621</f>
        <v>0</v>
      </c>
      <c r="B4622" s="334">
        <f ca="1" t="shared" si="735"/>
        <v>1</v>
      </c>
      <c r="D4622" s="334">
        <f ca="1" t="shared" si="743"/>
        <v>27</v>
      </c>
      <c r="E4622" s="327">
        <f ca="1" t="shared" si="744"/>
        <v>90</v>
      </c>
      <c r="F4622" s="327" t="str">
        <f ca="1">VLOOKUP(D4622,档案!A:C,3,FALSE)</f>
        <v>湖北开明</v>
      </c>
      <c r="G4622" s="338" t="str">
        <f ca="1">VLOOKUP(D4622,档案!A:B,2,FALSE)</f>
        <v>邮政凤凰路支行</v>
      </c>
      <c r="H4622" s="328">
        <f ca="1" t="shared" si="736"/>
        <v>45702</v>
      </c>
      <c r="I4622" s="344" t="str">
        <f ca="1" t="shared" si="737"/>
        <v>生产部李权智报销汝州天瑞现场焊接使用氧气5瓶，乙炔5瓶，二氧化碳5瓶采购费--个人</v>
      </c>
      <c r="J4622" s="344" t="str">
        <f ca="1" t="shared" si="738"/>
        <v>项目成本</v>
      </c>
      <c r="K4622" s="345">
        <f ca="1" t="shared" si="739"/>
        <v>0</v>
      </c>
      <c r="L4622" s="345">
        <f ca="1" t="shared" si="740"/>
        <v>925</v>
      </c>
      <c r="M4622" s="345">
        <f ca="1" t="shared" si="741"/>
        <v>11938.7</v>
      </c>
      <c r="N4622" s="345">
        <f ca="1" t="shared" si="742"/>
        <v>0</v>
      </c>
    </row>
    <row r="4623" ht="14.25" hidden="1" spans="1:14">
      <c r="A4623" s="334">
        <f>档案!A4622</f>
        <v>0</v>
      </c>
      <c r="B4623" s="334">
        <f ca="1" t="shared" si="735"/>
        <v>1</v>
      </c>
      <c r="D4623" s="334">
        <f ca="1" t="shared" si="743"/>
        <v>27</v>
      </c>
      <c r="E4623" s="327">
        <f ca="1" t="shared" si="744"/>
        <v>91</v>
      </c>
      <c r="F4623" s="327" t="str">
        <f ca="1">VLOOKUP(D4623,档案!A:C,3,FALSE)</f>
        <v>湖北开明</v>
      </c>
      <c r="G4623" s="338" t="str">
        <f ca="1">VLOOKUP(D4623,档案!A:B,2,FALSE)</f>
        <v>邮政凤凰路支行</v>
      </c>
      <c r="H4623" s="328">
        <f ca="1" t="shared" si="736"/>
        <v>45702</v>
      </c>
      <c r="I4623" s="344" t="str">
        <f ca="1" t="shared" si="737"/>
        <v>生产部付磊报销2025年1月23日-1月25日参加年会来回车票报销--个人</v>
      </c>
      <c r="J4623" s="344" t="str">
        <f ca="1" t="shared" si="738"/>
        <v>项目成本</v>
      </c>
      <c r="K4623" s="345">
        <f ca="1" t="shared" si="739"/>
        <v>0</v>
      </c>
      <c r="L4623" s="345">
        <f ca="1" t="shared" si="740"/>
        <v>350</v>
      </c>
      <c r="M4623" s="345">
        <f ca="1" t="shared" si="741"/>
        <v>11588.7</v>
      </c>
      <c r="N4623" s="345">
        <f ca="1" t="shared" si="742"/>
        <v>0</v>
      </c>
    </row>
    <row r="4624" ht="14.25" hidden="1" spans="1:14">
      <c r="A4624" s="334">
        <f>档案!A4623</f>
        <v>0</v>
      </c>
      <c r="B4624" s="334">
        <f ca="1" t="shared" si="735"/>
        <v>1</v>
      </c>
      <c r="D4624" s="334">
        <f ca="1" t="shared" si="743"/>
        <v>27</v>
      </c>
      <c r="E4624" s="327">
        <f ca="1" t="shared" si="744"/>
        <v>92</v>
      </c>
      <c r="F4624" s="327" t="str">
        <f ca="1">VLOOKUP(D4624,档案!A:C,3,FALSE)</f>
        <v>湖北开明</v>
      </c>
      <c r="G4624" s="338" t="str">
        <f ca="1">VLOOKUP(D4624,档案!A:B,2,FALSE)</f>
        <v>邮政凤凰路支行</v>
      </c>
      <c r="H4624" s="328">
        <f ca="1" t="shared" si="736"/>
        <v>45702</v>
      </c>
      <c r="I4624" s="344" t="str">
        <f ca="1" t="shared" si="737"/>
        <v>生产部李权智报销鄂州办公室预交600元网费--个人</v>
      </c>
      <c r="J4624" s="344" t="str">
        <f ca="1" t="shared" si="738"/>
        <v>项目成本</v>
      </c>
      <c r="K4624" s="345">
        <f ca="1" t="shared" si="739"/>
        <v>0</v>
      </c>
      <c r="L4624" s="345">
        <f ca="1" t="shared" si="740"/>
        <v>600</v>
      </c>
      <c r="M4624" s="345">
        <f ca="1" t="shared" si="741"/>
        <v>10988.7</v>
      </c>
      <c r="N4624" s="345">
        <f ca="1" t="shared" si="742"/>
        <v>0</v>
      </c>
    </row>
    <row r="4625" ht="14.25" hidden="1" spans="1:14">
      <c r="A4625" s="334">
        <f>档案!A4624</f>
        <v>0</v>
      </c>
      <c r="B4625" s="334">
        <f ca="1" t="shared" si="735"/>
        <v>1</v>
      </c>
      <c r="D4625" s="334">
        <f ca="1" t="shared" si="743"/>
        <v>27</v>
      </c>
      <c r="E4625" s="327">
        <f ca="1" t="shared" si="744"/>
        <v>93</v>
      </c>
      <c r="F4625" s="327" t="str">
        <f ca="1">VLOOKUP(D4625,档案!A:C,3,FALSE)</f>
        <v>湖北开明</v>
      </c>
      <c r="G4625" s="338" t="str">
        <f ca="1">VLOOKUP(D4625,档案!A:B,2,FALSE)</f>
        <v>邮政凤凰路支行</v>
      </c>
      <c r="H4625" s="328">
        <f ca="1" t="shared" si="736"/>
        <v>45702</v>
      </c>
      <c r="I4625" s="344" t="str">
        <f ca="1" t="shared" si="737"/>
        <v>生产部李权智报销林总，李晶，付磊，李权智和外协2人2025年2月10日中餐--个人</v>
      </c>
      <c r="J4625" s="344" t="str">
        <f ca="1" t="shared" si="738"/>
        <v>项目成本</v>
      </c>
      <c r="K4625" s="345">
        <f ca="1" t="shared" si="739"/>
        <v>0</v>
      </c>
      <c r="L4625" s="345">
        <f ca="1" t="shared" si="740"/>
        <v>290</v>
      </c>
      <c r="M4625" s="345">
        <f ca="1" t="shared" si="741"/>
        <v>10698.7</v>
      </c>
      <c r="N4625" s="345">
        <f ca="1" t="shared" si="742"/>
        <v>0</v>
      </c>
    </row>
    <row r="4626" ht="14.25" hidden="1" spans="1:14">
      <c r="A4626" s="334">
        <f>档案!A4625</f>
        <v>0</v>
      </c>
      <c r="B4626" s="334">
        <f ca="1" t="shared" si="735"/>
        <v>1</v>
      </c>
      <c r="D4626" s="334">
        <f ca="1" t="shared" si="743"/>
        <v>27</v>
      </c>
      <c r="E4626" s="327">
        <f ca="1" t="shared" si="744"/>
        <v>94</v>
      </c>
      <c r="F4626" s="327" t="str">
        <f ca="1">VLOOKUP(D4626,档案!A:C,3,FALSE)</f>
        <v>湖北开明</v>
      </c>
      <c r="G4626" s="338" t="str">
        <f ca="1">VLOOKUP(D4626,档案!A:B,2,FALSE)</f>
        <v>邮政凤凰路支行</v>
      </c>
      <c r="H4626" s="328">
        <f ca="1" t="shared" si="736"/>
        <v>45702</v>
      </c>
      <c r="I4626" s="344" t="str">
        <f ca="1" t="shared" si="737"/>
        <v>生产部李权智报销汝州天瑞气体采购费--个人</v>
      </c>
      <c r="J4626" s="344" t="str">
        <f ca="1" t="shared" si="738"/>
        <v>项目成本</v>
      </c>
      <c r="K4626" s="345">
        <f ca="1" t="shared" si="739"/>
        <v>0</v>
      </c>
      <c r="L4626" s="345">
        <f ca="1" t="shared" si="740"/>
        <v>1295</v>
      </c>
      <c r="M4626" s="345">
        <f ca="1" t="shared" si="741"/>
        <v>9403.69999999999</v>
      </c>
      <c r="N4626" s="345">
        <f ca="1" t="shared" si="742"/>
        <v>0</v>
      </c>
    </row>
    <row r="4627" ht="14.25" hidden="1" spans="1:14">
      <c r="A4627" s="334">
        <f>档案!A4626</f>
        <v>0</v>
      </c>
      <c r="B4627" s="334">
        <f ca="1" t="shared" si="735"/>
        <v>1</v>
      </c>
      <c r="D4627" s="334">
        <f ca="1" t="shared" si="743"/>
        <v>27</v>
      </c>
      <c r="E4627" s="327">
        <f ca="1" t="shared" si="744"/>
        <v>95</v>
      </c>
      <c r="F4627" s="327" t="str">
        <f ca="1">VLOOKUP(D4627,档案!A:C,3,FALSE)</f>
        <v>湖北开明</v>
      </c>
      <c r="G4627" s="338" t="str">
        <f ca="1">VLOOKUP(D4627,档案!A:B,2,FALSE)</f>
        <v>邮政凤凰路支行</v>
      </c>
      <c r="H4627" s="328">
        <f ca="1" t="shared" si="736"/>
        <v>45702</v>
      </c>
      <c r="I4627" s="344" t="str">
        <f ca="1" t="shared" si="737"/>
        <v>收到武汉彤烨中信转款</v>
      </c>
      <c r="J4627" s="344" t="str">
        <f ca="1" t="shared" si="738"/>
        <v>他行转入或存现</v>
      </c>
      <c r="K4627" s="345">
        <f ca="1" t="shared" si="739"/>
        <v>128000</v>
      </c>
      <c r="L4627" s="345">
        <f ca="1" t="shared" si="740"/>
        <v>0</v>
      </c>
      <c r="M4627" s="345">
        <f ca="1" t="shared" si="741"/>
        <v>137403.7</v>
      </c>
      <c r="N4627" s="345">
        <f ca="1" t="shared" si="742"/>
        <v>0</v>
      </c>
    </row>
    <row r="4628" ht="14.25" hidden="1" spans="1:14">
      <c r="A4628" s="334">
        <f>档案!A4627</f>
        <v>0</v>
      </c>
      <c r="B4628" s="334">
        <f ca="1" t="shared" si="735"/>
        <v>1</v>
      </c>
      <c r="D4628" s="334">
        <f ca="1" t="shared" si="743"/>
        <v>27</v>
      </c>
      <c r="E4628" s="327">
        <f ca="1" t="shared" si="744"/>
        <v>96</v>
      </c>
      <c r="F4628" s="327" t="str">
        <f ca="1">VLOOKUP(D4628,档案!A:C,3,FALSE)</f>
        <v>湖北开明</v>
      </c>
      <c r="G4628" s="338" t="str">
        <f ca="1">VLOOKUP(D4628,档案!A:B,2,FALSE)</f>
        <v>邮政凤凰路支行</v>
      </c>
      <c r="H4628" s="328">
        <f ca="1" t="shared" si="736"/>
        <v>45702</v>
      </c>
      <c r="I4628" s="344" t="str">
        <f ca="1" t="shared" si="737"/>
        <v>收到武汉农商行转款</v>
      </c>
      <c r="J4628" s="344" t="str">
        <f ca="1" t="shared" si="738"/>
        <v>他行转入或存现</v>
      </c>
      <c r="K4628" s="345">
        <f ca="1" t="shared" si="739"/>
        <v>1300000</v>
      </c>
      <c r="L4628" s="345">
        <f ca="1" t="shared" si="740"/>
        <v>0</v>
      </c>
      <c r="M4628" s="345">
        <f ca="1" t="shared" si="741"/>
        <v>1437403.7</v>
      </c>
      <c r="N4628" s="345">
        <f ca="1" t="shared" si="742"/>
        <v>0</v>
      </c>
    </row>
    <row r="4629" ht="14.25" hidden="1" spans="1:14">
      <c r="A4629" s="334">
        <f>档案!A4628</f>
        <v>0</v>
      </c>
      <c r="B4629" s="334">
        <f ca="1" t="shared" si="735"/>
        <v>1</v>
      </c>
      <c r="D4629" s="334">
        <f ca="1" t="shared" si="743"/>
        <v>27</v>
      </c>
      <c r="E4629" s="327">
        <f ca="1" t="shared" si="744"/>
        <v>97</v>
      </c>
      <c r="F4629" s="327" t="str">
        <f ca="1">VLOOKUP(D4629,档案!A:C,3,FALSE)</f>
        <v>湖北开明</v>
      </c>
      <c r="G4629" s="338" t="str">
        <f ca="1">VLOOKUP(D4629,档案!A:B,2,FALSE)</f>
        <v>邮政凤凰路支行</v>
      </c>
      <c r="H4629" s="328">
        <f ca="1" t="shared" si="736"/>
        <v>45702</v>
      </c>
      <c r="I4629" s="344" t="str">
        <f ca="1" t="shared" si="737"/>
        <v>收到武汉浦发转款</v>
      </c>
      <c r="J4629" s="344" t="str">
        <f ca="1" t="shared" si="738"/>
        <v>他行转入或存现</v>
      </c>
      <c r="K4629" s="345">
        <f ca="1" t="shared" si="739"/>
        <v>80000</v>
      </c>
      <c r="L4629" s="345">
        <f ca="1" t="shared" si="740"/>
        <v>0</v>
      </c>
      <c r="M4629" s="345">
        <f ca="1" t="shared" si="741"/>
        <v>1517403.7</v>
      </c>
      <c r="N4629" s="345">
        <f ca="1" t="shared" si="742"/>
        <v>0</v>
      </c>
    </row>
    <row r="4630" ht="14.25" hidden="1" spans="1:14">
      <c r="A4630" s="334">
        <f>档案!A4629</f>
        <v>0</v>
      </c>
      <c r="B4630" s="334">
        <f ca="1" t="shared" si="735"/>
        <v>1</v>
      </c>
      <c r="D4630" s="334">
        <f ca="1" t="shared" si="743"/>
        <v>27</v>
      </c>
      <c r="E4630" s="327">
        <f ca="1" t="shared" si="744"/>
        <v>98</v>
      </c>
      <c r="F4630" s="327" t="str">
        <f ca="1">VLOOKUP(D4630,档案!A:C,3,FALSE)</f>
        <v>湖北开明</v>
      </c>
      <c r="G4630" s="338" t="str">
        <f ca="1">VLOOKUP(D4630,档案!A:B,2,FALSE)</f>
        <v>邮政凤凰路支行</v>
      </c>
      <c r="H4630" s="328">
        <f ca="1" t="shared" si="736"/>
        <v>45702</v>
      </c>
      <c r="I4630" s="344" t="str">
        <f ca="1" t="shared" si="737"/>
        <v>收到温州凯沣机械有限公司贴现款（原票金额41060，扣手续费530）</v>
      </c>
      <c r="J4630" s="344" t="str">
        <f ca="1" t="shared" si="738"/>
        <v>他行转入或存现</v>
      </c>
      <c r="K4630" s="345">
        <f ca="1" t="shared" si="739"/>
        <v>40530</v>
      </c>
      <c r="L4630" s="345">
        <f ca="1" t="shared" si="740"/>
        <v>0</v>
      </c>
      <c r="M4630" s="345">
        <f ca="1" t="shared" si="741"/>
        <v>1557933.7</v>
      </c>
      <c r="N4630" s="345">
        <f ca="1" t="shared" si="742"/>
        <v>0</v>
      </c>
    </row>
    <row r="4631" ht="14.25" hidden="1" spans="1:14">
      <c r="A4631" s="334">
        <f>档案!A4630</f>
        <v>0</v>
      </c>
      <c r="B4631" s="334">
        <f ca="1" t="shared" si="735"/>
        <v>1</v>
      </c>
      <c r="D4631" s="334">
        <f ca="1" t="shared" si="743"/>
        <v>27</v>
      </c>
      <c r="E4631" s="327">
        <f ca="1" t="shared" si="744"/>
        <v>99</v>
      </c>
      <c r="F4631" s="327" t="str">
        <f ca="1">VLOOKUP(D4631,档案!A:C,3,FALSE)</f>
        <v>湖北开明</v>
      </c>
      <c r="G4631" s="338" t="str">
        <f ca="1">VLOOKUP(D4631,档案!A:B,2,FALSE)</f>
        <v>邮政凤凰路支行</v>
      </c>
      <c r="H4631" s="328">
        <f ca="1" t="shared" si="736"/>
        <v>45706</v>
      </c>
      <c r="I4631" s="344" t="str">
        <f ca="1" t="shared" si="737"/>
        <v>生产部李权智报销电焊手套，帆布手套等采购费--个人</v>
      </c>
      <c r="J4631" s="344" t="str">
        <f ca="1" t="shared" si="738"/>
        <v>项目成本</v>
      </c>
      <c r="K4631" s="345">
        <f ca="1" t="shared" si="739"/>
        <v>0</v>
      </c>
      <c r="L4631" s="345">
        <f ca="1" t="shared" si="740"/>
        <v>2130</v>
      </c>
      <c r="M4631" s="345">
        <f ca="1" t="shared" si="741"/>
        <v>1555803.7</v>
      </c>
      <c r="N4631" s="345">
        <f ca="1" t="shared" si="742"/>
        <v>0</v>
      </c>
    </row>
    <row r="4632" ht="14.25" hidden="1" spans="1:14">
      <c r="A4632" s="334">
        <f>档案!A4631</f>
        <v>0</v>
      </c>
      <c r="B4632" s="334">
        <f ca="1" t="shared" si="735"/>
        <v>1</v>
      </c>
      <c r="D4632" s="334">
        <f ca="1" t="shared" si="743"/>
        <v>27</v>
      </c>
      <c r="E4632" s="327">
        <f ca="1" t="shared" si="744"/>
        <v>100</v>
      </c>
      <c r="F4632" s="327" t="str">
        <f ca="1">VLOOKUP(D4632,档案!A:C,3,FALSE)</f>
        <v>湖北开明</v>
      </c>
      <c r="G4632" s="338" t="str">
        <f ca="1">VLOOKUP(D4632,档案!A:B,2,FALSE)</f>
        <v>邮政凤凰路支行</v>
      </c>
      <c r="H4632" s="328">
        <f ca="1" t="shared" si="736"/>
        <v>45706</v>
      </c>
      <c r="I4632" s="344" t="str">
        <f ca="1" t="shared" si="737"/>
        <v>销售部管厚良报销1.2-1.22日照钢铁交通费--个人</v>
      </c>
      <c r="J4632" s="344" t="str">
        <f ca="1" t="shared" si="738"/>
        <v>项目成本</v>
      </c>
      <c r="K4632" s="345">
        <f ca="1" t="shared" si="739"/>
        <v>0</v>
      </c>
      <c r="L4632" s="345">
        <f ca="1" t="shared" si="740"/>
        <v>148.5</v>
      </c>
      <c r="M4632" s="345">
        <f ca="1" t="shared" si="741"/>
        <v>1555655.2</v>
      </c>
      <c r="N4632" s="345">
        <f ca="1" t="shared" si="742"/>
        <v>0</v>
      </c>
    </row>
    <row r="4633" ht="14.25" hidden="1" spans="1:14">
      <c r="A4633" s="334">
        <f>档案!A4632</f>
        <v>0</v>
      </c>
      <c r="B4633" s="334">
        <f ca="1" t="shared" si="735"/>
        <v>1</v>
      </c>
      <c r="D4633" s="334">
        <f ca="1" t="shared" si="743"/>
        <v>27</v>
      </c>
      <c r="E4633" s="327">
        <f ca="1" t="shared" si="744"/>
        <v>101</v>
      </c>
      <c r="F4633" s="327" t="str">
        <f ca="1">VLOOKUP(D4633,档案!A:C,3,FALSE)</f>
        <v>湖北开明</v>
      </c>
      <c r="G4633" s="338" t="str">
        <f ca="1">VLOOKUP(D4633,档案!A:B,2,FALSE)</f>
        <v>邮政凤凰路支行</v>
      </c>
      <c r="H4633" s="328">
        <f ca="1" t="shared" si="736"/>
        <v>45706</v>
      </c>
      <c r="I4633" s="344" t="str">
        <f ca="1" t="shared" si="737"/>
        <v>生产部刘桂新用款2025.1月工资3000元，2月工资1346.36元--个人</v>
      </c>
      <c r="J4633" s="344" t="str">
        <f ca="1" t="shared" si="738"/>
        <v>项目成本</v>
      </c>
      <c r="K4633" s="345">
        <f ca="1" t="shared" si="739"/>
        <v>0</v>
      </c>
      <c r="L4633" s="345">
        <f ca="1" t="shared" si="740"/>
        <v>4346.36</v>
      </c>
      <c r="M4633" s="345">
        <f ca="1" t="shared" si="741"/>
        <v>1551308.84</v>
      </c>
      <c r="N4633" s="345">
        <f ca="1" t="shared" si="742"/>
        <v>0</v>
      </c>
    </row>
    <row r="4634" ht="14.25" hidden="1" spans="1:14">
      <c r="A4634" s="334">
        <f>档案!A4633</f>
        <v>0</v>
      </c>
      <c r="B4634" s="334">
        <f ca="1" t="shared" si="735"/>
        <v>1</v>
      </c>
      <c r="D4634" s="334">
        <f ca="1" t="shared" si="743"/>
        <v>27</v>
      </c>
      <c r="E4634" s="327">
        <f ca="1" t="shared" si="744"/>
        <v>102</v>
      </c>
      <c r="F4634" s="327" t="str">
        <f ca="1">VLOOKUP(D4634,档案!A:C,3,FALSE)</f>
        <v>湖北开明</v>
      </c>
      <c r="G4634" s="338" t="str">
        <f ca="1">VLOOKUP(D4634,档案!A:B,2,FALSE)</f>
        <v>邮政凤凰路支行</v>
      </c>
      <c r="H4634" s="328">
        <f ca="1" t="shared" si="736"/>
        <v>45707</v>
      </c>
      <c r="I4634" s="344" t="str">
        <f ca="1" t="shared" si="737"/>
        <v>转湖北工行虹桥</v>
      </c>
      <c r="J4634" s="344" t="str">
        <f ca="1" t="shared" si="738"/>
        <v>转出他行或提现</v>
      </c>
      <c r="K4634" s="345">
        <f ca="1" t="shared" si="739"/>
        <v>0</v>
      </c>
      <c r="L4634" s="345">
        <f ca="1" t="shared" si="740"/>
        <v>15000</v>
      </c>
      <c r="M4634" s="345">
        <f ca="1" t="shared" si="741"/>
        <v>1536308.84</v>
      </c>
      <c r="N4634" s="345">
        <f ca="1" t="shared" si="742"/>
        <v>0</v>
      </c>
    </row>
    <row r="4635" ht="14.25" hidden="1" spans="1:14">
      <c r="A4635" s="334">
        <f>档案!A4634</f>
        <v>0</v>
      </c>
      <c r="B4635" s="334">
        <f ca="1" t="shared" si="735"/>
        <v>1</v>
      </c>
      <c r="D4635" s="334">
        <f ca="1" t="shared" si="743"/>
        <v>27</v>
      </c>
      <c r="E4635" s="327">
        <f ca="1" t="shared" si="744"/>
        <v>103</v>
      </c>
      <c r="F4635" s="327" t="str">
        <f ca="1">VLOOKUP(D4635,档案!A:C,3,FALSE)</f>
        <v>湖北开明</v>
      </c>
      <c r="G4635" s="338" t="str">
        <f ca="1">VLOOKUP(D4635,档案!A:B,2,FALSE)</f>
        <v>邮政凤凰路支行</v>
      </c>
      <c r="H4635" s="328">
        <f ca="1" t="shared" si="736"/>
        <v>45707</v>
      </c>
      <c r="I4635" s="344" t="str">
        <f ca="1" t="shared" si="737"/>
        <v>转武汉农商行</v>
      </c>
      <c r="J4635" s="344" t="str">
        <f ca="1" t="shared" si="738"/>
        <v>转出他行或提现</v>
      </c>
      <c r="K4635" s="345">
        <f ca="1" t="shared" si="739"/>
        <v>0</v>
      </c>
      <c r="L4635" s="345">
        <f ca="1" t="shared" si="740"/>
        <v>500000</v>
      </c>
      <c r="M4635" s="345">
        <f ca="1" t="shared" si="741"/>
        <v>1036308.84</v>
      </c>
      <c r="N4635" s="345">
        <f ca="1" t="shared" si="742"/>
        <v>0</v>
      </c>
    </row>
    <row r="4636" ht="14.25" hidden="1" spans="1:14">
      <c r="A4636" s="334">
        <f>档案!A4635</f>
        <v>0</v>
      </c>
      <c r="B4636" s="334">
        <f ca="1" t="shared" si="735"/>
        <v>1</v>
      </c>
      <c r="D4636" s="334">
        <f ca="1" t="shared" si="743"/>
        <v>27</v>
      </c>
      <c r="E4636" s="327">
        <f ca="1" t="shared" si="744"/>
        <v>104</v>
      </c>
      <c r="F4636" s="327" t="str">
        <f ca="1">VLOOKUP(D4636,档案!A:C,3,FALSE)</f>
        <v>湖北开明</v>
      </c>
      <c r="G4636" s="338" t="str">
        <f ca="1">VLOOKUP(D4636,档案!A:B,2,FALSE)</f>
        <v>邮政凤凰路支行</v>
      </c>
      <c r="H4636" s="328">
        <f ca="1" t="shared" si="736"/>
        <v>45708</v>
      </c>
      <c r="I4636" s="344" t="str">
        <f ca="1" t="shared" si="737"/>
        <v>还贷款利息</v>
      </c>
      <c r="J4636" s="344" t="str">
        <f ca="1" t="shared" si="738"/>
        <v>还借款及利息</v>
      </c>
      <c r="K4636" s="345">
        <f ca="1" t="shared" si="739"/>
        <v>0</v>
      </c>
      <c r="L4636" s="345">
        <f ca="1" t="shared" si="740"/>
        <v>44045.84</v>
      </c>
      <c r="M4636" s="345">
        <f ca="1" t="shared" si="741"/>
        <v>992263</v>
      </c>
      <c r="N4636" s="345">
        <f ca="1" t="shared" si="742"/>
        <v>0</v>
      </c>
    </row>
    <row r="4637" ht="14.25" hidden="1" spans="1:14">
      <c r="A4637" s="334">
        <f>档案!A4636</f>
        <v>0</v>
      </c>
      <c r="B4637" s="334">
        <f ca="1" t="shared" si="735"/>
        <v>1</v>
      </c>
      <c r="D4637" s="334">
        <f ca="1" t="shared" si="743"/>
        <v>27</v>
      </c>
      <c r="E4637" s="327">
        <f ca="1" t="shared" si="744"/>
        <v>105</v>
      </c>
      <c r="F4637" s="327" t="str">
        <f ca="1">VLOOKUP(D4637,档案!A:C,3,FALSE)</f>
        <v>湖北开明</v>
      </c>
      <c r="G4637" s="338" t="str">
        <f ca="1">VLOOKUP(D4637,档案!A:B,2,FALSE)</f>
        <v>邮政凤凰路支行</v>
      </c>
      <c r="H4637" s="328">
        <f ca="1" t="shared" si="736"/>
        <v>45709</v>
      </c>
      <c r="I4637" s="344" t="str">
        <f ca="1" t="shared" si="737"/>
        <v>综合部蒋霞报销汪瑞青劳动争议诉讼费付湖北省武汉市中级人民法院--个人</v>
      </c>
      <c r="J4637" s="344" t="str">
        <f ca="1" t="shared" si="738"/>
        <v>付日常费用</v>
      </c>
      <c r="K4637" s="345">
        <f ca="1" t="shared" si="739"/>
        <v>0</v>
      </c>
      <c r="L4637" s="345">
        <f ca="1" t="shared" si="740"/>
        <v>10</v>
      </c>
      <c r="M4637" s="345">
        <f ca="1" t="shared" si="741"/>
        <v>992253</v>
      </c>
      <c r="N4637" s="345">
        <f ca="1" t="shared" si="742"/>
        <v>0</v>
      </c>
    </row>
    <row r="4638" ht="14.25" hidden="1" spans="1:14">
      <c r="A4638" s="334">
        <f>档案!A4637</f>
        <v>0</v>
      </c>
      <c r="B4638" s="334">
        <f ca="1" t="shared" si="735"/>
        <v>1</v>
      </c>
      <c r="D4638" s="334">
        <f ca="1" t="shared" si="743"/>
        <v>27</v>
      </c>
      <c r="E4638" s="327">
        <f ca="1" t="shared" si="744"/>
        <v>106</v>
      </c>
      <c r="F4638" s="327" t="str">
        <f ca="1">VLOOKUP(D4638,档案!A:C,3,FALSE)</f>
        <v>湖北开明</v>
      </c>
      <c r="G4638" s="338" t="str">
        <f ca="1">VLOOKUP(D4638,档案!A:B,2,FALSE)</f>
        <v>邮政凤凰路支行</v>
      </c>
      <c r="H4638" s="328">
        <f ca="1" t="shared" si="736"/>
        <v>45709</v>
      </c>
      <c r="I4638" s="344" t="str">
        <f ca="1" t="shared" si="737"/>
        <v>综合部蒋霞报销湖北开明2024.6月研发增长项目咨询服务费付湖北精磊税务师事务所有限公司--公司</v>
      </c>
      <c r="J4638" s="344" t="str">
        <f ca="1" t="shared" si="738"/>
        <v>付日常费用</v>
      </c>
      <c r="K4638" s="345">
        <f ca="1" t="shared" si="739"/>
        <v>0</v>
      </c>
      <c r="L4638" s="345">
        <f ca="1" t="shared" si="740"/>
        <v>5000</v>
      </c>
      <c r="M4638" s="345">
        <f ca="1" t="shared" si="741"/>
        <v>987253</v>
      </c>
      <c r="N4638" s="345">
        <f ca="1" t="shared" si="742"/>
        <v>0</v>
      </c>
    </row>
    <row r="4639" ht="14.25" hidden="1" spans="1:14">
      <c r="A4639" s="334">
        <f>档案!A4638</f>
        <v>0</v>
      </c>
      <c r="B4639" s="334">
        <f ca="1" t="shared" si="735"/>
        <v>1</v>
      </c>
      <c r="D4639" s="334">
        <f ca="1" t="shared" si="743"/>
        <v>27</v>
      </c>
      <c r="E4639" s="327">
        <f ca="1" t="shared" si="744"/>
        <v>107</v>
      </c>
      <c r="F4639" s="327" t="str">
        <f ca="1">VLOOKUP(D4639,档案!A:C,3,FALSE)</f>
        <v>湖北开明</v>
      </c>
      <c r="G4639" s="338" t="str">
        <f ca="1">VLOOKUP(D4639,档案!A:B,2,FALSE)</f>
        <v>邮政凤凰路支行</v>
      </c>
      <c r="H4639" s="328">
        <f ca="1" t="shared" si="736"/>
        <v>45709</v>
      </c>
      <c r="I4639" s="344" t="str">
        <f ca="1" t="shared" si="737"/>
        <v>生产部石小伟报销公司出发江西亚东，和江西亚东回公司费用，开私人车辆行程费--个人</v>
      </c>
      <c r="J4639" s="344" t="str">
        <f ca="1" t="shared" si="738"/>
        <v>项目成本</v>
      </c>
      <c r="K4639" s="345">
        <f ca="1" t="shared" si="739"/>
        <v>0</v>
      </c>
      <c r="L4639" s="345">
        <f ca="1" t="shared" si="740"/>
        <v>255</v>
      </c>
      <c r="M4639" s="345">
        <f ca="1" t="shared" si="741"/>
        <v>986998</v>
      </c>
      <c r="N4639" s="345">
        <f ca="1" t="shared" si="742"/>
        <v>0</v>
      </c>
    </row>
    <row r="4640" ht="14.25" hidden="1" spans="1:14">
      <c r="A4640" s="334">
        <f>档案!A4639</f>
        <v>0</v>
      </c>
      <c r="B4640" s="334">
        <f ca="1" t="shared" si="735"/>
        <v>1</v>
      </c>
      <c r="D4640" s="334">
        <f ca="1" t="shared" si="743"/>
        <v>27</v>
      </c>
      <c r="E4640" s="327">
        <f ca="1" t="shared" si="744"/>
        <v>108</v>
      </c>
      <c r="F4640" s="327" t="str">
        <f ca="1">VLOOKUP(D4640,档案!A:C,3,FALSE)</f>
        <v>湖北开明</v>
      </c>
      <c r="G4640" s="338" t="str">
        <f ca="1">VLOOKUP(D4640,档案!A:B,2,FALSE)</f>
        <v>邮政凤凰路支行</v>
      </c>
      <c r="H4640" s="328">
        <f ca="1" t="shared" si="736"/>
        <v>45709</v>
      </c>
      <c r="I4640" s="344" t="str">
        <f ca="1" t="shared" si="737"/>
        <v>生产部李权智报销四川峨胜购买碳棒采购费--个人</v>
      </c>
      <c r="J4640" s="344" t="str">
        <f ca="1" t="shared" si="738"/>
        <v>项目成本</v>
      </c>
      <c r="K4640" s="345">
        <f ca="1" t="shared" si="739"/>
        <v>0</v>
      </c>
      <c r="L4640" s="345">
        <f ca="1" t="shared" si="740"/>
        <v>474</v>
      </c>
      <c r="M4640" s="345">
        <f ca="1" t="shared" si="741"/>
        <v>986524</v>
      </c>
      <c r="N4640" s="345">
        <f ca="1" t="shared" si="742"/>
        <v>0</v>
      </c>
    </row>
    <row r="4641" ht="14.25" hidden="1" spans="1:14">
      <c r="A4641" s="334">
        <f>档案!A4640</f>
        <v>0</v>
      </c>
      <c r="B4641" s="334">
        <f ca="1" t="shared" si="735"/>
        <v>1</v>
      </c>
      <c r="D4641" s="334">
        <f ca="1" t="shared" si="743"/>
        <v>27</v>
      </c>
      <c r="E4641" s="327">
        <f ca="1" t="shared" si="744"/>
        <v>109</v>
      </c>
      <c r="F4641" s="327" t="str">
        <f ca="1">VLOOKUP(D4641,档案!A:C,3,FALSE)</f>
        <v>湖北开明</v>
      </c>
      <c r="G4641" s="338" t="str">
        <f ca="1">VLOOKUP(D4641,档案!A:B,2,FALSE)</f>
        <v>邮政凤凰路支行</v>
      </c>
      <c r="H4641" s="328">
        <f ca="1" t="shared" si="736"/>
        <v>45709</v>
      </c>
      <c r="I4641" s="344" t="str">
        <f ca="1" t="shared" si="737"/>
        <v>生产部马全花报销青海发投顶账车辆过户服务费、牌照费及快递费--个人</v>
      </c>
      <c r="J4641" s="344" t="str">
        <f ca="1" t="shared" si="738"/>
        <v>项目成本</v>
      </c>
      <c r="K4641" s="345">
        <f ca="1" t="shared" si="739"/>
        <v>0</v>
      </c>
      <c r="L4641" s="345">
        <f ca="1" t="shared" si="740"/>
        <v>606</v>
      </c>
      <c r="M4641" s="345">
        <f ca="1" t="shared" si="741"/>
        <v>985918</v>
      </c>
      <c r="N4641" s="345">
        <f ca="1" t="shared" si="742"/>
        <v>0</v>
      </c>
    </row>
    <row r="4642" ht="14.25" hidden="1" spans="1:14">
      <c r="A4642" s="334">
        <f>档案!A4641</f>
        <v>0</v>
      </c>
      <c r="B4642" s="334">
        <f ca="1" t="shared" si="735"/>
        <v>1</v>
      </c>
      <c r="D4642" s="334">
        <f ca="1" t="shared" si="743"/>
        <v>27</v>
      </c>
      <c r="E4642" s="327">
        <f ca="1" t="shared" si="744"/>
        <v>110</v>
      </c>
      <c r="F4642" s="327" t="str">
        <f ca="1">VLOOKUP(D4642,档案!A:C,3,FALSE)</f>
        <v>湖北开明</v>
      </c>
      <c r="G4642" s="338" t="str">
        <f ca="1">VLOOKUP(D4642,档案!A:B,2,FALSE)</f>
        <v>邮政凤凰路支行</v>
      </c>
      <c r="H4642" s="328">
        <f ca="1" t="shared" si="736"/>
        <v>45709</v>
      </c>
      <c r="I4642" s="344" t="str">
        <f ca="1" t="shared" si="737"/>
        <v>生产部马全花报销民乐村办公处1月份电费--个人</v>
      </c>
      <c r="J4642" s="344" t="str">
        <f ca="1" t="shared" si="738"/>
        <v>项目成本</v>
      </c>
      <c r="K4642" s="345">
        <f ca="1" t="shared" si="739"/>
        <v>0</v>
      </c>
      <c r="L4642" s="345">
        <f ca="1" t="shared" si="740"/>
        <v>1185.14</v>
      </c>
      <c r="M4642" s="345">
        <f ca="1" t="shared" si="741"/>
        <v>984732.86</v>
      </c>
      <c r="N4642" s="345">
        <f ca="1" t="shared" si="742"/>
        <v>0</v>
      </c>
    </row>
    <row r="4643" ht="14.25" hidden="1" spans="1:14">
      <c r="A4643" s="334">
        <f>档案!A4642</f>
        <v>0</v>
      </c>
      <c r="B4643" s="334">
        <f ca="1" t="shared" si="735"/>
        <v>1</v>
      </c>
      <c r="D4643" s="334">
        <f ca="1" t="shared" si="743"/>
        <v>27</v>
      </c>
      <c r="E4643" s="327">
        <f ca="1" t="shared" si="744"/>
        <v>111</v>
      </c>
      <c r="F4643" s="327" t="str">
        <f ca="1">VLOOKUP(D4643,档案!A:C,3,FALSE)</f>
        <v>湖北开明</v>
      </c>
      <c r="G4643" s="338" t="str">
        <f ca="1">VLOOKUP(D4643,档案!A:B,2,FALSE)</f>
        <v>邮政凤凰路支行</v>
      </c>
      <c r="H4643" s="328">
        <f ca="1" t="shared" si="736"/>
        <v>45709</v>
      </c>
      <c r="I4643" s="344" t="str">
        <f ca="1" t="shared" si="737"/>
        <v>生产部王森报销日照钢铁油漆一桶，美纹纸8卷采购费--个人</v>
      </c>
      <c r="J4643" s="344" t="str">
        <f ca="1" t="shared" si="738"/>
        <v>项目成本</v>
      </c>
      <c r="K4643" s="345">
        <f ca="1" t="shared" si="739"/>
        <v>0</v>
      </c>
      <c r="L4643" s="345">
        <f ca="1" t="shared" si="740"/>
        <v>47</v>
      </c>
      <c r="M4643" s="345">
        <f ca="1" t="shared" si="741"/>
        <v>984685.86</v>
      </c>
      <c r="N4643" s="345">
        <f ca="1" t="shared" si="742"/>
        <v>0</v>
      </c>
    </row>
    <row r="4644" ht="14.25" hidden="1" spans="1:14">
      <c r="A4644" s="334">
        <f>档案!A4643</f>
        <v>0</v>
      </c>
      <c r="B4644" s="334">
        <f ca="1" t="shared" si="735"/>
        <v>1</v>
      </c>
      <c r="D4644" s="334">
        <f ca="1" t="shared" si="743"/>
        <v>27</v>
      </c>
      <c r="E4644" s="327">
        <f ca="1" t="shared" si="744"/>
        <v>112</v>
      </c>
      <c r="F4644" s="327" t="str">
        <f ca="1">VLOOKUP(D4644,档案!A:C,3,FALSE)</f>
        <v>湖北开明</v>
      </c>
      <c r="G4644" s="338" t="str">
        <f ca="1">VLOOKUP(D4644,档案!A:B,2,FALSE)</f>
        <v>邮政凤凰路支行</v>
      </c>
      <c r="H4644" s="328">
        <f ca="1" t="shared" si="736"/>
        <v>45709</v>
      </c>
      <c r="I4644" s="344" t="str">
        <f ca="1" t="shared" si="737"/>
        <v>生产部李权智报销四川峨胜10卷焊丝采购费--个人</v>
      </c>
      <c r="J4644" s="344" t="str">
        <f ca="1" t="shared" si="738"/>
        <v>项目成本</v>
      </c>
      <c r="K4644" s="345">
        <f ca="1" t="shared" si="739"/>
        <v>0</v>
      </c>
      <c r="L4644" s="345">
        <f ca="1" t="shared" si="740"/>
        <v>1100</v>
      </c>
      <c r="M4644" s="345">
        <f ca="1" t="shared" si="741"/>
        <v>983585.86</v>
      </c>
      <c r="N4644" s="345">
        <f ca="1" t="shared" si="742"/>
        <v>0</v>
      </c>
    </row>
    <row r="4645" ht="14.25" hidden="1" spans="1:14">
      <c r="A4645" s="334">
        <f>档案!A4644</f>
        <v>0</v>
      </c>
      <c r="B4645" s="334">
        <f ca="1" t="shared" si="735"/>
        <v>1</v>
      </c>
      <c r="D4645" s="334">
        <f ca="1" t="shared" si="743"/>
        <v>27</v>
      </c>
      <c r="E4645" s="327">
        <f ca="1" t="shared" si="744"/>
        <v>113</v>
      </c>
      <c r="F4645" s="327" t="str">
        <f ca="1">VLOOKUP(D4645,档案!A:C,3,FALSE)</f>
        <v>湖北开明</v>
      </c>
      <c r="G4645" s="338" t="str">
        <f ca="1">VLOOKUP(D4645,档案!A:B,2,FALSE)</f>
        <v>邮政凤凰路支行</v>
      </c>
      <c r="H4645" s="328">
        <f ca="1" t="shared" si="736"/>
        <v>45709</v>
      </c>
      <c r="I4645" s="344" t="str">
        <f ca="1" t="shared" si="737"/>
        <v>生产部王国志报销2025年2月16日从乌兰浩特来鄂州入职交通费1065元--个人</v>
      </c>
      <c r="J4645" s="344" t="str">
        <f ca="1" t="shared" si="738"/>
        <v>项目成本</v>
      </c>
      <c r="K4645" s="345">
        <f ca="1" t="shared" si="739"/>
        <v>0</v>
      </c>
      <c r="L4645" s="345">
        <f ca="1" t="shared" si="740"/>
        <v>1065</v>
      </c>
      <c r="M4645" s="345">
        <f ca="1" t="shared" si="741"/>
        <v>982520.86</v>
      </c>
      <c r="N4645" s="345">
        <f ca="1" t="shared" si="742"/>
        <v>0</v>
      </c>
    </row>
    <row r="4646" ht="14.25" hidden="1" spans="1:14">
      <c r="A4646" s="334">
        <f>档案!A4645</f>
        <v>0</v>
      </c>
      <c r="B4646" s="334">
        <f ca="1" t="shared" si="735"/>
        <v>1</v>
      </c>
      <c r="D4646" s="334">
        <f ca="1" t="shared" si="743"/>
        <v>27</v>
      </c>
      <c r="E4646" s="327">
        <f ca="1" t="shared" si="744"/>
        <v>114</v>
      </c>
      <c r="F4646" s="327" t="str">
        <f ca="1">VLOOKUP(D4646,档案!A:C,3,FALSE)</f>
        <v>湖北开明</v>
      </c>
      <c r="G4646" s="338" t="str">
        <f ca="1">VLOOKUP(D4646,档案!A:B,2,FALSE)</f>
        <v>邮政凤凰路支行</v>
      </c>
      <c r="H4646" s="328">
        <f ca="1" t="shared" si="736"/>
        <v>45709</v>
      </c>
      <c r="I4646" s="344" t="str">
        <f ca="1" t="shared" si="737"/>
        <v>生产部付磊报销2025年2月12日-2月15盐湖镁业出差来回交通费2272元--个人</v>
      </c>
      <c r="J4646" s="344" t="str">
        <f ca="1" t="shared" si="738"/>
        <v>项目成本</v>
      </c>
      <c r="K4646" s="345">
        <f ca="1" t="shared" si="739"/>
        <v>0</v>
      </c>
      <c r="L4646" s="345">
        <f ca="1" t="shared" si="740"/>
        <v>2272</v>
      </c>
      <c r="M4646" s="345">
        <f ca="1" t="shared" si="741"/>
        <v>980248.86</v>
      </c>
      <c r="N4646" s="345">
        <f ca="1" t="shared" si="742"/>
        <v>0</v>
      </c>
    </row>
    <row r="4647" ht="14.25" hidden="1" spans="1:14">
      <c r="A4647" s="334">
        <f>档案!A4646</f>
        <v>0</v>
      </c>
      <c r="B4647" s="334">
        <f ca="1" t="shared" si="735"/>
        <v>1</v>
      </c>
      <c r="D4647" s="334">
        <f ca="1" t="shared" si="743"/>
        <v>27</v>
      </c>
      <c r="E4647" s="327">
        <f ca="1" t="shared" si="744"/>
        <v>115</v>
      </c>
      <c r="F4647" s="327" t="str">
        <f ca="1">VLOOKUP(D4647,档案!A:C,3,FALSE)</f>
        <v>湖北开明</v>
      </c>
      <c r="G4647" s="338" t="str">
        <f ca="1">VLOOKUP(D4647,档案!A:B,2,FALSE)</f>
        <v>邮政凤凰路支行</v>
      </c>
      <c r="H4647" s="328">
        <f ca="1" t="shared" si="736"/>
        <v>45709</v>
      </c>
      <c r="I4647" s="344" t="str">
        <f ca="1" t="shared" si="737"/>
        <v>生产部李权智报销2.17宁都赣峰锂业拉链机跑偏返修，工具走货拉拉--个人</v>
      </c>
      <c r="J4647" s="344" t="str">
        <f ca="1" t="shared" si="738"/>
        <v>项目成本</v>
      </c>
      <c r="K4647" s="345">
        <f ca="1" t="shared" si="739"/>
        <v>0</v>
      </c>
      <c r="L4647" s="345">
        <f ca="1" t="shared" si="740"/>
        <v>1087.71</v>
      </c>
      <c r="M4647" s="345">
        <f ca="1" t="shared" si="741"/>
        <v>979161.15</v>
      </c>
      <c r="N4647" s="345">
        <f ca="1" t="shared" si="742"/>
        <v>0</v>
      </c>
    </row>
    <row r="4648" ht="14.25" hidden="1" spans="1:14">
      <c r="A4648" s="334">
        <f>档案!A4647</f>
        <v>0</v>
      </c>
      <c r="B4648" s="334">
        <f ca="1" t="shared" si="735"/>
        <v>1</v>
      </c>
      <c r="D4648" s="334">
        <f ca="1" t="shared" si="743"/>
        <v>27</v>
      </c>
      <c r="E4648" s="327">
        <f ca="1" t="shared" si="744"/>
        <v>116</v>
      </c>
      <c r="F4648" s="327" t="str">
        <f ca="1">VLOOKUP(D4648,档案!A:C,3,FALSE)</f>
        <v>湖北开明</v>
      </c>
      <c r="G4648" s="338" t="str">
        <f ca="1">VLOOKUP(D4648,档案!A:B,2,FALSE)</f>
        <v>邮政凤凰路支行</v>
      </c>
      <c r="H4648" s="328">
        <f ca="1" t="shared" si="736"/>
        <v>45709</v>
      </c>
      <c r="I4648" s="344" t="str">
        <f ca="1" t="shared" si="737"/>
        <v>生产部李权智报销500吨顶油管接头更换--个人</v>
      </c>
      <c r="J4648" s="344" t="str">
        <f ca="1" t="shared" si="738"/>
        <v>项目成本</v>
      </c>
      <c r="K4648" s="345">
        <f ca="1" t="shared" si="739"/>
        <v>0</v>
      </c>
      <c r="L4648" s="345">
        <f ca="1" t="shared" si="740"/>
        <v>30</v>
      </c>
      <c r="M4648" s="345">
        <f ca="1" t="shared" si="741"/>
        <v>979131.15</v>
      </c>
      <c r="N4648" s="345">
        <f ca="1" t="shared" si="742"/>
        <v>0</v>
      </c>
    </row>
    <row r="4649" ht="14.25" hidden="1" spans="1:14">
      <c r="A4649" s="334">
        <f>档案!A4648</f>
        <v>0</v>
      </c>
      <c r="B4649" s="334">
        <f ca="1" t="shared" si="735"/>
        <v>1</v>
      </c>
      <c r="D4649" s="334">
        <f ca="1" t="shared" si="743"/>
        <v>27</v>
      </c>
      <c r="E4649" s="327">
        <f ca="1" t="shared" si="744"/>
        <v>117</v>
      </c>
      <c r="F4649" s="327" t="str">
        <f ca="1">VLOOKUP(D4649,档案!A:C,3,FALSE)</f>
        <v>湖北开明</v>
      </c>
      <c r="G4649" s="338" t="str">
        <f ca="1">VLOOKUP(D4649,档案!A:B,2,FALSE)</f>
        <v>邮政凤凰路支行</v>
      </c>
      <c r="H4649" s="328">
        <f ca="1" t="shared" si="736"/>
        <v>45709</v>
      </c>
      <c r="I4649" s="344" t="str">
        <f ca="1" t="shared" si="737"/>
        <v>生产部李权智报销鄂A 334p8车辆保养费用--个人</v>
      </c>
      <c r="J4649" s="344" t="str">
        <f ca="1" t="shared" si="738"/>
        <v>项目成本</v>
      </c>
      <c r="K4649" s="345">
        <f ca="1" t="shared" si="739"/>
        <v>0</v>
      </c>
      <c r="L4649" s="345">
        <f ca="1" t="shared" si="740"/>
        <v>400</v>
      </c>
      <c r="M4649" s="345">
        <f ca="1" t="shared" si="741"/>
        <v>978731.15</v>
      </c>
      <c r="N4649" s="345">
        <f ca="1" t="shared" si="742"/>
        <v>0</v>
      </c>
    </row>
    <row r="4650" ht="14.25" hidden="1" spans="1:14">
      <c r="A4650" s="334">
        <f>档案!A4649</f>
        <v>0</v>
      </c>
      <c r="B4650" s="334">
        <f ca="1" t="shared" si="735"/>
        <v>1</v>
      </c>
      <c r="D4650" s="334">
        <f ca="1" t="shared" si="743"/>
        <v>27</v>
      </c>
      <c r="E4650" s="327">
        <f ca="1" t="shared" si="744"/>
        <v>118</v>
      </c>
      <c r="F4650" s="327" t="str">
        <f ca="1">VLOOKUP(D4650,档案!A:C,3,FALSE)</f>
        <v>湖北开明</v>
      </c>
      <c r="G4650" s="338" t="str">
        <f ca="1">VLOOKUP(D4650,档案!A:B,2,FALSE)</f>
        <v>邮政凤凰路支行</v>
      </c>
      <c r="H4650" s="328">
        <f ca="1" t="shared" si="736"/>
        <v>45709</v>
      </c>
      <c r="I4650" s="344" t="str">
        <f ca="1" t="shared" si="737"/>
        <v>生产部李权智报销公司2025年1月份水费及污水处理费--个人</v>
      </c>
      <c r="J4650" s="344" t="str">
        <f ca="1" t="shared" si="738"/>
        <v>项目成本</v>
      </c>
      <c r="K4650" s="345">
        <f ca="1" t="shared" si="739"/>
        <v>0</v>
      </c>
      <c r="L4650" s="345">
        <f ca="1" t="shared" si="740"/>
        <v>706.7</v>
      </c>
      <c r="M4650" s="345">
        <f ca="1" t="shared" si="741"/>
        <v>978024.45</v>
      </c>
      <c r="N4650" s="345">
        <f ca="1" t="shared" si="742"/>
        <v>0</v>
      </c>
    </row>
    <row r="4651" ht="14.25" hidden="1" spans="1:14">
      <c r="A4651" s="334">
        <f>档案!A4650</f>
        <v>0</v>
      </c>
      <c r="B4651" s="334">
        <f ca="1" t="shared" si="735"/>
        <v>1</v>
      </c>
      <c r="D4651" s="334">
        <f ca="1" t="shared" si="743"/>
        <v>27</v>
      </c>
      <c r="E4651" s="327">
        <f ca="1" t="shared" si="744"/>
        <v>119</v>
      </c>
      <c r="F4651" s="327" t="str">
        <f ca="1">VLOOKUP(D4651,档案!A:C,3,FALSE)</f>
        <v>湖北开明</v>
      </c>
      <c r="G4651" s="338" t="str">
        <f ca="1">VLOOKUP(D4651,档案!A:B,2,FALSE)</f>
        <v>邮政凤凰路支行</v>
      </c>
      <c r="H4651" s="328">
        <f ca="1" t="shared" si="736"/>
        <v>45713</v>
      </c>
      <c r="I4651" s="344" t="str">
        <f ca="1" t="shared" si="737"/>
        <v>湖北邮政转湖北工行西山</v>
      </c>
      <c r="J4651" s="344" t="str">
        <f ca="1" t="shared" si="738"/>
        <v>转出他行或提现</v>
      </c>
      <c r="K4651" s="345">
        <f ca="1" t="shared" si="739"/>
        <v>0</v>
      </c>
      <c r="L4651" s="345">
        <f ca="1" t="shared" si="740"/>
        <v>140000</v>
      </c>
      <c r="M4651" s="345">
        <f ca="1" t="shared" si="741"/>
        <v>838024.45</v>
      </c>
      <c r="N4651" s="345">
        <f ca="1" t="shared" si="742"/>
        <v>0</v>
      </c>
    </row>
    <row r="4652" ht="14.25" hidden="1" spans="1:14">
      <c r="A4652" s="334">
        <f>档案!A4651</f>
        <v>0</v>
      </c>
      <c r="B4652" s="334">
        <f ca="1" t="shared" si="735"/>
        <v>1</v>
      </c>
      <c r="D4652" s="334">
        <f ca="1" t="shared" si="743"/>
        <v>27</v>
      </c>
      <c r="E4652" s="327">
        <f ca="1" t="shared" si="744"/>
        <v>120</v>
      </c>
      <c r="F4652" s="327" t="str">
        <f ca="1">VLOOKUP(D4652,档案!A:C,3,FALSE)</f>
        <v>湖北开明</v>
      </c>
      <c r="G4652" s="338" t="str">
        <f ca="1">VLOOKUP(D4652,档案!A:B,2,FALSE)</f>
        <v>邮政凤凰路支行</v>
      </c>
      <c r="H4652" s="328">
        <f ca="1" t="shared" si="736"/>
        <v>45714</v>
      </c>
      <c r="I4652" s="344" t="str">
        <f ca="1" t="shared" si="737"/>
        <v>湖北邮政转武汉农商行</v>
      </c>
      <c r="J4652" s="344" t="str">
        <f ca="1" t="shared" si="738"/>
        <v>转出他行或提现</v>
      </c>
      <c r="K4652" s="345">
        <f ca="1" t="shared" si="739"/>
        <v>0</v>
      </c>
      <c r="L4652" s="345">
        <f ca="1" t="shared" si="740"/>
        <v>200000</v>
      </c>
      <c r="M4652" s="345">
        <f ca="1" t="shared" si="741"/>
        <v>638024.45</v>
      </c>
      <c r="N4652" s="345">
        <f ca="1" t="shared" si="742"/>
        <v>0</v>
      </c>
    </row>
    <row r="4653" ht="14.25" hidden="1" spans="1:14">
      <c r="A4653" s="334">
        <f>档案!A4652</f>
        <v>0</v>
      </c>
      <c r="B4653" s="334">
        <f ca="1" t="shared" si="735"/>
        <v>1</v>
      </c>
      <c r="D4653" s="334">
        <f ca="1" t="shared" si="743"/>
        <v>27</v>
      </c>
      <c r="E4653" s="327">
        <f ca="1" t="shared" si="744"/>
        <v>121</v>
      </c>
      <c r="F4653" s="327" t="str">
        <f ca="1">VLOOKUP(D4653,档案!A:C,3,FALSE)</f>
        <v>湖北开明</v>
      </c>
      <c r="G4653" s="338" t="str">
        <f ca="1">VLOOKUP(D4653,档案!A:B,2,FALSE)</f>
        <v>邮政凤凰路支行</v>
      </c>
      <c r="H4653" s="328">
        <f ca="1" t="shared" si="736"/>
        <v>45716</v>
      </c>
      <c r="I4653" s="344" t="str">
        <f ca="1" t="shared" si="737"/>
        <v>批量代发湖北人员2025.1月人员工资</v>
      </c>
      <c r="J4653" s="344" t="str">
        <f ca="1" t="shared" si="738"/>
        <v>付日常费用</v>
      </c>
      <c r="K4653" s="345">
        <f ca="1" t="shared" si="739"/>
        <v>0</v>
      </c>
      <c r="L4653" s="345">
        <f ca="1" t="shared" si="740"/>
        <v>151489.25</v>
      </c>
      <c r="M4653" s="345">
        <f ca="1" t="shared" si="741"/>
        <v>486535.2</v>
      </c>
      <c r="N4653" s="345">
        <f ca="1" t="shared" si="742"/>
        <v>0</v>
      </c>
    </row>
    <row r="4654" ht="14.25" hidden="1" spans="1:14">
      <c r="A4654" s="334">
        <f>档案!A4653</f>
        <v>0</v>
      </c>
      <c r="B4654" s="334">
        <f ca="1" t="shared" si="735"/>
        <v>1</v>
      </c>
      <c r="D4654" s="334">
        <f ca="1" t="shared" si="743"/>
        <v>27</v>
      </c>
      <c r="E4654" s="327">
        <f ca="1" t="shared" si="744"/>
        <v>122</v>
      </c>
      <c r="F4654" s="327" t="str">
        <f ca="1">VLOOKUP(D4654,档案!A:C,3,FALSE)</f>
        <v>湖北开明</v>
      </c>
      <c r="G4654" s="338" t="str">
        <f ca="1">VLOOKUP(D4654,档案!A:B,2,FALSE)</f>
        <v>邮政凤凰路支行</v>
      </c>
      <c r="H4654" s="328">
        <f ca="1" t="shared" si="736"/>
        <v>45716</v>
      </c>
      <c r="I4654" s="344" t="str">
        <f ca="1" t="shared" si="737"/>
        <v>湖北邮政转武汉农商行</v>
      </c>
      <c r="J4654" s="344" t="str">
        <f ca="1" t="shared" si="738"/>
        <v>转出他行或提现</v>
      </c>
      <c r="K4654" s="345">
        <f ca="1" t="shared" si="739"/>
        <v>0</v>
      </c>
      <c r="L4654" s="345">
        <f ca="1" t="shared" si="740"/>
        <v>300000</v>
      </c>
      <c r="M4654" s="345">
        <f ca="1" t="shared" si="741"/>
        <v>186535.2</v>
      </c>
      <c r="N4654" s="345">
        <f ca="1" t="shared" si="742"/>
        <v>0</v>
      </c>
    </row>
    <row r="4655" ht="14.25" hidden="1" spans="1:14">
      <c r="A4655" s="334">
        <f>档案!A4654</f>
        <v>0</v>
      </c>
      <c r="B4655" s="334">
        <f ca="1" t="shared" si="735"/>
        <v>1</v>
      </c>
      <c r="D4655" s="334">
        <f ca="1" t="shared" si="743"/>
        <v>27</v>
      </c>
      <c r="E4655" s="327">
        <f ca="1" t="shared" si="744"/>
        <v>123</v>
      </c>
      <c r="F4655" s="327" t="str">
        <f ca="1">VLOOKUP(D4655,档案!A:C,3,FALSE)</f>
        <v>湖北开明</v>
      </c>
      <c r="G4655" s="338" t="str">
        <f ca="1">VLOOKUP(D4655,档案!A:B,2,FALSE)</f>
        <v>邮政凤凰路支行</v>
      </c>
      <c r="H4655" s="328">
        <f ca="1" t="shared" si="736"/>
        <v>45716</v>
      </c>
      <c r="I4655" s="344" t="str">
        <f ca="1" t="shared" si="737"/>
        <v>湖北邮政转武汉工行</v>
      </c>
      <c r="J4655" s="344" t="str">
        <f ca="1" t="shared" si="738"/>
        <v>转出他行或提现</v>
      </c>
      <c r="K4655" s="345">
        <f ca="1" t="shared" si="739"/>
        <v>0</v>
      </c>
      <c r="L4655" s="345">
        <f ca="1" t="shared" si="740"/>
        <v>156000</v>
      </c>
      <c r="M4655" s="345">
        <f ca="1" t="shared" si="741"/>
        <v>30535.2</v>
      </c>
      <c r="N4655" s="345">
        <f ca="1" t="shared" si="742"/>
        <v>0</v>
      </c>
    </row>
    <row r="4656" ht="14.25" hidden="1" spans="1:14">
      <c r="A4656" s="334">
        <f>档案!A4655</f>
        <v>0</v>
      </c>
      <c r="B4656" s="334">
        <f ca="1" t="shared" si="735"/>
        <v>1</v>
      </c>
      <c r="D4656" s="334">
        <f ca="1" t="shared" si="743"/>
        <v>27</v>
      </c>
      <c r="E4656" s="327">
        <f ca="1" t="shared" si="744"/>
        <v>124</v>
      </c>
      <c r="F4656" s="327" t="str">
        <f ca="1">VLOOKUP(D4656,档案!A:C,3,FALSE)</f>
        <v>湖北开明</v>
      </c>
      <c r="G4656" s="338" t="str">
        <f ca="1">VLOOKUP(D4656,档案!A:B,2,FALSE)</f>
        <v>邮政凤凰路支行</v>
      </c>
      <c r="H4656" s="328">
        <f ca="1" t="shared" si="736"/>
        <v>45716</v>
      </c>
      <c r="I4656" s="344" t="str">
        <f ca="1" t="shared" si="737"/>
        <v>湖北邮政转武汉彤烨中信</v>
      </c>
      <c r="J4656" s="344" t="str">
        <f ca="1" t="shared" si="738"/>
        <v>转出他行或提现</v>
      </c>
      <c r="K4656" s="345">
        <f ca="1" t="shared" si="739"/>
        <v>0</v>
      </c>
      <c r="L4656" s="345">
        <f ca="1" t="shared" si="740"/>
        <v>30000</v>
      </c>
      <c r="M4656" s="345">
        <f ca="1" t="shared" si="741"/>
        <v>535.199999999953</v>
      </c>
      <c r="N4656" s="345">
        <f ca="1" t="shared" si="742"/>
        <v>0</v>
      </c>
    </row>
    <row r="4657" ht="14.25" hidden="1" spans="1:14">
      <c r="A4657" s="334">
        <f>档案!A4656</f>
        <v>0</v>
      </c>
      <c r="B4657" s="334">
        <f ca="1" t="shared" si="735"/>
        <v>1</v>
      </c>
      <c r="D4657" s="334">
        <f ca="1" t="shared" si="743"/>
        <v>27</v>
      </c>
      <c r="E4657" s="327">
        <f ca="1" t="shared" si="744"/>
        <v>125</v>
      </c>
      <c r="F4657" s="327" t="str">
        <f ca="1">VLOOKUP(D4657,档案!A:C,3,FALSE)</f>
        <v>湖北开明</v>
      </c>
      <c r="G4657" s="338" t="str">
        <f ca="1">VLOOKUP(D4657,档案!A:B,2,FALSE)</f>
        <v>邮政凤凰路支行</v>
      </c>
      <c r="H4657" s="328">
        <f ca="1" t="shared" si="736"/>
        <v>45720</v>
      </c>
      <c r="I4657" s="344" t="str">
        <f ca="1" t="shared" si="737"/>
        <v>收到武汉农商行转款</v>
      </c>
      <c r="J4657" s="344" t="str">
        <f ca="1" t="shared" si="738"/>
        <v>他行转入或存现</v>
      </c>
      <c r="K4657" s="345">
        <f ca="1" t="shared" si="739"/>
        <v>100000</v>
      </c>
      <c r="L4657" s="345">
        <f ca="1" t="shared" si="740"/>
        <v>0</v>
      </c>
      <c r="M4657" s="345">
        <f ca="1" t="shared" si="741"/>
        <v>100535.2</v>
      </c>
      <c r="N4657" s="345">
        <f ca="1" t="shared" si="742"/>
        <v>0</v>
      </c>
    </row>
    <row r="4658" ht="14.25" hidden="1" spans="1:14">
      <c r="A4658" s="334">
        <f>档案!A4657</f>
        <v>0</v>
      </c>
      <c r="B4658" s="334">
        <f ca="1" t="shared" si="735"/>
        <v>1</v>
      </c>
      <c r="D4658" s="334">
        <f ca="1" t="shared" si="743"/>
        <v>27</v>
      </c>
      <c r="E4658" s="327">
        <f ca="1" t="shared" si="744"/>
        <v>126</v>
      </c>
      <c r="F4658" s="327" t="str">
        <f ca="1">VLOOKUP(D4658,档案!A:C,3,FALSE)</f>
        <v>湖北开明</v>
      </c>
      <c r="G4658" s="338" t="str">
        <f ca="1">VLOOKUP(D4658,档案!A:B,2,FALSE)</f>
        <v>邮政凤凰路支行</v>
      </c>
      <c r="H4658" s="328">
        <f ca="1" t="shared" si="736"/>
        <v>45720</v>
      </c>
      <c r="I4658" s="344" t="str">
        <f ca="1" t="shared" si="737"/>
        <v>生产部李权智报销厂内备货采购费--个人</v>
      </c>
      <c r="J4658" s="344" t="str">
        <f ca="1" t="shared" si="738"/>
        <v>项目成本</v>
      </c>
      <c r="K4658" s="345">
        <f ca="1" t="shared" si="739"/>
        <v>0</v>
      </c>
      <c r="L4658" s="345">
        <f ca="1" t="shared" si="740"/>
        <v>1160</v>
      </c>
      <c r="M4658" s="345">
        <f ca="1" t="shared" si="741"/>
        <v>99375.2</v>
      </c>
      <c r="N4658" s="345">
        <f ca="1" t="shared" si="742"/>
        <v>0</v>
      </c>
    </row>
    <row r="4659" ht="14.25" hidden="1" spans="1:14">
      <c r="A4659" s="334">
        <f>档案!A4658</f>
        <v>0</v>
      </c>
      <c r="B4659" s="334">
        <f ca="1" t="shared" si="735"/>
        <v>1</v>
      </c>
      <c r="D4659" s="334">
        <f ca="1" t="shared" si="743"/>
        <v>27</v>
      </c>
      <c r="E4659" s="327">
        <f ca="1" t="shared" si="744"/>
        <v>127</v>
      </c>
      <c r="F4659" s="327" t="str">
        <f ca="1">VLOOKUP(D4659,档案!A:C,3,FALSE)</f>
        <v>湖北开明</v>
      </c>
      <c r="G4659" s="338" t="str">
        <f ca="1">VLOOKUP(D4659,档案!A:B,2,FALSE)</f>
        <v>邮政凤凰路支行</v>
      </c>
      <c r="H4659" s="328">
        <f ca="1" t="shared" si="736"/>
        <v>45720</v>
      </c>
      <c r="I4659" s="344" t="str">
        <f ca="1" t="shared" si="737"/>
        <v>生产部李权智报销日照钢铁购买王森项目经理证--个人</v>
      </c>
      <c r="J4659" s="344" t="str">
        <f ca="1" t="shared" si="738"/>
        <v>项目成本</v>
      </c>
      <c r="K4659" s="345">
        <f ca="1" t="shared" si="739"/>
        <v>0</v>
      </c>
      <c r="L4659" s="345">
        <f ca="1" t="shared" si="740"/>
        <v>800</v>
      </c>
      <c r="M4659" s="345">
        <f ca="1" t="shared" si="741"/>
        <v>98575.2</v>
      </c>
      <c r="N4659" s="345">
        <f ca="1" t="shared" si="742"/>
        <v>0</v>
      </c>
    </row>
    <row r="4660" ht="14.25" hidden="1" spans="1:14">
      <c r="A4660" s="334">
        <f>档案!A4659</f>
        <v>0</v>
      </c>
      <c r="B4660" s="334">
        <f ca="1" t="shared" si="735"/>
        <v>1</v>
      </c>
      <c r="D4660" s="334">
        <f ca="1" t="shared" si="743"/>
        <v>27</v>
      </c>
      <c r="E4660" s="327">
        <f ca="1" t="shared" si="744"/>
        <v>128</v>
      </c>
      <c r="F4660" s="327" t="str">
        <f ca="1">VLOOKUP(D4660,档案!A:C,3,FALSE)</f>
        <v>湖北开明</v>
      </c>
      <c r="G4660" s="338" t="str">
        <f ca="1">VLOOKUP(D4660,档案!A:B,2,FALSE)</f>
        <v>邮政凤凰路支行</v>
      </c>
      <c r="H4660" s="328">
        <f ca="1" t="shared" si="736"/>
        <v>45720</v>
      </c>
      <c r="I4660" s="344" t="str">
        <f ca="1" t="shared" si="737"/>
        <v>生产部李权智报销2台平面磨的钢材材料--个人</v>
      </c>
      <c r="J4660" s="344" t="str">
        <f ca="1" t="shared" si="738"/>
        <v>项目成本</v>
      </c>
      <c r="K4660" s="345">
        <f ca="1" t="shared" si="739"/>
        <v>0</v>
      </c>
      <c r="L4660" s="345">
        <f ca="1" t="shared" si="740"/>
        <v>580</v>
      </c>
      <c r="M4660" s="345">
        <f ca="1" t="shared" si="741"/>
        <v>97995.2</v>
      </c>
      <c r="N4660" s="345">
        <f ca="1" t="shared" si="742"/>
        <v>0</v>
      </c>
    </row>
    <row r="4661" ht="14.25" hidden="1" spans="1:14">
      <c r="A4661" s="334">
        <f>档案!A4660</f>
        <v>0</v>
      </c>
      <c r="B4661" s="334">
        <f ca="1" t="shared" si="735"/>
        <v>1</v>
      </c>
      <c r="D4661" s="334">
        <f ca="1" t="shared" si="743"/>
        <v>27</v>
      </c>
      <c r="E4661" s="327">
        <f ca="1" t="shared" si="744"/>
        <v>129</v>
      </c>
      <c r="F4661" s="327" t="str">
        <f ca="1">VLOOKUP(D4661,档案!A:C,3,FALSE)</f>
        <v>湖北开明</v>
      </c>
      <c r="G4661" s="338" t="str">
        <f ca="1">VLOOKUP(D4661,档案!A:B,2,FALSE)</f>
        <v>邮政凤凰路支行</v>
      </c>
      <c r="H4661" s="328">
        <f ca="1" t="shared" si="736"/>
        <v>45720</v>
      </c>
      <c r="I4661" s="344" t="str">
        <f ca="1" t="shared" si="737"/>
        <v>生产部李权智报销中材亨达230打磨片2件采购费--个人</v>
      </c>
      <c r="J4661" s="344" t="str">
        <f ca="1" t="shared" si="738"/>
        <v>项目成本</v>
      </c>
      <c r="K4661" s="345">
        <f ca="1" t="shared" si="739"/>
        <v>0</v>
      </c>
      <c r="L4661" s="345">
        <f ca="1" t="shared" si="740"/>
        <v>1050</v>
      </c>
      <c r="M4661" s="345">
        <f ca="1" t="shared" si="741"/>
        <v>96945.2</v>
      </c>
      <c r="N4661" s="345">
        <f ca="1" t="shared" si="742"/>
        <v>0</v>
      </c>
    </row>
    <row r="4662" ht="14.25" hidden="1" spans="1:14">
      <c r="A4662" s="334">
        <f>档案!A4661</f>
        <v>0</v>
      </c>
      <c r="B4662" s="334">
        <f ca="1" t="shared" si="735"/>
        <v>1</v>
      </c>
      <c r="D4662" s="334">
        <f ca="1" t="shared" si="743"/>
        <v>27</v>
      </c>
      <c r="E4662" s="327">
        <f ca="1" t="shared" si="744"/>
        <v>130</v>
      </c>
      <c r="F4662" s="327" t="str">
        <f ca="1">VLOOKUP(D4662,档案!A:C,3,FALSE)</f>
        <v>湖北开明</v>
      </c>
      <c r="G4662" s="338" t="str">
        <f ca="1">VLOOKUP(D4662,档案!A:B,2,FALSE)</f>
        <v>邮政凤凰路支行</v>
      </c>
      <c r="H4662" s="328">
        <f ca="1" t="shared" si="736"/>
        <v>45720</v>
      </c>
      <c r="I4662" s="344" t="str">
        <f ca="1" t="shared" si="737"/>
        <v>生产部李权智报销2套平面磨材料平键及折弯费用--个人</v>
      </c>
      <c r="J4662" s="344" t="str">
        <f ca="1" t="shared" si="738"/>
        <v>项目成本</v>
      </c>
      <c r="K4662" s="345">
        <f ca="1" t="shared" si="739"/>
        <v>0</v>
      </c>
      <c r="L4662" s="345">
        <f ca="1" t="shared" si="740"/>
        <v>340</v>
      </c>
      <c r="M4662" s="345">
        <f ca="1" t="shared" si="741"/>
        <v>96605.2</v>
      </c>
      <c r="N4662" s="345">
        <f ca="1" t="shared" si="742"/>
        <v>0</v>
      </c>
    </row>
    <row r="4663" ht="14.25" hidden="1" spans="1:14">
      <c r="A4663" s="334">
        <f>档案!A4662</f>
        <v>0</v>
      </c>
      <c r="B4663" s="334">
        <f ca="1" t="shared" si="735"/>
        <v>1</v>
      </c>
      <c r="D4663" s="334">
        <f ca="1" t="shared" si="743"/>
        <v>27</v>
      </c>
      <c r="E4663" s="327">
        <f ca="1" t="shared" si="744"/>
        <v>131</v>
      </c>
      <c r="F4663" s="327" t="str">
        <f ca="1">VLOOKUP(D4663,档案!A:C,3,FALSE)</f>
        <v>湖北开明</v>
      </c>
      <c r="G4663" s="338" t="str">
        <f ca="1">VLOOKUP(D4663,档案!A:B,2,FALSE)</f>
        <v>邮政凤凰路支行</v>
      </c>
      <c r="H4663" s="328">
        <f ca="1" t="shared" si="736"/>
        <v>45720</v>
      </c>
      <c r="I4663" s="344" t="str">
        <f ca="1" t="shared" si="737"/>
        <v>生产部李权智报销湘潭瑞通现场3人喻志明、祝发权、夏敬文租电动车2.6-2.20期间费用--个人</v>
      </c>
      <c r="J4663" s="344" t="str">
        <f ca="1" t="shared" si="738"/>
        <v>项目成本</v>
      </c>
      <c r="K4663" s="345">
        <f ca="1" t="shared" si="739"/>
        <v>0</v>
      </c>
      <c r="L4663" s="345">
        <f ca="1" t="shared" si="740"/>
        <v>150</v>
      </c>
      <c r="M4663" s="345">
        <f ca="1" t="shared" si="741"/>
        <v>96455.2</v>
      </c>
      <c r="N4663" s="345">
        <f ca="1" t="shared" si="742"/>
        <v>0</v>
      </c>
    </row>
    <row r="4664" ht="14.25" hidden="1" spans="1:14">
      <c r="A4664" s="334">
        <f>档案!A4663</f>
        <v>0</v>
      </c>
      <c r="B4664" s="334">
        <f ca="1" t="shared" si="735"/>
        <v>1</v>
      </c>
      <c r="D4664" s="334">
        <f ca="1" t="shared" si="743"/>
        <v>27</v>
      </c>
      <c r="E4664" s="327">
        <f ca="1" t="shared" si="744"/>
        <v>132</v>
      </c>
      <c r="F4664" s="327" t="str">
        <f ca="1">VLOOKUP(D4664,档案!A:C,3,FALSE)</f>
        <v>湖北开明</v>
      </c>
      <c r="G4664" s="338" t="str">
        <f ca="1">VLOOKUP(D4664,档案!A:B,2,FALSE)</f>
        <v>邮政凤凰路支行</v>
      </c>
      <c r="H4664" s="328">
        <f ca="1" t="shared" si="736"/>
        <v>45720</v>
      </c>
      <c r="I4664" s="344" t="str">
        <f ca="1" t="shared" si="737"/>
        <v>生产部李权智用款黄冈亚东脚手架安全罚款，钢铁采购费付史遥旺--个人</v>
      </c>
      <c r="J4664" s="344" t="str">
        <f ca="1" t="shared" si="738"/>
        <v>项目成本</v>
      </c>
      <c r="K4664" s="345">
        <f ca="1" t="shared" si="739"/>
        <v>0</v>
      </c>
      <c r="L4664" s="345">
        <f ca="1" t="shared" si="740"/>
        <v>5986</v>
      </c>
      <c r="M4664" s="345">
        <f ca="1" t="shared" si="741"/>
        <v>90469.2</v>
      </c>
      <c r="N4664" s="345">
        <f ca="1" t="shared" si="742"/>
        <v>0</v>
      </c>
    </row>
    <row r="4665" ht="14.25" hidden="1" spans="1:14">
      <c r="A4665" s="334">
        <f>档案!A4664</f>
        <v>0</v>
      </c>
      <c r="B4665" s="334">
        <f ca="1" t="shared" si="735"/>
        <v>1</v>
      </c>
      <c r="D4665" s="334">
        <f ca="1" t="shared" si="743"/>
        <v>27</v>
      </c>
      <c r="E4665" s="327">
        <f ca="1" t="shared" si="744"/>
        <v>133</v>
      </c>
      <c r="F4665" s="327" t="str">
        <f ca="1">VLOOKUP(D4665,档案!A:C,3,FALSE)</f>
        <v>湖北开明</v>
      </c>
      <c r="G4665" s="338" t="str">
        <f ca="1">VLOOKUP(D4665,档案!A:B,2,FALSE)</f>
        <v>邮政凤凰路支行</v>
      </c>
      <c r="H4665" s="328">
        <f ca="1" t="shared" si="736"/>
        <v>45720</v>
      </c>
      <c r="I4665" s="344" t="str">
        <f ca="1" t="shared" si="737"/>
        <v>综合部蒋霞用款油卡充值付中国石化销售股份有限公司湖北鄂州石油分公司--公司</v>
      </c>
      <c r="J4665" s="344" t="str">
        <f ca="1" t="shared" si="738"/>
        <v>项目成本</v>
      </c>
      <c r="K4665" s="345">
        <f ca="1" t="shared" si="739"/>
        <v>0</v>
      </c>
      <c r="L4665" s="345">
        <f ca="1" t="shared" si="740"/>
        <v>26000</v>
      </c>
      <c r="M4665" s="345">
        <f ca="1" t="shared" si="741"/>
        <v>64469.2</v>
      </c>
      <c r="N4665" s="345">
        <f ca="1" t="shared" si="742"/>
        <v>0</v>
      </c>
    </row>
    <row r="4666" ht="14.25" hidden="1" spans="1:14">
      <c r="A4666" s="334">
        <f>档案!A4665</f>
        <v>0</v>
      </c>
      <c r="B4666" s="334">
        <f ca="1" t="shared" si="735"/>
        <v>1</v>
      </c>
      <c r="D4666" s="334">
        <f ca="1" t="shared" si="743"/>
        <v>27</v>
      </c>
      <c r="E4666" s="327">
        <f ca="1" t="shared" si="744"/>
        <v>134</v>
      </c>
      <c r="F4666" s="327" t="str">
        <f ca="1">VLOOKUP(D4666,档案!A:C,3,FALSE)</f>
        <v>湖北开明</v>
      </c>
      <c r="G4666" s="338" t="str">
        <f ca="1">VLOOKUP(D4666,档案!A:B,2,FALSE)</f>
        <v>邮政凤凰路支行</v>
      </c>
      <c r="H4666" s="328">
        <f ca="1" t="shared" si="736"/>
        <v>45720</v>
      </c>
      <c r="I4666" s="344" t="str">
        <f ca="1" t="shared" si="737"/>
        <v>批量代发湖北人员2025.1月人员生活费</v>
      </c>
      <c r="J4666" s="344" t="str">
        <f ca="1" t="shared" si="738"/>
        <v>付日常费用</v>
      </c>
      <c r="K4666" s="345">
        <f ca="1" t="shared" si="739"/>
        <v>0</v>
      </c>
      <c r="L4666" s="345">
        <f ca="1" t="shared" si="740"/>
        <v>13901</v>
      </c>
      <c r="M4666" s="345">
        <f ca="1" t="shared" si="741"/>
        <v>50568.2</v>
      </c>
      <c r="N4666" s="345">
        <f ca="1" t="shared" si="742"/>
        <v>0</v>
      </c>
    </row>
    <row r="4667" ht="14.25" hidden="1" spans="1:14">
      <c r="A4667" s="334">
        <f>档案!A4666</f>
        <v>0</v>
      </c>
      <c r="B4667" s="334">
        <f ca="1" t="shared" si="735"/>
        <v>1</v>
      </c>
      <c r="D4667" s="334">
        <f ca="1" t="shared" si="743"/>
        <v>27</v>
      </c>
      <c r="E4667" s="327">
        <f ca="1" t="shared" si="744"/>
        <v>135</v>
      </c>
      <c r="F4667" s="327" t="str">
        <f ca="1">VLOOKUP(D4667,档案!A:C,3,FALSE)</f>
        <v>湖北开明</v>
      </c>
      <c r="G4667" s="338" t="str">
        <f ca="1">VLOOKUP(D4667,档案!A:B,2,FALSE)</f>
        <v>邮政凤凰路支行</v>
      </c>
      <c r="H4667" s="328">
        <f ca="1" t="shared" si="736"/>
        <v>45721</v>
      </c>
      <c r="I4667" s="344" t="str">
        <f ca="1" t="shared" si="737"/>
        <v>生产部李权智用款山西铝业钢材采购费付原平市原平鑫泰物资经销部</v>
      </c>
      <c r="J4667" s="344" t="str">
        <f ca="1" t="shared" si="738"/>
        <v>项目成本</v>
      </c>
      <c r="K4667" s="345">
        <f ca="1" t="shared" si="739"/>
        <v>0</v>
      </c>
      <c r="L4667" s="345">
        <f ca="1" t="shared" si="740"/>
        <v>5650</v>
      </c>
      <c r="M4667" s="345">
        <f ca="1" t="shared" si="741"/>
        <v>44918.2</v>
      </c>
      <c r="N4667" s="345">
        <f ca="1" t="shared" si="742"/>
        <v>0</v>
      </c>
    </row>
    <row r="4668" ht="14.25" hidden="1" spans="1:14">
      <c r="A4668" s="334">
        <f>档案!A4667</f>
        <v>0</v>
      </c>
      <c r="B4668" s="334">
        <f ca="1" t="shared" si="735"/>
        <v>1</v>
      </c>
      <c r="D4668" s="334">
        <f ca="1" t="shared" si="743"/>
        <v>27</v>
      </c>
      <c r="E4668" s="327">
        <f ca="1" t="shared" si="744"/>
        <v>136</v>
      </c>
      <c r="F4668" s="327" t="str">
        <f ca="1">VLOOKUP(D4668,档案!A:C,3,FALSE)</f>
        <v>湖北开明</v>
      </c>
      <c r="G4668" s="338" t="str">
        <f ca="1">VLOOKUP(D4668,档案!A:B,2,FALSE)</f>
        <v>邮政凤凰路支行</v>
      </c>
      <c r="H4668" s="328">
        <f ca="1" t="shared" si="736"/>
        <v>45722</v>
      </c>
      <c r="I4668" s="344" t="str">
        <f ca="1" t="shared" si="737"/>
        <v>生产部李权智用款山西铝业钢材采购费付原平市原平鑫泰物资经销部（重新付款）</v>
      </c>
      <c r="J4668" s="344" t="str">
        <f ca="1" t="shared" si="738"/>
        <v>项目成本</v>
      </c>
      <c r="K4668" s="345">
        <f ca="1" t="shared" si="739"/>
        <v>0</v>
      </c>
      <c r="L4668" s="345">
        <f ca="1" t="shared" si="740"/>
        <v>5650</v>
      </c>
      <c r="M4668" s="345">
        <f ca="1" t="shared" si="741"/>
        <v>39268.2</v>
      </c>
      <c r="N4668" s="345">
        <f ca="1" t="shared" si="742"/>
        <v>0</v>
      </c>
    </row>
    <row r="4669" ht="14.25" hidden="1" spans="1:14">
      <c r="A4669" s="334">
        <f>档案!A4668</f>
        <v>0</v>
      </c>
      <c r="B4669" s="334">
        <f ca="1" t="shared" si="735"/>
        <v>1</v>
      </c>
      <c r="D4669" s="334">
        <f ca="1" t="shared" si="743"/>
        <v>27</v>
      </c>
      <c r="E4669" s="327">
        <f ca="1" t="shared" si="744"/>
        <v>137</v>
      </c>
      <c r="F4669" s="327" t="str">
        <f ca="1">VLOOKUP(D4669,档案!A:C,3,FALSE)</f>
        <v>湖北开明</v>
      </c>
      <c r="G4669" s="338" t="str">
        <f ca="1">VLOOKUP(D4669,档案!A:B,2,FALSE)</f>
        <v>邮政凤凰路支行</v>
      </c>
      <c r="H4669" s="328">
        <f ca="1" t="shared" si="736"/>
        <v>45723</v>
      </c>
      <c r="I4669" s="344" t="str">
        <f ca="1" t="shared" si="737"/>
        <v>生产部汪辉报销山西铝业体检费--个人</v>
      </c>
      <c r="J4669" s="344" t="str">
        <f ca="1" t="shared" si="738"/>
        <v>项目成本</v>
      </c>
      <c r="K4669" s="345">
        <f ca="1" t="shared" si="739"/>
        <v>0</v>
      </c>
      <c r="L4669" s="345">
        <f ca="1" t="shared" si="740"/>
        <v>224.95</v>
      </c>
      <c r="M4669" s="345">
        <f ca="1" t="shared" si="741"/>
        <v>39043.25</v>
      </c>
      <c r="N4669" s="345">
        <f ca="1" t="shared" si="742"/>
        <v>0</v>
      </c>
    </row>
    <row r="4670" ht="14.25" hidden="1" spans="1:14">
      <c r="A4670" s="334">
        <f>档案!A4669</f>
        <v>0</v>
      </c>
      <c r="B4670" s="334">
        <f ca="1" t="shared" si="735"/>
        <v>1</v>
      </c>
      <c r="D4670" s="334">
        <f ca="1" t="shared" si="743"/>
        <v>27</v>
      </c>
      <c r="E4670" s="327">
        <f ca="1" t="shared" si="744"/>
        <v>138</v>
      </c>
      <c r="F4670" s="327" t="str">
        <f ca="1">VLOOKUP(D4670,档案!A:C,3,FALSE)</f>
        <v>湖北开明</v>
      </c>
      <c r="G4670" s="338" t="str">
        <f ca="1">VLOOKUP(D4670,档案!A:B,2,FALSE)</f>
        <v>邮政凤凰路支行</v>
      </c>
      <c r="H4670" s="328">
        <f ca="1" t="shared" si="736"/>
        <v>45723</v>
      </c>
      <c r="I4670" s="344" t="str">
        <f ca="1" t="shared" si="737"/>
        <v>生产部李权智报销仓库申请红砂砖300片采购费--个人</v>
      </c>
      <c r="J4670" s="344" t="str">
        <f ca="1" t="shared" si="738"/>
        <v>项目成本</v>
      </c>
      <c r="K4670" s="345">
        <f ca="1" t="shared" si="739"/>
        <v>0</v>
      </c>
      <c r="L4670" s="345">
        <f ca="1" t="shared" si="740"/>
        <v>1920</v>
      </c>
      <c r="M4670" s="345">
        <f ca="1" t="shared" si="741"/>
        <v>37123.25</v>
      </c>
      <c r="N4670" s="345">
        <f ca="1" t="shared" si="742"/>
        <v>0</v>
      </c>
    </row>
    <row r="4671" ht="14.25" hidden="1" spans="1:14">
      <c r="A4671" s="334">
        <f>档案!A4670</f>
        <v>0</v>
      </c>
      <c r="B4671" s="334">
        <f ca="1" t="shared" si="735"/>
        <v>1</v>
      </c>
      <c r="D4671" s="334">
        <f ca="1" t="shared" si="743"/>
        <v>27</v>
      </c>
      <c r="E4671" s="327">
        <f ca="1" t="shared" si="744"/>
        <v>139</v>
      </c>
      <c r="F4671" s="327" t="str">
        <f ca="1">VLOOKUP(D4671,档案!A:C,3,FALSE)</f>
        <v>湖北开明</v>
      </c>
      <c r="G4671" s="338" t="str">
        <f ca="1">VLOOKUP(D4671,档案!A:B,2,FALSE)</f>
        <v>邮政凤凰路支行</v>
      </c>
      <c r="H4671" s="328">
        <f ca="1" t="shared" si="736"/>
        <v>45723</v>
      </c>
      <c r="I4671" s="344" t="str">
        <f ca="1" t="shared" si="737"/>
        <v>生产部饶凯报销山西铝业体检费--个人</v>
      </c>
      <c r="J4671" s="344" t="str">
        <f ca="1" t="shared" si="738"/>
        <v>项目成本</v>
      </c>
      <c r="K4671" s="345">
        <f ca="1" t="shared" si="739"/>
        <v>0</v>
      </c>
      <c r="L4671" s="345">
        <f ca="1" t="shared" si="740"/>
        <v>227</v>
      </c>
      <c r="M4671" s="345">
        <f ca="1" t="shared" si="741"/>
        <v>36896.25</v>
      </c>
      <c r="N4671" s="345">
        <f ca="1" t="shared" si="742"/>
        <v>0</v>
      </c>
    </row>
    <row r="4672" ht="14.25" hidden="1" spans="1:14">
      <c r="A4672" s="334">
        <f>档案!A4671</f>
        <v>0</v>
      </c>
      <c r="B4672" s="334">
        <f ca="1" t="shared" si="735"/>
        <v>1</v>
      </c>
      <c r="D4672" s="334">
        <f ca="1" t="shared" si="743"/>
        <v>27</v>
      </c>
      <c r="E4672" s="327">
        <f ca="1" t="shared" si="744"/>
        <v>140</v>
      </c>
      <c r="F4672" s="327" t="str">
        <f ca="1">VLOOKUP(D4672,档案!A:C,3,FALSE)</f>
        <v>湖北开明</v>
      </c>
      <c r="G4672" s="338" t="str">
        <f ca="1">VLOOKUP(D4672,档案!A:B,2,FALSE)</f>
        <v>邮政凤凰路支行</v>
      </c>
      <c r="H4672" s="328">
        <f ca="1" t="shared" si="736"/>
        <v>45723</v>
      </c>
      <c r="I4672" s="344" t="str">
        <f ca="1" t="shared" si="737"/>
        <v>生产部李权智报销汪辉峨胜转山西铝业火车票--个人</v>
      </c>
      <c r="J4672" s="344" t="str">
        <f ca="1" t="shared" si="738"/>
        <v>项目成本</v>
      </c>
      <c r="K4672" s="345">
        <f ca="1" t="shared" si="739"/>
        <v>0</v>
      </c>
      <c r="L4672" s="345">
        <f ca="1" t="shared" si="740"/>
        <v>349.5</v>
      </c>
      <c r="M4672" s="345">
        <f ca="1" t="shared" si="741"/>
        <v>36546.75</v>
      </c>
      <c r="N4672" s="345">
        <f ca="1" t="shared" si="742"/>
        <v>0</v>
      </c>
    </row>
    <row r="4673" ht="14.25" hidden="1" spans="1:14">
      <c r="A4673" s="334">
        <f>档案!A4672</f>
        <v>0</v>
      </c>
      <c r="B4673" s="334">
        <f ca="1" t="shared" si="735"/>
        <v>1</v>
      </c>
      <c r="D4673" s="334">
        <f ca="1" t="shared" si="743"/>
        <v>27</v>
      </c>
      <c r="E4673" s="327">
        <f ca="1" t="shared" si="744"/>
        <v>141</v>
      </c>
      <c r="F4673" s="327" t="str">
        <f ca="1">VLOOKUP(D4673,档案!A:C,3,FALSE)</f>
        <v>湖北开明</v>
      </c>
      <c r="G4673" s="338" t="str">
        <f ca="1">VLOOKUP(D4673,档案!A:B,2,FALSE)</f>
        <v>邮政凤凰路支行</v>
      </c>
      <c r="H4673" s="328">
        <f ca="1" t="shared" si="736"/>
        <v>45723</v>
      </c>
      <c r="I4673" s="344" t="str">
        <f ca="1" t="shared" si="737"/>
        <v>生产部李权智报销湘潭瑞通外协人员工资--个人</v>
      </c>
      <c r="J4673" s="344" t="str">
        <f ca="1" t="shared" si="738"/>
        <v>项目成本</v>
      </c>
      <c r="K4673" s="345">
        <f ca="1" t="shared" si="739"/>
        <v>0</v>
      </c>
      <c r="L4673" s="345">
        <f ca="1" t="shared" si="740"/>
        <v>200</v>
      </c>
      <c r="M4673" s="345">
        <f ca="1" t="shared" si="741"/>
        <v>36346.75</v>
      </c>
      <c r="N4673" s="345">
        <f ca="1" t="shared" si="742"/>
        <v>0</v>
      </c>
    </row>
    <row r="4674" ht="14.25" hidden="1" spans="1:14">
      <c r="A4674" s="334">
        <f>档案!A4673</f>
        <v>0</v>
      </c>
      <c r="B4674" s="334">
        <f ca="1" t="shared" si="735"/>
        <v>1</v>
      </c>
      <c r="D4674" s="334">
        <f ca="1" t="shared" si="743"/>
        <v>27</v>
      </c>
      <c r="E4674" s="327">
        <f ca="1" t="shared" si="744"/>
        <v>142</v>
      </c>
      <c r="F4674" s="327" t="str">
        <f ca="1">VLOOKUP(D4674,档案!A:C,3,FALSE)</f>
        <v>湖北开明</v>
      </c>
      <c r="G4674" s="338" t="str">
        <f ca="1">VLOOKUP(D4674,档案!A:B,2,FALSE)</f>
        <v>邮政凤凰路支行</v>
      </c>
      <c r="H4674" s="328">
        <f ca="1" t="shared" si="736"/>
        <v>45723</v>
      </c>
      <c r="I4674" s="344" t="str">
        <f ca="1" t="shared" si="737"/>
        <v>生产部李权智报销淄博工具转山西铝业物流费用--个人</v>
      </c>
      <c r="J4674" s="344" t="str">
        <f ca="1" t="shared" si="738"/>
        <v>项目成本</v>
      </c>
      <c r="K4674" s="345">
        <f ca="1" t="shared" si="739"/>
        <v>0</v>
      </c>
      <c r="L4674" s="345">
        <f ca="1" t="shared" si="740"/>
        <v>885</v>
      </c>
      <c r="M4674" s="345">
        <f ca="1" t="shared" si="741"/>
        <v>35461.75</v>
      </c>
      <c r="N4674" s="345">
        <f ca="1" t="shared" si="742"/>
        <v>0</v>
      </c>
    </row>
    <row r="4675" ht="14.25" hidden="1" spans="1:14">
      <c r="A4675" s="334">
        <f>档案!A4674</f>
        <v>0</v>
      </c>
      <c r="B4675" s="334">
        <f ca="1" t="shared" ref="B4675:B4738" si="745">COUNTA(INDIRECT("'"&amp;A4675&amp;"'!a:a"))</f>
        <v>1</v>
      </c>
      <c r="D4675" s="334">
        <f ca="1" t="shared" si="743"/>
        <v>27</v>
      </c>
      <c r="E4675" s="327">
        <f ca="1" t="shared" si="744"/>
        <v>143</v>
      </c>
      <c r="F4675" s="327" t="str">
        <f ca="1">VLOOKUP(D4675,档案!A:C,3,FALSE)</f>
        <v>湖北开明</v>
      </c>
      <c r="G4675" s="338" t="str">
        <f ca="1">VLOOKUP(D4675,档案!A:B,2,FALSE)</f>
        <v>邮政凤凰路支行</v>
      </c>
      <c r="H4675" s="328">
        <f ca="1" t="shared" ref="H4675:H4738" si="746">INDEX(INDIRECT("'"&amp;$D4675&amp;"'!A:g"),$E4675,COLUMN()-7)</f>
        <v>45723</v>
      </c>
      <c r="I4675" s="344" t="str">
        <f ca="1" t="shared" ref="I4675:I4738" si="747">INDEX(INDIRECT("'"&amp;$D4675&amp;"'!A:g"),$E4675,COLUMN()-7)</f>
        <v>生产部饶凯报销山西铝业3.4-3.5交通费--个人</v>
      </c>
      <c r="J4675" s="344" t="str">
        <f ca="1" t="shared" ref="J4675:J4738" si="748">INDEX(INDIRECT("'"&amp;$D4675&amp;"'!A:g"),$E4675,COLUMN()-7)</f>
        <v>项目成本</v>
      </c>
      <c r="K4675" s="345">
        <f ca="1" t="shared" ref="K4675:K4738" si="749">INDEX(INDIRECT("'"&amp;$D4675&amp;"'!A:g"),$E4675,COLUMN()-7)</f>
        <v>0</v>
      </c>
      <c r="L4675" s="345">
        <f ca="1" t="shared" ref="L4675:L4738" si="750">INDEX(INDIRECT("'"&amp;$D4675&amp;"'!A:g"),$E4675,COLUMN()-7)</f>
        <v>379.5</v>
      </c>
      <c r="M4675" s="345">
        <f ca="1" t="shared" ref="M4675:M4738" si="751">INDEX(INDIRECT("'"&amp;$D4675&amp;"'!A:g"),$E4675,COLUMN()-7)</f>
        <v>35082.25</v>
      </c>
      <c r="N4675" s="345">
        <f ca="1" t="shared" ref="N4675:N4738" si="752">INDEX(INDIRECT("'"&amp;$D4675&amp;"'!A:g"),$E4675,COLUMN()-7)</f>
        <v>0</v>
      </c>
    </row>
    <row r="4676" ht="14.25" hidden="1" spans="1:14">
      <c r="A4676" s="334">
        <f>档案!A4675</f>
        <v>0</v>
      </c>
      <c r="B4676" s="334">
        <f ca="1" t="shared" si="745"/>
        <v>1</v>
      </c>
      <c r="D4676" s="334">
        <f ca="1" t="shared" ref="D4676:D4739" si="753">IF(E4675&gt;=VLOOKUP(D4675,A:B,2,FALSE),D4675+1,D4675)</f>
        <v>27</v>
      </c>
      <c r="E4676" s="327">
        <f ca="1" t="shared" ref="E4676:E4739" si="754">IF(E4675&gt;=VLOOKUP(D4675,A:B,2,FALSE),3,E4675+1)</f>
        <v>144</v>
      </c>
      <c r="F4676" s="327" t="str">
        <f ca="1">VLOOKUP(D4676,档案!A:C,3,FALSE)</f>
        <v>湖北开明</v>
      </c>
      <c r="G4676" s="338" t="str">
        <f ca="1">VLOOKUP(D4676,档案!A:B,2,FALSE)</f>
        <v>邮政凤凰路支行</v>
      </c>
      <c r="H4676" s="328">
        <f ca="1" t="shared" si="746"/>
        <v>45723</v>
      </c>
      <c r="I4676" s="344" t="str">
        <f ca="1" t="shared" si="747"/>
        <v>生产部马全花报销青海发投民乐村2025.2月电费--个人</v>
      </c>
      <c r="J4676" s="344" t="str">
        <f ca="1" t="shared" si="748"/>
        <v>项目成本</v>
      </c>
      <c r="K4676" s="345">
        <f ca="1" t="shared" si="749"/>
        <v>0</v>
      </c>
      <c r="L4676" s="345">
        <f ca="1" t="shared" si="750"/>
        <v>614.37</v>
      </c>
      <c r="M4676" s="345">
        <f ca="1" t="shared" si="751"/>
        <v>34467.88</v>
      </c>
      <c r="N4676" s="345">
        <f ca="1" t="shared" si="752"/>
        <v>0</v>
      </c>
    </row>
    <row r="4677" ht="14.25" hidden="1" spans="1:14">
      <c r="A4677" s="334">
        <f>档案!A4676</f>
        <v>0</v>
      </c>
      <c r="B4677" s="334">
        <f ca="1" t="shared" si="745"/>
        <v>1</v>
      </c>
      <c r="D4677" s="334">
        <f ca="1" t="shared" si="753"/>
        <v>27</v>
      </c>
      <c r="E4677" s="327">
        <f ca="1" t="shared" si="754"/>
        <v>145</v>
      </c>
      <c r="F4677" s="327" t="str">
        <f ca="1">VLOOKUP(D4677,档案!A:C,3,FALSE)</f>
        <v>湖北开明</v>
      </c>
      <c r="G4677" s="338" t="str">
        <f ca="1">VLOOKUP(D4677,档案!A:B,2,FALSE)</f>
        <v>邮政凤凰路支行</v>
      </c>
      <c r="H4677" s="328">
        <f ca="1" t="shared" si="746"/>
        <v>45723</v>
      </c>
      <c r="I4677" s="344" t="str">
        <f ca="1" t="shared" si="747"/>
        <v>生产部李权智报销山西铝业包兴现场协调购买一条烟190元--个人</v>
      </c>
      <c r="J4677" s="344" t="str">
        <f ca="1" t="shared" si="748"/>
        <v>项目成本</v>
      </c>
      <c r="K4677" s="345">
        <f ca="1" t="shared" si="749"/>
        <v>0</v>
      </c>
      <c r="L4677" s="345">
        <f ca="1" t="shared" si="750"/>
        <v>190</v>
      </c>
      <c r="M4677" s="345">
        <f ca="1" t="shared" si="751"/>
        <v>34277.88</v>
      </c>
      <c r="N4677" s="345">
        <f ca="1" t="shared" si="752"/>
        <v>0</v>
      </c>
    </row>
    <row r="4678" ht="14.25" hidden="1" spans="1:14">
      <c r="A4678" s="334">
        <f>档案!A4677</f>
        <v>0</v>
      </c>
      <c r="B4678" s="334">
        <f ca="1" t="shared" si="745"/>
        <v>1</v>
      </c>
      <c r="D4678" s="334">
        <f ca="1" t="shared" si="753"/>
        <v>27</v>
      </c>
      <c r="E4678" s="327">
        <f ca="1" t="shared" si="754"/>
        <v>146</v>
      </c>
      <c r="F4678" s="327" t="str">
        <f ca="1">VLOOKUP(D4678,档案!A:C,3,FALSE)</f>
        <v>湖北开明</v>
      </c>
      <c r="G4678" s="338" t="str">
        <f ca="1">VLOOKUP(D4678,档案!A:B,2,FALSE)</f>
        <v>邮政凤凰路支行</v>
      </c>
      <c r="H4678" s="328">
        <f ca="1" t="shared" si="746"/>
        <v>45723</v>
      </c>
      <c r="I4678" s="344" t="str">
        <f ca="1" t="shared" si="747"/>
        <v>生产部李权智报销湘潭钢铁和山西铝业网上招聘安全员，充值会员--个人</v>
      </c>
      <c r="J4678" s="344" t="str">
        <f ca="1" t="shared" si="748"/>
        <v>项目成本</v>
      </c>
      <c r="K4678" s="345">
        <f ca="1" t="shared" si="749"/>
        <v>0</v>
      </c>
      <c r="L4678" s="345">
        <f ca="1" t="shared" si="750"/>
        <v>29</v>
      </c>
      <c r="M4678" s="345">
        <f ca="1" t="shared" si="751"/>
        <v>34248.88</v>
      </c>
      <c r="N4678" s="345">
        <f ca="1" t="shared" si="752"/>
        <v>0</v>
      </c>
    </row>
    <row r="4679" ht="14.25" hidden="1" spans="1:14">
      <c r="A4679" s="334">
        <f>档案!A4678</f>
        <v>0</v>
      </c>
      <c r="B4679" s="334">
        <f ca="1" t="shared" si="745"/>
        <v>1</v>
      </c>
      <c r="D4679" s="334">
        <f ca="1" t="shared" si="753"/>
        <v>27</v>
      </c>
      <c r="E4679" s="327">
        <f ca="1" t="shared" si="754"/>
        <v>147</v>
      </c>
      <c r="F4679" s="327" t="str">
        <f ca="1">VLOOKUP(D4679,档案!A:C,3,FALSE)</f>
        <v>湖北开明</v>
      </c>
      <c r="G4679" s="338" t="str">
        <f ca="1">VLOOKUP(D4679,档案!A:B,2,FALSE)</f>
        <v>邮政凤凰路支行</v>
      </c>
      <c r="H4679" s="328">
        <f ca="1" t="shared" si="746"/>
        <v>45723</v>
      </c>
      <c r="I4679" s="344" t="str">
        <f ca="1" t="shared" si="747"/>
        <v>生产部李权智报销采购试用磨石德邦到付--个人</v>
      </c>
      <c r="J4679" s="344" t="str">
        <f ca="1" t="shared" si="748"/>
        <v>项目成本</v>
      </c>
      <c r="K4679" s="345">
        <f ca="1" t="shared" si="749"/>
        <v>0</v>
      </c>
      <c r="L4679" s="345">
        <f ca="1" t="shared" si="750"/>
        <v>23</v>
      </c>
      <c r="M4679" s="345">
        <f ca="1" t="shared" si="751"/>
        <v>34225.88</v>
      </c>
      <c r="N4679" s="345">
        <f ca="1" t="shared" si="752"/>
        <v>0</v>
      </c>
    </row>
    <row r="4680" ht="14.25" hidden="1" spans="1:14">
      <c r="A4680" s="334">
        <f>档案!A4679</f>
        <v>0</v>
      </c>
      <c r="B4680" s="334">
        <f ca="1" t="shared" si="745"/>
        <v>1</v>
      </c>
      <c r="D4680" s="334">
        <f ca="1" t="shared" si="753"/>
        <v>27</v>
      </c>
      <c r="E4680" s="327">
        <f ca="1" t="shared" si="754"/>
        <v>148</v>
      </c>
      <c r="F4680" s="327" t="str">
        <f ca="1">VLOOKUP(D4680,档案!A:C,3,FALSE)</f>
        <v>湖北开明</v>
      </c>
      <c r="G4680" s="338" t="str">
        <f ca="1">VLOOKUP(D4680,档案!A:B,2,FALSE)</f>
        <v>邮政凤凰路支行</v>
      </c>
      <c r="H4680" s="328">
        <f ca="1" t="shared" si="746"/>
        <v>45723</v>
      </c>
      <c r="I4680" s="344" t="str">
        <f ca="1" t="shared" si="747"/>
        <v>生产部李权智报销宁都县赣锋锂业工期具发货回厂物流费--个人</v>
      </c>
      <c r="J4680" s="344" t="str">
        <f ca="1" t="shared" si="748"/>
        <v>项目成本</v>
      </c>
      <c r="K4680" s="345">
        <f ca="1" t="shared" si="749"/>
        <v>0</v>
      </c>
      <c r="L4680" s="345">
        <f ca="1" t="shared" si="750"/>
        <v>1531</v>
      </c>
      <c r="M4680" s="345">
        <f ca="1" t="shared" si="751"/>
        <v>32694.88</v>
      </c>
      <c r="N4680" s="345">
        <f ca="1" t="shared" si="752"/>
        <v>0</v>
      </c>
    </row>
    <row r="4681" ht="14.25" hidden="1" spans="1:14">
      <c r="A4681" s="334">
        <f>档案!A4680</f>
        <v>0</v>
      </c>
      <c r="B4681" s="334">
        <f ca="1" t="shared" si="745"/>
        <v>1</v>
      </c>
      <c r="D4681" s="334">
        <f ca="1" t="shared" si="753"/>
        <v>27</v>
      </c>
      <c r="E4681" s="327">
        <f ca="1" t="shared" si="754"/>
        <v>149</v>
      </c>
      <c r="F4681" s="327" t="str">
        <f ca="1">VLOOKUP(D4681,档案!A:C,3,FALSE)</f>
        <v>湖北开明</v>
      </c>
      <c r="G4681" s="338" t="str">
        <f ca="1">VLOOKUP(D4681,档案!A:B,2,FALSE)</f>
        <v>邮政凤凰路支行</v>
      </c>
      <c r="H4681" s="328">
        <f ca="1" t="shared" si="746"/>
        <v>45723</v>
      </c>
      <c r="I4681" s="344" t="str">
        <f ca="1" t="shared" si="747"/>
        <v>生产部余永昕报销2.26-2.27日照钢铁交通费--个人</v>
      </c>
      <c r="J4681" s="344" t="str">
        <f ca="1" t="shared" si="748"/>
        <v>项目成本</v>
      </c>
      <c r="K4681" s="345">
        <f ca="1" t="shared" si="749"/>
        <v>0</v>
      </c>
      <c r="L4681" s="345">
        <f ca="1" t="shared" si="750"/>
        <v>207.3</v>
      </c>
      <c r="M4681" s="345">
        <f ca="1" t="shared" si="751"/>
        <v>32487.58</v>
      </c>
      <c r="N4681" s="345">
        <f ca="1" t="shared" si="752"/>
        <v>0</v>
      </c>
    </row>
    <row r="4682" ht="14.25" hidden="1" spans="1:14">
      <c r="A4682" s="334">
        <f>档案!A4681</f>
        <v>0</v>
      </c>
      <c r="B4682" s="334">
        <f ca="1" t="shared" si="745"/>
        <v>1</v>
      </c>
      <c r="D4682" s="334">
        <f ca="1" t="shared" si="753"/>
        <v>27</v>
      </c>
      <c r="E4682" s="327">
        <f ca="1" t="shared" si="754"/>
        <v>150</v>
      </c>
      <c r="F4682" s="327" t="str">
        <f ca="1">VLOOKUP(D4682,档案!A:C,3,FALSE)</f>
        <v>湖北开明</v>
      </c>
      <c r="G4682" s="338" t="str">
        <f ca="1">VLOOKUP(D4682,档案!A:B,2,FALSE)</f>
        <v>邮政凤凰路支行</v>
      </c>
      <c r="H4682" s="328">
        <f ca="1" t="shared" si="746"/>
        <v>45723</v>
      </c>
      <c r="I4682" s="344" t="str">
        <f ca="1" t="shared" si="747"/>
        <v>生产部山玉英报销2.21-2.24青海发投招待费--个人</v>
      </c>
      <c r="J4682" s="344" t="str">
        <f ca="1" t="shared" si="748"/>
        <v>项目成本</v>
      </c>
      <c r="K4682" s="345">
        <f ca="1" t="shared" si="749"/>
        <v>0</v>
      </c>
      <c r="L4682" s="345">
        <f ca="1" t="shared" si="750"/>
        <v>3957</v>
      </c>
      <c r="M4682" s="345">
        <f ca="1" t="shared" si="751"/>
        <v>28530.58</v>
      </c>
      <c r="N4682" s="345">
        <f ca="1" t="shared" si="752"/>
        <v>0</v>
      </c>
    </row>
    <row r="4683" ht="14.25" hidden="1" spans="1:14">
      <c r="A4683" s="334">
        <f>档案!A4682</f>
        <v>0</v>
      </c>
      <c r="B4683" s="334">
        <f ca="1" t="shared" si="745"/>
        <v>1</v>
      </c>
      <c r="D4683" s="334">
        <f ca="1" t="shared" si="753"/>
        <v>27</v>
      </c>
      <c r="E4683" s="327">
        <f ca="1" t="shared" si="754"/>
        <v>151</v>
      </c>
      <c r="F4683" s="327" t="str">
        <f ca="1">VLOOKUP(D4683,档案!A:C,3,FALSE)</f>
        <v>湖北开明</v>
      </c>
      <c r="G4683" s="338" t="str">
        <f ca="1">VLOOKUP(D4683,档案!A:B,2,FALSE)</f>
        <v>邮政凤凰路支行</v>
      </c>
      <c r="H4683" s="328">
        <f ca="1" t="shared" si="746"/>
        <v>45723</v>
      </c>
      <c r="I4683" s="344" t="str">
        <f ca="1" t="shared" si="747"/>
        <v>生产部汪辉报销2.21从葛店开发区坐车去峨眉山峨胜水泥厂交通费--个人</v>
      </c>
      <c r="J4683" s="344" t="str">
        <f ca="1" t="shared" si="748"/>
        <v>项目成本</v>
      </c>
      <c r="K4683" s="345">
        <f ca="1" t="shared" si="749"/>
        <v>0</v>
      </c>
      <c r="L4683" s="345">
        <f ca="1" t="shared" si="750"/>
        <v>480</v>
      </c>
      <c r="M4683" s="345">
        <f ca="1" t="shared" si="751"/>
        <v>28050.58</v>
      </c>
      <c r="N4683" s="345">
        <f ca="1" t="shared" si="752"/>
        <v>0</v>
      </c>
    </row>
    <row r="4684" ht="14.25" hidden="1" spans="1:14">
      <c r="A4684" s="334">
        <f>档案!A4683</f>
        <v>0</v>
      </c>
      <c r="B4684" s="334">
        <f ca="1" t="shared" si="745"/>
        <v>1</v>
      </c>
      <c r="D4684" s="334">
        <f ca="1" t="shared" si="753"/>
        <v>27</v>
      </c>
      <c r="E4684" s="327">
        <f ca="1" t="shared" si="754"/>
        <v>152</v>
      </c>
      <c r="F4684" s="327" t="str">
        <f ca="1">VLOOKUP(D4684,档案!A:C,3,FALSE)</f>
        <v>湖北开明</v>
      </c>
      <c r="G4684" s="338" t="str">
        <f ca="1">VLOOKUP(D4684,档案!A:B,2,FALSE)</f>
        <v>邮政凤凰路支行</v>
      </c>
      <c r="H4684" s="328">
        <f ca="1" t="shared" si="746"/>
        <v>45723</v>
      </c>
      <c r="I4684" s="344" t="str">
        <f ca="1" t="shared" si="747"/>
        <v>生产部余永昕报销2.14-2.15江苏永钢交通费--个人</v>
      </c>
      <c r="J4684" s="344" t="str">
        <f ca="1" t="shared" si="748"/>
        <v>项目成本</v>
      </c>
      <c r="K4684" s="345">
        <f ca="1" t="shared" si="749"/>
        <v>0</v>
      </c>
      <c r="L4684" s="345">
        <f ca="1" t="shared" si="750"/>
        <v>455.5</v>
      </c>
      <c r="M4684" s="345">
        <f ca="1" t="shared" si="751"/>
        <v>27595.08</v>
      </c>
      <c r="N4684" s="345">
        <f ca="1" t="shared" si="752"/>
        <v>0</v>
      </c>
    </row>
    <row r="4685" ht="14.25" hidden="1" spans="1:14">
      <c r="A4685" s="334">
        <f>档案!A4684</f>
        <v>0</v>
      </c>
      <c r="B4685" s="334">
        <f ca="1" t="shared" si="745"/>
        <v>1</v>
      </c>
      <c r="D4685" s="334">
        <f ca="1" t="shared" si="753"/>
        <v>27</v>
      </c>
      <c r="E4685" s="327">
        <f ca="1" t="shared" si="754"/>
        <v>153</v>
      </c>
      <c r="F4685" s="327" t="str">
        <f ca="1">VLOOKUP(D4685,档案!A:C,3,FALSE)</f>
        <v>湖北开明</v>
      </c>
      <c r="G4685" s="338" t="str">
        <f ca="1">VLOOKUP(D4685,档案!A:B,2,FALSE)</f>
        <v>邮政凤凰路支行</v>
      </c>
      <c r="H4685" s="328">
        <f ca="1" t="shared" si="746"/>
        <v>45723</v>
      </c>
      <c r="I4685" s="344" t="str">
        <f ca="1" t="shared" si="747"/>
        <v>生产部余永昕报销2.8-2.10山西铝业交通费--个人</v>
      </c>
      <c r="J4685" s="344" t="str">
        <f ca="1" t="shared" si="748"/>
        <v>项目成本</v>
      </c>
      <c r="K4685" s="345">
        <f ca="1" t="shared" si="749"/>
        <v>0</v>
      </c>
      <c r="L4685" s="345">
        <f ca="1" t="shared" si="750"/>
        <v>348</v>
      </c>
      <c r="M4685" s="345">
        <f ca="1" t="shared" si="751"/>
        <v>27247.08</v>
      </c>
      <c r="N4685" s="345">
        <f ca="1" t="shared" si="752"/>
        <v>0</v>
      </c>
    </row>
    <row r="4686" ht="14.25" hidden="1" spans="1:14">
      <c r="A4686" s="334">
        <f>档案!A4685</f>
        <v>0</v>
      </c>
      <c r="B4686" s="334">
        <f ca="1" t="shared" si="745"/>
        <v>1</v>
      </c>
      <c r="D4686" s="334">
        <f ca="1" t="shared" si="753"/>
        <v>27</v>
      </c>
      <c r="E4686" s="327">
        <f ca="1" t="shared" si="754"/>
        <v>154</v>
      </c>
      <c r="F4686" s="327" t="str">
        <f ca="1">VLOOKUP(D4686,档案!A:C,3,FALSE)</f>
        <v>湖北开明</v>
      </c>
      <c r="G4686" s="338" t="str">
        <f ca="1">VLOOKUP(D4686,档案!A:B,2,FALSE)</f>
        <v>邮政凤凰路支行</v>
      </c>
      <c r="H4686" s="328">
        <f ca="1" t="shared" si="746"/>
        <v>45723</v>
      </c>
      <c r="I4686" s="344" t="str">
        <f ca="1" t="shared" si="747"/>
        <v>生产部林维报销日照钢铁钢板采购费（代张凯华付款）--个人</v>
      </c>
      <c r="J4686" s="344" t="str">
        <f ca="1" t="shared" si="748"/>
        <v>项目成本</v>
      </c>
      <c r="K4686" s="345">
        <f ca="1" t="shared" si="749"/>
        <v>0</v>
      </c>
      <c r="L4686" s="345">
        <f ca="1" t="shared" si="750"/>
        <v>450</v>
      </c>
      <c r="M4686" s="345">
        <f ca="1" t="shared" si="751"/>
        <v>26797.08</v>
      </c>
      <c r="N4686" s="345">
        <f ca="1" t="shared" si="752"/>
        <v>0</v>
      </c>
    </row>
    <row r="4687" ht="14.25" hidden="1" spans="1:14">
      <c r="A4687" s="334">
        <f>档案!A4686</f>
        <v>0</v>
      </c>
      <c r="B4687" s="334">
        <f ca="1" t="shared" si="745"/>
        <v>1</v>
      </c>
      <c r="D4687" s="334">
        <f ca="1" t="shared" si="753"/>
        <v>27</v>
      </c>
      <c r="E4687" s="327">
        <f ca="1" t="shared" si="754"/>
        <v>155</v>
      </c>
      <c r="F4687" s="327" t="str">
        <f ca="1">VLOOKUP(D4687,档案!A:C,3,FALSE)</f>
        <v>湖北开明</v>
      </c>
      <c r="G4687" s="338" t="str">
        <f ca="1">VLOOKUP(D4687,档案!A:B,2,FALSE)</f>
        <v>邮政凤凰路支行</v>
      </c>
      <c r="H4687" s="328">
        <f ca="1" t="shared" si="746"/>
        <v>45730</v>
      </c>
      <c r="I4687" s="344" t="str">
        <f ca="1" t="shared" si="747"/>
        <v>生产部李权智报销湘潭瑞通现场等离子切割机维修费--个人</v>
      </c>
      <c r="J4687" s="344" t="str">
        <f ca="1" t="shared" si="748"/>
        <v>项目成本</v>
      </c>
      <c r="K4687" s="345">
        <f ca="1" t="shared" si="749"/>
        <v>0</v>
      </c>
      <c r="L4687" s="345">
        <f ca="1" t="shared" si="750"/>
        <v>150</v>
      </c>
      <c r="M4687" s="345">
        <f ca="1" t="shared" si="751"/>
        <v>26647.08</v>
      </c>
      <c r="N4687" s="345">
        <f ca="1" t="shared" si="752"/>
        <v>0</v>
      </c>
    </row>
    <row r="4688" ht="14.25" hidden="1" spans="1:14">
      <c r="A4688" s="334">
        <f>档案!A4687</f>
        <v>0</v>
      </c>
      <c r="B4688" s="334">
        <f ca="1" t="shared" si="745"/>
        <v>1</v>
      </c>
      <c r="D4688" s="334">
        <f ca="1" t="shared" si="753"/>
        <v>27</v>
      </c>
      <c r="E4688" s="327">
        <f ca="1" t="shared" si="754"/>
        <v>156</v>
      </c>
      <c r="F4688" s="327" t="str">
        <f ca="1">VLOOKUP(D4688,档案!A:C,3,FALSE)</f>
        <v>湖北开明</v>
      </c>
      <c r="G4688" s="338" t="str">
        <f ca="1">VLOOKUP(D4688,档案!A:B,2,FALSE)</f>
        <v>邮政凤凰路支行</v>
      </c>
      <c r="H4688" s="328">
        <f ca="1" t="shared" si="746"/>
        <v>45730</v>
      </c>
      <c r="I4688" s="344" t="str">
        <f ca="1" t="shared" si="747"/>
        <v>生产部李权智报销山西铝业工具进场费--个人</v>
      </c>
      <c r="J4688" s="344" t="str">
        <f ca="1" t="shared" si="748"/>
        <v>项目成本</v>
      </c>
      <c r="K4688" s="345">
        <f ca="1" t="shared" si="749"/>
        <v>0</v>
      </c>
      <c r="L4688" s="345">
        <f ca="1" t="shared" si="750"/>
        <v>100</v>
      </c>
      <c r="M4688" s="345">
        <f ca="1" t="shared" si="751"/>
        <v>26547.08</v>
      </c>
      <c r="N4688" s="345">
        <f ca="1" t="shared" si="752"/>
        <v>0</v>
      </c>
    </row>
    <row r="4689" ht="14.25" hidden="1" spans="1:14">
      <c r="A4689" s="334">
        <f>档案!A4688</f>
        <v>0</v>
      </c>
      <c r="B4689" s="334">
        <f ca="1" t="shared" si="745"/>
        <v>1</v>
      </c>
      <c r="D4689" s="334">
        <f ca="1" t="shared" si="753"/>
        <v>27</v>
      </c>
      <c r="E4689" s="327">
        <f ca="1" t="shared" si="754"/>
        <v>157</v>
      </c>
      <c r="F4689" s="327" t="str">
        <f ca="1">VLOOKUP(D4689,档案!A:C,3,FALSE)</f>
        <v>湖北开明</v>
      </c>
      <c r="G4689" s="338" t="str">
        <f ca="1">VLOOKUP(D4689,档案!A:B,2,FALSE)</f>
        <v>邮政凤凰路支行</v>
      </c>
      <c r="H4689" s="328">
        <f ca="1" t="shared" si="746"/>
        <v>45730</v>
      </c>
      <c r="I4689" s="344" t="str">
        <f ca="1" t="shared" si="747"/>
        <v>生产部杜继红报销2.11-2.19日照钢铁调窑交通费--个人</v>
      </c>
      <c r="J4689" s="344" t="str">
        <f ca="1" t="shared" si="748"/>
        <v>项目成本</v>
      </c>
      <c r="K4689" s="345">
        <f ca="1" t="shared" si="749"/>
        <v>0</v>
      </c>
      <c r="L4689" s="345">
        <f ca="1" t="shared" si="750"/>
        <v>327</v>
      </c>
      <c r="M4689" s="345">
        <f ca="1" t="shared" si="751"/>
        <v>26220.08</v>
      </c>
      <c r="N4689" s="345">
        <f ca="1" t="shared" si="752"/>
        <v>0</v>
      </c>
    </row>
    <row r="4690" ht="14.25" hidden="1" spans="1:14">
      <c r="A4690" s="334">
        <f>档案!A4689</f>
        <v>0</v>
      </c>
      <c r="B4690" s="334">
        <f ca="1" t="shared" si="745"/>
        <v>1</v>
      </c>
      <c r="D4690" s="334">
        <f ca="1" t="shared" si="753"/>
        <v>27</v>
      </c>
      <c r="E4690" s="327">
        <f ca="1" t="shared" si="754"/>
        <v>158</v>
      </c>
      <c r="F4690" s="327" t="str">
        <f ca="1">VLOOKUP(D4690,档案!A:C,3,FALSE)</f>
        <v>湖北开明</v>
      </c>
      <c r="G4690" s="338" t="str">
        <f ca="1">VLOOKUP(D4690,档案!A:B,2,FALSE)</f>
        <v>邮政凤凰路支行</v>
      </c>
      <c r="H4690" s="328">
        <f ca="1" t="shared" si="746"/>
        <v>45730</v>
      </c>
      <c r="I4690" s="344" t="str">
        <f ca="1" t="shared" si="747"/>
        <v>生产部李权智报销辽宁银盛气体采购费--个人</v>
      </c>
      <c r="J4690" s="344" t="str">
        <f ca="1" t="shared" si="748"/>
        <v>项目成本</v>
      </c>
      <c r="K4690" s="345">
        <f ca="1" t="shared" si="749"/>
        <v>0</v>
      </c>
      <c r="L4690" s="345">
        <f ca="1" t="shared" si="750"/>
        <v>3995</v>
      </c>
      <c r="M4690" s="345">
        <f ca="1" t="shared" si="751"/>
        <v>22225.08</v>
      </c>
      <c r="N4690" s="345">
        <f ca="1" t="shared" si="752"/>
        <v>0</v>
      </c>
    </row>
    <row r="4691" ht="14.25" hidden="1" spans="1:14">
      <c r="A4691" s="334">
        <f>档案!A4690</f>
        <v>0</v>
      </c>
      <c r="B4691" s="334">
        <f ca="1" t="shared" si="745"/>
        <v>1</v>
      </c>
      <c r="D4691" s="334">
        <f ca="1" t="shared" si="753"/>
        <v>27</v>
      </c>
      <c r="E4691" s="327">
        <f ca="1" t="shared" si="754"/>
        <v>159</v>
      </c>
      <c r="F4691" s="327" t="str">
        <f ca="1">VLOOKUP(D4691,档案!A:C,3,FALSE)</f>
        <v>湖北开明</v>
      </c>
      <c r="G4691" s="338" t="str">
        <f ca="1">VLOOKUP(D4691,档案!A:B,2,FALSE)</f>
        <v>邮政凤凰路支行</v>
      </c>
      <c r="H4691" s="328">
        <f ca="1" t="shared" si="746"/>
        <v>45730</v>
      </c>
      <c r="I4691" s="344" t="str">
        <f ca="1" t="shared" si="747"/>
        <v>生产部李权智报销湖北双环设备工具进场合格证打印费--个人</v>
      </c>
      <c r="J4691" s="344" t="str">
        <f ca="1" t="shared" si="748"/>
        <v>项目成本</v>
      </c>
      <c r="K4691" s="345">
        <f ca="1" t="shared" si="749"/>
        <v>0</v>
      </c>
      <c r="L4691" s="345">
        <f ca="1" t="shared" si="750"/>
        <v>15</v>
      </c>
      <c r="M4691" s="345">
        <f ca="1" t="shared" si="751"/>
        <v>22210.08</v>
      </c>
      <c r="N4691" s="345">
        <f ca="1" t="shared" si="752"/>
        <v>0</v>
      </c>
    </row>
    <row r="4692" ht="14.25" hidden="1" spans="1:14">
      <c r="A4692" s="334">
        <f>档案!A4691</f>
        <v>0</v>
      </c>
      <c r="B4692" s="334">
        <f ca="1" t="shared" si="745"/>
        <v>1</v>
      </c>
      <c r="D4692" s="334">
        <f ca="1" t="shared" si="753"/>
        <v>27</v>
      </c>
      <c r="E4692" s="327">
        <f ca="1" t="shared" si="754"/>
        <v>160</v>
      </c>
      <c r="F4692" s="327" t="str">
        <f ca="1">VLOOKUP(D4692,档案!A:C,3,FALSE)</f>
        <v>湖北开明</v>
      </c>
      <c r="G4692" s="338" t="str">
        <f ca="1">VLOOKUP(D4692,档案!A:B,2,FALSE)</f>
        <v>邮政凤凰路支行</v>
      </c>
      <c r="H4692" s="328">
        <f ca="1" t="shared" si="746"/>
        <v>45730</v>
      </c>
      <c r="I4692" s="344" t="str">
        <f ca="1" t="shared" si="747"/>
        <v>生产部杜继红报销山西铝业1.8-1.9交通费--个人</v>
      </c>
      <c r="J4692" s="344" t="str">
        <f ca="1" t="shared" si="748"/>
        <v>项目成本</v>
      </c>
      <c r="K4692" s="345">
        <f ca="1" t="shared" si="749"/>
        <v>0</v>
      </c>
      <c r="L4692" s="345">
        <f ca="1" t="shared" si="750"/>
        <v>385</v>
      </c>
      <c r="M4692" s="345">
        <f ca="1" t="shared" si="751"/>
        <v>21825.08</v>
      </c>
      <c r="N4692" s="345">
        <f ca="1" t="shared" si="752"/>
        <v>0</v>
      </c>
    </row>
    <row r="4693" ht="14.25" hidden="1" spans="1:14">
      <c r="A4693" s="334">
        <f>档案!A4692</f>
        <v>0</v>
      </c>
      <c r="B4693" s="334">
        <f ca="1" t="shared" si="745"/>
        <v>1</v>
      </c>
      <c r="D4693" s="334">
        <f ca="1" t="shared" si="753"/>
        <v>27</v>
      </c>
      <c r="E4693" s="327">
        <f ca="1" t="shared" si="754"/>
        <v>161</v>
      </c>
      <c r="F4693" s="327" t="str">
        <f ca="1">VLOOKUP(D4693,档案!A:C,3,FALSE)</f>
        <v>湖北开明</v>
      </c>
      <c r="G4693" s="338" t="str">
        <f ca="1">VLOOKUP(D4693,档案!A:B,2,FALSE)</f>
        <v>邮政凤凰路支行</v>
      </c>
      <c r="H4693" s="328">
        <f ca="1" t="shared" si="746"/>
        <v>45733</v>
      </c>
      <c r="I4693" s="344" t="str">
        <f ca="1" t="shared" si="747"/>
        <v>生产部李权智用款汝州天瑞吊车租赁费付汝州市鸿途实业有限公司--公司</v>
      </c>
      <c r="J4693" s="344" t="str">
        <f ca="1" t="shared" si="748"/>
        <v>项目成本</v>
      </c>
      <c r="K4693" s="345">
        <f ca="1" t="shared" si="749"/>
        <v>0</v>
      </c>
      <c r="L4693" s="345">
        <f ca="1" t="shared" si="750"/>
        <v>3400</v>
      </c>
      <c r="M4693" s="345">
        <f ca="1" t="shared" si="751"/>
        <v>18425.08</v>
      </c>
      <c r="N4693" s="345">
        <f ca="1" t="shared" si="752"/>
        <v>0</v>
      </c>
    </row>
    <row r="4694" ht="14.25" hidden="1" spans="1:14">
      <c r="A4694" s="334">
        <f>档案!A4693</f>
        <v>0</v>
      </c>
      <c r="B4694" s="334">
        <f ca="1" t="shared" si="745"/>
        <v>1</v>
      </c>
      <c r="D4694" s="334">
        <f ca="1" t="shared" si="753"/>
        <v>27</v>
      </c>
      <c r="E4694" s="327">
        <f ca="1" t="shared" si="754"/>
        <v>162</v>
      </c>
      <c r="F4694" s="327" t="str">
        <f ca="1">VLOOKUP(D4694,档案!A:C,3,FALSE)</f>
        <v>湖北开明</v>
      </c>
      <c r="G4694" s="338" t="str">
        <f ca="1">VLOOKUP(D4694,档案!A:B,2,FALSE)</f>
        <v>邮政凤凰路支行</v>
      </c>
      <c r="H4694" s="328">
        <f ca="1" t="shared" si="746"/>
        <v>45733</v>
      </c>
      <c r="I4694" s="344" t="str">
        <f ca="1" t="shared" si="747"/>
        <v>生产部李权智用款汝州天瑞零星采购费付堵志波--个人</v>
      </c>
      <c r="J4694" s="344" t="str">
        <f ca="1" t="shared" si="748"/>
        <v>项目成本</v>
      </c>
      <c r="K4694" s="345">
        <f ca="1" t="shared" si="749"/>
        <v>0</v>
      </c>
      <c r="L4694" s="345">
        <f ca="1" t="shared" si="750"/>
        <v>807.37</v>
      </c>
      <c r="M4694" s="345">
        <f ca="1" t="shared" si="751"/>
        <v>17617.71</v>
      </c>
      <c r="N4694" s="345">
        <f ca="1" t="shared" si="752"/>
        <v>0</v>
      </c>
    </row>
    <row r="4695" ht="14.25" hidden="1" spans="1:14">
      <c r="A4695" s="334">
        <f>档案!A4694</f>
        <v>0</v>
      </c>
      <c r="B4695" s="334">
        <f ca="1" t="shared" si="745"/>
        <v>1</v>
      </c>
      <c r="D4695" s="334">
        <f ca="1" t="shared" si="753"/>
        <v>27</v>
      </c>
      <c r="E4695" s="327">
        <f ca="1" t="shared" si="754"/>
        <v>163</v>
      </c>
      <c r="F4695" s="327" t="str">
        <f ca="1">VLOOKUP(D4695,档案!A:C,3,FALSE)</f>
        <v>湖北开明</v>
      </c>
      <c r="G4695" s="338" t="str">
        <f ca="1">VLOOKUP(D4695,档案!A:B,2,FALSE)</f>
        <v>邮政凤凰路支行</v>
      </c>
      <c r="H4695" s="328">
        <f ca="1" t="shared" si="746"/>
        <v>45734</v>
      </c>
      <c r="I4695" s="344" t="str">
        <f ca="1" t="shared" si="747"/>
        <v>商务部胡敏用款BDQY-ZB-2025-0124+和益公司破碎机转子在线维修招标保证金付保定太行和益环保科技有限公司</v>
      </c>
      <c r="J4695" s="344" t="str">
        <f ca="1" t="shared" si="748"/>
        <v>付投标保证金</v>
      </c>
      <c r="K4695" s="345">
        <f ca="1" t="shared" si="749"/>
        <v>0</v>
      </c>
      <c r="L4695" s="345">
        <f ca="1" t="shared" si="750"/>
        <v>3000</v>
      </c>
      <c r="M4695" s="345">
        <f ca="1" t="shared" si="751"/>
        <v>14617.71</v>
      </c>
      <c r="N4695" s="345">
        <f ca="1" t="shared" si="752"/>
        <v>0</v>
      </c>
    </row>
    <row r="4696" ht="14.25" hidden="1" spans="1:14">
      <c r="A4696" s="334">
        <f>档案!A4695</f>
        <v>0</v>
      </c>
      <c r="B4696" s="334">
        <f ca="1" t="shared" si="745"/>
        <v>1</v>
      </c>
      <c r="D4696" s="334">
        <f ca="1" t="shared" si="753"/>
        <v>27</v>
      </c>
      <c r="E4696" s="327">
        <f ca="1" t="shared" si="754"/>
        <v>164</v>
      </c>
      <c r="F4696" s="327" t="str">
        <f ca="1">VLOOKUP(D4696,档案!A:C,3,FALSE)</f>
        <v>湖北开明</v>
      </c>
      <c r="G4696" s="338" t="str">
        <f ca="1">VLOOKUP(D4696,档案!A:B,2,FALSE)</f>
        <v>邮政凤凰路支行</v>
      </c>
      <c r="H4696" s="328">
        <f ca="1" t="shared" si="746"/>
        <v>45734</v>
      </c>
      <c r="I4696" s="344" t="str">
        <f ca="1" t="shared" si="747"/>
        <v>收到武汉农商行转款</v>
      </c>
      <c r="J4696" s="344" t="str">
        <f ca="1" t="shared" si="748"/>
        <v>他行转入或存现</v>
      </c>
      <c r="K4696" s="345">
        <f ca="1" t="shared" si="749"/>
        <v>100000</v>
      </c>
      <c r="L4696" s="345">
        <f ca="1" t="shared" si="750"/>
        <v>0</v>
      </c>
      <c r="M4696" s="345">
        <f ca="1" t="shared" si="751"/>
        <v>114617.71</v>
      </c>
      <c r="N4696" s="345">
        <f ca="1" t="shared" si="752"/>
        <v>0</v>
      </c>
    </row>
    <row r="4697" ht="14.25" hidden="1" spans="1:14">
      <c r="A4697" s="334">
        <f>档案!A4696</f>
        <v>0</v>
      </c>
      <c r="B4697" s="334">
        <f ca="1" t="shared" si="745"/>
        <v>1</v>
      </c>
      <c r="D4697" s="334">
        <f ca="1" t="shared" si="753"/>
        <v>27</v>
      </c>
      <c r="E4697" s="327">
        <f ca="1" t="shared" si="754"/>
        <v>165</v>
      </c>
      <c r="F4697" s="327" t="str">
        <f ca="1">VLOOKUP(D4697,档案!A:C,3,FALSE)</f>
        <v>湖北开明</v>
      </c>
      <c r="G4697" s="338" t="str">
        <f ca="1">VLOOKUP(D4697,档案!A:B,2,FALSE)</f>
        <v>邮政凤凰路支行</v>
      </c>
      <c r="H4697" s="328">
        <f ca="1" t="shared" si="746"/>
        <v>45734</v>
      </c>
      <c r="I4697" s="344" t="str">
        <f ca="1" t="shared" si="747"/>
        <v>石小伟工伤住院费借支付鄂州市中心医院</v>
      </c>
      <c r="J4697" s="344" t="str">
        <f ca="1" t="shared" si="748"/>
        <v>付日常费用</v>
      </c>
      <c r="K4697" s="345">
        <f ca="1" t="shared" si="749"/>
        <v>0</v>
      </c>
      <c r="L4697" s="345">
        <f ca="1" t="shared" si="750"/>
        <v>5000</v>
      </c>
      <c r="M4697" s="345">
        <f ca="1" t="shared" si="751"/>
        <v>109617.71</v>
      </c>
      <c r="N4697" s="345">
        <f ca="1" t="shared" si="752"/>
        <v>0</v>
      </c>
    </row>
    <row r="4698" ht="14.25" hidden="1" spans="1:14">
      <c r="A4698" s="334">
        <f>档案!A4697</f>
        <v>0</v>
      </c>
      <c r="B4698" s="334">
        <f ca="1" t="shared" si="745"/>
        <v>1</v>
      </c>
      <c r="D4698" s="334">
        <f ca="1" t="shared" si="753"/>
        <v>27</v>
      </c>
      <c r="E4698" s="327">
        <f ca="1" t="shared" si="754"/>
        <v>166</v>
      </c>
      <c r="F4698" s="327" t="str">
        <f ca="1">VLOOKUP(D4698,档案!A:C,3,FALSE)</f>
        <v>湖北开明</v>
      </c>
      <c r="G4698" s="338" t="str">
        <f ca="1">VLOOKUP(D4698,档案!A:B,2,FALSE)</f>
        <v>邮政凤凰路支行</v>
      </c>
      <c r="H4698" s="328">
        <f ca="1" t="shared" si="746"/>
        <v>45735</v>
      </c>
      <c r="I4698" s="344" t="str">
        <f ca="1" t="shared" si="747"/>
        <v>石小伟工伤住院费借支付鄂州市中心医院</v>
      </c>
      <c r="J4698" s="344" t="str">
        <f ca="1" t="shared" si="748"/>
        <v>付日常费用</v>
      </c>
      <c r="K4698" s="345">
        <f ca="1" t="shared" si="749"/>
        <v>0</v>
      </c>
      <c r="L4698" s="345">
        <f ca="1" t="shared" si="750"/>
        <v>5000</v>
      </c>
      <c r="M4698" s="345">
        <f ca="1" t="shared" si="751"/>
        <v>104617.71</v>
      </c>
      <c r="N4698" s="345">
        <f ca="1" t="shared" si="752"/>
        <v>0</v>
      </c>
    </row>
    <row r="4699" ht="14.25" hidden="1" spans="1:14">
      <c r="A4699" s="334">
        <f>档案!A4698</f>
        <v>0</v>
      </c>
      <c r="B4699" s="334">
        <f ca="1" t="shared" si="745"/>
        <v>1</v>
      </c>
      <c r="D4699" s="334">
        <f ca="1" t="shared" si="753"/>
        <v>27</v>
      </c>
      <c r="E4699" s="327">
        <f ca="1" t="shared" si="754"/>
        <v>167</v>
      </c>
      <c r="F4699" s="327" t="str">
        <f ca="1">VLOOKUP(D4699,档案!A:C,3,FALSE)</f>
        <v>湖北开明</v>
      </c>
      <c r="G4699" s="338" t="str">
        <f ca="1">VLOOKUP(D4699,档案!A:B,2,FALSE)</f>
        <v>邮政凤凰路支行</v>
      </c>
      <c r="H4699" s="328">
        <f ca="1" t="shared" si="746"/>
        <v>45735</v>
      </c>
      <c r="I4699" s="344" t="str">
        <f ca="1" t="shared" si="747"/>
        <v>财务部王金平用款湖北开明2024年审计报告费付四川欣亿欣企业管理咨询有限公司--公司</v>
      </c>
      <c r="J4699" s="344" t="str">
        <f ca="1" t="shared" si="748"/>
        <v>付日常费用</v>
      </c>
      <c r="K4699" s="345">
        <f ca="1" t="shared" si="749"/>
        <v>0</v>
      </c>
      <c r="L4699" s="345">
        <f ca="1" t="shared" si="750"/>
        <v>400</v>
      </c>
      <c r="M4699" s="345">
        <f ca="1" t="shared" si="751"/>
        <v>104217.71</v>
      </c>
      <c r="N4699" s="345">
        <f ca="1" t="shared" si="752"/>
        <v>0</v>
      </c>
    </row>
    <row r="4700" ht="14.25" hidden="1" spans="1:14">
      <c r="A4700" s="334">
        <f>档案!A4699</f>
        <v>0</v>
      </c>
      <c r="B4700" s="334">
        <f ca="1" t="shared" si="745"/>
        <v>1</v>
      </c>
      <c r="D4700" s="334">
        <f ca="1" t="shared" si="753"/>
        <v>27</v>
      </c>
      <c r="E4700" s="327">
        <f ca="1" t="shared" si="754"/>
        <v>168</v>
      </c>
      <c r="F4700" s="327" t="str">
        <f ca="1">VLOOKUP(D4700,档案!A:C,3,FALSE)</f>
        <v>湖北开明</v>
      </c>
      <c r="G4700" s="338" t="str">
        <f ca="1">VLOOKUP(D4700,档案!A:B,2,FALSE)</f>
        <v>邮政凤凰路支行</v>
      </c>
      <c r="H4700" s="328">
        <f ca="1" t="shared" si="746"/>
        <v>45736</v>
      </c>
      <c r="I4700" s="344" t="str">
        <f ca="1" t="shared" si="747"/>
        <v>还贷款利息</v>
      </c>
      <c r="J4700" s="344" t="str">
        <f ca="1" t="shared" si="748"/>
        <v>还借款及利息</v>
      </c>
      <c r="K4700" s="345">
        <f ca="1" t="shared" si="749"/>
        <v>0</v>
      </c>
      <c r="L4700" s="345">
        <f ca="1" t="shared" si="750"/>
        <v>39783.3</v>
      </c>
      <c r="M4700" s="345">
        <f ca="1" t="shared" si="751"/>
        <v>64434.41</v>
      </c>
      <c r="N4700" s="345">
        <f ca="1" t="shared" si="752"/>
        <v>0</v>
      </c>
    </row>
    <row r="4701" ht="14.25" hidden="1" spans="1:14">
      <c r="A4701" s="334">
        <f>档案!A4700</f>
        <v>0</v>
      </c>
      <c r="B4701" s="334">
        <f ca="1" t="shared" si="745"/>
        <v>1</v>
      </c>
      <c r="D4701" s="334">
        <f ca="1" t="shared" si="753"/>
        <v>27</v>
      </c>
      <c r="E4701" s="327">
        <f ca="1" t="shared" si="754"/>
        <v>169</v>
      </c>
      <c r="F4701" s="327" t="str">
        <f ca="1">VLOOKUP(D4701,档案!A:C,3,FALSE)</f>
        <v>湖北开明</v>
      </c>
      <c r="G4701" s="338" t="str">
        <f ca="1">VLOOKUP(D4701,档案!A:B,2,FALSE)</f>
        <v>邮政凤凰路支行</v>
      </c>
      <c r="H4701" s="328">
        <f ca="1" t="shared" si="746"/>
        <v>45736</v>
      </c>
      <c r="I4701" s="344" t="str">
        <f ca="1" t="shared" si="747"/>
        <v>银行结息收入</v>
      </c>
      <c r="J4701" s="344" t="str">
        <f ca="1" t="shared" si="748"/>
        <v>其他收款</v>
      </c>
      <c r="K4701" s="345">
        <f ca="1" t="shared" si="749"/>
        <v>58.07</v>
      </c>
      <c r="L4701" s="345">
        <f ca="1" t="shared" si="750"/>
        <v>0</v>
      </c>
      <c r="M4701" s="345">
        <f ca="1" t="shared" si="751"/>
        <v>64492.48</v>
      </c>
      <c r="N4701" s="345">
        <f ca="1" t="shared" si="752"/>
        <v>0</v>
      </c>
    </row>
    <row r="4702" ht="14.25" hidden="1" spans="1:14">
      <c r="A4702" s="334">
        <f>档案!A4701</f>
        <v>0</v>
      </c>
      <c r="B4702" s="334">
        <f ca="1" t="shared" si="745"/>
        <v>1</v>
      </c>
      <c r="D4702" s="334">
        <f ca="1" t="shared" si="753"/>
        <v>27</v>
      </c>
      <c r="E4702" s="327">
        <f ca="1" t="shared" si="754"/>
        <v>170</v>
      </c>
      <c r="F4702" s="327" t="str">
        <f ca="1">VLOOKUP(D4702,档案!A:C,3,FALSE)</f>
        <v>湖北开明</v>
      </c>
      <c r="G4702" s="338" t="str">
        <f ca="1">VLOOKUP(D4702,档案!A:B,2,FALSE)</f>
        <v>邮政凤凰路支行</v>
      </c>
      <c r="H4702" s="328">
        <f ca="1" t="shared" si="746"/>
        <v>45737</v>
      </c>
      <c r="I4702" s="344" t="str">
        <f ca="1" t="shared" si="747"/>
        <v>收到武汉彤烨中信转款</v>
      </c>
      <c r="J4702" s="344" t="str">
        <f ca="1" t="shared" si="748"/>
        <v>他行转入或存现</v>
      </c>
      <c r="K4702" s="345">
        <f ca="1" t="shared" si="749"/>
        <v>134000</v>
      </c>
      <c r="L4702" s="345">
        <f ca="1" t="shared" si="750"/>
        <v>0</v>
      </c>
      <c r="M4702" s="345">
        <f ca="1" t="shared" si="751"/>
        <v>198492.48</v>
      </c>
      <c r="N4702" s="345">
        <f ca="1" t="shared" si="752"/>
        <v>0</v>
      </c>
    </row>
    <row r="4703" ht="14.25" hidden="1" spans="1:14">
      <c r="A4703" s="334">
        <f>档案!A4702</f>
        <v>0</v>
      </c>
      <c r="B4703" s="334">
        <f ca="1" t="shared" si="745"/>
        <v>1</v>
      </c>
      <c r="D4703" s="334">
        <f ca="1" t="shared" si="753"/>
        <v>27</v>
      </c>
      <c r="E4703" s="327">
        <f ca="1" t="shared" si="754"/>
        <v>171</v>
      </c>
      <c r="F4703" s="327" t="str">
        <f ca="1">VLOOKUP(D4703,档案!A:C,3,FALSE)</f>
        <v>湖北开明</v>
      </c>
      <c r="G4703" s="338" t="str">
        <f ca="1">VLOOKUP(D4703,档案!A:B,2,FALSE)</f>
        <v>邮政凤凰路支行</v>
      </c>
      <c r="H4703" s="328">
        <f ca="1" t="shared" si="746"/>
        <v>45737</v>
      </c>
      <c r="I4703" s="344" t="str">
        <f ca="1" t="shared" si="747"/>
        <v>生产部杜继红报销山西铝业12.26交通费--个人</v>
      </c>
      <c r="J4703" s="344" t="str">
        <f ca="1" t="shared" si="748"/>
        <v>项目成本</v>
      </c>
      <c r="K4703" s="345">
        <f ca="1" t="shared" si="749"/>
        <v>0</v>
      </c>
      <c r="L4703" s="345">
        <f ca="1" t="shared" si="750"/>
        <v>780.5</v>
      </c>
      <c r="M4703" s="345">
        <f ca="1" t="shared" si="751"/>
        <v>197711.98</v>
      </c>
      <c r="N4703" s="345">
        <f ca="1" t="shared" si="752"/>
        <v>0</v>
      </c>
    </row>
    <row r="4704" ht="14.25" hidden="1" spans="1:14">
      <c r="A4704" s="334">
        <f>档案!A4703</f>
        <v>0</v>
      </c>
      <c r="B4704" s="334">
        <f ca="1" t="shared" si="745"/>
        <v>1</v>
      </c>
      <c r="D4704" s="334">
        <f ca="1" t="shared" si="753"/>
        <v>27</v>
      </c>
      <c r="E4704" s="327">
        <f ca="1" t="shared" si="754"/>
        <v>172</v>
      </c>
      <c r="F4704" s="327" t="str">
        <f ca="1">VLOOKUP(D4704,档案!A:C,3,FALSE)</f>
        <v>湖北开明</v>
      </c>
      <c r="G4704" s="338" t="str">
        <f ca="1">VLOOKUP(D4704,档案!A:B,2,FALSE)</f>
        <v>邮政凤凰路支行</v>
      </c>
      <c r="H4704" s="328">
        <f ca="1" t="shared" si="746"/>
        <v>45737</v>
      </c>
      <c r="I4704" s="344" t="str">
        <f ca="1" t="shared" si="747"/>
        <v>生产部李权智报销湖北双环现场零星采购1004元，招待费烟22，酒60，吃饭340--个人</v>
      </c>
      <c r="J4704" s="344" t="str">
        <f ca="1" t="shared" si="748"/>
        <v>项目成本</v>
      </c>
      <c r="K4704" s="345">
        <f ca="1" t="shared" si="749"/>
        <v>0</v>
      </c>
      <c r="L4704" s="345">
        <f ca="1" t="shared" si="750"/>
        <v>1426</v>
      </c>
      <c r="M4704" s="345">
        <f ca="1" t="shared" si="751"/>
        <v>196285.98</v>
      </c>
      <c r="N4704" s="345">
        <f ca="1" t="shared" si="752"/>
        <v>0</v>
      </c>
    </row>
    <row r="4705" ht="14.25" hidden="1" spans="1:14">
      <c r="A4705" s="334">
        <f>档案!A4704</f>
        <v>0</v>
      </c>
      <c r="B4705" s="334">
        <f ca="1" t="shared" si="745"/>
        <v>1</v>
      </c>
      <c r="D4705" s="334">
        <f ca="1" t="shared" si="753"/>
        <v>27</v>
      </c>
      <c r="E4705" s="327">
        <f ca="1" t="shared" si="754"/>
        <v>173</v>
      </c>
      <c r="F4705" s="327" t="str">
        <f ca="1">VLOOKUP(D4705,档案!A:C,3,FALSE)</f>
        <v>湖北开明</v>
      </c>
      <c r="G4705" s="338" t="str">
        <f ca="1">VLOOKUP(D4705,档案!A:B,2,FALSE)</f>
        <v>邮政凤凰路支行</v>
      </c>
      <c r="H4705" s="328">
        <f ca="1" t="shared" si="746"/>
        <v>45737</v>
      </c>
      <c r="I4705" s="344" t="str">
        <f ca="1" t="shared" si="747"/>
        <v>生产部马全花用款青海发投项目青HR9636更换机油、机滤费付德令哈诚信汽车修理厂--公司</v>
      </c>
      <c r="J4705" s="344" t="str">
        <f ca="1" t="shared" si="748"/>
        <v>项目成本</v>
      </c>
      <c r="K4705" s="345">
        <f ca="1" t="shared" si="749"/>
        <v>0</v>
      </c>
      <c r="L4705" s="345">
        <f ca="1" t="shared" si="750"/>
        <v>240</v>
      </c>
      <c r="M4705" s="345">
        <f ca="1" t="shared" si="751"/>
        <v>196045.98</v>
      </c>
      <c r="N4705" s="345">
        <f ca="1" t="shared" si="752"/>
        <v>0</v>
      </c>
    </row>
    <row r="4706" ht="14.25" hidden="1" spans="1:14">
      <c r="A4706" s="334">
        <f>档案!A4705</f>
        <v>0</v>
      </c>
      <c r="B4706" s="334">
        <f ca="1" t="shared" si="745"/>
        <v>1</v>
      </c>
      <c r="D4706" s="334">
        <f ca="1" t="shared" si="753"/>
        <v>27</v>
      </c>
      <c r="E4706" s="327">
        <f ca="1" t="shared" si="754"/>
        <v>174</v>
      </c>
      <c r="F4706" s="327" t="str">
        <f ca="1">VLOOKUP(D4706,档案!A:C,3,FALSE)</f>
        <v>湖北开明</v>
      </c>
      <c r="G4706" s="338" t="str">
        <f ca="1">VLOOKUP(D4706,档案!A:B,2,FALSE)</f>
        <v>邮政凤凰路支行</v>
      </c>
      <c r="H4706" s="328">
        <f ca="1" t="shared" si="746"/>
        <v>45737</v>
      </c>
      <c r="I4706" s="344" t="str">
        <f ca="1" t="shared" si="747"/>
        <v>生产部马全花报销青海发投民乐村办公处2025年2月28日-3月13日电费--个人</v>
      </c>
      <c r="J4706" s="344" t="str">
        <f ca="1" t="shared" si="748"/>
        <v>项目成本</v>
      </c>
      <c r="K4706" s="345">
        <f ca="1" t="shared" si="749"/>
        <v>0</v>
      </c>
      <c r="L4706" s="345">
        <f ca="1" t="shared" si="750"/>
        <v>753.39</v>
      </c>
      <c r="M4706" s="345">
        <f ca="1" t="shared" si="751"/>
        <v>195292.59</v>
      </c>
      <c r="N4706" s="345">
        <f ca="1" t="shared" si="752"/>
        <v>0</v>
      </c>
    </row>
    <row r="4707" ht="14.25" hidden="1" spans="1:14">
      <c r="A4707" s="334">
        <f>档案!A4706</f>
        <v>0</v>
      </c>
      <c r="B4707" s="334">
        <f ca="1" t="shared" si="745"/>
        <v>1</v>
      </c>
      <c r="D4707" s="334">
        <f ca="1" t="shared" si="753"/>
        <v>27</v>
      </c>
      <c r="E4707" s="327">
        <f ca="1" t="shared" si="754"/>
        <v>175</v>
      </c>
      <c r="F4707" s="327" t="str">
        <f ca="1">VLOOKUP(D4707,档案!A:C,3,FALSE)</f>
        <v>湖北开明</v>
      </c>
      <c r="G4707" s="338" t="str">
        <f ca="1">VLOOKUP(D4707,档案!A:B,2,FALSE)</f>
        <v>邮政凤凰路支行</v>
      </c>
      <c r="H4707" s="328">
        <f ca="1" t="shared" si="746"/>
        <v>45737</v>
      </c>
      <c r="I4707" s="344" t="str">
        <f ca="1" t="shared" si="747"/>
        <v>生产部王国志报销青海发投3.13-3.15交通费--个人</v>
      </c>
      <c r="J4707" s="344" t="str">
        <f ca="1" t="shared" si="748"/>
        <v>项目成本</v>
      </c>
      <c r="K4707" s="345">
        <f ca="1" t="shared" si="749"/>
        <v>0</v>
      </c>
      <c r="L4707" s="345">
        <f ca="1" t="shared" si="750"/>
        <v>575</v>
      </c>
      <c r="M4707" s="345">
        <f ca="1" t="shared" si="751"/>
        <v>194717.59</v>
      </c>
      <c r="N4707" s="345">
        <f ca="1" t="shared" si="752"/>
        <v>0</v>
      </c>
    </row>
    <row r="4708" ht="14.25" hidden="1" spans="1:14">
      <c r="A4708" s="334">
        <f>档案!A4707</f>
        <v>0</v>
      </c>
      <c r="B4708" s="334">
        <f ca="1" t="shared" si="745"/>
        <v>1</v>
      </c>
      <c r="D4708" s="334">
        <f ca="1" t="shared" si="753"/>
        <v>27</v>
      </c>
      <c r="E4708" s="327">
        <f ca="1" t="shared" si="754"/>
        <v>176</v>
      </c>
      <c r="F4708" s="327" t="str">
        <f ca="1">VLOOKUP(D4708,档案!A:C,3,FALSE)</f>
        <v>湖北开明</v>
      </c>
      <c r="G4708" s="338" t="str">
        <f ca="1">VLOOKUP(D4708,档案!A:B,2,FALSE)</f>
        <v>邮政凤凰路支行</v>
      </c>
      <c r="H4708" s="328">
        <f ca="1" t="shared" si="746"/>
        <v>45737</v>
      </c>
      <c r="I4708" s="344" t="str">
        <f ca="1" t="shared" si="747"/>
        <v>生产部李权智报销3.16天瑞集团汝州-鄂州工厂快递费--个人</v>
      </c>
      <c r="J4708" s="344" t="str">
        <f ca="1" t="shared" si="748"/>
        <v>项目成本</v>
      </c>
      <c r="K4708" s="345">
        <f ca="1" t="shared" si="749"/>
        <v>0</v>
      </c>
      <c r="L4708" s="345">
        <f ca="1" t="shared" si="750"/>
        <v>629</v>
      </c>
      <c r="M4708" s="345">
        <f ca="1" t="shared" si="751"/>
        <v>194088.59</v>
      </c>
      <c r="N4708" s="345">
        <f ca="1" t="shared" si="752"/>
        <v>0</v>
      </c>
    </row>
    <row r="4709" ht="14.25" hidden="1" spans="1:14">
      <c r="A4709" s="334">
        <f>档案!A4708</f>
        <v>0</v>
      </c>
      <c r="B4709" s="334">
        <f ca="1" t="shared" si="745"/>
        <v>1</v>
      </c>
      <c r="D4709" s="334">
        <f ca="1" t="shared" si="753"/>
        <v>27</v>
      </c>
      <c r="E4709" s="327">
        <f ca="1" t="shared" si="754"/>
        <v>177</v>
      </c>
      <c r="F4709" s="327" t="str">
        <f ca="1">VLOOKUP(D4709,档案!A:C,3,FALSE)</f>
        <v>湖北开明</v>
      </c>
      <c r="G4709" s="338" t="str">
        <f ca="1">VLOOKUP(D4709,档案!A:B,2,FALSE)</f>
        <v>邮政凤凰路支行</v>
      </c>
      <c r="H4709" s="328">
        <f ca="1" t="shared" si="746"/>
        <v>45737</v>
      </c>
      <c r="I4709" s="344" t="str">
        <f ca="1" t="shared" si="747"/>
        <v>生产部周稳报销2024年12月份食堂买菜和煤气费用--个人</v>
      </c>
      <c r="J4709" s="344" t="str">
        <f ca="1" t="shared" si="748"/>
        <v>项目成本</v>
      </c>
      <c r="K4709" s="345">
        <f ca="1" t="shared" si="749"/>
        <v>0</v>
      </c>
      <c r="L4709" s="345">
        <f ca="1" t="shared" si="750"/>
        <v>2158.1</v>
      </c>
      <c r="M4709" s="345">
        <f ca="1" t="shared" si="751"/>
        <v>191930.49</v>
      </c>
      <c r="N4709" s="345">
        <f ca="1" t="shared" si="752"/>
        <v>0</v>
      </c>
    </row>
    <row r="4710" ht="14.25" hidden="1" spans="1:14">
      <c r="A4710" s="334">
        <f>档案!A4709</f>
        <v>0</v>
      </c>
      <c r="B4710" s="334">
        <f ca="1" t="shared" si="745"/>
        <v>1</v>
      </c>
      <c r="D4710" s="334">
        <f ca="1" t="shared" si="753"/>
        <v>27</v>
      </c>
      <c r="E4710" s="327">
        <f ca="1" t="shared" si="754"/>
        <v>178</v>
      </c>
      <c r="F4710" s="327" t="str">
        <f ca="1">VLOOKUP(D4710,档案!A:C,3,FALSE)</f>
        <v>湖北开明</v>
      </c>
      <c r="G4710" s="338" t="str">
        <f ca="1">VLOOKUP(D4710,档案!A:B,2,FALSE)</f>
        <v>邮政凤凰路支行</v>
      </c>
      <c r="H4710" s="328">
        <f ca="1" t="shared" si="746"/>
        <v>45737</v>
      </c>
      <c r="I4710" s="344" t="str">
        <f ca="1" t="shared" si="747"/>
        <v>生产部马全花报销青海发投采购焊条，等离子割嘴，防尘口罩--个人</v>
      </c>
      <c r="J4710" s="344" t="str">
        <f ca="1" t="shared" si="748"/>
        <v>项目成本</v>
      </c>
      <c r="K4710" s="345">
        <f ca="1" t="shared" si="749"/>
        <v>0</v>
      </c>
      <c r="L4710" s="345">
        <f ca="1" t="shared" si="750"/>
        <v>605</v>
      </c>
      <c r="M4710" s="345">
        <f ca="1" t="shared" si="751"/>
        <v>191325.49</v>
      </c>
      <c r="N4710" s="345">
        <f ca="1" t="shared" si="752"/>
        <v>0</v>
      </c>
    </row>
    <row r="4711" ht="14.25" hidden="1" spans="1:14">
      <c r="A4711" s="334">
        <f>档案!A4710</f>
        <v>0</v>
      </c>
      <c r="B4711" s="334">
        <f ca="1" t="shared" si="745"/>
        <v>1</v>
      </c>
      <c r="D4711" s="334">
        <f ca="1" t="shared" si="753"/>
        <v>27</v>
      </c>
      <c r="E4711" s="327">
        <f ca="1" t="shared" si="754"/>
        <v>179</v>
      </c>
      <c r="F4711" s="327" t="str">
        <f ca="1">VLOOKUP(D4711,档案!A:C,3,FALSE)</f>
        <v>湖北开明</v>
      </c>
      <c r="G4711" s="338" t="str">
        <f ca="1">VLOOKUP(D4711,档案!A:B,2,FALSE)</f>
        <v>邮政凤凰路支行</v>
      </c>
      <c r="H4711" s="328">
        <f ca="1" t="shared" si="746"/>
        <v>45737</v>
      </c>
      <c r="I4711" s="344" t="str">
        <f ca="1" t="shared" si="747"/>
        <v>生产部余永昕报销安徽皖维3.16快递费--个人</v>
      </c>
      <c r="J4711" s="344" t="str">
        <f ca="1" t="shared" si="748"/>
        <v>项目成本</v>
      </c>
      <c r="K4711" s="345">
        <f ca="1" t="shared" si="749"/>
        <v>0</v>
      </c>
      <c r="L4711" s="345">
        <f ca="1" t="shared" si="750"/>
        <v>616</v>
      </c>
      <c r="M4711" s="345">
        <f ca="1" t="shared" si="751"/>
        <v>190709.49</v>
      </c>
      <c r="N4711" s="345">
        <f ca="1" t="shared" si="752"/>
        <v>0</v>
      </c>
    </row>
    <row r="4712" ht="14.25" hidden="1" spans="1:14">
      <c r="A4712" s="334">
        <f>档案!A4711</f>
        <v>0</v>
      </c>
      <c r="B4712" s="334">
        <f ca="1" t="shared" si="745"/>
        <v>1</v>
      </c>
      <c r="D4712" s="334">
        <f ca="1" t="shared" si="753"/>
        <v>27</v>
      </c>
      <c r="E4712" s="327">
        <f ca="1" t="shared" si="754"/>
        <v>180</v>
      </c>
      <c r="F4712" s="327" t="str">
        <f ca="1">VLOOKUP(D4712,档案!A:C,3,FALSE)</f>
        <v>湖北开明</v>
      </c>
      <c r="G4712" s="338" t="str">
        <f ca="1">VLOOKUP(D4712,档案!A:B,2,FALSE)</f>
        <v>邮政凤凰路支行</v>
      </c>
      <c r="H4712" s="328">
        <f ca="1" t="shared" si="746"/>
        <v>45737</v>
      </c>
      <c r="I4712" s="344" t="str">
        <f ca="1" t="shared" si="747"/>
        <v>生产部李权智报销湘潭瑞通人员车辆工具进出场资料打印费--个人</v>
      </c>
      <c r="J4712" s="344" t="str">
        <f ca="1" t="shared" si="748"/>
        <v>项目成本</v>
      </c>
      <c r="K4712" s="345">
        <f ca="1" t="shared" si="749"/>
        <v>0</v>
      </c>
      <c r="L4712" s="345">
        <f ca="1" t="shared" si="750"/>
        <v>28</v>
      </c>
      <c r="M4712" s="345">
        <f ca="1" t="shared" si="751"/>
        <v>190681.49</v>
      </c>
      <c r="N4712" s="345">
        <f ca="1" t="shared" si="752"/>
        <v>0</v>
      </c>
    </row>
    <row r="4713" ht="14.25" hidden="1" spans="1:14">
      <c r="A4713" s="334">
        <f>档案!A4712</f>
        <v>0</v>
      </c>
      <c r="B4713" s="334">
        <f ca="1" t="shared" si="745"/>
        <v>1</v>
      </c>
      <c r="D4713" s="334">
        <f ca="1" t="shared" si="753"/>
        <v>27</v>
      </c>
      <c r="E4713" s="327">
        <f ca="1" t="shared" si="754"/>
        <v>181</v>
      </c>
      <c r="F4713" s="327" t="str">
        <f ca="1">VLOOKUP(D4713,档案!A:C,3,FALSE)</f>
        <v>湖北开明</v>
      </c>
      <c r="G4713" s="338" t="str">
        <f ca="1">VLOOKUP(D4713,档案!A:B,2,FALSE)</f>
        <v>邮政凤凰路支行</v>
      </c>
      <c r="H4713" s="328">
        <f ca="1" t="shared" si="746"/>
        <v>45737</v>
      </c>
      <c r="I4713" s="344" t="str">
        <f ca="1" t="shared" si="747"/>
        <v>生产部李权智报销湘潭瑞通现场3人（张泽松、祝发权、外协安全员） 租车上下班8天费用--个人</v>
      </c>
      <c r="J4713" s="344" t="str">
        <f ca="1" t="shared" si="748"/>
        <v>项目成本</v>
      </c>
      <c r="K4713" s="345">
        <f ca="1" t="shared" si="749"/>
        <v>0</v>
      </c>
      <c r="L4713" s="345">
        <f ca="1" t="shared" si="750"/>
        <v>80</v>
      </c>
      <c r="M4713" s="345">
        <f ca="1" t="shared" si="751"/>
        <v>190601.49</v>
      </c>
      <c r="N4713" s="345">
        <f ca="1" t="shared" si="752"/>
        <v>0</v>
      </c>
    </row>
    <row r="4714" ht="14.25" hidden="1" spans="1:14">
      <c r="A4714" s="334">
        <f>档案!A4713</f>
        <v>0</v>
      </c>
      <c r="B4714" s="334">
        <f ca="1" t="shared" si="745"/>
        <v>1</v>
      </c>
      <c r="D4714" s="334">
        <f ca="1" t="shared" si="753"/>
        <v>27</v>
      </c>
      <c r="E4714" s="327">
        <f ca="1" t="shared" si="754"/>
        <v>182</v>
      </c>
      <c r="F4714" s="327" t="str">
        <f ca="1">VLOOKUP(D4714,档案!A:C,3,FALSE)</f>
        <v>湖北开明</v>
      </c>
      <c r="G4714" s="338" t="str">
        <f ca="1">VLOOKUP(D4714,档案!A:B,2,FALSE)</f>
        <v>邮政凤凰路支行</v>
      </c>
      <c r="H4714" s="328">
        <f ca="1" t="shared" si="746"/>
        <v>45737</v>
      </c>
      <c r="I4714" s="344" t="str">
        <f ca="1" t="shared" si="747"/>
        <v>生产部李权智用款青海发投烟道补偿器（伸缩节）10%质保金（全款9万8，已付88200元）付勃克瑞姆森科技河北有限公司--公司</v>
      </c>
      <c r="J4714" s="344" t="str">
        <f ca="1" t="shared" si="748"/>
        <v>项目成本</v>
      </c>
      <c r="K4714" s="345">
        <f ca="1" t="shared" si="749"/>
        <v>0</v>
      </c>
      <c r="L4714" s="345">
        <f ca="1" t="shared" si="750"/>
        <v>9800</v>
      </c>
      <c r="M4714" s="345">
        <f ca="1" t="shared" si="751"/>
        <v>180801.49</v>
      </c>
      <c r="N4714" s="345">
        <f ca="1" t="shared" si="752"/>
        <v>0</v>
      </c>
    </row>
    <row r="4715" ht="14.25" hidden="1" spans="1:14">
      <c r="A4715" s="334">
        <f>档案!A4714</f>
        <v>0</v>
      </c>
      <c r="B4715" s="334">
        <f ca="1" t="shared" si="745"/>
        <v>1</v>
      </c>
      <c r="D4715" s="334">
        <f ca="1" t="shared" si="753"/>
        <v>27</v>
      </c>
      <c r="E4715" s="327">
        <f ca="1" t="shared" si="754"/>
        <v>183</v>
      </c>
      <c r="F4715" s="327" t="str">
        <f ca="1">VLOOKUP(D4715,档案!A:C,3,FALSE)</f>
        <v>湖北开明</v>
      </c>
      <c r="G4715" s="338" t="str">
        <f ca="1">VLOOKUP(D4715,档案!A:B,2,FALSE)</f>
        <v>邮政凤凰路支行</v>
      </c>
      <c r="H4715" s="328">
        <f ca="1" t="shared" si="746"/>
        <v>45737</v>
      </c>
      <c r="I4715" s="344" t="str">
        <f ca="1" t="shared" si="747"/>
        <v>转湖北岚丹中信</v>
      </c>
      <c r="J4715" s="344" t="str">
        <f ca="1" t="shared" si="748"/>
        <v>转出他行或提现</v>
      </c>
      <c r="K4715" s="345">
        <f ca="1" t="shared" si="749"/>
        <v>0</v>
      </c>
      <c r="L4715" s="345">
        <f ca="1" t="shared" si="750"/>
        <v>34000</v>
      </c>
      <c r="M4715" s="345">
        <f ca="1" t="shared" si="751"/>
        <v>146801.49</v>
      </c>
      <c r="N4715" s="345">
        <f ca="1" t="shared" si="752"/>
        <v>0</v>
      </c>
    </row>
    <row r="4716" ht="14.25" hidden="1" spans="1:14">
      <c r="A4716" s="334">
        <f>档案!A4715</f>
        <v>0</v>
      </c>
      <c r="B4716" s="334">
        <f ca="1" t="shared" si="745"/>
        <v>1</v>
      </c>
      <c r="D4716" s="334">
        <f ca="1" t="shared" si="753"/>
        <v>27</v>
      </c>
      <c r="E4716" s="327">
        <f ca="1" t="shared" si="754"/>
        <v>184</v>
      </c>
      <c r="F4716" s="327" t="str">
        <f ca="1">VLOOKUP(D4716,档案!A:C,3,FALSE)</f>
        <v>湖北开明</v>
      </c>
      <c r="G4716" s="338" t="str">
        <f ca="1">VLOOKUP(D4716,档案!A:B,2,FALSE)</f>
        <v>邮政凤凰路支行</v>
      </c>
      <c r="H4716" s="328">
        <f ca="1" t="shared" si="746"/>
        <v>45740</v>
      </c>
      <c r="I4716" s="344" t="str">
        <f ca="1" t="shared" si="747"/>
        <v>生产部李权智用款莱芜钢铁仓库备货实心焊丝和焊剂付湖北荣欣顺商贸有限公司--个人</v>
      </c>
      <c r="J4716" s="344" t="str">
        <f ca="1" t="shared" si="748"/>
        <v>项目成本</v>
      </c>
      <c r="K4716" s="345">
        <f ca="1" t="shared" si="749"/>
        <v>0</v>
      </c>
      <c r="L4716" s="345">
        <f ca="1" t="shared" si="750"/>
        <v>12776</v>
      </c>
      <c r="M4716" s="345">
        <f ca="1" t="shared" si="751"/>
        <v>134025.49</v>
      </c>
      <c r="N4716" s="345">
        <f ca="1" t="shared" si="752"/>
        <v>0</v>
      </c>
    </row>
    <row r="4717" ht="14.25" hidden="1" spans="1:14">
      <c r="A4717" s="334">
        <f>档案!A4716</f>
        <v>0</v>
      </c>
      <c r="B4717" s="334">
        <f ca="1" t="shared" si="745"/>
        <v>1</v>
      </c>
      <c r="D4717" s="334">
        <f ca="1" t="shared" si="753"/>
        <v>27</v>
      </c>
      <c r="E4717" s="327">
        <f ca="1" t="shared" si="754"/>
        <v>185</v>
      </c>
      <c r="F4717" s="327" t="str">
        <f ca="1">VLOOKUP(D4717,档案!A:C,3,FALSE)</f>
        <v>湖北开明</v>
      </c>
      <c r="G4717" s="338" t="str">
        <f ca="1">VLOOKUP(D4717,档案!A:B,2,FALSE)</f>
        <v>邮政凤凰路支行</v>
      </c>
      <c r="H4717" s="328">
        <f ca="1" t="shared" si="746"/>
        <v>45740</v>
      </c>
      <c r="I4717" s="344" t="str">
        <f ca="1" t="shared" si="747"/>
        <v>生产部李权智用款莱芜钢铁托轮轴承采购费付山东万古轴承有限公司--公司</v>
      </c>
      <c r="J4717" s="344" t="str">
        <f ca="1" t="shared" si="748"/>
        <v>项目成本</v>
      </c>
      <c r="K4717" s="345">
        <f ca="1" t="shared" si="749"/>
        <v>0</v>
      </c>
      <c r="L4717" s="345">
        <f ca="1" t="shared" si="750"/>
        <v>75800</v>
      </c>
      <c r="M4717" s="345">
        <f ca="1" t="shared" si="751"/>
        <v>58225.4899999999</v>
      </c>
      <c r="N4717" s="345">
        <f ca="1" t="shared" si="752"/>
        <v>0</v>
      </c>
    </row>
    <row r="4718" ht="14.25" hidden="1" spans="1:14">
      <c r="A4718" s="334">
        <f>档案!A4717</f>
        <v>0</v>
      </c>
      <c r="B4718" s="334">
        <f ca="1" t="shared" si="745"/>
        <v>1</v>
      </c>
      <c r="D4718" s="334">
        <f ca="1" t="shared" si="753"/>
        <v>27</v>
      </c>
      <c r="E4718" s="327">
        <f ca="1" t="shared" si="754"/>
        <v>186</v>
      </c>
      <c r="F4718" s="327" t="str">
        <f ca="1">VLOOKUP(D4718,档案!A:C,3,FALSE)</f>
        <v>湖北开明</v>
      </c>
      <c r="G4718" s="338" t="str">
        <f ca="1">VLOOKUP(D4718,档案!A:B,2,FALSE)</f>
        <v>邮政凤凰路支行</v>
      </c>
      <c r="H4718" s="328">
        <f ca="1" t="shared" si="746"/>
        <v>45741</v>
      </c>
      <c r="I4718" s="344" t="str">
        <f ca="1" t="shared" si="747"/>
        <v>生产部李权智报销湖北双环五金材料采购费--个人</v>
      </c>
      <c r="J4718" s="344" t="str">
        <f ca="1" t="shared" si="748"/>
        <v>项目成本</v>
      </c>
      <c r="K4718" s="345">
        <f ca="1" t="shared" si="749"/>
        <v>0</v>
      </c>
      <c r="L4718" s="345">
        <f ca="1" t="shared" si="750"/>
        <v>140</v>
      </c>
      <c r="M4718" s="345">
        <f ca="1" t="shared" si="751"/>
        <v>58085.4899999999</v>
      </c>
      <c r="N4718" s="345">
        <f ca="1" t="shared" si="752"/>
        <v>0</v>
      </c>
    </row>
    <row r="4719" ht="14.25" hidden="1" spans="1:14">
      <c r="A4719" s="334">
        <f>档案!A4718</f>
        <v>0</v>
      </c>
      <c r="B4719" s="334">
        <f ca="1" t="shared" si="745"/>
        <v>1</v>
      </c>
      <c r="D4719" s="334">
        <f ca="1" t="shared" si="753"/>
        <v>27</v>
      </c>
      <c r="E4719" s="327">
        <f ca="1" t="shared" si="754"/>
        <v>187</v>
      </c>
      <c r="F4719" s="327" t="str">
        <f ca="1">VLOOKUP(D4719,档案!A:C,3,FALSE)</f>
        <v>湖北开明</v>
      </c>
      <c r="G4719" s="338" t="str">
        <f ca="1">VLOOKUP(D4719,档案!A:B,2,FALSE)</f>
        <v>邮政凤凰路支行</v>
      </c>
      <c r="H4719" s="328">
        <f ca="1" t="shared" si="746"/>
        <v>45741</v>
      </c>
      <c r="I4719" s="344" t="str">
        <f ca="1" t="shared" si="747"/>
        <v>生产部李永强报销青海发投应石灰车间除尘器改向焊接刷漆，采购油漆，稀释剂，刷子材料费--个人</v>
      </c>
      <c r="J4719" s="344" t="str">
        <f ca="1" t="shared" si="748"/>
        <v>项目成本</v>
      </c>
      <c r="K4719" s="345">
        <f ca="1" t="shared" si="749"/>
        <v>0</v>
      </c>
      <c r="L4719" s="345">
        <f ca="1" t="shared" si="750"/>
        <v>270</v>
      </c>
      <c r="M4719" s="345">
        <f ca="1" t="shared" si="751"/>
        <v>57815.4899999999</v>
      </c>
      <c r="N4719" s="345">
        <f ca="1" t="shared" si="752"/>
        <v>0</v>
      </c>
    </row>
    <row r="4720" ht="14.25" hidden="1" spans="1:14">
      <c r="A4720" s="334">
        <f>档案!A4719</f>
        <v>0</v>
      </c>
      <c r="B4720" s="334">
        <f ca="1" t="shared" si="745"/>
        <v>1</v>
      </c>
      <c r="D4720" s="334">
        <f ca="1" t="shared" si="753"/>
        <v>27</v>
      </c>
      <c r="E4720" s="327">
        <f ca="1" t="shared" si="754"/>
        <v>188</v>
      </c>
      <c r="F4720" s="327" t="str">
        <f ca="1">VLOOKUP(D4720,档案!A:C,3,FALSE)</f>
        <v>湖北开明</v>
      </c>
      <c r="G4720" s="338" t="str">
        <f ca="1">VLOOKUP(D4720,档案!A:B,2,FALSE)</f>
        <v>邮政凤凰路支行</v>
      </c>
      <c r="H4720" s="328">
        <f ca="1" t="shared" si="746"/>
        <v>45742</v>
      </c>
      <c r="I4720" s="344" t="str">
        <f ca="1" t="shared" si="747"/>
        <v>批量代发湖北人员2025.2月人员生活费</v>
      </c>
      <c r="J4720" s="344" t="str">
        <f ca="1" t="shared" si="748"/>
        <v>付日常费用</v>
      </c>
      <c r="K4720" s="345">
        <f ca="1" t="shared" si="749"/>
        <v>0</v>
      </c>
      <c r="L4720" s="345">
        <f ca="1" t="shared" si="750"/>
        <v>20863</v>
      </c>
      <c r="M4720" s="345">
        <f ca="1" t="shared" si="751"/>
        <v>36952.4899999999</v>
      </c>
      <c r="N4720" s="345">
        <f ca="1" t="shared" si="752"/>
        <v>0</v>
      </c>
    </row>
    <row r="4721" ht="14.25" hidden="1" spans="1:14">
      <c r="A4721" s="334">
        <f>档案!A4720</f>
        <v>0</v>
      </c>
      <c r="B4721" s="334">
        <f ca="1" t="shared" si="745"/>
        <v>1</v>
      </c>
      <c r="D4721" s="334">
        <f ca="1" t="shared" si="753"/>
        <v>27</v>
      </c>
      <c r="E4721" s="327">
        <f ca="1" t="shared" si="754"/>
        <v>189</v>
      </c>
      <c r="F4721" s="327" t="str">
        <f ca="1">VLOOKUP(D4721,档案!A:C,3,FALSE)</f>
        <v>湖北开明</v>
      </c>
      <c r="G4721" s="338" t="str">
        <f ca="1">VLOOKUP(D4721,档案!A:B,2,FALSE)</f>
        <v>邮政凤凰路支行</v>
      </c>
      <c r="H4721" s="328">
        <f ca="1" t="shared" si="746"/>
        <v>45743</v>
      </c>
      <c r="I4721" s="344" t="str">
        <f ca="1" t="shared" si="747"/>
        <v>收到武汉国兰商贸有限公司贴现款</v>
      </c>
      <c r="J4721" s="344" t="str">
        <f ca="1" t="shared" si="748"/>
        <v>他行转入或存现</v>
      </c>
      <c r="K4721" s="345">
        <f ca="1" t="shared" si="749"/>
        <v>200100</v>
      </c>
      <c r="L4721" s="345">
        <f ca="1" t="shared" si="750"/>
        <v>0</v>
      </c>
      <c r="M4721" s="345">
        <f ca="1" t="shared" si="751"/>
        <v>237052.49</v>
      </c>
      <c r="N4721" s="345">
        <f ca="1" t="shared" si="752"/>
        <v>0</v>
      </c>
    </row>
    <row r="4722" ht="14.25" hidden="1" spans="1:14">
      <c r="A4722" s="334">
        <f>档案!A4721</f>
        <v>0</v>
      </c>
      <c r="B4722" s="334">
        <f ca="1" t="shared" si="745"/>
        <v>1</v>
      </c>
      <c r="D4722" s="334">
        <f ca="1" t="shared" si="753"/>
        <v>27</v>
      </c>
      <c r="E4722" s="327">
        <f ca="1" t="shared" si="754"/>
        <v>190</v>
      </c>
      <c r="F4722" s="327" t="str">
        <f ca="1">VLOOKUP(D4722,档案!A:C,3,FALSE)</f>
        <v>湖北开明</v>
      </c>
      <c r="G4722" s="338" t="str">
        <f ca="1">VLOOKUP(D4722,档案!A:B,2,FALSE)</f>
        <v>邮政凤凰路支行</v>
      </c>
      <c r="H4722" s="328">
        <f ca="1" t="shared" si="746"/>
        <v>45745</v>
      </c>
      <c r="I4722" s="344" t="str">
        <f ca="1" t="shared" si="747"/>
        <v>生产部余永昕报销河南华润3.21交通费--个人</v>
      </c>
      <c r="J4722" s="344" t="str">
        <f ca="1" t="shared" si="748"/>
        <v>项目成本</v>
      </c>
      <c r="K4722" s="345">
        <f ca="1" t="shared" si="749"/>
        <v>0</v>
      </c>
      <c r="L4722" s="345">
        <f ca="1" t="shared" si="750"/>
        <v>250</v>
      </c>
      <c r="M4722" s="345">
        <f ca="1" t="shared" si="751"/>
        <v>236802.49</v>
      </c>
      <c r="N4722" s="345">
        <f ca="1" t="shared" si="752"/>
        <v>0</v>
      </c>
    </row>
    <row r="4723" ht="14.25" hidden="1" spans="1:14">
      <c r="A4723" s="334">
        <f>档案!A4722</f>
        <v>0</v>
      </c>
      <c r="B4723" s="334">
        <f ca="1" t="shared" si="745"/>
        <v>1</v>
      </c>
      <c r="D4723" s="334">
        <f ca="1" t="shared" si="753"/>
        <v>27</v>
      </c>
      <c r="E4723" s="327">
        <f ca="1" t="shared" si="754"/>
        <v>191</v>
      </c>
      <c r="F4723" s="327" t="str">
        <f ca="1">VLOOKUP(D4723,档案!A:C,3,FALSE)</f>
        <v>湖北开明</v>
      </c>
      <c r="G4723" s="338" t="str">
        <f ca="1">VLOOKUP(D4723,档案!A:B,2,FALSE)</f>
        <v>邮政凤凰路支行</v>
      </c>
      <c r="H4723" s="328">
        <f ca="1" t="shared" si="746"/>
        <v>45745</v>
      </c>
      <c r="I4723" s="344" t="str">
        <f ca="1" t="shared" si="747"/>
        <v>生产部李永强报销青海发投采购插线板--个人</v>
      </c>
      <c r="J4723" s="344" t="str">
        <f ca="1" t="shared" si="748"/>
        <v>项目成本</v>
      </c>
      <c r="K4723" s="345">
        <f ca="1" t="shared" si="749"/>
        <v>0</v>
      </c>
      <c r="L4723" s="345">
        <f ca="1" t="shared" si="750"/>
        <v>240</v>
      </c>
      <c r="M4723" s="345">
        <f ca="1" t="shared" si="751"/>
        <v>236562.49</v>
      </c>
      <c r="N4723" s="345">
        <f ca="1" t="shared" si="752"/>
        <v>0</v>
      </c>
    </row>
    <row r="4724" ht="14.25" hidden="1" spans="1:14">
      <c r="A4724" s="334">
        <f>档案!A4723</f>
        <v>0</v>
      </c>
      <c r="B4724" s="334">
        <f ca="1" t="shared" si="745"/>
        <v>1</v>
      </c>
      <c r="D4724" s="334">
        <f ca="1" t="shared" si="753"/>
        <v>27</v>
      </c>
      <c r="E4724" s="327">
        <f ca="1" t="shared" si="754"/>
        <v>192</v>
      </c>
      <c r="F4724" s="327" t="str">
        <f ca="1">VLOOKUP(D4724,档案!A:C,3,FALSE)</f>
        <v>湖北开明</v>
      </c>
      <c r="G4724" s="338" t="str">
        <f ca="1">VLOOKUP(D4724,档案!A:B,2,FALSE)</f>
        <v>邮政凤凰路支行</v>
      </c>
      <c r="H4724" s="328">
        <f ca="1" t="shared" si="746"/>
        <v>45745</v>
      </c>
      <c r="I4724" s="344" t="str">
        <f ca="1" t="shared" si="747"/>
        <v>生产部李权智报销江苏永钢现场施工，采购刀具--个人</v>
      </c>
      <c r="J4724" s="344" t="str">
        <f ca="1" t="shared" si="748"/>
        <v>项目成本</v>
      </c>
      <c r="K4724" s="345">
        <f ca="1" t="shared" si="749"/>
        <v>0</v>
      </c>
      <c r="L4724" s="345">
        <f ca="1" t="shared" si="750"/>
        <v>255.6</v>
      </c>
      <c r="M4724" s="345">
        <f ca="1" t="shared" si="751"/>
        <v>236306.89</v>
      </c>
      <c r="N4724" s="345">
        <f ca="1" t="shared" si="752"/>
        <v>0</v>
      </c>
    </row>
    <row r="4725" ht="14.25" hidden="1" spans="1:14">
      <c r="A4725" s="334">
        <f>档案!A4724</f>
        <v>0</v>
      </c>
      <c r="B4725" s="334">
        <f ca="1" t="shared" si="745"/>
        <v>1</v>
      </c>
      <c r="D4725" s="334">
        <f ca="1" t="shared" si="753"/>
        <v>27</v>
      </c>
      <c r="E4725" s="327">
        <f ca="1" t="shared" si="754"/>
        <v>193</v>
      </c>
      <c r="F4725" s="327" t="str">
        <f ca="1">VLOOKUP(D4725,档案!A:C,3,FALSE)</f>
        <v>湖北开明</v>
      </c>
      <c r="G4725" s="338" t="str">
        <f ca="1">VLOOKUP(D4725,档案!A:B,2,FALSE)</f>
        <v>邮政凤凰路支行</v>
      </c>
      <c r="H4725" s="328">
        <f ca="1" t="shared" si="746"/>
        <v>45745</v>
      </c>
      <c r="I4725" s="344" t="str">
        <f ca="1" t="shared" si="747"/>
        <v>生产部杜继红报销山西铝业3.7-3.8交通费--个人</v>
      </c>
      <c r="J4725" s="344" t="str">
        <f ca="1" t="shared" si="748"/>
        <v>项目成本</v>
      </c>
      <c r="K4725" s="345">
        <f ca="1" t="shared" si="749"/>
        <v>0</v>
      </c>
      <c r="L4725" s="345">
        <f ca="1" t="shared" si="750"/>
        <v>248.9</v>
      </c>
      <c r="M4725" s="345">
        <f ca="1" t="shared" si="751"/>
        <v>236057.99</v>
      </c>
      <c r="N4725" s="345">
        <f ca="1" t="shared" si="752"/>
        <v>0</v>
      </c>
    </row>
    <row r="4726" ht="14.25" hidden="1" spans="1:14">
      <c r="A4726" s="334">
        <f>档案!A4725</f>
        <v>0</v>
      </c>
      <c r="B4726" s="334">
        <f ca="1" t="shared" si="745"/>
        <v>1</v>
      </c>
      <c r="D4726" s="334">
        <f ca="1" t="shared" si="753"/>
        <v>27</v>
      </c>
      <c r="E4726" s="327">
        <f ca="1" t="shared" si="754"/>
        <v>194</v>
      </c>
      <c r="F4726" s="327" t="str">
        <f ca="1">VLOOKUP(D4726,档案!A:C,3,FALSE)</f>
        <v>湖北开明</v>
      </c>
      <c r="G4726" s="338" t="str">
        <f ca="1">VLOOKUP(D4726,档案!A:B,2,FALSE)</f>
        <v>邮政凤凰路支行</v>
      </c>
      <c r="H4726" s="328">
        <f ca="1" t="shared" si="746"/>
        <v>45745</v>
      </c>
      <c r="I4726" s="344" t="str">
        <f ca="1" t="shared" si="747"/>
        <v>生产部马全花报销青海发投2025年3月13日-3月24日电费--个人</v>
      </c>
      <c r="J4726" s="344" t="str">
        <f ca="1" t="shared" si="748"/>
        <v>项目成本</v>
      </c>
      <c r="K4726" s="345">
        <f ca="1" t="shared" si="749"/>
        <v>0</v>
      </c>
      <c r="L4726" s="345">
        <f ca="1" t="shared" si="750"/>
        <v>1000</v>
      </c>
      <c r="M4726" s="345">
        <f ca="1" t="shared" si="751"/>
        <v>235057.99</v>
      </c>
      <c r="N4726" s="345">
        <f ca="1" t="shared" si="752"/>
        <v>0</v>
      </c>
    </row>
    <row r="4727" ht="14.25" hidden="1" spans="1:14">
      <c r="A4727" s="334">
        <f>档案!A4726</f>
        <v>0</v>
      </c>
      <c r="B4727" s="334">
        <f ca="1" t="shared" si="745"/>
        <v>1</v>
      </c>
      <c r="D4727" s="334">
        <f ca="1" t="shared" si="753"/>
        <v>27</v>
      </c>
      <c r="E4727" s="327">
        <f ca="1" t="shared" si="754"/>
        <v>195</v>
      </c>
      <c r="F4727" s="327" t="str">
        <f ca="1">VLOOKUP(D4727,档案!A:C,3,FALSE)</f>
        <v>湖北开明</v>
      </c>
      <c r="G4727" s="338" t="str">
        <f ca="1">VLOOKUP(D4727,档案!A:B,2,FALSE)</f>
        <v>邮政凤凰路支行</v>
      </c>
      <c r="H4727" s="328">
        <f ca="1" t="shared" si="746"/>
        <v>45745</v>
      </c>
      <c r="I4727" s="344" t="str">
        <f ca="1" t="shared" si="747"/>
        <v>生产部李永强报销青海发投更换彩色打印机硒鼓--个人</v>
      </c>
      <c r="J4727" s="344" t="str">
        <f ca="1" t="shared" si="748"/>
        <v>项目成本</v>
      </c>
      <c r="K4727" s="345">
        <f ca="1" t="shared" si="749"/>
        <v>0</v>
      </c>
      <c r="L4727" s="345">
        <f ca="1" t="shared" si="750"/>
        <v>312</v>
      </c>
      <c r="M4727" s="345">
        <f ca="1" t="shared" si="751"/>
        <v>234745.99</v>
      </c>
      <c r="N4727" s="345">
        <f ca="1" t="shared" si="752"/>
        <v>0</v>
      </c>
    </row>
    <row r="4728" ht="14.25" hidden="1" spans="1:14">
      <c r="A4728" s="334">
        <f>档案!A4727</f>
        <v>0</v>
      </c>
      <c r="B4728" s="334">
        <f ca="1" t="shared" si="745"/>
        <v>1</v>
      </c>
      <c r="D4728" s="334">
        <f ca="1" t="shared" si="753"/>
        <v>27</v>
      </c>
      <c r="E4728" s="327">
        <f ca="1" t="shared" si="754"/>
        <v>196</v>
      </c>
      <c r="F4728" s="327" t="str">
        <f ca="1">VLOOKUP(D4728,档案!A:C,3,FALSE)</f>
        <v>湖北开明</v>
      </c>
      <c r="G4728" s="338" t="str">
        <f ca="1">VLOOKUP(D4728,档案!A:B,2,FALSE)</f>
        <v>邮政凤凰路支行</v>
      </c>
      <c r="H4728" s="328">
        <f ca="1" t="shared" si="746"/>
        <v>45745</v>
      </c>
      <c r="I4728" s="344" t="str">
        <f ca="1" t="shared" si="747"/>
        <v>生产部李权智用款青海发投2024.9.7~2024.10.23气体费用付海西恒利气体工贸有限公司--公司</v>
      </c>
      <c r="J4728" s="344" t="str">
        <f ca="1" t="shared" si="748"/>
        <v>项目成本</v>
      </c>
      <c r="K4728" s="345">
        <f ca="1" t="shared" si="749"/>
        <v>0</v>
      </c>
      <c r="L4728" s="345">
        <f ca="1" t="shared" si="750"/>
        <v>7900</v>
      </c>
      <c r="M4728" s="345">
        <f ca="1" t="shared" si="751"/>
        <v>226845.99</v>
      </c>
      <c r="N4728" s="345">
        <f ca="1" t="shared" si="752"/>
        <v>0</v>
      </c>
    </row>
    <row r="4729" ht="14.25" hidden="1" spans="1:14">
      <c r="A4729" s="334">
        <f>档案!A4728</f>
        <v>0</v>
      </c>
      <c r="B4729" s="334">
        <f ca="1" t="shared" si="745"/>
        <v>1</v>
      </c>
      <c r="D4729" s="334">
        <f ca="1" t="shared" si="753"/>
        <v>27</v>
      </c>
      <c r="E4729" s="327">
        <f ca="1" t="shared" si="754"/>
        <v>197</v>
      </c>
      <c r="F4729" s="327" t="str">
        <f ca="1">VLOOKUP(D4729,档案!A:C,3,FALSE)</f>
        <v>湖北开明</v>
      </c>
      <c r="G4729" s="338" t="str">
        <f ca="1">VLOOKUP(D4729,档案!A:B,2,FALSE)</f>
        <v>邮政凤凰路支行</v>
      </c>
      <c r="H4729" s="328">
        <f ca="1" t="shared" si="746"/>
        <v>45745</v>
      </c>
      <c r="I4729" s="344" t="str">
        <f ca="1" t="shared" si="747"/>
        <v>综合部蒋霞报销年会广告制作费付鄂州市安至广告装饰工程有限公司--公司</v>
      </c>
      <c r="J4729" s="344" t="str">
        <f ca="1" t="shared" si="748"/>
        <v>项目成本</v>
      </c>
      <c r="K4729" s="345">
        <f ca="1" t="shared" si="749"/>
        <v>0</v>
      </c>
      <c r="L4729" s="345">
        <f ca="1" t="shared" si="750"/>
        <v>318</v>
      </c>
      <c r="M4729" s="345">
        <f ca="1" t="shared" si="751"/>
        <v>226527.99</v>
      </c>
      <c r="N4729" s="345">
        <f ca="1" t="shared" si="752"/>
        <v>0</v>
      </c>
    </row>
    <row r="4730" ht="14.25" hidden="1" spans="1:14">
      <c r="A4730" s="334">
        <f>档案!A4729</f>
        <v>0</v>
      </c>
      <c r="B4730" s="334">
        <f ca="1" t="shared" si="745"/>
        <v>1</v>
      </c>
      <c r="D4730" s="334">
        <f ca="1" t="shared" si="753"/>
        <v>27</v>
      </c>
      <c r="E4730" s="327">
        <f ca="1" t="shared" si="754"/>
        <v>198</v>
      </c>
      <c r="F4730" s="327" t="str">
        <f ca="1">VLOOKUP(D4730,档案!A:C,3,FALSE)</f>
        <v>湖北开明</v>
      </c>
      <c r="G4730" s="338" t="str">
        <f ca="1">VLOOKUP(D4730,档案!A:B,2,FALSE)</f>
        <v>邮政凤凰路支行</v>
      </c>
      <c r="H4730" s="328">
        <f ca="1" t="shared" si="746"/>
        <v>45745</v>
      </c>
      <c r="I4730" s="344" t="str">
        <f ca="1" t="shared" si="747"/>
        <v>生产部郭建霞报销2025年1月份食堂费用付周稳--个人</v>
      </c>
      <c r="J4730" s="344" t="str">
        <f ca="1" t="shared" si="748"/>
        <v>项目成本</v>
      </c>
      <c r="K4730" s="345">
        <f ca="1" t="shared" si="749"/>
        <v>0</v>
      </c>
      <c r="L4730" s="345">
        <f ca="1" t="shared" si="750"/>
        <v>2279.6</v>
      </c>
      <c r="M4730" s="345">
        <f ca="1" t="shared" si="751"/>
        <v>224248.39</v>
      </c>
      <c r="N4730" s="345">
        <f ca="1" t="shared" si="752"/>
        <v>0</v>
      </c>
    </row>
    <row r="4731" ht="14.25" hidden="1" spans="1:14">
      <c r="A4731" s="334">
        <f>档案!A4730</f>
        <v>0</v>
      </c>
      <c r="B4731" s="334">
        <f ca="1" t="shared" si="745"/>
        <v>1</v>
      </c>
      <c r="D4731" s="334">
        <f ca="1" t="shared" si="753"/>
        <v>27</v>
      </c>
      <c r="E4731" s="327">
        <f ca="1" t="shared" si="754"/>
        <v>199</v>
      </c>
      <c r="F4731" s="327" t="str">
        <f ca="1">VLOOKUP(D4731,档案!A:C,3,FALSE)</f>
        <v>湖北开明</v>
      </c>
      <c r="G4731" s="338" t="str">
        <f ca="1">VLOOKUP(D4731,档案!A:B,2,FALSE)</f>
        <v>邮政凤凰路支行</v>
      </c>
      <c r="H4731" s="328">
        <f ca="1" t="shared" si="746"/>
        <v>45745</v>
      </c>
      <c r="I4731" s="344" t="str">
        <f ca="1" t="shared" si="747"/>
        <v>财务部汪余欢报销湖北开明人脸识别考勤机网络用路由器--个人</v>
      </c>
      <c r="J4731" s="344" t="str">
        <f ca="1" t="shared" si="748"/>
        <v>项目成本</v>
      </c>
      <c r="K4731" s="345">
        <f ca="1" t="shared" si="749"/>
        <v>0</v>
      </c>
      <c r="L4731" s="345">
        <f ca="1" t="shared" si="750"/>
        <v>150</v>
      </c>
      <c r="M4731" s="345">
        <f ca="1" t="shared" si="751"/>
        <v>224098.39</v>
      </c>
      <c r="N4731" s="345">
        <f ca="1" t="shared" si="752"/>
        <v>0</v>
      </c>
    </row>
    <row r="4732" ht="14.25" hidden="1" spans="1:14">
      <c r="A4732" s="334">
        <f>档案!A4731</f>
        <v>0</v>
      </c>
      <c r="B4732" s="334">
        <f ca="1" t="shared" si="745"/>
        <v>1</v>
      </c>
      <c r="D4732" s="334">
        <f ca="1" t="shared" si="753"/>
        <v>27</v>
      </c>
      <c r="E4732" s="327">
        <f ca="1" t="shared" si="754"/>
        <v>200</v>
      </c>
      <c r="F4732" s="327" t="str">
        <f ca="1">VLOOKUP(D4732,档案!A:C,3,FALSE)</f>
        <v>湖北开明</v>
      </c>
      <c r="G4732" s="338" t="str">
        <f ca="1">VLOOKUP(D4732,档案!A:B,2,FALSE)</f>
        <v>邮政凤凰路支行</v>
      </c>
      <c r="H4732" s="328">
        <f ca="1" t="shared" si="746"/>
        <v>45745</v>
      </c>
      <c r="I4732" s="344" t="str">
        <f ca="1" t="shared" si="747"/>
        <v>财务部汪余欢报销2025.02-2025.03月私车公用补贴--个人</v>
      </c>
      <c r="J4732" s="344" t="str">
        <f ca="1" t="shared" si="748"/>
        <v>项目成本</v>
      </c>
      <c r="K4732" s="345">
        <f ca="1" t="shared" si="749"/>
        <v>0</v>
      </c>
      <c r="L4732" s="345">
        <f ca="1" t="shared" si="750"/>
        <v>56.2</v>
      </c>
      <c r="M4732" s="345">
        <f ca="1" t="shared" si="751"/>
        <v>224042.19</v>
      </c>
      <c r="N4732" s="345">
        <f ca="1" t="shared" si="752"/>
        <v>0</v>
      </c>
    </row>
    <row r="4733" ht="14.25" hidden="1" spans="1:14">
      <c r="A4733" s="334">
        <f>档案!A4732</f>
        <v>0</v>
      </c>
      <c r="B4733" s="334">
        <f ca="1" t="shared" si="745"/>
        <v>1</v>
      </c>
      <c r="D4733" s="334">
        <f ca="1" t="shared" si="753"/>
        <v>27</v>
      </c>
      <c r="E4733" s="327">
        <f ca="1" t="shared" si="754"/>
        <v>201</v>
      </c>
      <c r="F4733" s="327" t="str">
        <f ca="1">VLOOKUP(D4733,档案!A:C,3,FALSE)</f>
        <v>湖北开明</v>
      </c>
      <c r="G4733" s="338" t="str">
        <f ca="1">VLOOKUP(D4733,档案!A:B,2,FALSE)</f>
        <v>邮政凤凰路支行</v>
      </c>
      <c r="H4733" s="328">
        <f ca="1" t="shared" si="746"/>
        <v>45748</v>
      </c>
      <c r="I4733" s="344" t="str">
        <f ca="1" t="shared" si="747"/>
        <v>收到湖北纪凯努转款</v>
      </c>
      <c r="J4733" s="344" t="str">
        <f ca="1" t="shared" si="748"/>
        <v>他行转入或存现</v>
      </c>
      <c r="K4733" s="345">
        <f ca="1" t="shared" si="749"/>
        <v>50000</v>
      </c>
      <c r="L4733" s="345">
        <f ca="1" t="shared" si="750"/>
        <v>0</v>
      </c>
      <c r="M4733" s="345">
        <f ca="1" t="shared" si="751"/>
        <v>274042.19</v>
      </c>
      <c r="N4733" s="345">
        <f ca="1" t="shared" si="752"/>
        <v>0</v>
      </c>
    </row>
    <row r="4734" ht="14.25" hidden="1" spans="1:14">
      <c r="A4734" s="334">
        <f>档案!A4733</f>
        <v>0</v>
      </c>
      <c r="B4734" s="334">
        <f ca="1" t="shared" si="745"/>
        <v>1</v>
      </c>
      <c r="D4734" s="334">
        <f ca="1" t="shared" si="753"/>
        <v>27</v>
      </c>
      <c r="E4734" s="327">
        <f ca="1" t="shared" si="754"/>
        <v>202</v>
      </c>
      <c r="F4734" s="327" t="str">
        <f ca="1">VLOOKUP(D4734,档案!A:C,3,FALSE)</f>
        <v>湖北开明</v>
      </c>
      <c r="G4734" s="338" t="str">
        <f ca="1">VLOOKUP(D4734,档案!A:B,2,FALSE)</f>
        <v>邮政凤凰路支行</v>
      </c>
      <c r="H4734" s="328">
        <f ca="1" t="shared" si="746"/>
        <v>45748</v>
      </c>
      <c r="I4734" s="344" t="str">
        <f ca="1" t="shared" si="747"/>
        <v>批量代发湖北人员2025.2月人员工资</v>
      </c>
      <c r="J4734" s="344" t="str">
        <f ca="1" t="shared" si="748"/>
        <v>付日常费用</v>
      </c>
      <c r="K4734" s="345">
        <f ca="1" t="shared" si="749"/>
        <v>0</v>
      </c>
      <c r="L4734" s="345">
        <f ca="1" t="shared" si="750"/>
        <v>204345.51</v>
      </c>
      <c r="M4734" s="345">
        <f ca="1" t="shared" si="751"/>
        <v>69696.6799999999</v>
      </c>
      <c r="N4734" s="345">
        <f ca="1" t="shared" si="752"/>
        <v>0</v>
      </c>
    </row>
    <row r="4735" ht="14.25" hidden="1" spans="1:14">
      <c r="A4735" s="334">
        <f>档案!A4734</f>
        <v>0</v>
      </c>
      <c r="B4735" s="334">
        <f ca="1" t="shared" si="745"/>
        <v>1</v>
      </c>
      <c r="D4735" s="334">
        <f ca="1" t="shared" si="753"/>
        <v>27</v>
      </c>
      <c r="E4735" s="327">
        <f ca="1" t="shared" si="754"/>
        <v>203</v>
      </c>
      <c r="F4735" s="327" t="str">
        <f ca="1">VLOOKUP(D4735,档案!A:C,3,FALSE)</f>
        <v>湖北开明</v>
      </c>
      <c r="G4735" s="338" t="str">
        <f ca="1">VLOOKUP(D4735,档案!A:B,2,FALSE)</f>
        <v>邮政凤凰路支行</v>
      </c>
      <c r="H4735" s="328">
        <f ca="1" t="shared" si="746"/>
        <v>45748</v>
      </c>
      <c r="I4735" s="344" t="str">
        <f ca="1" t="shared" si="747"/>
        <v>付吴昌松工伤保险费用</v>
      </c>
      <c r="J4735" s="344" t="str">
        <f ca="1" t="shared" si="748"/>
        <v>付日常费用</v>
      </c>
      <c r="K4735" s="345">
        <f ca="1" t="shared" si="749"/>
        <v>0</v>
      </c>
      <c r="L4735" s="345">
        <f ca="1" t="shared" si="750"/>
        <v>50000</v>
      </c>
      <c r="M4735" s="345">
        <f ca="1" t="shared" si="751"/>
        <v>19696.6799999999</v>
      </c>
      <c r="N4735" s="345">
        <f ca="1" t="shared" si="752"/>
        <v>0</v>
      </c>
    </row>
    <row r="4736" ht="14.25" hidden="1" spans="1:14">
      <c r="A4736" s="334">
        <f>档案!A4735</f>
        <v>0</v>
      </c>
      <c r="B4736" s="334">
        <f ca="1" t="shared" si="745"/>
        <v>1</v>
      </c>
      <c r="D4736" s="334">
        <f ca="1" t="shared" si="753"/>
        <v>27</v>
      </c>
      <c r="E4736" s="327">
        <f ca="1" t="shared" si="754"/>
        <v>204</v>
      </c>
      <c r="F4736" s="327" t="str">
        <f ca="1">VLOOKUP(D4736,档案!A:C,3,FALSE)</f>
        <v>湖北开明</v>
      </c>
      <c r="G4736" s="338" t="str">
        <f ca="1">VLOOKUP(D4736,档案!A:B,2,FALSE)</f>
        <v>邮政凤凰路支行</v>
      </c>
      <c r="H4736" s="328">
        <f ca="1" t="shared" si="746"/>
        <v>45750</v>
      </c>
      <c r="I4736" s="344" t="str">
        <f ca="1" t="shared" si="747"/>
        <v>收到湖北纪凯努转款</v>
      </c>
      <c r="J4736" s="344" t="str">
        <f ca="1" t="shared" si="748"/>
        <v>他行转入或存现</v>
      </c>
      <c r="K4736" s="345">
        <f ca="1" t="shared" si="749"/>
        <v>50000</v>
      </c>
      <c r="L4736" s="345">
        <f ca="1" t="shared" si="750"/>
        <v>0</v>
      </c>
      <c r="M4736" s="345">
        <f ca="1" t="shared" si="751"/>
        <v>69696.6799999999</v>
      </c>
      <c r="N4736" s="345">
        <f ca="1" t="shared" si="752"/>
        <v>0</v>
      </c>
    </row>
    <row r="4737" ht="14.25" hidden="1" spans="1:14">
      <c r="A4737" s="334">
        <f>档案!A4736</f>
        <v>0</v>
      </c>
      <c r="B4737" s="334">
        <f ca="1" t="shared" si="745"/>
        <v>1</v>
      </c>
      <c r="D4737" s="334">
        <f ca="1" t="shared" si="753"/>
        <v>27</v>
      </c>
      <c r="E4737" s="327">
        <f ca="1" t="shared" si="754"/>
        <v>205</v>
      </c>
      <c r="F4737" s="327" t="str">
        <f ca="1">VLOOKUP(D4737,档案!A:C,3,FALSE)</f>
        <v>湖北开明</v>
      </c>
      <c r="G4737" s="338" t="str">
        <f ca="1">VLOOKUP(D4737,档案!A:B,2,FALSE)</f>
        <v>邮政凤凰路支行</v>
      </c>
      <c r="H4737" s="328">
        <f ca="1" t="shared" si="746"/>
        <v>45750</v>
      </c>
      <c r="I4737" s="344" t="str">
        <f ca="1" t="shared" si="747"/>
        <v>生产部王国志报销日照钢铁3.1体检费--个人</v>
      </c>
      <c r="J4737" s="344" t="str">
        <f ca="1" t="shared" si="748"/>
        <v>项目成本</v>
      </c>
      <c r="K4737" s="345">
        <f ca="1" t="shared" si="749"/>
        <v>0</v>
      </c>
      <c r="L4737" s="345">
        <f ca="1" t="shared" si="750"/>
        <v>110</v>
      </c>
      <c r="M4737" s="345">
        <f ca="1" t="shared" si="751"/>
        <v>69586.6799999999</v>
      </c>
      <c r="N4737" s="345">
        <f ca="1" t="shared" si="752"/>
        <v>0</v>
      </c>
    </row>
    <row r="4738" ht="14.25" hidden="1" spans="1:14">
      <c r="A4738" s="334">
        <f>档案!A4737</f>
        <v>0</v>
      </c>
      <c r="B4738" s="334">
        <f ca="1" t="shared" si="745"/>
        <v>1</v>
      </c>
      <c r="D4738" s="334">
        <f ca="1" t="shared" si="753"/>
        <v>27</v>
      </c>
      <c r="E4738" s="327">
        <f ca="1" t="shared" si="754"/>
        <v>206</v>
      </c>
      <c r="F4738" s="327" t="str">
        <f ca="1">VLOOKUP(D4738,档案!A:C,3,FALSE)</f>
        <v>湖北开明</v>
      </c>
      <c r="G4738" s="338" t="str">
        <f ca="1">VLOOKUP(D4738,档案!A:B,2,FALSE)</f>
        <v>邮政凤凰路支行</v>
      </c>
      <c r="H4738" s="328">
        <f ca="1" t="shared" si="746"/>
        <v>45750</v>
      </c>
      <c r="I4738" s="344" t="str">
        <f ca="1" t="shared" si="747"/>
        <v>生产部王国志报销3.17西宁到银川交通费--个人</v>
      </c>
      <c r="J4738" s="344" t="str">
        <f ca="1" t="shared" si="748"/>
        <v>项目成本</v>
      </c>
      <c r="K4738" s="345">
        <f ca="1" t="shared" si="749"/>
        <v>0</v>
      </c>
      <c r="L4738" s="345">
        <f ca="1" t="shared" si="750"/>
        <v>263</v>
      </c>
      <c r="M4738" s="345">
        <f ca="1" t="shared" si="751"/>
        <v>69323.6799999999</v>
      </c>
      <c r="N4738" s="345">
        <f ca="1" t="shared" si="752"/>
        <v>0</v>
      </c>
    </row>
    <row r="4739" ht="14.25" hidden="1" spans="1:14">
      <c r="A4739" s="334">
        <f>档案!A4738</f>
        <v>0</v>
      </c>
      <c r="B4739" s="334">
        <f ca="1" t="shared" ref="B4739:B4802" si="755">COUNTA(INDIRECT("'"&amp;A4739&amp;"'!a:a"))</f>
        <v>1</v>
      </c>
      <c r="D4739" s="334">
        <f ca="1" t="shared" si="753"/>
        <v>27</v>
      </c>
      <c r="E4739" s="327">
        <f ca="1" t="shared" si="754"/>
        <v>207</v>
      </c>
      <c r="F4739" s="327" t="str">
        <f ca="1">VLOOKUP(D4739,档案!A:C,3,FALSE)</f>
        <v>湖北开明</v>
      </c>
      <c r="G4739" s="338" t="str">
        <f ca="1">VLOOKUP(D4739,档案!A:B,2,FALSE)</f>
        <v>邮政凤凰路支行</v>
      </c>
      <c r="H4739" s="328">
        <f ca="1" t="shared" ref="H4739:H4802" si="756">INDEX(INDIRECT("'"&amp;$D4739&amp;"'!A:g"),$E4739,COLUMN()-7)</f>
        <v>45750</v>
      </c>
      <c r="I4739" s="344" t="str">
        <f ca="1" t="shared" ref="I4739:I4802" si="757">INDEX(INDIRECT("'"&amp;$D4739&amp;"'!A:g"),$E4739,COLUMN()-7)</f>
        <v>生产部王国志报销青海发投3.20-3.21交通费--个人</v>
      </c>
      <c r="J4739" s="344" t="str">
        <f ca="1" t="shared" ref="J4739:J4802" si="758">INDEX(INDIRECT("'"&amp;$D4739&amp;"'!A:g"),$E4739,COLUMN()-7)</f>
        <v>项目成本</v>
      </c>
      <c r="K4739" s="345">
        <f ca="1" t="shared" ref="K4739:K4802" si="759">INDEX(INDIRECT("'"&amp;$D4739&amp;"'!A:g"),$E4739,COLUMN()-7)</f>
        <v>0</v>
      </c>
      <c r="L4739" s="345">
        <f ca="1" t="shared" ref="L4739:L4802" si="760">INDEX(INDIRECT("'"&amp;$D4739&amp;"'!A:g"),$E4739,COLUMN()-7)</f>
        <v>280</v>
      </c>
      <c r="M4739" s="345">
        <f ca="1" t="shared" ref="M4739:M4802" si="761">INDEX(INDIRECT("'"&amp;$D4739&amp;"'!A:g"),$E4739,COLUMN()-7)</f>
        <v>69043.6799999999</v>
      </c>
      <c r="N4739" s="345">
        <f ca="1" t="shared" ref="N4739:N4802" si="762">INDEX(INDIRECT("'"&amp;$D4739&amp;"'!A:g"),$E4739,COLUMN()-7)</f>
        <v>0</v>
      </c>
    </row>
    <row r="4740" ht="14.25" hidden="1" spans="1:14">
      <c r="A4740" s="334">
        <f>档案!A4739</f>
        <v>0</v>
      </c>
      <c r="B4740" s="334">
        <f ca="1" t="shared" si="755"/>
        <v>1</v>
      </c>
      <c r="D4740" s="334">
        <f ca="1" t="shared" ref="D4740:D4803" si="763">IF(E4739&gt;=VLOOKUP(D4739,A:B,2,FALSE),D4739+1,D4739)</f>
        <v>27</v>
      </c>
      <c r="E4740" s="327">
        <f ca="1" t="shared" ref="E4740:E4803" si="764">IF(E4739&gt;=VLOOKUP(D4739,A:B,2,FALSE),3,E4739+1)</f>
        <v>208</v>
      </c>
      <c r="F4740" s="327" t="str">
        <f ca="1">VLOOKUP(D4740,档案!A:C,3,FALSE)</f>
        <v>湖北开明</v>
      </c>
      <c r="G4740" s="338" t="str">
        <f ca="1">VLOOKUP(D4740,档案!A:B,2,FALSE)</f>
        <v>邮政凤凰路支行</v>
      </c>
      <c r="H4740" s="328">
        <f ca="1" t="shared" si="756"/>
        <v>45750</v>
      </c>
      <c r="I4740" s="344" t="str">
        <f ca="1" t="shared" si="757"/>
        <v>生产部王国志报销奎山水泥3.25-3.26交通费--个人</v>
      </c>
      <c r="J4740" s="344" t="str">
        <f ca="1" t="shared" si="758"/>
        <v>项目成本</v>
      </c>
      <c r="K4740" s="345">
        <f ca="1" t="shared" si="759"/>
        <v>0</v>
      </c>
      <c r="L4740" s="345">
        <f ca="1" t="shared" si="760"/>
        <v>447</v>
      </c>
      <c r="M4740" s="345">
        <f ca="1" t="shared" si="761"/>
        <v>68596.6799999999</v>
      </c>
      <c r="N4740" s="345">
        <f ca="1" t="shared" si="762"/>
        <v>0</v>
      </c>
    </row>
    <row r="4741" ht="14.25" hidden="1" spans="1:14">
      <c r="A4741" s="334">
        <f>档案!A4740</f>
        <v>0</v>
      </c>
      <c r="B4741" s="334">
        <f ca="1" t="shared" si="755"/>
        <v>1</v>
      </c>
      <c r="D4741" s="334">
        <f ca="1" t="shared" si="763"/>
        <v>27</v>
      </c>
      <c r="E4741" s="327">
        <f ca="1" t="shared" si="764"/>
        <v>209</v>
      </c>
      <c r="F4741" s="327" t="str">
        <f ca="1">VLOOKUP(D4741,档案!A:C,3,FALSE)</f>
        <v>湖北开明</v>
      </c>
      <c r="G4741" s="338" t="str">
        <f ca="1">VLOOKUP(D4741,档案!A:B,2,FALSE)</f>
        <v>邮政凤凰路支行</v>
      </c>
      <c r="H4741" s="328">
        <f ca="1" t="shared" si="756"/>
        <v>45750</v>
      </c>
      <c r="I4741" s="344" t="str">
        <f ca="1" t="shared" si="757"/>
        <v>生产部山玉英报销3.21民乐村办公处宽带费，年租金350元--个人</v>
      </c>
      <c r="J4741" s="344" t="str">
        <f ca="1" t="shared" si="758"/>
        <v>项目成本</v>
      </c>
      <c r="K4741" s="345">
        <f ca="1" t="shared" si="759"/>
        <v>0</v>
      </c>
      <c r="L4741" s="345">
        <f ca="1" t="shared" si="760"/>
        <v>348</v>
      </c>
      <c r="M4741" s="345">
        <f ca="1" t="shared" si="761"/>
        <v>68248.6799999999</v>
      </c>
      <c r="N4741" s="345">
        <f ca="1" t="shared" si="762"/>
        <v>0</v>
      </c>
    </row>
    <row r="4742" ht="14.25" hidden="1" spans="1:14">
      <c r="A4742" s="334">
        <f>档案!A4741</f>
        <v>0</v>
      </c>
      <c r="B4742" s="334">
        <f ca="1" t="shared" si="755"/>
        <v>1</v>
      </c>
      <c r="D4742" s="334">
        <f ca="1" t="shared" si="763"/>
        <v>27</v>
      </c>
      <c r="E4742" s="327">
        <f ca="1" t="shared" si="764"/>
        <v>210</v>
      </c>
      <c r="F4742" s="327" t="str">
        <f ca="1">VLOOKUP(D4742,档案!A:C,3,FALSE)</f>
        <v>湖北开明</v>
      </c>
      <c r="G4742" s="338" t="str">
        <f ca="1">VLOOKUP(D4742,档案!A:B,2,FALSE)</f>
        <v>邮政凤凰路支行</v>
      </c>
      <c r="H4742" s="328">
        <f ca="1" t="shared" si="756"/>
        <v>45750</v>
      </c>
      <c r="I4742" s="344" t="str">
        <f ca="1" t="shared" si="757"/>
        <v>生产部黄国恩报销奎山水泥3.26-3.27交通费--个人</v>
      </c>
      <c r="J4742" s="344" t="str">
        <f ca="1" t="shared" si="758"/>
        <v>项目成本</v>
      </c>
      <c r="K4742" s="345">
        <f ca="1" t="shared" si="759"/>
        <v>0</v>
      </c>
      <c r="L4742" s="345">
        <f ca="1" t="shared" si="760"/>
        <v>359</v>
      </c>
      <c r="M4742" s="345">
        <f ca="1" t="shared" si="761"/>
        <v>67889.6799999999</v>
      </c>
      <c r="N4742" s="345">
        <f ca="1" t="shared" si="762"/>
        <v>0</v>
      </c>
    </row>
    <row r="4743" ht="14.25" hidden="1" spans="1:14">
      <c r="A4743" s="334">
        <f>档案!A4742</f>
        <v>0</v>
      </c>
      <c r="B4743" s="334">
        <f ca="1" t="shared" si="755"/>
        <v>1</v>
      </c>
      <c r="D4743" s="334">
        <f ca="1" t="shared" si="763"/>
        <v>27</v>
      </c>
      <c r="E4743" s="327">
        <f ca="1" t="shared" si="764"/>
        <v>211</v>
      </c>
      <c r="F4743" s="327" t="str">
        <f ca="1">VLOOKUP(D4743,档案!A:C,3,FALSE)</f>
        <v>湖北开明</v>
      </c>
      <c r="G4743" s="338" t="str">
        <f ca="1">VLOOKUP(D4743,档案!A:B,2,FALSE)</f>
        <v>邮政凤凰路支行</v>
      </c>
      <c r="H4743" s="328">
        <f ca="1" t="shared" si="756"/>
        <v>45750</v>
      </c>
      <c r="I4743" s="344" t="str">
        <f ca="1" t="shared" si="757"/>
        <v>生产部李权智报销河南华润电力采购J857CrNi/3.2合金焊条及快递费--个人</v>
      </c>
      <c r="J4743" s="344" t="str">
        <f ca="1" t="shared" si="758"/>
        <v>项目成本</v>
      </c>
      <c r="K4743" s="345">
        <f ca="1" t="shared" si="759"/>
        <v>0</v>
      </c>
      <c r="L4743" s="345">
        <f ca="1" t="shared" si="760"/>
        <v>316</v>
      </c>
      <c r="M4743" s="345">
        <f ca="1" t="shared" si="761"/>
        <v>67573.6799999999</v>
      </c>
      <c r="N4743" s="345">
        <f ca="1" t="shared" si="762"/>
        <v>0</v>
      </c>
    </row>
    <row r="4744" ht="14.25" hidden="1" spans="1:14">
      <c r="A4744" s="334">
        <f>档案!A4743</f>
        <v>0</v>
      </c>
      <c r="B4744" s="334">
        <f ca="1" t="shared" si="755"/>
        <v>1</v>
      </c>
      <c r="D4744" s="334">
        <f ca="1" t="shared" si="763"/>
        <v>27</v>
      </c>
      <c r="E4744" s="327">
        <f ca="1" t="shared" si="764"/>
        <v>212</v>
      </c>
      <c r="F4744" s="327" t="str">
        <f ca="1">VLOOKUP(D4744,档案!A:C,3,FALSE)</f>
        <v>湖北开明</v>
      </c>
      <c r="G4744" s="338" t="str">
        <f ca="1">VLOOKUP(D4744,档案!A:B,2,FALSE)</f>
        <v>邮政凤凰路支行</v>
      </c>
      <c r="H4744" s="328">
        <f ca="1" t="shared" si="756"/>
        <v>45750</v>
      </c>
      <c r="I4744" s="344" t="str">
        <f ca="1" t="shared" si="757"/>
        <v>生产部李权智报销鄂州公司2月份水费和污水处理费用666元，鄂州公司电信网费预存500元--个人</v>
      </c>
      <c r="J4744" s="344" t="str">
        <f ca="1" t="shared" si="758"/>
        <v>项目成本</v>
      </c>
      <c r="K4744" s="345">
        <f ca="1" t="shared" si="759"/>
        <v>0</v>
      </c>
      <c r="L4744" s="345">
        <f ca="1" t="shared" si="760"/>
        <v>1182.5</v>
      </c>
      <c r="M4744" s="345">
        <f ca="1" t="shared" si="761"/>
        <v>66391.1799999999</v>
      </c>
      <c r="N4744" s="345">
        <f ca="1" t="shared" si="762"/>
        <v>0</v>
      </c>
    </row>
    <row r="4745" ht="14.25" hidden="1" spans="1:14">
      <c r="A4745" s="334">
        <f>档案!A4744</f>
        <v>0</v>
      </c>
      <c r="B4745" s="334">
        <f ca="1" t="shared" si="755"/>
        <v>1</v>
      </c>
      <c r="D4745" s="334">
        <f ca="1" t="shared" si="763"/>
        <v>27</v>
      </c>
      <c r="E4745" s="327">
        <f ca="1" t="shared" si="764"/>
        <v>213</v>
      </c>
      <c r="F4745" s="327" t="str">
        <f ca="1">VLOOKUP(D4745,档案!A:C,3,FALSE)</f>
        <v>湖北开明</v>
      </c>
      <c r="G4745" s="338" t="str">
        <f ca="1">VLOOKUP(D4745,档案!A:B,2,FALSE)</f>
        <v>邮政凤凰路支行</v>
      </c>
      <c r="H4745" s="328">
        <f ca="1" t="shared" si="756"/>
        <v>45750</v>
      </c>
      <c r="I4745" s="344" t="str">
        <f ca="1" t="shared" si="757"/>
        <v>生产部李权智报销2025-3-11餐补20元，零星采购281元--个人</v>
      </c>
      <c r="J4745" s="344" t="str">
        <f ca="1" t="shared" si="758"/>
        <v>项目成本</v>
      </c>
      <c r="K4745" s="345">
        <f ca="1" t="shared" si="759"/>
        <v>0</v>
      </c>
      <c r="L4745" s="345">
        <f ca="1" t="shared" si="760"/>
        <v>301</v>
      </c>
      <c r="M4745" s="345">
        <f ca="1" t="shared" si="761"/>
        <v>66090.1799999999</v>
      </c>
      <c r="N4745" s="345">
        <f ca="1" t="shared" si="762"/>
        <v>0</v>
      </c>
    </row>
    <row r="4746" ht="14.25" hidden="1" spans="1:14">
      <c r="A4746" s="334">
        <f>档案!A4745</f>
        <v>0</v>
      </c>
      <c r="B4746" s="334">
        <f ca="1" t="shared" si="755"/>
        <v>1</v>
      </c>
      <c r="D4746" s="334">
        <f ca="1" t="shared" si="763"/>
        <v>27</v>
      </c>
      <c r="E4746" s="327">
        <f ca="1" t="shared" si="764"/>
        <v>214</v>
      </c>
      <c r="F4746" s="327" t="str">
        <f ca="1">VLOOKUP(D4746,档案!A:C,3,FALSE)</f>
        <v>湖北开明</v>
      </c>
      <c r="G4746" s="338" t="str">
        <f ca="1">VLOOKUP(D4746,档案!A:B,2,FALSE)</f>
        <v>邮政凤凰路支行</v>
      </c>
      <c r="H4746" s="328">
        <f ca="1" t="shared" si="756"/>
        <v>45750</v>
      </c>
      <c r="I4746" s="344" t="str">
        <f ca="1" t="shared" si="757"/>
        <v>生产部李同林报销3.26从德令哈去往湖北鄂州参加湖北省建筑施工企业安管人员考试交通费--个人</v>
      </c>
      <c r="J4746" s="344" t="str">
        <f ca="1" t="shared" si="758"/>
        <v>项目成本</v>
      </c>
      <c r="K4746" s="345">
        <f ca="1" t="shared" si="759"/>
        <v>0</v>
      </c>
      <c r="L4746" s="345">
        <f ca="1" t="shared" si="760"/>
        <v>435</v>
      </c>
      <c r="M4746" s="345">
        <f ca="1" t="shared" si="761"/>
        <v>65655.1799999999</v>
      </c>
      <c r="N4746" s="345">
        <f ca="1" t="shared" si="762"/>
        <v>0</v>
      </c>
    </row>
    <row r="4747" ht="14.25" hidden="1" spans="1:14">
      <c r="A4747" s="334">
        <f>档案!A4746</f>
        <v>0</v>
      </c>
      <c r="B4747" s="334">
        <f ca="1" t="shared" si="755"/>
        <v>1</v>
      </c>
      <c r="D4747" s="334">
        <f ca="1" t="shared" si="763"/>
        <v>27</v>
      </c>
      <c r="E4747" s="327">
        <f ca="1" t="shared" si="764"/>
        <v>215</v>
      </c>
      <c r="F4747" s="327" t="str">
        <f ca="1">VLOOKUP(D4747,档案!A:C,3,FALSE)</f>
        <v>湖北开明</v>
      </c>
      <c r="G4747" s="338" t="str">
        <f ca="1">VLOOKUP(D4747,档案!A:B,2,FALSE)</f>
        <v>邮政凤凰路支行</v>
      </c>
      <c r="H4747" s="328">
        <f ca="1" t="shared" si="756"/>
        <v>45750</v>
      </c>
      <c r="I4747" s="344" t="str">
        <f ca="1" t="shared" si="757"/>
        <v>生产部汪辉报销山西铝业3.28-3.29交通费--个人</v>
      </c>
      <c r="J4747" s="344" t="str">
        <f ca="1" t="shared" si="758"/>
        <v>项目成本</v>
      </c>
      <c r="K4747" s="345">
        <f ca="1" t="shared" si="759"/>
        <v>0</v>
      </c>
      <c r="L4747" s="345">
        <f ca="1" t="shared" si="760"/>
        <v>175.5</v>
      </c>
      <c r="M4747" s="345">
        <f ca="1" t="shared" si="761"/>
        <v>65479.6799999999</v>
      </c>
      <c r="N4747" s="345">
        <f ca="1" t="shared" si="762"/>
        <v>0</v>
      </c>
    </row>
    <row r="4748" ht="14.25" hidden="1" spans="1:14">
      <c r="A4748" s="334">
        <f>档案!A4747</f>
        <v>0</v>
      </c>
      <c r="B4748" s="334">
        <f ca="1" t="shared" si="755"/>
        <v>1</v>
      </c>
      <c r="D4748" s="334">
        <f ca="1" t="shared" si="763"/>
        <v>27</v>
      </c>
      <c r="E4748" s="327">
        <f ca="1" t="shared" si="764"/>
        <v>216</v>
      </c>
      <c r="F4748" s="327" t="str">
        <f ca="1">VLOOKUP(D4748,档案!A:C,3,FALSE)</f>
        <v>湖北开明</v>
      </c>
      <c r="G4748" s="338" t="str">
        <f ca="1">VLOOKUP(D4748,档案!A:B,2,FALSE)</f>
        <v>邮政凤凰路支行</v>
      </c>
      <c r="H4748" s="328">
        <f ca="1" t="shared" si="756"/>
        <v>45750</v>
      </c>
      <c r="I4748" s="344" t="str">
        <f ca="1" t="shared" si="757"/>
        <v>生产部闵洋用款湖北双环外协人员住宿费用2025年3月10日-2025年4月3日付闵洋垫付--个人</v>
      </c>
      <c r="J4748" s="344" t="str">
        <f ca="1" t="shared" si="758"/>
        <v>项目成本</v>
      </c>
      <c r="K4748" s="345">
        <f ca="1" t="shared" si="759"/>
        <v>0</v>
      </c>
      <c r="L4748" s="345">
        <f ca="1" t="shared" si="760"/>
        <v>4650</v>
      </c>
      <c r="M4748" s="345">
        <f ca="1" t="shared" si="761"/>
        <v>60829.6799999999</v>
      </c>
      <c r="N4748" s="345">
        <f ca="1" t="shared" si="762"/>
        <v>0</v>
      </c>
    </row>
    <row r="4749" ht="14.25" hidden="1" spans="1:14">
      <c r="A4749" s="334">
        <f>档案!A4748</f>
        <v>0</v>
      </c>
      <c r="B4749" s="334">
        <f ca="1" t="shared" si="755"/>
        <v>1</v>
      </c>
      <c r="D4749" s="334">
        <f ca="1" t="shared" si="763"/>
        <v>27</v>
      </c>
      <c r="E4749" s="327">
        <f ca="1" t="shared" si="764"/>
        <v>217</v>
      </c>
      <c r="F4749" s="327" t="str">
        <f ca="1">VLOOKUP(D4749,档案!A:C,3,FALSE)</f>
        <v>湖北开明</v>
      </c>
      <c r="G4749" s="338" t="str">
        <f ca="1">VLOOKUP(D4749,档案!A:B,2,FALSE)</f>
        <v>邮政凤凰路支行</v>
      </c>
      <c r="H4749" s="328">
        <f ca="1" t="shared" si="756"/>
        <v>45755</v>
      </c>
      <c r="I4749" s="344" t="str">
        <f ca="1" t="shared" si="757"/>
        <v>综合部蒋霞用款2025年4月油卡充值付中国石化销售股份有限公司湖北鄂州石油分公司--公司</v>
      </c>
      <c r="J4749" s="344" t="str">
        <f ca="1" t="shared" si="758"/>
        <v>付日常费用</v>
      </c>
      <c r="K4749" s="345">
        <f ca="1" t="shared" si="759"/>
        <v>0</v>
      </c>
      <c r="L4749" s="345">
        <f ca="1" t="shared" si="760"/>
        <v>26000</v>
      </c>
      <c r="M4749" s="345">
        <f ca="1" t="shared" si="761"/>
        <v>34829.6799999999</v>
      </c>
      <c r="N4749" s="345">
        <f ca="1" t="shared" si="762"/>
        <v>0</v>
      </c>
    </row>
    <row r="4750" ht="14.25" hidden="1" spans="1:14">
      <c r="A4750" s="334">
        <f>档案!A4749</f>
        <v>0</v>
      </c>
      <c r="B4750" s="334">
        <f ca="1" t="shared" si="755"/>
        <v>1</v>
      </c>
      <c r="D4750" s="334">
        <f ca="1" t="shared" si="763"/>
        <v>27</v>
      </c>
      <c r="E4750" s="327">
        <f ca="1" t="shared" si="764"/>
        <v>218</v>
      </c>
      <c r="F4750" s="327" t="str">
        <f ca="1">VLOOKUP(D4750,档案!A:C,3,FALSE)</f>
        <v>湖北开明</v>
      </c>
      <c r="G4750" s="338" t="str">
        <f ca="1">VLOOKUP(D4750,档案!A:B,2,FALSE)</f>
        <v>邮政凤凰路支行</v>
      </c>
      <c r="H4750" s="328">
        <f ca="1" t="shared" si="756"/>
        <v>45761</v>
      </c>
      <c r="I4750" s="344" t="str">
        <f ca="1" t="shared" si="757"/>
        <v>转湖北工行西山</v>
      </c>
      <c r="J4750" s="344" t="str">
        <f ca="1" t="shared" si="758"/>
        <v>转出他行或提现</v>
      </c>
      <c r="K4750" s="345">
        <f ca="1" t="shared" si="759"/>
        <v>0</v>
      </c>
      <c r="L4750" s="345">
        <f ca="1" t="shared" si="760"/>
        <v>10000</v>
      </c>
      <c r="M4750" s="345">
        <f ca="1" t="shared" si="761"/>
        <v>24829.6799999999</v>
      </c>
      <c r="N4750" s="345">
        <f ca="1" t="shared" si="762"/>
        <v>0</v>
      </c>
    </row>
    <row r="4751" ht="14.25" hidden="1" spans="1:14">
      <c r="A4751" s="334">
        <f>档案!A4750</f>
        <v>0</v>
      </c>
      <c r="B4751" s="334">
        <f ca="1" t="shared" si="755"/>
        <v>1</v>
      </c>
      <c r="D4751" s="334">
        <f ca="1" t="shared" si="763"/>
        <v>27</v>
      </c>
      <c r="E4751" s="327">
        <f ca="1" t="shared" si="764"/>
        <v>219</v>
      </c>
      <c r="F4751" s="327" t="str">
        <f ca="1">VLOOKUP(D4751,档案!A:C,3,FALSE)</f>
        <v>湖北开明</v>
      </c>
      <c r="G4751" s="338" t="str">
        <f ca="1">VLOOKUP(D4751,档案!A:B,2,FALSE)</f>
        <v>邮政凤凰路支行</v>
      </c>
      <c r="H4751" s="328">
        <f ca="1" t="shared" si="756"/>
        <v>45765</v>
      </c>
      <c r="I4751" s="344" t="str">
        <f ca="1" t="shared" si="757"/>
        <v>收到武汉彤烨中信转款</v>
      </c>
      <c r="J4751" s="344" t="str">
        <f ca="1" t="shared" si="758"/>
        <v>他行转入或存现</v>
      </c>
      <c r="K4751" s="345">
        <f ca="1" t="shared" si="759"/>
        <v>300000</v>
      </c>
      <c r="L4751" s="345">
        <f ca="1" t="shared" si="760"/>
        <v>0</v>
      </c>
      <c r="M4751" s="345">
        <f ca="1" t="shared" si="761"/>
        <v>324829.68</v>
      </c>
      <c r="N4751" s="345">
        <f ca="1" t="shared" si="762"/>
        <v>0</v>
      </c>
    </row>
    <row r="4752" ht="14.25" hidden="1" spans="1:14">
      <c r="A4752" s="334">
        <f>档案!A4751</f>
        <v>0</v>
      </c>
      <c r="B4752" s="334">
        <f ca="1" t="shared" si="755"/>
        <v>1</v>
      </c>
      <c r="D4752" s="334">
        <f ca="1" t="shared" si="763"/>
        <v>27</v>
      </c>
      <c r="E4752" s="327">
        <f ca="1" t="shared" si="764"/>
        <v>220</v>
      </c>
      <c r="F4752" s="327" t="str">
        <f ca="1">VLOOKUP(D4752,档案!A:C,3,FALSE)</f>
        <v>湖北开明</v>
      </c>
      <c r="G4752" s="338" t="str">
        <f ca="1">VLOOKUP(D4752,档案!A:B,2,FALSE)</f>
        <v>邮政凤凰路支行</v>
      </c>
      <c r="H4752" s="328">
        <f ca="1" t="shared" si="756"/>
        <v>45765</v>
      </c>
      <c r="I4752" s="344" t="str">
        <f ca="1" t="shared" si="757"/>
        <v>收到武汉彤烨中信转款</v>
      </c>
      <c r="J4752" s="344" t="str">
        <f ca="1" t="shared" si="758"/>
        <v>他行转入或存现</v>
      </c>
      <c r="K4752" s="345">
        <f ca="1" t="shared" si="759"/>
        <v>300000</v>
      </c>
      <c r="L4752" s="345">
        <f ca="1" t="shared" si="760"/>
        <v>0</v>
      </c>
      <c r="M4752" s="345">
        <f ca="1" t="shared" si="761"/>
        <v>624829.68</v>
      </c>
      <c r="N4752" s="345">
        <f ca="1" t="shared" si="762"/>
        <v>0</v>
      </c>
    </row>
    <row r="4753" ht="14.25" hidden="1" spans="1:14">
      <c r="A4753" s="334">
        <f>档案!A4752</f>
        <v>0</v>
      </c>
      <c r="B4753" s="334">
        <f ca="1" t="shared" si="755"/>
        <v>1</v>
      </c>
      <c r="D4753" s="334">
        <f ca="1" t="shared" si="763"/>
        <v>27</v>
      </c>
      <c r="E4753" s="327">
        <f ca="1" t="shared" si="764"/>
        <v>221</v>
      </c>
      <c r="F4753" s="327" t="str">
        <f ca="1">VLOOKUP(D4753,档案!A:C,3,FALSE)</f>
        <v>湖北开明</v>
      </c>
      <c r="G4753" s="338" t="str">
        <f ca="1">VLOOKUP(D4753,档案!A:B,2,FALSE)</f>
        <v>邮政凤凰路支行</v>
      </c>
      <c r="H4753" s="328">
        <f ca="1" t="shared" si="756"/>
        <v>45765</v>
      </c>
      <c r="I4753" s="344" t="str">
        <f ca="1" t="shared" si="757"/>
        <v>收到湖北中国银行转款</v>
      </c>
      <c r="J4753" s="344" t="str">
        <f ca="1" t="shared" si="758"/>
        <v>他行转入或存现</v>
      </c>
      <c r="K4753" s="345">
        <f ca="1" t="shared" si="759"/>
        <v>60000</v>
      </c>
      <c r="L4753" s="345">
        <f ca="1" t="shared" si="760"/>
        <v>0</v>
      </c>
      <c r="M4753" s="345">
        <f ca="1" t="shared" si="761"/>
        <v>684829.68</v>
      </c>
      <c r="N4753" s="345">
        <f ca="1" t="shared" si="762"/>
        <v>0</v>
      </c>
    </row>
    <row r="4754" ht="14.25" hidden="1" spans="1:14">
      <c r="A4754" s="334">
        <f>档案!A4753</f>
        <v>0</v>
      </c>
      <c r="B4754" s="334">
        <f ca="1" t="shared" si="755"/>
        <v>1</v>
      </c>
      <c r="D4754" s="334">
        <f ca="1" t="shared" si="763"/>
        <v>27</v>
      </c>
      <c r="E4754" s="327">
        <f ca="1" t="shared" si="764"/>
        <v>222</v>
      </c>
      <c r="F4754" s="327" t="str">
        <f ca="1">VLOOKUP(D4754,档案!A:C,3,FALSE)</f>
        <v>湖北开明</v>
      </c>
      <c r="G4754" s="338" t="str">
        <f ca="1">VLOOKUP(D4754,档案!A:B,2,FALSE)</f>
        <v>邮政凤凰路支行</v>
      </c>
      <c r="H4754" s="328">
        <f ca="1" t="shared" si="756"/>
        <v>45765</v>
      </c>
      <c r="I4754" s="344" t="str">
        <f ca="1" t="shared" si="757"/>
        <v>转湖北中国银行</v>
      </c>
      <c r="J4754" s="344" t="str">
        <f ca="1" t="shared" si="758"/>
        <v>转出他行或提现</v>
      </c>
      <c r="K4754" s="345">
        <f ca="1" t="shared" si="759"/>
        <v>0</v>
      </c>
      <c r="L4754" s="345">
        <f ca="1" t="shared" si="760"/>
        <v>400000</v>
      </c>
      <c r="M4754" s="345">
        <f ca="1" t="shared" si="761"/>
        <v>284829.68</v>
      </c>
      <c r="N4754" s="345">
        <f ca="1" t="shared" si="762"/>
        <v>0</v>
      </c>
    </row>
    <row r="4755" ht="14.25" hidden="1" spans="1:14">
      <c r="A4755" s="334">
        <f>档案!A4754</f>
        <v>0</v>
      </c>
      <c r="B4755" s="334">
        <f ca="1" t="shared" si="755"/>
        <v>1</v>
      </c>
      <c r="D4755" s="334">
        <f ca="1" t="shared" si="763"/>
        <v>27</v>
      </c>
      <c r="E4755" s="327">
        <f ca="1" t="shared" si="764"/>
        <v>223</v>
      </c>
      <c r="F4755" s="327" t="str">
        <f ca="1">VLOOKUP(D4755,档案!A:C,3,FALSE)</f>
        <v>湖北开明</v>
      </c>
      <c r="G4755" s="338" t="str">
        <f ca="1">VLOOKUP(D4755,档案!A:B,2,FALSE)</f>
        <v>邮政凤凰路支行</v>
      </c>
      <c r="H4755" s="328">
        <f ca="1" t="shared" si="756"/>
        <v>45767</v>
      </c>
      <c r="I4755" s="344" t="str">
        <f ca="1" t="shared" si="757"/>
        <v>还贷款利息</v>
      </c>
      <c r="J4755" s="344" t="str">
        <f ca="1" t="shared" si="758"/>
        <v>还借款及利息</v>
      </c>
      <c r="K4755" s="345">
        <f ca="1" t="shared" si="759"/>
        <v>0</v>
      </c>
      <c r="L4755" s="345">
        <f ca="1" t="shared" si="760"/>
        <v>44045.84</v>
      </c>
      <c r="M4755" s="345">
        <f ca="1" t="shared" si="761"/>
        <v>240783.84</v>
      </c>
      <c r="N4755" s="345">
        <f ca="1" t="shared" si="762"/>
        <v>0</v>
      </c>
    </row>
    <row r="4756" ht="14.25" hidden="1" spans="1:14">
      <c r="A4756" s="334">
        <f>档案!A4755</f>
        <v>0</v>
      </c>
      <c r="B4756" s="334">
        <f ca="1" t="shared" si="755"/>
        <v>1</v>
      </c>
      <c r="D4756" s="334">
        <f ca="1" t="shared" si="763"/>
        <v>27</v>
      </c>
      <c r="E4756" s="327">
        <f ca="1" t="shared" si="764"/>
        <v>224</v>
      </c>
      <c r="F4756" s="327" t="str">
        <f ca="1">VLOOKUP(D4756,档案!A:C,3,FALSE)</f>
        <v>湖北开明</v>
      </c>
      <c r="G4756" s="338" t="str">
        <f ca="1">VLOOKUP(D4756,档案!A:B,2,FALSE)</f>
        <v>邮政凤凰路支行</v>
      </c>
      <c r="H4756" s="328">
        <f ca="1" t="shared" si="756"/>
        <v>45771</v>
      </c>
      <c r="I4756" s="344" t="str">
        <f ca="1" t="shared" si="757"/>
        <v>转湖北工行虹桥</v>
      </c>
      <c r="J4756" s="344" t="str">
        <f ca="1" t="shared" si="758"/>
        <v>转出他行或提现</v>
      </c>
      <c r="K4756" s="345">
        <f ca="1" t="shared" si="759"/>
        <v>0</v>
      </c>
      <c r="L4756" s="345">
        <f ca="1" t="shared" si="760"/>
        <v>100000</v>
      </c>
      <c r="M4756" s="345">
        <f ca="1" t="shared" si="761"/>
        <v>140783.84</v>
      </c>
      <c r="N4756" s="345">
        <f ca="1" t="shared" si="762"/>
        <v>0</v>
      </c>
    </row>
    <row r="4757" ht="14.25" hidden="1" spans="1:14">
      <c r="A4757" s="334">
        <f>档案!A4756</f>
        <v>0</v>
      </c>
      <c r="B4757" s="334">
        <f ca="1" t="shared" si="755"/>
        <v>1</v>
      </c>
      <c r="D4757" s="334">
        <f ca="1" t="shared" si="763"/>
        <v>27</v>
      </c>
      <c r="E4757" s="327">
        <f ca="1" t="shared" si="764"/>
        <v>225</v>
      </c>
      <c r="F4757" s="327" t="str">
        <f ca="1">VLOOKUP(D4757,档案!A:C,3,FALSE)</f>
        <v>湖北开明</v>
      </c>
      <c r="G4757" s="338" t="str">
        <f ca="1">VLOOKUP(D4757,档案!A:B,2,FALSE)</f>
        <v>邮政凤凰路支行</v>
      </c>
      <c r="H4757" s="328">
        <f ca="1" t="shared" si="756"/>
        <v>45771</v>
      </c>
      <c r="I4757" s="344" t="str">
        <f ca="1" t="shared" si="757"/>
        <v>转湖北工行虹桥</v>
      </c>
      <c r="J4757" s="344" t="str">
        <f ca="1" t="shared" si="758"/>
        <v>转出他行或提现</v>
      </c>
      <c r="K4757" s="345">
        <f ca="1" t="shared" si="759"/>
        <v>0</v>
      </c>
      <c r="L4757" s="345">
        <f ca="1" t="shared" si="760"/>
        <v>10000</v>
      </c>
      <c r="M4757" s="345">
        <f ca="1" t="shared" si="761"/>
        <v>130783.84</v>
      </c>
      <c r="N4757" s="345">
        <f ca="1" t="shared" si="762"/>
        <v>0</v>
      </c>
    </row>
    <row r="4758" ht="14.25" hidden="1" spans="1:14">
      <c r="A4758" s="334">
        <f>档案!A4757</f>
        <v>0</v>
      </c>
      <c r="B4758" s="334">
        <f ca="1" t="shared" si="755"/>
        <v>1</v>
      </c>
      <c r="D4758" s="334">
        <f ca="1" t="shared" si="763"/>
        <v>27</v>
      </c>
      <c r="E4758" s="327">
        <f ca="1" t="shared" si="764"/>
        <v>226</v>
      </c>
      <c r="F4758" s="327" t="str">
        <f ca="1">VLOOKUP(D4758,档案!A:C,3,FALSE)</f>
        <v>湖北开明</v>
      </c>
      <c r="G4758" s="338" t="str">
        <f ca="1">VLOOKUP(D4758,档案!A:B,2,FALSE)</f>
        <v>邮政凤凰路支行</v>
      </c>
      <c r="H4758" s="328">
        <f ca="1" t="shared" si="756"/>
        <v>45771</v>
      </c>
      <c r="I4758" s="344" t="str">
        <f ca="1" t="shared" si="757"/>
        <v>湖北邮政转湖北工行西山</v>
      </c>
      <c r="J4758" s="344" t="str">
        <f ca="1" t="shared" si="758"/>
        <v>转出他行或提现</v>
      </c>
      <c r="K4758" s="345">
        <f ca="1" t="shared" si="759"/>
        <v>0</v>
      </c>
      <c r="L4758" s="345">
        <f ca="1" t="shared" si="760"/>
        <v>60000</v>
      </c>
      <c r="M4758" s="345">
        <f ca="1" t="shared" si="761"/>
        <v>70783.8399999999</v>
      </c>
      <c r="N4758" s="345">
        <f ca="1" t="shared" si="762"/>
        <v>0</v>
      </c>
    </row>
    <row r="4759" ht="14.25" hidden="1" spans="1:14">
      <c r="A4759" s="334">
        <f>档案!A4758</f>
        <v>0</v>
      </c>
      <c r="B4759" s="334">
        <f ca="1" t="shared" si="755"/>
        <v>1</v>
      </c>
      <c r="D4759" s="334">
        <f ca="1" t="shared" si="763"/>
        <v>27</v>
      </c>
      <c r="E4759" s="327">
        <f ca="1" t="shared" si="764"/>
        <v>227</v>
      </c>
      <c r="F4759" s="327" t="str">
        <f ca="1">VLOOKUP(D4759,档案!A:C,3,FALSE)</f>
        <v>湖北开明</v>
      </c>
      <c r="G4759" s="338" t="str">
        <f ca="1">VLOOKUP(D4759,档案!A:B,2,FALSE)</f>
        <v>邮政凤凰路支行</v>
      </c>
      <c r="H4759" s="328">
        <f ca="1" t="shared" si="756"/>
        <v>45775</v>
      </c>
      <c r="I4759" s="344" t="str">
        <f ca="1" t="shared" si="757"/>
        <v>付柯重胜工伤赔付费</v>
      </c>
      <c r="J4759" s="344" t="str">
        <f ca="1" t="shared" si="758"/>
        <v>付日常费用</v>
      </c>
      <c r="K4759" s="345">
        <f ca="1" t="shared" si="759"/>
        <v>0</v>
      </c>
      <c r="L4759" s="345">
        <f ca="1" t="shared" si="760"/>
        <v>54990.81</v>
      </c>
      <c r="M4759" s="345">
        <f ca="1" t="shared" si="761"/>
        <v>15793.0299999999</v>
      </c>
      <c r="N4759" s="345">
        <f ca="1" t="shared" si="762"/>
        <v>0</v>
      </c>
    </row>
    <row r="4760" ht="14.25" hidden="1" spans="1:14">
      <c r="A4760" s="334">
        <f>档案!A4759</f>
        <v>0</v>
      </c>
      <c r="B4760" s="334">
        <f ca="1" t="shared" si="755"/>
        <v>1</v>
      </c>
      <c r="D4760" s="334">
        <f ca="1" t="shared" si="763"/>
        <v>27</v>
      </c>
      <c r="E4760" s="327">
        <f ca="1" t="shared" si="764"/>
        <v>228</v>
      </c>
      <c r="F4760" s="327" t="str">
        <f ca="1">VLOOKUP(D4760,档案!A:C,3,FALSE)</f>
        <v>湖北开明</v>
      </c>
      <c r="G4760" s="338" t="str">
        <f ca="1">VLOOKUP(D4760,档案!A:B,2,FALSE)</f>
        <v>邮政凤凰路支行</v>
      </c>
      <c r="H4760" s="328">
        <f ca="1" t="shared" si="756"/>
        <v>45776</v>
      </c>
      <c r="I4760" s="344" t="str">
        <f ca="1" t="shared" si="757"/>
        <v>收到湖北中国银行转款</v>
      </c>
      <c r="J4760" s="344" t="str">
        <f ca="1" t="shared" si="758"/>
        <v>他行转入或存现</v>
      </c>
      <c r="K4760" s="345">
        <f ca="1" t="shared" si="759"/>
        <v>250000</v>
      </c>
      <c r="L4760" s="345">
        <f ca="1" t="shared" si="760"/>
        <v>0</v>
      </c>
      <c r="M4760" s="345">
        <f ca="1" t="shared" si="761"/>
        <v>265793.03</v>
      </c>
      <c r="N4760" s="345">
        <f ca="1" t="shared" si="762"/>
        <v>0</v>
      </c>
    </row>
    <row r="4761" ht="14.25" hidden="1" spans="1:14">
      <c r="A4761" s="334">
        <f>档案!A4760</f>
        <v>0</v>
      </c>
      <c r="B4761" s="334">
        <f ca="1" t="shared" si="755"/>
        <v>1</v>
      </c>
      <c r="D4761" s="334">
        <f ca="1" t="shared" si="763"/>
        <v>27</v>
      </c>
      <c r="E4761" s="327">
        <f ca="1" t="shared" si="764"/>
        <v>229</v>
      </c>
      <c r="F4761" s="327" t="str">
        <f ca="1">VLOOKUP(D4761,档案!A:C,3,FALSE)</f>
        <v>湖北开明</v>
      </c>
      <c r="G4761" s="338" t="str">
        <f ca="1">VLOOKUP(D4761,档案!A:B,2,FALSE)</f>
        <v>邮政凤凰路支行</v>
      </c>
      <c r="H4761" s="328">
        <f ca="1" t="shared" si="756"/>
        <v>45776</v>
      </c>
      <c r="I4761" s="344" t="str">
        <f ca="1" t="shared" si="757"/>
        <v>批量代发湖北人员2025.3月人员工资</v>
      </c>
      <c r="J4761" s="344" t="str">
        <f ca="1" t="shared" si="758"/>
        <v>付日常费用</v>
      </c>
      <c r="K4761" s="345">
        <f ca="1" t="shared" si="759"/>
        <v>0</v>
      </c>
      <c r="L4761" s="345">
        <f ca="1" t="shared" si="760"/>
        <v>217940.68</v>
      </c>
      <c r="M4761" s="345">
        <f ca="1" t="shared" si="761"/>
        <v>47852.3499999999</v>
      </c>
      <c r="N4761" s="345">
        <f ca="1" t="shared" si="762"/>
        <v>0</v>
      </c>
    </row>
    <row r="4762" ht="14.25" hidden="1" spans="1:14">
      <c r="A4762" s="334">
        <f>档案!A4761</f>
        <v>0</v>
      </c>
      <c r="B4762" s="334">
        <f ca="1" t="shared" si="755"/>
        <v>1</v>
      </c>
      <c r="D4762" s="334">
        <f ca="1" t="shared" si="763"/>
        <v>27</v>
      </c>
      <c r="E4762" s="327">
        <f ca="1" t="shared" si="764"/>
        <v>230</v>
      </c>
      <c r="F4762" s="327" t="str">
        <f ca="1">VLOOKUP(D4762,档案!A:C,3,FALSE)</f>
        <v>湖北开明</v>
      </c>
      <c r="G4762" s="338" t="str">
        <f ca="1">VLOOKUP(D4762,档案!A:B,2,FALSE)</f>
        <v>邮政凤凰路支行</v>
      </c>
      <c r="H4762" s="328">
        <f ca="1" t="shared" si="756"/>
        <v>45776</v>
      </c>
      <c r="I4762" s="344" t="str">
        <f ca="1" t="shared" si="757"/>
        <v>批量代发湖北人员2025.3月人员生活费</v>
      </c>
      <c r="J4762" s="344" t="str">
        <f ca="1" t="shared" si="758"/>
        <v>付日常费用</v>
      </c>
      <c r="K4762" s="345">
        <f ca="1" t="shared" si="759"/>
        <v>0</v>
      </c>
      <c r="L4762" s="345">
        <f ca="1" t="shared" si="760"/>
        <v>29431</v>
      </c>
      <c r="M4762" s="345">
        <f ca="1" t="shared" si="761"/>
        <v>18421.3499999999</v>
      </c>
      <c r="N4762" s="345">
        <f ca="1" t="shared" si="762"/>
        <v>0</v>
      </c>
    </row>
    <row r="4763" ht="14.25" hidden="1" spans="1:14">
      <c r="A4763" s="334">
        <f>档案!A4762</f>
        <v>0</v>
      </c>
      <c r="B4763" s="334">
        <f ca="1" t="shared" si="755"/>
        <v>1</v>
      </c>
      <c r="D4763" s="334">
        <f ca="1" t="shared" si="763"/>
        <v>27</v>
      </c>
      <c r="E4763" s="327">
        <f ca="1" t="shared" si="764"/>
        <v>231</v>
      </c>
      <c r="F4763" s="327" t="str">
        <f ca="1">VLOOKUP(D4763,档案!A:C,3,FALSE)</f>
        <v>湖北开明</v>
      </c>
      <c r="G4763" s="338" t="str">
        <f ca="1">VLOOKUP(D4763,档案!A:B,2,FALSE)</f>
        <v>邮政凤凰路支行</v>
      </c>
      <c r="H4763" s="328">
        <f ca="1" t="shared" si="756"/>
        <v>45777</v>
      </c>
      <c r="I4763" s="344" t="str">
        <f ca="1" t="shared" si="757"/>
        <v>收到湖北工行虹桥支行转款</v>
      </c>
      <c r="J4763" s="344" t="str">
        <f ca="1" t="shared" si="758"/>
        <v>他行转入或存现</v>
      </c>
      <c r="K4763" s="345">
        <f ca="1" t="shared" si="759"/>
        <v>20000</v>
      </c>
      <c r="L4763" s="345">
        <f ca="1" t="shared" si="760"/>
        <v>0</v>
      </c>
      <c r="M4763" s="345">
        <f ca="1" t="shared" si="761"/>
        <v>38421.3499999999</v>
      </c>
      <c r="N4763" s="345">
        <f ca="1" t="shared" si="762"/>
        <v>0</v>
      </c>
    </row>
    <row r="4764" ht="14.25" hidden="1" spans="1:14">
      <c r="A4764" s="334">
        <f>档案!A4763</f>
        <v>0</v>
      </c>
      <c r="B4764" s="334">
        <f ca="1" t="shared" si="755"/>
        <v>1</v>
      </c>
      <c r="D4764" s="334">
        <f ca="1" t="shared" si="763"/>
        <v>27</v>
      </c>
      <c r="E4764" s="327">
        <f ca="1" t="shared" si="764"/>
        <v>232</v>
      </c>
      <c r="F4764" s="327" t="str">
        <f ca="1">VLOOKUP(D4764,档案!A:C,3,FALSE)</f>
        <v>湖北开明</v>
      </c>
      <c r="G4764" s="338" t="str">
        <f ca="1">VLOOKUP(D4764,档案!A:B,2,FALSE)</f>
        <v>邮政凤凰路支行</v>
      </c>
      <c r="H4764" s="328">
        <f ca="1" t="shared" si="756"/>
        <v>45777</v>
      </c>
      <c r="I4764" s="344" t="str">
        <f ca="1" t="shared" si="757"/>
        <v>生产部郭建霞报销2025.2月工厂食堂费用付周稳--个人</v>
      </c>
      <c r="J4764" s="344" t="str">
        <f ca="1" t="shared" si="758"/>
        <v>付日常费用</v>
      </c>
      <c r="K4764" s="345">
        <f ca="1" t="shared" si="759"/>
        <v>0</v>
      </c>
      <c r="L4764" s="345">
        <f ca="1" t="shared" si="760"/>
        <v>1720.55</v>
      </c>
      <c r="M4764" s="345">
        <f ca="1" t="shared" si="761"/>
        <v>36700.7999999999</v>
      </c>
      <c r="N4764" s="345">
        <f ca="1" t="shared" si="762"/>
        <v>0</v>
      </c>
    </row>
    <row r="4765" ht="14.25" hidden="1" spans="1:14">
      <c r="A4765" s="334">
        <f>档案!A4764</f>
        <v>0</v>
      </c>
      <c r="B4765" s="334">
        <f ca="1" t="shared" si="755"/>
        <v>1</v>
      </c>
      <c r="D4765" s="334">
        <f ca="1" t="shared" si="763"/>
        <v>27</v>
      </c>
      <c r="E4765" s="327">
        <f ca="1" t="shared" si="764"/>
        <v>233</v>
      </c>
      <c r="F4765" s="327" t="str">
        <f ca="1">VLOOKUP(D4765,档案!A:C,3,FALSE)</f>
        <v>湖北开明</v>
      </c>
      <c r="G4765" s="338" t="str">
        <f ca="1">VLOOKUP(D4765,档案!A:B,2,FALSE)</f>
        <v>邮政凤凰路支行</v>
      </c>
      <c r="H4765" s="328">
        <f ca="1" t="shared" si="756"/>
        <v>45777</v>
      </c>
      <c r="I4765" s="344" t="str">
        <f ca="1" t="shared" si="757"/>
        <v>生产部李权智报销购买R30氩弧焊丝--个人</v>
      </c>
      <c r="J4765" s="344" t="str">
        <f ca="1" t="shared" si="758"/>
        <v>项目成本</v>
      </c>
      <c r="K4765" s="345">
        <f ca="1" t="shared" si="759"/>
        <v>0</v>
      </c>
      <c r="L4765" s="345">
        <f ca="1" t="shared" si="760"/>
        <v>145</v>
      </c>
      <c r="M4765" s="345">
        <f ca="1" t="shared" si="761"/>
        <v>36555.7999999999</v>
      </c>
      <c r="N4765" s="345">
        <f ca="1" t="shared" si="762"/>
        <v>0</v>
      </c>
    </row>
    <row r="4766" ht="14.25" hidden="1" spans="1:14">
      <c r="A4766" s="334">
        <f>档案!A4765</f>
        <v>0</v>
      </c>
      <c r="B4766" s="334">
        <f ca="1" t="shared" si="755"/>
        <v>1</v>
      </c>
      <c r="D4766" s="334">
        <f ca="1" t="shared" si="763"/>
        <v>27</v>
      </c>
      <c r="E4766" s="327">
        <f ca="1" t="shared" si="764"/>
        <v>234</v>
      </c>
      <c r="F4766" s="327" t="str">
        <f ca="1">VLOOKUP(D4766,档案!A:C,3,FALSE)</f>
        <v>湖北开明</v>
      </c>
      <c r="G4766" s="338" t="str">
        <f ca="1">VLOOKUP(D4766,档案!A:B,2,FALSE)</f>
        <v>邮政凤凰路支行</v>
      </c>
      <c r="H4766" s="328">
        <f ca="1" t="shared" si="756"/>
        <v>45777</v>
      </c>
      <c r="I4766" s="344" t="str">
        <f ca="1" t="shared" si="757"/>
        <v>生产部李权智报销工厂维修采购电容--个人</v>
      </c>
      <c r="J4766" s="344" t="str">
        <f ca="1" t="shared" si="758"/>
        <v>项目成本</v>
      </c>
      <c r="K4766" s="345">
        <f ca="1" t="shared" si="759"/>
        <v>0</v>
      </c>
      <c r="L4766" s="345">
        <f ca="1" t="shared" si="760"/>
        <v>18</v>
      </c>
      <c r="M4766" s="345">
        <f ca="1" t="shared" si="761"/>
        <v>36537.7999999999</v>
      </c>
      <c r="N4766" s="345">
        <f ca="1" t="shared" si="762"/>
        <v>0</v>
      </c>
    </row>
    <row r="4767" ht="14.25" hidden="1" spans="1:14">
      <c r="A4767" s="334">
        <f>档案!A4766</f>
        <v>0</v>
      </c>
      <c r="B4767" s="334">
        <f ca="1" t="shared" si="755"/>
        <v>1</v>
      </c>
      <c r="D4767" s="334">
        <f ca="1" t="shared" si="763"/>
        <v>27</v>
      </c>
      <c r="E4767" s="327">
        <f ca="1" t="shared" si="764"/>
        <v>235</v>
      </c>
      <c r="F4767" s="327" t="str">
        <f ca="1">VLOOKUP(D4767,档案!A:C,3,FALSE)</f>
        <v>湖北开明</v>
      </c>
      <c r="G4767" s="338" t="str">
        <f ca="1">VLOOKUP(D4767,档案!A:B,2,FALSE)</f>
        <v>邮政凤凰路支行</v>
      </c>
      <c r="H4767" s="328">
        <f ca="1" t="shared" si="756"/>
        <v>45777</v>
      </c>
      <c r="I4767" s="344" t="str">
        <f ca="1" t="shared" si="757"/>
        <v>生产部项小生报销公司宿舍墙面修复购买的水泥，栗子粉和石膏板--个人</v>
      </c>
      <c r="J4767" s="344" t="str">
        <f ca="1" t="shared" si="758"/>
        <v>项目成本</v>
      </c>
      <c r="K4767" s="345">
        <f ca="1" t="shared" si="759"/>
        <v>0</v>
      </c>
      <c r="L4767" s="345">
        <f ca="1" t="shared" si="760"/>
        <v>76</v>
      </c>
      <c r="M4767" s="345">
        <f ca="1" t="shared" si="761"/>
        <v>36461.7999999999</v>
      </c>
      <c r="N4767" s="345">
        <f ca="1" t="shared" si="762"/>
        <v>0</v>
      </c>
    </row>
    <row r="4768" ht="14.25" hidden="1" spans="1:14">
      <c r="A4768" s="334">
        <f>档案!A4767</f>
        <v>0</v>
      </c>
      <c r="B4768" s="334">
        <f ca="1" t="shared" si="755"/>
        <v>1</v>
      </c>
      <c r="D4768" s="334">
        <f ca="1" t="shared" si="763"/>
        <v>27</v>
      </c>
      <c r="E4768" s="327">
        <f ca="1" t="shared" si="764"/>
        <v>236</v>
      </c>
      <c r="F4768" s="327" t="str">
        <f ca="1">VLOOKUP(D4768,档案!A:C,3,FALSE)</f>
        <v>湖北开明</v>
      </c>
      <c r="G4768" s="338" t="str">
        <f ca="1">VLOOKUP(D4768,档案!A:B,2,FALSE)</f>
        <v>邮政凤凰路支行</v>
      </c>
      <c r="H4768" s="328">
        <f ca="1" t="shared" si="756"/>
        <v>45777</v>
      </c>
      <c r="I4768" s="344" t="str">
        <f ca="1" t="shared" si="757"/>
        <v>生产部李权智报销商务车鄂A 334P8保养并更换两条轮胎（前胎）--公司</v>
      </c>
      <c r="J4768" s="344" t="str">
        <f ca="1" t="shared" si="758"/>
        <v>项目成本</v>
      </c>
      <c r="K4768" s="345">
        <f ca="1" t="shared" si="759"/>
        <v>0</v>
      </c>
      <c r="L4768" s="345">
        <f ca="1" t="shared" si="760"/>
        <v>1310</v>
      </c>
      <c r="M4768" s="345">
        <f ca="1" t="shared" si="761"/>
        <v>35151.7999999999</v>
      </c>
      <c r="N4768" s="345">
        <f ca="1" t="shared" si="762"/>
        <v>0</v>
      </c>
    </row>
    <row r="4769" ht="14.25" hidden="1" spans="1:14">
      <c r="A4769" s="334">
        <f>档案!A4768</f>
        <v>0</v>
      </c>
      <c r="B4769" s="334">
        <f ca="1" t="shared" si="755"/>
        <v>1</v>
      </c>
      <c r="D4769" s="334">
        <f ca="1" t="shared" si="763"/>
        <v>27</v>
      </c>
      <c r="E4769" s="327">
        <f ca="1" t="shared" si="764"/>
        <v>237</v>
      </c>
      <c r="F4769" s="327" t="str">
        <f ca="1">VLOOKUP(D4769,档案!A:C,3,FALSE)</f>
        <v>湖北开明</v>
      </c>
      <c r="G4769" s="338" t="str">
        <f ca="1">VLOOKUP(D4769,档案!A:B,2,FALSE)</f>
        <v>邮政凤凰路支行</v>
      </c>
      <c r="H4769" s="328">
        <f ca="1" t="shared" si="756"/>
        <v>45777</v>
      </c>
      <c r="I4769" s="344" t="str">
        <f ca="1" t="shared" si="757"/>
        <v>生产部程旭文报销山西铝业3.31体检费--个人</v>
      </c>
      <c r="J4769" s="344" t="str">
        <f ca="1" t="shared" si="758"/>
        <v>项目成本</v>
      </c>
      <c r="K4769" s="345">
        <f ca="1" t="shared" si="759"/>
        <v>0</v>
      </c>
      <c r="L4769" s="345">
        <f ca="1" t="shared" si="760"/>
        <v>220</v>
      </c>
      <c r="M4769" s="345">
        <f ca="1" t="shared" si="761"/>
        <v>34931.7999999999</v>
      </c>
      <c r="N4769" s="345">
        <f ca="1" t="shared" si="762"/>
        <v>0</v>
      </c>
    </row>
    <row r="4770" ht="14.25" hidden="1" spans="1:14">
      <c r="A4770" s="334">
        <f>档案!A4769</f>
        <v>0</v>
      </c>
      <c r="B4770" s="334">
        <f ca="1" t="shared" si="755"/>
        <v>1</v>
      </c>
      <c r="D4770" s="334">
        <f ca="1" t="shared" si="763"/>
        <v>27</v>
      </c>
      <c r="E4770" s="327">
        <f ca="1" t="shared" si="764"/>
        <v>238</v>
      </c>
      <c r="F4770" s="327" t="str">
        <f ca="1">VLOOKUP(D4770,档案!A:C,3,FALSE)</f>
        <v>湖北开明</v>
      </c>
      <c r="G4770" s="338" t="str">
        <f ca="1">VLOOKUP(D4770,档案!A:B,2,FALSE)</f>
        <v>邮政凤凰路支行</v>
      </c>
      <c r="H4770" s="328">
        <f ca="1" t="shared" si="756"/>
        <v>45777</v>
      </c>
      <c r="I4770" s="344" t="str">
        <f ca="1" t="shared" si="757"/>
        <v>生产部余永昕报销4.18测窑工具北京金隅发江苏永钢快递费--个人</v>
      </c>
      <c r="J4770" s="344" t="str">
        <f ca="1" t="shared" si="758"/>
        <v>项目成本</v>
      </c>
      <c r="K4770" s="345">
        <f ca="1" t="shared" si="759"/>
        <v>0</v>
      </c>
      <c r="L4770" s="345">
        <f ca="1" t="shared" si="760"/>
        <v>347</v>
      </c>
      <c r="M4770" s="345">
        <f ca="1" t="shared" si="761"/>
        <v>34584.7999999999</v>
      </c>
      <c r="N4770" s="345">
        <f ca="1" t="shared" si="762"/>
        <v>0</v>
      </c>
    </row>
    <row r="4771" ht="14.25" hidden="1" spans="1:14">
      <c r="A4771" s="334">
        <f>档案!A4770</f>
        <v>0</v>
      </c>
      <c r="B4771" s="334">
        <f ca="1" t="shared" si="755"/>
        <v>1</v>
      </c>
      <c r="D4771" s="334">
        <f ca="1" t="shared" si="763"/>
        <v>27</v>
      </c>
      <c r="E4771" s="327">
        <f ca="1" t="shared" si="764"/>
        <v>239</v>
      </c>
      <c r="F4771" s="327" t="str">
        <f ca="1">VLOOKUP(D4771,档案!A:C,3,FALSE)</f>
        <v>湖北开明</v>
      </c>
      <c r="G4771" s="338" t="str">
        <f ca="1">VLOOKUP(D4771,档案!A:B,2,FALSE)</f>
        <v>邮政凤凰路支行</v>
      </c>
      <c r="H4771" s="328">
        <f ca="1" t="shared" si="756"/>
        <v>45777</v>
      </c>
      <c r="I4771" s="344" t="str">
        <f ca="1" t="shared" si="757"/>
        <v>生产部饶凯报销山西铝业4.19-4.20交通费--个人</v>
      </c>
      <c r="J4771" s="344" t="str">
        <f ca="1" t="shared" si="758"/>
        <v>项目成本</v>
      </c>
      <c r="K4771" s="345">
        <f ca="1" t="shared" si="759"/>
        <v>0</v>
      </c>
      <c r="L4771" s="345">
        <f ca="1" t="shared" si="760"/>
        <v>327</v>
      </c>
      <c r="M4771" s="345">
        <f ca="1" t="shared" si="761"/>
        <v>34257.7999999999</v>
      </c>
      <c r="N4771" s="345">
        <f ca="1" t="shared" si="762"/>
        <v>0</v>
      </c>
    </row>
    <row r="4772" ht="14.25" hidden="1" spans="1:14">
      <c r="A4772" s="334">
        <f>档案!A4771</f>
        <v>0</v>
      </c>
      <c r="B4772" s="334">
        <f ca="1" t="shared" si="755"/>
        <v>1</v>
      </c>
      <c r="D4772" s="334">
        <f ca="1" t="shared" si="763"/>
        <v>27</v>
      </c>
      <c r="E4772" s="327">
        <f ca="1" t="shared" si="764"/>
        <v>240</v>
      </c>
      <c r="F4772" s="327" t="str">
        <f ca="1">VLOOKUP(D4772,档案!A:C,3,FALSE)</f>
        <v>湖北开明</v>
      </c>
      <c r="G4772" s="338" t="str">
        <f ca="1">VLOOKUP(D4772,档案!A:B,2,FALSE)</f>
        <v>邮政凤凰路支行</v>
      </c>
      <c r="H4772" s="328">
        <f ca="1" t="shared" si="756"/>
        <v>45777</v>
      </c>
      <c r="I4772" s="344" t="str">
        <f ca="1" t="shared" si="757"/>
        <v>生产部王国志报销青海发投4.18交通费--个人</v>
      </c>
      <c r="J4772" s="344" t="str">
        <f ca="1" t="shared" si="758"/>
        <v>项目成本</v>
      </c>
      <c r="K4772" s="345">
        <f ca="1" t="shared" si="759"/>
        <v>0</v>
      </c>
      <c r="L4772" s="345">
        <f ca="1" t="shared" si="760"/>
        <v>46.5</v>
      </c>
      <c r="M4772" s="345">
        <f ca="1" t="shared" si="761"/>
        <v>34211.2999999999</v>
      </c>
      <c r="N4772" s="345">
        <f ca="1" t="shared" si="762"/>
        <v>0</v>
      </c>
    </row>
    <row r="4773" ht="14.25" hidden="1" spans="1:14">
      <c r="A4773" s="334">
        <f>档案!A4772</f>
        <v>0</v>
      </c>
      <c r="B4773" s="334">
        <f ca="1" t="shared" si="755"/>
        <v>1</v>
      </c>
      <c r="D4773" s="334">
        <f ca="1" t="shared" si="763"/>
        <v>27</v>
      </c>
      <c r="E4773" s="327">
        <f ca="1" t="shared" si="764"/>
        <v>241</v>
      </c>
      <c r="F4773" s="327" t="str">
        <f ca="1">VLOOKUP(D4773,档案!A:C,3,FALSE)</f>
        <v>湖北开明</v>
      </c>
      <c r="G4773" s="338" t="str">
        <f ca="1">VLOOKUP(D4773,档案!A:B,2,FALSE)</f>
        <v>邮政凤凰路支行</v>
      </c>
      <c r="H4773" s="328">
        <f ca="1" t="shared" si="756"/>
        <v>45777</v>
      </c>
      <c r="I4773" s="344" t="str">
        <f ca="1" t="shared" si="757"/>
        <v>生产部王国志报销青海发投3.30-3.31交通费--个人</v>
      </c>
      <c r="J4773" s="344" t="str">
        <f ca="1" t="shared" si="758"/>
        <v>项目成本</v>
      </c>
      <c r="K4773" s="345">
        <f ca="1" t="shared" si="759"/>
        <v>0</v>
      </c>
      <c r="L4773" s="345">
        <f ca="1" t="shared" si="760"/>
        <v>436</v>
      </c>
      <c r="M4773" s="345">
        <f ca="1" t="shared" si="761"/>
        <v>33775.2999999999</v>
      </c>
      <c r="N4773" s="345">
        <f ca="1" t="shared" si="762"/>
        <v>0</v>
      </c>
    </row>
    <row r="4774" ht="14.25" hidden="1" spans="1:14">
      <c r="A4774" s="334">
        <f>档案!A4773</f>
        <v>0</v>
      </c>
      <c r="B4774" s="334">
        <f ca="1" t="shared" si="755"/>
        <v>1</v>
      </c>
      <c r="D4774" s="334">
        <f ca="1" t="shared" si="763"/>
        <v>27</v>
      </c>
      <c r="E4774" s="327">
        <f ca="1" t="shared" si="764"/>
        <v>242</v>
      </c>
      <c r="F4774" s="327" t="str">
        <f ca="1">VLOOKUP(D4774,档案!A:C,3,FALSE)</f>
        <v>湖北开明</v>
      </c>
      <c r="G4774" s="338" t="str">
        <f ca="1">VLOOKUP(D4774,档案!A:B,2,FALSE)</f>
        <v>邮政凤凰路支行</v>
      </c>
      <c r="H4774" s="328">
        <f ca="1" t="shared" si="756"/>
        <v>45777</v>
      </c>
      <c r="I4774" s="344" t="str">
        <f ca="1" t="shared" si="757"/>
        <v>生产部王国志报销青海发投4.10交通费--个人</v>
      </c>
      <c r="J4774" s="344" t="str">
        <f ca="1" t="shared" si="758"/>
        <v>项目成本</v>
      </c>
      <c r="K4774" s="345">
        <f ca="1" t="shared" si="759"/>
        <v>0</v>
      </c>
      <c r="L4774" s="345">
        <f ca="1" t="shared" si="760"/>
        <v>106</v>
      </c>
      <c r="M4774" s="345">
        <f ca="1" t="shared" si="761"/>
        <v>33669.2999999999</v>
      </c>
      <c r="N4774" s="345">
        <f ca="1" t="shared" si="762"/>
        <v>0</v>
      </c>
    </row>
    <row r="4775" ht="14.25" hidden="1" spans="1:14">
      <c r="A4775" s="334">
        <f>档案!A4774</f>
        <v>0</v>
      </c>
      <c r="B4775" s="334">
        <f ca="1" t="shared" si="755"/>
        <v>1</v>
      </c>
      <c r="D4775" s="334">
        <f ca="1" t="shared" si="763"/>
        <v>27</v>
      </c>
      <c r="E4775" s="327">
        <f ca="1" t="shared" si="764"/>
        <v>243</v>
      </c>
      <c r="F4775" s="327" t="str">
        <f ca="1">VLOOKUP(D4775,档案!A:C,3,FALSE)</f>
        <v>湖北开明</v>
      </c>
      <c r="G4775" s="338" t="str">
        <f ca="1">VLOOKUP(D4775,档案!A:B,2,FALSE)</f>
        <v>邮政凤凰路支行</v>
      </c>
      <c r="H4775" s="328">
        <f ca="1" t="shared" si="756"/>
        <v>45777</v>
      </c>
      <c r="I4775" s="344" t="str">
        <f ca="1" t="shared" si="757"/>
        <v>生产部张月用款厂内购买药芯焊丝备货付未来万家五金机电(鄂州) 有限公司--个人</v>
      </c>
      <c r="J4775" s="344" t="str">
        <f ca="1" t="shared" si="758"/>
        <v>项目成本</v>
      </c>
      <c r="K4775" s="345">
        <f ca="1" t="shared" si="759"/>
        <v>0</v>
      </c>
      <c r="L4775" s="345">
        <f ca="1" t="shared" si="760"/>
        <v>9311.4</v>
      </c>
      <c r="M4775" s="345">
        <f ca="1" t="shared" si="761"/>
        <v>24357.8999999999</v>
      </c>
      <c r="N4775" s="345">
        <f ca="1" t="shared" si="762"/>
        <v>0</v>
      </c>
    </row>
    <row r="4776" ht="14.25" hidden="1" spans="1:14">
      <c r="A4776" s="334">
        <f>档案!A4775</f>
        <v>0</v>
      </c>
      <c r="B4776" s="334">
        <f ca="1" t="shared" si="755"/>
        <v>1</v>
      </c>
      <c r="D4776" s="334">
        <f ca="1" t="shared" si="763"/>
        <v>27</v>
      </c>
      <c r="E4776" s="327">
        <f ca="1" t="shared" si="764"/>
        <v>244</v>
      </c>
      <c r="F4776" s="327" t="str">
        <f ca="1">VLOOKUP(D4776,档案!A:C,3,FALSE)</f>
        <v>湖北开明</v>
      </c>
      <c r="G4776" s="338" t="str">
        <f ca="1">VLOOKUP(D4776,档案!A:B,2,FALSE)</f>
        <v>邮政凤凰路支行</v>
      </c>
      <c r="H4776" s="328">
        <f ca="1" t="shared" si="756"/>
        <v>45777</v>
      </c>
      <c r="I4776" s="344" t="str">
        <f ca="1" t="shared" si="757"/>
        <v>生产部李权智用款青海盐湖镁业采购润滑油5桶付卓力鸿运润滑油（武汉）有限公司--公司</v>
      </c>
      <c r="J4776" s="344" t="str">
        <f ca="1" t="shared" si="758"/>
        <v>项目成本</v>
      </c>
      <c r="K4776" s="345">
        <f ca="1" t="shared" si="759"/>
        <v>0</v>
      </c>
      <c r="L4776" s="345">
        <f ca="1" t="shared" si="760"/>
        <v>10900</v>
      </c>
      <c r="M4776" s="345">
        <f ca="1" t="shared" si="761"/>
        <v>13457.8999999999</v>
      </c>
      <c r="N4776" s="345">
        <f ca="1" t="shared" si="762"/>
        <v>0</v>
      </c>
    </row>
    <row r="4777" ht="14.25" hidden="1" spans="1:14">
      <c r="A4777" s="334">
        <f>档案!A4776</f>
        <v>0</v>
      </c>
      <c r="B4777" s="334">
        <f ca="1" t="shared" si="755"/>
        <v>1</v>
      </c>
      <c r="D4777" s="334">
        <f ca="1" t="shared" si="763"/>
        <v>27</v>
      </c>
      <c r="E4777" s="327">
        <f ca="1" t="shared" si="764"/>
        <v>245</v>
      </c>
      <c r="F4777" s="327" t="str">
        <f ca="1">VLOOKUP(D4777,档案!A:C,3,FALSE)</f>
        <v>湖北开明</v>
      </c>
      <c r="G4777" s="338" t="str">
        <f ca="1">VLOOKUP(D4777,档案!A:B,2,FALSE)</f>
        <v>邮政凤凰路支行</v>
      </c>
      <c r="H4777" s="328">
        <f ca="1" t="shared" si="756"/>
        <v>45777</v>
      </c>
      <c r="I4777" s="344" t="str">
        <f ca="1" t="shared" si="757"/>
        <v>生产部李权智用款内蒙古宜化外协人员工资付王九波--个人</v>
      </c>
      <c r="J4777" s="344" t="str">
        <f ca="1" t="shared" si="758"/>
        <v>项目成本</v>
      </c>
      <c r="K4777" s="345">
        <f ca="1" t="shared" si="759"/>
        <v>0</v>
      </c>
      <c r="L4777" s="345">
        <f ca="1" t="shared" si="760"/>
        <v>3660</v>
      </c>
      <c r="M4777" s="345">
        <f ca="1" t="shared" si="761"/>
        <v>9797.89999999991</v>
      </c>
      <c r="N4777" s="345">
        <f ca="1" t="shared" si="762"/>
        <v>0</v>
      </c>
    </row>
    <row r="4778" ht="14.25" hidden="1" spans="1:14">
      <c r="A4778" s="334">
        <f>档案!A4777</f>
        <v>0</v>
      </c>
      <c r="B4778" s="334">
        <f ca="1" t="shared" si="755"/>
        <v>1</v>
      </c>
      <c r="D4778" s="334">
        <f ca="1" t="shared" si="763"/>
        <v>27</v>
      </c>
      <c r="E4778" s="327">
        <f ca="1" t="shared" si="764"/>
        <v>246</v>
      </c>
      <c r="F4778" s="327" t="str">
        <f ca="1">VLOOKUP(D4778,档案!A:C,3,FALSE)</f>
        <v>湖北开明</v>
      </c>
      <c r="G4778" s="338" t="str">
        <f ca="1">VLOOKUP(D4778,档案!A:B,2,FALSE)</f>
        <v>邮政凤凰路支行</v>
      </c>
      <c r="H4778" s="328">
        <f ca="1" t="shared" si="756"/>
        <v>45784</v>
      </c>
      <c r="I4778" s="344" t="str">
        <f ca="1" t="shared" si="757"/>
        <v>收到张月退程时勇报销</v>
      </c>
      <c r="J4778" s="344" t="str">
        <f ca="1" t="shared" si="758"/>
        <v>其他收款</v>
      </c>
      <c r="K4778" s="345">
        <f ca="1" t="shared" si="759"/>
        <v>238</v>
      </c>
      <c r="L4778" s="345">
        <f ca="1" t="shared" si="760"/>
        <v>0</v>
      </c>
      <c r="M4778" s="345">
        <f ca="1" t="shared" si="761"/>
        <v>10035.8999999999</v>
      </c>
      <c r="N4778" s="345">
        <f ca="1" t="shared" si="762"/>
        <v>0</v>
      </c>
    </row>
    <row r="4779" ht="14.25" hidden="1" spans="1:14">
      <c r="A4779" s="334">
        <f>档案!A4778</f>
        <v>0</v>
      </c>
      <c r="B4779" s="334">
        <f ca="1" t="shared" si="755"/>
        <v>1</v>
      </c>
      <c r="D4779" s="334">
        <f ca="1" t="shared" si="763"/>
        <v>27</v>
      </c>
      <c r="E4779" s="327">
        <f ca="1" t="shared" si="764"/>
        <v>247</v>
      </c>
      <c r="F4779" s="327" t="str">
        <f ca="1">VLOOKUP(D4779,档案!A:C,3,FALSE)</f>
        <v>湖北开明</v>
      </c>
      <c r="G4779" s="338" t="str">
        <f ca="1">VLOOKUP(D4779,档案!A:B,2,FALSE)</f>
        <v>邮政凤凰路支行</v>
      </c>
      <c r="H4779" s="328">
        <f ca="1" t="shared" si="756"/>
        <v>45792</v>
      </c>
      <c r="I4779" s="344" t="str">
        <f ca="1" t="shared" si="757"/>
        <v>财务部王金平用款湖北开明2024年审计报告费（申报高企用）付四川欣亿欣企业管理咨询有限公司--公司</v>
      </c>
      <c r="J4779" s="344" t="str">
        <f ca="1" t="shared" si="758"/>
        <v>付日常费用</v>
      </c>
      <c r="K4779" s="345">
        <f ca="1" t="shared" si="759"/>
        <v>0</v>
      </c>
      <c r="L4779" s="345">
        <f ca="1" t="shared" si="760"/>
        <v>400</v>
      </c>
      <c r="M4779" s="345">
        <f ca="1" t="shared" si="761"/>
        <v>9635.89999999991</v>
      </c>
      <c r="N4779" s="345">
        <f ca="1" t="shared" si="762"/>
        <v>0</v>
      </c>
    </row>
    <row r="4780" ht="14.25" hidden="1" spans="1:14">
      <c r="A4780" s="334">
        <f>档案!A4779</f>
        <v>0</v>
      </c>
      <c r="B4780" s="334">
        <f ca="1" t="shared" si="755"/>
        <v>1</v>
      </c>
      <c r="D4780" s="334">
        <f ca="1" t="shared" si="763"/>
        <v>27</v>
      </c>
      <c r="E4780" s="327">
        <f ca="1" t="shared" si="764"/>
        <v>248</v>
      </c>
      <c r="F4780" s="327" t="str">
        <f ca="1">VLOOKUP(D4780,档案!A:C,3,FALSE)</f>
        <v>湖北开明</v>
      </c>
      <c r="G4780" s="338" t="str">
        <f ca="1">VLOOKUP(D4780,档案!A:B,2,FALSE)</f>
        <v>邮政凤凰路支行</v>
      </c>
      <c r="H4780" s="328">
        <f ca="1" t="shared" si="756"/>
        <v>45793</v>
      </c>
      <c r="I4780" s="344" t="str">
        <f ca="1" t="shared" si="757"/>
        <v>收到武汉彤烨中信转款</v>
      </c>
      <c r="J4780" s="344" t="str">
        <f ca="1" t="shared" si="758"/>
        <v>他行转入或存现</v>
      </c>
      <c r="K4780" s="345">
        <f ca="1" t="shared" si="759"/>
        <v>190000</v>
      </c>
      <c r="L4780" s="345">
        <f ca="1" t="shared" si="760"/>
        <v>0</v>
      </c>
      <c r="M4780" s="345">
        <f ca="1" t="shared" si="761"/>
        <v>199635.9</v>
      </c>
      <c r="N4780" s="345">
        <f ca="1" t="shared" si="762"/>
        <v>0</v>
      </c>
    </row>
    <row r="4781" ht="14.25" hidden="1" spans="1:14">
      <c r="A4781" s="334">
        <f>档案!A4780</f>
        <v>0</v>
      </c>
      <c r="B4781" s="334">
        <f ca="1" t="shared" si="755"/>
        <v>1</v>
      </c>
      <c r="D4781" s="334">
        <f ca="1" t="shared" si="763"/>
        <v>27</v>
      </c>
      <c r="E4781" s="327">
        <f ca="1" t="shared" si="764"/>
        <v>249</v>
      </c>
      <c r="F4781" s="327" t="str">
        <f ca="1">VLOOKUP(D4781,档案!A:C,3,FALSE)</f>
        <v>湖北开明</v>
      </c>
      <c r="G4781" s="338" t="str">
        <f ca="1">VLOOKUP(D4781,档案!A:B,2,FALSE)</f>
        <v>邮政凤凰路支行</v>
      </c>
      <c r="H4781" s="328">
        <f ca="1" t="shared" si="756"/>
        <v>45793</v>
      </c>
      <c r="I4781" s="344" t="str">
        <f ca="1" t="shared" si="757"/>
        <v>湖北邮政转武汉农商行</v>
      </c>
      <c r="J4781" s="344" t="str">
        <f ca="1" t="shared" si="758"/>
        <v>转出他行或提现</v>
      </c>
      <c r="K4781" s="345">
        <f ca="1" t="shared" si="759"/>
        <v>0</v>
      </c>
      <c r="L4781" s="345">
        <f ca="1" t="shared" si="760"/>
        <v>168000</v>
      </c>
      <c r="M4781" s="345">
        <f ca="1" t="shared" si="761"/>
        <v>31635.8999999999</v>
      </c>
      <c r="N4781" s="345">
        <f ca="1" t="shared" si="762"/>
        <v>0</v>
      </c>
    </row>
    <row r="4782" ht="14.25" hidden="1" spans="1:14">
      <c r="A4782" s="334">
        <f>档案!A4781</f>
        <v>0</v>
      </c>
      <c r="B4782" s="334">
        <f ca="1" t="shared" si="755"/>
        <v>1</v>
      </c>
      <c r="D4782" s="334">
        <f ca="1" t="shared" si="763"/>
        <v>27</v>
      </c>
      <c r="E4782" s="327">
        <f ca="1" t="shared" si="764"/>
        <v>250</v>
      </c>
      <c r="F4782" s="327" t="str">
        <f ca="1">VLOOKUP(D4782,档案!A:C,3,FALSE)</f>
        <v>湖北开明</v>
      </c>
      <c r="G4782" s="338" t="str">
        <f ca="1">VLOOKUP(D4782,档案!A:B,2,FALSE)</f>
        <v>邮政凤凰路支行</v>
      </c>
      <c r="H4782" s="328">
        <f ca="1" t="shared" si="756"/>
        <v>45793</v>
      </c>
      <c r="I4782" s="344" t="str">
        <f ca="1" t="shared" si="757"/>
        <v>转湖北岚丹中信</v>
      </c>
      <c r="J4782" s="344" t="str">
        <f ca="1" t="shared" si="758"/>
        <v>转出他行或提现</v>
      </c>
      <c r="K4782" s="345">
        <f ca="1" t="shared" si="759"/>
        <v>0</v>
      </c>
      <c r="L4782" s="345">
        <f ca="1" t="shared" si="760"/>
        <v>21000</v>
      </c>
      <c r="M4782" s="345">
        <f ca="1" t="shared" si="761"/>
        <v>10635.8999999999</v>
      </c>
      <c r="N4782" s="345">
        <f ca="1" t="shared" si="762"/>
        <v>0</v>
      </c>
    </row>
    <row r="4783" ht="14.25" hidden="1" spans="1:14">
      <c r="A4783" s="334">
        <f>档案!A4782</f>
        <v>0</v>
      </c>
      <c r="B4783" s="334">
        <f ca="1" t="shared" si="755"/>
        <v>1</v>
      </c>
      <c r="D4783" s="334">
        <f ca="1" t="shared" si="763"/>
        <v>27</v>
      </c>
      <c r="E4783" s="327">
        <f ca="1" t="shared" si="764"/>
        <v>251</v>
      </c>
      <c r="F4783" s="327" t="str">
        <f ca="1">VLOOKUP(D4783,档案!A:C,3,FALSE)</f>
        <v>湖北开明</v>
      </c>
      <c r="G4783" s="338" t="str">
        <f ca="1">VLOOKUP(D4783,档案!A:B,2,FALSE)</f>
        <v>邮政凤凰路支行</v>
      </c>
      <c r="H4783" s="328">
        <f ca="1" t="shared" si="756"/>
        <v>45796</v>
      </c>
      <c r="I4783" s="344" t="str">
        <f ca="1" t="shared" si="757"/>
        <v>收到武汉彤烨中信转款</v>
      </c>
      <c r="J4783" s="344" t="str">
        <f ca="1" t="shared" si="758"/>
        <v>他行转入或存现</v>
      </c>
      <c r="K4783" s="345">
        <f ca="1" t="shared" si="759"/>
        <v>55000</v>
      </c>
      <c r="L4783" s="345">
        <f ca="1" t="shared" si="760"/>
        <v>0</v>
      </c>
      <c r="M4783" s="345">
        <f ca="1" t="shared" si="761"/>
        <v>65635.8999999999</v>
      </c>
      <c r="N4783" s="345">
        <f ca="1" t="shared" si="762"/>
        <v>0</v>
      </c>
    </row>
    <row r="4784" ht="14.25" hidden="1" spans="1:14">
      <c r="A4784" s="334">
        <f>档案!A4783</f>
        <v>0</v>
      </c>
      <c r="B4784" s="334">
        <f ca="1" t="shared" si="755"/>
        <v>1</v>
      </c>
      <c r="D4784" s="334">
        <f ca="1" t="shared" si="763"/>
        <v>27</v>
      </c>
      <c r="E4784" s="327">
        <f ca="1" t="shared" si="764"/>
        <v>252</v>
      </c>
      <c r="F4784" s="327" t="str">
        <f ca="1">VLOOKUP(D4784,档案!A:C,3,FALSE)</f>
        <v>湖北开明</v>
      </c>
      <c r="G4784" s="338" t="str">
        <f ca="1">VLOOKUP(D4784,档案!A:B,2,FALSE)</f>
        <v>邮政凤凰路支行</v>
      </c>
      <c r="H4784" s="328">
        <f ca="1" t="shared" si="756"/>
        <v>45796</v>
      </c>
      <c r="I4784" s="344" t="str">
        <f ca="1" t="shared" si="757"/>
        <v>收到武汉农商行转款</v>
      </c>
      <c r="J4784" s="344" t="str">
        <f ca="1" t="shared" si="758"/>
        <v>他行转入或存现</v>
      </c>
      <c r="K4784" s="345">
        <f ca="1" t="shared" si="759"/>
        <v>20000</v>
      </c>
      <c r="L4784" s="345">
        <f ca="1" t="shared" si="760"/>
        <v>0</v>
      </c>
      <c r="M4784" s="345">
        <f ca="1" t="shared" si="761"/>
        <v>85635.8999999999</v>
      </c>
      <c r="N4784" s="345">
        <f ca="1" t="shared" si="762"/>
        <v>0</v>
      </c>
    </row>
    <row r="4785" ht="14.25" hidden="1" spans="1:14">
      <c r="A4785" s="334">
        <f>档案!A4784</f>
        <v>0</v>
      </c>
      <c r="B4785" s="334">
        <f ca="1" t="shared" si="755"/>
        <v>1</v>
      </c>
      <c r="D4785" s="334">
        <f ca="1" t="shared" si="763"/>
        <v>27</v>
      </c>
      <c r="E4785" s="327">
        <f ca="1" t="shared" si="764"/>
        <v>253</v>
      </c>
      <c r="F4785" s="327" t="str">
        <f ca="1">VLOOKUP(D4785,档案!A:C,3,FALSE)</f>
        <v>湖北开明</v>
      </c>
      <c r="G4785" s="338" t="str">
        <f ca="1">VLOOKUP(D4785,档案!A:B,2,FALSE)</f>
        <v>邮政凤凰路支行</v>
      </c>
      <c r="H4785" s="328">
        <f ca="1" t="shared" si="756"/>
        <v>45797</v>
      </c>
      <c r="I4785" s="344" t="str">
        <f ca="1" t="shared" si="757"/>
        <v>还贷款利息</v>
      </c>
      <c r="J4785" s="344" t="str">
        <f ca="1" t="shared" si="758"/>
        <v>还借款及利息</v>
      </c>
      <c r="K4785" s="345">
        <f ca="1" t="shared" si="759"/>
        <v>0</v>
      </c>
      <c r="L4785" s="345">
        <f ca="1" t="shared" si="760"/>
        <v>42624.98</v>
      </c>
      <c r="M4785" s="345">
        <f ca="1" t="shared" si="761"/>
        <v>43010.9199999999</v>
      </c>
      <c r="N4785" s="345">
        <f ca="1" t="shared" si="762"/>
        <v>0</v>
      </c>
    </row>
    <row r="4786" ht="14.25" hidden="1" spans="1:14">
      <c r="A4786" s="334">
        <f>档案!A4785</f>
        <v>0</v>
      </c>
      <c r="B4786" s="334">
        <f ca="1" t="shared" si="755"/>
        <v>1</v>
      </c>
      <c r="D4786" s="334">
        <f ca="1" t="shared" si="763"/>
        <v>27</v>
      </c>
      <c r="E4786" s="327">
        <f ca="1" t="shared" si="764"/>
        <v>254</v>
      </c>
      <c r="F4786" s="327" t="str">
        <f ca="1">VLOOKUP(D4786,档案!A:C,3,FALSE)</f>
        <v>湖北开明</v>
      </c>
      <c r="G4786" s="338" t="str">
        <f ca="1">VLOOKUP(D4786,档案!A:B,2,FALSE)</f>
        <v>邮政凤凰路支行</v>
      </c>
      <c r="H4786" s="328">
        <f ca="1" t="shared" si="756"/>
        <v>45799</v>
      </c>
      <c r="I4786" s="344" t="str">
        <f ca="1" t="shared" si="757"/>
        <v>收到湖北中行转款</v>
      </c>
      <c r="J4786" s="344" t="str">
        <f ca="1" t="shared" si="758"/>
        <v>他行转入或存现</v>
      </c>
      <c r="K4786" s="345">
        <f ca="1" t="shared" si="759"/>
        <v>48000</v>
      </c>
      <c r="L4786" s="345">
        <f ca="1" t="shared" si="760"/>
        <v>0</v>
      </c>
      <c r="M4786" s="345">
        <f ca="1" t="shared" si="761"/>
        <v>91010.9199999999</v>
      </c>
      <c r="N4786" s="345">
        <f ca="1" t="shared" si="762"/>
        <v>0</v>
      </c>
    </row>
    <row r="4787" ht="14.25" hidden="1" spans="1:14">
      <c r="A4787" s="334">
        <f>档案!A4786</f>
        <v>0</v>
      </c>
      <c r="B4787" s="334">
        <f ca="1" t="shared" si="755"/>
        <v>1</v>
      </c>
      <c r="D4787" s="334">
        <f ca="1" t="shared" si="763"/>
        <v>27</v>
      </c>
      <c r="E4787" s="327">
        <f ca="1" t="shared" si="764"/>
        <v>255</v>
      </c>
      <c r="F4787" s="327" t="str">
        <f ca="1">VLOOKUP(D4787,档案!A:C,3,FALSE)</f>
        <v>湖北开明</v>
      </c>
      <c r="G4787" s="338" t="str">
        <f ca="1">VLOOKUP(D4787,档案!A:B,2,FALSE)</f>
        <v>邮政凤凰路支行</v>
      </c>
      <c r="H4787" s="328">
        <f ca="1" t="shared" si="756"/>
        <v>45799</v>
      </c>
      <c r="I4787" s="344" t="str">
        <f ca="1" t="shared" si="757"/>
        <v>收到湖北工行虹桥支行转款</v>
      </c>
      <c r="J4787" s="344" t="str">
        <f ca="1" t="shared" si="758"/>
        <v>他行转入或存现</v>
      </c>
      <c r="K4787" s="345">
        <f ca="1" t="shared" si="759"/>
        <v>16400</v>
      </c>
      <c r="L4787" s="345">
        <f ca="1" t="shared" si="760"/>
        <v>0</v>
      </c>
      <c r="M4787" s="345">
        <f ca="1" t="shared" si="761"/>
        <v>107410.92</v>
      </c>
      <c r="N4787" s="345">
        <f ca="1" t="shared" si="762"/>
        <v>0</v>
      </c>
    </row>
    <row r="4788" ht="14.25" hidden="1" spans="1:14">
      <c r="A4788" s="334">
        <f>档案!A4787</f>
        <v>0</v>
      </c>
      <c r="B4788" s="334">
        <f ca="1" t="shared" si="755"/>
        <v>1</v>
      </c>
      <c r="D4788" s="334">
        <f ca="1" t="shared" si="763"/>
        <v>27</v>
      </c>
      <c r="E4788" s="327">
        <f ca="1" t="shared" si="764"/>
        <v>256</v>
      </c>
      <c r="F4788" s="327" t="str">
        <f ca="1">VLOOKUP(D4788,档案!A:C,3,FALSE)</f>
        <v>湖北开明</v>
      </c>
      <c r="G4788" s="338" t="str">
        <f ca="1">VLOOKUP(D4788,档案!A:B,2,FALSE)</f>
        <v>邮政凤凰路支行</v>
      </c>
      <c r="H4788" s="328">
        <f ca="1" t="shared" si="756"/>
        <v>45799</v>
      </c>
      <c r="I4788" s="344" t="str">
        <f ca="1" t="shared" si="757"/>
        <v>日照钢铁煤气管道项目人员工资付迁安市承建建筑劳务分包有限公司</v>
      </c>
      <c r="J4788" s="344" t="str">
        <f ca="1" t="shared" si="758"/>
        <v>项目成本</v>
      </c>
      <c r="K4788" s="345">
        <f ca="1" t="shared" si="759"/>
        <v>0</v>
      </c>
      <c r="L4788" s="345">
        <f ca="1" t="shared" si="760"/>
        <v>100000</v>
      </c>
      <c r="M4788" s="345">
        <f ca="1" t="shared" si="761"/>
        <v>7410.9199999999</v>
      </c>
      <c r="N4788" s="345">
        <f ca="1" t="shared" si="762"/>
        <v>0</v>
      </c>
    </row>
    <row r="4789" ht="14.25" hidden="1" spans="1:14">
      <c r="A4789" s="334">
        <f>档案!A4788</f>
        <v>0</v>
      </c>
      <c r="B4789" s="334">
        <f ca="1" t="shared" si="755"/>
        <v>1</v>
      </c>
      <c r="D4789" s="334">
        <f ca="1" t="shared" si="763"/>
        <v>27</v>
      </c>
      <c r="E4789" s="327">
        <f ca="1" t="shared" si="764"/>
        <v>257</v>
      </c>
      <c r="F4789" s="327" t="str">
        <f ca="1">VLOOKUP(D4789,档案!A:C,3,FALSE)</f>
        <v>湖北开明</v>
      </c>
      <c r="G4789" s="338" t="str">
        <f ca="1">VLOOKUP(D4789,档案!A:B,2,FALSE)</f>
        <v>邮政凤凰路支行</v>
      </c>
      <c r="H4789" s="328">
        <f ca="1" t="shared" si="756"/>
        <v>45800</v>
      </c>
      <c r="I4789" s="344" t="str">
        <f ca="1" t="shared" si="757"/>
        <v>生产部王国志报销5.11日照钢铁医院体检费--个人</v>
      </c>
      <c r="J4789" s="344" t="str">
        <f ca="1" t="shared" si="758"/>
        <v>项目成本</v>
      </c>
      <c r="K4789" s="345">
        <f ca="1" t="shared" si="759"/>
        <v>0</v>
      </c>
      <c r="L4789" s="345">
        <f ca="1" t="shared" si="760"/>
        <v>110</v>
      </c>
      <c r="M4789" s="345">
        <f ca="1" t="shared" si="761"/>
        <v>7300.9199999999</v>
      </c>
      <c r="N4789" s="345">
        <f ca="1" t="shared" si="762"/>
        <v>0</v>
      </c>
    </row>
    <row r="4790" ht="14.25" hidden="1" spans="1:14">
      <c r="A4790" s="334">
        <f>档案!A4789</f>
        <v>0</v>
      </c>
      <c r="B4790" s="334">
        <f ca="1" t="shared" si="755"/>
        <v>1</v>
      </c>
      <c r="D4790" s="334">
        <f ca="1" t="shared" si="763"/>
        <v>27</v>
      </c>
      <c r="E4790" s="327">
        <f ca="1" t="shared" si="764"/>
        <v>258</v>
      </c>
      <c r="F4790" s="327" t="str">
        <f ca="1">VLOOKUP(D4790,档案!A:C,3,FALSE)</f>
        <v>湖北开明</v>
      </c>
      <c r="G4790" s="338" t="str">
        <f ca="1">VLOOKUP(D4790,档案!A:B,2,FALSE)</f>
        <v>邮政凤凰路支行</v>
      </c>
      <c r="H4790" s="328">
        <f ca="1" t="shared" si="756"/>
        <v>45800</v>
      </c>
      <c r="I4790" s="344" t="str">
        <f ca="1" t="shared" si="757"/>
        <v>生产部李权智报销日照钢铁鄂A P86J2车辆保养费--个人</v>
      </c>
      <c r="J4790" s="344" t="str">
        <f ca="1" t="shared" si="758"/>
        <v>项目成本</v>
      </c>
      <c r="K4790" s="345">
        <f ca="1" t="shared" si="759"/>
        <v>0</v>
      </c>
      <c r="L4790" s="345">
        <f ca="1" t="shared" si="760"/>
        <v>465</v>
      </c>
      <c r="M4790" s="345">
        <f ca="1" t="shared" si="761"/>
        <v>6835.9199999999</v>
      </c>
      <c r="N4790" s="345">
        <f ca="1" t="shared" si="762"/>
        <v>0</v>
      </c>
    </row>
    <row r="4791" ht="14.25" hidden="1" spans="1:14">
      <c r="A4791" s="334">
        <f>档案!A4790</f>
        <v>0</v>
      </c>
      <c r="B4791" s="334">
        <f ca="1" t="shared" si="755"/>
        <v>1</v>
      </c>
      <c r="D4791" s="334">
        <f ca="1" t="shared" si="763"/>
        <v>27</v>
      </c>
      <c r="E4791" s="327">
        <f ca="1" t="shared" si="764"/>
        <v>259</v>
      </c>
      <c r="F4791" s="327" t="str">
        <f ca="1">VLOOKUP(D4791,档案!A:C,3,FALSE)</f>
        <v>湖北开明</v>
      </c>
      <c r="G4791" s="338" t="str">
        <f ca="1">VLOOKUP(D4791,档案!A:B,2,FALSE)</f>
        <v>邮政凤凰路支行</v>
      </c>
      <c r="H4791" s="328">
        <f ca="1" t="shared" si="756"/>
        <v>45800</v>
      </c>
      <c r="I4791" s="344" t="str">
        <f ca="1" t="shared" si="757"/>
        <v>生产部余永昕报销测窑设备柳州钢铁发山西铝业物流费--个人</v>
      </c>
      <c r="J4791" s="344" t="str">
        <f ca="1" t="shared" si="758"/>
        <v>项目成本</v>
      </c>
      <c r="K4791" s="345">
        <f ca="1" t="shared" si="759"/>
        <v>0</v>
      </c>
      <c r="L4791" s="345">
        <f ca="1" t="shared" si="760"/>
        <v>381.6</v>
      </c>
      <c r="M4791" s="345">
        <f ca="1" t="shared" si="761"/>
        <v>6454.3199999999</v>
      </c>
      <c r="N4791" s="345">
        <f ca="1" t="shared" si="762"/>
        <v>0</v>
      </c>
    </row>
    <row r="4792" ht="14.25" hidden="1" spans="1:14">
      <c r="A4792" s="334">
        <f>档案!A4791</f>
        <v>0</v>
      </c>
      <c r="B4792" s="334">
        <f ca="1" t="shared" si="755"/>
        <v>1</v>
      </c>
      <c r="D4792" s="334">
        <f ca="1" t="shared" si="763"/>
        <v>27</v>
      </c>
      <c r="E4792" s="327">
        <f ca="1" t="shared" si="764"/>
        <v>260</v>
      </c>
      <c r="F4792" s="327" t="str">
        <f ca="1">VLOOKUP(D4792,档案!A:C,3,FALSE)</f>
        <v>湖北开明</v>
      </c>
      <c r="G4792" s="338" t="str">
        <f ca="1">VLOOKUP(D4792,档案!A:B,2,FALSE)</f>
        <v>邮政凤凰路支行</v>
      </c>
      <c r="H4792" s="328">
        <f ca="1" t="shared" si="756"/>
        <v>45800</v>
      </c>
      <c r="I4792" s="344" t="str">
        <f ca="1" t="shared" si="757"/>
        <v>生产部余永昕报销山西铝业租车拉设备进出厂物流费--个人</v>
      </c>
      <c r="J4792" s="344" t="str">
        <f ca="1" t="shared" si="758"/>
        <v>项目成本</v>
      </c>
      <c r="K4792" s="345">
        <f ca="1" t="shared" si="759"/>
        <v>0</v>
      </c>
      <c r="L4792" s="345">
        <f ca="1" t="shared" si="760"/>
        <v>100</v>
      </c>
      <c r="M4792" s="345">
        <f ca="1" t="shared" si="761"/>
        <v>6354.3199999999</v>
      </c>
      <c r="N4792" s="345">
        <f ca="1" t="shared" si="762"/>
        <v>0</v>
      </c>
    </row>
    <row r="4793" ht="14.25" hidden="1" spans="1:14">
      <c r="A4793" s="334">
        <f>档案!A4792</f>
        <v>0</v>
      </c>
      <c r="B4793" s="334">
        <f ca="1" t="shared" si="755"/>
        <v>1</v>
      </c>
      <c r="D4793" s="334">
        <f ca="1" t="shared" si="763"/>
        <v>27</v>
      </c>
      <c r="E4793" s="327">
        <f ca="1" t="shared" si="764"/>
        <v>261</v>
      </c>
      <c r="F4793" s="327" t="str">
        <f ca="1">VLOOKUP(D4793,档案!A:C,3,FALSE)</f>
        <v>湖北开明</v>
      </c>
      <c r="G4793" s="338" t="str">
        <f ca="1">VLOOKUP(D4793,档案!A:B,2,FALSE)</f>
        <v>邮政凤凰路支行</v>
      </c>
      <c r="H4793" s="328">
        <f ca="1" t="shared" si="756"/>
        <v>45800</v>
      </c>
      <c r="I4793" s="344" t="str">
        <f ca="1" t="shared" si="757"/>
        <v>生产部闵洋报销内蒙古宜化现场购买配电箱采购费--个人</v>
      </c>
      <c r="J4793" s="344" t="str">
        <f ca="1" t="shared" si="758"/>
        <v>项目成本</v>
      </c>
      <c r="K4793" s="345">
        <f ca="1" t="shared" si="759"/>
        <v>0</v>
      </c>
      <c r="L4793" s="345">
        <f ca="1" t="shared" si="760"/>
        <v>830</v>
      </c>
      <c r="M4793" s="345">
        <f ca="1" t="shared" si="761"/>
        <v>5524.3199999999</v>
      </c>
      <c r="N4793" s="345">
        <f ca="1" t="shared" si="762"/>
        <v>0</v>
      </c>
    </row>
    <row r="4794" ht="14.25" hidden="1" spans="1:14">
      <c r="A4794" s="334">
        <f>档案!A4793</f>
        <v>0</v>
      </c>
      <c r="B4794" s="334">
        <f ca="1" t="shared" si="755"/>
        <v>1</v>
      </c>
      <c r="D4794" s="334">
        <f ca="1" t="shared" si="763"/>
        <v>27</v>
      </c>
      <c r="E4794" s="327">
        <f ca="1" t="shared" si="764"/>
        <v>262</v>
      </c>
      <c r="F4794" s="327" t="str">
        <f ca="1">VLOOKUP(D4794,档案!A:C,3,FALSE)</f>
        <v>湖北开明</v>
      </c>
      <c r="G4794" s="338" t="str">
        <f ca="1">VLOOKUP(D4794,档案!A:B,2,FALSE)</f>
        <v>邮政凤凰路支行</v>
      </c>
      <c r="H4794" s="328">
        <f ca="1" t="shared" si="756"/>
        <v>45800</v>
      </c>
      <c r="I4794" s="344" t="str">
        <f ca="1" t="shared" si="757"/>
        <v>生产部闵洋报销内蒙古宜化现场采购钢丝绳，滑车，卸扣--个人</v>
      </c>
      <c r="J4794" s="344" t="str">
        <f ca="1" t="shared" si="758"/>
        <v>项目成本</v>
      </c>
      <c r="K4794" s="345">
        <f ca="1" t="shared" si="759"/>
        <v>0</v>
      </c>
      <c r="L4794" s="345">
        <f ca="1" t="shared" si="760"/>
        <v>2290</v>
      </c>
      <c r="M4794" s="345">
        <f ca="1" t="shared" si="761"/>
        <v>3234.3199999999</v>
      </c>
      <c r="N4794" s="345">
        <f ca="1" t="shared" si="762"/>
        <v>0</v>
      </c>
    </row>
    <row r="4795" ht="14.25" hidden="1" spans="1:14">
      <c r="A4795" s="334">
        <f>档案!A4794</f>
        <v>0</v>
      </c>
      <c r="B4795" s="334">
        <f ca="1" t="shared" si="755"/>
        <v>1</v>
      </c>
      <c r="D4795" s="334">
        <f ca="1" t="shared" si="763"/>
        <v>27</v>
      </c>
      <c r="E4795" s="327">
        <f ca="1" t="shared" si="764"/>
        <v>263</v>
      </c>
      <c r="F4795" s="327" t="str">
        <f ca="1">VLOOKUP(D4795,档案!A:C,3,FALSE)</f>
        <v>湖北开明</v>
      </c>
      <c r="G4795" s="338" t="str">
        <f ca="1">VLOOKUP(D4795,档案!A:B,2,FALSE)</f>
        <v>邮政凤凰路支行</v>
      </c>
      <c r="H4795" s="328">
        <f ca="1" t="shared" si="756"/>
        <v>45800</v>
      </c>
      <c r="I4795" s="344" t="str">
        <f ca="1" t="shared" si="757"/>
        <v>生产部闵洋报销内蒙古宜化外协工人体检费--个人</v>
      </c>
      <c r="J4795" s="344" t="str">
        <f ca="1" t="shared" si="758"/>
        <v>项目成本</v>
      </c>
      <c r="K4795" s="345">
        <f ca="1" t="shared" si="759"/>
        <v>0</v>
      </c>
      <c r="L4795" s="345">
        <f ca="1" t="shared" si="760"/>
        <v>1760</v>
      </c>
      <c r="M4795" s="345">
        <f ca="1" t="shared" si="761"/>
        <v>1474.3199999999</v>
      </c>
      <c r="N4795" s="345">
        <f ca="1" t="shared" si="762"/>
        <v>0</v>
      </c>
    </row>
    <row r="4796" ht="14.25" hidden="1" spans="1:14">
      <c r="A4796" s="334">
        <f>档案!A4795</f>
        <v>0</v>
      </c>
      <c r="B4796" s="334">
        <f ca="1" t="shared" si="755"/>
        <v>1</v>
      </c>
      <c r="D4796" s="334">
        <f ca="1" t="shared" si="763"/>
        <v>27</v>
      </c>
      <c r="E4796" s="327">
        <f ca="1" t="shared" si="764"/>
        <v>264</v>
      </c>
      <c r="F4796" s="327" t="str">
        <f ca="1">VLOOKUP(D4796,档案!A:C,3,FALSE)</f>
        <v>湖北开明</v>
      </c>
      <c r="G4796" s="338" t="str">
        <f ca="1">VLOOKUP(D4796,档案!A:B,2,FALSE)</f>
        <v>邮政凤凰路支行</v>
      </c>
      <c r="H4796" s="328">
        <f ca="1" t="shared" si="756"/>
        <v>45800</v>
      </c>
      <c r="I4796" s="344" t="str">
        <f ca="1" t="shared" si="757"/>
        <v>生产部熊伟用款内蒙古君正能源化工集团股份有限公司新建外供蒸汽管道保温项目标书打印，胶装费用付闵洋--个人</v>
      </c>
      <c r="J4796" s="344" t="str">
        <f ca="1" t="shared" si="758"/>
        <v>项目成本</v>
      </c>
      <c r="K4796" s="345">
        <f ca="1" t="shared" si="759"/>
        <v>0</v>
      </c>
      <c r="L4796" s="345">
        <f ca="1" t="shared" si="760"/>
        <v>450</v>
      </c>
      <c r="M4796" s="345">
        <f ca="1" t="shared" si="761"/>
        <v>1024.3199999999</v>
      </c>
      <c r="N4796" s="345">
        <f ca="1" t="shared" si="762"/>
        <v>0</v>
      </c>
    </row>
    <row r="4797" ht="14.25" hidden="1" spans="1:14">
      <c r="A4797" s="334">
        <f>档案!A4796</f>
        <v>0</v>
      </c>
      <c r="B4797" s="334">
        <f ca="1" t="shared" si="755"/>
        <v>1</v>
      </c>
      <c r="D4797" s="334">
        <f ca="1" t="shared" si="763"/>
        <v>27</v>
      </c>
      <c r="E4797" s="327">
        <f ca="1" t="shared" si="764"/>
        <v>265</v>
      </c>
      <c r="F4797" s="327" t="str">
        <f ca="1">VLOOKUP(D4797,档案!A:C,3,FALSE)</f>
        <v>湖北开明</v>
      </c>
      <c r="G4797" s="338" t="str">
        <f ca="1">VLOOKUP(D4797,档案!A:B,2,FALSE)</f>
        <v>邮政凤凰路支行</v>
      </c>
      <c r="H4797" s="328">
        <f ca="1" t="shared" si="756"/>
        <v>45800</v>
      </c>
      <c r="I4797" s="344" t="str">
        <f ca="1" t="shared" si="757"/>
        <v>收到湖北工行西山转款</v>
      </c>
      <c r="J4797" s="344" t="str">
        <f ca="1" t="shared" si="758"/>
        <v>他行转入或存现</v>
      </c>
      <c r="K4797" s="345">
        <f ca="1" t="shared" si="759"/>
        <v>20000</v>
      </c>
      <c r="L4797" s="345">
        <f ca="1" t="shared" si="760"/>
        <v>0</v>
      </c>
      <c r="M4797" s="345">
        <f ca="1" t="shared" si="761"/>
        <v>21024.3199999999</v>
      </c>
      <c r="N4797" s="345">
        <f ca="1" t="shared" si="762"/>
        <v>0</v>
      </c>
    </row>
    <row r="4798" ht="14.25" hidden="1" spans="1:14">
      <c r="A4798" s="334">
        <f>档案!A4797</f>
        <v>0</v>
      </c>
      <c r="B4798" s="334">
        <f ca="1" t="shared" si="755"/>
        <v>1</v>
      </c>
      <c r="D4798" s="334">
        <f ca="1" t="shared" si="763"/>
        <v>27</v>
      </c>
      <c r="E4798" s="327">
        <f ca="1" t="shared" si="764"/>
        <v>266</v>
      </c>
      <c r="F4798" s="327" t="str">
        <f ca="1">VLOOKUP(D4798,档案!A:C,3,FALSE)</f>
        <v>湖北开明</v>
      </c>
      <c r="G4798" s="338" t="str">
        <f ca="1">VLOOKUP(D4798,档案!A:B,2,FALSE)</f>
        <v>邮政凤凰路支行</v>
      </c>
      <c r="H4798" s="328">
        <f ca="1" t="shared" si="756"/>
        <v>45800</v>
      </c>
      <c r="I4798" s="344" t="str">
        <f ca="1" t="shared" si="757"/>
        <v>收到武汉浦发转款</v>
      </c>
      <c r="J4798" s="344" t="str">
        <f ca="1" t="shared" si="758"/>
        <v>他行转入或存现</v>
      </c>
      <c r="K4798" s="345">
        <f ca="1" t="shared" si="759"/>
        <v>75000</v>
      </c>
      <c r="L4798" s="345">
        <f ca="1" t="shared" si="760"/>
        <v>0</v>
      </c>
      <c r="M4798" s="345">
        <f ca="1" t="shared" si="761"/>
        <v>96024.3199999999</v>
      </c>
      <c r="N4798" s="345">
        <f ca="1" t="shared" si="762"/>
        <v>0</v>
      </c>
    </row>
    <row r="4799" ht="14.25" hidden="1" spans="1:14">
      <c r="A4799" s="334">
        <f>档案!A4798</f>
        <v>0</v>
      </c>
      <c r="B4799" s="334">
        <f ca="1" t="shared" si="755"/>
        <v>1</v>
      </c>
      <c r="D4799" s="334">
        <f ca="1" t="shared" si="763"/>
        <v>27</v>
      </c>
      <c r="E4799" s="327">
        <f ca="1" t="shared" si="764"/>
        <v>267</v>
      </c>
      <c r="F4799" s="327" t="str">
        <f ca="1">VLOOKUP(D4799,档案!A:C,3,FALSE)</f>
        <v>湖北开明</v>
      </c>
      <c r="G4799" s="338" t="str">
        <f ca="1">VLOOKUP(D4799,档案!A:B,2,FALSE)</f>
        <v>邮政凤凰路支行</v>
      </c>
      <c r="H4799" s="328">
        <f ca="1" t="shared" si="756"/>
        <v>45800</v>
      </c>
      <c r="I4799" s="344" t="str">
        <f ca="1" t="shared" si="757"/>
        <v>日照钢铁煤气管道项目人员工资付迁安市承建建筑劳务分包有限公司</v>
      </c>
      <c r="J4799" s="344" t="str">
        <f ca="1" t="shared" si="758"/>
        <v>项目成本</v>
      </c>
      <c r="K4799" s="345">
        <f ca="1" t="shared" si="759"/>
        <v>0</v>
      </c>
      <c r="L4799" s="345">
        <f ca="1" t="shared" si="760"/>
        <v>90000</v>
      </c>
      <c r="M4799" s="345">
        <f ca="1" t="shared" si="761"/>
        <v>6024.31999999989</v>
      </c>
      <c r="N4799" s="345">
        <f ca="1" t="shared" si="762"/>
        <v>0</v>
      </c>
    </row>
    <row r="4800" ht="14.25" hidden="1" spans="1:14">
      <c r="A4800" s="334">
        <f>档案!A4799</f>
        <v>0</v>
      </c>
      <c r="B4800" s="334">
        <f ca="1" t="shared" si="755"/>
        <v>1</v>
      </c>
      <c r="D4800" s="334">
        <f ca="1" t="shared" si="763"/>
        <v>27</v>
      </c>
      <c r="E4800" s="327">
        <f ca="1" t="shared" si="764"/>
        <v>268</v>
      </c>
      <c r="F4800" s="327" t="str">
        <f ca="1">VLOOKUP(D4800,档案!A:C,3,FALSE)</f>
        <v>湖北开明</v>
      </c>
      <c r="G4800" s="338" t="str">
        <f ca="1">VLOOKUP(D4800,档案!A:B,2,FALSE)</f>
        <v>邮政凤凰路支行</v>
      </c>
      <c r="H4800" s="328">
        <f ca="1" t="shared" si="756"/>
        <v>45806</v>
      </c>
      <c r="I4800" s="344" t="str">
        <f ca="1" t="shared" si="757"/>
        <v>收到武汉农商行转款</v>
      </c>
      <c r="J4800" s="344" t="str">
        <f ca="1" t="shared" si="758"/>
        <v>他行转入或存现</v>
      </c>
      <c r="K4800" s="345">
        <f ca="1" t="shared" si="759"/>
        <v>16000</v>
      </c>
      <c r="L4800" s="345">
        <f ca="1" t="shared" si="760"/>
        <v>0</v>
      </c>
      <c r="M4800" s="345">
        <f ca="1" t="shared" si="761"/>
        <v>22024.3199999999</v>
      </c>
      <c r="N4800" s="345">
        <f ca="1" t="shared" si="762"/>
        <v>0</v>
      </c>
    </row>
    <row r="4801" ht="14.25" hidden="1" spans="1:14">
      <c r="A4801" s="334">
        <f>档案!A4800</f>
        <v>0</v>
      </c>
      <c r="B4801" s="334">
        <f ca="1" t="shared" si="755"/>
        <v>1</v>
      </c>
      <c r="D4801" s="334">
        <f ca="1" t="shared" si="763"/>
        <v>27</v>
      </c>
      <c r="E4801" s="327">
        <f ca="1" t="shared" si="764"/>
        <v>269</v>
      </c>
      <c r="F4801" s="327" t="str">
        <f ca="1">VLOOKUP(D4801,档案!A:C,3,FALSE)</f>
        <v>湖北开明</v>
      </c>
      <c r="G4801" s="338" t="str">
        <f ca="1">VLOOKUP(D4801,档案!A:B,2,FALSE)</f>
        <v>邮政凤凰路支行</v>
      </c>
      <c r="H4801" s="328">
        <f ca="1" t="shared" si="756"/>
        <v>45806</v>
      </c>
      <c r="I4801" s="344" t="str">
        <f ca="1" t="shared" si="757"/>
        <v>收到武汉农商行转款</v>
      </c>
      <c r="J4801" s="344" t="str">
        <f ca="1" t="shared" si="758"/>
        <v>他行转入或存现</v>
      </c>
      <c r="K4801" s="345">
        <f ca="1" t="shared" si="759"/>
        <v>28800</v>
      </c>
      <c r="L4801" s="345">
        <f ca="1" t="shared" si="760"/>
        <v>0</v>
      </c>
      <c r="M4801" s="345">
        <f ca="1" t="shared" si="761"/>
        <v>50824.3199999999</v>
      </c>
      <c r="N4801" s="345">
        <f ca="1" t="shared" si="762"/>
        <v>0</v>
      </c>
    </row>
    <row r="4802" ht="14.25" hidden="1" spans="1:14">
      <c r="A4802" s="334">
        <f>档案!A4801</f>
        <v>0</v>
      </c>
      <c r="B4802" s="334">
        <f ca="1" t="shared" si="755"/>
        <v>1</v>
      </c>
      <c r="D4802" s="334">
        <f ca="1" t="shared" si="763"/>
        <v>27</v>
      </c>
      <c r="E4802" s="327">
        <f ca="1" t="shared" si="764"/>
        <v>270</v>
      </c>
      <c r="F4802" s="327" t="str">
        <f ca="1">VLOOKUP(D4802,档案!A:C,3,FALSE)</f>
        <v>湖北开明</v>
      </c>
      <c r="G4802" s="338" t="str">
        <f ca="1">VLOOKUP(D4802,档案!A:B,2,FALSE)</f>
        <v>邮政凤凰路支行</v>
      </c>
      <c r="H4802" s="328">
        <f ca="1" t="shared" si="756"/>
        <v>45806</v>
      </c>
      <c r="I4802" s="344" t="str">
        <f ca="1" t="shared" si="757"/>
        <v>批量代发湖北人员2025.4月人员生活费</v>
      </c>
      <c r="J4802" s="344" t="str">
        <f ca="1" t="shared" si="758"/>
        <v>付日常费用</v>
      </c>
      <c r="K4802" s="345">
        <f ca="1" t="shared" si="759"/>
        <v>0</v>
      </c>
      <c r="L4802" s="345">
        <f ca="1" t="shared" si="760"/>
        <v>21482</v>
      </c>
      <c r="M4802" s="345">
        <f ca="1" t="shared" si="761"/>
        <v>29342.3199999999</v>
      </c>
      <c r="N4802" s="345">
        <f ca="1" t="shared" si="762"/>
        <v>0</v>
      </c>
    </row>
    <row r="4803" ht="14.25" hidden="1" spans="1:14">
      <c r="A4803" s="334">
        <f>档案!A4802</f>
        <v>0</v>
      </c>
      <c r="B4803" s="334">
        <f ca="1" t="shared" ref="B4803:B4866" si="765">COUNTA(INDIRECT("'"&amp;A4803&amp;"'!a:a"))</f>
        <v>1</v>
      </c>
      <c r="D4803" s="334">
        <f ca="1" t="shared" si="763"/>
        <v>27</v>
      </c>
      <c r="E4803" s="327">
        <f ca="1" t="shared" si="764"/>
        <v>271</v>
      </c>
      <c r="F4803" s="327" t="str">
        <f ca="1">VLOOKUP(D4803,档案!A:C,3,FALSE)</f>
        <v>湖北开明</v>
      </c>
      <c r="G4803" s="338" t="str">
        <f ca="1">VLOOKUP(D4803,档案!A:B,2,FALSE)</f>
        <v>邮政凤凰路支行</v>
      </c>
      <c r="H4803" s="328">
        <f ca="1" t="shared" ref="H4803:H4866" si="766">INDEX(INDIRECT("'"&amp;$D4803&amp;"'!A:g"),$E4803,COLUMN()-7)</f>
        <v>45806</v>
      </c>
      <c r="I4803" s="344" t="str">
        <f ca="1" t="shared" ref="I4803:I4866" si="767">INDEX(INDIRECT("'"&amp;$D4803&amp;"'!A:g"),$E4803,COLUMN()-7)</f>
        <v>生产部李晶用款日照煤气管道项目第三批外协人工费付蚌埠懿达机电设备安装工程有限公司</v>
      </c>
      <c r="J4803" s="344" t="str">
        <f ca="1" t="shared" ref="J4803:J4866" si="768">INDEX(INDIRECT("'"&amp;$D4803&amp;"'!A:g"),$E4803,COLUMN()-7)</f>
        <v>项目成本</v>
      </c>
      <c r="K4803" s="345">
        <f ca="1" t="shared" ref="K4803:K4866" si="769">INDEX(INDIRECT("'"&amp;$D4803&amp;"'!A:g"),$E4803,COLUMN()-7)</f>
        <v>0</v>
      </c>
      <c r="L4803" s="345">
        <f ca="1" t="shared" ref="L4803:L4866" si="770">INDEX(INDIRECT("'"&amp;$D4803&amp;"'!A:g"),$E4803,COLUMN()-7)</f>
        <v>28800</v>
      </c>
      <c r="M4803" s="345">
        <f ca="1" t="shared" ref="M4803:M4866" si="771">INDEX(INDIRECT("'"&amp;$D4803&amp;"'!A:g"),$E4803,COLUMN()-7)</f>
        <v>542.319999999891</v>
      </c>
      <c r="N4803" s="345">
        <f ca="1" t="shared" ref="N4803:N4866" si="772">INDEX(INDIRECT("'"&amp;$D4803&amp;"'!A:g"),$E4803,COLUMN()-7)</f>
        <v>0</v>
      </c>
    </row>
    <row r="4804" ht="14.25" hidden="1" spans="1:14">
      <c r="A4804" s="334">
        <f>档案!A4803</f>
        <v>0</v>
      </c>
      <c r="B4804" s="334">
        <f ca="1" t="shared" si="765"/>
        <v>1</v>
      </c>
      <c r="D4804" s="334">
        <f ca="1" t="shared" ref="D4804:D4867" si="773">IF(E4803&gt;=VLOOKUP(D4803,A:B,2,FALSE),D4803+1,D4803)</f>
        <v>27</v>
      </c>
      <c r="E4804" s="327">
        <f ca="1" t="shared" ref="E4804:E4867" si="774">IF(E4803&gt;=VLOOKUP(D4803,A:B,2,FALSE),3,E4803+1)</f>
        <v>272</v>
      </c>
      <c r="F4804" s="327" t="str">
        <f ca="1">VLOOKUP(D4804,档案!A:C,3,FALSE)</f>
        <v>湖北开明</v>
      </c>
      <c r="G4804" s="338" t="str">
        <f ca="1">VLOOKUP(D4804,档案!A:B,2,FALSE)</f>
        <v>邮政凤凰路支行</v>
      </c>
      <c r="H4804" s="328">
        <f ca="1" t="shared" si="766"/>
        <v>45807</v>
      </c>
      <c r="I4804" s="344" t="str">
        <f ca="1" t="shared" si="767"/>
        <v>收到武汉农商行转款</v>
      </c>
      <c r="J4804" s="344" t="str">
        <f ca="1" t="shared" si="768"/>
        <v>他行转入或存现</v>
      </c>
      <c r="K4804" s="345">
        <f ca="1" t="shared" si="769"/>
        <v>130000</v>
      </c>
      <c r="L4804" s="345">
        <f ca="1" t="shared" si="770"/>
        <v>0</v>
      </c>
      <c r="M4804" s="345">
        <f ca="1" t="shared" si="771"/>
        <v>130542.32</v>
      </c>
      <c r="N4804" s="345">
        <f ca="1" t="shared" si="772"/>
        <v>0</v>
      </c>
    </row>
    <row r="4805" ht="14.25" hidden="1" spans="1:14">
      <c r="A4805" s="334">
        <f>档案!A4804</f>
        <v>0</v>
      </c>
      <c r="B4805" s="334">
        <f ca="1" t="shared" si="765"/>
        <v>1</v>
      </c>
      <c r="D4805" s="334">
        <f ca="1" t="shared" si="773"/>
        <v>27</v>
      </c>
      <c r="E4805" s="327">
        <f ca="1" t="shared" si="774"/>
        <v>273</v>
      </c>
      <c r="F4805" s="327" t="str">
        <f ca="1">VLOOKUP(D4805,档案!A:C,3,FALSE)</f>
        <v>湖北开明</v>
      </c>
      <c r="G4805" s="338" t="str">
        <f ca="1">VLOOKUP(D4805,档案!A:B,2,FALSE)</f>
        <v>邮政凤凰路支行</v>
      </c>
      <c r="H4805" s="328">
        <f ca="1" t="shared" si="766"/>
        <v>45807</v>
      </c>
      <c r="I4805" s="344" t="str">
        <f ca="1" t="shared" si="767"/>
        <v>收到武汉华夏转款</v>
      </c>
      <c r="J4805" s="344" t="str">
        <f ca="1" t="shared" si="768"/>
        <v>他行转入或存现</v>
      </c>
      <c r="K4805" s="345">
        <f ca="1" t="shared" si="769"/>
        <v>59000</v>
      </c>
      <c r="L4805" s="345">
        <f ca="1" t="shared" si="770"/>
        <v>0</v>
      </c>
      <c r="M4805" s="345">
        <f ca="1" t="shared" si="771"/>
        <v>189542.32</v>
      </c>
      <c r="N4805" s="345">
        <f ca="1" t="shared" si="772"/>
        <v>0</v>
      </c>
    </row>
    <row r="4806" ht="14.25" hidden="1" spans="1:14">
      <c r="A4806" s="334">
        <f>档案!A4805</f>
        <v>0</v>
      </c>
      <c r="B4806" s="334">
        <f ca="1" t="shared" si="765"/>
        <v>1</v>
      </c>
      <c r="D4806" s="334">
        <f ca="1" t="shared" si="773"/>
        <v>27</v>
      </c>
      <c r="E4806" s="327">
        <f ca="1" t="shared" si="774"/>
        <v>274</v>
      </c>
      <c r="F4806" s="327" t="str">
        <f ca="1">VLOOKUP(D4806,档案!A:C,3,FALSE)</f>
        <v>湖北开明</v>
      </c>
      <c r="G4806" s="338" t="str">
        <f ca="1">VLOOKUP(D4806,档案!A:B,2,FALSE)</f>
        <v>邮政凤凰路支行</v>
      </c>
      <c r="H4806" s="328">
        <f ca="1" t="shared" si="766"/>
        <v>45807</v>
      </c>
      <c r="I4806" s="344" t="str">
        <f ca="1" t="shared" si="767"/>
        <v>收到武汉浦发转款</v>
      </c>
      <c r="J4806" s="344" t="str">
        <f ca="1" t="shared" si="768"/>
        <v>他行转入或存现</v>
      </c>
      <c r="K4806" s="345">
        <f ca="1" t="shared" si="769"/>
        <v>33000</v>
      </c>
      <c r="L4806" s="345">
        <f ca="1" t="shared" si="770"/>
        <v>0</v>
      </c>
      <c r="M4806" s="345">
        <f ca="1" t="shared" si="771"/>
        <v>222542.32</v>
      </c>
      <c r="N4806" s="345">
        <f ca="1" t="shared" si="772"/>
        <v>0</v>
      </c>
    </row>
    <row r="4807" ht="14.25" hidden="1" spans="1:14">
      <c r="A4807" s="334">
        <f>档案!A4806</f>
        <v>0</v>
      </c>
      <c r="B4807" s="334">
        <f ca="1" t="shared" si="765"/>
        <v>1</v>
      </c>
      <c r="D4807" s="334">
        <f ca="1" t="shared" si="773"/>
        <v>27</v>
      </c>
      <c r="E4807" s="327">
        <f ca="1" t="shared" si="774"/>
        <v>275</v>
      </c>
      <c r="F4807" s="327" t="str">
        <f ca="1">VLOOKUP(D4807,档案!A:C,3,FALSE)</f>
        <v>湖北开明</v>
      </c>
      <c r="G4807" s="338" t="str">
        <f ca="1">VLOOKUP(D4807,档案!A:B,2,FALSE)</f>
        <v>邮政凤凰路支行</v>
      </c>
      <c r="H4807" s="328">
        <f ca="1" t="shared" si="766"/>
        <v>45807</v>
      </c>
      <c r="I4807" s="344" t="str">
        <f ca="1" t="shared" si="767"/>
        <v>收到武汉汉口银行转款</v>
      </c>
      <c r="J4807" s="344" t="str">
        <f ca="1" t="shared" si="768"/>
        <v>他行转入或存现</v>
      </c>
      <c r="K4807" s="345">
        <f ca="1" t="shared" si="769"/>
        <v>28702</v>
      </c>
      <c r="L4807" s="345">
        <f ca="1" t="shared" si="770"/>
        <v>0</v>
      </c>
      <c r="M4807" s="345">
        <f ca="1" t="shared" si="771"/>
        <v>251244.32</v>
      </c>
      <c r="N4807" s="345">
        <f ca="1" t="shared" si="772"/>
        <v>0</v>
      </c>
    </row>
    <row r="4808" ht="14.25" hidden="1" spans="1:14">
      <c r="A4808" s="334">
        <f>档案!A4807</f>
        <v>0</v>
      </c>
      <c r="B4808" s="334">
        <f ca="1" t="shared" si="765"/>
        <v>1</v>
      </c>
      <c r="D4808" s="334">
        <f ca="1" t="shared" si="773"/>
        <v>27</v>
      </c>
      <c r="E4808" s="327">
        <f ca="1" t="shared" si="774"/>
        <v>276</v>
      </c>
      <c r="F4808" s="327" t="str">
        <f ca="1">VLOOKUP(D4808,档案!A:C,3,FALSE)</f>
        <v>湖北开明</v>
      </c>
      <c r="G4808" s="338" t="str">
        <f ca="1">VLOOKUP(D4808,档案!A:B,2,FALSE)</f>
        <v>邮政凤凰路支行</v>
      </c>
      <c r="H4808" s="328">
        <f ca="1" t="shared" si="766"/>
        <v>45807</v>
      </c>
      <c r="I4808" s="344" t="str">
        <f ca="1" t="shared" si="767"/>
        <v>生产部李晶用款日照钢铁煤气管道第二批人员5人人工工资付李兴粱--个人</v>
      </c>
      <c r="J4808" s="344" t="str">
        <f ca="1" t="shared" si="768"/>
        <v>项目成本</v>
      </c>
      <c r="K4808" s="345">
        <f ca="1" t="shared" si="769"/>
        <v>0</v>
      </c>
      <c r="L4808" s="345">
        <f ca="1" t="shared" si="770"/>
        <v>21550</v>
      </c>
      <c r="M4808" s="345">
        <f ca="1" t="shared" si="771"/>
        <v>229694.32</v>
      </c>
      <c r="N4808" s="345">
        <f ca="1" t="shared" si="772"/>
        <v>0</v>
      </c>
    </row>
    <row r="4809" ht="14.25" hidden="1" spans="1:14">
      <c r="A4809" s="334">
        <f>档案!A4808</f>
        <v>0</v>
      </c>
      <c r="B4809" s="334">
        <f ca="1" t="shared" si="765"/>
        <v>1</v>
      </c>
      <c r="D4809" s="334">
        <f ca="1" t="shared" si="773"/>
        <v>27</v>
      </c>
      <c r="E4809" s="327">
        <f ca="1" t="shared" si="774"/>
        <v>277</v>
      </c>
      <c r="F4809" s="327" t="str">
        <f ca="1">VLOOKUP(D4809,档案!A:C,3,FALSE)</f>
        <v>湖北开明</v>
      </c>
      <c r="G4809" s="338" t="str">
        <f ca="1">VLOOKUP(D4809,档案!A:B,2,FALSE)</f>
        <v>邮政凤凰路支行</v>
      </c>
      <c r="H4809" s="328">
        <f ca="1" t="shared" si="766"/>
        <v>45807</v>
      </c>
      <c r="I4809" s="344" t="str">
        <f ca="1" t="shared" si="767"/>
        <v>生产部李晶用款日照钢铁炼铁厂新1#2#高炉同停外网煤气管道检修项目外协人员工资+生活费补贴--个人</v>
      </c>
      <c r="J4809" s="344" t="str">
        <f ca="1" t="shared" si="768"/>
        <v>项目成本</v>
      </c>
      <c r="K4809" s="345">
        <f ca="1" t="shared" si="769"/>
        <v>0</v>
      </c>
      <c r="L4809" s="345">
        <f ca="1" t="shared" si="770"/>
        <v>34180</v>
      </c>
      <c r="M4809" s="345">
        <f ca="1" t="shared" si="771"/>
        <v>195514.32</v>
      </c>
      <c r="N4809" s="345">
        <f ca="1" t="shared" si="772"/>
        <v>0</v>
      </c>
    </row>
    <row r="4810" ht="14.25" hidden="1" spans="1:14">
      <c r="A4810" s="334">
        <f>档案!A4809</f>
        <v>0</v>
      </c>
      <c r="B4810" s="334">
        <f ca="1" t="shared" si="765"/>
        <v>1</v>
      </c>
      <c r="D4810" s="334">
        <f ca="1" t="shared" si="773"/>
        <v>27</v>
      </c>
      <c r="E4810" s="327">
        <f ca="1" t="shared" si="774"/>
        <v>278</v>
      </c>
      <c r="F4810" s="327" t="str">
        <f ca="1">VLOOKUP(D4810,档案!A:C,3,FALSE)</f>
        <v>湖北开明</v>
      </c>
      <c r="G4810" s="338" t="str">
        <f ca="1">VLOOKUP(D4810,档案!A:B,2,FALSE)</f>
        <v>邮政凤凰路支行</v>
      </c>
      <c r="H4810" s="328">
        <f ca="1" t="shared" si="766"/>
        <v>45807</v>
      </c>
      <c r="I4810" s="344" t="str">
        <f ca="1" t="shared" si="767"/>
        <v>生产部李权智用款日照钢铁炼铁厂新 1#-2#高炉区域外网煤气管道1个点位 DN3000膨胀节更换、其余膨胀节接口防腐、打磨等工程承包费付日照杰泽设备安装有限公司--公司</v>
      </c>
      <c r="J4810" s="344" t="str">
        <f ca="1" t="shared" si="768"/>
        <v>项目成本</v>
      </c>
      <c r="K4810" s="345">
        <f ca="1" t="shared" si="769"/>
        <v>0</v>
      </c>
      <c r="L4810" s="345">
        <f ca="1" t="shared" si="770"/>
        <v>43000</v>
      </c>
      <c r="M4810" s="345">
        <f ca="1" t="shared" si="771"/>
        <v>152514.32</v>
      </c>
      <c r="N4810" s="345">
        <f ca="1" t="shared" si="772"/>
        <v>0</v>
      </c>
    </row>
    <row r="4811" ht="14.25" hidden="1" spans="1:14">
      <c r="A4811" s="334">
        <f>档案!A4810</f>
        <v>0</v>
      </c>
      <c r="B4811" s="334">
        <f ca="1" t="shared" si="765"/>
        <v>1</v>
      </c>
      <c r="D4811" s="334">
        <f ca="1" t="shared" si="773"/>
        <v>27</v>
      </c>
      <c r="E4811" s="327">
        <f ca="1" t="shared" si="774"/>
        <v>279</v>
      </c>
      <c r="F4811" s="327" t="str">
        <f ca="1">VLOOKUP(D4811,档案!A:C,3,FALSE)</f>
        <v>湖北开明</v>
      </c>
      <c r="G4811" s="338" t="str">
        <f ca="1">VLOOKUP(D4811,档案!A:B,2,FALSE)</f>
        <v>邮政凤凰路支行</v>
      </c>
      <c r="H4811" s="328">
        <f ca="1" t="shared" si="766"/>
        <v>45807</v>
      </c>
      <c r="I4811" s="344" t="str">
        <f ca="1" t="shared" si="767"/>
        <v>生产部李权智用款日照钢铁炼防腐工程外协人员工资--个人</v>
      </c>
      <c r="J4811" s="344" t="str">
        <f ca="1" t="shared" si="768"/>
        <v>项目成本</v>
      </c>
      <c r="K4811" s="345">
        <f ca="1" t="shared" si="769"/>
        <v>0</v>
      </c>
      <c r="L4811" s="345">
        <f ca="1" t="shared" si="770"/>
        <v>21890</v>
      </c>
      <c r="M4811" s="345">
        <f ca="1" t="shared" si="771"/>
        <v>130624.32</v>
      </c>
      <c r="N4811" s="345">
        <f ca="1" t="shared" si="772"/>
        <v>0</v>
      </c>
    </row>
    <row r="4812" ht="14.25" hidden="1" spans="1:14">
      <c r="A4812" s="334">
        <f>档案!A4811</f>
        <v>0</v>
      </c>
      <c r="B4812" s="334">
        <f ca="1" t="shared" si="765"/>
        <v>1</v>
      </c>
      <c r="D4812" s="334">
        <f ca="1" t="shared" si="773"/>
        <v>27</v>
      </c>
      <c r="E4812" s="327">
        <f ca="1" t="shared" si="774"/>
        <v>280</v>
      </c>
      <c r="F4812" s="327" t="str">
        <f ca="1">VLOOKUP(D4812,档案!A:C,3,FALSE)</f>
        <v>湖北开明</v>
      </c>
      <c r="G4812" s="338" t="str">
        <f ca="1">VLOOKUP(D4812,档案!A:B,2,FALSE)</f>
        <v>邮政凤凰路支行</v>
      </c>
      <c r="H4812" s="328">
        <f ca="1" t="shared" si="766"/>
        <v>45807</v>
      </c>
      <c r="I4812" s="344" t="str">
        <f ca="1" t="shared" si="767"/>
        <v>批量代发湖北人员2025.4月前线人员工资</v>
      </c>
      <c r="J4812" s="344" t="str">
        <f ca="1" t="shared" si="768"/>
        <v>付日常费用</v>
      </c>
      <c r="K4812" s="345">
        <f ca="1" t="shared" si="769"/>
        <v>0</v>
      </c>
      <c r="L4812" s="345">
        <f ca="1" t="shared" si="770"/>
        <v>127276.97</v>
      </c>
      <c r="M4812" s="345">
        <f ca="1" t="shared" si="771"/>
        <v>3347.34999999989</v>
      </c>
      <c r="N4812" s="345">
        <f ca="1" t="shared" si="772"/>
        <v>0</v>
      </c>
    </row>
    <row r="4813" ht="14.25" hidden="1" spans="1:14">
      <c r="A4813" s="334">
        <f>档案!A4812</f>
        <v>0</v>
      </c>
      <c r="B4813" s="334">
        <f ca="1" t="shared" si="765"/>
        <v>1</v>
      </c>
      <c r="D4813" s="334">
        <f ca="1" t="shared" si="773"/>
        <v>27</v>
      </c>
      <c r="E4813" s="327">
        <f ca="1" t="shared" si="774"/>
        <v>281</v>
      </c>
      <c r="F4813" s="327" t="str">
        <f ca="1">VLOOKUP(D4813,档案!A:C,3,FALSE)</f>
        <v>湖北开明</v>
      </c>
      <c r="G4813" s="338" t="str">
        <f ca="1">VLOOKUP(D4813,档案!A:B,2,FALSE)</f>
        <v>邮政凤凰路支行</v>
      </c>
      <c r="H4813" s="328">
        <f ca="1" t="shared" si="766"/>
        <v>45812</v>
      </c>
      <c r="I4813" s="344" t="str">
        <f ca="1" t="shared" si="767"/>
        <v>收到武汉华夏转款</v>
      </c>
      <c r="J4813" s="344" t="str">
        <f ca="1" t="shared" si="768"/>
        <v>他行转入或存现</v>
      </c>
      <c r="K4813" s="345">
        <f ca="1" t="shared" si="769"/>
        <v>100000</v>
      </c>
      <c r="L4813" s="345">
        <f ca="1" t="shared" si="770"/>
        <v>0</v>
      </c>
      <c r="M4813" s="345">
        <f ca="1" t="shared" si="771"/>
        <v>103347.35</v>
      </c>
      <c r="N4813" s="345">
        <f ca="1" t="shared" si="772"/>
        <v>0</v>
      </c>
    </row>
    <row r="4814" ht="14.25" hidden="1" spans="1:14">
      <c r="A4814" s="334">
        <f>档案!A4813</f>
        <v>0</v>
      </c>
      <c r="B4814" s="334">
        <f ca="1" t="shared" si="765"/>
        <v>1</v>
      </c>
      <c r="D4814" s="334">
        <f ca="1" t="shared" si="773"/>
        <v>27</v>
      </c>
      <c r="E4814" s="327">
        <f ca="1" t="shared" si="774"/>
        <v>282</v>
      </c>
      <c r="F4814" s="327" t="str">
        <f ca="1">VLOOKUP(D4814,档案!A:C,3,FALSE)</f>
        <v>湖北开明</v>
      </c>
      <c r="G4814" s="338" t="str">
        <f ca="1">VLOOKUP(D4814,档案!A:B,2,FALSE)</f>
        <v>邮政凤凰路支行</v>
      </c>
      <c r="H4814" s="328">
        <f ca="1" t="shared" si="766"/>
        <v>45812</v>
      </c>
      <c r="I4814" s="344" t="str">
        <f ca="1" t="shared" si="767"/>
        <v>批量代发湖北人员2025.4月后勤人员工资</v>
      </c>
      <c r="J4814" s="344" t="str">
        <f ca="1" t="shared" si="768"/>
        <v>付日常费用</v>
      </c>
      <c r="K4814" s="345">
        <f ca="1" t="shared" si="769"/>
        <v>0</v>
      </c>
      <c r="L4814" s="345">
        <f ca="1" t="shared" si="770"/>
        <v>81237.42</v>
      </c>
      <c r="M4814" s="345">
        <f ca="1" t="shared" si="771"/>
        <v>22109.9299999999</v>
      </c>
      <c r="N4814" s="345">
        <f ca="1" t="shared" si="772"/>
        <v>0</v>
      </c>
    </row>
    <row r="4815" ht="14.25" hidden="1" spans="1:14">
      <c r="A4815" s="334">
        <f>档案!A4814</f>
        <v>0</v>
      </c>
      <c r="B4815" s="334">
        <f ca="1" t="shared" si="765"/>
        <v>1</v>
      </c>
      <c r="D4815" s="334">
        <f ca="1" t="shared" si="773"/>
        <v>27</v>
      </c>
      <c r="E4815" s="327">
        <f ca="1" t="shared" si="774"/>
        <v>283</v>
      </c>
      <c r="F4815" s="327" t="str">
        <f ca="1">VLOOKUP(D4815,档案!A:C,3,FALSE)</f>
        <v>湖北开明</v>
      </c>
      <c r="G4815" s="338" t="str">
        <f ca="1">VLOOKUP(D4815,档案!A:B,2,FALSE)</f>
        <v>邮政凤凰路支行</v>
      </c>
      <c r="H4815" s="328">
        <f ca="1" t="shared" si="766"/>
        <v>45820</v>
      </c>
      <c r="I4815" s="344" t="str">
        <f ca="1" t="shared" si="767"/>
        <v>转湖北工行西山</v>
      </c>
      <c r="J4815" s="344" t="str">
        <f ca="1" t="shared" si="768"/>
        <v>转出他行或提现</v>
      </c>
      <c r="K4815" s="345">
        <f ca="1" t="shared" si="769"/>
        <v>0</v>
      </c>
      <c r="L4815" s="345">
        <f ca="1" t="shared" si="770"/>
        <v>22000</v>
      </c>
      <c r="M4815" s="345">
        <f ca="1" t="shared" si="771"/>
        <v>109.929999999891</v>
      </c>
      <c r="N4815" s="345">
        <f ca="1" t="shared" si="772"/>
        <v>0</v>
      </c>
    </row>
    <row r="4816" ht="14.25" hidden="1" spans="1:14">
      <c r="A4816" s="334">
        <f>档案!A4815</f>
        <v>0</v>
      </c>
      <c r="B4816" s="334">
        <f ca="1" t="shared" si="765"/>
        <v>1</v>
      </c>
      <c r="D4816" s="334">
        <f ca="1" t="shared" si="773"/>
        <v>27</v>
      </c>
      <c r="E4816" s="327">
        <f ca="1" t="shared" si="774"/>
        <v>284</v>
      </c>
      <c r="F4816" s="327" t="str">
        <f ca="1">VLOOKUP(D4816,档案!A:C,3,FALSE)</f>
        <v>湖北开明</v>
      </c>
      <c r="G4816" s="338" t="str">
        <f ca="1">VLOOKUP(D4816,档案!A:B,2,FALSE)</f>
        <v>邮政凤凰路支行</v>
      </c>
      <c r="H4816" s="328">
        <f ca="1" t="shared" si="766"/>
        <v>45826</v>
      </c>
      <c r="I4816" s="344" t="str">
        <f ca="1" t="shared" si="767"/>
        <v>收到武汉农商行转款</v>
      </c>
      <c r="J4816" s="344" t="str">
        <f ca="1" t="shared" si="768"/>
        <v>他行转入或存现</v>
      </c>
      <c r="K4816" s="345">
        <f ca="1" t="shared" si="769"/>
        <v>120000</v>
      </c>
      <c r="L4816" s="345">
        <f ca="1" t="shared" si="770"/>
        <v>0</v>
      </c>
      <c r="M4816" s="345">
        <f ca="1" t="shared" si="771"/>
        <v>120109.93</v>
      </c>
      <c r="N4816" s="345">
        <f ca="1" t="shared" si="772"/>
        <v>0</v>
      </c>
    </row>
    <row r="4817" ht="14.25" hidden="1" spans="1:14">
      <c r="A4817" s="334">
        <f>档案!A4816</f>
        <v>0</v>
      </c>
      <c r="B4817" s="334">
        <f ca="1" t="shared" si="765"/>
        <v>1</v>
      </c>
      <c r="D4817" s="334">
        <f ca="1" t="shared" si="773"/>
        <v>27</v>
      </c>
      <c r="E4817" s="327">
        <f ca="1" t="shared" si="774"/>
        <v>285</v>
      </c>
      <c r="F4817" s="327" t="str">
        <f ca="1">VLOOKUP(D4817,档案!A:C,3,FALSE)</f>
        <v>湖北开明</v>
      </c>
      <c r="G4817" s="338" t="str">
        <f ca="1">VLOOKUP(D4817,档案!A:B,2,FALSE)</f>
        <v>邮政凤凰路支行</v>
      </c>
      <c r="H4817" s="328">
        <f ca="1" t="shared" si="766"/>
        <v>45827</v>
      </c>
      <c r="I4817" s="344" t="str">
        <f ca="1" t="shared" si="767"/>
        <v>收到武汉农商行转款</v>
      </c>
      <c r="J4817" s="344" t="str">
        <f ca="1" t="shared" si="768"/>
        <v>转出他行或提现</v>
      </c>
      <c r="K4817" s="345">
        <f ca="1" t="shared" si="769"/>
        <v>0</v>
      </c>
      <c r="L4817" s="345">
        <f ca="1" t="shared" si="770"/>
        <v>50000</v>
      </c>
      <c r="M4817" s="345">
        <f ca="1" t="shared" si="771"/>
        <v>70109.9299999999</v>
      </c>
      <c r="N4817" s="345">
        <f ca="1" t="shared" si="772"/>
        <v>0</v>
      </c>
    </row>
    <row r="4818" ht="14.25" hidden="1" spans="1:14">
      <c r="A4818" s="334">
        <f>档案!A4817</f>
        <v>0</v>
      </c>
      <c r="B4818" s="334">
        <f ca="1" t="shared" si="765"/>
        <v>1</v>
      </c>
      <c r="D4818" s="334">
        <f ca="1" t="shared" si="773"/>
        <v>27</v>
      </c>
      <c r="E4818" s="327">
        <f ca="1" t="shared" si="774"/>
        <v>286</v>
      </c>
      <c r="F4818" s="327" t="str">
        <f ca="1">VLOOKUP(D4818,档案!A:C,3,FALSE)</f>
        <v>湖北开明</v>
      </c>
      <c r="G4818" s="338" t="str">
        <f ca="1">VLOOKUP(D4818,档案!A:B,2,FALSE)</f>
        <v>邮政凤凰路支行</v>
      </c>
      <c r="H4818" s="328">
        <f ca="1" t="shared" si="766"/>
        <v>45827</v>
      </c>
      <c r="I4818" s="344" t="str">
        <f ca="1" t="shared" si="767"/>
        <v>生产部李晶用款四川峨胜风机动平衡检测预付款付四川大奥风机制造有限公司</v>
      </c>
      <c r="J4818" s="344" t="str">
        <f ca="1" t="shared" si="768"/>
        <v>项目成本</v>
      </c>
      <c r="K4818" s="345">
        <f ca="1" t="shared" si="769"/>
        <v>0</v>
      </c>
      <c r="L4818" s="345">
        <f ca="1" t="shared" si="770"/>
        <v>3000</v>
      </c>
      <c r="M4818" s="345">
        <f ca="1" t="shared" si="771"/>
        <v>67109.9299999999</v>
      </c>
      <c r="N4818" s="345">
        <f ca="1" t="shared" si="772"/>
        <v>0</v>
      </c>
    </row>
    <row r="4819" ht="14.25" hidden="1" spans="1:14">
      <c r="A4819" s="334">
        <f>档案!A4818</f>
        <v>0</v>
      </c>
      <c r="B4819" s="334">
        <f ca="1" t="shared" si="765"/>
        <v>1</v>
      </c>
      <c r="D4819" s="334">
        <f ca="1" t="shared" si="773"/>
        <v>27</v>
      </c>
      <c r="E4819" s="327">
        <f ca="1" t="shared" si="774"/>
        <v>287</v>
      </c>
      <c r="F4819" s="327" t="str">
        <f ca="1">VLOOKUP(D4819,档案!A:C,3,FALSE)</f>
        <v>湖北开明</v>
      </c>
      <c r="G4819" s="338" t="str">
        <f ca="1">VLOOKUP(D4819,档案!A:B,2,FALSE)</f>
        <v>邮政凤凰路支行</v>
      </c>
      <c r="H4819" s="328">
        <f ca="1" t="shared" si="766"/>
        <v>45828</v>
      </c>
      <c r="I4819" s="344" t="str">
        <f ca="1" t="shared" si="767"/>
        <v>还贷款利息</v>
      </c>
      <c r="J4819" s="344" t="str">
        <f ca="1" t="shared" si="768"/>
        <v>还借款及利息</v>
      </c>
      <c r="K4819" s="345">
        <f ca="1" t="shared" si="769"/>
        <v>0</v>
      </c>
      <c r="L4819" s="345">
        <f ca="1" t="shared" si="770"/>
        <v>44045.84</v>
      </c>
      <c r="M4819" s="345">
        <f ca="1" t="shared" si="771"/>
        <v>23064.0899999999</v>
      </c>
      <c r="N4819" s="345">
        <f ca="1" t="shared" si="772"/>
        <v>0</v>
      </c>
    </row>
    <row r="4820" ht="14.25" hidden="1" spans="1:14">
      <c r="A4820" s="334">
        <f>档案!A4819</f>
        <v>0</v>
      </c>
      <c r="B4820" s="334">
        <f ca="1" t="shared" si="765"/>
        <v>1</v>
      </c>
      <c r="D4820" s="334">
        <f ca="1" t="shared" si="773"/>
        <v>27</v>
      </c>
      <c r="E4820" s="327">
        <f ca="1" t="shared" si="774"/>
        <v>288</v>
      </c>
      <c r="F4820" s="327" t="str">
        <f ca="1">VLOOKUP(D4820,档案!A:C,3,FALSE)</f>
        <v>湖北开明</v>
      </c>
      <c r="G4820" s="338" t="str">
        <f ca="1">VLOOKUP(D4820,档案!A:B,2,FALSE)</f>
        <v>邮政凤凰路支行</v>
      </c>
      <c r="H4820" s="328">
        <f ca="1" t="shared" si="766"/>
        <v>45828</v>
      </c>
      <c r="I4820" s="344" t="str">
        <f ca="1" t="shared" si="767"/>
        <v>收到银行结息</v>
      </c>
      <c r="J4820" s="344" t="str">
        <f ca="1" t="shared" si="768"/>
        <v>其他收款</v>
      </c>
      <c r="K4820" s="345">
        <f ca="1" t="shared" si="769"/>
        <v>13.29</v>
      </c>
      <c r="L4820" s="345">
        <f ca="1" t="shared" si="770"/>
        <v>0</v>
      </c>
      <c r="M4820" s="345">
        <f ca="1" t="shared" si="771"/>
        <v>23077.3799999999</v>
      </c>
      <c r="N4820" s="345">
        <f ca="1" t="shared" si="772"/>
        <v>0</v>
      </c>
    </row>
    <row r="4821" ht="14.25" hidden="1" spans="1:14">
      <c r="A4821" s="334">
        <f>档案!A4820</f>
        <v>0</v>
      </c>
      <c r="B4821" s="334">
        <f ca="1" t="shared" si="765"/>
        <v>1</v>
      </c>
      <c r="D4821" s="334">
        <f ca="1" t="shared" si="773"/>
        <v>27</v>
      </c>
      <c r="E4821" s="327">
        <f ca="1" t="shared" si="774"/>
        <v>289</v>
      </c>
      <c r="F4821" s="327" t="str">
        <f ca="1">VLOOKUP(D4821,档案!A:C,3,FALSE)</f>
        <v>湖北开明</v>
      </c>
      <c r="G4821" s="338" t="str">
        <f ca="1">VLOOKUP(D4821,档案!A:B,2,FALSE)</f>
        <v>邮政凤凰路支行</v>
      </c>
      <c r="H4821" s="328">
        <f ca="1" t="shared" si="766"/>
        <v>45835</v>
      </c>
      <c r="I4821" s="344" t="str">
        <f ca="1" t="shared" si="767"/>
        <v>转湖北工行西山</v>
      </c>
      <c r="J4821" s="344" t="str">
        <f ca="1" t="shared" si="768"/>
        <v>转出他行或提现</v>
      </c>
      <c r="K4821" s="345">
        <f ca="1" t="shared" si="769"/>
        <v>0</v>
      </c>
      <c r="L4821" s="345">
        <f ca="1" t="shared" si="770"/>
        <v>20000</v>
      </c>
      <c r="M4821" s="345">
        <f ca="1" t="shared" si="771"/>
        <v>3077.3799999999</v>
      </c>
      <c r="N4821" s="345">
        <f ca="1" t="shared" si="772"/>
        <v>0</v>
      </c>
    </row>
    <row r="4822" ht="14.25" hidden="1" spans="1:14">
      <c r="A4822" s="334">
        <f>档案!A4821</f>
        <v>0</v>
      </c>
      <c r="B4822" s="334">
        <f ca="1" t="shared" si="765"/>
        <v>1</v>
      </c>
      <c r="D4822" s="334">
        <f ca="1" t="shared" si="773"/>
        <v>27</v>
      </c>
      <c r="E4822" s="327">
        <f ca="1" t="shared" si="774"/>
        <v>290</v>
      </c>
      <c r="F4822" s="327" t="str">
        <f ca="1">VLOOKUP(D4822,档案!A:C,3,FALSE)</f>
        <v>湖北开明</v>
      </c>
      <c r="G4822" s="338" t="str">
        <f ca="1">VLOOKUP(D4822,档案!A:B,2,FALSE)</f>
        <v>邮政凤凰路支行</v>
      </c>
      <c r="H4822" s="328">
        <f ca="1" t="shared" si="766"/>
        <v>45838</v>
      </c>
      <c r="I4822" s="344" t="str">
        <f ca="1" t="shared" si="767"/>
        <v>收到武汉浦发转款</v>
      </c>
      <c r="J4822" s="344" t="str">
        <f ca="1" t="shared" si="768"/>
        <v>他行转入或存现</v>
      </c>
      <c r="K4822" s="345">
        <f ca="1" t="shared" si="769"/>
        <v>100000</v>
      </c>
      <c r="L4822" s="345">
        <f ca="1" t="shared" si="770"/>
        <v>0</v>
      </c>
      <c r="M4822" s="345">
        <f ca="1" t="shared" si="771"/>
        <v>103077.38</v>
      </c>
      <c r="N4822" s="345">
        <f ca="1" t="shared" si="772"/>
        <v>0</v>
      </c>
    </row>
    <row r="4823" ht="14.25" hidden="1" spans="1:14">
      <c r="A4823" s="334">
        <f>档案!A4822</f>
        <v>0</v>
      </c>
      <c r="B4823" s="334">
        <f ca="1" t="shared" si="765"/>
        <v>1</v>
      </c>
      <c r="D4823" s="334">
        <f ca="1" t="shared" si="773"/>
        <v>27</v>
      </c>
      <c r="E4823" s="327">
        <f ca="1" t="shared" si="774"/>
        <v>291</v>
      </c>
      <c r="F4823" s="327" t="str">
        <f ca="1">VLOOKUP(D4823,档案!A:C,3,FALSE)</f>
        <v>湖北开明</v>
      </c>
      <c r="G4823" s="338" t="str">
        <f ca="1">VLOOKUP(D4823,档案!A:B,2,FALSE)</f>
        <v>邮政凤凰路支行</v>
      </c>
      <c r="H4823" s="328">
        <f ca="1" t="shared" si="766"/>
        <v>45838</v>
      </c>
      <c r="I4823" s="344" t="str">
        <f ca="1" t="shared" si="767"/>
        <v>批量代发湖北人员2025.5月人员工资</v>
      </c>
      <c r="J4823" s="344" t="str">
        <f ca="1" t="shared" si="768"/>
        <v>付日常费用</v>
      </c>
      <c r="K4823" s="345">
        <f ca="1" t="shared" si="769"/>
        <v>0</v>
      </c>
      <c r="L4823" s="345">
        <f ca="1" t="shared" si="770"/>
        <v>96895.88</v>
      </c>
      <c r="M4823" s="345">
        <f ca="1" t="shared" si="771"/>
        <v>6181.49999999988</v>
      </c>
      <c r="N4823" s="345">
        <f ca="1" t="shared" si="772"/>
        <v>0</v>
      </c>
    </row>
    <row r="4824" ht="14.25" hidden="1" spans="1:14">
      <c r="A4824" s="334">
        <f>档案!A4823</f>
        <v>0</v>
      </c>
      <c r="B4824" s="334">
        <f ca="1" t="shared" si="765"/>
        <v>1</v>
      </c>
      <c r="D4824" s="334">
        <f ca="1" t="shared" si="773"/>
        <v>27</v>
      </c>
      <c r="E4824" s="327">
        <f ca="1" t="shared" si="774"/>
        <v>292</v>
      </c>
      <c r="F4824" s="327" t="str">
        <f ca="1">VLOOKUP(D4824,档案!A:C,3,FALSE)</f>
        <v>湖北开明</v>
      </c>
      <c r="G4824" s="338" t="str">
        <f ca="1">VLOOKUP(D4824,档案!A:B,2,FALSE)</f>
        <v>邮政凤凰路支行</v>
      </c>
      <c r="H4824" s="328">
        <f ca="1" t="shared" si="766"/>
        <v>45841</v>
      </c>
      <c r="I4824" s="344" t="str">
        <f ca="1" t="shared" si="767"/>
        <v>商务部冯肖 用款内蒙古君正能源化工集团股份有限公司2025年8月水泥分公司设备大修项目胶装费付闵洋--公司</v>
      </c>
      <c r="J4824" s="344" t="str">
        <f ca="1" t="shared" si="768"/>
        <v>付日常费用</v>
      </c>
      <c r="K4824" s="345">
        <f ca="1" t="shared" si="769"/>
        <v>0</v>
      </c>
      <c r="L4824" s="345">
        <f ca="1" t="shared" si="770"/>
        <v>193</v>
      </c>
      <c r="M4824" s="345">
        <f ca="1" t="shared" si="771"/>
        <v>5988.49999999988</v>
      </c>
      <c r="N4824" s="345">
        <f ca="1" t="shared" si="772"/>
        <v>0</v>
      </c>
    </row>
    <row r="4825" ht="14.25" hidden="1" spans="1:14">
      <c r="A4825" s="334">
        <f>档案!A4824</f>
        <v>0</v>
      </c>
      <c r="B4825" s="334">
        <f ca="1" t="shared" si="765"/>
        <v>1</v>
      </c>
      <c r="D4825" s="334">
        <f ca="1" t="shared" si="773"/>
        <v>27</v>
      </c>
      <c r="E4825" s="327">
        <f ca="1" t="shared" si="774"/>
        <v>293</v>
      </c>
      <c r="F4825" s="327" t="str">
        <f ca="1">VLOOKUP(D4825,档案!A:C,3,FALSE)</f>
        <v>湖北开明</v>
      </c>
      <c r="G4825" s="338" t="str">
        <f ca="1">VLOOKUP(D4825,档案!A:B,2,FALSE)</f>
        <v>邮政凤凰路支行</v>
      </c>
      <c r="H4825" s="328">
        <f ca="1" t="shared" si="766"/>
        <v>45842</v>
      </c>
      <c r="I4825" s="344" t="str">
        <f ca="1" t="shared" si="767"/>
        <v>收到湖北中行转款</v>
      </c>
      <c r="J4825" s="344" t="str">
        <f ca="1" t="shared" si="768"/>
        <v>他行转入或存现</v>
      </c>
      <c r="K4825" s="345">
        <f ca="1" t="shared" si="769"/>
        <v>160000</v>
      </c>
      <c r="L4825" s="345">
        <f ca="1" t="shared" si="770"/>
        <v>0</v>
      </c>
      <c r="M4825" s="345">
        <f ca="1" t="shared" si="771"/>
        <v>165988.5</v>
      </c>
      <c r="N4825" s="345">
        <f ca="1" t="shared" si="772"/>
        <v>0</v>
      </c>
    </row>
    <row r="4826" ht="14.25" hidden="1" spans="1:14">
      <c r="A4826" s="334">
        <f>档案!A4825</f>
        <v>0</v>
      </c>
      <c r="B4826" s="334">
        <f ca="1" t="shared" si="765"/>
        <v>1</v>
      </c>
      <c r="D4826" s="334">
        <f ca="1" t="shared" si="773"/>
        <v>27</v>
      </c>
      <c r="E4826" s="327">
        <f ca="1" t="shared" si="774"/>
        <v>294</v>
      </c>
      <c r="F4826" s="327" t="str">
        <f ca="1">VLOOKUP(D4826,档案!A:C,3,FALSE)</f>
        <v>湖北开明</v>
      </c>
      <c r="G4826" s="338" t="str">
        <f ca="1">VLOOKUP(D4826,档案!A:B,2,FALSE)</f>
        <v>邮政凤凰路支行</v>
      </c>
      <c r="H4826" s="328">
        <f ca="1" t="shared" si="766"/>
        <v>45842</v>
      </c>
      <c r="I4826" s="344" t="str">
        <f ca="1" t="shared" si="767"/>
        <v>生产部张月用款青海发投抢修钛管项目外协8人工资--个人</v>
      </c>
      <c r="J4826" s="344" t="str">
        <f ca="1" t="shared" si="768"/>
        <v>项目成本</v>
      </c>
      <c r="K4826" s="345">
        <f ca="1" t="shared" si="769"/>
        <v>0</v>
      </c>
      <c r="L4826" s="345">
        <f ca="1" t="shared" si="770"/>
        <v>134078.5</v>
      </c>
      <c r="M4826" s="345">
        <f ca="1" t="shared" si="771"/>
        <v>31909.9999999999</v>
      </c>
      <c r="N4826" s="345">
        <f ca="1" t="shared" si="772"/>
        <v>0</v>
      </c>
    </row>
    <row r="4827" ht="14.25" hidden="1" spans="1:14">
      <c r="A4827" s="334">
        <f>档案!A4826</f>
        <v>0</v>
      </c>
      <c r="B4827" s="334">
        <f ca="1" t="shared" si="765"/>
        <v>1</v>
      </c>
      <c r="D4827" s="334">
        <f ca="1" t="shared" si="773"/>
        <v>27</v>
      </c>
      <c r="E4827" s="327">
        <f ca="1" t="shared" si="774"/>
        <v>295</v>
      </c>
      <c r="F4827" s="327" t="str">
        <f ca="1">VLOOKUP(D4827,档案!A:C,3,FALSE)</f>
        <v>湖北开明</v>
      </c>
      <c r="G4827" s="338" t="str">
        <f ca="1">VLOOKUP(D4827,档案!A:B,2,FALSE)</f>
        <v>邮政凤凰路支行</v>
      </c>
      <c r="H4827" s="328">
        <f ca="1" t="shared" si="766"/>
        <v>45842</v>
      </c>
      <c r="I4827" s="344" t="str">
        <f ca="1" t="shared" si="767"/>
        <v>生产部张月用款青海发投现场采购食堂费用付周稳</v>
      </c>
      <c r="J4827" s="344" t="str">
        <f ca="1" t="shared" si="768"/>
        <v>项目成本</v>
      </c>
      <c r="K4827" s="345">
        <f ca="1" t="shared" si="769"/>
        <v>0</v>
      </c>
      <c r="L4827" s="345">
        <f ca="1" t="shared" si="770"/>
        <v>12138.1</v>
      </c>
      <c r="M4827" s="345">
        <f ca="1" t="shared" si="771"/>
        <v>19771.8999999999</v>
      </c>
      <c r="N4827" s="345">
        <f ca="1" t="shared" si="772"/>
        <v>0</v>
      </c>
    </row>
    <row r="4828" ht="14.25" hidden="1" spans="1:14">
      <c r="A4828" s="334">
        <f>档案!A4827</f>
        <v>0</v>
      </c>
      <c r="B4828" s="334">
        <f ca="1" t="shared" si="765"/>
        <v>1</v>
      </c>
      <c r="D4828" s="334">
        <f ca="1" t="shared" si="773"/>
        <v>27</v>
      </c>
      <c r="E4828" s="327">
        <f ca="1" t="shared" si="774"/>
        <v>296</v>
      </c>
      <c r="F4828" s="327" t="str">
        <f ca="1">VLOOKUP(D4828,档案!A:C,3,FALSE)</f>
        <v>湖北开明</v>
      </c>
      <c r="G4828" s="338" t="str">
        <f ca="1">VLOOKUP(D4828,档案!A:B,2,FALSE)</f>
        <v>邮政凤凰路支行</v>
      </c>
      <c r="H4828" s="328">
        <f ca="1" t="shared" si="766"/>
        <v>45842</v>
      </c>
      <c r="I4828" s="344" t="str">
        <f ca="1" t="shared" si="767"/>
        <v>生产部张月用款青海发投现场买菜费用付海西聚广缘商贸有限公司</v>
      </c>
      <c r="J4828" s="344" t="str">
        <f ca="1" t="shared" si="768"/>
        <v>项目成本</v>
      </c>
      <c r="K4828" s="345">
        <f ca="1" t="shared" si="769"/>
        <v>0</v>
      </c>
      <c r="L4828" s="345">
        <f ca="1" t="shared" si="770"/>
        <v>12400</v>
      </c>
      <c r="M4828" s="345">
        <f ca="1" t="shared" si="771"/>
        <v>7371.89999999989</v>
      </c>
      <c r="N4828" s="345">
        <f ca="1" t="shared" si="772"/>
        <v>0</v>
      </c>
    </row>
    <row r="4829" ht="14.25" hidden="1" spans="1:14">
      <c r="A4829" s="334">
        <f>档案!A4828</f>
        <v>0</v>
      </c>
      <c r="B4829" s="334">
        <f ca="1" t="shared" si="765"/>
        <v>1</v>
      </c>
      <c r="D4829" s="334">
        <f ca="1" t="shared" si="773"/>
        <v>27</v>
      </c>
      <c r="E4829" s="327">
        <f ca="1" t="shared" si="774"/>
        <v>297</v>
      </c>
      <c r="F4829" s="327" t="str">
        <f ca="1">VLOOKUP(D4829,档案!A:C,3,FALSE)</f>
        <v>湖北开明</v>
      </c>
      <c r="G4829" s="338" t="str">
        <f ca="1">VLOOKUP(D4829,档案!A:B,2,FALSE)</f>
        <v>邮政凤凰路支行</v>
      </c>
      <c r="H4829" s="328">
        <f ca="1" t="shared" si="766"/>
        <v>45846</v>
      </c>
      <c r="I4829" s="344" t="str">
        <f ca="1" t="shared" si="767"/>
        <v>转湖北岚丹中信</v>
      </c>
      <c r="J4829" s="344" t="str">
        <f ca="1" t="shared" si="768"/>
        <v>转出他行或提现</v>
      </c>
      <c r="K4829" s="345">
        <f ca="1" t="shared" si="769"/>
        <v>0</v>
      </c>
      <c r="L4829" s="345">
        <f ca="1" t="shared" si="770"/>
        <v>5000</v>
      </c>
      <c r="M4829" s="345">
        <f ca="1" t="shared" si="771"/>
        <v>2371.89999999989</v>
      </c>
      <c r="N4829" s="345">
        <f ca="1" t="shared" si="772"/>
        <v>0</v>
      </c>
    </row>
    <row r="4830" ht="14.25" hidden="1" spans="1:14">
      <c r="A4830" s="334">
        <f>档案!A4829</f>
        <v>0</v>
      </c>
      <c r="B4830" s="334">
        <f ca="1" t="shared" si="765"/>
        <v>1</v>
      </c>
      <c r="D4830" s="334">
        <f ca="1" t="shared" si="773"/>
        <v>27</v>
      </c>
      <c r="E4830" s="327">
        <f ca="1" t="shared" si="774"/>
        <v>298</v>
      </c>
      <c r="F4830" s="327" t="str">
        <f ca="1">VLOOKUP(D4830,档案!A:C,3,FALSE)</f>
        <v>湖北开明</v>
      </c>
      <c r="G4830" s="338" t="str">
        <f ca="1">VLOOKUP(D4830,档案!A:B,2,FALSE)</f>
        <v>邮政凤凰路支行</v>
      </c>
      <c r="H4830" s="328">
        <f ca="1" t="shared" si="766"/>
        <v>45848</v>
      </c>
      <c r="I4830" s="344" t="str">
        <f ca="1" t="shared" si="767"/>
        <v>收到武汉华夏转款</v>
      </c>
      <c r="J4830" s="344" t="str">
        <f ca="1" t="shared" si="768"/>
        <v>他行转入或存现</v>
      </c>
      <c r="K4830" s="345">
        <f ca="1" t="shared" si="769"/>
        <v>500000</v>
      </c>
      <c r="L4830" s="345">
        <f ca="1" t="shared" si="770"/>
        <v>0</v>
      </c>
      <c r="M4830" s="345">
        <f ca="1" t="shared" si="771"/>
        <v>502371.9</v>
      </c>
      <c r="N4830" s="345">
        <f ca="1" t="shared" si="772"/>
        <v>0</v>
      </c>
    </row>
    <row r="4831" ht="14.25" hidden="1" spans="1:14">
      <c r="A4831" s="334">
        <f>档案!A4830</f>
        <v>0</v>
      </c>
      <c r="B4831" s="334">
        <f ca="1" t="shared" si="765"/>
        <v>1</v>
      </c>
      <c r="D4831" s="334">
        <f ca="1" t="shared" si="773"/>
        <v>27</v>
      </c>
      <c r="E4831" s="327">
        <f ca="1" t="shared" si="774"/>
        <v>299</v>
      </c>
      <c r="F4831" s="327" t="str">
        <f ca="1">VLOOKUP(D4831,档案!A:C,3,FALSE)</f>
        <v>湖北开明</v>
      </c>
      <c r="G4831" s="338" t="str">
        <f ca="1">VLOOKUP(D4831,档案!A:B,2,FALSE)</f>
        <v>邮政凤凰路支行</v>
      </c>
      <c r="H4831" s="328">
        <f ca="1" t="shared" si="766"/>
        <v>45848</v>
      </c>
      <c r="I4831" s="344" t="str">
        <f ca="1" t="shared" si="767"/>
        <v>转湖北中国银行</v>
      </c>
      <c r="J4831" s="344" t="str">
        <f ca="1" t="shared" si="768"/>
        <v>转出他行或提现</v>
      </c>
      <c r="K4831" s="345">
        <f ca="1" t="shared" si="769"/>
        <v>0</v>
      </c>
      <c r="L4831" s="345">
        <f ca="1" t="shared" si="770"/>
        <v>480000</v>
      </c>
      <c r="M4831" s="345">
        <f ca="1" t="shared" si="771"/>
        <v>22371.8999999999</v>
      </c>
      <c r="N4831" s="345">
        <f ca="1" t="shared" si="772"/>
        <v>0</v>
      </c>
    </row>
    <row r="4832" ht="14.25" hidden="1" spans="1:14">
      <c r="A4832" s="334">
        <f>档案!A4831</f>
        <v>0</v>
      </c>
      <c r="B4832" s="334">
        <f ca="1" t="shared" si="765"/>
        <v>1</v>
      </c>
      <c r="D4832" s="334">
        <f ca="1" t="shared" si="773"/>
        <v>27</v>
      </c>
      <c r="E4832" s="327">
        <f ca="1" t="shared" si="774"/>
        <v>300</v>
      </c>
      <c r="F4832" s="327" t="str">
        <f ca="1">VLOOKUP(D4832,档案!A:C,3,FALSE)</f>
        <v>湖北开明</v>
      </c>
      <c r="G4832" s="338" t="str">
        <f ca="1">VLOOKUP(D4832,档案!A:B,2,FALSE)</f>
        <v>邮政凤凰路支行</v>
      </c>
      <c r="H4832" s="328">
        <f ca="1" t="shared" si="766"/>
        <v>45848</v>
      </c>
      <c r="I4832" s="344" t="str">
        <f ca="1" t="shared" si="767"/>
        <v>批量代发湖北人员2025.5月人员生活费</v>
      </c>
      <c r="J4832" s="344" t="str">
        <f ca="1" t="shared" si="768"/>
        <v>付日常费用</v>
      </c>
      <c r="K4832" s="345">
        <f ca="1" t="shared" si="769"/>
        <v>0</v>
      </c>
      <c r="L4832" s="345">
        <f ca="1" t="shared" si="770"/>
        <v>6438</v>
      </c>
      <c r="M4832" s="345">
        <f ca="1" t="shared" si="771"/>
        <v>15933.8999999999</v>
      </c>
      <c r="N4832" s="345">
        <f ca="1" t="shared" si="772"/>
        <v>0</v>
      </c>
    </row>
    <row r="4833" ht="14.25" hidden="1" spans="1:14">
      <c r="A4833" s="334">
        <f>档案!A4832</f>
        <v>0</v>
      </c>
      <c r="B4833" s="334">
        <f ca="1" t="shared" si="765"/>
        <v>1</v>
      </c>
      <c r="D4833" s="334">
        <f ca="1" t="shared" si="773"/>
        <v>27</v>
      </c>
      <c r="E4833" s="327">
        <f ca="1" t="shared" si="774"/>
        <v>301</v>
      </c>
      <c r="F4833" s="327" t="str">
        <f ca="1">VLOOKUP(D4833,档案!A:C,3,FALSE)</f>
        <v>湖北开明</v>
      </c>
      <c r="G4833" s="338" t="str">
        <f ca="1">VLOOKUP(D4833,档案!A:B,2,FALSE)</f>
        <v>邮政凤凰路支行</v>
      </c>
      <c r="H4833" s="328">
        <f ca="1" t="shared" si="766"/>
        <v>45852</v>
      </c>
      <c r="I4833" s="344" t="str">
        <f ca="1" t="shared" si="767"/>
        <v>转湖北岚丹中信</v>
      </c>
      <c r="J4833" s="344" t="str">
        <f ca="1" t="shared" si="768"/>
        <v>转出他行或提现</v>
      </c>
      <c r="K4833" s="345">
        <f ca="1" t="shared" si="769"/>
        <v>0</v>
      </c>
      <c r="L4833" s="345">
        <f ca="1" t="shared" si="770"/>
        <v>15900</v>
      </c>
      <c r="M4833" s="345">
        <f ca="1" t="shared" si="771"/>
        <v>33.8999999999069</v>
      </c>
      <c r="N4833" s="345">
        <f ca="1" t="shared" si="772"/>
        <v>0</v>
      </c>
    </row>
    <row r="4834" ht="14.25" hidden="1" spans="1:14">
      <c r="A4834" s="334">
        <f>档案!A4833</f>
        <v>0</v>
      </c>
      <c r="B4834" s="334">
        <f ca="1" t="shared" si="765"/>
        <v>1</v>
      </c>
      <c r="D4834" s="334">
        <f ca="1" t="shared" si="773"/>
        <v>27</v>
      </c>
      <c r="E4834" s="327">
        <f ca="1" t="shared" si="774"/>
        <v>302</v>
      </c>
      <c r="F4834" s="327" t="str">
        <f ca="1">VLOOKUP(D4834,档案!A:C,3,FALSE)</f>
        <v>湖北开明</v>
      </c>
      <c r="G4834" s="338" t="str">
        <f ca="1">VLOOKUP(D4834,档案!A:B,2,FALSE)</f>
        <v>邮政凤凰路支行</v>
      </c>
      <c r="H4834" s="328">
        <f ca="1" t="shared" si="766"/>
        <v>45855</v>
      </c>
      <c r="I4834" s="344" t="str">
        <f ca="1" t="shared" si="767"/>
        <v>收到武汉华夏银行转款</v>
      </c>
      <c r="J4834" s="344" t="str">
        <f ca="1" t="shared" si="768"/>
        <v>他行转入或存现</v>
      </c>
      <c r="K4834" s="345">
        <f ca="1" t="shared" si="769"/>
        <v>300000</v>
      </c>
      <c r="L4834" s="345">
        <f ca="1" t="shared" si="770"/>
        <v>0</v>
      </c>
      <c r="M4834" s="345">
        <f ca="1" t="shared" si="771"/>
        <v>300033.9</v>
      </c>
      <c r="N4834" s="345">
        <f ca="1" t="shared" si="772"/>
        <v>0</v>
      </c>
    </row>
    <row r="4835" ht="14.25" hidden="1" spans="1:14">
      <c r="A4835" s="334">
        <f>档案!A4834</f>
        <v>0</v>
      </c>
      <c r="B4835" s="334">
        <f ca="1" t="shared" si="765"/>
        <v>1</v>
      </c>
      <c r="D4835" s="334">
        <f ca="1" t="shared" si="773"/>
        <v>27</v>
      </c>
      <c r="E4835" s="327">
        <f ca="1" t="shared" si="774"/>
        <v>303</v>
      </c>
      <c r="F4835" s="327" t="str">
        <f ca="1">VLOOKUP(D4835,档案!A:C,3,FALSE)</f>
        <v>湖北开明</v>
      </c>
      <c r="G4835" s="338" t="str">
        <f ca="1">VLOOKUP(D4835,档案!A:B,2,FALSE)</f>
        <v>邮政凤凰路支行</v>
      </c>
      <c r="H4835" s="328">
        <f ca="1" t="shared" si="766"/>
        <v>45855</v>
      </c>
      <c r="I4835" s="344" t="str">
        <f ca="1" t="shared" si="767"/>
        <v>转湖北中国银行</v>
      </c>
      <c r="J4835" s="344" t="str">
        <f ca="1" t="shared" si="768"/>
        <v>转出他行或提现</v>
      </c>
      <c r="K4835" s="345">
        <f ca="1" t="shared" si="769"/>
        <v>0</v>
      </c>
      <c r="L4835" s="345">
        <f ca="1" t="shared" si="770"/>
        <v>200000</v>
      </c>
      <c r="M4835" s="345">
        <f ca="1" t="shared" si="771"/>
        <v>100033.9</v>
      </c>
      <c r="N4835" s="345">
        <f ca="1" t="shared" si="772"/>
        <v>0</v>
      </c>
    </row>
    <row r="4836" ht="14.25" hidden="1" spans="1:14">
      <c r="A4836" s="334">
        <f>档案!A4835</f>
        <v>0</v>
      </c>
      <c r="B4836" s="334">
        <f ca="1" t="shared" si="765"/>
        <v>1</v>
      </c>
      <c r="D4836" s="334">
        <f ca="1" t="shared" si="773"/>
        <v>27</v>
      </c>
      <c r="E4836" s="327">
        <f ca="1" t="shared" si="774"/>
        <v>304</v>
      </c>
      <c r="F4836" s="327" t="str">
        <f ca="1">VLOOKUP(D4836,档案!A:C,3,FALSE)</f>
        <v>湖北开明</v>
      </c>
      <c r="G4836" s="338" t="str">
        <f ca="1">VLOOKUP(D4836,档案!A:B,2,FALSE)</f>
        <v>邮政凤凰路支行</v>
      </c>
      <c r="H4836" s="328">
        <f ca="1" t="shared" si="766"/>
        <v>45858</v>
      </c>
      <c r="I4836" s="344" t="str">
        <f ca="1" t="shared" si="767"/>
        <v>还贷款利息</v>
      </c>
      <c r="J4836" s="344" t="str">
        <f ca="1" t="shared" si="768"/>
        <v>还借款及利息</v>
      </c>
      <c r="K4836" s="345">
        <f ca="1" t="shared" si="769"/>
        <v>0</v>
      </c>
      <c r="L4836" s="345">
        <f ca="1" t="shared" si="770"/>
        <v>42624.98</v>
      </c>
      <c r="M4836" s="345">
        <f ca="1" t="shared" si="771"/>
        <v>57408.9199999999</v>
      </c>
      <c r="N4836" s="345">
        <f ca="1" t="shared" si="772"/>
        <v>0</v>
      </c>
    </row>
    <row r="4837" ht="14.25" hidden="1" spans="1:14">
      <c r="A4837" s="334">
        <f>档案!A4836</f>
        <v>0</v>
      </c>
      <c r="B4837" s="334">
        <f ca="1" t="shared" si="765"/>
        <v>1</v>
      </c>
      <c r="D4837" s="334">
        <f ca="1" t="shared" si="773"/>
        <v>27</v>
      </c>
      <c r="E4837" s="327">
        <f ca="1" t="shared" si="774"/>
        <v>305</v>
      </c>
      <c r="F4837" s="327" t="str">
        <f ca="1">VLOOKUP(D4837,档案!A:C,3,FALSE)</f>
        <v>湖北开明</v>
      </c>
      <c r="G4837" s="338" t="str">
        <f ca="1">VLOOKUP(D4837,档案!A:B,2,FALSE)</f>
        <v>邮政凤凰路支行</v>
      </c>
      <c r="H4837" s="328">
        <f ca="1" t="shared" si="766"/>
        <v>45861</v>
      </c>
      <c r="I4837" s="344" t="str">
        <f ca="1" t="shared" si="767"/>
        <v>综合部蒋霞用款2025年7月车辆加油卡充值付中国石化销售股份有限公司湖北鄂州石油分公司1.6万，中国石油天然气股份有限公司湖北鄂州销售分公司4000元--公司</v>
      </c>
      <c r="J4837" s="344" t="str">
        <f ca="1" t="shared" si="768"/>
        <v>付日常费用</v>
      </c>
      <c r="K4837" s="345">
        <f ca="1" t="shared" si="769"/>
        <v>0</v>
      </c>
      <c r="L4837" s="345">
        <f ca="1" t="shared" si="770"/>
        <v>20000</v>
      </c>
      <c r="M4837" s="345">
        <f ca="1" t="shared" si="771"/>
        <v>37408.9199999999</v>
      </c>
      <c r="N4837" s="345">
        <f ca="1" t="shared" si="772"/>
        <v>0</v>
      </c>
    </row>
    <row r="4838" ht="14.25" hidden="1" spans="1:14">
      <c r="A4838" s="334">
        <f>档案!A4837</f>
        <v>0</v>
      </c>
      <c r="B4838" s="334">
        <f ca="1" t="shared" si="765"/>
        <v>1</v>
      </c>
      <c r="D4838" s="334">
        <f ca="1" t="shared" si="773"/>
        <v>27</v>
      </c>
      <c r="E4838" s="327">
        <f ca="1" t="shared" si="774"/>
        <v>306</v>
      </c>
      <c r="F4838" s="327" t="str">
        <f ca="1">VLOOKUP(D4838,档案!A:C,3,FALSE)</f>
        <v>湖北开明</v>
      </c>
      <c r="G4838" s="338" t="str">
        <f ca="1">VLOOKUP(D4838,档案!A:B,2,FALSE)</f>
        <v>邮政凤凰路支行</v>
      </c>
      <c r="H4838" s="328">
        <f ca="1" t="shared" si="766"/>
        <v>45861</v>
      </c>
      <c r="I4838" s="344" t="str">
        <f ca="1" t="shared" si="767"/>
        <v>生产部李权智用款莱芜钢铁3台行车报检，需要更换遥控器付武汉市武昌区大发起重设备经营部--公司</v>
      </c>
      <c r="J4838" s="344" t="str">
        <f ca="1" t="shared" si="768"/>
        <v>项目成本</v>
      </c>
      <c r="K4838" s="345">
        <f ca="1" t="shared" si="769"/>
        <v>0</v>
      </c>
      <c r="L4838" s="345">
        <f ca="1" t="shared" si="770"/>
        <v>3250</v>
      </c>
      <c r="M4838" s="345">
        <f ca="1" t="shared" si="771"/>
        <v>34158.9199999999</v>
      </c>
      <c r="N4838" s="345">
        <f ca="1" t="shared" si="772"/>
        <v>0</v>
      </c>
    </row>
    <row r="4839" ht="14.25" hidden="1" spans="1:14">
      <c r="A4839" s="334">
        <f>档案!A4838</f>
        <v>0</v>
      </c>
      <c r="B4839" s="334">
        <f ca="1" t="shared" si="765"/>
        <v>1</v>
      </c>
      <c r="D4839" s="334">
        <f ca="1" t="shared" si="773"/>
        <v>27</v>
      </c>
      <c r="E4839" s="327">
        <f ca="1" t="shared" si="774"/>
        <v>307</v>
      </c>
      <c r="F4839" s="327" t="str">
        <f ca="1">VLOOKUP(D4839,档案!A:C,3,FALSE)</f>
        <v>湖北开明</v>
      </c>
      <c r="G4839" s="338" t="str">
        <f ca="1">VLOOKUP(D4839,档案!A:B,2,FALSE)</f>
        <v>邮政凤凰路支行</v>
      </c>
      <c r="H4839" s="328">
        <f ca="1" t="shared" si="766"/>
        <v>45862</v>
      </c>
      <c r="I4839" s="344" t="str">
        <f ca="1" t="shared" si="767"/>
        <v>收到武汉交通银行转款</v>
      </c>
      <c r="J4839" s="344" t="str">
        <f ca="1" t="shared" si="768"/>
        <v>他行转入或存现</v>
      </c>
      <c r="K4839" s="345">
        <f ca="1" t="shared" si="769"/>
        <v>30000</v>
      </c>
      <c r="L4839" s="351">
        <f ca="1" t="shared" si="770"/>
        <v>0</v>
      </c>
      <c r="M4839" s="345">
        <f ca="1" t="shared" si="771"/>
        <v>64158.9199999999</v>
      </c>
      <c r="N4839" s="345">
        <f ca="1" t="shared" si="772"/>
        <v>0</v>
      </c>
    </row>
    <row r="4840" ht="14.25" hidden="1" spans="1:14">
      <c r="A4840" s="334">
        <f>档案!A4839</f>
        <v>0</v>
      </c>
      <c r="B4840" s="334">
        <f ca="1" t="shared" si="765"/>
        <v>1</v>
      </c>
      <c r="D4840" s="334">
        <f ca="1" t="shared" si="773"/>
        <v>27</v>
      </c>
      <c r="E4840" s="327">
        <f ca="1" t="shared" si="774"/>
        <v>308</v>
      </c>
      <c r="F4840" s="327" t="str">
        <f ca="1">VLOOKUP(D4840,档案!A:C,3,FALSE)</f>
        <v>湖北开明</v>
      </c>
      <c r="G4840" s="338" t="str">
        <f ca="1">VLOOKUP(D4840,档案!A:B,2,FALSE)</f>
        <v>邮政凤凰路支行</v>
      </c>
      <c r="H4840" s="328">
        <f ca="1" t="shared" si="766"/>
        <v>45862</v>
      </c>
      <c r="I4840" s="344" t="str">
        <f ca="1" t="shared" si="767"/>
        <v>生产部李权智用款江西赣锋锂业外协人员工资(谷有强16839.60元，梁爱军18950.10元 ，王大军8236.25 元)--个人</v>
      </c>
      <c r="J4840" s="344" t="str">
        <f ca="1" t="shared" si="768"/>
        <v>项目成本</v>
      </c>
      <c r="K4840" s="345">
        <f ca="1" t="shared" si="769"/>
        <v>0</v>
      </c>
      <c r="L4840" s="351">
        <f ca="1" t="shared" si="770"/>
        <v>44025.95</v>
      </c>
      <c r="M4840" s="345">
        <f ca="1" t="shared" si="771"/>
        <v>20132.9699999999</v>
      </c>
      <c r="N4840" s="345">
        <f ca="1" t="shared" si="772"/>
        <v>0</v>
      </c>
    </row>
    <row r="4841" ht="14.25" hidden="1" spans="1:14">
      <c r="A4841" s="334">
        <f>档案!A4840</f>
        <v>0</v>
      </c>
      <c r="B4841" s="334">
        <f ca="1" t="shared" si="765"/>
        <v>1</v>
      </c>
      <c r="D4841" s="334">
        <f ca="1" t="shared" si="773"/>
        <v>27</v>
      </c>
      <c r="E4841" s="327">
        <f ca="1" t="shared" si="774"/>
        <v>309</v>
      </c>
      <c r="F4841" s="327" t="str">
        <f ca="1">VLOOKUP(D4841,档案!A:C,3,FALSE)</f>
        <v>湖北开明</v>
      </c>
      <c r="G4841" s="338" t="str">
        <f ca="1">VLOOKUP(D4841,档案!A:B,2,FALSE)</f>
        <v>邮政凤凰路支行</v>
      </c>
      <c r="H4841" s="328">
        <f ca="1" t="shared" si="766"/>
        <v>45862</v>
      </c>
      <c r="I4841" s="344" t="str">
        <f ca="1" t="shared" si="767"/>
        <v>生产部李权智用款江西赣锋锂业外协人员工资黄秋伟10.5个工工资及生活费--个人</v>
      </c>
      <c r="J4841" s="344" t="str">
        <f ca="1" t="shared" si="768"/>
        <v>项目成本</v>
      </c>
      <c r="K4841" s="345">
        <f ca="1" t="shared" si="769"/>
        <v>0</v>
      </c>
      <c r="L4841" s="351">
        <f ca="1" t="shared" si="770"/>
        <v>5040</v>
      </c>
      <c r="M4841" s="345">
        <f ca="1" t="shared" si="771"/>
        <v>15092.9699999999</v>
      </c>
      <c r="N4841" s="345">
        <f ca="1" t="shared" si="772"/>
        <v>0</v>
      </c>
    </row>
    <row r="4842" ht="14.25" hidden="1" spans="1:14">
      <c r="A4842" s="334">
        <f>档案!A4841</f>
        <v>0</v>
      </c>
      <c r="B4842" s="334">
        <f ca="1" t="shared" si="765"/>
        <v>1</v>
      </c>
      <c r="D4842" s="334">
        <f ca="1" t="shared" si="773"/>
        <v>27</v>
      </c>
      <c r="E4842" s="327">
        <f ca="1" t="shared" si="774"/>
        <v>310</v>
      </c>
      <c r="F4842" s="327" t="str">
        <f ca="1">VLOOKUP(D4842,档案!A:C,3,FALSE)</f>
        <v>湖北开明</v>
      </c>
      <c r="G4842" s="338" t="str">
        <f ca="1">VLOOKUP(D4842,档案!A:B,2,FALSE)</f>
        <v>邮政凤凰路支行</v>
      </c>
      <c r="H4842" s="328">
        <f ca="1" t="shared" si="766"/>
        <v>45862</v>
      </c>
      <c r="I4842" s="344" t="str">
        <f ca="1" t="shared" si="767"/>
        <v>生产部李权智用款成渝钒钛外协人员7.13-7.20陈田工资--个人</v>
      </c>
      <c r="J4842" s="344" t="str">
        <f ca="1" t="shared" si="768"/>
        <v>项目成本</v>
      </c>
      <c r="K4842" s="345">
        <f ca="1" t="shared" si="769"/>
        <v>0</v>
      </c>
      <c r="L4842" s="345">
        <f ca="1" t="shared" si="770"/>
        <v>4909.7</v>
      </c>
      <c r="M4842" s="345">
        <f ca="1" t="shared" si="771"/>
        <v>10183.2699999999</v>
      </c>
      <c r="N4842" s="345">
        <f ca="1" t="shared" si="772"/>
        <v>0</v>
      </c>
    </row>
    <row r="4843" ht="14.25" hidden="1" spans="1:14">
      <c r="A4843" s="334">
        <f>档案!A4842</f>
        <v>0</v>
      </c>
      <c r="B4843" s="334">
        <f ca="1" t="shared" si="765"/>
        <v>1</v>
      </c>
      <c r="D4843" s="334">
        <f ca="1" t="shared" si="773"/>
        <v>27</v>
      </c>
      <c r="E4843" s="327">
        <f ca="1" t="shared" si="774"/>
        <v>311</v>
      </c>
      <c r="F4843" s="327" t="str">
        <f ca="1">VLOOKUP(D4843,档案!A:C,3,FALSE)</f>
        <v>湖北开明</v>
      </c>
      <c r="G4843" s="338" t="str">
        <f ca="1">VLOOKUP(D4843,档案!A:B,2,FALSE)</f>
        <v>邮政凤凰路支行</v>
      </c>
      <c r="H4843" s="328">
        <f ca="1" t="shared" si="766"/>
        <v>45869</v>
      </c>
      <c r="I4843" s="344" t="str">
        <f ca="1" t="shared" si="767"/>
        <v>生产部郭建霞用款2025.6月物流费付湖北德邦物流有限公司</v>
      </c>
      <c r="J4843" s="344" t="str">
        <f ca="1" t="shared" si="768"/>
        <v>项目成本</v>
      </c>
      <c r="K4843" s="345">
        <f ca="1" t="shared" si="769"/>
        <v>0</v>
      </c>
      <c r="L4843" s="345">
        <f ca="1" t="shared" si="770"/>
        <v>1759</v>
      </c>
      <c r="M4843" s="345">
        <f ca="1" t="shared" si="771"/>
        <v>8424.26999999991</v>
      </c>
      <c r="N4843" s="345">
        <f ca="1" t="shared" si="772"/>
        <v>0</v>
      </c>
    </row>
    <row r="4844" ht="14.25" hidden="1" spans="1:14">
      <c r="A4844" s="334">
        <f>档案!A4843</f>
        <v>0</v>
      </c>
      <c r="B4844" s="334">
        <f ca="1" t="shared" si="765"/>
        <v>1</v>
      </c>
      <c r="D4844" s="334">
        <f ca="1" t="shared" si="773"/>
        <v>27</v>
      </c>
      <c r="E4844" s="327">
        <f ca="1" t="shared" si="774"/>
        <v>312</v>
      </c>
      <c r="F4844" s="327" t="str">
        <f ca="1">VLOOKUP(D4844,档案!A:C,3,FALSE)</f>
        <v>湖北开明</v>
      </c>
      <c r="G4844" s="338" t="str">
        <f ca="1">VLOOKUP(D4844,档案!A:B,2,FALSE)</f>
        <v>邮政凤凰路支行</v>
      </c>
      <c r="H4844" s="328">
        <f ca="1" t="shared" si="766"/>
        <v>45870</v>
      </c>
      <c r="I4844" s="344" t="str">
        <f ca="1" t="shared" si="767"/>
        <v>批量代发湖北人员2025.6月人员生活费</v>
      </c>
      <c r="J4844" s="344" t="str">
        <f ca="1" t="shared" si="768"/>
        <v>付日常费用</v>
      </c>
      <c r="K4844" s="345">
        <f ca="1" t="shared" si="769"/>
        <v>0</v>
      </c>
      <c r="L4844" s="345">
        <f ca="1" t="shared" si="770"/>
        <v>6518</v>
      </c>
      <c r="M4844" s="345">
        <f ca="1" t="shared" si="771"/>
        <v>1906.26999999991</v>
      </c>
      <c r="N4844" s="345">
        <f ca="1" t="shared" si="772"/>
        <v>0</v>
      </c>
    </row>
    <row r="4845" ht="14.25" hidden="1" spans="1:14">
      <c r="A4845" s="334">
        <f>档案!A4844</f>
        <v>0</v>
      </c>
      <c r="B4845" s="334">
        <f ca="1" t="shared" si="765"/>
        <v>1</v>
      </c>
      <c r="D4845" s="334">
        <f ca="1" t="shared" si="773"/>
        <v>27</v>
      </c>
      <c r="E4845" s="327">
        <f ca="1" t="shared" si="774"/>
        <v>313</v>
      </c>
      <c r="F4845" s="327" t="str">
        <f ca="1">VLOOKUP(D4845,档案!A:C,3,FALSE)</f>
        <v>湖北开明</v>
      </c>
      <c r="G4845" s="338" t="str">
        <f ca="1">VLOOKUP(D4845,档案!A:B,2,FALSE)</f>
        <v>邮政凤凰路支行</v>
      </c>
      <c r="H4845" s="328">
        <f ca="1" t="shared" si="766"/>
        <v>45874</v>
      </c>
      <c r="I4845" s="344" t="str">
        <f ca="1" t="shared" si="767"/>
        <v>收到湖北中行转款</v>
      </c>
      <c r="J4845" s="344" t="str">
        <f ca="1" t="shared" si="768"/>
        <v>他行转入或存现</v>
      </c>
      <c r="K4845" s="345">
        <f ca="1" t="shared" si="769"/>
        <v>87300</v>
      </c>
      <c r="L4845" s="345">
        <f ca="1" t="shared" si="770"/>
        <v>0</v>
      </c>
      <c r="M4845" s="345">
        <f ca="1" t="shared" si="771"/>
        <v>89206.2699999999</v>
      </c>
      <c r="N4845" s="345">
        <f ca="1" t="shared" si="772"/>
        <v>0</v>
      </c>
    </row>
    <row r="4846" ht="14.25" hidden="1" spans="1:14">
      <c r="A4846" s="334">
        <f>档案!A4845</f>
        <v>0</v>
      </c>
      <c r="B4846" s="334">
        <f ca="1" t="shared" si="765"/>
        <v>1</v>
      </c>
      <c r="D4846" s="334">
        <f ca="1" t="shared" si="773"/>
        <v>27</v>
      </c>
      <c r="E4846" s="327">
        <f ca="1" t="shared" si="774"/>
        <v>314</v>
      </c>
      <c r="F4846" s="327" t="str">
        <f ca="1">VLOOKUP(D4846,档案!A:C,3,FALSE)</f>
        <v>湖北开明</v>
      </c>
      <c r="G4846" s="338" t="str">
        <f ca="1">VLOOKUP(D4846,档案!A:B,2,FALSE)</f>
        <v>邮政凤凰路支行</v>
      </c>
      <c r="H4846" s="328">
        <f ca="1" t="shared" si="766"/>
        <v>45874</v>
      </c>
      <c r="I4846" s="344" t="str">
        <f ca="1" t="shared" si="767"/>
        <v>收到湖北工行西山转款</v>
      </c>
      <c r="J4846" s="344" t="str">
        <f ca="1" t="shared" si="768"/>
        <v>他行转入或存现</v>
      </c>
      <c r="K4846" s="345">
        <f ca="1" t="shared" si="769"/>
        <v>3000</v>
      </c>
      <c r="L4846" s="345">
        <f ca="1" t="shared" si="770"/>
        <v>0</v>
      </c>
      <c r="M4846" s="345">
        <f ca="1" t="shared" si="771"/>
        <v>92206.2699999999</v>
      </c>
      <c r="N4846" s="345">
        <f ca="1" t="shared" si="772"/>
        <v>0</v>
      </c>
    </row>
    <row r="4847" ht="14.25" hidden="1" spans="1:14">
      <c r="A4847" s="334">
        <f>档案!A4846</f>
        <v>0</v>
      </c>
      <c r="B4847" s="334">
        <f ca="1" t="shared" si="765"/>
        <v>1</v>
      </c>
      <c r="D4847" s="334">
        <f ca="1" t="shared" si="773"/>
        <v>27</v>
      </c>
      <c r="E4847" s="327">
        <f ca="1" t="shared" si="774"/>
        <v>315</v>
      </c>
      <c r="F4847" s="327" t="str">
        <f ca="1">VLOOKUP(D4847,档案!A:C,3,FALSE)</f>
        <v>湖北开明</v>
      </c>
      <c r="G4847" s="338" t="str">
        <f ca="1">VLOOKUP(D4847,档案!A:B,2,FALSE)</f>
        <v>邮政凤凰路支行</v>
      </c>
      <c r="H4847" s="328">
        <f ca="1" t="shared" si="766"/>
        <v>45874</v>
      </c>
      <c r="I4847" s="344" t="str">
        <f ca="1" t="shared" si="767"/>
        <v>批量代发湖北人员2025.6月人员工资</v>
      </c>
      <c r="J4847" s="344" t="str">
        <f ca="1" t="shared" si="768"/>
        <v>付日常费用</v>
      </c>
      <c r="K4847" s="345">
        <f ca="1" t="shared" si="769"/>
        <v>0</v>
      </c>
      <c r="L4847" s="345">
        <f ca="1" t="shared" si="770"/>
        <v>63244.49</v>
      </c>
      <c r="M4847" s="345">
        <f ca="1" t="shared" si="771"/>
        <v>28961.7799999999</v>
      </c>
      <c r="N4847" s="345">
        <f ca="1" t="shared" si="772"/>
        <v>0</v>
      </c>
    </row>
    <row r="4848" ht="14.25" hidden="1" spans="1:14">
      <c r="A4848" s="334">
        <f>档案!A4847</f>
        <v>0</v>
      </c>
      <c r="B4848" s="334">
        <f ca="1" t="shared" si="765"/>
        <v>1</v>
      </c>
      <c r="D4848" s="334">
        <f ca="1" t="shared" si="773"/>
        <v>27</v>
      </c>
      <c r="E4848" s="327">
        <f ca="1" t="shared" si="774"/>
        <v>316</v>
      </c>
      <c r="F4848" s="327" t="str">
        <f ca="1">VLOOKUP(D4848,档案!A:C,3,FALSE)</f>
        <v>湖北开明</v>
      </c>
      <c r="G4848" s="338" t="str">
        <f ca="1">VLOOKUP(D4848,档案!A:B,2,FALSE)</f>
        <v>邮政凤凰路支行</v>
      </c>
      <c r="H4848" s="328">
        <f ca="1" t="shared" si="766"/>
        <v>45877</v>
      </c>
      <c r="I4848" s="344" t="str">
        <f ca="1" t="shared" si="767"/>
        <v>付张开明6月工资</v>
      </c>
      <c r="J4848" s="344" t="str">
        <f ca="1" t="shared" si="768"/>
        <v>付日常费用</v>
      </c>
      <c r="K4848" s="345">
        <f ca="1" t="shared" si="769"/>
        <v>0</v>
      </c>
      <c r="L4848" s="345">
        <f ca="1" t="shared" si="770"/>
        <v>24000</v>
      </c>
      <c r="M4848" s="345">
        <f ca="1" t="shared" si="771"/>
        <v>4961.7799999999</v>
      </c>
      <c r="N4848" s="345">
        <f ca="1" t="shared" si="772"/>
        <v>0</v>
      </c>
    </row>
    <row r="4849" ht="14.25" hidden="1" spans="1:14">
      <c r="A4849" s="334">
        <f>档案!A4848</f>
        <v>0</v>
      </c>
      <c r="B4849" s="334">
        <f ca="1" t="shared" si="765"/>
        <v>1</v>
      </c>
      <c r="D4849" s="334">
        <f ca="1" t="shared" si="773"/>
        <v>27</v>
      </c>
      <c r="E4849" s="327">
        <f ca="1" t="shared" si="774"/>
        <v>317</v>
      </c>
      <c r="F4849" s="327" t="str">
        <f ca="1">VLOOKUP(D4849,档案!A:C,3,FALSE)</f>
        <v>湖北开明</v>
      </c>
      <c r="G4849" s="338" t="str">
        <f ca="1">VLOOKUP(D4849,档案!A:B,2,FALSE)</f>
        <v>邮政凤凰路支行</v>
      </c>
      <c r="H4849" s="328">
        <f ca="1" t="shared" si="766"/>
        <v>45877</v>
      </c>
      <c r="I4849" s="344" t="str">
        <f ca="1" t="shared" si="767"/>
        <v>收到湖北工行西山转款</v>
      </c>
      <c r="J4849" s="344" t="str">
        <f ca="1" t="shared" si="768"/>
        <v>他行转入或存现</v>
      </c>
      <c r="K4849" s="345">
        <f ca="1" t="shared" si="769"/>
        <v>20000</v>
      </c>
      <c r="L4849" s="345">
        <f ca="1" t="shared" si="770"/>
        <v>0</v>
      </c>
      <c r="M4849" s="345">
        <f ca="1" t="shared" si="771"/>
        <v>24961.7799999999</v>
      </c>
      <c r="N4849" s="345">
        <f ca="1" t="shared" si="772"/>
        <v>0</v>
      </c>
    </row>
    <row r="4850" ht="14.25" hidden="1" spans="1:14">
      <c r="A4850" s="334">
        <f>档案!A4849</f>
        <v>0</v>
      </c>
      <c r="B4850" s="334">
        <f ca="1" t="shared" si="765"/>
        <v>1</v>
      </c>
      <c r="D4850" s="334">
        <f ca="1" t="shared" si="773"/>
        <v>27</v>
      </c>
      <c r="E4850" s="327">
        <f ca="1" t="shared" si="774"/>
        <v>318</v>
      </c>
      <c r="F4850" s="327" t="str">
        <f ca="1">VLOOKUP(D4850,档案!A:C,3,FALSE)</f>
        <v>湖北开明</v>
      </c>
      <c r="G4850" s="338" t="str">
        <f ca="1">VLOOKUP(D4850,档案!A:B,2,FALSE)</f>
        <v>邮政凤凰路支行</v>
      </c>
      <c r="H4850" s="328">
        <f ca="1" t="shared" si="766"/>
        <v>45877</v>
      </c>
      <c r="I4850" s="344" t="str">
        <f ca="1" t="shared" si="767"/>
        <v>生产部宋超用款新疆伊犁钢铁外协人员6-7月份劳务工资--个人</v>
      </c>
      <c r="J4850" s="344" t="str">
        <f ca="1" t="shared" si="768"/>
        <v>项目成本</v>
      </c>
      <c r="K4850" s="345">
        <f ca="1" t="shared" si="769"/>
        <v>0</v>
      </c>
      <c r="L4850" s="345">
        <f ca="1" t="shared" si="770"/>
        <v>10000</v>
      </c>
      <c r="M4850" s="345">
        <f ca="1" t="shared" si="771"/>
        <v>14961.7799999999</v>
      </c>
      <c r="N4850" s="345">
        <f ca="1" t="shared" si="772"/>
        <v>0</v>
      </c>
    </row>
    <row r="4851" ht="14.25" hidden="1" spans="1:14">
      <c r="A4851" s="334">
        <f>档案!A4850</f>
        <v>0</v>
      </c>
      <c r="B4851" s="334">
        <f ca="1" t="shared" si="765"/>
        <v>1</v>
      </c>
      <c r="D4851" s="334">
        <f ca="1" t="shared" si="773"/>
        <v>27</v>
      </c>
      <c r="E4851" s="327">
        <f ca="1" t="shared" si="774"/>
        <v>319</v>
      </c>
      <c r="F4851" s="327" t="str">
        <f ca="1">VLOOKUP(D4851,档案!A:C,3,FALSE)</f>
        <v>湖北开明</v>
      </c>
      <c r="G4851" s="338" t="str">
        <f ca="1">VLOOKUP(D4851,档案!A:B,2,FALSE)</f>
        <v>邮政凤凰路支行</v>
      </c>
      <c r="H4851" s="328">
        <f ca="1" t="shared" si="766"/>
        <v>45887</v>
      </c>
      <c r="I4851" s="344" t="str">
        <f ca="1" t="shared" si="767"/>
        <v>收到武汉农商行转款</v>
      </c>
      <c r="J4851" s="344" t="str">
        <f ca="1" t="shared" si="768"/>
        <v>他行转入或存现</v>
      </c>
      <c r="K4851" s="345">
        <f ca="1" t="shared" si="769"/>
        <v>60000</v>
      </c>
      <c r="L4851" s="345">
        <f ca="1" t="shared" si="770"/>
        <v>0</v>
      </c>
      <c r="M4851" s="345">
        <f ca="1" t="shared" si="771"/>
        <v>74961.7799999999</v>
      </c>
      <c r="N4851" s="345">
        <f ca="1" t="shared" si="772"/>
        <v>0</v>
      </c>
    </row>
    <row r="4852" ht="14.25" hidden="1" spans="1:14">
      <c r="A4852" s="334">
        <f>档案!A4851</f>
        <v>0</v>
      </c>
      <c r="B4852" s="334">
        <f ca="1" t="shared" si="765"/>
        <v>1</v>
      </c>
      <c r="D4852" s="334">
        <f ca="1" t="shared" si="773"/>
        <v>27</v>
      </c>
      <c r="E4852" s="327">
        <f ca="1" t="shared" si="774"/>
        <v>320</v>
      </c>
      <c r="F4852" s="327" t="str">
        <f ca="1">VLOOKUP(D4852,档案!A:C,3,FALSE)</f>
        <v>湖北开明</v>
      </c>
      <c r="G4852" s="338" t="str">
        <f ca="1">VLOOKUP(D4852,档案!A:B,2,FALSE)</f>
        <v>邮政凤凰路支行</v>
      </c>
      <c r="H4852" s="328">
        <f ca="1" t="shared" si="766"/>
        <v>45889</v>
      </c>
      <c r="I4852" s="344" t="str">
        <f ca="1" t="shared" si="767"/>
        <v>还贷款利息</v>
      </c>
      <c r="J4852" s="344" t="str">
        <f ca="1" t="shared" si="768"/>
        <v>还借款及利息</v>
      </c>
      <c r="K4852" s="345">
        <f ca="1" t="shared" si="769"/>
        <v>0</v>
      </c>
      <c r="L4852" s="345">
        <f ca="1" t="shared" si="770"/>
        <v>44045.84</v>
      </c>
      <c r="M4852" s="345">
        <f ca="1" t="shared" si="771"/>
        <v>30915.9399999999</v>
      </c>
      <c r="N4852" s="345">
        <f ca="1" t="shared" si="772"/>
        <v>0</v>
      </c>
    </row>
    <row r="4853" ht="14.25" hidden="1" spans="1:14">
      <c r="A4853" s="334">
        <f>档案!A4852</f>
        <v>0</v>
      </c>
      <c r="B4853" s="334">
        <f ca="1" t="shared" si="765"/>
        <v>1</v>
      </c>
      <c r="D4853" s="334">
        <f ca="1" t="shared" si="773"/>
        <v>27</v>
      </c>
      <c r="E4853" s="327">
        <f ca="1" t="shared" si="774"/>
        <v>321</v>
      </c>
      <c r="F4853" s="327" t="str">
        <f ca="1">VLOOKUP(D4853,档案!A:C,3,FALSE)</f>
        <v>湖北开明</v>
      </c>
      <c r="G4853" s="338" t="str">
        <f ca="1">VLOOKUP(D4853,档案!A:B,2,FALSE)</f>
        <v>邮政凤凰路支行</v>
      </c>
      <c r="H4853" s="328">
        <f ca="1" t="shared" si="766"/>
        <v>45895</v>
      </c>
      <c r="I4853" s="344" t="str">
        <f ca="1" t="shared" si="767"/>
        <v>综合部蒋霞用款2025年8月车辆加油充值付中国石化销售股份有限公司湖北鄂州石油分公司--公司</v>
      </c>
      <c r="J4853" s="344" t="str">
        <f ca="1" t="shared" si="768"/>
        <v>付日常费用</v>
      </c>
      <c r="K4853" s="345">
        <f ca="1" t="shared" si="769"/>
        <v>0</v>
      </c>
      <c r="L4853" s="345">
        <f ca="1" t="shared" si="770"/>
        <v>20000</v>
      </c>
      <c r="M4853" s="345">
        <f ca="1" t="shared" si="771"/>
        <v>10915.9399999999</v>
      </c>
      <c r="N4853" s="345">
        <f ca="1" t="shared" si="772"/>
        <v>0</v>
      </c>
    </row>
    <row r="4854" ht="14.25" hidden="1" spans="1:14">
      <c r="A4854" s="334">
        <f>档案!A4853</f>
        <v>0</v>
      </c>
      <c r="B4854" s="334">
        <f ca="1" t="shared" si="765"/>
        <v>1</v>
      </c>
      <c r="D4854" s="334">
        <f ca="1" t="shared" si="773"/>
        <v>27</v>
      </c>
      <c r="E4854" s="327">
        <f ca="1" t="shared" si="774"/>
        <v>322</v>
      </c>
      <c r="F4854" s="327" t="str">
        <f ca="1">VLOOKUP(D4854,档案!A:C,3,FALSE)</f>
        <v>湖北开明</v>
      </c>
      <c r="G4854" s="338" t="str">
        <f ca="1">VLOOKUP(D4854,档案!A:B,2,FALSE)</f>
        <v>邮政凤凰路支行</v>
      </c>
      <c r="H4854" s="328">
        <f ca="1" t="shared" si="766"/>
        <v>45897</v>
      </c>
      <c r="I4854" s="344" t="str">
        <f ca="1" t="shared" si="767"/>
        <v>收到湖北中行转款</v>
      </c>
      <c r="J4854" s="344" t="str">
        <f ca="1" t="shared" si="768"/>
        <v>他行转入或存现</v>
      </c>
      <c r="K4854" s="345">
        <f ca="1" t="shared" si="769"/>
        <v>120000</v>
      </c>
      <c r="L4854" s="345">
        <f ca="1" t="shared" si="770"/>
        <v>0</v>
      </c>
      <c r="M4854" s="345">
        <f ca="1" t="shared" si="771"/>
        <v>130915.94</v>
      </c>
      <c r="N4854" s="345">
        <f ca="1" t="shared" si="772"/>
        <v>0</v>
      </c>
    </row>
    <row r="4855" ht="14.25" hidden="1" spans="1:14">
      <c r="A4855" s="334">
        <f>档案!A4854</f>
        <v>0</v>
      </c>
      <c r="B4855" s="334">
        <f ca="1" t="shared" si="765"/>
        <v>1</v>
      </c>
      <c r="D4855" s="334">
        <f ca="1" t="shared" si="773"/>
        <v>27</v>
      </c>
      <c r="E4855" s="327">
        <f ca="1" t="shared" si="774"/>
        <v>323</v>
      </c>
      <c r="F4855" s="327" t="str">
        <f ca="1">VLOOKUP(D4855,档案!A:C,3,FALSE)</f>
        <v>湖北开明</v>
      </c>
      <c r="G4855" s="338" t="str">
        <f ca="1">VLOOKUP(D4855,档案!A:B,2,FALSE)</f>
        <v>邮政凤凰路支行</v>
      </c>
      <c r="H4855" s="328">
        <f ca="1" t="shared" si="766"/>
        <v>45897</v>
      </c>
      <c r="I4855" s="344" t="str">
        <f ca="1" t="shared" si="767"/>
        <v>生产部李权智用款内蒙古君正外协人员工资--个人</v>
      </c>
      <c r="J4855" s="344" t="str">
        <f ca="1" t="shared" si="768"/>
        <v>项目成本</v>
      </c>
      <c r="K4855" s="345">
        <f ca="1" t="shared" si="769"/>
        <v>0</v>
      </c>
      <c r="L4855" s="345">
        <f ca="1" t="shared" si="770"/>
        <v>55178.13</v>
      </c>
      <c r="M4855" s="345">
        <f ca="1" t="shared" si="771"/>
        <v>75737.8099999999</v>
      </c>
      <c r="N4855" s="345">
        <f ca="1" t="shared" si="772"/>
        <v>0</v>
      </c>
    </row>
    <row r="4856" ht="14.25" hidden="1" spans="1:14">
      <c r="A4856" s="334">
        <f>档案!A4855</f>
        <v>0</v>
      </c>
      <c r="B4856" s="334">
        <f ca="1" t="shared" si="765"/>
        <v>1</v>
      </c>
      <c r="D4856" s="334">
        <f ca="1" t="shared" si="773"/>
        <v>27</v>
      </c>
      <c r="E4856" s="327">
        <f ca="1" t="shared" si="774"/>
        <v>324</v>
      </c>
      <c r="F4856" s="327" t="str">
        <f ca="1">VLOOKUP(D4856,档案!A:C,3,FALSE)</f>
        <v>湖北开明</v>
      </c>
      <c r="G4856" s="338" t="str">
        <f ca="1">VLOOKUP(D4856,档案!A:B,2,FALSE)</f>
        <v>邮政凤凰路支行</v>
      </c>
      <c r="H4856" s="328">
        <f ca="1" t="shared" si="766"/>
        <v>45897</v>
      </c>
      <c r="I4856" s="344" t="str">
        <f ca="1" t="shared" si="767"/>
        <v>生产部景旭光用款内蒙古宜化外协人员工资--个人</v>
      </c>
      <c r="J4856" s="344" t="str">
        <f ca="1" t="shared" si="768"/>
        <v>项目成本</v>
      </c>
      <c r="K4856" s="345">
        <f ca="1" t="shared" si="769"/>
        <v>0</v>
      </c>
      <c r="L4856" s="345">
        <f ca="1" t="shared" si="770"/>
        <v>4210</v>
      </c>
      <c r="M4856" s="345">
        <f ca="1" t="shared" si="771"/>
        <v>71527.8099999999</v>
      </c>
      <c r="N4856" s="345">
        <f ca="1" t="shared" si="772"/>
        <v>0</v>
      </c>
    </row>
    <row r="4857" ht="14.25" hidden="1" spans="1:14">
      <c r="A4857" s="334">
        <f>档案!A4856</f>
        <v>0</v>
      </c>
      <c r="B4857" s="334">
        <f ca="1" t="shared" si="765"/>
        <v>1</v>
      </c>
      <c r="D4857" s="334">
        <f ca="1" t="shared" si="773"/>
        <v>27</v>
      </c>
      <c r="E4857" s="327">
        <f ca="1" t="shared" si="774"/>
        <v>325</v>
      </c>
      <c r="F4857" s="327" t="str">
        <f ca="1">VLOOKUP(D4857,档案!A:C,3,FALSE)</f>
        <v>湖北开明</v>
      </c>
      <c r="G4857" s="338" t="str">
        <f ca="1">VLOOKUP(D4857,档案!A:B,2,FALSE)</f>
        <v>邮政凤凰路支行</v>
      </c>
      <c r="H4857" s="328">
        <f ca="1" t="shared" si="766"/>
        <v>45897</v>
      </c>
      <c r="I4857" s="344" t="str">
        <f ca="1" t="shared" si="767"/>
        <v>生产部景旭光用款内蒙古宜化外协人员工资--个人</v>
      </c>
      <c r="J4857" s="344" t="str">
        <f ca="1" t="shared" si="768"/>
        <v>项目成本</v>
      </c>
      <c r="K4857" s="345">
        <f ca="1" t="shared" si="769"/>
        <v>0</v>
      </c>
      <c r="L4857" s="345">
        <f ca="1" t="shared" si="770"/>
        <v>2800</v>
      </c>
      <c r="M4857" s="345">
        <f ca="1" t="shared" si="771"/>
        <v>68727.8099999999</v>
      </c>
      <c r="N4857" s="345">
        <f ca="1" t="shared" si="772"/>
        <v>0</v>
      </c>
    </row>
    <row r="4858" ht="14.25" hidden="1" spans="1:14">
      <c r="A4858" s="334">
        <f>档案!A4857</f>
        <v>0</v>
      </c>
      <c r="B4858" s="334">
        <f ca="1" t="shared" si="765"/>
        <v>1</v>
      </c>
      <c r="D4858" s="334">
        <f ca="1" t="shared" si="773"/>
        <v>27</v>
      </c>
      <c r="E4858" s="327">
        <f ca="1" t="shared" si="774"/>
        <v>326</v>
      </c>
      <c r="F4858" s="327" t="str">
        <f ca="1">VLOOKUP(D4858,档案!A:C,3,FALSE)</f>
        <v>湖北开明</v>
      </c>
      <c r="G4858" s="338" t="str">
        <f ca="1">VLOOKUP(D4858,档案!A:B,2,FALSE)</f>
        <v>邮政凤凰路支行</v>
      </c>
      <c r="H4858" s="328">
        <f ca="1" t="shared" si="766"/>
        <v>45897</v>
      </c>
      <c r="I4858" s="344" t="str">
        <f ca="1" t="shared" si="767"/>
        <v>生产部景旭光用款中盐内蒙古外协人员工资--个人</v>
      </c>
      <c r="J4858" s="344" t="str">
        <f ca="1" t="shared" si="768"/>
        <v>项目成本</v>
      </c>
      <c r="K4858" s="345">
        <f ca="1" t="shared" si="769"/>
        <v>0</v>
      </c>
      <c r="L4858" s="345">
        <f ca="1" t="shared" si="770"/>
        <v>49541.5</v>
      </c>
      <c r="M4858" s="345">
        <f ca="1" t="shared" si="771"/>
        <v>19186.3099999999</v>
      </c>
      <c r="N4858" s="345">
        <f ca="1" t="shared" si="772"/>
        <v>0</v>
      </c>
    </row>
    <row r="4859" ht="14.25" hidden="1" spans="1:14">
      <c r="A4859" s="334">
        <f>档案!A4858</f>
        <v>0</v>
      </c>
      <c r="B4859" s="334">
        <f ca="1" t="shared" si="765"/>
        <v>1</v>
      </c>
      <c r="D4859" s="334">
        <f ca="1" t="shared" si="773"/>
        <v>27</v>
      </c>
      <c r="E4859" s="327">
        <f ca="1" t="shared" si="774"/>
        <v>327</v>
      </c>
      <c r="F4859" s="327" t="str">
        <f ca="1">VLOOKUP(D4859,档案!A:C,3,FALSE)</f>
        <v>湖北开明</v>
      </c>
      <c r="G4859" s="338" t="str">
        <f ca="1">VLOOKUP(D4859,档案!A:B,2,FALSE)</f>
        <v>邮政凤凰路支行</v>
      </c>
      <c r="H4859" s="328">
        <f ca="1" t="shared" si="766"/>
        <v>45898</v>
      </c>
      <c r="I4859" s="344" t="str">
        <f ca="1" t="shared" si="767"/>
        <v>生产部郭建霞用款2025年6月份食堂费用共计1270.8元付周稳/2025年7月份食堂费用共计1535.2元付周稳转邮储银行湖北开明高新科技有限公司代发工资代付户</v>
      </c>
      <c r="J4859" s="344" t="str">
        <f ca="1" t="shared" si="768"/>
        <v>付日常费用</v>
      </c>
      <c r="K4859" s="345">
        <f ca="1" t="shared" si="769"/>
        <v>0</v>
      </c>
      <c r="L4859" s="345">
        <f ca="1" t="shared" si="770"/>
        <v>2806</v>
      </c>
      <c r="M4859" s="345">
        <f ca="1" t="shared" si="771"/>
        <v>16380.3099999999</v>
      </c>
      <c r="N4859" s="345">
        <f ca="1" t="shared" si="772"/>
        <v>0</v>
      </c>
    </row>
    <row r="4860" ht="14.25" hidden="1" spans="1:14">
      <c r="A4860" s="334">
        <f>档案!A4859</f>
        <v>0</v>
      </c>
      <c r="B4860" s="334">
        <f ca="1" t="shared" si="765"/>
        <v>1</v>
      </c>
      <c r="D4860" s="334">
        <f ca="1" t="shared" si="773"/>
        <v>27</v>
      </c>
      <c r="E4860" s="327">
        <f ca="1" t="shared" si="774"/>
        <v>328</v>
      </c>
      <c r="F4860" s="327" t="str">
        <f ca="1">VLOOKUP(D4860,档案!A:C,3,FALSE)</f>
        <v>湖北开明</v>
      </c>
      <c r="G4860" s="338" t="str">
        <f ca="1">VLOOKUP(D4860,档案!A:B,2,FALSE)</f>
        <v>邮政凤凰路支行</v>
      </c>
      <c r="H4860" s="328">
        <f ca="1" t="shared" si="766"/>
        <v>45902</v>
      </c>
      <c r="I4860" s="344" t="str">
        <f ca="1" t="shared" si="767"/>
        <v>收到湖北中行转款</v>
      </c>
      <c r="J4860" s="344" t="str">
        <f ca="1" t="shared" si="768"/>
        <v>他行转入或存现</v>
      </c>
      <c r="K4860" s="345">
        <f ca="1" t="shared" si="769"/>
        <v>93000</v>
      </c>
      <c r="L4860" s="345">
        <f ca="1" t="shared" si="770"/>
        <v>0</v>
      </c>
      <c r="M4860" s="345">
        <f ca="1" t="shared" si="771"/>
        <v>109380.31</v>
      </c>
      <c r="N4860" s="345">
        <f ca="1" t="shared" si="772"/>
        <v>0</v>
      </c>
    </row>
    <row r="4861" ht="14.25" hidden="1" spans="1:14">
      <c r="A4861" s="334">
        <f>档案!A4860</f>
        <v>0</v>
      </c>
      <c r="B4861" s="334">
        <f ca="1" t="shared" si="765"/>
        <v>1</v>
      </c>
      <c r="D4861" s="334">
        <f ca="1" t="shared" si="773"/>
        <v>27</v>
      </c>
      <c r="E4861" s="327">
        <f ca="1" t="shared" si="774"/>
        <v>329</v>
      </c>
      <c r="F4861" s="327" t="str">
        <f ca="1">VLOOKUP(D4861,档案!A:C,3,FALSE)</f>
        <v>湖北开明</v>
      </c>
      <c r="G4861" s="338" t="str">
        <f ca="1">VLOOKUP(D4861,档案!A:B,2,FALSE)</f>
        <v>邮政凤凰路支行</v>
      </c>
      <c r="H4861" s="328">
        <f ca="1" t="shared" si="766"/>
        <v>45902</v>
      </c>
      <c r="I4861" s="344" t="str">
        <f ca="1" t="shared" si="767"/>
        <v>收到武汉汉口银行转款</v>
      </c>
      <c r="J4861" s="344" t="str">
        <f ca="1" t="shared" si="768"/>
        <v>他行转入或存现</v>
      </c>
      <c r="K4861" s="345">
        <f ca="1" t="shared" si="769"/>
        <v>16300</v>
      </c>
      <c r="L4861" s="345">
        <f ca="1" t="shared" si="770"/>
        <v>0</v>
      </c>
      <c r="M4861" s="345">
        <f ca="1" t="shared" si="771"/>
        <v>125680.31</v>
      </c>
      <c r="N4861" s="345">
        <f ca="1" t="shared" si="772"/>
        <v>0</v>
      </c>
    </row>
    <row r="4862" ht="14.25" hidden="1" spans="1:14">
      <c r="A4862" s="334">
        <f>档案!A4861</f>
        <v>0</v>
      </c>
      <c r="B4862" s="334">
        <f ca="1" t="shared" si="765"/>
        <v>1</v>
      </c>
      <c r="D4862" s="334">
        <f ca="1" t="shared" si="773"/>
        <v>27</v>
      </c>
      <c r="E4862" s="327">
        <f ca="1" t="shared" si="774"/>
        <v>330</v>
      </c>
      <c r="F4862" s="327" t="str">
        <f ca="1">VLOOKUP(D4862,档案!A:C,3,FALSE)</f>
        <v>湖北开明</v>
      </c>
      <c r="G4862" s="338" t="str">
        <f ca="1">VLOOKUP(D4862,档案!A:B,2,FALSE)</f>
        <v>邮政凤凰路支行</v>
      </c>
      <c r="H4862" s="328">
        <f ca="1" t="shared" si="766"/>
        <v>45902</v>
      </c>
      <c r="I4862" s="344" t="str">
        <f ca="1" t="shared" si="767"/>
        <v>收到武汉农商行转款</v>
      </c>
      <c r="J4862" s="344" t="str">
        <f ca="1" t="shared" si="768"/>
        <v>他行转入或存现</v>
      </c>
      <c r="K4862" s="345">
        <f ca="1" t="shared" si="769"/>
        <v>21000</v>
      </c>
      <c r="L4862" s="345">
        <f ca="1" t="shared" si="770"/>
        <v>0</v>
      </c>
      <c r="M4862" s="345">
        <f ca="1" t="shared" si="771"/>
        <v>146680.31</v>
      </c>
      <c r="N4862" s="345">
        <f ca="1" t="shared" si="772"/>
        <v>0</v>
      </c>
    </row>
    <row r="4863" ht="14.25" hidden="1" spans="1:14">
      <c r="A4863" s="334">
        <f>档案!A4862</f>
        <v>0</v>
      </c>
      <c r="B4863" s="334">
        <f ca="1" t="shared" si="765"/>
        <v>1</v>
      </c>
      <c r="D4863" s="334">
        <f ca="1" t="shared" si="773"/>
        <v>27</v>
      </c>
      <c r="E4863" s="327">
        <f ca="1" t="shared" si="774"/>
        <v>331</v>
      </c>
      <c r="F4863" s="327" t="str">
        <f ca="1">VLOOKUP(D4863,档案!A:C,3,FALSE)</f>
        <v>湖北开明</v>
      </c>
      <c r="G4863" s="338" t="str">
        <f ca="1">VLOOKUP(D4863,档案!A:B,2,FALSE)</f>
        <v>邮政凤凰路支行</v>
      </c>
      <c r="H4863" s="328">
        <f ca="1" t="shared" si="766"/>
        <v>45902</v>
      </c>
      <c r="I4863" s="344" t="str">
        <f ca="1" t="shared" si="767"/>
        <v>收到武汉浦发转款</v>
      </c>
      <c r="J4863" s="344" t="str">
        <f ca="1" t="shared" si="768"/>
        <v>他行转入或存现</v>
      </c>
      <c r="K4863" s="345">
        <f ca="1" t="shared" si="769"/>
        <v>19000</v>
      </c>
      <c r="L4863" s="345">
        <f ca="1" t="shared" si="770"/>
        <v>0</v>
      </c>
      <c r="M4863" s="345">
        <f ca="1" t="shared" si="771"/>
        <v>165680.31</v>
      </c>
      <c r="N4863" s="345">
        <f ca="1" t="shared" si="772"/>
        <v>0</v>
      </c>
    </row>
    <row r="4864" ht="14.25" hidden="1" spans="1:14">
      <c r="A4864" s="334">
        <f>档案!A4863</f>
        <v>0</v>
      </c>
      <c r="B4864" s="334">
        <f ca="1" t="shared" si="765"/>
        <v>1</v>
      </c>
      <c r="D4864" s="334">
        <f ca="1" t="shared" si="773"/>
        <v>27</v>
      </c>
      <c r="E4864" s="327">
        <f ca="1" t="shared" si="774"/>
        <v>332</v>
      </c>
      <c r="F4864" s="327" t="str">
        <f ca="1">VLOOKUP(D4864,档案!A:C,3,FALSE)</f>
        <v>湖北开明</v>
      </c>
      <c r="G4864" s="338" t="str">
        <f ca="1">VLOOKUP(D4864,档案!A:B,2,FALSE)</f>
        <v>邮政凤凰路支行</v>
      </c>
      <c r="H4864" s="328">
        <f ca="1" t="shared" si="766"/>
        <v>45902</v>
      </c>
      <c r="I4864" s="344" t="str">
        <f ca="1" t="shared" si="767"/>
        <v>收到武汉工行转款</v>
      </c>
      <c r="J4864" s="344" t="str">
        <f ca="1" t="shared" si="768"/>
        <v>他行转入或存现</v>
      </c>
      <c r="K4864" s="345">
        <f ca="1" t="shared" si="769"/>
        <v>12000</v>
      </c>
      <c r="L4864" s="345">
        <f ca="1" t="shared" si="770"/>
        <v>0</v>
      </c>
      <c r="M4864" s="345">
        <f ca="1" t="shared" si="771"/>
        <v>177680.31</v>
      </c>
      <c r="N4864" s="345">
        <f ca="1" t="shared" si="772"/>
        <v>0</v>
      </c>
    </row>
    <row r="4865" ht="14.25" hidden="1" spans="1:14">
      <c r="A4865" s="334">
        <f>档案!A4864</f>
        <v>0</v>
      </c>
      <c r="B4865" s="334">
        <f ca="1" t="shared" si="765"/>
        <v>1</v>
      </c>
      <c r="D4865" s="334">
        <f ca="1" t="shared" si="773"/>
        <v>27</v>
      </c>
      <c r="E4865" s="327">
        <f ca="1" t="shared" si="774"/>
        <v>333</v>
      </c>
      <c r="F4865" s="327" t="str">
        <f ca="1">VLOOKUP(D4865,档案!A:C,3,FALSE)</f>
        <v>湖北开明</v>
      </c>
      <c r="G4865" s="338" t="str">
        <f ca="1">VLOOKUP(D4865,档案!A:B,2,FALSE)</f>
        <v>邮政凤凰路支行</v>
      </c>
      <c r="H4865" s="328">
        <f ca="1" t="shared" si="766"/>
        <v>45902</v>
      </c>
      <c r="I4865" s="344" t="str">
        <f ca="1" t="shared" si="767"/>
        <v>收到湖北岚丹转款</v>
      </c>
      <c r="J4865" s="344" t="str">
        <f ca="1" t="shared" si="768"/>
        <v>他行转入或存现</v>
      </c>
      <c r="K4865" s="345">
        <f ca="1" t="shared" si="769"/>
        <v>18000</v>
      </c>
      <c r="L4865" s="345">
        <f ca="1" t="shared" si="770"/>
        <v>0</v>
      </c>
      <c r="M4865" s="345">
        <f ca="1" t="shared" si="771"/>
        <v>195680.31</v>
      </c>
      <c r="N4865" s="345">
        <f ca="1" t="shared" si="772"/>
        <v>0</v>
      </c>
    </row>
    <row r="4866" ht="14.25" hidden="1" spans="1:14">
      <c r="A4866" s="334">
        <f>档案!A4865</f>
        <v>0</v>
      </c>
      <c r="B4866" s="334">
        <f ca="1" t="shared" si="765"/>
        <v>1</v>
      </c>
      <c r="D4866" s="334">
        <f ca="1" t="shared" si="773"/>
        <v>27</v>
      </c>
      <c r="E4866" s="327">
        <f ca="1" t="shared" si="774"/>
        <v>334</v>
      </c>
      <c r="F4866" s="327" t="str">
        <f ca="1">VLOOKUP(D4866,档案!A:C,3,FALSE)</f>
        <v>湖北开明</v>
      </c>
      <c r="G4866" s="338" t="str">
        <f ca="1">VLOOKUP(D4866,档案!A:B,2,FALSE)</f>
        <v>邮政凤凰路支行</v>
      </c>
      <c r="H4866" s="328">
        <f ca="1" t="shared" si="766"/>
        <v>45902</v>
      </c>
      <c r="I4866" s="344" t="str">
        <f ca="1" t="shared" si="767"/>
        <v>收到湖北开明高新科技有限公司工会委员会转款</v>
      </c>
      <c r="J4866" s="344" t="str">
        <f ca="1" t="shared" si="768"/>
        <v>他行转入或存现</v>
      </c>
      <c r="K4866" s="345">
        <f ca="1" t="shared" si="769"/>
        <v>22000</v>
      </c>
      <c r="L4866" s="345">
        <f ca="1" t="shared" si="770"/>
        <v>0</v>
      </c>
      <c r="M4866" s="345">
        <f ca="1" t="shared" si="771"/>
        <v>217680.31</v>
      </c>
      <c r="N4866" s="345">
        <f ca="1" t="shared" si="772"/>
        <v>0</v>
      </c>
    </row>
    <row r="4867" ht="14.25" hidden="1" spans="1:14">
      <c r="A4867" s="334">
        <f>档案!A4866</f>
        <v>0</v>
      </c>
      <c r="B4867" s="334">
        <f ca="1" t="shared" ref="B4867:B4930" si="775">COUNTA(INDIRECT("'"&amp;A4867&amp;"'!a:a"))</f>
        <v>1</v>
      </c>
      <c r="D4867" s="334">
        <f ca="1" t="shared" si="773"/>
        <v>27</v>
      </c>
      <c r="E4867" s="327">
        <f ca="1" t="shared" si="774"/>
        <v>335</v>
      </c>
      <c r="F4867" s="327" t="str">
        <f ca="1">VLOOKUP(D4867,档案!A:C,3,FALSE)</f>
        <v>湖北开明</v>
      </c>
      <c r="G4867" s="338" t="str">
        <f ca="1">VLOOKUP(D4867,档案!A:B,2,FALSE)</f>
        <v>邮政凤凰路支行</v>
      </c>
      <c r="H4867" s="328">
        <f ca="1" t="shared" ref="H4867:H4930" si="776">INDEX(INDIRECT("'"&amp;$D4867&amp;"'!A:g"),$E4867,COLUMN()-7)</f>
        <v>45902</v>
      </c>
      <c r="I4867" s="344" t="str">
        <f ca="1" t="shared" ref="I4867:I4930" si="777">INDEX(INDIRECT("'"&amp;$D4867&amp;"'!A:g"),$E4867,COLUMN()-7)</f>
        <v>收到王先梅转款</v>
      </c>
      <c r="J4867" s="344" t="str">
        <f ca="1" t="shared" ref="J4867:J4930" si="778">INDEX(INDIRECT("'"&amp;$D4867&amp;"'!A:g"),$E4867,COLUMN()-7)</f>
        <v>他行转入或存现</v>
      </c>
      <c r="K4867" s="345">
        <f ca="1" t="shared" ref="K4867:K4930" si="779">INDEX(INDIRECT("'"&amp;$D4867&amp;"'!A:g"),$E4867,COLUMN()-7)</f>
        <v>50000</v>
      </c>
      <c r="L4867" s="345">
        <f ca="1" t="shared" ref="L4867:L4930" si="780">INDEX(INDIRECT("'"&amp;$D4867&amp;"'!A:g"),$E4867,COLUMN()-7)</f>
        <v>0</v>
      </c>
      <c r="M4867" s="345">
        <f ca="1" t="shared" ref="M4867:M4930" si="781">INDEX(INDIRECT("'"&amp;$D4867&amp;"'!A:g"),$E4867,COLUMN()-7)</f>
        <v>267680.31</v>
      </c>
      <c r="N4867" s="345">
        <f ca="1" t="shared" ref="N4867:N4930" si="782">INDEX(INDIRECT("'"&amp;$D4867&amp;"'!A:g"),$E4867,COLUMN()-7)</f>
        <v>0</v>
      </c>
    </row>
    <row r="4868" ht="14.25" hidden="1" spans="1:14">
      <c r="A4868" s="334">
        <f>档案!A4867</f>
        <v>0</v>
      </c>
      <c r="B4868" s="334">
        <f ca="1" t="shared" si="775"/>
        <v>1</v>
      </c>
      <c r="D4868" s="334">
        <f ca="1" t="shared" ref="D4868:D4931" si="783">IF(E4867&gt;=VLOOKUP(D4867,A:B,2,FALSE),D4867+1,D4867)</f>
        <v>27</v>
      </c>
      <c r="E4868" s="327">
        <f ca="1" t="shared" ref="E4868:E4931" si="784">IF(E4867&gt;=VLOOKUP(D4867,A:B,2,FALSE),3,E4867+1)</f>
        <v>336</v>
      </c>
      <c r="F4868" s="327" t="str">
        <f ca="1">VLOOKUP(D4868,档案!A:C,3,FALSE)</f>
        <v>湖北开明</v>
      </c>
      <c r="G4868" s="338" t="str">
        <f ca="1">VLOOKUP(D4868,档案!A:B,2,FALSE)</f>
        <v>邮政凤凰路支行</v>
      </c>
      <c r="H4868" s="328">
        <f ca="1" t="shared" si="776"/>
        <v>45902</v>
      </c>
      <c r="I4868" s="344" t="str">
        <f ca="1" t="shared" si="777"/>
        <v>收到武汉农商行转款</v>
      </c>
      <c r="J4868" s="344" t="str">
        <f ca="1" t="shared" si="778"/>
        <v>他行转入或存现</v>
      </c>
      <c r="K4868" s="345">
        <f ca="1" t="shared" si="779"/>
        <v>820000</v>
      </c>
      <c r="L4868" s="345">
        <f ca="1" t="shared" si="780"/>
        <v>0</v>
      </c>
      <c r="M4868" s="345">
        <f ca="1" t="shared" si="781"/>
        <v>1087680.31</v>
      </c>
      <c r="N4868" s="345">
        <f ca="1" t="shared" si="782"/>
        <v>0</v>
      </c>
    </row>
    <row r="4869" ht="14.25" hidden="1" spans="1:14">
      <c r="A4869" s="334">
        <f>档案!A4868</f>
        <v>0</v>
      </c>
      <c r="B4869" s="334">
        <f ca="1" t="shared" si="775"/>
        <v>1</v>
      </c>
      <c r="D4869" s="334">
        <f ca="1" t="shared" si="783"/>
        <v>27</v>
      </c>
      <c r="E4869" s="327">
        <f ca="1" t="shared" si="784"/>
        <v>337</v>
      </c>
      <c r="F4869" s="327" t="str">
        <f ca="1">VLOOKUP(D4869,档案!A:C,3,FALSE)</f>
        <v>湖北开明</v>
      </c>
      <c r="G4869" s="338" t="str">
        <f ca="1">VLOOKUP(D4869,档案!A:B,2,FALSE)</f>
        <v>邮政凤凰路支行</v>
      </c>
      <c r="H4869" s="328">
        <f ca="1" t="shared" si="776"/>
        <v>45902</v>
      </c>
      <c r="I4869" s="344" t="str">
        <f ca="1" t="shared" si="777"/>
        <v>收到武汉华夏转款</v>
      </c>
      <c r="J4869" s="344" t="str">
        <f ca="1" t="shared" si="778"/>
        <v>他行转入或存现</v>
      </c>
      <c r="K4869" s="345">
        <f ca="1" t="shared" si="779"/>
        <v>2425000</v>
      </c>
      <c r="L4869" s="345">
        <f ca="1" t="shared" si="780"/>
        <v>0</v>
      </c>
      <c r="M4869" s="345">
        <f ca="1" t="shared" si="781"/>
        <v>3512680.31</v>
      </c>
      <c r="N4869" s="345">
        <f ca="1" t="shared" si="782"/>
        <v>0</v>
      </c>
    </row>
    <row r="4870" ht="14.25" hidden="1" spans="1:14">
      <c r="A4870" s="334">
        <f>档案!A4869</f>
        <v>0</v>
      </c>
      <c r="B4870" s="334">
        <f ca="1" t="shared" si="775"/>
        <v>1</v>
      </c>
      <c r="D4870" s="334">
        <f ca="1" t="shared" si="783"/>
        <v>27</v>
      </c>
      <c r="E4870" s="327">
        <f ca="1" t="shared" si="784"/>
        <v>338</v>
      </c>
      <c r="F4870" s="327" t="str">
        <f ca="1">VLOOKUP(D4870,档案!A:C,3,FALSE)</f>
        <v>湖北开明</v>
      </c>
      <c r="G4870" s="338" t="str">
        <f ca="1">VLOOKUP(D4870,档案!A:B,2,FALSE)</f>
        <v>邮政凤凰路支行</v>
      </c>
      <c r="H4870" s="328">
        <f ca="1" t="shared" si="776"/>
        <v>45902</v>
      </c>
      <c r="I4870" s="344" t="str">
        <f ca="1" t="shared" si="777"/>
        <v>收到武汉华夏转款</v>
      </c>
      <c r="J4870" s="344" t="str">
        <f ca="1" t="shared" si="778"/>
        <v>他行转入或存现</v>
      </c>
      <c r="K4870" s="345">
        <f ca="1" t="shared" si="779"/>
        <v>200000</v>
      </c>
      <c r="L4870" s="345">
        <f ca="1" t="shared" si="780"/>
        <v>0</v>
      </c>
      <c r="M4870" s="345">
        <f ca="1" t="shared" si="781"/>
        <v>3712680.31</v>
      </c>
      <c r="N4870" s="345">
        <f ca="1" t="shared" si="782"/>
        <v>0</v>
      </c>
    </row>
    <row r="4871" ht="14.25" hidden="1" spans="1:14">
      <c r="A4871" s="334">
        <f>档案!A4870</f>
        <v>0</v>
      </c>
      <c r="B4871" s="334">
        <f ca="1" t="shared" si="775"/>
        <v>1</v>
      </c>
      <c r="D4871" s="334">
        <f ca="1" t="shared" si="783"/>
        <v>27</v>
      </c>
      <c r="E4871" s="327">
        <f ca="1" t="shared" si="784"/>
        <v>339</v>
      </c>
      <c r="F4871" s="327" t="str">
        <f ca="1">VLOOKUP(D4871,档案!A:C,3,FALSE)</f>
        <v>湖北开明</v>
      </c>
      <c r="G4871" s="338" t="str">
        <f ca="1">VLOOKUP(D4871,档案!A:B,2,FALSE)</f>
        <v>邮政凤凰路支行</v>
      </c>
      <c r="H4871" s="328">
        <f ca="1" t="shared" si="776"/>
        <v>45902</v>
      </c>
      <c r="I4871" s="344" t="str">
        <f ca="1" t="shared" si="777"/>
        <v>收到武汉华夏转款</v>
      </c>
      <c r="J4871" s="344" t="str">
        <f ca="1" t="shared" si="778"/>
        <v>他行转入或存现</v>
      </c>
      <c r="K4871" s="345">
        <f ca="1" t="shared" si="779"/>
        <v>300000</v>
      </c>
      <c r="L4871" s="345">
        <f ca="1" t="shared" si="780"/>
        <v>0</v>
      </c>
      <c r="M4871" s="345">
        <f ca="1" t="shared" si="781"/>
        <v>4012680.31</v>
      </c>
      <c r="N4871" s="345">
        <f ca="1" t="shared" si="782"/>
        <v>0</v>
      </c>
    </row>
    <row r="4872" ht="14.25" hidden="1" spans="1:14">
      <c r="A4872" s="334">
        <f>档案!A4871</f>
        <v>0</v>
      </c>
      <c r="B4872" s="334">
        <f ca="1" t="shared" si="775"/>
        <v>1</v>
      </c>
      <c r="D4872" s="334">
        <f ca="1" t="shared" si="783"/>
        <v>27</v>
      </c>
      <c r="E4872" s="327">
        <f ca="1" t="shared" si="784"/>
        <v>340</v>
      </c>
      <c r="F4872" s="327" t="str">
        <f ca="1">VLOOKUP(D4872,档案!A:C,3,FALSE)</f>
        <v>湖北开明</v>
      </c>
      <c r="G4872" s="338" t="str">
        <f ca="1">VLOOKUP(D4872,档案!A:B,2,FALSE)</f>
        <v>邮政凤凰路支行</v>
      </c>
      <c r="H4872" s="328">
        <f ca="1" t="shared" si="776"/>
        <v>45902</v>
      </c>
      <c r="I4872" s="344" t="str">
        <f ca="1" t="shared" si="777"/>
        <v>还邮政贷款</v>
      </c>
      <c r="J4872" s="344" t="str">
        <f ca="1" t="shared" si="778"/>
        <v>还借款及利息</v>
      </c>
      <c r="K4872" s="345">
        <f ca="1" t="shared" si="779"/>
        <v>0</v>
      </c>
      <c r="L4872" s="345">
        <f ca="1" t="shared" si="780"/>
        <v>500000</v>
      </c>
      <c r="M4872" s="345">
        <f ca="1" t="shared" si="781"/>
        <v>3512680.31</v>
      </c>
      <c r="N4872" s="345">
        <f ca="1" t="shared" si="782"/>
        <v>0</v>
      </c>
    </row>
    <row r="4873" ht="14.25" hidden="1" spans="1:14">
      <c r="A4873" s="334">
        <f>档案!A4872</f>
        <v>0</v>
      </c>
      <c r="B4873" s="334">
        <f ca="1" t="shared" si="775"/>
        <v>1</v>
      </c>
      <c r="D4873" s="334">
        <f ca="1" t="shared" si="783"/>
        <v>27</v>
      </c>
      <c r="E4873" s="327">
        <f ca="1" t="shared" si="784"/>
        <v>341</v>
      </c>
      <c r="F4873" s="327" t="str">
        <f ca="1">VLOOKUP(D4873,档案!A:C,3,FALSE)</f>
        <v>湖北开明</v>
      </c>
      <c r="G4873" s="338" t="str">
        <f ca="1">VLOOKUP(D4873,档案!A:B,2,FALSE)</f>
        <v>邮政凤凰路支行</v>
      </c>
      <c r="H4873" s="328">
        <f ca="1" t="shared" si="776"/>
        <v>45902</v>
      </c>
      <c r="I4873" s="344" t="str">
        <f ca="1" t="shared" si="777"/>
        <v>收到邮政贷款</v>
      </c>
      <c r="J4873" s="344" t="str">
        <f ca="1" t="shared" si="778"/>
        <v>借款到账</v>
      </c>
      <c r="K4873" s="345">
        <f ca="1" t="shared" si="779"/>
        <v>500000</v>
      </c>
      <c r="L4873" s="345">
        <f ca="1" t="shared" si="780"/>
        <v>0</v>
      </c>
      <c r="M4873" s="345">
        <f ca="1" t="shared" si="781"/>
        <v>4012680.31</v>
      </c>
      <c r="N4873" s="345">
        <f ca="1" t="shared" si="782"/>
        <v>0</v>
      </c>
    </row>
    <row r="4874" ht="14.25" hidden="1" spans="1:14">
      <c r="A4874" s="334">
        <f>档案!A4873</f>
        <v>0</v>
      </c>
      <c r="B4874" s="334">
        <f ca="1" t="shared" si="775"/>
        <v>1</v>
      </c>
      <c r="D4874" s="334">
        <f ca="1" t="shared" si="783"/>
        <v>27</v>
      </c>
      <c r="E4874" s="327">
        <f ca="1" t="shared" si="784"/>
        <v>342</v>
      </c>
      <c r="F4874" s="327" t="str">
        <f ca="1">VLOOKUP(D4874,档案!A:C,3,FALSE)</f>
        <v>湖北开明</v>
      </c>
      <c r="G4874" s="338" t="str">
        <f ca="1">VLOOKUP(D4874,档案!A:B,2,FALSE)</f>
        <v>邮政凤凰路支行</v>
      </c>
      <c r="H4874" s="328">
        <f ca="1" t="shared" si="776"/>
        <v>45902</v>
      </c>
      <c r="I4874" s="344" t="str">
        <f ca="1" t="shared" si="777"/>
        <v>湖北邮政转武汉彤烨中信</v>
      </c>
      <c r="J4874" s="344" t="str">
        <f ca="1" t="shared" si="778"/>
        <v>转出他行或提现</v>
      </c>
      <c r="K4874" s="345">
        <f ca="1" t="shared" si="779"/>
        <v>0</v>
      </c>
      <c r="L4874" s="345">
        <f ca="1" t="shared" si="780"/>
        <v>500000</v>
      </c>
      <c r="M4874" s="345">
        <f ca="1" t="shared" si="781"/>
        <v>3512680.31</v>
      </c>
      <c r="N4874" s="345">
        <f ca="1" t="shared" si="782"/>
        <v>0</v>
      </c>
    </row>
    <row r="4875" ht="14.25" hidden="1" spans="1:14">
      <c r="A4875" s="334">
        <f>档案!A4874</f>
        <v>0</v>
      </c>
      <c r="B4875" s="334">
        <f ca="1" t="shared" si="775"/>
        <v>1</v>
      </c>
      <c r="D4875" s="334">
        <f ca="1" t="shared" si="783"/>
        <v>27</v>
      </c>
      <c r="E4875" s="327">
        <f ca="1" t="shared" si="784"/>
        <v>343</v>
      </c>
      <c r="F4875" s="327" t="str">
        <f ca="1">VLOOKUP(D4875,档案!A:C,3,FALSE)</f>
        <v>湖北开明</v>
      </c>
      <c r="G4875" s="338" t="str">
        <f ca="1">VLOOKUP(D4875,档案!A:B,2,FALSE)</f>
        <v>邮政凤凰路支行</v>
      </c>
      <c r="H4875" s="328">
        <f ca="1" t="shared" si="776"/>
        <v>45902</v>
      </c>
      <c r="I4875" s="344" t="str">
        <f ca="1" t="shared" si="777"/>
        <v>还邮政贷款</v>
      </c>
      <c r="J4875" s="344" t="str">
        <f ca="1" t="shared" si="778"/>
        <v>还借款及利息</v>
      </c>
      <c r="K4875" s="345">
        <f ca="1" t="shared" si="779"/>
        <v>0</v>
      </c>
      <c r="L4875" s="345">
        <f ca="1" t="shared" si="780"/>
        <v>2000000</v>
      </c>
      <c r="M4875" s="345">
        <f ca="1" t="shared" si="781"/>
        <v>1512680.31</v>
      </c>
      <c r="N4875" s="345">
        <f ca="1" t="shared" si="782"/>
        <v>0</v>
      </c>
    </row>
    <row r="4876" ht="14.25" hidden="1" spans="1:14">
      <c r="A4876" s="334">
        <f>档案!A4875</f>
        <v>0</v>
      </c>
      <c r="B4876" s="334">
        <f ca="1" t="shared" si="775"/>
        <v>1</v>
      </c>
      <c r="D4876" s="334">
        <f ca="1" t="shared" si="783"/>
        <v>27</v>
      </c>
      <c r="E4876" s="327">
        <f ca="1" t="shared" si="784"/>
        <v>344</v>
      </c>
      <c r="F4876" s="327" t="str">
        <f ca="1">VLOOKUP(D4876,档案!A:C,3,FALSE)</f>
        <v>湖北开明</v>
      </c>
      <c r="G4876" s="338" t="str">
        <f ca="1">VLOOKUP(D4876,档案!A:B,2,FALSE)</f>
        <v>邮政凤凰路支行</v>
      </c>
      <c r="H4876" s="328">
        <f ca="1" t="shared" si="776"/>
        <v>45902</v>
      </c>
      <c r="I4876" s="344" t="str">
        <f ca="1" t="shared" si="777"/>
        <v>还邮政贷款</v>
      </c>
      <c r="J4876" s="344" t="str">
        <f ca="1" t="shared" si="778"/>
        <v>还借款及利息</v>
      </c>
      <c r="K4876" s="345">
        <f ca="1" t="shared" si="779"/>
        <v>0</v>
      </c>
      <c r="L4876" s="345">
        <f ca="1" t="shared" si="780"/>
        <v>1500000</v>
      </c>
      <c r="M4876" s="345">
        <f ca="1" t="shared" si="781"/>
        <v>12680.3100000001</v>
      </c>
      <c r="N4876" s="345">
        <f ca="1" t="shared" si="782"/>
        <v>0</v>
      </c>
    </row>
    <row r="4877" ht="14.25" hidden="1" spans="1:14">
      <c r="A4877" s="334">
        <f>档案!A4876</f>
        <v>0</v>
      </c>
      <c r="B4877" s="334">
        <f ca="1" t="shared" si="775"/>
        <v>1</v>
      </c>
      <c r="D4877" s="334">
        <f ca="1" t="shared" si="783"/>
        <v>27</v>
      </c>
      <c r="E4877" s="327">
        <f ca="1" t="shared" si="784"/>
        <v>345</v>
      </c>
      <c r="F4877" s="327" t="str">
        <f ca="1">VLOOKUP(D4877,档案!A:C,3,FALSE)</f>
        <v>湖北开明</v>
      </c>
      <c r="G4877" s="338" t="str">
        <f ca="1">VLOOKUP(D4877,档案!A:B,2,FALSE)</f>
        <v>邮政凤凰路支行</v>
      </c>
      <c r="H4877" s="328">
        <f ca="1" t="shared" si="776"/>
        <v>45902</v>
      </c>
      <c r="I4877" s="344" t="str">
        <f ca="1" t="shared" si="777"/>
        <v>收到邮政贷款</v>
      </c>
      <c r="J4877" s="344" t="str">
        <f ca="1" t="shared" si="778"/>
        <v>借款到账</v>
      </c>
      <c r="K4877" s="345">
        <f ca="1" t="shared" si="779"/>
        <v>2000000</v>
      </c>
      <c r="L4877" s="345">
        <f ca="1" t="shared" si="780"/>
        <v>0</v>
      </c>
      <c r="M4877" s="345">
        <f ca="1" t="shared" si="781"/>
        <v>2012680.31</v>
      </c>
      <c r="N4877" s="345">
        <f ca="1" t="shared" si="782"/>
        <v>0</v>
      </c>
    </row>
    <row r="4878" ht="14.25" hidden="1" spans="1:14">
      <c r="A4878" s="334">
        <f>档案!A4877</f>
        <v>0</v>
      </c>
      <c r="B4878" s="334">
        <f ca="1" t="shared" si="775"/>
        <v>1</v>
      </c>
      <c r="D4878" s="334">
        <f ca="1" t="shared" si="783"/>
        <v>27</v>
      </c>
      <c r="E4878" s="327">
        <f ca="1" t="shared" si="784"/>
        <v>346</v>
      </c>
      <c r="F4878" s="327" t="str">
        <f ca="1">VLOOKUP(D4878,档案!A:C,3,FALSE)</f>
        <v>湖北开明</v>
      </c>
      <c r="G4878" s="338" t="str">
        <f ca="1">VLOOKUP(D4878,档案!A:B,2,FALSE)</f>
        <v>邮政凤凰路支行</v>
      </c>
      <c r="H4878" s="328">
        <f ca="1" t="shared" si="776"/>
        <v>45902</v>
      </c>
      <c r="I4878" s="344" t="str">
        <f ca="1" t="shared" si="777"/>
        <v>收到邮政贷款</v>
      </c>
      <c r="J4878" s="344" t="str">
        <f ca="1" t="shared" si="778"/>
        <v>借款到账</v>
      </c>
      <c r="K4878" s="345">
        <f ca="1" t="shared" si="779"/>
        <v>1500000</v>
      </c>
      <c r="L4878" s="345">
        <f ca="1" t="shared" si="780"/>
        <v>0</v>
      </c>
      <c r="M4878" s="345">
        <f ca="1" t="shared" si="781"/>
        <v>3512680.31</v>
      </c>
      <c r="N4878" s="345">
        <f ca="1" t="shared" si="782"/>
        <v>0</v>
      </c>
    </row>
    <row r="4879" ht="14.25" hidden="1" spans="1:14">
      <c r="A4879" s="334">
        <f>档案!A4878</f>
        <v>0</v>
      </c>
      <c r="B4879" s="334">
        <f ca="1" t="shared" si="775"/>
        <v>1</v>
      </c>
      <c r="D4879" s="334">
        <f ca="1" t="shared" si="783"/>
        <v>27</v>
      </c>
      <c r="E4879" s="327">
        <f ca="1" t="shared" si="784"/>
        <v>347</v>
      </c>
      <c r="F4879" s="327" t="str">
        <f ca="1">VLOOKUP(D4879,档案!A:C,3,FALSE)</f>
        <v>湖北开明</v>
      </c>
      <c r="G4879" s="338" t="str">
        <f ca="1">VLOOKUP(D4879,档案!A:B,2,FALSE)</f>
        <v>邮政凤凰路支行</v>
      </c>
      <c r="H4879" s="328">
        <f ca="1" t="shared" si="776"/>
        <v>45902</v>
      </c>
      <c r="I4879" s="344" t="str">
        <f ca="1" t="shared" si="777"/>
        <v>湖北邮政转武汉彤烨中信</v>
      </c>
      <c r="J4879" s="344" t="str">
        <f ca="1" t="shared" si="778"/>
        <v>转出他行或提现</v>
      </c>
      <c r="K4879" s="345">
        <f ca="1" t="shared" si="779"/>
        <v>0</v>
      </c>
      <c r="L4879" s="345">
        <f ca="1" t="shared" si="780"/>
        <v>1700000</v>
      </c>
      <c r="M4879" s="345">
        <f ca="1" t="shared" si="781"/>
        <v>1812680.31</v>
      </c>
      <c r="N4879" s="345">
        <f ca="1" t="shared" si="782"/>
        <v>0</v>
      </c>
    </row>
    <row r="4880" ht="14.25" hidden="1" spans="1:14">
      <c r="A4880" s="334">
        <f>档案!A4879</f>
        <v>0</v>
      </c>
      <c r="B4880" s="334">
        <f ca="1" t="shared" si="775"/>
        <v>1</v>
      </c>
      <c r="D4880" s="334">
        <f ca="1" t="shared" si="783"/>
        <v>27</v>
      </c>
      <c r="E4880" s="327">
        <f ca="1" t="shared" si="784"/>
        <v>348</v>
      </c>
      <c r="F4880" s="327" t="str">
        <f ca="1">VLOOKUP(D4880,档案!A:C,3,FALSE)</f>
        <v>湖北开明</v>
      </c>
      <c r="G4880" s="338" t="str">
        <f ca="1">VLOOKUP(D4880,档案!A:B,2,FALSE)</f>
        <v>邮政凤凰路支行</v>
      </c>
      <c r="H4880" s="328">
        <f ca="1" t="shared" si="776"/>
        <v>45902</v>
      </c>
      <c r="I4880" s="344" t="str">
        <f ca="1" t="shared" si="777"/>
        <v>湖北邮政转武汉彤烨中信</v>
      </c>
      <c r="J4880" s="344" t="str">
        <f ca="1" t="shared" si="778"/>
        <v>转出他行或提现</v>
      </c>
      <c r="K4880" s="345">
        <f ca="1" t="shared" si="779"/>
        <v>0</v>
      </c>
      <c r="L4880" s="345">
        <f ca="1" t="shared" si="780"/>
        <v>1800000</v>
      </c>
      <c r="M4880" s="345">
        <f ca="1" t="shared" si="781"/>
        <v>12680.3100000001</v>
      </c>
      <c r="N4880" s="345">
        <f ca="1" t="shared" si="782"/>
        <v>0</v>
      </c>
    </row>
    <row r="4881" ht="14.25" hidden="1" spans="1:14">
      <c r="A4881" s="334">
        <f>档案!A4880</f>
        <v>0</v>
      </c>
      <c r="B4881" s="334">
        <f ca="1" t="shared" si="775"/>
        <v>1</v>
      </c>
      <c r="D4881" s="334">
        <f ca="1" t="shared" si="783"/>
        <v>27</v>
      </c>
      <c r="E4881" s="327">
        <f ca="1" t="shared" si="784"/>
        <v>349</v>
      </c>
      <c r="F4881" s="327" t="str">
        <f ca="1">VLOOKUP(D4881,档案!A:C,3,FALSE)</f>
        <v>湖北开明</v>
      </c>
      <c r="G4881" s="338" t="str">
        <f ca="1">VLOOKUP(D4881,档案!A:B,2,FALSE)</f>
        <v>邮政凤凰路支行</v>
      </c>
      <c r="H4881" s="328">
        <f ca="1" t="shared" si="776"/>
        <v>45902</v>
      </c>
      <c r="I4881" s="344" t="str">
        <f ca="1" t="shared" si="777"/>
        <v>转湖北工行西山</v>
      </c>
      <c r="J4881" s="344" t="str">
        <f ca="1" t="shared" si="778"/>
        <v>转出他行或提现</v>
      </c>
      <c r="K4881" s="345">
        <f ca="1" t="shared" si="779"/>
        <v>0</v>
      </c>
      <c r="L4881" s="345">
        <f ca="1" t="shared" si="780"/>
        <v>10000</v>
      </c>
      <c r="M4881" s="345">
        <f ca="1" t="shared" si="781"/>
        <v>2680.31000000006</v>
      </c>
      <c r="N4881" s="345">
        <f ca="1" t="shared" si="782"/>
        <v>0</v>
      </c>
    </row>
    <row r="4882" ht="14.25" hidden="1" spans="1:14">
      <c r="A4882" s="334">
        <f>档案!A4881</f>
        <v>0</v>
      </c>
      <c r="B4882" s="334">
        <f ca="1" t="shared" si="775"/>
        <v>1</v>
      </c>
      <c r="D4882" s="334">
        <f ca="1" t="shared" si="783"/>
        <v>27</v>
      </c>
      <c r="E4882" s="327">
        <f ca="1" t="shared" si="784"/>
        <v>350</v>
      </c>
      <c r="F4882" s="327" t="str">
        <f ca="1">VLOOKUP(D4882,档案!A:C,3,FALSE)</f>
        <v>湖北开明</v>
      </c>
      <c r="G4882" s="338" t="str">
        <f ca="1">VLOOKUP(D4882,档案!A:B,2,FALSE)</f>
        <v>邮政凤凰路支行</v>
      </c>
      <c r="H4882" s="328">
        <f ca="1" t="shared" si="776"/>
        <v>45902</v>
      </c>
      <c r="I4882" s="344" t="str">
        <f ca="1" t="shared" si="777"/>
        <v>收到武汉浦发转款</v>
      </c>
      <c r="J4882" s="344" t="str">
        <f ca="1" t="shared" si="778"/>
        <v>他行转入或存现</v>
      </c>
      <c r="K4882" s="345">
        <f ca="1" t="shared" si="779"/>
        <v>850000</v>
      </c>
      <c r="L4882" s="345">
        <f ca="1" t="shared" si="780"/>
        <v>0</v>
      </c>
      <c r="M4882" s="345">
        <f ca="1" t="shared" si="781"/>
        <v>852680.31</v>
      </c>
      <c r="N4882" s="345">
        <f ca="1" t="shared" si="782"/>
        <v>0</v>
      </c>
    </row>
    <row r="4883" ht="14.25" hidden="1" spans="1:14">
      <c r="A4883" s="334">
        <f>档案!A4882</f>
        <v>0</v>
      </c>
      <c r="B4883" s="334">
        <f ca="1" t="shared" si="775"/>
        <v>1</v>
      </c>
      <c r="D4883" s="334">
        <f ca="1" t="shared" si="783"/>
        <v>27</v>
      </c>
      <c r="E4883" s="327">
        <f ca="1" t="shared" si="784"/>
        <v>351</v>
      </c>
      <c r="F4883" s="327" t="str">
        <f ca="1">VLOOKUP(D4883,档案!A:C,3,FALSE)</f>
        <v>湖北开明</v>
      </c>
      <c r="G4883" s="338" t="str">
        <f ca="1">VLOOKUP(D4883,档案!A:B,2,FALSE)</f>
        <v>邮政凤凰路支行</v>
      </c>
      <c r="H4883" s="328">
        <f ca="1" t="shared" si="776"/>
        <v>45902</v>
      </c>
      <c r="I4883" s="344" t="str">
        <f ca="1" t="shared" si="777"/>
        <v>收到武汉浦发转款</v>
      </c>
      <c r="J4883" s="344" t="str">
        <f ca="1" t="shared" si="778"/>
        <v>他行转入或存现</v>
      </c>
      <c r="K4883" s="345">
        <f ca="1" t="shared" si="779"/>
        <v>850000</v>
      </c>
      <c r="L4883" s="345">
        <f ca="1" t="shared" si="780"/>
        <v>0</v>
      </c>
      <c r="M4883" s="345">
        <f ca="1" t="shared" si="781"/>
        <v>1702680.31</v>
      </c>
      <c r="N4883" s="345">
        <f ca="1" t="shared" si="782"/>
        <v>0</v>
      </c>
    </row>
    <row r="4884" ht="14.25" hidden="1" spans="1:14">
      <c r="A4884" s="334">
        <f>档案!A4883</f>
        <v>0</v>
      </c>
      <c r="B4884" s="334">
        <f ca="1" t="shared" si="775"/>
        <v>1</v>
      </c>
      <c r="D4884" s="334">
        <f ca="1" t="shared" si="783"/>
        <v>27</v>
      </c>
      <c r="E4884" s="327">
        <f ca="1" t="shared" si="784"/>
        <v>352</v>
      </c>
      <c r="F4884" s="327" t="str">
        <f ca="1">VLOOKUP(D4884,档案!A:C,3,FALSE)</f>
        <v>湖北开明</v>
      </c>
      <c r="G4884" s="338" t="str">
        <f ca="1">VLOOKUP(D4884,档案!A:B,2,FALSE)</f>
        <v>邮政凤凰路支行</v>
      </c>
      <c r="H4884" s="328">
        <f ca="1" t="shared" si="776"/>
        <v>45902</v>
      </c>
      <c r="I4884" s="344" t="str">
        <f ca="1" t="shared" si="777"/>
        <v>收到武汉华夏转款</v>
      </c>
      <c r="J4884" s="344" t="str">
        <f ca="1" t="shared" si="778"/>
        <v>他行转入或存现</v>
      </c>
      <c r="K4884" s="345">
        <f ca="1" t="shared" si="779"/>
        <v>900000</v>
      </c>
      <c r="L4884" s="345">
        <f ca="1" t="shared" si="780"/>
        <v>0</v>
      </c>
      <c r="M4884" s="345">
        <f ca="1" t="shared" si="781"/>
        <v>2602680.31</v>
      </c>
      <c r="N4884" s="345">
        <f ca="1" t="shared" si="782"/>
        <v>0</v>
      </c>
    </row>
    <row r="4885" ht="14.25" hidden="1" spans="1:14">
      <c r="A4885" s="334">
        <f>档案!A4884</f>
        <v>0</v>
      </c>
      <c r="B4885" s="334">
        <f ca="1" t="shared" si="775"/>
        <v>1</v>
      </c>
      <c r="D4885" s="334">
        <f ca="1" t="shared" si="783"/>
        <v>27</v>
      </c>
      <c r="E4885" s="327">
        <f ca="1" t="shared" si="784"/>
        <v>353</v>
      </c>
      <c r="F4885" s="327" t="str">
        <f ca="1">VLOOKUP(D4885,档案!A:C,3,FALSE)</f>
        <v>湖北开明</v>
      </c>
      <c r="G4885" s="338" t="str">
        <f ca="1">VLOOKUP(D4885,档案!A:B,2,FALSE)</f>
        <v>邮政凤凰路支行</v>
      </c>
      <c r="H4885" s="328">
        <f ca="1" t="shared" si="776"/>
        <v>45902</v>
      </c>
      <c r="I4885" s="344" t="str">
        <f ca="1" t="shared" si="777"/>
        <v>收到武汉华夏转款</v>
      </c>
      <c r="J4885" s="344" t="str">
        <f ca="1" t="shared" si="778"/>
        <v>他行转入或存现</v>
      </c>
      <c r="K4885" s="345">
        <f ca="1" t="shared" si="779"/>
        <v>900000</v>
      </c>
      <c r="L4885" s="345">
        <f ca="1" t="shared" si="780"/>
        <v>0</v>
      </c>
      <c r="M4885" s="345">
        <f ca="1" t="shared" si="781"/>
        <v>3502680.31</v>
      </c>
      <c r="N4885" s="345">
        <f ca="1" t="shared" si="782"/>
        <v>0</v>
      </c>
    </row>
    <row r="4886" ht="14.25" hidden="1" spans="1:14">
      <c r="A4886" s="334">
        <f>档案!A4885</f>
        <v>0</v>
      </c>
      <c r="B4886" s="334">
        <f ca="1" t="shared" si="775"/>
        <v>1</v>
      </c>
      <c r="D4886" s="334">
        <f ca="1" t="shared" si="783"/>
        <v>27</v>
      </c>
      <c r="E4886" s="327">
        <f ca="1" t="shared" si="784"/>
        <v>354</v>
      </c>
      <c r="F4886" s="327" t="str">
        <f ca="1">VLOOKUP(D4886,档案!A:C,3,FALSE)</f>
        <v>湖北开明</v>
      </c>
      <c r="G4886" s="338" t="str">
        <f ca="1">VLOOKUP(D4886,档案!A:B,2,FALSE)</f>
        <v>邮政凤凰路支行</v>
      </c>
      <c r="H4886" s="328">
        <f ca="1" t="shared" si="776"/>
        <v>45903</v>
      </c>
      <c r="I4886" s="344" t="str">
        <f ca="1" t="shared" si="777"/>
        <v>还邮政贷款</v>
      </c>
      <c r="J4886" s="344" t="str">
        <f ca="1" t="shared" si="778"/>
        <v>还借款及利息</v>
      </c>
      <c r="K4886" s="345">
        <f ca="1" t="shared" si="779"/>
        <v>0</v>
      </c>
      <c r="L4886" s="345">
        <f ca="1" t="shared" si="780"/>
        <v>2000000</v>
      </c>
      <c r="M4886" s="345">
        <f ca="1" t="shared" si="781"/>
        <v>1502680.31</v>
      </c>
      <c r="N4886" s="345">
        <f ca="1" t="shared" si="782"/>
        <v>0</v>
      </c>
    </row>
    <row r="4887" ht="14.25" hidden="1" spans="1:14">
      <c r="A4887" s="334">
        <f>档案!A4886</f>
        <v>0</v>
      </c>
      <c r="B4887" s="334">
        <f ca="1" t="shared" si="775"/>
        <v>1</v>
      </c>
      <c r="D4887" s="334">
        <f ca="1" t="shared" si="783"/>
        <v>27</v>
      </c>
      <c r="E4887" s="327">
        <f ca="1" t="shared" si="784"/>
        <v>355</v>
      </c>
      <c r="F4887" s="327" t="str">
        <f ca="1">VLOOKUP(D4887,档案!A:C,3,FALSE)</f>
        <v>湖北开明</v>
      </c>
      <c r="G4887" s="338" t="str">
        <f ca="1">VLOOKUP(D4887,档案!A:B,2,FALSE)</f>
        <v>邮政凤凰路支行</v>
      </c>
      <c r="H4887" s="328">
        <f ca="1" t="shared" si="776"/>
        <v>45903</v>
      </c>
      <c r="I4887" s="344" t="str">
        <f ca="1" t="shared" si="777"/>
        <v>还邮政贷款</v>
      </c>
      <c r="J4887" s="344" t="str">
        <f ca="1" t="shared" si="778"/>
        <v>还借款及利息</v>
      </c>
      <c r="K4887" s="345">
        <f ca="1" t="shared" si="779"/>
        <v>0</v>
      </c>
      <c r="L4887" s="345">
        <f ca="1" t="shared" si="780"/>
        <v>1500000</v>
      </c>
      <c r="M4887" s="345">
        <f ca="1" t="shared" si="781"/>
        <v>2680.31000000006</v>
      </c>
      <c r="N4887" s="345">
        <f ca="1" t="shared" si="782"/>
        <v>0</v>
      </c>
    </row>
    <row r="4888" ht="14.25" hidden="1" spans="1:14">
      <c r="A4888" s="334">
        <f>档案!A4887</f>
        <v>0</v>
      </c>
      <c r="B4888" s="334">
        <f ca="1" t="shared" si="775"/>
        <v>1</v>
      </c>
      <c r="D4888" s="334">
        <f ca="1" t="shared" si="783"/>
        <v>27</v>
      </c>
      <c r="E4888" s="327">
        <f ca="1" t="shared" si="784"/>
        <v>356</v>
      </c>
      <c r="F4888" s="327" t="str">
        <f ca="1">VLOOKUP(D4888,档案!A:C,3,FALSE)</f>
        <v>湖北开明</v>
      </c>
      <c r="G4888" s="338" t="str">
        <f ca="1">VLOOKUP(D4888,档案!A:B,2,FALSE)</f>
        <v>邮政凤凰路支行</v>
      </c>
      <c r="H4888" s="328">
        <f ca="1" t="shared" si="776"/>
        <v>45903</v>
      </c>
      <c r="I4888" s="344" t="str">
        <f ca="1" t="shared" si="777"/>
        <v>收到邮政贷款</v>
      </c>
      <c r="J4888" s="344" t="str">
        <f ca="1" t="shared" si="778"/>
        <v>借款到账</v>
      </c>
      <c r="K4888" s="345">
        <f ca="1" t="shared" si="779"/>
        <v>2000000</v>
      </c>
      <c r="L4888" s="345">
        <f ca="1" t="shared" si="780"/>
        <v>0</v>
      </c>
      <c r="M4888" s="345">
        <f ca="1" t="shared" si="781"/>
        <v>2002680.31</v>
      </c>
      <c r="N4888" s="345">
        <f ca="1" t="shared" si="782"/>
        <v>0</v>
      </c>
    </row>
    <row r="4889" ht="14.25" hidden="1" spans="1:14">
      <c r="A4889" s="334">
        <f>档案!A4888</f>
        <v>0</v>
      </c>
      <c r="B4889" s="334">
        <f ca="1" t="shared" si="775"/>
        <v>1</v>
      </c>
      <c r="D4889" s="334">
        <f ca="1" t="shared" si="783"/>
        <v>27</v>
      </c>
      <c r="E4889" s="327">
        <f ca="1" t="shared" si="784"/>
        <v>357</v>
      </c>
      <c r="F4889" s="327" t="str">
        <f ca="1">VLOOKUP(D4889,档案!A:C,3,FALSE)</f>
        <v>湖北开明</v>
      </c>
      <c r="G4889" s="338" t="str">
        <f ca="1">VLOOKUP(D4889,档案!A:B,2,FALSE)</f>
        <v>邮政凤凰路支行</v>
      </c>
      <c r="H4889" s="328">
        <f ca="1" t="shared" si="776"/>
        <v>45903</v>
      </c>
      <c r="I4889" s="344" t="str">
        <f ca="1" t="shared" si="777"/>
        <v>收到邮政贷款</v>
      </c>
      <c r="J4889" s="344" t="str">
        <f ca="1" t="shared" si="778"/>
        <v>借款到账</v>
      </c>
      <c r="K4889" s="345">
        <f ca="1" t="shared" si="779"/>
        <v>1500000</v>
      </c>
      <c r="L4889" s="345">
        <f ca="1" t="shared" si="780"/>
        <v>0</v>
      </c>
      <c r="M4889" s="345">
        <f ca="1" t="shared" si="781"/>
        <v>3502680.31</v>
      </c>
      <c r="N4889" s="345">
        <f ca="1" t="shared" si="782"/>
        <v>0</v>
      </c>
    </row>
    <row r="4890" ht="14.25" hidden="1" spans="1:14">
      <c r="A4890" s="334">
        <f>档案!A4889</f>
        <v>0</v>
      </c>
      <c r="B4890" s="334">
        <f ca="1" t="shared" si="775"/>
        <v>1</v>
      </c>
      <c r="D4890" s="334">
        <f ca="1" t="shared" si="783"/>
        <v>27</v>
      </c>
      <c r="E4890" s="327">
        <f ca="1" t="shared" si="784"/>
        <v>358</v>
      </c>
      <c r="F4890" s="327" t="str">
        <f ca="1">VLOOKUP(D4890,档案!A:C,3,FALSE)</f>
        <v>湖北开明</v>
      </c>
      <c r="G4890" s="338" t="str">
        <f ca="1">VLOOKUP(D4890,档案!A:B,2,FALSE)</f>
        <v>邮政凤凰路支行</v>
      </c>
      <c r="H4890" s="328">
        <f ca="1" t="shared" si="776"/>
        <v>45903</v>
      </c>
      <c r="I4890" s="344" t="str">
        <f ca="1" t="shared" si="777"/>
        <v>湖北邮政转武汉彤烨中信</v>
      </c>
      <c r="J4890" s="344" t="str">
        <f ca="1" t="shared" si="778"/>
        <v>转出他行或提现</v>
      </c>
      <c r="K4890" s="345">
        <f ca="1" t="shared" si="779"/>
        <v>0</v>
      </c>
      <c r="L4890" s="345">
        <f ca="1" t="shared" si="780"/>
        <v>1600000</v>
      </c>
      <c r="M4890" s="345">
        <f ca="1" t="shared" si="781"/>
        <v>1902680.31</v>
      </c>
      <c r="N4890" s="345">
        <f ca="1" t="shared" si="782"/>
        <v>0</v>
      </c>
    </row>
    <row r="4891" ht="14.25" hidden="1" spans="1:14">
      <c r="A4891" s="334">
        <f>档案!A4890</f>
        <v>0</v>
      </c>
      <c r="B4891" s="334">
        <f ca="1" t="shared" si="775"/>
        <v>1</v>
      </c>
      <c r="D4891" s="334">
        <f ca="1" t="shared" si="783"/>
        <v>27</v>
      </c>
      <c r="E4891" s="327">
        <f ca="1" t="shared" si="784"/>
        <v>359</v>
      </c>
      <c r="F4891" s="327" t="str">
        <f ca="1">VLOOKUP(D4891,档案!A:C,3,FALSE)</f>
        <v>湖北开明</v>
      </c>
      <c r="G4891" s="338" t="str">
        <f ca="1">VLOOKUP(D4891,档案!A:B,2,FALSE)</f>
        <v>邮政凤凰路支行</v>
      </c>
      <c r="H4891" s="328">
        <f ca="1" t="shared" si="776"/>
        <v>45903</v>
      </c>
      <c r="I4891" s="344" t="str">
        <f ca="1" t="shared" si="777"/>
        <v>湖北邮政转武汉彤烨中信</v>
      </c>
      <c r="J4891" s="344" t="str">
        <f ca="1" t="shared" si="778"/>
        <v>转出他行或提现</v>
      </c>
      <c r="K4891" s="345">
        <f ca="1" t="shared" si="779"/>
        <v>0</v>
      </c>
      <c r="L4891" s="345">
        <f ca="1" t="shared" si="780"/>
        <v>1900000</v>
      </c>
      <c r="M4891" s="345">
        <f ca="1" t="shared" si="781"/>
        <v>2680.31000000006</v>
      </c>
      <c r="N4891" s="345">
        <f ca="1" t="shared" si="782"/>
        <v>0</v>
      </c>
    </row>
    <row r="4892" ht="14.25" hidden="1" spans="1:14">
      <c r="A4892" s="334">
        <f>档案!A4891</f>
        <v>0</v>
      </c>
      <c r="B4892" s="334">
        <f ca="1" t="shared" si="775"/>
        <v>1</v>
      </c>
      <c r="D4892" s="334">
        <f ca="1" t="shared" si="783"/>
        <v>27</v>
      </c>
      <c r="E4892" s="327">
        <f ca="1" t="shared" si="784"/>
        <v>360</v>
      </c>
      <c r="F4892" s="327" t="str">
        <f ca="1">VLOOKUP(D4892,档案!A:C,3,FALSE)</f>
        <v>湖北开明</v>
      </c>
      <c r="G4892" s="338" t="str">
        <f ca="1">VLOOKUP(D4892,档案!A:B,2,FALSE)</f>
        <v>邮政凤凰路支行</v>
      </c>
      <c r="H4892" s="328">
        <f ca="1" t="shared" si="776"/>
        <v>45903</v>
      </c>
      <c r="I4892" s="344" t="str">
        <f ca="1" t="shared" si="777"/>
        <v>收到武汉浦发转款</v>
      </c>
      <c r="J4892" s="344" t="str">
        <f ca="1" t="shared" si="778"/>
        <v>他行转入或存现</v>
      </c>
      <c r="K4892" s="345">
        <f ca="1" t="shared" si="779"/>
        <v>2000000</v>
      </c>
      <c r="L4892" s="345">
        <f ca="1" t="shared" si="780"/>
        <v>0</v>
      </c>
      <c r="M4892" s="345">
        <f ca="1" t="shared" si="781"/>
        <v>2002680.31</v>
      </c>
      <c r="N4892" s="345">
        <f ca="1" t="shared" si="782"/>
        <v>0</v>
      </c>
    </row>
    <row r="4893" ht="14.25" hidden="1" spans="1:14">
      <c r="A4893" s="334">
        <f>档案!A4892</f>
        <v>0</v>
      </c>
      <c r="B4893" s="334">
        <f ca="1" t="shared" si="775"/>
        <v>1</v>
      </c>
      <c r="D4893" s="334">
        <f ca="1" t="shared" si="783"/>
        <v>27</v>
      </c>
      <c r="E4893" s="327">
        <f ca="1" t="shared" si="784"/>
        <v>361</v>
      </c>
      <c r="F4893" s="327" t="str">
        <f ca="1">VLOOKUP(D4893,档案!A:C,3,FALSE)</f>
        <v>湖北开明</v>
      </c>
      <c r="G4893" s="338" t="str">
        <f ca="1">VLOOKUP(D4893,档案!A:B,2,FALSE)</f>
        <v>邮政凤凰路支行</v>
      </c>
      <c r="H4893" s="328">
        <f ca="1" t="shared" si="776"/>
        <v>45903</v>
      </c>
      <c r="I4893" s="344" t="str">
        <f ca="1" t="shared" si="777"/>
        <v>收到武汉华夏转款</v>
      </c>
      <c r="J4893" s="344" t="str">
        <f ca="1" t="shared" si="778"/>
        <v>他行转入或存现</v>
      </c>
      <c r="K4893" s="345">
        <f ca="1" t="shared" si="779"/>
        <v>1500000</v>
      </c>
      <c r="L4893" s="345">
        <f ca="1" t="shared" si="780"/>
        <v>0</v>
      </c>
      <c r="M4893" s="345">
        <f ca="1" t="shared" si="781"/>
        <v>3502680.31</v>
      </c>
      <c r="N4893" s="345">
        <f ca="1" t="shared" si="782"/>
        <v>0</v>
      </c>
    </row>
    <row r="4894" ht="14.25" hidden="1" spans="1:14">
      <c r="A4894" s="334">
        <f>档案!A4893</f>
        <v>0</v>
      </c>
      <c r="B4894" s="334">
        <f ca="1" t="shared" si="775"/>
        <v>1</v>
      </c>
      <c r="D4894" s="334">
        <f ca="1" t="shared" si="783"/>
        <v>27</v>
      </c>
      <c r="E4894" s="327">
        <f ca="1" t="shared" si="784"/>
        <v>362</v>
      </c>
      <c r="F4894" s="327" t="str">
        <f ca="1">VLOOKUP(D4894,档案!A:C,3,FALSE)</f>
        <v>湖北开明</v>
      </c>
      <c r="G4894" s="338" t="str">
        <f ca="1">VLOOKUP(D4894,档案!A:B,2,FALSE)</f>
        <v>邮政凤凰路支行</v>
      </c>
      <c r="H4894" s="328">
        <f ca="1" t="shared" si="776"/>
        <v>45903</v>
      </c>
      <c r="I4894" s="344" t="str">
        <f ca="1" t="shared" si="777"/>
        <v>还邮政贷款</v>
      </c>
      <c r="J4894" s="344" t="str">
        <f ca="1" t="shared" si="778"/>
        <v>还借款及利息</v>
      </c>
      <c r="K4894" s="345">
        <f ca="1" t="shared" si="779"/>
        <v>0</v>
      </c>
      <c r="L4894" s="345">
        <f ca="1" t="shared" si="780"/>
        <v>100000</v>
      </c>
      <c r="M4894" s="345">
        <f ca="1" t="shared" si="781"/>
        <v>3402680.31</v>
      </c>
      <c r="N4894" s="345">
        <f ca="1" t="shared" si="782"/>
        <v>0</v>
      </c>
    </row>
    <row r="4895" ht="14.25" hidden="1" spans="1:14">
      <c r="A4895" s="334">
        <f>档案!A4894</f>
        <v>0</v>
      </c>
      <c r="B4895" s="334">
        <f ca="1" t="shared" si="775"/>
        <v>1</v>
      </c>
      <c r="D4895" s="334">
        <f ca="1" t="shared" si="783"/>
        <v>27</v>
      </c>
      <c r="E4895" s="327">
        <f ca="1" t="shared" si="784"/>
        <v>363</v>
      </c>
      <c r="F4895" s="327" t="str">
        <f ca="1">VLOOKUP(D4895,档案!A:C,3,FALSE)</f>
        <v>湖北开明</v>
      </c>
      <c r="G4895" s="338" t="str">
        <f ca="1">VLOOKUP(D4895,档案!A:B,2,FALSE)</f>
        <v>邮政凤凰路支行</v>
      </c>
      <c r="H4895" s="328">
        <f ca="1" t="shared" si="776"/>
        <v>45903</v>
      </c>
      <c r="I4895" s="344" t="str">
        <f ca="1" t="shared" si="777"/>
        <v>还邮政贷款</v>
      </c>
      <c r="J4895" s="344" t="str">
        <f ca="1" t="shared" si="778"/>
        <v>还借款及利息</v>
      </c>
      <c r="K4895" s="345">
        <f ca="1" t="shared" si="779"/>
        <v>0</v>
      </c>
      <c r="L4895" s="345">
        <f ca="1" t="shared" si="780"/>
        <v>900000</v>
      </c>
      <c r="M4895" s="345">
        <f ca="1" t="shared" si="781"/>
        <v>2502680.31</v>
      </c>
      <c r="N4895" s="345">
        <f ca="1" t="shared" si="782"/>
        <v>0</v>
      </c>
    </row>
    <row r="4896" ht="14.25" hidden="1" spans="1:14">
      <c r="A4896" s="334">
        <f>档案!A4895</f>
        <v>0</v>
      </c>
      <c r="B4896" s="334">
        <f ca="1" t="shared" si="775"/>
        <v>1</v>
      </c>
      <c r="D4896" s="334">
        <f ca="1" t="shared" si="783"/>
        <v>27</v>
      </c>
      <c r="E4896" s="327">
        <f ca="1" t="shared" si="784"/>
        <v>364</v>
      </c>
      <c r="F4896" s="327" t="str">
        <f ca="1">VLOOKUP(D4896,档案!A:C,3,FALSE)</f>
        <v>湖北开明</v>
      </c>
      <c r="G4896" s="338" t="str">
        <f ca="1">VLOOKUP(D4896,档案!A:B,2,FALSE)</f>
        <v>邮政凤凰路支行</v>
      </c>
      <c r="H4896" s="328">
        <f ca="1" t="shared" si="776"/>
        <v>45903</v>
      </c>
      <c r="I4896" s="344" t="str">
        <f ca="1" t="shared" si="777"/>
        <v>还邮政贷款</v>
      </c>
      <c r="J4896" s="344" t="str">
        <f ca="1" t="shared" si="778"/>
        <v>还借款及利息</v>
      </c>
      <c r="K4896" s="345">
        <f ca="1" t="shared" si="779"/>
        <v>0</v>
      </c>
      <c r="L4896" s="345">
        <f ca="1" t="shared" si="780"/>
        <v>500000</v>
      </c>
      <c r="M4896" s="345">
        <f ca="1" t="shared" si="781"/>
        <v>2002680.31</v>
      </c>
      <c r="N4896" s="345">
        <f ca="1" t="shared" si="782"/>
        <v>0</v>
      </c>
    </row>
    <row r="4897" ht="14.25" hidden="1" spans="1:14">
      <c r="A4897" s="334">
        <f>档案!A4896</f>
        <v>0</v>
      </c>
      <c r="B4897" s="334">
        <f ca="1" t="shared" si="775"/>
        <v>1</v>
      </c>
      <c r="D4897" s="334">
        <f ca="1" t="shared" si="783"/>
        <v>27</v>
      </c>
      <c r="E4897" s="327">
        <f ca="1" t="shared" si="784"/>
        <v>365</v>
      </c>
      <c r="F4897" s="327" t="str">
        <f ca="1">VLOOKUP(D4897,档案!A:C,3,FALSE)</f>
        <v>湖北开明</v>
      </c>
      <c r="G4897" s="338" t="str">
        <f ca="1">VLOOKUP(D4897,档案!A:B,2,FALSE)</f>
        <v>邮政凤凰路支行</v>
      </c>
      <c r="H4897" s="328">
        <f ca="1" t="shared" si="776"/>
        <v>45903</v>
      </c>
      <c r="I4897" s="344" t="str">
        <f ca="1" t="shared" si="777"/>
        <v>还邮政贷款</v>
      </c>
      <c r="J4897" s="344" t="str">
        <f ca="1" t="shared" si="778"/>
        <v>还借款及利息</v>
      </c>
      <c r="K4897" s="345">
        <f ca="1" t="shared" si="779"/>
        <v>0</v>
      </c>
      <c r="L4897" s="345">
        <f ca="1" t="shared" si="780"/>
        <v>2000000</v>
      </c>
      <c r="M4897" s="345">
        <f ca="1" t="shared" si="781"/>
        <v>2680.31000000006</v>
      </c>
      <c r="N4897" s="345">
        <f ca="1" t="shared" si="782"/>
        <v>0</v>
      </c>
    </row>
    <row r="4898" ht="14.25" hidden="1" spans="1:14">
      <c r="A4898" s="334">
        <f>档案!A4897</f>
        <v>0</v>
      </c>
      <c r="B4898" s="334">
        <f ca="1" t="shared" si="775"/>
        <v>1</v>
      </c>
      <c r="D4898" s="334">
        <f ca="1" t="shared" si="783"/>
        <v>27</v>
      </c>
      <c r="E4898" s="327">
        <f ca="1" t="shared" si="784"/>
        <v>366</v>
      </c>
      <c r="F4898" s="327" t="str">
        <f ca="1">VLOOKUP(D4898,档案!A:C,3,FALSE)</f>
        <v>湖北开明</v>
      </c>
      <c r="G4898" s="338" t="str">
        <f ca="1">VLOOKUP(D4898,档案!A:B,2,FALSE)</f>
        <v>邮政凤凰路支行</v>
      </c>
      <c r="H4898" s="328">
        <f ca="1" t="shared" si="776"/>
        <v>45903</v>
      </c>
      <c r="I4898" s="344" t="str">
        <f ca="1" t="shared" si="777"/>
        <v>收到邮政贷款</v>
      </c>
      <c r="J4898" s="344" t="str">
        <f ca="1" t="shared" si="778"/>
        <v>借款到账</v>
      </c>
      <c r="K4898" s="345">
        <f ca="1" t="shared" si="779"/>
        <v>1500000</v>
      </c>
      <c r="L4898" s="345">
        <f ca="1" t="shared" si="780"/>
        <v>0</v>
      </c>
      <c r="M4898" s="345">
        <f ca="1" t="shared" si="781"/>
        <v>1502680.31</v>
      </c>
      <c r="N4898" s="345">
        <f ca="1" t="shared" si="782"/>
        <v>0</v>
      </c>
    </row>
    <row r="4899" ht="14.25" hidden="1" spans="1:14">
      <c r="A4899" s="334">
        <f>档案!A4898</f>
        <v>0</v>
      </c>
      <c r="B4899" s="334">
        <f ca="1" t="shared" si="775"/>
        <v>1</v>
      </c>
      <c r="D4899" s="334">
        <f ca="1" t="shared" si="783"/>
        <v>27</v>
      </c>
      <c r="E4899" s="327">
        <f ca="1" t="shared" si="784"/>
        <v>367</v>
      </c>
      <c r="F4899" s="327" t="str">
        <f ca="1">VLOOKUP(D4899,档案!A:C,3,FALSE)</f>
        <v>湖北开明</v>
      </c>
      <c r="G4899" s="338" t="str">
        <f ca="1">VLOOKUP(D4899,档案!A:B,2,FALSE)</f>
        <v>邮政凤凰路支行</v>
      </c>
      <c r="H4899" s="328">
        <f ca="1" t="shared" si="776"/>
        <v>45903</v>
      </c>
      <c r="I4899" s="344" t="str">
        <f ca="1" t="shared" si="777"/>
        <v>收到邮政贷款</v>
      </c>
      <c r="J4899" s="344" t="str">
        <f ca="1" t="shared" si="778"/>
        <v>借款到账</v>
      </c>
      <c r="K4899" s="345">
        <f ca="1" t="shared" si="779"/>
        <v>1000000</v>
      </c>
      <c r="L4899" s="345">
        <f ca="1" t="shared" si="780"/>
        <v>0</v>
      </c>
      <c r="M4899" s="345">
        <f ca="1" t="shared" si="781"/>
        <v>2502680.31</v>
      </c>
      <c r="N4899" s="345">
        <f ca="1" t="shared" si="782"/>
        <v>0</v>
      </c>
    </row>
    <row r="4900" ht="14.25" hidden="1" spans="1:14">
      <c r="A4900" s="334">
        <f>档案!A4899</f>
        <v>0</v>
      </c>
      <c r="B4900" s="334">
        <f ca="1" t="shared" si="775"/>
        <v>1</v>
      </c>
      <c r="D4900" s="334">
        <f ca="1" t="shared" si="783"/>
        <v>27</v>
      </c>
      <c r="E4900" s="327">
        <f ca="1" t="shared" si="784"/>
        <v>368</v>
      </c>
      <c r="F4900" s="327" t="str">
        <f ca="1">VLOOKUP(D4900,档案!A:C,3,FALSE)</f>
        <v>湖北开明</v>
      </c>
      <c r="G4900" s="338" t="str">
        <f ca="1">VLOOKUP(D4900,档案!A:B,2,FALSE)</f>
        <v>邮政凤凰路支行</v>
      </c>
      <c r="H4900" s="328">
        <f ca="1" t="shared" si="776"/>
        <v>45903</v>
      </c>
      <c r="I4900" s="344" t="str">
        <f ca="1" t="shared" si="777"/>
        <v>收到邮政贷款</v>
      </c>
      <c r="J4900" s="344" t="str">
        <f ca="1" t="shared" si="778"/>
        <v>借款到账</v>
      </c>
      <c r="K4900" s="345">
        <f ca="1" t="shared" si="779"/>
        <v>1000000</v>
      </c>
      <c r="L4900" s="345">
        <f ca="1" t="shared" si="780"/>
        <v>0</v>
      </c>
      <c r="M4900" s="345">
        <f ca="1" t="shared" si="781"/>
        <v>3502680.31</v>
      </c>
      <c r="N4900" s="345">
        <f ca="1" t="shared" si="782"/>
        <v>0</v>
      </c>
    </row>
    <row r="4901" ht="14.25" hidden="1" spans="1:14">
      <c r="A4901" s="334">
        <f>档案!A4900</f>
        <v>0</v>
      </c>
      <c r="B4901" s="334">
        <f ca="1" t="shared" si="775"/>
        <v>1</v>
      </c>
      <c r="D4901" s="334">
        <f ca="1" t="shared" si="783"/>
        <v>27</v>
      </c>
      <c r="E4901" s="327">
        <f ca="1" t="shared" si="784"/>
        <v>369</v>
      </c>
      <c r="F4901" s="327" t="str">
        <f ca="1">VLOOKUP(D4901,档案!A:C,3,FALSE)</f>
        <v>湖北开明</v>
      </c>
      <c r="G4901" s="338" t="str">
        <f ca="1">VLOOKUP(D4901,档案!A:B,2,FALSE)</f>
        <v>邮政凤凰路支行</v>
      </c>
      <c r="H4901" s="328">
        <f ca="1" t="shared" si="776"/>
        <v>45903</v>
      </c>
      <c r="I4901" s="344" t="str">
        <f ca="1" t="shared" si="777"/>
        <v>湖北邮政转武汉彤烨中信</v>
      </c>
      <c r="J4901" s="344" t="str">
        <f ca="1" t="shared" si="778"/>
        <v>转出他行或提现</v>
      </c>
      <c r="K4901" s="345">
        <f ca="1" t="shared" si="779"/>
        <v>0</v>
      </c>
      <c r="L4901" s="345">
        <f ca="1" t="shared" si="780"/>
        <v>1600000</v>
      </c>
      <c r="M4901" s="345">
        <f ca="1" t="shared" si="781"/>
        <v>1902680.31</v>
      </c>
      <c r="N4901" s="345">
        <f ca="1" t="shared" si="782"/>
        <v>0</v>
      </c>
    </row>
    <row r="4902" ht="14.25" hidden="1" spans="1:14">
      <c r="A4902" s="334">
        <f>档案!A4901</f>
        <v>0</v>
      </c>
      <c r="B4902" s="334">
        <f ca="1" t="shared" si="775"/>
        <v>1</v>
      </c>
      <c r="D4902" s="334">
        <f ca="1" t="shared" si="783"/>
        <v>27</v>
      </c>
      <c r="E4902" s="327">
        <f ca="1" t="shared" si="784"/>
        <v>370</v>
      </c>
      <c r="F4902" s="327" t="str">
        <f ca="1">VLOOKUP(D4902,档案!A:C,3,FALSE)</f>
        <v>湖北开明</v>
      </c>
      <c r="G4902" s="338" t="str">
        <f ca="1">VLOOKUP(D4902,档案!A:B,2,FALSE)</f>
        <v>邮政凤凰路支行</v>
      </c>
      <c r="H4902" s="328">
        <f ca="1" t="shared" si="776"/>
        <v>45903</v>
      </c>
      <c r="I4902" s="344" t="str">
        <f ca="1" t="shared" si="777"/>
        <v>湖北邮政转武汉彤烨中信</v>
      </c>
      <c r="J4902" s="344" t="str">
        <f ca="1" t="shared" si="778"/>
        <v>转出他行或提现</v>
      </c>
      <c r="K4902" s="345">
        <f ca="1" t="shared" si="779"/>
        <v>0</v>
      </c>
      <c r="L4902" s="345">
        <f ca="1" t="shared" si="780"/>
        <v>1900000</v>
      </c>
      <c r="M4902" s="345">
        <f ca="1" t="shared" si="781"/>
        <v>2680.31000000006</v>
      </c>
      <c r="N4902" s="345">
        <f ca="1" t="shared" si="782"/>
        <v>0</v>
      </c>
    </row>
    <row r="4903" ht="14.25" hidden="1" spans="1:14">
      <c r="A4903" s="334">
        <f>档案!A4902</f>
        <v>0</v>
      </c>
      <c r="B4903" s="334">
        <f ca="1" t="shared" si="775"/>
        <v>1</v>
      </c>
      <c r="D4903" s="334">
        <f ca="1" t="shared" si="783"/>
        <v>27</v>
      </c>
      <c r="E4903" s="327">
        <f ca="1" t="shared" si="784"/>
        <v>371</v>
      </c>
      <c r="F4903" s="327" t="str">
        <f ca="1">VLOOKUP(D4903,档案!A:C,3,FALSE)</f>
        <v>湖北开明</v>
      </c>
      <c r="G4903" s="338" t="str">
        <f ca="1">VLOOKUP(D4903,档案!A:B,2,FALSE)</f>
        <v>邮政凤凰路支行</v>
      </c>
      <c r="H4903" s="328">
        <f ca="1" t="shared" si="776"/>
        <v>45903</v>
      </c>
      <c r="I4903" s="344" t="str">
        <f ca="1" t="shared" si="777"/>
        <v>收到武汉浦发转款</v>
      </c>
      <c r="J4903" s="344" t="str">
        <f ca="1" t="shared" si="778"/>
        <v>他行转入或存现</v>
      </c>
      <c r="K4903" s="345">
        <f ca="1" t="shared" si="779"/>
        <v>825000</v>
      </c>
      <c r="L4903" s="345">
        <f ca="1" t="shared" si="780"/>
        <v>0</v>
      </c>
      <c r="M4903" s="345">
        <f ca="1" t="shared" si="781"/>
        <v>827680.31</v>
      </c>
      <c r="N4903" s="345">
        <f ca="1" t="shared" si="782"/>
        <v>0</v>
      </c>
    </row>
    <row r="4904" ht="14.25" hidden="1" spans="1:14">
      <c r="A4904" s="334">
        <f>档案!A4903</f>
        <v>0</v>
      </c>
      <c r="B4904" s="334">
        <f ca="1" t="shared" si="775"/>
        <v>1</v>
      </c>
      <c r="D4904" s="334">
        <f ca="1" t="shared" si="783"/>
        <v>27</v>
      </c>
      <c r="E4904" s="327">
        <f ca="1" t="shared" si="784"/>
        <v>372</v>
      </c>
      <c r="F4904" s="327" t="str">
        <f ca="1">VLOOKUP(D4904,档案!A:C,3,FALSE)</f>
        <v>湖北开明</v>
      </c>
      <c r="G4904" s="338" t="str">
        <f ca="1">VLOOKUP(D4904,档案!A:B,2,FALSE)</f>
        <v>邮政凤凰路支行</v>
      </c>
      <c r="H4904" s="328">
        <f ca="1" t="shared" si="776"/>
        <v>45903</v>
      </c>
      <c r="I4904" s="344" t="str">
        <f ca="1" t="shared" si="777"/>
        <v>收到武汉浦发转款</v>
      </c>
      <c r="J4904" s="344" t="str">
        <f ca="1" t="shared" si="778"/>
        <v>他行转入或存现</v>
      </c>
      <c r="K4904" s="345">
        <f ca="1" t="shared" si="779"/>
        <v>825000</v>
      </c>
      <c r="L4904" s="345">
        <f ca="1" t="shared" si="780"/>
        <v>0</v>
      </c>
      <c r="M4904" s="345">
        <f ca="1" t="shared" si="781"/>
        <v>1652680.31</v>
      </c>
      <c r="N4904" s="345">
        <f ca="1" t="shared" si="782"/>
        <v>0</v>
      </c>
    </row>
    <row r="4905" ht="14.25" hidden="1" spans="1:14">
      <c r="A4905" s="334">
        <f>档案!A4904</f>
        <v>0</v>
      </c>
      <c r="B4905" s="334">
        <f ca="1" t="shared" si="775"/>
        <v>1</v>
      </c>
      <c r="D4905" s="334">
        <f ca="1" t="shared" si="783"/>
        <v>27</v>
      </c>
      <c r="E4905" s="327">
        <f ca="1" t="shared" si="784"/>
        <v>373</v>
      </c>
      <c r="F4905" s="327" t="str">
        <f ca="1">VLOOKUP(D4905,档案!A:C,3,FALSE)</f>
        <v>湖北开明</v>
      </c>
      <c r="G4905" s="338" t="str">
        <f ca="1">VLOOKUP(D4905,档案!A:B,2,FALSE)</f>
        <v>邮政凤凰路支行</v>
      </c>
      <c r="H4905" s="328">
        <f ca="1" t="shared" si="776"/>
        <v>45903</v>
      </c>
      <c r="I4905" s="344" t="str">
        <f ca="1" t="shared" si="777"/>
        <v>收到武汉华夏转款</v>
      </c>
      <c r="J4905" s="344" t="str">
        <f ca="1" t="shared" si="778"/>
        <v>他行转入或存现</v>
      </c>
      <c r="K4905" s="345">
        <f ca="1" t="shared" si="779"/>
        <v>925000</v>
      </c>
      <c r="L4905" s="345">
        <f ca="1" t="shared" si="780"/>
        <v>0</v>
      </c>
      <c r="M4905" s="345">
        <f ca="1" t="shared" si="781"/>
        <v>2577680.31</v>
      </c>
      <c r="N4905" s="345">
        <f ca="1" t="shared" si="782"/>
        <v>0</v>
      </c>
    </row>
    <row r="4906" ht="14.25" hidden="1" spans="1:14">
      <c r="A4906" s="334">
        <f>档案!A4905</f>
        <v>0</v>
      </c>
      <c r="B4906" s="334">
        <f ca="1" t="shared" si="775"/>
        <v>1</v>
      </c>
      <c r="D4906" s="334">
        <f ca="1" t="shared" si="783"/>
        <v>27</v>
      </c>
      <c r="E4906" s="327">
        <f ca="1" t="shared" si="784"/>
        <v>374</v>
      </c>
      <c r="F4906" s="327" t="str">
        <f ca="1">VLOOKUP(D4906,档案!A:C,3,FALSE)</f>
        <v>湖北开明</v>
      </c>
      <c r="G4906" s="338" t="str">
        <f ca="1">VLOOKUP(D4906,档案!A:B,2,FALSE)</f>
        <v>邮政凤凰路支行</v>
      </c>
      <c r="H4906" s="328">
        <f ca="1" t="shared" si="776"/>
        <v>45903</v>
      </c>
      <c r="I4906" s="344" t="str">
        <f ca="1" t="shared" si="777"/>
        <v>收到武汉华夏转款</v>
      </c>
      <c r="J4906" s="344" t="str">
        <f ca="1" t="shared" si="778"/>
        <v>他行转入或存现</v>
      </c>
      <c r="K4906" s="345">
        <f ca="1" t="shared" si="779"/>
        <v>925000</v>
      </c>
      <c r="L4906" s="345">
        <f ca="1" t="shared" si="780"/>
        <v>0</v>
      </c>
      <c r="M4906" s="345">
        <f ca="1" t="shared" si="781"/>
        <v>3502680.31</v>
      </c>
      <c r="N4906" s="345">
        <f ca="1" t="shared" si="782"/>
        <v>0</v>
      </c>
    </row>
    <row r="4907" ht="14.25" hidden="1" spans="1:14">
      <c r="A4907" s="334">
        <f>档案!A4906</f>
        <v>0</v>
      </c>
      <c r="B4907" s="334">
        <f ca="1" t="shared" si="775"/>
        <v>1</v>
      </c>
      <c r="D4907" s="334">
        <f ca="1" t="shared" si="783"/>
        <v>27</v>
      </c>
      <c r="E4907" s="327">
        <f ca="1" t="shared" si="784"/>
        <v>375</v>
      </c>
      <c r="F4907" s="327" t="str">
        <f ca="1">VLOOKUP(D4907,档案!A:C,3,FALSE)</f>
        <v>湖北开明</v>
      </c>
      <c r="G4907" s="338" t="str">
        <f ca="1">VLOOKUP(D4907,档案!A:B,2,FALSE)</f>
        <v>邮政凤凰路支行</v>
      </c>
      <c r="H4907" s="328">
        <f ca="1" t="shared" si="776"/>
        <v>45903</v>
      </c>
      <c r="I4907" s="344" t="str">
        <f ca="1" t="shared" si="777"/>
        <v>转湖北岚丹中信</v>
      </c>
      <c r="J4907" s="344" t="str">
        <f ca="1" t="shared" si="778"/>
        <v>转出他行或提现</v>
      </c>
      <c r="K4907" s="345">
        <f ca="1" t="shared" si="779"/>
        <v>0</v>
      </c>
      <c r="L4907" s="345">
        <f ca="1" t="shared" si="780"/>
        <v>1000000</v>
      </c>
      <c r="M4907" s="345">
        <f ca="1" t="shared" si="781"/>
        <v>2502680.31</v>
      </c>
      <c r="N4907" s="345">
        <f ca="1" t="shared" si="782"/>
        <v>0</v>
      </c>
    </row>
    <row r="4908" ht="14.25" hidden="1" spans="1:14">
      <c r="A4908" s="334">
        <f>档案!A4907</f>
        <v>0</v>
      </c>
      <c r="B4908" s="334">
        <f ca="1" t="shared" si="775"/>
        <v>1</v>
      </c>
      <c r="D4908" s="334">
        <f ca="1" t="shared" si="783"/>
        <v>27</v>
      </c>
      <c r="E4908" s="327">
        <f ca="1" t="shared" si="784"/>
        <v>376</v>
      </c>
      <c r="F4908" s="327" t="str">
        <f ca="1">VLOOKUP(D4908,档案!A:C,3,FALSE)</f>
        <v>湖北开明</v>
      </c>
      <c r="G4908" s="338" t="str">
        <f ca="1">VLOOKUP(D4908,档案!A:B,2,FALSE)</f>
        <v>邮政凤凰路支行</v>
      </c>
      <c r="H4908" s="328">
        <f ca="1" t="shared" si="776"/>
        <v>45903</v>
      </c>
      <c r="I4908" s="344" t="str">
        <f ca="1" t="shared" si="777"/>
        <v>转湖北岚丹中信</v>
      </c>
      <c r="J4908" s="344" t="str">
        <f ca="1" t="shared" si="778"/>
        <v>转出他行或提现</v>
      </c>
      <c r="K4908" s="345">
        <f ca="1" t="shared" si="779"/>
        <v>0</v>
      </c>
      <c r="L4908" s="345">
        <f ca="1" t="shared" si="780"/>
        <v>1000000</v>
      </c>
      <c r="M4908" s="345">
        <f ca="1" t="shared" si="781"/>
        <v>1502680.31</v>
      </c>
      <c r="N4908" s="345">
        <f ca="1" t="shared" si="782"/>
        <v>0</v>
      </c>
    </row>
    <row r="4909" ht="14.25" hidden="1" spans="1:14">
      <c r="A4909" s="334">
        <f>档案!A4908</f>
        <v>0</v>
      </c>
      <c r="B4909" s="334">
        <f ca="1" t="shared" si="775"/>
        <v>1</v>
      </c>
      <c r="D4909" s="334">
        <f ca="1" t="shared" si="783"/>
        <v>27</v>
      </c>
      <c r="E4909" s="327">
        <f ca="1" t="shared" si="784"/>
        <v>377</v>
      </c>
      <c r="F4909" s="327" t="str">
        <f ca="1">VLOOKUP(D4909,档案!A:C,3,FALSE)</f>
        <v>湖北开明</v>
      </c>
      <c r="G4909" s="338" t="str">
        <f ca="1">VLOOKUP(D4909,档案!A:B,2,FALSE)</f>
        <v>邮政凤凰路支行</v>
      </c>
      <c r="H4909" s="328">
        <f ca="1" t="shared" si="776"/>
        <v>45904</v>
      </c>
      <c r="I4909" s="344" t="str">
        <f ca="1" t="shared" si="777"/>
        <v>还邮政贷款</v>
      </c>
      <c r="J4909" s="344" t="str">
        <f ca="1" t="shared" si="778"/>
        <v>还借款及利息</v>
      </c>
      <c r="K4909" s="345">
        <f ca="1" t="shared" si="779"/>
        <v>0</v>
      </c>
      <c r="L4909" s="345">
        <f ca="1" t="shared" si="780"/>
        <v>1500000</v>
      </c>
      <c r="M4909" s="345">
        <f ca="1" t="shared" si="781"/>
        <v>2680.31000000006</v>
      </c>
      <c r="N4909" s="345">
        <f ca="1" t="shared" si="782"/>
        <v>0</v>
      </c>
    </row>
    <row r="4910" ht="14.25" hidden="1" spans="1:14">
      <c r="A4910" s="334">
        <f>档案!A4909</f>
        <v>0</v>
      </c>
      <c r="B4910" s="334">
        <f ca="1" t="shared" si="775"/>
        <v>1</v>
      </c>
      <c r="D4910" s="334">
        <f ca="1" t="shared" si="783"/>
        <v>27</v>
      </c>
      <c r="E4910" s="327">
        <f ca="1" t="shared" si="784"/>
        <v>378</v>
      </c>
      <c r="F4910" s="327" t="str">
        <f ca="1">VLOOKUP(D4910,档案!A:C,3,FALSE)</f>
        <v>湖北开明</v>
      </c>
      <c r="G4910" s="338" t="str">
        <f ca="1">VLOOKUP(D4910,档案!A:B,2,FALSE)</f>
        <v>邮政凤凰路支行</v>
      </c>
      <c r="H4910" s="328">
        <f ca="1" t="shared" si="776"/>
        <v>45904</v>
      </c>
      <c r="I4910" s="344" t="str">
        <f ca="1" t="shared" si="777"/>
        <v>收到邮政贷款</v>
      </c>
      <c r="J4910" s="344" t="str">
        <f ca="1" t="shared" si="778"/>
        <v>借款到账</v>
      </c>
      <c r="K4910" s="345">
        <f ca="1" t="shared" si="779"/>
        <v>1500000</v>
      </c>
      <c r="L4910" s="345">
        <f ca="1" t="shared" si="780"/>
        <v>0</v>
      </c>
      <c r="M4910" s="345">
        <f ca="1" t="shared" si="781"/>
        <v>1502680.31</v>
      </c>
      <c r="N4910" s="345">
        <f ca="1" t="shared" si="782"/>
        <v>0</v>
      </c>
    </row>
    <row r="4911" ht="14.25" hidden="1" spans="1:14">
      <c r="A4911" s="334">
        <f>档案!A4910</f>
        <v>0</v>
      </c>
      <c r="B4911" s="334">
        <f ca="1" t="shared" si="775"/>
        <v>1</v>
      </c>
      <c r="D4911" s="334">
        <f ca="1" t="shared" si="783"/>
        <v>27</v>
      </c>
      <c r="E4911" s="327">
        <f ca="1" t="shared" si="784"/>
        <v>379</v>
      </c>
      <c r="F4911" s="327" t="str">
        <f ca="1">VLOOKUP(D4911,档案!A:C,3,FALSE)</f>
        <v>湖北开明</v>
      </c>
      <c r="G4911" s="338" t="str">
        <f ca="1">VLOOKUP(D4911,档案!A:B,2,FALSE)</f>
        <v>邮政凤凰路支行</v>
      </c>
      <c r="H4911" s="328">
        <f ca="1" t="shared" si="776"/>
        <v>45904</v>
      </c>
      <c r="I4911" s="344" t="str">
        <f ca="1" t="shared" si="777"/>
        <v>湖北邮政转武汉彤烨中信</v>
      </c>
      <c r="J4911" s="344" t="str">
        <f ca="1" t="shared" si="778"/>
        <v>转出他行或提现</v>
      </c>
      <c r="K4911" s="345">
        <f ca="1" t="shared" si="779"/>
        <v>0</v>
      </c>
      <c r="L4911" s="345">
        <f ca="1" t="shared" si="780"/>
        <v>1500000</v>
      </c>
      <c r="M4911" s="345">
        <f ca="1" t="shared" si="781"/>
        <v>2680.31000000006</v>
      </c>
      <c r="N4911" s="345">
        <f ca="1" t="shared" si="782"/>
        <v>0</v>
      </c>
    </row>
    <row r="4912" ht="14.25" hidden="1" spans="1:14">
      <c r="A4912" s="334">
        <f>档案!A4911</f>
        <v>0</v>
      </c>
      <c r="B4912" s="334">
        <f ca="1" t="shared" si="775"/>
        <v>1</v>
      </c>
      <c r="D4912" s="334">
        <f ca="1" t="shared" si="783"/>
        <v>27</v>
      </c>
      <c r="E4912" s="327">
        <f ca="1" t="shared" si="784"/>
        <v>380</v>
      </c>
      <c r="F4912" s="327" t="str">
        <f ca="1">VLOOKUP(D4912,档案!A:C,3,FALSE)</f>
        <v>湖北开明</v>
      </c>
      <c r="G4912" s="338" t="str">
        <f ca="1">VLOOKUP(D4912,档案!A:B,2,FALSE)</f>
        <v>邮政凤凰路支行</v>
      </c>
      <c r="H4912" s="328">
        <f ca="1" t="shared" si="776"/>
        <v>45904</v>
      </c>
      <c r="I4912" s="344" t="str">
        <f ca="1" t="shared" si="777"/>
        <v>收到湖北中行转款</v>
      </c>
      <c r="J4912" s="344" t="str">
        <f ca="1" t="shared" si="778"/>
        <v>他行转入或存现</v>
      </c>
      <c r="K4912" s="345">
        <f ca="1" t="shared" si="779"/>
        <v>1000000</v>
      </c>
      <c r="L4912" s="345">
        <f ca="1" t="shared" si="780"/>
        <v>0</v>
      </c>
      <c r="M4912" s="345">
        <f ca="1" t="shared" si="781"/>
        <v>1002680.31</v>
      </c>
      <c r="N4912" s="345">
        <f ca="1" t="shared" si="782"/>
        <v>0</v>
      </c>
    </row>
    <row r="4913" ht="14.25" hidden="1" spans="1:14">
      <c r="A4913" s="334">
        <f>档案!A4912</f>
        <v>0</v>
      </c>
      <c r="B4913" s="334">
        <f ca="1" t="shared" si="775"/>
        <v>1</v>
      </c>
      <c r="D4913" s="334">
        <f ca="1" t="shared" si="783"/>
        <v>27</v>
      </c>
      <c r="E4913" s="327">
        <f ca="1" t="shared" si="784"/>
        <v>381</v>
      </c>
      <c r="F4913" s="327" t="str">
        <f ca="1">VLOOKUP(D4913,档案!A:C,3,FALSE)</f>
        <v>湖北开明</v>
      </c>
      <c r="G4913" s="338" t="str">
        <f ca="1">VLOOKUP(D4913,档案!A:B,2,FALSE)</f>
        <v>邮政凤凰路支行</v>
      </c>
      <c r="H4913" s="328">
        <f ca="1" t="shared" si="776"/>
        <v>45904</v>
      </c>
      <c r="I4913" s="344" t="str">
        <f ca="1" t="shared" si="777"/>
        <v>收到湖北中行转款</v>
      </c>
      <c r="J4913" s="344" t="str">
        <f ca="1" t="shared" si="778"/>
        <v>他行转入或存现</v>
      </c>
      <c r="K4913" s="345">
        <f ca="1" t="shared" si="779"/>
        <v>500000</v>
      </c>
      <c r="L4913" s="345">
        <f ca="1" t="shared" si="780"/>
        <v>0</v>
      </c>
      <c r="M4913" s="345">
        <f ca="1" t="shared" si="781"/>
        <v>1502680.31</v>
      </c>
      <c r="N4913" s="345">
        <f ca="1" t="shared" si="782"/>
        <v>0</v>
      </c>
    </row>
    <row r="4914" ht="14.25" hidden="1" spans="1:14">
      <c r="A4914" s="334">
        <f>档案!A4913</f>
        <v>0</v>
      </c>
      <c r="B4914" s="334">
        <f ca="1" t="shared" si="775"/>
        <v>1</v>
      </c>
      <c r="D4914" s="334">
        <f ca="1" t="shared" si="783"/>
        <v>27</v>
      </c>
      <c r="E4914" s="327">
        <f ca="1" t="shared" si="784"/>
        <v>382</v>
      </c>
      <c r="F4914" s="327" t="str">
        <f ca="1">VLOOKUP(D4914,档案!A:C,3,FALSE)</f>
        <v>湖北开明</v>
      </c>
      <c r="G4914" s="338" t="str">
        <f ca="1">VLOOKUP(D4914,档案!A:B,2,FALSE)</f>
        <v>邮政凤凰路支行</v>
      </c>
      <c r="H4914" s="328">
        <f ca="1" t="shared" si="776"/>
        <v>45904</v>
      </c>
      <c r="I4914" s="344" t="str">
        <f ca="1" t="shared" si="777"/>
        <v>还邮政贷款</v>
      </c>
      <c r="J4914" s="344" t="str">
        <f ca="1" t="shared" si="778"/>
        <v>还借款及利息</v>
      </c>
      <c r="K4914" s="345">
        <f ca="1" t="shared" si="779"/>
        <v>0</v>
      </c>
      <c r="L4914" s="345">
        <f ca="1" t="shared" si="780"/>
        <v>1500000</v>
      </c>
      <c r="M4914" s="345">
        <f ca="1" t="shared" si="781"/>
        <v>2680.31000000006</v>
      </c>
      <c r="N4914" s="345">
        <f ca="1" t="shared" si="782"/>
        <v>0</v>
      </c>
    </row>
    <row r="4915" ht="14.25" hidden="1" spans="1:14">
      <c r="A4915" s="334">
        <f>档案!A4914</f>
        <v>0</v>
      </c>
      <c r="B4915" s="334">
        <f ca="1" t="shared" si="775"/>
        <v>1</v>
      </c>
      <c r="D4915" s="334">
        <f ca="1" t="shared" si="783"/>
        <v>27</v>
      </c>
      <c r="E4915" s="327">
        <f ca="1" t="shared" si="784"/>
        <v>383</v>
      </c>
      <c r="F4915" s="327" t="str">
        <f ca="1">VLOOKUP(D4915,档案!A:C,3,FALSE)</f>
        <v>湖北开明</v>
      </c>
      <c r="G4915" s="338" t="str">
        <f ca="1">VLOOKUP(D4915,档案!A:B,2,FALSE)</f>
        <v>邮政凤凰路支行</v>
      </c>
      <c r="H4915" s="328">
        <f ca="1" t="shared" si="776"/>
        <v>45904</v>
      </c>
      <c r="I4915" s="344" t="str">
        <f ca="1" t="shared" si="777"/>
        <v>收到邮政贷款</v>
      </c>
      <c r="J4915" s="344" t="str">
        <f ca="1" t="shared" si="778"/>
        <v>借款到账</v>
      </c>
      <c r="K4915" s="345">
        <f ca="1" t="shared" si="779"/>
        <v>1500000</v>
      </c>
      <c r="L4915" s="345">
        <f ca="1" t="shared" si="780"/>
        <v>0</v>
      </c>
      <c r="M4915" s="345">
        <f ca="1" t="shared" si="781"/>
        <v>1502680.31</v>
      </c>
      <c r="N4915" s="345">
        <f ca="1" t="shared" si="782"/>
        <v>0</v>
      </c>
    </row>
    <row r="4916" ht="14.25" hidden="1" spans="1:14">
      <c r="A4916" s="334">
        <f>档案!A4915</f>
        <v>0</v>
      </c>
      <c r="B4916" s="334">
        <f ca="1" t="shared" si="775"/>
        <v>1</v>
      </c>
      <c r="D4916" s="334">
        <f ca="1" t="shared" si="783"/>
        <v>27</v>
      </c>
      <c r="E4916" s="327">
        <f ca="1" t="shared" si="784"/>
        <v>384</v>
      </c>
      <c r="F4916" s="327" t="str">
        <f ca="1">VLOOKUP(D4916,档案!A:C,3,FALSE)</f>
        <v>湖北开明</v>
      </c>
      <c r="G4916" s="338" t="str">
        <f ca="1">VLOOKUP(D4916,档案!A:B,2,FALSE)</f>
        <v>邮政凤凰路支行</v>
      </c>
      <c r="H4916" s="328">
        <f ca="1" t="shared" si="776"/>
        <v>45904</v>
      </c>
      <c r="I4916" s="344" t="str">
        <f ca="1" t="shared" si="777"/>
        <v>湖北邮政转武汉彤烨中信</v>
      </c>
      <c r="J4916" s="344" t="str">
        <f ca="1" t="shared" si="778"/>
        <v>转出他行或提现</v>
      </c>
      <c r="K4916" s="345">
        <f ca="1" t="shared" si="779"/>
        <v>0</v>
      </c>
      <c r="L4916" s="345">
        <f ca="1" t="shared" si="780"/>
        <v>750000</v>
      </c>
      <c r="M4916" s="345">
        <f ca="1" t="shared" si="781"/>
        <v>752680.31</v>
      </c>
      <c r="N4916" s="345">
        <f ca="1" t="shared" si="782"/>
        <v>0</v>
      </c>
    </row>
    <row r="4917" ht="14.25" hidden="1" spans="1:14">
      <c r="A4917" s="334">
        <f>档案!A4916</f>
        <v>0</v>
      </c>
      <c r="B4917" s="334">
        <f ca="1" t="shared" si="775"/>
        <v>1</v>
      </c>
      <c r="D4917" s="334">
        <f ca="1" t="shared" si="783"/>
        <v>27</v>
      </c>
      <c r="E4917" s="327">
        <f ca="1" t="shared" si="784"/>
        <v>385</v>
      </c>
      <c r="F4917" s="327" t="str">
        <f ca="1">VLOOKUP(D4917,档案!A:C,3,FALSE)</f>
        <v>湖北开明</v>
      </c>
      <c r="G4917" s="338" t="str">
        <f ca="1">VLOOKUP(D4917,档案!A:B,2,FALSE)</f>
        <v>邮政凤凰路支行</v>
      </c>
      <c r="H4917" s="328">
        <f ca="1" t="shared" si="776"/>
        <v>45904</v>
      </c>
      <c r="I4917" s="344" t="str">
        <f ca="1" t="shared" si="777"/>
        <v>湖北邮政转武汉彤烨中信</v>
      </c>
      <c r="J4917" s="344" t="str">
        <f ca="1" t="shared" si="778"/>
        <v>转出他行或提现</v>
      </c>
      <c r="K4917" s="345">
        <f ca="1" t="shared" si="779"/>
        <v>0</v>
      </c>
      <c r="L4917" s="345">
        <f ca="1" t="shared" si="780"/>
        <v>750000</v>
      </c>
      <c r="M4917" s="345">
        <f ca="1" t="shared" si="781"/>
        <v>2680.31000000006</v>
      </c>
      <c r="N4917" s="345">
        <f ca="1" t="shared" si="782"/>
        <v>0</v>
      </c>
    </row>
    <row r="4918" ht="14.25" hidden="1" spans="1:14">
      <c r="A4918" s="334">
        <f>档案!A4917</f>
        <v>0</v>
      </c>
      <c r="B4918" s="334">
        <f ca="1" t="shared" si="775"/>
        <v>1</v>
      </c>
      <c r="D4918" s="334">
        <f ca="1" t="shared" si="783"/>
        <v>27</v>
      </c>
      <c r="E4918" s="327">
        <f ca="1" t="shared" si="784"/>
        <v>386</v>
      </c>
      <c r="F4918" s="327" t="str">
        <f ca="1">VLOOKUP(D4918,档案!A:C,3,FALSE)</f>
        <v>湖北开明</v>
      </c>
      <c r="G4918" s="338" t="str">
        <f ca="1">VLOOKUP(D4918,档案!A:B,2,FALSE)</f>
        <v>邮政凤凰路支行</v>
      </c>
      <c r="H4918" s="328">
        <f ca="1" t="shared" si="776"/>
        <v>45905</v>
      </c>
      <c r="I4918" s="344" t="str">
        <f ca="1" t="shared" si="777"/>
        <v>收到湖北岚丹转款</v>
      </c>
      <c r="J4918" s="344" t="str">
        <f ca="1" t="shared" si="778"/>
        <v>他行转入或存现</v>
      </c>
      <c r="K4918" s="345">
        <f ca="1" t="shared" si="779"/>
        <v>1000000</v>
      </c>
      <c r="L4918" s="345">
        <f ca="1" t="shared" si="780"/>
        <v>0</v>
      </c>
      <c r="M4918" s="345">
        <f ca="1" t="shared" si="781"/>
        <v>1002680.31</v>
      </c>
      <c r="N4918" s="345">
        <f ca="1" t="shared" si="782"/>
        <v>0</v>
      </c>
    </row>
    <row r="4919" ht="14.25" hidden="1" spans="1:14">
      <c r="A4919" s="334">
        <f>档案!A4918</f>
        <v>0</v>
      </c>
      <c r="B4919" s="334">
        <f ca="1" t="shared" si="775"/>
        <v>1</v>
      </c>
      <c r="D4919" s="334">
        <f ca="1" t="shared" si="783"/>
        <v>27</v>
      </c>
      <c r="E4919" s="327">
        <f ca="1" t="shared" si="784"/>
        <v>387</v>
      </c>
      <c r="F4919" s="327" t="str">
        <f ca="1">VLOOKUP(D4919,档案!A:C,3,FALSE)</f>
        <v>湖北开明</v>
      </c>
      <c r="G4919" s="338" t="str">
        <f ca="1">VLOOKUP(D4919,档案!A:B,2,FALSE)</f>
        <v>邮政凤凰路支行</v>
      </c>
      <c r="H4919" s="328">
        <f ca="1" t="shared" si="776"/>
        <v>45905</v>
      </c>
      <c r="I4919" s="344" t="str">
        <f ca="1" t="shared" si="777"/>
        <v>还邮政贷款</v>
      </c>
      <c r="J4919" s="344" t="str">
        <f ca="1" t="shared" si="778"/>
        <v>还借款及利息</v>
      </c>
      <c r="K4919" s="345">
        <f ca="1" t="shared" si="779"/>
        <v>0</v>
      </c>
      <c r="L4919" s="345">
        <f ca="1" t="shared" si="780"/>
        <v>500000</v>
      </c>
      <c r="M4919" s="345">
        <f ca="1" t="shared" si="781"/>
        <v>502680.31</v>
      </c>
      <c r="N4919" s="345">
        <f ca="1" t="shared" si="782"/>
        <v>0</v>
      </c>
    </row>
    <row r="4920" ht="14.25" hidden="1" spans="1:14">
      <c r="A4920" s="334">
        <f>档案!A4919</f>
        <v>0</v>
      </c>
      <c r="B4920" s="334">
        <f ca="1" t="shared" si="775"/>
        <v>1</v>
      </c>
      <c r="D4920" s="334">
        <f ca="1" t="shared" si="783"/>
        <v>27</v>
      </c>
      <c r="E4920" s="327">
        <f ca="1" t="shared" si="784"/>
        <v>388</v>
      </c>
      <c r="F4920" s="327" t="str">
        <f ca="1">VLOOKUP(D4920,档案!A:C,3,FALSE)</f>
        <v>湖北开明</v>
      </c>
      <c r="G4920" s="338" t="str">
        <f ca="1">VLOOKUP(D4920,档案!A:B,2,FALSE)</f>
        <v>邮政凤凰路支行</v>
      </c>
      <c r="H4920" s="328">
        <f ca="1" t="shared" si="776"/>
        <v>45905</v>
      </c>
      <c r="I4920" s="344" t="str">
        <f ca="1" t="shared" si="777"/>
        <v>还邮政贷款</v>
      </c>
      <c r="J4920" s="344" t="str">
        <f ca="1" t="shared" si="778"/>
        <v>还借款及利息</v>
      </c>
      <c r="K4920" s="345">
        <f ca="1" t="shared" si="779"/>
        <v>0</v>
      </c>
      <c r="L4920" s="345">
        <f ca="1" t="shared" si="780"/>
        <v>500000</v>
      </c>
      <c r="M4920" s="345">
        <f ca="1" t="shared" si="781"/>
        <v>2680.31000000006</v>
      </c>
      <c r="N4920" s="345">
        <f ca="1" t="shared" si="782"/>
        <v>0</v>
      </c>
    </row>
    <row r="4921" ht="14.25" hidden="1" spans="1:14">
      <c r="A4921" s="334">
        <f>档案!A4920</f>
        <v>0</v>
      </c>
      <c r="B4921" s="334">
        <f ca="1" t="shared" si="775"/>
        <v>1</v>
      </c>
      <c r="D4921" s="334">
        <f ca="1" t="shared" si="783"/>
        <v>27</v>
      </c>
      <c r="E4921" s="327">
        <f ca="1" t="shared" si="784"/>
        <v>389</v>
      </c>
      <c r="F4921" s="327" t="str">
        <f ca="1">VLOOKUP(D4921,档案!A:C,3,FALSE)</f>
        <v>湖北开明</v>
      </c>
      <c r="G4921" s="338" t="str">
        <f ca="1">VLOOKUP(D4921,档案!A:B,2,FALSE)</f>
        <v>邮政凤凰路支行</v>
      </c>
      <c r="H4921" s="328">
        <f ca="1" t="shared" si="776"/>
        <v>45905</v>
      </c>
      <c r="I4921" s="344" t="str">
        <f ca="1" t="shared" si="777"/>
        <v>收到邮政贷款</v>
      </c>
      <c r="J4921" s="344" t="str">
        <f ca="1" t="shared" si="778"/>
        <v>借款到账</v>
      </c>
      <c r="K4921" s="345">
        <f ca="1" t="shared" si="779"/>
        <v>500000</v>
      </c>
      <c r="L4921" s="345">
        <f ca="1" t="shared" si="780"/>
        <v>0</v>
      </c>
      <c r="M4921" s="345">
        <f ca="1" t="shared" si="781"/>
        <v>502680.31</v>
      </c>
      <c r="N4921" s="345">
        <f ca="1" t="shared" si="782"/>
        <v>0</v>
      </c>
    </row>
    <row r="4922" ht="14.25" hidden="1" spans="1:14">
      <c r="A4922" s="334">
        <f>档案!A4921</f>
        <v>0</v>
      </c>
      <c r="B4922" s="334">
        <f ca="1" t="shared" si="775"/>
        <v>1</v>
      </c>
      <c r="D4922" s="334">
        <f ca="1" t="shared" si="783"/>
        <v>27</v>
      </c>
      <c r="E4922" s="327">
        <f ca="1" t="shared" si="784"/>
        <v>390</v>
      </c>
      <c r="F4922" s="327" t="str">
        <f ca="1">VLOOKUP(D4922,档案!A:C,3,FALSE)</f>
        <v>湖北开明</v>
      </c>
      <c r="G4922" s="338" t="str">
        <f ca="1">VLOOKUP(D4922,档案!A:B,2,FALSE)</f>
        <v>邮政凤凰路支行</v>
      </c>
      <c r="H4922" s="328">
        <f ca="1" t="shared" si="776"/>
        <v>45905</v>
      </c>
      <c r="I4922" s="344" t="str">
        <f ca="1" t="shared" si="777"/>
        <v>收到邮政贷款</v>
      </c>
      <c r="J4922" s="344" t="str">
        <f ca="1" t="shared" si="778"/>
        <v>借款到账</v>
      </c>
      <c r="K4922" s="345">
        <f ca="1" t="shared" si="779"/>
        <v>500000</v>
      </c>
      <c r="L4922" s="345">
        <f ca="1" t="shared" si="780"/>
        <v>0</v>
      </c>
      <c r="M4922" s="345">
        <f ca="1" t="shared" si="781"/>
        <v>1002680.31</v>
      </c>
      <c r="N4922" s="345">
        <f ca="1" t="shared" si="782"/>
        <v>0</v>
      </c>
    </row>
    <row r="4923" ht="14.25" hidden="1" spans="1:14">
      <c r="A4923" s="334">
        <f>档案!A4922</f>
        <v>0</v>
      </c>
      <c r="B4923" s="334">
        <f ca="1" t="shared" si="775"/>
        <v>1</v>
      </c>
      <c r="D4923" s="334">
        <f ca="1" t="shared" si="783"/>
        <v>27</v>
      </c>
      <c r="E4923" s="327">
        <f ca="1" t="shared" si="784"/>
        <v>391</v>
      </c>
      <c r="F4923" s="327" t="str">
        <f ca="1">VLOOKUP(D4923,档案!A:C,3,FALSE)</f>
        <v>湖北开明</v>
      </c>
      <c r="G4923" s="338" t="str">
        <f ca="1">VLOOKUP(D4923,档案!A:B,2,FALSE)</f>
        <v>邮政凤凰路支行</v>
      </c>
      <c r="H4923" s="328">
        <f ca="1" t="shared" si="776"/>
        <v>45905</v>
      </c>
      <c r="I4923" s="344" t="str">
        <f ca="1" t="shared" si="777"/>
        <v>湖北邮政转武汉彤烨中信</v>
      </c>
      <c r="J4923" s="344" t="str">
        <f ca="1" t="shared" si="778"/>
        <v>转出他行或提现</v>
      </c>
      <c r="K4923" s="345">
        <f ca="1" t="shared" si="779"/>
        <v>0</v>
      </c>
      <c r="L4923" s="345">
        <f ca="1" t="shared" si="780"/>
        <v>500000</v>
      </c>
      <c r="M4923" s="345">
        <f ca="1" t="shared" si="781"/>
        <v>502680.31</v>
      </c>
      <c r="N4923" s="345">
        <f ca="1" t="shared" si="782"/>
        <v>0</v>
      </c>
    </row>
    <row r="4924" ht="14.25" hidden="1" spans="1:14">
      <c r="A4924" s="334">
        <f>档案!A4923</f>
        <v>0</v>
      </c>
      <c r="B4924" s="334">
        <f ca="1" t="shared" si="775"/>
        <v>1</v>
      </c>
      <c r="D4924" s="334">
        <f ca="1" t="shared" si="783"/>
        <v>27</v>
      </c>
      <c r="E4924" s="327">
        <f ca="1" t="shared" si="784"/>
        <v>392</v>
      </c>
      <c r="F4924" s="327" t="str">
        <f ca="1">VLOOKUP(D4924,档案!A:C,3,FALSE)</f>
        <v>湖北开明</v>
      </c>
      <c r="G4924" s="338" t="str">
        <f ca="1">VLOOKUP(D4924,档案!A:B,2,FALSE)</f>
        <v>邮政凤凰路支行</v>
      </c>
      <c r="H4924" s="328">
        <f ca="1" t="shared" si="776"/>
        <v>45908</v>
      </c>
      <c r="I4924" s="344" t="str">
        <f ca="1" t="shared" si="777"/>
        <v>湖北邮政转武汉农商行</v>
      </c>
      <c r="J4924" s="344" t="str">
        <f ca="1" t="shared" si="778"/>
        <v>转出他行或提现</v>
      </c>
      <c r="K4924" s="345">
        <f ca="1" t="shared" si="779"/>
        <v>0</v>
      </c>
      <c r="L4924" s="345">
        <f ca="1" t="shared" si="780"/>
        <v>502000</v>
      </c>
      <c r="M4924" s="345">
        <f ca="1" t="shared" si="781"/>
        <v>680.310000000056</v>
      </c>
      <c r="N4924" s="345">
        <f ca="1" t="shared" si="782"/>
        <v>0</v>
      </c>
    </row>
    <row r="4925" ht="14.25" hidden="1" spans="1:14">
      <c r="A4925" s="334">
        <f>档案!A4924</f>
        <v>0</v>
      </c>
      <c r="B4925" s="334">
        <f ca="1" t="shared" si="775"/>
        <v>1</v>
      </c>
      <c r="D4925" s="334">
        <f ca="1" t="shared" si="783"/>
        <v>27</v>
      </c>
      <c r="E4925" s="327">
        <f ca="1" t="shared" si="784"/>
        <v>393</v>
      </c>
      <c r="F4925" s="327" t="str">
        <f ca="1">VLOOKUP(D4925,档案!A:C,3,FALSE)</f>
        <v>湖北开明</v>
      </c>
      <c r="G4925" s="338" t="str">
        <f ca="1">VLOOKUP(D4925,档案!A:B,2,FALSE)</f>
        <v>邮政凤凰路支行</v>
      </c>
      <c r="H4925" s="328">
        <f ca="1" t="shared" si="776"/>
        <v>45919</v>
      </c>
      <c r="I4925" s="344" t="str">
        <f ca="1" t="shared" si="777"/>
        <v>收到湖北岚丹转款</v>
      </c>
      <c r="J4925" s="344" t="str">
        <f ca="1" t="shared" si="778"/>
        <v>他行转入或存现</v>
      </c>
      <c r="K4925" s="345">
        <f ca="1" t="shared" si="779"/>
        <v>50000</v>
      </c>
      <c r="L4925" s="345">
        <f ca="1" t="shared" si="780"/>
        <v>0</v>
      </c>
      <c r="M4925" s="345">
        <f ca="1" t="shared" si="781"/>
        <v>50680.3100000001</v>
      </c>
      <c r="N4925" s="345">
        <f ca="1" t="shared" si="782"/>
        <v>0</v>
      </c>
    </row>
    <row r="4926" ht="14.25" hidden="1" spans="1:14">
      <c r="A4926" s="334">
        <f>档案!A4925</f>
        <v>0</v>
      </c>
      <c r="B4926" s="334">
        <f ca="1" t="shared" si="775"/>
        <v>1</v>
      </c>
      <c r="D4926" s="334">
        <f ca="1" t="shared" si="783"/>
        <v>27</v>
      </c>
      <c r="E4926" s="327">
        <f ca="1" t="shared" si="784"/>
        <v>394</v>
      </c>
      <c r="F4926" s="327" t="str">
        <f ca="1">VLOOKUP(D4926,档案!A:C,3,FALSE)</f>
        <v>湖北开明</v>
      </c>
      <c r="G4926" s="338" t="str">
        <f ca="1">VLOOKUP(D4926,档案!A:B,2,FALSE)</f>
        <v>邮政凤凰路支行</v>
      </c>
      <c r="H4926" s="328">
        <f ca="1" t="shared" si="776"/>
        <v>45919</v>
      </c>
      <c r="I4926" s="344" t="str">
        <f ca="1" t="shared" si="777"/>
        <v>收到武汉霖磐实业有限公司转来贷款</v>
      </c>
      <c r="J4926" s="344" t="str">
        <f ca="1" t="shared" si="778"/>
        <v>借款到账</v>
      </c>
      <c r="K4926" s="345">
        <f ca="1" t="shared" si="779"/>
        <v>5000000</v>
      </c>
      <c r="L4926" s="345">
        <f ca="1" t="shared" si="780"/>
        <v>0</v>
      </c>
      <c r="M4926" s="345">
        <f ca="1" t="shared" si="781"/>
        <v>5050680.31</v>
      </c>
      <c r="N4926" s="345">
        <f ca="1" t="shared" si="782"/>
        <v>0</v>
      </c>
    </row>
    <row r="4927" ht="14.25" hidden="1" spans="1:14">
      <c r="A4927" s="334">
        <f>档案!A4926</f>
        <v>0</v>
      </c>
      <c r="B4927" s="334">
        <f ca="1" t="shared" si="775"/>
        <v>1</v>
      </c>
      <c r="D4927" s="334">
        <f ca="1" t="shared" si="783"/>
        <v>27</v>
      </c>
      <c r="E4927" s="327">
        <f ca="1" t="shared" si="784"/>
        <v>395</v>
      </c>
      <c r="F4927" s="327" t="str">
        <f ca="1">VLOOKUP(D4927,档案!A:C,3,FALSE)</f>
        <v>湖北开明</v>
      </c>
      <c r="G4927" s="338" t="str">
        <f ca="1">VLOOKUP(D4927,档案!A:B,2,FALSE)</f>
        <v>邮政凤凰路支行</v>
      </c>
      <c r="H4927" s="328">
        <f ca="1" t="shared" si="776"/>
        <v>45919</v>
      </c>
      <c r="I4927" s="344" t="str">
        <f ca="1" t="shared" si="777"/>
        <v>转武汉农商行</v>
      </c>
      <c r="J4927" s="344" t="str">
        <f ca="1" t="shared" si="778"/>
        <v>转出他行或提现</v>
      </c>
      <c r="K4927" s="345">
        <f ca="1" t="shared" si="779"/>
        <v>0</v>
      </c>
      <c r="L4927" s="345">
        <f ca="1" t="shared" si="780"/>
        <v>2000000</v>
      </c>
      <c r="M4927" s="345">
        <f ca="1" t="shared" si="781"/>
        <v>3050680.31</v>
      </c>
      <c r="N4927" s="345">
        <f ca="1" t="shared" si="782"/>
        <v>0</v>
      </c>
    </row>
    <row r="4928" ht="14.25" hidden="1" spans="1:14">
      <c r="A4928" s="334">
        <f>档案!A4927</f>
        <v>0</v>
      </c>
      <c r="B4928" s="334">
        <f ca="1" t="shared" si="775"/>
        <v>1</v>
      </c>
      <c r="D4928" s="334">
        <f ca="1" t="shared" si="783"/>
        <v>27</v>
      </c>
      <c r="E4928" s="327">
        <f ca="1" t="shared" si="784"/>
        <v>396</v>
      </c>
      <c r="F4928" s="327" t="str">
        <f ca="1">VLOOKUP(D4928,档案!A:C,3,FALSE)</f>
        <v>湖北开明</v>
      </c>
      <c r="G4928" s="338" t="str">
        <f ca="1">VLOOKUP(D4928,档案!A:B,2,FALSE)</f>
        <v>邮政凤凰路支行</v>
      </c>
      <c r="H4928" s="328">
        <f ca="1" t="shared" si="776"/>
        <v>45919</v>
      </c>
      <c r="I4928" s="344" t="str">
        <f ca="1" t="shared" si="777"/>
        <v>转武汉农商行</v>
      </c>
      <c r="J4928" s="344" t="str">
        <f ca="1" t="shared" si="778"/>
        <v>转出他行或提现</v>
      </c>
      <c r="K4928" s="345">
        <f ca="1" t="shared" si="779"/>
        <v>0</v>
      </c>
      <c r="L4928" s="345">
        <f ca="1" t="shared" si="780"/>
        <v>3000000</v>
      </c>
      <c r="M4928" s="345">
        <f ca="1" t="shared" si="781"/>
        <v>50680.3100000005</v>
      </c>
      <c r="N4928" s="345">
        <f ca="1" t="shared" si="782"/>
        <v>0</v>
      </c>
    </row>
    <row r="4929" ht="14.25" hidden="1" spans="1:14">
      <c r="A4929" s="334">
        <f>档案!A4928</f>
        <v>0</v>
      </c>
      <c r="B4929" s="334">
        <f ca="1" t="shared" si="775"/>
        <v>1</v>
      </c>
      <c r="D4929" s="334">
        <f ca="1" t="shared" si="783"/>
        <v>27</v>
      </c>
      <c r="E4929" s="327">
        <f ca="1" t="shared" si="784"/>
        <v>397</v>
      </c>
      <c r="F4929" s="327" t="str">
        <f ca="1">VLOOKUP(D4929,档案!A:C,3,FALSE)</f>
        <v>湖北开明</v>
      </c>
      <c r="G4929" s="338" t="str">
        <f ca="1">VLOOKUP(D4929,档案!A:B,2,FALSE)</f>
        <v>邮政凤凰路支行</v>
      </c>
      <c r="H4929" s="328">
        <f ca="1" t="shared" si="776"/>
        <v>45920</v>
      </c>
      <c r="I4929" s="344" t="str">
        <f ca="1" t="shared" si="777"/>
        <v>还贷款利息</v>
      </c>
      <c r="J4929" s="344" t="str">
        <f ca="1" t="shared" si="778"/>
        <v>还借款及利息</v>
      </c>
      <c r="K4929" s="345">
        <f ca="1" t="shared" si="779"/>
        <v>0</v>
      </c>
      <c r="L4929" s="345">
        <f ca="1" t="shared" si="780"/>
        <v>41576.38</v>
      </c>
      <c r="M4929" s="345">
        <f ca="1" t="shared" si="781"/>
        <v>9103.93000000052</v>
      </c>
      <c r="N4929" s="345">
        <f ca="1" t="shared" si="782"/>
        <v>0</v>
      </c>
    </row>
    <row r="4930" ht="14.25" hidden="1" spans="1:14">
      <c r="A4930" s="334">
        <f>档案!A4929</f>
        <v>0</v>
      </c>
      <c r="B4930" s="334">
        <f ca="1" t="shared" si="775"/>
        <v>1</v>
      </c>
      <c r="D4930" s="334">
        <f ca="1" t="shared" si="783"/>
        <v>27</v>
      </c>
      <c r="E4930" s="327">
        <f ca="1" t="shared" si="784"/>
        <v>398</v>
      </c>
      <c r="F4930" s="327" t="str">
        <f ca="1">VLOOKUP(D4930,档案!A:C,3,FALSE)</f>
        <v>湖北开明</v>
      </c>
      <c r="G4930" s="338" t="str">
        <f ca="1">VLOOKUP(D4930,档案!A:B,2,FALSE)</f>
        <v>邮政凤凰路支行</v>
      </c>
      <c r="H4930" s="328">
        <f ca="1" t="shared" si="776"/>
        <v>45921</v>
      </c>
      <c r="I4930" s="344" t="str">
        <f ca="1" t="shared" si="777"/>
        <v>银行结息收入</v>
      </c>
      <c r="J4930" s="344" t="str">
        <f ca="1" t="shared" si="778"/>
        <v>其他收款</v>
      </c>
      <c r="K4930" s="345">
        <f ca="1" t="shared" si="779"/>
        <v>11.31</v>
      </c>
      <c r="L4930" s="345">
        <f ca="1" t="shared" si="780"/>
        <v>0</v>
      </c>
      <c r="M4930" s="345">
        <f ca="1" t="shared" si="781"/>
        <v>9115.24000000052</v>
      </c>
      <c r="N4930" s="345">
        <f ca="1" t="shared" si="782"/>
        <v>0</v>
      </c>
    </row>
    <row r="4931" ht="14.25" hidden="1" spans="1:14">
      <c r="A4931" s="334">
        <f>档案!A4930</f>
        <v>0</v>
      </c>
      <c r="B4931" s="334">
        <f ca="1" t="shared" ref="B4931:B4994" si="785">COUNTA(INDIRECT("'"&amp;A4931&amp;"'!a:a"))</f>
        <v>1</v>
      </c>
      <c r="D4931" s="334">
        <f ca="1" t="shared" si="783"/>
        <v>27</v>
      </c>
      <c r="E4931" s="327">
        <f ca="1" t="shared" si="784"/>
        <v>399</v>
      </c>
      <c r="F4931" s="327" t="str">
        <f ca="1">VLOOKUP(D4931,档案!A:C,3,FALSE)</f>
        <v>湖北开明</v>
      </c>
      <c r="G4931" s="338" t="str">
        <f ca="1">VLOOKUP(D4931,档案!A:B,2,FALSE)</f>
        <v>邮政凤凰路支行</v>
      </c>
      <c r="H4931" s="328">
        <f ca="1" t="shared" ref="H4931:H4994" si="786">INDEX(INDIRECT("'"&amp;$D4931&amp;"'!A:g"),$E4931,COLUMN()-7)</f>
        <v>45924</v>
      </c>
      <c r="I4931" s="344" t="str">
        <f ca="1" t="shared" ref="I4931:I4994" si="787">INDEX(INDIRECT("'"&amp;$D4931&amp;"'!A:g"),$E4931,COLUMN()-7)</f>
        <v>收到武汉彤烨工行转款</v>
      </c>
      <c r="J4931" s="344" t="str">
        <f ca="1" t="shared" ref="J4931:J4994" si="788">INDEX(INDIRECT("'"&amp;$D4931&amp;"'!A:g"),$E4931,COLUMN()-7)</f>
        <v>他行转入或存现</v>
      </c>
      <c r="K4931" s="345">
        <f ca="1" t="shared" ref="K4931:K4994" si="789">INDEX(INDIRECT("'"&amp;$D4931&amp;"'!A:g"),$E4931,COLUMN()-7)</f>
        <v>1000000</v>
      </c>
      <c r="L4931" s="345">
        <f ca="1" t="shared" ref="L4931:L4994" si="790">INDEX(INDIRECT("'"&amp;$D4931&amp;"'!A:g"),$E4931,COLUMN()-7)</f>
        <v>0</v>
      </c>
      <c r="M4931" s="345">
        <f ca="1" t="shared" ref="M4931:M4994" si="791">INDEX(INDIRECT("'"&amp;$D4931&amp;"'!A:g"),$E4931,COLUMN()-7)</f>
        <v>1009115.24</v>
      </c>
      <c r="N4931" s="345">
        <f ca="1" t="shared" ref="N4931:N4994" si="792">INDEX(INDIRECT("'"&amp;$D4931&amp;"'!A:g"),$E4931,COLUMN()-7)</f>
        <v>0</v>
      </c>
    </row>
    <row r="4932" ht="14.25" hidden="1" spans="1:14">
      <c r="A4932" s="334">
        <f>档案!A4931</f>
        <v>0</v>
      </c>
      <c r="B4932" s="334">
        <f ca="1" t="shared" si="785"/>
        <v>1</v>
      </c>
      <c r="D4932" s="334">
        <f ca="1" t="shared" ref="D4932:D4995" si="793">IF(E4931&gt;=VLOOKUP(D4931,A:B,2,FALSE),D4931+1,D4931)</f>
        <v>27</v>
      </c>
      <c r="E4932" s="327">
        <f ca="1" t="shared" ref="E4932:E4995" si="794">IF(E4931&gt;=VLOOKUP(D4931,A:B,2,FALSE),3,E4931+1)</f>
        <v>400</v>
      </c>
      <c r="F4932" s="327" t="str">
        <f ca="1">VLOOKUP(D4932,档案!A:C,3,FALSE)</f>
        <v>湖北开明</v>
      </c>
      <c r="G4932" s="338" t="str">
        <f ca="1">VLOOKUP(D4932,档案!A:B,2,FALSE)</f>
        <v>邮政凤凰路支行</v>
      </c>
      <c r="H4932" s="328">
        <f ca="1" t="shared" si="786"/>
        <v>45924</v>
      </c>
      <c r="I4932" s="344" t="str">
        <f ca="1" t="shared" si="787"/>
        <v>收到武汉彤烨工行转款</v>
      </c>
      <c r="J4932" s="344" t="str">
        <f ca="1" t="shared" si="788"/>
        <v>他行转入或存现</v>
      </c>
      <c r="K4932" s="345">
        <f ca="1" t="shared" si="789"/>
        <v>1000000</v>
      </c>
      <c r="L4932" s="345">
        <f ca="1" t="shared" si="790"/>
        <v>0</v>
      </c>
      <c r="M4932" s="345">
        <f ca="1" t="shared" si="791"/>
        <v>2009115.24</v>
      </c>
      <c r="N4932" s="345">
        <f ca="1" t="shared" si="792"/>
        <v>0</v>
      </c>
    </row>
    <row r="4933" ht="14.25" hidden="1" spans="1:14">
      <c r="A4933" s="334">
        <f>档案!A4932</f>
        <v>0</v>
      </c>
      <c r="B4933" s="334">
        <f ca="1" t="shared" si="785"/>
        <v>1</v>
      </c>
      <c r="D4933" s="334">
        <f ca="1" t="shared" si="793"/>
        <v>27</v>
      </c>
      <c r="E4933" s="327">
        <f ca="1" t="shared" si="794"/>
        <v>401</v>
      </c>
      <c r="F4933" s="327" t="str">
        <f ca="1">VLOOKUP(D4933,档案!A:C,3,FALSE)</f>
        <v>湖北开明</v>
      </c>
      <c r="G4933" s="338" t="str">
        <f ca="1">VLOOKUP(D4933,档案!A:B,2,FALSE)</f>
        <v>邮政凤凰路支行</v>
      </c>
      <c r="H4933" s="328">
        <f ca="1" t="shared" si="786"/>
        <v>45924</v>
      </c>
      <c r="I4933" s="344" t="str">
        <f ca="1" t="shared" si="787"/>
        <v>收到武汉彤烨工行转款</v>
      </c>
      <c r="J4933" s="344" t="str">
        <f ca="1" t="shared" si="788"/>
        <v>他行转入或存现</v>
      </c>
      <c r="K4933" s="345">
        <f ca="1" t="shared" si="789"/>
        <v>1000000</v>
      </c>
      <c r="L4933" s="345">
        <f ca="1" t="shared" si="790"/>
        <v>0</v>
      </c>
      <c r="M4933" s="345">
        <f ca="1" t="shared" si="791"/>
        <v>3009115.24</v>
      </c>
      <c r="N4933" s="345">
        <f ca="1" t="shared" si="792"/>
        <v>0</v>
      </c>
    </row>
    <row r="4934" ht="14.25" hidden="1" spans="1:14">
      <c r="A4934" s="334">
        <f>档案!A4933</f>
        <v>0</v>
      </c>
      <c r="B4934" s="334">
        <f ca="1" t="shared" si="785"/>
        <v>1</v>
      </c>
      <c r="D4934" s="334">
        <f ca="1" t="shared" si="793"/>
        <v>27</v>
      </c>
      <c r="E4934" s="327">
        <f ca="1" t="shared" si="794"/>
        <v>402</v>
      </c>
      <c r="F4934" s="327" t="str">
        <f ca="1">VLOOKUP(D4934,档案!A:C,3,FALSE)</f>
        <v>湖北开明</v>
      </c>
      <c r="G4934" s="338" t="str">
        <f ca="1">VLOOKUP(D4934,档案!A:B,2,FALSE)</f>
        <v>邮政凤凰路支行</v>
      </c>
      <c r="H4934" s="328">
        <f ca="1" t="shared" si="786"/>
        <v>45924</v>
      </c>
      <c r="I4934" s="344" t="str">
        <f ca="1" t="shared" si="787"/>
        <v>收到武汉彤烨工行转款</v>
      </c>
      <c r="J4934" s="344" t="str">
        <f ca="1" t="shared" si="788"/>
        <v>他行转入或存现</v>
      </c>
      <c r="K4934" s="345">
        <f ca="1" t="shared" si="789"/>
        <v>1000000</v>
      </c>
      <c r="L4934" s="345">
        <f ca="1" t="shared" si="790"/>
        <v>0</v>
      </c>
      <c r="M4934" s="345">
        <f ca="1" t="shared" si="791"/>
        <v>4009115.24</v>
      </c>
      <c r="N4934" s="345">
        <f ca="1" t="shared" si="792"/>
        <v>0</v>
      </c>
    </row>
    <row r="4935" ht="14.25" hidden="1" spans="1:14">
      <c r="A4935" s="334">
        <f>档案!A4934</f>
        <v>0</v>
      </c>
      <c r="B4935" s="334">
        <f ca="1" t="shared" si="785"/>
        <v>1</v>
      </c>
      <c r="D4935" s="334">
        <f ca="1" t="shared" si="793"/>
        <v>27</v>
      </c>
      <c r="E4935" s="327">
        <f ca="1" t="shared" si="794"/>
        <v>403</v>
      </c>
      <c r="F4935" s="327" t="str">
        <f ca="1">VLOOKUP(D4935,档案!A:C,3,FALSE)</f>
        <v>湖北开明</v>
      </c>
      <c r="G4935" s="338" t="str">
        <f ca="1">VLOOKUP(D4935,档案!A:B,2,FALSE)</f>
        <v>邮政凤凰路支行</v>
      </c>
      <c r="H4935" s="328">
        <f ca="1" t="shared" si="786"/>
        <v>45924</v>
      </c>
      <c r="I4935" s="344" t="str">
        <f ca="1" t="shared" si="787"/>
        <v>收到武汉彤烨工行转款</v>
      </c>
      <c r="J4935" s="344" t="str">
        <f ca="1" t="shared" si="788"/>
        <v>他行转入或存现</v>
      </c>
      <c r="K4935" s="345">
        <f ca="1" t="shared" si="789"/>
        <v>1000000</v>
      </c>
      <c r="L4935" s="345">
        <f ca="1" t="shared" si="790"/>
        <v>0</v>
      </c>
      <c r="M4935" s="345">
        <f ca="1" t="shared" si="791"/>
        <v>5009115.24</v>
      </c>
      <c r="N4935" s="345">
        <f ca="1" t="shared" si="792"/>
        <v>0</v>
      </c>
    </row>
    <row r="4936" ht="14.25" hidden="1" spans="1:14">
      <c r="A4936" s="334">
        <f>档案!A4935</f>
        <v>0</v>
      </c>
      <c r="B4936" s="334">
        <f ca="1" t="shared" si="785"/>
        <v>1</v>
      </c>
      <c r="D4936" s="334">
        <f ca="1" t="shared" si="793"/>
        <v>27</v>
      </c>
      <c r="E4936" s="327">
        <f ca="1" t="shared" si="794"/>
        <v>404</v>
      </c>
      <c r="F4936" s="327" t="str">
        <f ca="1">VLOOKUP(D4936,档案!A:C,3,FALSE)</f>
        <v>湖北开明</v>
      </c>
      <c r="G4936" s="338" t="str">
        <f ca="1">VLOOKUP(D4936,档案!A:B,2,FALSE)</f>
        <v>邮政凤凰路支行</v>
      </c>
      <c r="H4936" s="328">
        <f ca="1" t="shared" si="786"/>
        <v>45924</v>
      </c>
      <c r="I4936" s="344" t="str">
        <f ca="1" t="shared" si="787"/>
        <v>武汉霖磐实业有限公司</v>
      </c>
      <c r="J4936" s="344" t="str">
        <f ca="1" t="shared" si="788"/>
        <v>还借款及利息</v>
      </c>
      <c r="K4936" s="345">
        <f ca="1" t="shared" si="789"/>
        <v>0</v>
      </c>
      <c r="L4936" s="345">
        <f ca="1" t="shared" si="790"/>
        <v>1500000</v>
      </c>
      <c r="M4936" s="345">
        <f ca="1" t="shared" si="791"/>
        <v>3509115.24</v>
      </c>
      <c r="N4936" s="345">
        <f ca="1" t="shared" si="792"/>
        <v>0</v>
      </c>
    </row>
    <row r="4937" ht="14.25" hidden="1" spans="1:14">
      <c r="A4937" s="334">
        <f>档案!A4936</f>
        <v>0</v>
      </c>
      <c r="B4937" s="334">
        <f ca="1" t="shared" si="785"/>
        <v>1</v>
      </c>
      <c r="D4937" s="334">
        <f ca="1" t="shared" si="793"/>
        <v>27</v>
      </c>
      <c r="E4937" s="327">
        <f ca="1" t="shared" si="794"/>
        <v>405</v>
      </c>
      <c r="F4937" s="327" t="str">
        <f ca="1">VLOOKUP(D4937,档案!A:C,3,FALSE)</f>
        <v>湖北开明</v>
      </c>
      <c r="G4937" s="338" t="str">
        <f ca="1">VLOOKUP(D4937,档案!A:B,2,FALSE)</f>
        <v>邮政凤凰路支行</v>
      </c>
      <c r="H4937" s="328">
        <f ca="1" t="shared" si="786"/>
        <v>45924</v>
      </c>
      <c r="I4937" s="344" t="str">
        <f ca="1" t="shared" si="787"/>
        <v>武汉霖磐实业有限公司</v>
      </c>
      <c r="J4937" s="344" t="str">
        <f ca="1" t="shared" si="788"/>
        <v>还借款及利息</v>
      </c>
      <c r="K4937" s="345">
        <f ca="1" t="shared" si="789"/>
        <v>0</v>
      </c>
      <c r="L4937" s="345">
        <f ca="1" t="shared" si="790"/>
        <v>1500000</v>
      </c>
      <c r="M4937" s="345">
        <f ca="1" t="shared" si="791"/>
        <v>2009115.24</v>
      </c>
      <c r="N4937" s="345">
        <f ca="1" t="shared" si="792"/>
        <v>0</v>
      </c>
    </row>
    <row r="4938" ht="14.25" hidden="1" spans="1:14">
      <c r="A4938" s="334">
        <f>档案!A4937</f>
        <v>0</v>
      </c>
      <c r="B4938" s="334">
        <f ca="1" t="shared" si="785"/>
        <v>1</v>
      </c>
      <c r="D4938" s="334">
        <f ca="1" t="shared" si="793"/>
        <v>27</v>
      </c>
      <c r="E4938" s="327">
        <f ca="1" t="shared" si="794"/>
        <v>406</v>
      </c>
      <c r="F4938" s="327" t="str">
        <f ca="1">VLOOKUP(D4938,档案!A:C,3,FALSE)</f>
        <v>湖北开明</v>
      </c>
      <c r="G4938" s="338" t="str">
        <f ca="1">VLOOKUP(D4938,档案!A:B,2,FALSE)</f>
        <v>邮政凤凰路支行</v>
      </c>
      <c r="H4938" s="328">
        <f ca="1" t="shared" si="786"/>
        <v>45924</v>
      </c>
      <c r="I4938" s="344" t="str">
        <f ca="1" t="shared" si="787"/>
        <v>武汉霖磐实业有限公司</v>
      </c>
      <c r="J4938" s="344" t="str">
        <f ca="1" t="shared" si="788"/>
        <v>还借款及利息</v>
      </c>
      <c r="K4938" s="345">
        <f ca="1" t="shared" si="789"/>
        <v>0</v>
      </c>
      <c r="L4938" s="345">
        <f ca="1" t="shared" si="790"/>
        <v>2000000</v>
      </c>
      <c r="M4938" s="345">
        <f ca="1" t="shared" si="791"/>
        <v>9115.24000000022</v>
      </c>
      <c r="N4938" s="345">
        <f ca="1" t="shared" si="792"/>
        <v>0</v>
      </c>
    </row>
    <row r="4939" ht="14.25" hidden="1" spans="1:14">
      <c r="A4939" s="334">
        <f>档案!A4938</f>
        <v>0</v>
      </c>
      <c r="B4939" s="334">
        <f ca="1" t="shared" si="785"/>
        <v>1</v>
      </c>
      <c r="D4939" s="334">
        <f ca="1" t="shared" si="793"/>
        <v>27</v>
      </c>
      <c r="E4939" s="327">
        <f ca="1" t="shared" si="794"/>
        <v>407</v>
      </c>
      <c r="F4939" s="327" t="str">
        <f ca="1">VLOOKUP(D4939,档案!A:C,3,FALSE)</f>
        <v>湖北开明</v>
      </c>
      <c r="G4939" s="338" t="str">
        <f ca="1">VLOOKUP(D4939,档案!A:B,2,FALSE)</f>
        <v>邮政凤凰路支行</v>
      </c>
      <c r="H4939" s="328">
        <f ca="1" t="shared" si="786"/>
        <v>45929</v>
      </c>
      <c r="I4939" s="344" t="str">
        <f ca="1" t="shared" si="787"/>
        <v>收到武汉农商行转款</v>
      </c>
      <c r="J4939" s="344" t="str">
        <f ca="1" t="shared" si="788"/>
        <v>他行转入或存现</v>
      </c>
      <c r="K4939" s="345">
        <f ca="1" t="shared" si="789"/>
        <v>100000</v>
      </c>
      <c r="L4939" s="345">
        <f ca="1" t="shared" si="790"/>
        <v>0</v>
      </c>
      <c r="M4939" s="345">
        <f ca="1" t="shared" si="791"/>
        <v>109115.24</v>
      </c>
      <c r="N4939" s="345">
        <f ca="1" t="shared" si="792"/>
        <v>0</v>
      </c>
    </row>
    <row r="4940" ht="14.25" hidden="1" spans="1:14">
      <c r="A4940" s="334">
        <f>档案!A4939</f>
        <v>0</v>
      </c>
      <c r="B4940" s="334">
        <f ca="1" t="shared" si="785"/>
        <v>1</v>
      </c>
      <c r="D4940" s="334">
        <f ca="1" t="shared" si="793"/>
        <v>27</v>
      </c>
      <c r="E4940" s="327">
        <f ca="1" t="shared" si="794"/>
        <v>408</v>
      </c>
      <c r="F4940" s="327" t="str">
        <f ca="1">VLOOKUP(D4940,档案!A:C,3,FALSE)</f>
        <v>湖北开明</v>
      </c>
      <c r="G4940" s="338" t="str">
        <f ca="1">VLOOKUP(D4940,档案!A:B,2,FALSE)</f>
        <v>邮政凤凰路支行</v>
      </c>
      <c r="H4940" s="328">
        <f ca="1" t="shared" si="786"/>
        <v>45929</v>
      </c>
      <c r="I4940" s="344" t="str">
        <f ca="1" t="shared" si="787"/>
        <v>批量代发湖北人员2025.7月人员工资</v>
      </c>
      <c r="J4940" s="344" t="str">
        <f ca="1" t="shared" si="788"/>
        <v>付日常费用</v>
      </c>
      <c r="K4940" s="345">
        <f ca="1" t="shared" si="789"/>
        <v>0</v>
      </c>
      <c r="L4940" s="345">
        <f ca="1" t="shared" si="790"/>
        <v>73882.27</v>
      </c>
      <c r="M4940" s="345">
        <f ca="1" t="shared" si="791"/>
        <v>35232.9700000002</v>
      </c>
      <c r="N4940" s="345">
        <f ca="1" t="shared" si="792"/>
        <v>0</v>
      </c>
    </row>
    <row r="4941" ht="14.25" hidden="1" spans="1:14">
      <c r="A4941" s="334">
        <f>档案!A4940</f>
        <v>0</v>
      </c>
      <c r="B4941" s="334">
        <f ca="1" t="shared" si="785"/>
        <v>1</v>
      </c>
      <c r="D4941" s="334">
        <f ca="1" t="shared" si="793"/>
        <v>27</v>
      </c>
      <c r="E4941" s="327">
        <f ca="1" t="shared" si="794"/>
        <v>409</v>
      </c>
      <c r="F4941" s="327" t="str">
        <f ca="1">VLOOKUP(D4941,档案!A:C,3,FALSE)</f>
        <v>湖北开明</v>
      </c>
      <c r="G4941" s="338" t="str">
        <f ca="1">VLOOKUP(D4941,档案!A:B,2,FALSE)</f>
        <v>邮政凤凰路支行</v>
      </c>
      <c r="H4941" s="328">
        <f ca="1" t="shared" si="786"/>
        <v>45930</v>
      </c>
      <c r="I4941" s="344" t="str">
        <f ca="1" t="shared" si="787"/>
        <v>收到武汉彤烨中信转款</v>
      </c>
      <c r="J4941" s="344" t="str">
        <f ca="1" t="shared" si="788"/>
        <v>他行转入或存现</v>
      </c>
      <c r="K4941" s="345">
        <f ca="1" t="shared" si="789"/>
        <v>530000</v>
      </c>
      <c r="L4941" s="345">
        <f ca="1" t="shared" si="790"/>
        <v>0</v>
      </c>
      <c r="M4941" s="345">
        <f ca="1" t="shared" si="791"/>
        <v>565232.97</v>
      </c>
      <c r="N4941" s="345">
        <f ca="1" t="shared" si="792"/>
        <v>0</v>
      </c>
    </row>
    <row r="4942" ht="14.25" hidden="1" spans="1:14">
      <c r="A4942" s="334">
        <f>档案!A4941</f>
        <v>0</v>
      </c>
      <c r="B4942" s="334">
        <f ca="1" t="shared" si="785"/>
        <v>1</v>
      </c>
      <c r="D4942" s="334">
        <f ca="1" t="shared" si="793"/>
        <v>27</v>
      </c>
      <c r="E4942" s="327">
        <f ca="1" t="shared" si="794"/>
        <v>410</v>
      </c>
      <c r="F4942" s="327" t="str">
        <f ca="1">VLOOKUP(D4942,档案!A:C,3,FALSE)</f>
        <v>湖北开明</v>
      </c>
      <c r="G4942" s="338" t="str">
        <f ca="1">VLOOKUP(D4942,档案!A:B,2,FALSE)</f>
        <v>邮政凤凰路支行</v>
      </c>
      <c r="H4942" s="328">
        <f ca="1" t="shared" si="786"/>
        <v>45930</v>
      </c>
      <c r="I4942" s="344" t="str">
        <f ca="1" t="shared" si="787"/>
        <v>转湖北中国银行</v>
      </c>
      <c r="J4942" s="344" t="str">
        <f ca="1" t="shared" si="788"/>
        <v>转出他行或提现</v>
      </c>
      <c r="K4942" s="345">
        <f ca="1" t="shared" si="789"/>
        <v>0</v>
      </c>
      <c r="L4942" s="345">
        <f ca="1" t="shared" si="790"/>
        <v>260000</v>
      </c>
      <c r="M4942" s="345">
        <f ca="1" t="shared" si="791"/>
        <v>305232.97</v>
      </c>
      <c r="N4942" s="345">
        <f ca="1" t="shared" si="792"/>
        <v>0</v>
      </c>
    </row>
    <row r="4943" ht="14.25" hidden="1" spans="1:14">
      <c r="A4943" s="334">
        <f>档案!A4942</f>
        <v>0</v>
      </c>
      <c r="B4943" s="334">
        <f ca="1" t="shared" si="785"/>
        <v>1</v>
      </c>
      <c r="D4943" s="334">
        <f ca="1" t="shared" si="793"/>
        <v>27</v>
      </c>
      <c r="E4943" s="327">
        <f ca="1" t="shared" si="794"/>
        <v>411</v>
      </c>
      <c r="F4943" s="327" t="str">
        <f ca="1">VLOOKUP(D4943,档案!A:C,3,FALSE)</f>
        <v>湖北开明</v>
      </c>
      <c r="G4943" s="338" t="str">
        <f ca="1">VLOOKUP(D4943,档案!A:B,2,FALSE)</f>
        <v>邮政凤凰路支行</v>
      </c>
      <c r="H4943" s="328">
        <f ca="1" t="shared" si="786"/>
        <v>45930</v>
      </c>
      <c r="I4943" s="344" t="str">
        <f ca="1" t="shared" si="787"/>
        <v>湖北邮政转武汉农商行</v>
      </c>
      <c r="J4943" s="344" t="str">
        <f ca="1" t="shared" si="788"/>
        <v>转出他行或提现</v>
      </c>
      <c r="K4943" s="345">
        <f ca="1" t="shared" si="789"/>
        <v>0</v>
      </c>
      <c r="L4943" s="345">
        <f ca="1" t="shared" si="790"/>
        <v>300000</v>
      </c>
      <c r="M4943" s="345">
        <f ca="1" t="shared" si="791"/>
        <v>5232.9700000002</v>
      </c>
      <c r="N4943" s="345">
        <f ca="1" t="shared" si="792"/>
        <v>0</v>
      </c>
    </row>
    <row r="4944" ht="14.25" hidden="1" spans="1:14">
      <c r="A4944" s="334">
        <f>档案!A4943</f>
        <v>0</v>
      </c>
      <c r="B4944" s="334">
        <f ca="1" t="shared" si="785"/>
        <v>1</v>
      </c>
      <c r="D4944" s="334">
        <f ca="1" t="shared" si="793"/>
        <v>27</v>
      </c>
      <c r="E4944" s="327">
        <f ca="1" t="shared" si="794"/>
        <v>412</v>
      </c>
      <c r="F4944" s="327" t="str">
        <f ca="1">VLOOKUP(D4944,档案!A:C,3,FALSE)</f>
        <v>湖北开明</v>
      </c>
      <c r="G4944" s="338" t="str">
        <f ca="1">VLOOKUP(D4944,档案!A:B,2,FALSE)</f>
        <v>邮政凤凰路支行</v>
      </c>
      <c r="H4944" s="328">
        <f ca="1" t="shared" si="786"/>
        <v>45930</v>
      </c>
      <c r="I4944" s="344" t="str">
        <f ca="1" t="shared" si="787"/>
        <v>收到武汉农商行转款</v>
      </c>
      <c r="J4944" s="344" t="str">
        <f ca="1" t="shared" si="788"/>
        <v>他行转入或存现</v>
      </c>
      <c r="K4944" s="345">
        <f ca="1" t="shared" si="789"/>
        <v>10000</v>
      </c>
      <c r="L4944" s="345">
        <f ca="1" t="shared" si="790"/>
        <v>0</v>
      </c>
      <c r="M4944" s="345">
        <f ca="1" t="shared" si="791"/>
        <v>15232.9700000002</v>
      </c>
      <c r="N4944" s="345">
        <f ca="1" t="shared" si="792"/>
        <v>0</v>
      </c>
    </row>
    <row r="4945" ht="14.25" hidden="1" spans="1:14">
      <c r="A4945" s="334">
        <f>档案!A4944</f>
        <v>0</v>
      </c>
      <c r="B4945" s="334">
        <f ca="1" t="shared" si="785"/>
        <v>1</v>
      </c>
      <c r="D4945" s="334">
        <f ca="1" t="shared" si="793"/>
        <v>27</v>
      </c>
      <c r="E4945" s="327">
        <f ca="1" t="shared" si="794"/>
        <v>413</v>
      </c>
      <c r="F4945" s="327" t="str">
        <f ca="1">VLOOKUP(D4945,档案!A:C,3,FALSE)</f>
        <v>湖北开明</v>
      </c>
      <c r="G4945" s="338" t="str">
        <f ca="1">VLOOKUP(D4945,档案!A:B,2,FALSE)</f>
        <v>邮政凤凰路支行</v>
      </c>
      <c r="H4945" s="328">
        <f ca="1" t="shared" si="786"/>
        <v>45930</v>
      </c>
      <c r="I4945" s="344" t="str">
        <f ca="1" t="shared" si="787"/>
        <v>批量代发湖北人员2025.7月人员生活费</v>
      </c>
      <c r="J4945" s="344" t="str">
        <f ca="1" t="shared" si="788"/>
        <v>付日常费用</v>
      </c>
      <c r="K4945" s="345">
        <f ca="1" t="shared" si="789"/>
        <v>0</v>
      </c>
      <c r="L4945" s="345">
        <f ca="1" t="shared" si="790"/>
        <v>6882</v>
      </c>
      <c r="M4945" s="345">
        <f ca="1" t="shared" si="791"/>
        <v>8350.9700000002</v>
      </c>
      <c r="N4945" s="345">
        <f ca="1" t="shared" si="792"/>
        <v>0</v>
      </c>
    </row>
    <row r="4946" ht="14.25" hidden="1" spans="1:14">
      <c r="A4946" s="334">
        <f>档案!A4945</f>
        <v>0</v>
      </c>
      <c r="B4946" s="334">
        <f ca="1" t="shared" si="785"/>
        <v>1</v>
      </c>
      <c r="D4946" s="334">
        <f ca="1" t="shared" si="793"/>
        <v>27</v>
      </c>
      <c r="E4946" s="327">
        <f ca="1" t="shared" si="794"/>
        <v>414</v>
      </c>
      <c r="F4946" s="327" t="str">
        <f ca="1">VLOOKUP(D4946,档案!A:C,3,FALSE)</f>
        <v>湖北开明</v>
      </c>
      <c r="G4946" s="338" t="str">
        <f ca="1">VLOOKUP(D4946,档案!A:B,2,FALSE)</f>
        <v>邮政凤凰路支行</v>
      </c>
      <c r="H4946" s="328">
        <f ca="1" t="shared" si="786"/>
        <v>45946</v>
      </c>
      <c r="I4946" s="344" t="str">
        <f ca="1" t="shared" si="787"/>
        <v>收到湖北中行转款</v>
      </c>
      <c r="J4946" s="344" t="str">
        <f ca="1" t="shared" si="788"/>
        <v>他行转入或存现</v>
      </c>
      <c r="K4946" s="345">
        <f ca="1" t="shared" si="789"/>
        <v>40000</v>
      </c>
      <c r="L4946" s="345">
        <f ca="1" t="shared" si="790"/>
        <v>0</v>
      </c>
      <c r="M4946" s="345">
        <f ca="1" t="shared" si="791"/>
        <v>48350.9700000002</v>
      </c>
      <c r="N4946" s="345">
        <f ca="1" t="shared" si="792"/>
        <v>0</v>
      </c>
    </row>
    <row r="4947" ht="14.25" hidden="1" spans="1:14">
      <c r="A4947" s="334">
        <f>档案!A4946</f>
        <v>0</v>
      </c>
      <c r="B4947" s="334">
        <f ca="1" t="shared" si="785"/>
        <v>1</v>
      </c>
      <c r="D4947" s="334">
        <f ca="1" t="shared" si="793"/>
        <v>27</v>
      </c>
      <c r="E4947" s="327">
        <f ca="1" t="shared" si="794"/>
        <v>415</v>
      </c>
      <c r="F4947" s="327" t="str">
        <f ca="1">VLOOKUP(D4947,档案!A:C,3,FALSE)</f>
        <v>湖北开明</v>
      </c>
      <c r="G4947" s="338" t="str">
        <f ca="1">VLOOKUP(D4947,档案!A:B,2,FALSE)</f>
        <v>邮政凤凰路支行</v>
      </c>
      <c r="H4947" s="328">
        <f ca="1" t="shared" si="786"/>
        <v>45950</v>
      </c>
      <c r="I4947" s="344" t="str">
        <f ca="1" t="shared" si="787"/>
        <v>还贷款利息</v>
      </c>
      <c r="J4947" s="344" t="str">
        <f ca="1" t="shared" si="788"/>
        <v>还借款及利息</v>
      </c>
      <c r="K4947" s="345">
        <f ca="1" t="shared" si="789"/>
        <v>0</v>
      </c>
      <c r="L4947" s="345">
        <f ca="1" t="shared" si="790"/>
        <v>38250</v>
      </c>
      <c r="M4947" s="345">
        <f ca="1" t="shared" si="791"/>
        <v>10100.9700000002</v>
      </c>
      <c r="N4947" s="345">
        <f ca="1" t="shared" si="792"/>
        <v>0</v>
      </c>
    </row>
    <row r="4948" ht="14.25" hidden="1" spans="1:14">
      <c r="A4948" s="334">
        <f>档案!A4947</f>
        <v>0</v>
      </c>
      <c r="B4948" s="334">
        <f ca="1" t="shared" si="785"/>
        <v>1</v>
      </c>
      <c r="D4948" s="334">
        <f ca="1" t="shared" si="793"/>
        <v>27</v>
      </c>
      <c r="E4948" s="327">
        <f ca="1" t="shared" si="794"/>
        <v>416</v>
      </c>
      <c r="F4948" s="327" t="str">
        <f ca="1">VLOOKUP(D4948,档案!A:C,3,FALSE)</f>
        <v>湖北开明</v>
      </c>
      <c r="G4948" s="338" t="str">
        <f ca="1">VLOOKUP(D4948,档案!A:B,2,FALSE)</f>
        <v>邮政凤凰路支行</v>
      </c>
      <c r="H4948" s="328">
        <f ca="1" t="shared" si="786"/>
        <v>45959</v>
      </c>
      <c r="I4948" s="344" t="str">
        <f ca="1" t="shared" si="787"/>
        <v>收到武汉国兰商贸有限公司贴现款（原票金额52670，手续费0，实收52670）</v>
      </c>
      <c r="J4948" s="344" t="str">
        <f ca="1" t="shared" si="788"/>
        <v>他行转入或存现</v>
      </c>
      <c r="K4948" s="345">
        <f ca="1" t="shared" si="789"/>
        <v>52670</v>
      </c>
      <c r="L4948" s="345">
        <f ca="1" t="shared" si="790"/>
        <v>0</v>
      </c>
      <c r="M4948" s="345">
        <f ca="1" t="shared" si="791"/>
        <v>62770.9700000002</v>
      </c>
      <c r="N4948" s="345">
        <f ca="1" t="shared" si="792"/>
        <v>0</v>
      </c>
    </row>
    <row r="4949" ht="14.25" hidden="1" spans="1:14">
      <c r="A4949" s="334">
        <f>档案!A4948</f>
        <v>0</v>
      </c>
      <c r="B4949" s="334">
        <f ca="1" t="shared" si="785"/>
        <v>1</v>
      </c>
      <c r="D4949" s="334">
        <f ca="1" t="shared" si="793"/>
        <v>27</v>
      </c>
      <c r="E4949" s="327">
        <f ca="1" t="shared" si="794"/>
        <v>417</v>
      </c>
      <c r="F4949" s="327" t="str">
        <f ca="1">VLOOKUP(D4949,档案!A:C,3,FALSE)</f>
        <v>湖北开明</v>
      </c>
      <c r="G4949" s="338" t="str">
        <f ca="1">VLOOKUP(D4949,档案!A:B,2,FALSE)</f>
        <v>邮政凤凰路支行</v>
      </c>
      <c r="H4949" s="328">
        <f ca="1" t="shared" si="786"/>
        <v>45959</v>
      </c>
      <c r="I4949" s="344" t="str">
        <f ca="1" t="shared" si="787"/>
        <v>收到武汉农商行转款</v>
      </c>
      <c r="J4949" s="344" t="str">
        <f ca="1" t="shared" si="788"/>
        <v>他行转入或存现</v>
      </c>
      <c r="K4949" s="345">
        <f ca="1" t="shared" si="789"/>
        <v>10000</v>
      </c>
      <c r="L4949" s="345">
        <f ca="1" t="shared" si="790"/>
        <v>0</v>
      </c>
      <c r="M4949" s="345">
        <f ca="1" t="shared" si="791"/>
        <v>72770.9700000002</v>
      </c>
      <c r="N4949" s="345">
        <f ca="1" t="shared" si="792"/>
        <v>0</v>
      </c>
    </row>
    <row r="4950" ht="14.25" hidden="1" spans="1:14">
      <c r="A4950" s="334">
        <f>档案!A4949</f>
        <v>0</v>
      </c>
      <c r="B4950" s="334">
        <f ca="1" t="shared" si="785"/>
        <v>1</v>
      </c>
      <c r="D4950" s="334">
        <f ca="1" t="shared" si="793"/>
        <v>27</v>
      </c>
      <c r="E4950" s="327">
        <f ca="1" t="shared" si="794"/>
        <v>418</v>
      </c>
      <c r="F4950" s="327" t="str">
        <f ca="1">VLOOKUP(D4950,档案!A:C,3,FALSE)</f>
        <v>湖北开明</v>
      </c>
      <c r="G4950" s="338" t="str">
        <f ca="1">VLOOKUP(D4950,档案!A:B,2,FALSE)</f>
        <v>邮政凤凰路支行</v>
      </c>
      <c r="H4950" s="328">
        <f ca="1" t="shared" si="786"/>
        <v>45959</v>
      </c>
      <c r="I4950" s="344" t="str">
        <f ca="1" t="shared" si="787"/>
        <v>批量代发湖北人员2025.8月人员工资</v>
      </c>
      <c r="J4950" s="344" t="str">
        <f ca="1" t="shared" si="788"/>
        <v>付日常费用</v>
      </c>
      <c r="K4950" s="345">
        <f ca="1" t="shared" si="789"/>
        <v>0</v>
      </c>
      <c r="L4950" s="345">
        <f ca="1" t="shared" si="790"/>
        <v>65942.8</v>
      </c>
      <c r="M4950" s="345">
        <f ca="1" t="shared" si="791"/>
        <v>6828.1700000002</v>
      </c>
      <c r="N4950" s="345">
        <f ca="1" t="shared" si="792"/>
        <v>0</v>
      </c>
    </row>
    <row r="4951" ht="14.25" hidden="1" spans="1:14">
      <c r="A4951" s="334">
        <f>档案!A4950</f>
        <v>0</v>
      </c>
      <c r="B4951" s="334">
        <f ca="1" t="shared" si="785"/>
        <v>1</v>
      </c>
      <c r="D4951" s="334">
        <f ca="1" t="shared" si="793"/>
        <v>27</v>
      </c>
      <c r="E4951" s="327">
        <f ca="1" t="shared" si="794"/>
        <v>419</v>
      </c>
      <c r="F4951" s="327" t="str">
        <f ca="1">VLOOKUP(D4951,档案!A:C,3,FALSE)</f>
        <v>湖北开明</v>
      </c>
      <c r="G4951" s="338" t="str">
        <f ca="1">VLOOKUP(D4951,档案!A:B,2,FALSE)</f>
        <v>邮政凤凰路支行</v>
      </c>
      <c r="H4951" s="328">
        <f ca="1" t="shared" si="786"/>
        <v>45959</v>
      </c>
      <c r="I4951" s="344" t="str">
        <f ca="1" t="shared" si="787"/>
        <v>转何俊杰2025.8-9月剩余工资</v>
      </c>
      <c r="J4951" s="344" t="str">
        <f ca="1" t="shared" si="788"/>
        <v>付日常费用</v>
      </c>
      <c r="K4951" s="345">
        <f ca="1" t="shared" si="789"/>
        <v>0</v>
      </c>
      <c r="L4951" s="345">
        <f ca="1" t="shared" si="790"/>
        <v>1535.98</v>
      </c>
      <c r="M4951" s="345">
        <f ca="1" t="shared" si="791"/>
        <v>5292.1900000002</v>
      </c>
      <c r="N4951" s="345">
        <f ca="1" t="shared" si="792"/>
        <v>0</v>
      </c>
    </row>
    <row r="4952" ht="14.25" spans="1:14">
      <c r="A4952" s="334">
        <f>档案!A4951</f>
        <v>0</v>
      </c>
      <c r="B4952" s="334">
        <f ca="1" t="shared" si="785"/>
        <v>1</v>
      </c>
      <c r="D4952" s="334">
        <f ca="1" t="shared" si="793"/>
        <v>27</v>
      </c>
      <c r="E4952" s="327">
        <f ca="1" t="shared" si="794"/>
        <v>420</v>
      </c>
      <c r="F4952" s="327" t="str">
        <f ca="1">VLOOKUP(D4952,档案!A:C,3,FALSE)</f>
        <v>湖北开明</v>
      </c>
      <c r="G4952" s="338" t="str">
        <f ca="1">VLOOKUP(D4952,档案!A:B,2,FALSE)</f>
        <v>邮政凤凰路支行</v>
      </c>
      <c r="H4952" s="328">
        <f ca="1" t="shared" si="786"/>
        <v>45960</v>
      </c>
      <c r="I4952" s="344" t="str">
        <f ca="1" t="shared" si="787"/>
        <v>批量代发湖北人员2025.8月人员生活费</v>
      </c>
      <c r="J4952" s="344" t="str">
        <f ca="1" t="shared" si="788"/>
        <v>付日常费用</v>
      </c>
      <c r="K4952" s="345">
        <f ca="1" t="shared" si="789"/>
        <v>0</v>
      </c>
      <c r="L4952" s="345">
        <f ca="1" t="shared" si="790"/>
        <v>4125</v>
      </c>
      <c r="M4952" s="345">
        <f ca="1" t="shared" si="791"/>
        <v>1167.1900000002</v>
      </c>
      <c r="N4952" s="345">
        <f ca="1" t="shared" si="792"/>
        <v>0</v>
      </c>
    </row>
    <row r="4953" ht="14.25" hidden="1" spans="1:14">
      <c r="A4953" s="334">
        <f>档案!A4952</f>
        <v>0</v>
      </c>
      <c r="B4953" s="334">
        <f ca="1" t="shared" si="785"/>
        <v>1</v>
      </c>
      <c r="D4953" s="334">
        <f ca="1" t="shared" si="793"/>
        <v>27</v>
      </c>
      <c r="E4953" s="327">
        <f ca="1" t="shared" si="794"/>
        <v>421</v>
      </c>
      <c r="F4953" s="327" t="str">
        <f ca="1">VLOOKUP(D4953,档案!A:C,3,FALSE)</f>
        <v>湖北开明</v>
      </c>
      <c r="G4953" s="338" t="str">
        <f ca="1">VLOOKUP(D4953,档案!A:B,2,FALSE)</f>
        <v>邮政凤凰路支行</v>
      </c>
      <c r="H4953" s="328">
        <f ca="1" t="shared" si="786"/>
        <v>45961</v>
      </c>
      <c r="I4953" s="344" t="str">
        <f ca="1" t="shared" si="787"/>
        <v>收到武汉农商行转款</v>
      </c>
      <c r="J4953" s="344" t="str">
        <f ca="1" t="shared" si="788"/>
        <v>他行转入或存现</v>
      </c>
      <c r="K4953" s="345">
        <f ca="1" t="shared" si="789"/>
        <v>5000</v>
      </c>
      <c r="L4953" s="345">
        <f ca="1" t="shared" si="790"/>
        <v>0</v>
      </c>
      <c r="M4953" s="345">
        <f ca="1" t="shared" si="791"/>
        <v>6167.1900000002</v>
      </c>
      <c r="N4953" s="345">
        <f ca="1" t="shared" si="792"/>
        <v>0</v>
      </c>
    </row>
    <row r="4954" ht="14.25" hidden="1" spans="1:14">
      <c r="A4954" s="334">
        <f>档案!A4953</f>
        <v>0</v>
      </c>
      <c r="B4954" s="334">
        <f ca="1" t="shared" si="785"/>
        <v>1</v>
      </c>
      <c r="D4954" s="334">
        <f ca="1" t="shared" si="793"/>
        <v>27</v>
      </c>
      <c r="E4954" s="327">
        <f ca="1" t="shared" si="794"/>
        <v>422</v>
      </c>
      <c r="F4954" s="327" t="str">
        <f ca="1">VLOOKUP(D4954,档案!A:C,3,FALSE)</f>
        <v>湖北开明</v>
      </c>
      <c r="G4954" s="338" t="str">
        <f ca="1">VLOOKUP(D4954,档案!A:B,2,FALSE)</f>
        <v>邮政凤凰路支行</v>
      </c>
      <c r="H4954" s="328">
        <f ca="1" t="shared" si="786"/>
        <v>45961</v>
      </c>
      <c r="I4954" s="344" t="str">
        <f ca="1" t="shared" si="787"/>
        <v>付宋超8月生活费</v>
      </c>
      <c r="J4954" s="344" t="str">
        <f ca="1" t="shared" si="788"/>
        <v>付日常费用</v>
      </c>
      <c r="K4954" s="345">
        <f ca="1" t="shared" si="789"/>
        <v>0</v>
      </c>
      <c r="L4954" s="345">
        <f ca="1" t="shared" si="790"/>
        <v>2113</v>
      </c>
      <c r="M4954" s="345">
        <f ca="1" t="shared" si="791"/>
        <v>4054.1900000002</v>
      </c>
      <c r="N4954" s="345">
        <f ca="1" t="shared" si="792"/>
        <v>0</v>
      </c>
    </row>
    <row r="4955" ht="14.25" hidden="1" spans="1:14">
      <c r="A4955" s="334">
        <f>档案!A4954</f>
        <v>0</v>
      </c>
      <c r="B4955" s="334">
        <f ca="1" t="shared" si="785"/>
        <v>1</v>
      </c>
      <c r="D4955" s="334">
        <f ca="1" t="shared" si="793"/>
        <v>27</v>
      </c>
      <c r="E4955" s="327">
        <f ca="1" t="shared" si="794"/>
        <v>423</v>
      </c>
      <c r="F4955" s="327" t="str">
        <f ca="1">VLOOKUP(D4955,档案!A:C,3,FALSE)</f>
        <v>湖北开明</v>
      </c>
      <c r="G4955" s="338" t="str">
        <f ca="1">VLOOKUP(D4955,档案!A:B,2,FALSE)</f>
        <v>邮政凤凰路支行</v>
      </c>
      <c r="H4955" s="328">
        <f ca="1" t="shared" si="786"/>
        <v>45979</v>
      </c>
      <c r="I4955" s="344" t="str">
        <f ca="1" t="shared" si="787"/>
        <v>收到武汉农商行转款</v>
      </c>
      <c r="J4955" s="344" t="str">
        <f ca="1" t="shared" si="788"/>
        <v>他行转入或存现</v>
      </c>
      <c r="K4955" s="345">
        <f ca="1" t="shared" si="789"/>
        <v>50000</v>
      </c>
      <c r="L4955" s="345">
        <f ca="1" t="shared" si="790"/>
        <v>0</v>
      </c>
      <c r="M4955" s="345">
        <f ca="1" t="shared" si="791"/>
        <v>54054.1900000002</v>
      </c>
      <c r="N4955" s="345">
        <f ca="1" t="shared" si="792"/>
        <v>0</v>
      </c>
    </row>
    <row r="4956" ht="14.25" hidden="1" spans="1:14">
      <c r="A4956" s="334">
        <f>档案!A4955</f>
        <v>0</v>
      </c>
      <c r="B4956" s="334">
        <f ca="1" t="shared" si="785"/>
        <v>1</v>
      </c>
      <c r="D4956" s="334">
        <f ca="1" t="shared" si="793"/>
        <v>27</v>
      </c>
      <c r="E4956" s="327">
        <f ca="1" t="shared" si="794"/>
        <v>424</v>
      </c>
      <c r="F4956" s="327" t="str">
        <f ca="1">VLOOKUP(D4956,档案!A:C,3,FALSE)</f>
        <v>湖北开明</v>
      </c>
      <c r="G4956" s="338" t="str">
        <f ca="1">VLOOKUP(D4956,档案!A:B,2,FALSE)</f>
        <v>邮政凤凰路支行</v>
      </c>
      <c r="H4956" s="328">
        <f ca="1" t="shared" si="786"/>
        <v>45980</v>
      </c>
      <c r="I4956" s="344" t="str">
        <f ca="1" t="shared" si="787"/>
        <v>还贷款利息</v>
      </c>
      <c r="J4956" s="344" t="str">
        <f ca="1" t="shared" si="788"/>
        <v>还借款及利息</v>
      </c>
      <c r="K4956" s="345">
        <f ca="1" t="shared" si="789"/>
        <v>0</v>
      </c>
      <c r="L4956" s="345">
        <f ca="1" t="shared" si="790"/>
        <v>39525</v>
      </c>
      <c r="M4956" s="345">
        <f ca="1" t="shared" si="791"/>
        <v>14529.1900000002</v>
      </c>
      <c r="N4956" s="345">
        <f ca="1" t="shared" si="792"/>
        <v>0</v>
      </c>
    </row>
    <row r="4957" ht="14.25" hidden="1" spans="1:14">
      <c r="A4957" s="334">
        <f>档案!A4956</f>
        <v>0</v>
      </c>
      <c r="B4957" s="334">
        <f ca="1" t="shared" si="785"/>
        <v>1</v>
      </c>
      <c r="D4957" s="334">
        <f ca="1" t="shared" si="793"/>
        <v>28</v>
      </c>
      <c r="E4957" s="327">
        <f ca="1" t="shared" si="794"/>
        <v>3</v>
      </c>
      <c r="F4957" s="327" t="str">
        <f ca="1">VLOOKUP(D4957,档案!A:C,3,FALSE)</f>
        <v>湖北开明</v>
      </c>
      <c r="G4957" s="338" t="str">
        <f ca="1">VLOOKUP(D4957,档案!A:B,2,FALSE)</f>
        <v>农商行开发区支行604928</v>
      </c>
      <c r="H4957" s="328">
        <f ca="1" t="shared" si="786"/>
        <v>45658</v>
      </c>
      <c r="I4957" s="344" t="str">
        <f ca="1" t="shared" si="787"/>
        <v>期初余额</v>
      </c>
      <c r="J4957" s="344">
        <f ca="1" t="shared" si="788"/>
        <v>0</v>
      </c>
      <c r="K4957" s="345">
        <f ca="1" t="shared" si="789"/>
        <v>0</v>
      </c>
      <c r="L4957" s="345">
        <f ca="1" t="shared" si="790"/>
        <v>0</v>
      </c>
      <c r="M4957" s="345">
        <f ca="1" t="shared" si="791"/>
        <v>3013.8</v>
      </c>
      <c r="N4957" s="345">
        <f ca="1" t="shared" si="792"/>
        <v>0</v>
      </c>
    </row>
    <row r="4958" ht="14.25" hidden="1" spans="1:14">
      <c r="A4958" s="334">
        <f>档案!A4957</f>
        <v>0</v>
      </c>
      <c r="B4958" s="334">
        <f ca="1" t="shared" si="785"/>
        <v>1</v>
      </c>
      <c r="D4958" s="334">
        <f ca="1" t="shared" si="793"/>
        <v>28</v>
      </c>
      <c r="E4958" s="327">
        <f ca="1" t="shared" si="794"/>
        <v>4</v>
      </c>
      <c r="F4958" s="327" t="str">
        <f ca="1">VLOOKUP(D4958,档案!A:C,3,FALSE)</f>
        <v>湖北开明</v>
      </c>
      <c r="G4958" s="338" t="str">
        <f ca="1">VLOOKUP(D4958,档案!A:B,2,FALSE)</f>
        <v>农商行开发区支行604928</v>
      </c>
      <c r="H4958" s="328">
        <f ca="1" t="shared" si="786"/>
        <v>45736</v>
      </c>
      <c r="I4958" s="344" t="str">
        <f ca="1" t="shared" si="787"/>
        <v>银行结息收入</v>
      </c>
      <c r="J4958" s="344" t="str">
        <f ca="1" t="shared" si="788"/>
        <v>其他收款</v>
      </c>
      <c r="K4958" s="345">
        <f ca="1" t="shared" si="789"/>
        <v>0.75</v>
      </c>
      <c r="L4958" s="345">
        <f ca="1" t="shared" si="790"/>
        <v>0</v>
      </c>
      <c r="M4958" s="345">
        <f ca="1" t="shared" si="791"/>
        <v>3014.55</v>
      </c>
      <c r="N4958" s="345">
        <f ca="1" t="shared" si="792"/>
        <v>0</v>
      </c>
    </row>
    <row r="4959" ht="14.25" hidden="1" spans="1:14">
      <c r="A4959" s="334">
        <f>档案!A4958</f>
        <v>0</v>
      </c>
      <c r="B4959" s="334">
        <f ca="1" t="shared" si="785"/>
        <v>1</v>
      </c>
      <c r="D4959" s="334">
        <f ca="1" t="shared" si="793"/>
        <v>28</v>
      </c>
      <c r="E4959" s="327">
        <f ca="1" t="shared" si="794"/>
        <v>5</v>
      </c>
      <c r="F4959" s="327" t="str">
        <f ca="1">VLOOKUP(D4959,档案!A:C,3,FALSE)</f>
        <v>湖北开明</v>
      </c>
      <c r="G4959" s="338" t="str">
        <f ca="1">VLOOKUP(D4959,档案!A:B,2,FALSE)</f>
        <v>农商行开发区支行604928</v>
      </c>
      <c r="H4959" s="328">
        <f ca="1" t="shared" si="786"/>
        <v>45829</v>
      </c>
      <c r="I4959" s="344" t="str">
        <f ca="1" t="shared" si="787"/>
        <v>银行结息收入</v>
      </c>
      <c r="J4959" s="344" t="str">
        <f ca="1" t="shared" si="788"/>
        <v>其他收款</v>
      </c>
      <c r="K4959" s="345">
        <f ca="1" t="shared" si="789"/>
        <v>0.67</v>
      </c>
      <c r="L4959" s="345">
        <f ca="1" t="shared" si="790"/>
        <v>0</v>
      </c>
      <c r="M4959" s="345">
        <f ca="1" t="shared" si="791"/>
        <v>3015.22</v>
      </c>
      <c r="N4959" s="345">
        <f ca="1" t="shared" si="792"/>
        <v>0</v>
      </c>
    </row>
    <row r="4960" ht="14.25" hidden="1" spans="1:14">
      <c r="A4960" s="334">
        <f>档案!A4959</f>
        <v>0</v>
      </c>
      <c r="B4960" s="334">
        <f ca="1" t="shared" si="785"/>
        <v>1</v>
      </c>
      <c r="D4960" s="334">
        <f ca="1" t="shared" si="793"/>
        <v>28</v>
      </c>
      <c r="E4960" s="327">
        <f ca="1" t="shared" si="794"/>
        <v>6</v>
      </c>
      <c r="F4960" s="327" t="str">
        <f ca="1">VLOOKUP(D4960,档案!A:C,3,FALSE)</f>
        <v>湖北开明</v>
      </c>
      <c r="G4960" s="338" t="str">
        <f ca="1">VLOOKUP(D4960,档案!A:B,2,FALSE)</f>
        <v>农商行开发区支行604928</v>
      </c>
      <c r="H4960" s="328">
        <f ca="1" t="shared" si="786"/>
        <v>45921</v>
      </c>
      <c r="I4960" s="344" t="str">
        <f ca="1" t="shared" si="787"/>
        <v>银行结息收入</v>
      </c>
      <c r="J4960" s="344" t="str">
        <f ca="1" t="shared" si="788"/>
        <v>其他收款</v>
      </c>
      <c r="K4960" s="345">
        <f ca="1" t="shared" si="789"/>
        <v>0.39</v>
      </c>
      <c r="L4960" s="345">
        <f ca="1" t="shared" si="790"/>
        <v>0</v>
      </c>
      <c r="M4960" s="345">
        <f ca="1" t="shared" si="791"/>
        <v>3015.61</v>
      </c>
      <c r="N4960" s="345">
        <f ca="1" t="shared" si="792"/>
        <v>0</v>
      </c>
    </row>
    <row r="4961" ht="14.25" hidden="1" spans="1:14">
      <c r="A4961" s="334">
        <f>档案!A4960</f>
        <v>0</v>
      </c>
      <c r="B4961" s="334">
        <f ca="1" t="shared" si="785"/>
        <v>1</v>
      </c>
      <c r="D4961" s="334">
        <f ca="1" t="shared" si="793"/>
        <v>29</v>
      </c>
      <c r="E4961" s="327">
        <f ca="1" t="shared" si="794"/>
        <v>3</v>
      </c>
      <c r="F4961" s="327" t="str">
        <f ca="1">VLOOKUP(D4961,档案!A:C,3,FALSE)</f>
        <v>湖北开明</v>
      </c>
      <c r="G4961" s="338" t="str">
        <f ca="1">VLOOKUP(D4961,档案!A:B,2,FALSE)</f>
        <v>工行西山支行004096</v>
      </c>
      <c r="H4961" s="328">
        <f ca="1" t="shared" si="786"/>
        <v>45658</v>
      </c>
      <c r="I4961" s="344" t="str">
        <f ca="1" t="shared" si="787"/>
        <v>期初余额</v>
      </c>
      <c r="J4961" s="344">
        <f ca="1" t="shared" si="788"/>
        <v>0</v>
      </c>
      <c r="K4961" s="345">
        <f ca="1" t="shared" si="789"/>
        <v>0</v>
      </c>
      <c r="L4961" s="345">
        <f ca="1" t="shared" si="790"/>
        <v>0</v>
      </c>
      <c r="M4961" s="345">
        <f ca="1" t="shared" si="791"/>
        <v>63388.51</v>
      </c>
      <c r="N4961" s="345">
        <f ca="1" t="shared" si="792"/>
        <v>0</v>
      </c>
    </row>
    <row r="4962" ht="14.25" hidden="1" spans="1:14">
      <c r="A4962" s="334">
        <f>档案!A4961</f>
        <v>0</v>
      </c>
      <c r="B4962" s="334">
        <f ca="1" t="shared" si="785"/>
        <v>1</v>
      </c>
      <c r="D4962" s="334">
        <f ca="1" t="shared" si="793"/>
        <v>29</v>
      </c>
      <c r="E4962" s="327">
        <f ca="1" t="shared" si="794"/>
        <v>4</v>
      </c>
      <c r="F4962" s="327" t="str">
        <f ca="1">VLOOKUP(D4962,档案!A:C,3,FALSE)</f>
        <v>湖北开明</v>
      </c>
      <c r="G4962" s="338" t="str">
        <f ca="1">VLOOKUP(D4962,档案!A:B,2,FALSE)</f>
        <v>工行西山支行004096</v>
      </c>
      <c r="H4962" s="328">
        <f ca="1" t="shared" si="786"/>
        <v>45659</v>
      </c>
      <c r="I4962" s="344" t="str">
        <f ca="1" t="shared" si="787"/>
        <v>中国电网湖北省电力有限公司，缴纳电费</v>
      </c>
      <c r="J4962" s="344" t="str">
        <f ca="1" t="shared" si="788"/>
        <v>付日常费用</v>
      </c>
      <c r="K4962" s="345">
        <f ca="1" t="shared" si="789"/>
        <v>0</v>
      </c>
      <c r="L4962" s="345">
        <f ca="1" t="shared" si="790"/>
        <v>3952.83</v>
      </c>
      <c r="M4962" s="345">
        <f ca="1" t="shared" si="791"/>
        <v>59435.68</v>
      </c>
      <c r="N4962" s="345">
        <f ca="1" t="shared" si="792"/>
        <v>0</v>
      </c>
    </row>
    <row r="4963" ht="14.25" hidden="1" spans="1:14">
      <c r="A4963" s="334">
        <f>档案!A4962</f>
        <v>0</v>
      </c>
      <c r="B4963" s="334">
        <f ca="1" t="shared" si="785"/>
        <v>1</v>
      </c>
      <c r="D4963" s="334">
        <f ca="1" t="shared" si="793"/>
        <v>29</v>
      </c>
      <c r="E4963" s="327">
        <f ca="1" t="shared" si="794"/>
        <v>5</v>
      </c>
      <c r="F4963" s="327" t="str">
        <f ca="1">VLOOKUP(D4963,档案!A:C,3,FALSE)</f>
        <v>湖北开明</v>
      </c>
      <c r="G4963" s="338" t="str">
        <f ca="1">VLOOKUP(D4963,档案!A:B,2,FALSE)</f>
        <v>工行西山支行004096</v>
      </c>
      <c r="H4963" s="328">
        <f ca="1" t="shared" si="786"/>
        <v>45663</v>
      </c>
      <c r="I4963" s="344" t="str">
        <f ca="1" t="shared" si="787"/>
        <v>瑞昌市东山头矿山机械厂退货款</v>
      </c>
      <c r="J4963" s="344" t="str">
        <f ca="1" t="shared" si="788"/>
        <v>其他收款</v>
      </c>
      <c r="K4963" s="345">
        <f ca="1" t="shared" si="789"/>
        <v>36000</v>
      </c>
      <c r="L4963" s="345">
        <f ca="1" t="shared" si="790"/>
        <v>0</v>
      </c>
      <c r="M4963" s="345">
        <f ca="1" t="shared" si="791"/>
        <v>95435.68</v>
      </c>
      <c r="N4963" s="345">
        <f ca="1" t="shared" si="792"/>
        <v>0</v>
      </c>
    </row>
    <row r="4964" ht="14.25" hidden="1" spans="1:14">
      <c r="A4964" s="334">
        <f>档案!A4963</f>
        <v>0</v>
      </c>
      <c r="B4964" s="334">
        <f ca="1" t="shared" si="785"/>
        <v>1</v>
      </c>
      <c r="D4964" s="334">
        <f ca="1" t="shared" si="793"/>
        <v>29</v>
      </c>
      <c r="E4964" s="327">
        <f ca="1" t="shared" si="794"/>
        <v>6</v>
      </c>
      <c r="F4964" s="327" t="str">
        <f ca="1">VLOOKUP(D4964,档案!A:C,3,FALSE)</f>
        <v>湖北开明</v>
      </c>
      <c r="G4964" s="338" t="str">
        <f ca="1">VLOOKUP(D4964,档案!A:B,2,FALSE)</f>
        <v>工行西山支行004096</v>
      </c>
      <c r="H4964" s="328">
        <f ca="1" t="shared" si="786"/>
        <v>45665</v>
      </c>
      <c r="I4964" s="344" t="str">
        <f ca="1" t="shared" si="787"/>
        <v>生产部李权智用款江西亚东脚手架全包费用付瑞昌市东山头矿山机械厂--个人</v>
      </c>
      <c r="J4964" s="344" t="str">
        <f ca="1" t="shared" si="788"/>
        <v>项目成本</v>
      </c>
      <c r="K4964" s="345">
        <f ca="1" t="shared" si="789"/>
        <v>0</v>
      </c>
      <c r="L4964" s="345">
        <f ca="1" t="shared" si="790"/>
        <v>36000</v>
      </c>
      <c r="M4964" s="345">
        <f ca="1" t="shared" si="791"/>
        <v>59435.68</v>
      </c>
      <c r="N4964" s="345">
        <f ca="1" t="shared" si="792"/>
        <v>0</v>
      </c>
    </row>
    <row r="4965" ht="14.25" hidden="1" spans="1:14">
      <c r="A4965" s="334">
        <f>档案!A4964</f>
        <v>0</v>
      </c>
      <c r="B4965" s="334">
        <f ca="1" t="shared" si="785"/>
        <v>1</v>
      </c>
      <c r="D4965" s="334">
        <f ca="1" t="shared" si="793"/>
        <v>29</v>
      </c>
      <c r="E4965" s="327">
        <f ca="1" t="shared" si="794"/>
        <v>7</v>
      </c>
      <c r="F4965" s="327" t="str">
        <f ca="1">VLOOKUP(D4965,档案!A:C,3,FALSE)</f>
        <v>湖北开明</v>
      </c>
      <c r="G4965" s="338" t="str">
        <f ca="1">VLOOKUP(D4965,档案!A:B,2,FALSE)</f>
        <v>工行西山支行004096</v>
      </c>
      <c r="H4965" s="328">
        <f ca="1" t="shared" si="786"/>
        <v>45665</v>
      </c>
      <c r="I4965" s="344" t="str">
        <f ca="1" t="shared" si="787"/>
        <v>银行跨行手续费</v>
      </c>
      <c r="J4965" s="344" t="str">
        <f ca="1" t="shared" si="788"/>
        <v>付日常费用</v>
      </c>
      <c r="K4965" s="345">
        <f ca="1" t="shared" si="789"/>
        <v>0</v>
      </c>
      <c r="L4965" s="345">
        <f ca="1" t="shared" si="790"/>
        <v>9</v>
      </c>
      <c r="M4965" s="345">
        <f ca="1" t="shared" si="791"/>
        <v>59426.68</v>
      </c>
      <c r="N4965" s="345">
        <f ca="1" t="shared" si="792"/>
        <v>0</v>
      </c>
    </row>
    <row r="4966" ht="14.25" hidden="1" spans="1:14">
      <c r="A4966" s="334">
        <f>档案!A4965</f>
        <v>0</v>
      </c>
      <c r="B4966" s="334">
        <f ca="1" t="shared" si="785"/>
        <v>1</v>
      </c>
      <c r="D4966" s="334">
        <f ca="1" t="shared" si="793"/>
        <v>29</v>
      </c>
      <c r="E4966" s="327">
        <f ca="1" t="shared" si="794"/>
        <v>8</v>
      </c>
      <c r="F4966" s="327" t="str">
        <f ca="1">VLOOKUP(D4966,档案!A:C,3,FALSE)</f>
        <v>湖北开明</v>
      </c>
      <c r="G4966" s="338" t="str">
        <f ca="1">VLOOKUP(D4966,档案!A:B,2,FALSE)</f>
        <v>工行西山支行004096</v>
      </c>
      <c r="H4966" s="328">
        <f ca="1" t="shared" si="786"/>
        <v>45671</v>
      </c>
      <c r="I4966" s="344" t="str">
        <f ca="1" t="shared" si="787"/>
        <v>收到武汉彤烨中信转款</v>
      </c>
      <c r="J4966" s="344" t="str">
        <f ca="1" t="shared" si="788"/>
        <v>他行转入或存现</v>
      </c>
      <c r="K4966" s="345">
        <f ca="1" t="shared" si="789"/>
        <v>270000</v>
      </c>
      <c r="L4966" s="345">
        <f ca="1" t="shared" si="790"/>
        <v>0</v>
      </c>
      <c r="M4966" s="345">
        <f ca="1" t="shared" si="791"/>
        <v>329426.68</v>
      </c>
      <c r="N4966" s="345">
        <f ca="1" t="shared" si="792"/>
        <v>0</v>
      </c>
    </row>
    <row r="4967" ht="14.25" hidden="1" spans="1:14">
      <c r="A4967" s="334">
        <f>档案!A4966</f>
        <v>0</v>
      </c>
      <c r="B4967" s="334">
        <f ca="1" t="shared" si="785"/>
        <v>1</v>
      </c>
      <c r="D4967" s="334">
        <f ca="1" t="shared" si="793"/>
        <v>29</v>
      </c>
      <c r="E4967" s="327">
        <f ca="1" t="shared" si="794"/>
        <v>9</v>
      </c>
      <c r="F4967" s="327" t="str">
        <f ca="1">VLOOKUP(D4967,档案!A:C,3,FALSE)</f>
        <v>湖北开明</v>
      </c>
      <c r="G4967" s="338" t="str">
        <f ca="1">VLOOKUP(D4967,档案!A:B,2,FALSE)</f>
        <v>工行西山支行004096</v>
      </c>
      <c r="H4967" s="328">
        <f ca="1" t="shared" si="786"/>
        <v>45671</v>
      </c>
      <c r="I4967" s="344" t="str">
        <f ca="1" t="shared" si="787"/>
        <v>收到武汉农商行转款</v>
      </c>
      <c r="J4967" s="344" t="str">
        <f ca="1" t="shared" si="788"/>
        <v>他行转入或存现</v>
      </c>
      <c r="K4967" s="345">
        <f ca="1" t="shared" si="789"/>
        <v>250000</v>
      </c>
      <c r="L4967" s="345">
        <f ca="1" t="shared" si="790"/>
        <v>0</v>
      </c>
      <c r="M4967" s="345">
        <f ca="1" t="shared" si="791"/>
        <v>579426.68</v>
      </c>
      <c r="N4967" s="345">
        <f ca="1" t="shared" si="792"/>
        <v>0</v>
      </c>
    </row>
    <row r="4968" ht="14.25" hidden="1" spans="1:14">
      <c r="A4968" s="334">
        <f>档案!A4967</f>
        <v>0</v>
      </c>
      <c r="B4968" s="334">
        <f ca="1" t="shared" si="785"/>
        <v>1</v>
      </c>
      <c r="D4968" s="334">
        <f ca="1" t="shared" si="793"/>
        <v>29</v>
      </c>
      <c r="E4968" s="327">
        <f ca="1" t="shared" si="794"/>
        <v>10</v>
      </c>
      <c r="F4968" s="327" t="str">
        <f ca="1">VLOOKUP(D4968,档案!A:C,3,FALSE)</f>
        <v>湖北开明</v>
      </c>
      <c r="G4968" s="338" t="str">
        <f ca="1">VLOOKUP(D4968,档案!A:B,2,FALSE)</f>
        <v>工行西山支行004096</v>
      </c>
      <c r="H4968" s="328">
        <f ca="1" t="shared" si="786"/>
        <v>45672</v>
      </c>
      <c r="I4968" s="344" t="str">
        <f ca="1" t="shared" si="787"/>
        <v>缴纳湖北开明2024.12月-增值税、附加税，印花税</v>
      </c>
      <c r="J4968" s="344" t="str">
        <f ca="1" t="shared" si="788"/>
        <v>付日常费用</v>
      </c>
      <c r="K4968" s="345">
        <f ca="1" t="shared" si="789"/>
        <v>0</v>
      </c>
      <c r="L4968" s="345">
        <f ca="1" t="shared" si="790"/>
        <v>504463.55</v>
      </c>
      <c r="M4968" s="345">
        <f ca="1" t="shared" si="791"/>
        <v>74963.1299999999</v>
      </c>
      <c r="N4968" s="345">
        <f ca="1" t="shared" si="792"/>
        <v>0</v>
      </c>
    </row>
    <row r="4969" ht="14.25" hidden="1" spans="1:14">
      <c r="A4969" s="334">
        <f>档案!A4968</f>
        <v>0</v>
      </c>
      <c r="B4969" s="334">
        <f ca="1" t="shared" si="785"/>
        <v>1</v>
      </c>
      <c r="D4969" s="334">
        <f ca="1" t="shared" si="793"/>
        <v>29</v>
      </c>
      <c r="E4969" s="327">
        <f ca="1" t="shared" si="794"/>
        <v>11</v>
      </c>
      <c r="F4969" s="327" t="str">
        <f ca="1">VLOOKUP(D4969,档案!A:C,3,FALSE)</f>
        <v>湖北开明</v>
      </c>
      <c r="G4969" s="338" t="str">
        <f ca="1">VLOOKUP(D4969,档案!A:B,2,FALSE)</f>
        <v>工行西山支行004096</v>
      </c>
      <c r="H4969" s="328">
        <f ca="1" t="shared" si="786"/>
        <v>45672</v>
      </c>
      <c r="I4969" s="344" t="str">
        <f ca="1" t="shared" si="787"/>
        <v>缴纳湖北开明2024.12月-个人所得税</v>
      </c>
      <c r="J4969" s="344" t="str">
        <f ca="1" t="shared" si="788"/>
        <v>付日常费用</v>
      </c>
      <c r="K4969" s="345">
        <f ca="1" t="shared" si="789"/>
        <v>0</v>
      </c>
      <c r="L4969" s="345">
        <f ca="1" t="shared" si="790"/>
        <v>7735.75</v>
      </c>
      <c r="M4969" s="345">
        <f ca="1" t="shared" si="791"/>
        <v>67227.3799999999</v>
      </c>
      <c r="N4969" s="345">
        <f ca="1" t="shared" si="792"/>
        <v>0</v>
      </c>
    </row>
    <row r="4970" ht="14.25" hidden="1" spans="1:14">
      <c r="A4970" s="334">
        <f>档案!A4969</f>
        <v>0</v>
      </c>
      <c r="B4970" s="334">
        <f ca="1" t="shared" si="785"/>
        <v>1</v>
      </c>
      <c r="D4970" s="334">
        <f ca="1" t="shared" si="793"/>
        <v>29</v>
      </c>
      <c r="E4970" s="327">
        <f ca="1" t="shared" si="794"/>
        <v>12</v>
      </c>
      <c r="F4970" s="327" t="str">
        <f ca="1">VLOOKUP(D4970,档案!A:C,3,FALSE)</f>
        <v>湖北开明</v>
      </c>
      <c r="G4970" s="338" t="str">
        <f ca="1">VLOOKUP(D4970,档案!A:B,2,FALSE)</f>
        <v>工行西山支行004096</v>
      </c>
      <c r="H4970" s="328">
        <f ca="1" t="shared" si="786"/>
        <v>45672</v>
      </c>
      <c r="I4970" s="344" t="str">
        <f ca="1" t="shared" si="787"/>
        <v>工会经费</v>
      </c>
      <c r="J4970" s="344" t="str">
        <f ca="1" t="shared" si="788"/>
        <v>付日常费用</v>
      </c>
      <c r="K4970" s="345">
        <f ca="1" t="shared" si="789"/>
        <v>0</v>
      </c>
      <c r="L4970" s="345">
        <f ca="1" t="shared" si="790"/>
        <v>5000</v>
      </c>
      <c r="M4970" s="345">
        <f ca="1" t="shared" si="791"/>
        <v>62227.3799999999</v>
      </c>
      <c r="N4970" s="345">
        <f ca="1" t="shared" si="792"/>
        <v>0</v>
      </c>
    </row>
    <row r="4971" ht="14.25" hidden="1" spans="1:14">
      <c r="A4971" s="334">
        <f>档案!A4970</f>
        <v>0</v>
      </c>
      <c r="B4971" s="334">
        <f ca="1" t="shared" si="785"/>
        <v>1</v>
      </c>
      <c r="D4971" s="334">
        <f ca="1" t="shared" si="793"/>
        <v>29</v>
      </c>
      <c r="E4971" s="327">
        <f ca="1" t="shared" si="794"/>
        <v>13</v>
      </c>
      <c r="F4971" s="327" t="str">
        <f ca="1">VLOOKUP(D4971,档案!A:C,3,FALSE)</f>
        <v>湖北开明</v>
      </c>
      <c r="G4971" s="338" t="str">
        <f ca="1">VLOOKUP(D4971,档案!A:B,2,FALSE)</f>
        <v>工行西山支行004096</v>
      </c>
      <c r="H4971" s="328">
        <f ca="1" t="shared" si="786"/>
        <v>45674</v>
      </c>
      <c r="I4971" s="344" t="str">
        <f ca="1" t="shared" si="787"/>
        <v>收到湖北邮政转款</v>
      </c>
      <c r="J4971" s="344" t="str">
        <f ca="1" t="shared" si="788"/>
        <v>他行转入或存现</v>
      </c>
      <c r="K4971" s="345">
        <f ca="1" t="shared" si="789"/>
        <v>60000</v>
      </c>
      <c r="L4971" s="345">
        <f ca="1" t="shared" si="790"/>
        <v>0</v>
      </c>
      <c r="M4971" s="345">
        <f ca="1" t="shared" si="791"/>
        <v>122227.38</v>
      </c>
      <c r="N4971" s="345">
        <f ca="1" t="shared" si="792"/>
        <v>0</v>
      </c>
    </row>
    <row r="4972" ht="14.25" hidden="1" spans="1:14">
      <c r="A4972" s="334">
        <f>档案!A4971</f>
        <v>0</v>
      </c>
      <c r="B4972" s="334">
        <f ca="1" t="shared" si="785"/>
        <v>1</v>
      </c>
      <c r="D4972" s="334">
        <f ca="1" t="shared" si="793"/>
        <v>29</v>
      </c>
      <c r="E4972" s="327">
        <f ca="1" t="shared" si="794"/>
        <v>14</v>
      </c>
      <c r="F4972" s="327" t="str">
        <f ca="1">VLOOKUP(D4972,档案!A:C,3,FALSE)</f>
        <v>湖北开明</v>
      </c>
      <c r="G4972" s="338" t="str">
        <f ca="1">VLOOKUP(D4972,档案!A:B,2,FALSE)</f>
        <v>工行西山支行004096</v>
      </c>
      <c r="H4972" s="328">
        <f ca="1" t="shared" si="786"/>
        <v>45680</v>
      </c>
      <c r="I4972" s="344" t="str">
        <f ca="1" t="shared" si="787"/>
        <v>综合部蒋霞用款湖北开明1月人员社保--公司</v>
      </c>
      <c r="J4972" s="344" t="str">
        <f ca="1" t="shared" si="788"/>
        <v>付日常费用</v>
      </c>
      <c r="K4972" s="345">
        <f ca="1" t="shared" si="789"/>
        <v>0</v>
      </c>
      <c r="L4972" s="345">
        <f ca="1" t="shared" si="790"/>
        <v>25870.8</v>
      </c>
      <c r="M4972" s="345">
        <f ca="1" t="shared" si="791"/>
        <v>96356.5799999999</v>
      </c>
      <c r="N4972" s="345">
        <f ca="1" t="shared" si="792"/>
        <v>0</v>
      </c>
    </row>
    <row r="4973" ht="14.25" hidden="1" spans="1:14">
      <c r="A4973" s="334">
        <f>档案!A4972</f>
        <v>0</v>
      </c>
      <c r="B4973" s="334">
        <f ca="1" t="shared" si="785"/>
        <v>1</v>
      </c>
      <c r="D4973" s="334">
        <f ca="1" t="shared" si="793"/>
        <v>29</v>
      </c>
      <c r="E4973" s="327">
        <f ca="1" t="shared" si="794"/>
        <v>15</v>
      </c>
      <c r="F4973" s="327" t="str">
        <f ca="1">VLOOKUP(D4973,档案!A:C,3,FALSE)</f>
        <v>湖北开明</v>
      </c>
      <c r="G4973" s="338" t="str">
        <f ca="1">VLOOKUP(D4973,档案!A:B,2,FALSE)</f>
        <v>工行西山支行004096</v>
      </c>
      <c r="H4973" s="328">
        <f ca="1" t="shared" si="786"/>
        <v>45680</v>
      </c>
      <c r="I4973" s="344" t="str">
        <f ca="1" t="shared" si="787"/>
        <v>综合部蒋霞用款湖北开明1月人员公积金--公司</v>
      </c>
      <c r="J4973" s="344" t="str">
        <f ca="1" t="shared" si="788"/>
        <v>付日常费用</v>
      </c>
      <c r="K4973" s="345">
        <f ca="1" t="shared" si="789"/>
        <v>0</v>
      </c>
      <c r="L4973" s="345">
        <f ca="1" t="shared" si="790"/>
        <v>396</v>
      </c>
      <c r="M4973" s="345">
        <f ca="1" t="shared" si="791"/>
        <v>95960.5799999999</v>
      </c>
      <c r="N4973" s="345">
        <f ca="1" t="shared" si="792"/>
        <v>0</v>
      </c>
    </row>
    <row r="4974" ht="14.25" hidden="1" spans="1:14">
      <c r="A4974" s="334">
        <f>档案!A4973</f>
        <v>0</v>
      </c>
      <c r="B4974" s="334">
        <f ca="1" t="shared" si="785"/>
        <v>1</v>
      </c>
      <c r="D4974" s="334">
        <f ca="1" t="shared" si="793"/>
        <v>29</v>
      </c>
      <c r="E4974" s="327">
        <f ca="1" t="shared" si="794"/>
        <v>16</v>
      </c>
      <c r="F4974" s="327" t="str">
        <f ca="1">VLOOKUP(D4974,档案!A:C,3,FALSE)</f>
        <v>湖北开明</v>
      </c>
      <c r="G4974" s="338" t="str">
        <f ca="1">VLOOKUP(D4974,档案!A:B,2,FALSE)</f>
        <v>工行西山支行004096</v>
      </c>
      <c r="H4974" s="328">
        <f ca="1" t="shared" si="786"/>
        <v>45681</v>
      </c>
      <c r="I4974" s="344" t="str">
        <f ca="1" t="shared" si="787"/>
        <v>生产部闵洋用款伊犁钢铁2024.12.26-2025.1.11气体费用付新源县利态制气有限责任公司--公司</v>
      </c>
      <c r="J4974" s="344" t="str">
        <f ca="1" t="shared" si="788"/>
        <v>项目成本</v>
      </c>
      <c r="K4974" s="345">
        <f ca="1" t="shared" si="789"/>
        <v>0</v>
      </c>
      <c r="L4974" s="345">
        <f ca="1" t="shared" si="790"/>
        <v>27780</v>
      </c>
      <c r="M4974" s="345">
        <f ca="1" t="shared" si="791"/>
        <v>68180.5799999999</v>
      </c>
      <c r="N4974" s="345">
        <f ca="1" t="shared" si="792"/>
        <v>0</v>
      </c>
    </row>
    <row r="4975" ht="14.25" hidden="1" spans="1:14">
      <c r="A4975" s="334">
        <f>档案!A4974</f>
        <v>0</v>
      </c>
      <c r="B4975" s="334">
        <f ca="1" t="shared" si="785"/>
        <v>1</v>
      </c>
      <c r="D4975" s="334">
        <f ca="1" t="shared" si="793"/>
        <v>29</v>
      </c>
      <c r="E4975" s="327">
        <f ca="1" t="shared" si="794"/>
        <v>17</v>
      </c>
      <c r="F4975" s="327" t="str">
        <f ca="1">VLOOKUP(D4975,档案!A:C,3,FALSE)</f>
        <v>湖北开明</v>
      </c>
      <c r="G4975" s="338" t="str">
        <f ca="1">VLOOKUP(D4975,档案!A:B,2,FALSE)</f>
        <v>工行西山支行004096</v>
      </c>
      <c r="H4975" s="328">
        <f ca="1" t="shared" si="786"/>
        <v>45681</v>
      </c>
      <c r="I4975" s="344" t="str">
        <f ca="1" t="shared" si="787"/>
        <v>银行跨行手续费</v>
      </c>
      <c r="J4975" s="344" t="str">
        <f ca="1" t="shared" si="788"/>
        <v>付日常费用</v>
      </c>
      <c r="K4975" s="345">
        <f ca="1" t="shared" si="789"/>
        <v>0</v>
      </c>
      <c r="L4975" s="345">
        <f ca="1" t="shared" si="790"/>
        <v>9</v>
      </c>
      <c r="M4975" s="345">
        <f ca="1" t="shared" si="791"/>
        <v>68171.5799999999</v>
      </c>
      <c r="N4975" s="345">
        <f ca="1" t="shared" si="792"/>
        <v>0</v>
      </c>
    </row>
    <row r="4976" ht="14.25" hidden="1" spans="1:14">
      <c r="A4976" s="334">
        <f>档案!A4975</f>
        <v>0</v>
      </c>
      <c r="B4976" s="334">
        <f ca="1" t="shared" si="785"/>
        <v>1</v>
      </c>
      <c r="D4976" s="334">
        <f ca="1" t="shared" si="793"/>
        <v>29</v>
      </c>
      <c r="E4976" s="327">
        <f ca="1" t="shared" si="794"/>
        <v>18</v>
      </c>
      <c r="F4976" s="327" t="str">
        <f ca="1">VLOOKUP(D4976,档案!A:C,3,FALSE)</f>
        <v>湖北开明</v>
      </c>
      <c r="G4976" s="338" t="str">
        <f ca="1">VLOOKUP(D4976,档案!A:B,2,FALSE)</f>
        <v>工行西山支行004096</v>
      </c>
      <c r="H4976" s="328">
        <f ca="1" t="shared" si="786"/>
        <v>45682</v>
      </c>
      <c r="I4976" s="344" t="str">
        <f ca="1" t="shared" si="787"/>
        <v>收到武汉农商行转款</v>
      </c>
      <c r="J4976" s="344" t="str">
        <f ca="1" t="shared" si="788"/>
        <v>他行转入或存现</v>
      </c>
      <c r="K4976" s="345">
        <f ca="1" t="shared" si="789"/>
        <v>70000</v>
      </c>
      <c r="L4976" s="345">
        <f ca="1" t="shared" si="790"/>
        <v>0</v>
      </c>
      <c r="M4976" s="345">
        <f ca="1" t="shared" si="791"/>
        <v>138171.58</v>
      </c>
      <c r="N4976" s="345">
        <f ca="1" t="shared" si="792"/>
        <v>0</v>
      </c>
    </row>
    <row r="4977" ht="14.25" hidden="1" spans="1:14">
      <c r="A4977" s="334">
        <f>档案!A4976</f>
        <v>0</v>
      </c>
      <c r="B4977" s="334">
        <f ca="1" t="shared" si="785"/>
        <v>1</v>
      </c>
      <c r="D4977" s="334">
        <f ca="1" t="shared" si="793"/>
        <v>29</v>
      </c>
      <c r="E4977" s="327">
        <f ca="1" t="shared" si="794"/>
        <v>19</v>
      </c>
      <c r="F4977" s="327" t="str">
        <f ca="1">VLOOKUP(D4977,档案!A:C,3,FALSE)</f>
        <v>湖北开明</v>
      </c>
      <c r="G4977" s="338" t="str">
        <f ca="1">VLOOKUP(D4977,档案!A:B,2,FALSE)</f>
        <v>工行西山支行004096</v>
      </c>
      <c r="H4977" s="328">
        <f ca="1" t="shared" si="786"/>
        <v>45682</v>
      </c>
      <c r="I4977" s="344" t="str">
        <f ca="1" t="shared" si="787"/>
        <v>财务部杨婷用款仲利国际还第7期贷款付仲利国际融资租赁有限公司--对公</v>
      </c>
      <c r="J4977" s="344" t="str">
        <f ca="1" t="shared" si="788"/>
        <v>还借款及利息</v>
      </c>
      <c r="K4977" s="345">
        <f ca="1" t="shared" si="789"/>
        <v>0</v>
      </c>
      <c r="L4977" s="345">
        <f ca="1" t="shared" si="790"/>
        <v>118950</v>
      </c>
      <c r="M4977" s="345">
        <f ca="1" t="shared" si="791"/>
        <v>19221.58</v>
      </c>
      <c r="N4977" s="345">
        <f ca="1" t="shared" si="792"/>
        <v>0</v>
      </c>
    </row>
    <row r="4978" ht="14.25" hidden="1" spans="1:14">
      <c r="A4978" s="334">
        <f>档案!A4977</f>
        <v>0</v>
      </c>
      <c r="B4978" s="334">
        <f ca="1" t="shared" si="785"/>
        <v>1</v>
      </c>
      <c r="D4978" s="334">
        <f ca="1" t="shared" si="793"/>
        <v>29</v>
      </c>
      <c r="E4978" s="327">
        <f ca="1" t="shared" si="794"/>
        <v>20</v>
      </c>
      <c r="F4978" s="327" t="str">
        <f ca="1">VLOOKUP(D4978,档案!A:C,3,FALSE)</f>
        <v>湖北开明</v>
      </c>
      <c r="G4978" s="338" t="str">
        <f ca="1">VLOOKUP(D4978,档案!A:B,2,FALSE)</f>
        <v>工行西山支行004096</v>
      </c>
      <c r="H4978" s="328">
        <f ca="1" t="shared" si="786"/>
        <v>45682</v>
      </c>
      <c r="I4978" s="344" t="str">
        <f ca="1" t="shared" si="787"/>
        <v>银行跨行手续费</v>
      </c>
      <c r="J4978" s="344" t="str">
        <f ca="1" t="shared" si="788"/>
        <v>付日常费用</v>
      </c>
      <c r="K4978" s="345">
        <f ca="1" t="shared" si="789"/>
        <v>0</v>
      </c>
      <c r="L4978" s="345">
        <f ca="1" t="shared" si="790"/>
        <v>15</v>
      </c>
      <c r="M4978" s="345">
        <f ca="1" t="shared" si="791"/>
        <v>19206.58</v>
      </c>
      <c r="N4978" s="345">
        <f ca="1" t="shared" si="792"/>
        <v>0</v>
      </c>
    </row>
    <row r="4979" ht="14.25" hidden="1" spans="1:14">
      <c r="A4979" s="334">
        <f>档案!A4978</f>
        <v>0</v>
      </c>
      <c r="B4979" s="334">
        <f ca="1" t="shared" si="785"/>
        <v>1</v>
      </c>
      <c r="D4979" s="334">
        <f ca="1" t="shared" si="793"/>
        <v>29</v>
      </c>
      <c r="E4979" s="327">
        <f ca="1" t="shared" si="794"/>
        <v>21</v>
      </c>
      <c r="F4979" s="327" t="str">
        <f ca="1">VLOOKUP(D4979,档案!A:C,3,FALSE)</f>
        <v>湖北开明</v>
      </c>
      <c r="G4979" s="338" t="str">
        <f ca="1">VLOOKUP(D4979,档案!A:B,2,FALSE)</f>
        <v>工行西山支行004096</v>
      </c>
      <c r="H4979" s="328">
        <f ca="1" t="shared" si="786"/>
        <v>45684</v>
      </c>
      <c r="I4979" s="344" t="str">
        <f ca="1" t="shared" si="787"/>
        <v>收到卫辉市天瑞水泥有限公司维修款</v>
      </c>
      <c r="J4979" s="344" t="str">
        <f ca="1" t="shared" si="788"/>
        <v>营业回款</v>
      </c>
      <c r="K4979" s="345">
        <f ca="1" t="shared" si="789"/>
        <v>30000</v>
      </c>
      <c r="L4979" s="345">
        <f ca="1" t="shared" si="790"/>
        <v>0</v>
      </c>
      <c r="M4979" s="345">
        <f ca="1" t="shared" si="791"/>
        <v>49206.58</v>
      </c>
      <c r="N4979" s="345">
        <f ca="1" t="shared" si="792"/>
        <v>0</v>
      </c>
    </row>
    <row r="4980" ht="14.25" hidden="1" spans="1:14">
      <c r="A4980" s="334">
        <f>档案!A4979</f>
        <v>0</v>
      </c>
      <c r="B4980" s="334">
        <f ca="1" t="shared" si="785"/>
        <v>1</v>
      </c>
      <c r="D4980" s="334">
        <f ca="1" t="shared" si="793"/>
        <v>29</v>
      </c>
      <c r="E4980" s="327">
        <f ca="1" t="shared" si="794"/>
        <v>22</v>
      </c>
      <c r="F4980" s="327" t="str">
        <f ca="1">VLOOKUP(D4980,档案!A:C,3,FALSE)</f>
        <v>湖北开明</v>
      </c>
      <c r="G4980" s="338" t="str">
        <f ca="1">VLOOKUP(D4980,档案!A:B,2,FALSE)</f>
        <v>工行西山支行004096</v>
      </c>
      <c r="H4980" s="328">
        <f ca="1" t="shared" si="786"/>
        <v>45692</v>
      </c>
      <c r="I4980" s="344" t="str">
        <f ca="1" t="shared" si="787"/>
        <v>中国电网湖北省电力有限公司，缴纳电费</v>
      </c>
      <c r="J4980" s="344" t="str">
        <f ca="1" t="shared" si="788"/>
        <v>付日常费用</v>
      </c>
      <c r="K4980" s="345">
        <f ca="1" t="shared" si="789"/>
        <v>0</v>
      </c>
      <c r="L4980" s="345">
        <f ca="1" t="shared" si="790"/>
        <v>3675.06</v>
      </c>
      <c r="M4980" s="345">
        <f ca="1" t="shared" si="791"/>
        <v>45531.52</v>
      </c>
      <c r="N4980" s="345">
        <f ca="1" t="shared" si="792"/>
        <v>0</v>
      </c>
    </row>
    <row r="4981" ht="14.25" hidden="1" spans="1:14">
      <c r="A4981" s="334">
        <f>档案!A4980</f>
        <v>0</v>
      </c>
      <c r="B4981" s="334">
        <f ca="1" t="shared" si="785"/>
        <v>1</v>
      </c>
      <c r="D4981" s="334">
        <f ca="1" t="shared" si="793"/>
        <v>29</v>
      </c>
      <c r="E4981" s="327">
        <f ca="1" t="shared" si="794"/>
        <v>23</v>
      </c>
      <c r="F4981" s="327" t="str">
        <f ca="1">VLOOKUP(D4981,档案!A:C,3,FALSE)</f>
        <v>湖北开明</v>
      </c>
      <c r="G4981" s="338" t="str">
        <f ca="1">VLOOKUP(D4981,档案!A:B,2,FALSE)</f>
        <v>工行西山支行004096</v>
      </c>
      <c r="H4981" s="328">
        <f ca="1" t="shared" si="786"/>
        <v>45699</v>
      </c>
      <c r="I4981" s="344" t="str">
        <f ca="1" t="shared" si="787"/>
        <v>银行跨行手续费</v>
      </c>
      <c r="J4981" s="344" t="str">
        <f ca="1" t="shared" si="788"/>
        <v>付日常费用</v>
      </c>
      <c r="K4981" s="345">
        <f ca="1" t="shared" si="789"/>
        <v>0</v>
      </c>
      <c r="L4981" s="345">
        <f ca="1" t="shared" si="790"/>
        <v>9</v>
      </c>
      <c r="M4981" s="345">
        <f ca="1" t="shared" si="791"/>
        <v>45522.52</v>
      </c>
      <c r="N4981" s="345">
        <f ca="1" t="shared" si="792"/>
        <v>0</v>
      </c>
    </row>
    <row r="4982" ht="14.25" hidden="1" spans="1:14">
      <c r="A4982" s="334">
        <f>档案!A4981</f>
        <v>0</v>
      </c>
      <c r="B4982" s="334">
        <f ca="1" t="shared" si="785"/>
        <v>1</v>
      </c>
      <c r="D4982" s="334">
        <f ca="1" t="shared" si="793"/>
        <v>29</v>
      </c>
      <c r="E4982" s="327">
        <f ca="1" t="shared" si="794"/>
        <v>24</v>
      </c>
      <c r="F4982" s="327" t="str">
        <f ca="1">VLOOKUP(D4982,档案!A:C,3,FALSE)</f>
        <v>湖北开明</v>
      </c>
      <c r="G4982" s="338" t="str">
        <f ca="1">VLOOKUP(D4982,档案!A:B,2,FALSE)</f>
        <v>工行西山支行004096</v>
      </c>
      <c r="H4982" s="328">
        <f ca="1" t="shared" si="786"/>
        <v>45699</v>
      </c>
      <c r="I4982" s="344" t="str">
        <f ca="1" t="shared" si="787"/>
        <v>综合部蒋霞用款中国石化销售股份有限公司湖北鄂州石油分公司油卡充值</v>
      </c>
      <c r="J4982" s="344" t="str">
        <f ca="1" t="shared" si="788"/>
        <v>付日常费用</v>
      </c>
      <c r="K4982" s="345">
        <f ca="1" t="shared" si="789"/>
        <v>0</v>
      </c>
      <c r="L4982" s="345">
        <f ca="1" t="shared" si="790"/>
        <v>20000</v>
      </c>
      <c r="M4982" s="345">
        <f ca="1" t="shared" si="791"/>
        <v>25522.52</v>
      </c>
      <c r="N4982" s="345">
        <f ca="1" t="shared" si="792"/>
        <v>0</v>
      </c>
    </row>
    <row r="4983" ht="14.25" hidden="1" spans="1:14">
      <c r="A4983" s="334">
        <f>档案!A4982</f>
        <v>0</v>
      </c>
      <c r="B4983" s="334">
        <f ca="1" t="shared" si="785"/>
        <v>1</v>
      </c>
      <c r="D4983" s="334">
        <f ca="1" t="shared" si="793"/>
        <v>29</v>
      </c>
      <c r="E4983" s="327">
        <f ca="1" t="shared" si="794"/>
        <v>25</v>
      </c>
      <c r="F4983" s="327" t="str">
        <f ca="1">VLOOKUP(D4983,档案!A:C,3,FALSE)</f>
        <v>湖北开明</v>
      </c>
      <c r="G4983" s="338" t="str">
        <f ca="1">VLOOKUP(D4983,档案!A:B,2,FALSE)</f>
        <v>工行西山支行004096</v>
      </c>
      <c r="H4983" s="328">
        <f ca="1" t="shared" si="786"/>
        <v>45707</v>
      </c>
      <c r="I4983" s="344" t="str">
        <f ca="1" t="shared" si="787"/>
        <v>缴纳湖北开明2025.1月-增值税、附加税，印花税</v>
      </c>
      <c r="J4983" s="344" t="str">
        <f ca="1" t="shared" si="788"/>
        <v>付日常费用</v>
      </c>
      <c r="K4983" s="345">
        <f ca="1" t="shared" si="789"/>
        <v>0</v>
      </c>
      <c r="L4983" s="345">
        <f ca="1" t="shared" si="790"/>
        <v>2891.97</v>
      </c>
      <c r="M4983" s="345">
        <f ca="1" t="shared" si="791"/>
        <v>22630.55</v>
      </c>
      <c r="N4983" s="345">
        <f ca="1" t="shared" si="792"/>
        <v>0</v>
      </c>
    </row>
    <row r="4984" ht="14.25" hidden="1" spans="1:14">
      <c r="A4984" s="334">
        <f>档案!A4983</f>
        <v>0</v>
      </c>
      <c r="B4984" s="334">
        <f ca="1" t="shared" si="785"/>
        <v>1</v>
      </c>
      <c r="D4984" s="334">
        <f ca="1" t="shared" si="793"/>
        <v>29</v>
      </c>
      <c r="E4984" s="327">
        <f ca="1" t="shared" si="794"/>
        <v>26</v>
      </c>
      <c r="F4984" s="327" t="str">
        <f ca="1">VLOOKUP(D4984,档案!A:C,3,FALSE)</f>
        <v>湖北开明</v>
      </c>
      <c r="G4984" s="338" t="str">
        <f ca="1">VLOOKUP(D4984,档案!A:B,2,FALSE)</f>
        <v>工行西山支行004096</v>
      </c>
      <c r="H4984" s="328">
        <f ca="1" t="shared" si="786"/>
        <v>45713</v>
      </c>
      <c r="I4984" s="344" t="str">
        <f ca="1" t="shared" si="787"/>
        <v>收到湖北邮政转款</v>
      </c>
      <c r="J4984" s="344" t="str">
        <f ca="1" t="shared" si="788"/>
        <v>他行转入或存现</v>
      </c>
      <c r="K4984" s="345">
        <f ca="1" t="shared" si="789"/>
        <v>140000</v>
      </c>
      <c r="L4984" s="345">
        <f ca="1" t="shared" si="790"/>
        <v>0</v>
      </c>
      <c r="M4984" s="345">
        <f ca="1" t="shared" si="791"/>
        <v>162630.55</v>
      </c>
      <c r="N4984" s="345">
        <f ca="1" t="shared" si="792"/>
        <v>0</v>
      </c>
    </row>
    <row r="4985" ht="14.25" hidden="1" spans="1:14">
      <c r="A4985" s="334">
        <f>档案!A4984</f>
        <v>0</v>
      </c>
      <c r="B4985" s="334">
        <f ca="1" t="shared" si="785"/>
        <v>1</v>
      </c>
      <c r="D4985" s="334">
        <f ca="1" t="shared" si="793"/>
        <v>29</v>
      </c>
      <c r="E4985" s="327">
        <f ca="1" t="shared" si="794"/>
        <v>27</v>
      </c>
      <c r="F4985" s="327" t="str">
        <f ca="1">VLOOKUP(D4985,档案!A:C,3,FALSE)</f>
        <v>湖北开明</v>
      </c>
      <c r="G4985" s="338" t="str">
        <f ca="1">VLOOKUP(D4985,档案!A:B,2,FALSE)</f>
        <v>工行西山支行004096</v>
      </c>
      <c r="H4985" s="328">
        <f ca="1" t="shared" si="786"/>
        <v>45713</v>
      </c>
      <c r="I4985" s="344" t="str">
        <f ca="1" t="shared" si="787"/>
        <v>银行跨行手续费</v>
      </c>
      <c r="J4985" s="344" t="str">
        <f ca="1" t="shared" si="788"/>
        <v>付日常费用</v>
      </c>
      <c r="K4985" s="345">
        <f ca="1" t="shared" si="789"/>
        <v>0</v>
      </c>
      <c r="L4985" s="345">
        <f ca="1" t="shared" si="790"/>
        <v>15</v>
      </c>
      <c r="M4985" s="345">
        <f ca="1" t="shared" si="791"/>
        <v>162615.55</v>
      </c>
      <c r="N4985" s="345">
        <f ca="1" t="shared" si="792"/>
        <v>0</v>
      </c>
    </row>
    <row r="4986" ht="14.25" hidden="1" spans="1:14">
      <c r="A4986" s="334">
        <f>档案!A4985</f>
        <v>0</v>
      </c>
      <c r="B4986" s="334">
        <f ca="1" t="shared" si="785"/>
        <v>1</v>
      </c>
      <c r="D4986" s="334">
        <f ca="1" t="shared" si="793"/>
        <v>29</v>
      </c>
      <c r="E4986" s="327">
        <f ca="1" t="shared" si="794"/>
        <v>28</v>
      </c>
      <c r="F4986" s="327" t="str">
        <f ca="1">VLOOKUP(D4986,档案!A:C,3,FALSE)</f>
        <v>湖北开明</v>
      </c>
      <c r="G4986" s="338" t="str">
        <f ca="1">VLOOKUP(D4986,档案!A:B,2,FALSE)</f>
        <v>工行西山支行004096</v>
      </c>
      <c r="H4986" s="328">
        <f ca="1" t="shared" si="786"/>
        <v>45713</v>
      </c>
      <c r="I4986" s="344" t="str">
        <f ca="1" t="shared" si="787"/>
        <v>财务部杨婷用款仲利国际还第8期贷款付仲利国际融资租赁有限公司--对公</v>
      </c>
      <c r="J4986" s="344" t="str">
        <f ca="1" t="shared" si="788"/>
        <v>还借款及利息</v>
      </c>
      <c r="K4986" s="345">
        <f ca="1" t="shared" si="789"/>
        <v>0</v>
      </c>
      <c r="L4986" s="345">
        <f ca="1" t="shared" si="790"/>
        <v>118950</v>
      </c>
      <c r="M4986" s="345">
        <f ca="1" t="shared" si="791"/>
        <v>43665.55</v>
      </c>
      <c r="N4986" s="345">
        <f ca="1" t="shared" si="792"/>
        <v>0</v>
      </c>
    </row>
    <row r="4987" ht="14.25" hidden="1" spans="1:14">
      <c r="A4987" s="334">
        <f>档案!A4986</f>
        <v>0</v>
      </c>
      <c r="B4987" s="334">
        <f ca="1" t="shared" si="785"/>
        <v>1</v>
      </c>
      <c r="D4987" s="334">
        <f ca="1" t="shared" si="793"/>
        <v>29</v>
      </c>
      <c r="E4987" s="327">
        <f ca="1" t="shared" si="794"/>
        <v>29</v>
      </c>
      <c r="F4987" s="327" t="str">
        <f ca="1">VLOOKUP(D4987,档案!A:C,3,FALSE)</f>
        <v>湖北开明</v>
      </c>
      <c r="G4987" s="338" t="str">
        <f ca="1">VLOOKUP(D4987,档案!A:B,2,FALSE)</f>
        <v>工行西山支行004096</v>
      </c>
      <c r="H4987" s="328">
        <f ca="1" t="shared" si="786"/>
        <v>45713</v>
      </c>
      <c r="I4987" s="344" t="str">
        <f ca="1" t="shared" si="787"/>
        <v>综合部蒋霞用款湖北开明2月人员公积金--公司</v>
      </c>
      <c r="J4987" s="344" t="str">
        <f ca="1" t="shared" si="788"/>
        <v>付日常费用</v>
      </c>
      <c r="K4987" s="345">
        <f ca="1" t="shared" si="789"/>
        <v>0</v>
      </c>
      <c r="L4987" s="345">
        <f ca="1" t="shared" si="790"/>
        <v>396</v>
      </c>
      <c r="M4987" s="345">
        <f ca="1" t="shared" si="791"/>
        <v>43269.55</v>
      </c>
      <c r="N4987" s="345">
        <f ca="1" t="shared" si="792"/>
        <v>0</v>
      </c>
    </row>
    <row r="4988" ht="14.25" hidden="1" spans="1:14">
      <c r="A4988" s="334">
        <f>档案!A4987</f>
        <v>0</v>
      </c>
      <c r="B4988" s="334">
        <f ca="1" t="shared" si="785"/>
        <v>1</v>
      </c>
      <c r="D4988" s="334">
        <f ca="1" t="shared" si="793"/>
        <v>29</v>
      </c>
      <c r="E4988" s="327">
        <f ca="1" t="shared" si="794"/>
        <v>30</v>
      </c>
      <c r="F4988" s="327" t="str">
        <f ca="1">VLOOKUP(D4988,档案!A:C,3,FALSE)</f>
        <v>湖北开明</v>
      </c>
      <c r="G4988" s="338" t="str">
        <f ca="1">VLOOKUP(D4988,档案!A:B,2,FALSE)</f>
        <v>工行西山支行004096</v>
      </c>
      <c r="H4988" s="328">
        <f ca="1" t="shared" si="786"/>
        <v>45714</v>
      </c>
      <c r="I4988" s="344" t="str">
        <f ca="1" t="shared" si="787"/>
        <v>综合部蒋霞用款湖北开明2月人员社保--公司</v>
      </c>
      <c r="J4988" s="344" t="str">
        <f ca="1" t="shared" si="788"/>
        <v>付日常费用</v>
      </c>
      <c r="K4988" s="345">
        <f ca="1" t="shared" si="789"/>
        <v>0</v>
      </c>
      <c r="L4988" s="345">
        <f ca="1" t="shared" si="790"/>
        <v>27876.24</v>
      </c>
      <c r="M4988" s="345">
        <f ca="1" t="shared" si="791"/>
        <v>15393.31</v>
      </c>
      <c r="N4988" s="345">
        <f ca="1" t="shared" si="792"/>
        <v>0</v>
      </c>
    </row>
    <row r="4989" ht="14.25" hidden="1" spans="1:14">
      <c r="A4989" s="334">
        <f>档案!A4988</f>
        <v>0</v>
      </c>
      <c r="B4989" s="334">
        <f ca="1" t="shared" si="785"/>
        <v>1</v>
      </c>
      <c r="D4989" s="334">
        <f ca="1" t="shared" si="793"/>
        <v>29</v>
      </c>
      <c r="E4989" s="327">
        <f ca="1" t="shared" si="794"/>
        <v>31</v>
      </c>
      <c r="F4989" s="327" t="str">
        <f ca="1">VLOOKUP(D4989,档案!A:C,3,FALSE)</f>
        <v>湖北开明</v>
      </c>
      <c r="G4989" s="338" t="str">
        <f ca="1">VLOOKUP(D4989,档案!A:B,2,FALSE)</f>
        <v>工行西山支行004096</v>
      </c>
      <c r="H4989" s="328">
        <f ca="1" t="shared" si="786"/>
        <v>45718</v>
      </c>
      <c r="I4989" s="344" t="str">
        <f ca="1" t="shared" si="787"/>
        <v>中国电网湖北省电力有限公司，缴纳电费</v>
      </c>
      <c r="J4989" s="344" t="str">
        <f ca="1" t="shared" si="788"/>
        <v>付日常费用</v>
      </c>
      <c r="K4989" s="345">
        <f ca="1" t="shared" si="789"/>
        <v>0</v>
      </c>
      <c r="L4989" s="345">
        <f ca="1" t="shared" si="790"/>
        <v>3771.05</v>
      </c>
      <c r="M4989" s="345">
        <f ca="1" t="shared" si="791"/>
        <v>11622.26</v>
      </c>
      <c r="N4989" s="345">
        <f ca="1" t="shared" si="792"/>
        <v>0</v>
      </c>
    </row>
    <row r="4990" ht="14.25" hidden="1" spans="1:14">
      <c r="A4990" s="334">
        <f>档案!A4989</f>
        <v>0</v>
      </c>
      <c r="B4990" s="334">
        <f ca="1" t="shared" si="785"/>
        <v>1</v>
      </c>
      <c r="D4990" s="334">
        <f ca="1" t="shared" si="793"/>
        <v>29</v>
      </c>
      <c r="E4990" s="327">
        <f ca="1" t="shared" si="794"/>
        <v>32</v>
      </c>
      <c r="F4990" s="327" t="str">
        <f ca="1">VLOOKUP(D4990,档案!A:C,3,FALSE)</f>
        <v>湖北开明</v>
      </c>
      <c r="G4990" s="338" t="str">
        <f ca="1">VLOOKUP(D4990,档案!A:B,2,FALSE)</f>
        <v>工行西山支行004096</v>
      </c>
      <c r="H4990" s="328">
        <f ca="1" t="shared" si="786"/>
        <v>45720</v>
      </c>
      <c r="I4990" s="344" t="str">
        <f ca="1" t="shared" si="787"/>
        <v>收到个税手续费返还</v>
      </c>
      <c r="J4990" s="344" t="str">
        <f ca="1" t="shared" si="788"/>
        <v>其他收款</v>
      </c>
      <c r="K4990" s="345">
        <f ca="1" t="shared" si="789"/>
        <v>1854.07</v>
      </c>
      <c r="L4990" s="345">
        <f ca="1" t="shared" si="790"/>
        <v>0</v>
      </c>
      <c r="M4990" s="345">
        <f ca="1" t="shared" si="791"/>
        <v>13476.33</v>
      </c>
      <c r="N4990" s="345">
        <f ca="1" t="shared" si="792"/>
        <v>0</v>
      </c>
    </row>
    <row r="4991" ht="14.25" hidden="1" spans="1:14">
      <c r="A4991" s="334">
        <f>档案!A4990</f>
        <v>0</v>
      </c>
      <c r="B4991" s="334">
        <f ca="1" t="shared" si="785"/>
        <v>1</v>
      </c>
      <c r="D4991" s="334">
        <f ca="1" t="shared" si="793"/>
        <v>29</v>
      </c>
      <c r="E4991" s="327">
        <f ca="1" t="shared" si="794"/>
        <v>33</v>
      </c>
      <c r="F4991" s="327" t="str">
        <f ca="1">VLOOKUP(D4991,档案!A:C,3,FALSE)</f>
        <v>湖北开明</v>
      </c>
      <c r="G4991" s="338" t="str">
        <f ca="1">VLOOKUP(D4991,档案!A:B,2,FALSE)</f>
        <v>工行西山支行004096</v>
      </c>
      <c r="H4991" s="328">
        <f ca="1" t="shared" si="786"/>
        <v>45721</v>
      </c>
      <c r="I4991" s="344" t="str">
        <f ca="1" t="shared" si="787"/>
        <v>收到原平市原平鑫泰物资经销部钢材款退款</v>
      </c>
      <c r="J4991" s="344" t="str">
        <f ca="1" t="shared" si="788"/>
        <v>其他收款</v>
      </c>
      <c r="K4991" s="345">
        <f ca="1" t="shared" si="789"/>
        <v>5650</v>
      </c>
      <c r="L4991" s="345">
        <f ca="1" t="shared" si="790"/>
        <v>0</v>
      </c>
      <c r="M4991" s="345">
        <f ca="1" t="shared" si="791"/>
        <v>19126.33</v>
      </c>
      <c r="N4991" s="345">
        <f ca="1" t="shared" si="792"/>
        <v>0</v>
      </c>
    </row>
    <row r="4992" ht="14.25" hidden="1" spans="1:14">
      <c r="A4992" s="334">
        <f>档案!A4991</f>
        <v>0</v>
      </c>
      <c r="B4992" s="334">
        <f ca="1" t="shared" si="785"/>
        <v>1</v>
      </c>
      <c r="D4992" s="334">
        <f ca="1" t="shared" si="793"/>
        <v>29</v>
      </c>
      <c r="E4992" s="327">
        <f ca="1" t="shared" si="794"/>
        <v>34</v>
      </c>
      <c r="F4992" s="327" t="str">
        <f ca="1">VLOOKUP(D4992,档案!A:C,3,FALSE)</f>
        <v>湖北开明</v>
      </c>
      <c r="G4992" s="338" t="str">
        <f ca="1">VLOOKUP(D4992,档案!A:B,2,FALSE)</f>
        <v>工行西山支行004096</v>
      </c>
      <c r="H4992" s="328">
        <f ca="1" t="shared" si="786"/>
        <v>45730</v>
      </c>
      <c r="I4992" s="344" t="str">
        <f ca="1" t="shared" si="787"/>
        <v>收到武汉浦发转款</v>
      </c>
      <c r="J4992" s="344" t="str">
        <f ca="1" t="shared" si="788"/>
        <v>他行转入或存现</v>
      </c>
      <c r="K4992" s="345">
        <f ca="1" t="shared" si="789"/>
        <v>150000</v>
      </c>
      <c r="L4992" s="345">
        <f ca="1" t="shared" si="790"/>
        <v>0</v>
      </c>
      <c r="M4992" s="345">
        <f ca="1" t="shared" si="791"/>
        <v>169126.33</v>
      </c>
      <c r="N4992" s="345">
        <f ca="1" t="shared" si="792"/>
        <v>0</v>
      </c>
    </row>
    <row r="4993" ht="14.25" hidden="1" spans="1:14">
      <c r="A4993" s="334">
        <f>档案!A4992</f>
        <v>0</v>
      </c>
      <c r="B4993" s="334">
        <f ca="1" t="shared" si="785"/>
        <v>1</v>
      </c>
      <c r="D4993" s="334">
        <f ca="1" t="shared" si="793"/>
        <v>29</v>
      </c>
      <c r="E4993" s="327">
        <f ca="1" t="shared" si="794"/>
        <v>35</v>
      </c>
      <c r="F4993" s="327" t="str">
        <f ca="1">VLOOKUP(D4993,档案!A:C,3,FALSE)</f>
        <v>湖北开明</v>
      </c>
      <c r="G4993" s="338" t="str">
        <f ca="1">VLOOKUP(D4993,档案!A:B,2,FALSE)</f>
        <v>工行西山支行004096</v>
      </c>
      <c r="H4993" s="328">
        <f ca="1" t="shared" si="786"/>
        <v>45730</v>
      </c>
      <c r="I4993" s="344" t="str">
        <f ca="1" t="shared" si="787"/>
        <v>缴纳湖北开明2025.2月-增值税、附加税，印花税</v>
      </c>
      <c r="J4993" s="344" t="str">
        <f ca="1" t="shared" si="788"/>
        <v>付日常费用</v>
      </c>
      <c r="K4993" s="345">
        <f ca="1" t="shared" si="789"/>
        <v>0</v>
      </c>
      <c r="L4993" s="345">
        <f ca="1" t="shared" si="790"/>
        <v>121743.51</v>
      </c>
      <c r="M4993" s="345">
        <f ca="1" t="shared" si="791"/>
        <v>47382.82</v>
      </c>
      <c r="N4993" s="345">
        <f ca="1" t="shared" si="792"/>
        <v>0</v>
      </c>
    </row>
    <row r="4994" ht="14.25" hidden="1" spans="1:14">
      <c r="A4994" s="334">
        <f>档案!A4993</f>
        <v>0</v>
      </c>
      <c r="B4994" s="334">
        <f ca="1" t="shared" si="785"/>
        <v>1</v>
      </c>
      <c r="D4994" s="334">
        <f ca="1" t="shared" si="793"/>
        <v>29</v>
      </c>
      <c r="E4994" s="327">
        <f ca="1" t="shared" si="794"/>
        <v>36</v>
      </c>
      <c r="F4994" s="327" t="str">
        <f ca="1">VLOOKUP(D4994,档案!A:C,3,FALSE)</f>
        <v>湖北开明</v>
      </c>
      <c r="G4994" s="338" t="str">
        <f ca="1">VLOOKUP(D4994,档案!A:B,2,FALSE)</f>
        <v>工行西山支行004096</v>
      </c>
      <c r="H4994" s="328">
        <f ca="1" t="shared" si="786"/>
        <v>45730</v>
      </c>
      <c r="I4994" s="344" t="str">
        <f ca="1" t="shared" si="787"/>
        <v>缴纳湖北开明2025.2月-个人所得税</v>
      </c>
      <c r="J4994" s="344" t="str">
        <f ca="1" t="shared" si="788"/>
        <v>付日常费用</v>
      </c>
      <c r="K4994" s="345">
        <f ca="1" t="shared" si="789"/>
        <v>0</v>
      </c>
      <c r="L4994" s="345">
        <f ca="1" t="shared" si="790"/>
        <v>3023.73</v>
      </c>
      <c r="M4994" s="345">
        <f ca="1" t="shared" si="791"/>
        <v>44359.09</v>
      </c>
      <c r="N4994" s="345">
        <f ca="1" t="shared" si="792"/>
        <v>0</v>
      </c>
    </row>
    <row r="4995" ht="14.25" hidden="1" spans="1:14">
      <c r="A4995" s="334">
        <f>档案!A4994</f>
        <v>0</v>
      </c>
      <c r="B4995" s="334">
        <f ca="1" t="shared" ref="B4995:B5058" si="795">COUNTA(INDIRECT("'"&amp;A4995&amp;"'!a:a"))</f>
        <v>1</v>
      </c>
      <c r="D4995" s="334">
        <f ca="1" t="shared" si="793"/>
        <v>29</v>
      </c>
      <c r="E4995" s="327">
        <f ca="1" t="shared" si="794"/>
        <v>37</v>
      </c>
      <c r="F4995" s="327" t="str">
        <f ca="1">VLOOKUP(D4995,档案!A:C,3,FALSE)</f>
        <v>湖北开明</v>
      </c>
      <c r="G4995" s="338" t="str">
        <f ca="1">VLOOKUP(D4995,档案!A:B,2,FALSE)</f>
        <v>工行西山支行004096</v>
      </c>
      <c r="H4995" s="328">
        <f ca="1" t="shared" ref="H4995:H5058" si="796">INDEX(INDIRECT("'"&amp;$D4995&amp;"'!A:g"),$E4995,COLUMN()-7)</f>
        <v>45736</v>
      </c>
      <c r="I4995" s="344" t="str">
        <f ca="1" t="shared" ref="I4995:I5058" si="797">INDEX(INDIRECT("'"&amp;$D4995&amp;"'!A:g"),$E4995,COLUMN()-7)</f>
        <v>收到银行结息收入</v>
      </c>
      <c r="J4995" s="344" t="str">
        <f ca="1" t="shared" ref="J4995:J5058" si="798">INDEX(INDIRECT("'"&amp;$D4995&amp;"'!A:g"),$E4995,COLUMN()-7)</f>
        <v>其他收款</v>
      </c>
      <c r="K4995" s="345">
        <f ca="1" t="shared" ref="K4995:K5058" si="799">INDEX(INDIRECT("'"&amp;$D4995&amp;"'!A:g"),$E4995,COLUMN()-7)</f>
        <v>12.53</v>
      </c>
      <c r="L4995" s="345">
        <f ca="1" t="shared" ref="L4995:L5058" si="800">INDEX(INDIRECT("'"&amp;$D4995&amp;"'!A:g"),$E4995,COLUMN()-7)</f>
        <v>0</v>
      </c>
      <c r="M4995" s="345">
        <f ca="1" t="shared" ref="M4995:M5058" si="801">INDEX(INDIRECT("'"&amp;$D4995&amp;"'!A:g"),$E4995,COLUMN()-7)</f>
        <v>44371.62</v>
      </c>
      <c r="N4995" s="345">
        <f ca="1" t="shared" ref="N4995:N5058" si="802">INDEX(INDIRECT("'"&amp;$D4995&amp;"'!A:g"),$E4995,COLUMN()-7)</f>
        <v>0</v>
      </c>
    </row>
    <row r="4996" ht="14.25" hidden="1" spans="1:14">
      <c r="A4996" s="334">
        <f>档案!A4995</f>
        <v>0</v>
      </c>
      <c r="B4996" s="334">
        <f ca="1" t="shared" si="795"/>
        <v>1</v>
      </c>
      <c r="D4996" s="334">
        <f ca="1" t="shared" ref="D4996:D5059" si="803">IF(E4995&gt;=VLOOKUP(D4995,A:B,2,FALSE),D4995+1,D4995)</f>
        <v>29</v>
      </c>
      <c r="E4996" s="327">
        <f ca="1" t="shared" ref="E4996:E5059" si="804">IF(E4995&gt;=VLOOKUP(D4995,A:B,2,FALSE),3,E4995+1)</f>
        <v>38</v>
      </c>
      <c r="F4996" s="327" t="str">
        <f ca="1">VLOOKUP(D4996,档案!A:C,3,FALSE)</f>
        <v>湖北开明</v>
      </c>
      <c r="G4996" s="338" t="str">
        <f ca="1">VLOOKUP(D4996,档案!A:B,2,FALSE)</f>
        <v>工行西山支行004096</v>
      </c>
      <c r="H4996" s="328">
        <f ca="1" t="shared" si="796"/>
        <v>45741</v>
      </c>
      <c r="I4996" s="344" t="str">
        <f ca="1" t="shared" si="797"/>
        <v>收到鄂州市鄂城区人民政府樊口街道办事处转入2024年湖北省支持高新技术企业发展专项资金。（研发费增长补贴）</v>
      </c>
      <c r="J4996" s="344" t="str">
        <f ca="1" t="shared" si="798"/>
        <v>其他收款</v>
      </c>
      <c r="K4996" s="345">
        <f ca="1" t="shared" si="799"/>
        <v>50000</v>
      </c>
      <c r="L4996" s="345">
        <f ca="1" t="shared" si="800"/>
        <v>0</v>
      </c>
      <c r="M4996" s="345">
        <f ca="1" t="shared" si="801"/>
        <v>94371.62</v>
      </c>
      <c r="N4996" s="345">
        <f ca="1" t="shared" si="802"/>
        <v>0</v>
      </c>
    </row>
    <row r="4997" ht="14.25" hidden="1" spans="1:14">
      <c r="A4997" s="334">
        <f>档案!A4996</f>
        <v>0</v>
      </c>
      <c r="B4997" s="334">
        <f ca="1" t="shared" si="795"/>
        <v>1</v>
      </c>
      <c r="D4997" s="334">
        <f ca="1" t="shared" si="803"/>
        <v>29</v>
      </c>
      <c r="E4997" s="327">
        <f ca="1" t="shared" si="804"/>
        <v>39</v>
      </c>
      <c r="F4997" s="327" t="str">
        <f ca="1">VLOOKUP(D4997,档案!A:C,3,FALSE)</f>
        <v>湖北开明</v>
      </c>
      <c r="G4997" s="338" t="str">
        <f ca="1">VLOOKUP(D4997,档案!A:B,2,FALSE)</f>
        <v>工行西山支行004096</v>
      </c>
      <c r="H4997" s="328">
        <f ca="1" t="shared" si="796"/>
        <v>45742</v>
      </c>
      <c r="I4997" s="344" t="str">
        <f ca="1" t="shared" si="797"/>
        <v>收到武汉农商行转款</v>
      </c>
      <c r="J4997" s="344" t="str">
        <f ca="1" t="shared" si="798"/>
        <v>他行转入或存现</v>
      </c>
      <c r="K4997" s="345">
        <f ca="1" t="shared" si="799"/>
        <v>60000</v>
      </c>
      <c r="L4997" s="345">
        <f ca="1" t="shared" si="800"/>
        <v>0</v>
      </c>
      <c r="M4997" s="345">
        <f ca="1" t="shared" si="801"/>
        <v>154371.62</v>
      </c>
      <c r="N4997" s="345">
        <f ca="1" t="shared" si="802"/>
        <v>0</v>
      </c>
    </row>
    <row r="4998" ht="14.25" hidden="1" spans="1:14">
      <c r="A4998" s="334">
        <f>档案!A4997</f>
        <v>0</v>
      </c>
      <c r="B4998" s="334">
        <f ca="1" t="shared" si="795"/>
        <v>1</v>
      </c>
      <c r="D4998" s="334">
        <f ca="1" t="shared" si="803"/>
        <v>29</v>
      </c>
      <c r="E4998" s="327">
        <f ca="1" t="shared" si="804"/>
        <v>40</v>
      </c>
      <c r="F4998" s="327" t="str">
        <f ca="1">VLOOKUP(D4998,档案!A:C,3,FALSE)</f>
        <v>湖北开明</v>
      </c>
      <c r="G4998" s="338" t="str">
        <f ca="1">VLOOKUP(D4998,档案!A:B,2,FALSE)</f>
        <v>工行西山支行004096</v>
      </c>
      <c r="H4998" s="328">
        <f ca="1" t="shared" si="796"/>
        <v>45742</v>
      </c>
      <c r="I4998" s="344" t="str">
        <f ca="1" t="shared" si="797"/>
        <v>综合部蒋霞用款湖北开明3月人员公积金--公司</v>
      </c>
      <c r="J4998" s="344" t="str">
        <f ca="1" t="shared" si="798"/>
        <v>付日常费用</v>
      </c>
      <c r="K4998" s="345">
        <f ca="1" t="shared" si="799"/>
        <v>0</v>
      </c>
      <c r="L4998" s="345">
        <f ca="1" t="shared" si="800"/>
        <v>396</v>
      </c>
      <c r="M4998" s="345">
        <f ca="1" t="shared" si="801"/>
        <v>153975.62</v>
      </c>
      <c r="N4998" s="345">
        <f ca="1" t="shared" si="802"/>
        <v>0</v>
      </c>
    </row>
    <row r="4999" ht="14.25" hidden="1" spans="1:14">
      <c r="A4999" s="334">
        <f>档案!A4998</f>
        <v>0</v>
      </c>
      <c r="B4999" s="334">
        <f ca="1" t="shared" si="795"/>
        <v>1</v>
      </c>
      <c r="D4999" s="334">
        <f ca="1" t="shared" si="803"/>
        <v>29</v>
      </c>
      <c r="E4999" s="327">
        <f ca="1" t="shared" si="804"/>
        <v>41</v>
      </c>
      <c r="F4999" s="327" t="str">
        <f ca="1">VLOOKUP(D4999,档案!A:C,3,FALSE)</f>
        <v>湖北开明</v>
      </c>
      <c r="G4999" s="338" t="str">
        <f ca="1">VLOOKUP(D4999,档案!A:B,2,FALSE)</f>
        <v>工行西山支行004096</v>
      </c>
      <c r="H4999" s="328">
        <f ca="1" t="shared" si="796"/>
        <v>45742</v>
      </c>
      <c r="I4999" s="344" t="str">
        <f ca="1" t="shared" si="797"/>
        <v>财务部杨婷用款仲利国际还第9期贷款付仲利国际融资租赁有限公司--对公</v>
      </c>
      <c r="J4999" s="344" t="str">
        <f ca="1" t="shared" si="798"/>
        <v>还借款及利息</v>
      </c>
      <c r="K4999" s="345">
        <f ca="1" t="shared" si="799"/>
        <v>0</v>
      </c>
      <c r="L4999" s="345">
        <f ca="1" t="shared" si="800"/>
        <v>118950</v>
      </c>
      <c r="M4999" s="345">
        <f ca="1" t="shared" si="801"/>
        <v>35025.62</v>
      </c>
      <c r="N4999" s="345">
        <f ca="1" t="shared" si="802"/>
        <v>0</v>
      </c>
    </row>
    <row r="5000" ht="14.25" hidden="1" spans="1:14">
      <c r="A5000" s="334">
        <f>档案!A4999</f>
        <v>0</v>
      </c>
      <c r="B5000" s="334">
        <f ca="1" t="shared" si="795"/>
        <v>1</v>
      </c>
      <c r="D5000" s="334">
        <f ca="1" t="shared" si="803"/>
        <v>29</v>
      </c>
      <c r="E5000" s="327">
        <f ca="1" t="shared" si="804"/>
        <v>42</v>
      </c>
      <c r="F5000" s="327" t="str">
        <f ca="1">VLOOKUP(D5000,档案!A:C,3,FALSE)</f>
        <v>湖北开明</v>
      </c>
      <c r="G5000" s="338" t="str">
        <f ca="1">VLOOKUP(D5000,档案!A:B,2,FALSE)</f>
        <v>工行西山支行004096</v>
      </c>
      <c r="H5000" s="328">
        <f ca="1" t="shared" si="796"/>
        <v>45742</v>
      </c>
      <c r="I5000" s="344" t="str">
        <f ca="1" t="shared" si="797"/>
        <v>银行跨行手续费</v>
      </c>
      <c r="J5000" s="344" t="str">
        <f ca="1" t="shared" si="798"/>
        <v>付日常费用</v>
      </c>
      <c r="K5000" s="345">
        <f ca="1" t="shared" si="799"/>
        <v>0</v>
      </c>
      <c r="L5000" s="345">
        <f ca="1" t="shared" si="800"/>
        <v>15</v>
      </c>
      <c r="M5000" s="345">
        <f ca="1" t="shared" si="801"/>
        <v>35010.62</v>
      </c>
      <c r="N5000" s="345">
        <f ca="1" t="shared" si="802"/>
        <v>0</v>
      </c>
    </row>
    <row r="5001" ht="14.25" hidden="1" spans="1:14">
      <c r="A5001" s="334">
        <f>档案!A5000</f>
        <v>0</v>
      </c>
      <c r="B5001" s="334">
        <f ca="1" t="shared" si="795"/>
        <v>1</v>
      </c>
      <c r="D5001" s="334">
        <f ca="1" t="shared" si="803"/>
        <v>29</v>
      </c>
      <c r="E5001" s="327">
        <f ca="1" t="shared" si="804"/>
        <v>43</v>
      </c>
      <c r="F5001" s="327" t="str">
        <f ca="1">VLOOKUP(D5001,档案!A:C,3,FALSE)</f>
        <v>湖北开明</v>
      </c>
      <c r="G5001" s="338" t="str">
        <f ca="1">VLOOKUP(D5001,档案!A:B,2,FALSE)</f>
        <v>工行西山支行004096</v>
      </c>
      <c r="H5001" s="328">
        <f ca="1" t="shared" si="796"/>
        <v>45743</v>
      </c>
      <c r="I5001" s="344" t="str">
        <f ca="1" t="shared" si="797"/>
        <v>综合部蒋霞用款湖北开明3月人员社保--公司</v>
      </c>
      <c r="J5001" s="344" t="str">
        <f ca="1" t="shared" si="798"/>
        <v>付日常费用</v>
      </c>
      <c r="K5001" s="345">
        <f ca="1" t="shared" si="799"/>
        <v>0</v>
      </c>
      <c r="L5001" s="345">
        <f ca="1" t="shared" si="800"/>
        <v>33896.67</v>
      </c>
      <c r="M5001" s="345">
        <f ca="1" t="shared" si="801"/>
        <v>1113.94999999997</v>
      </c>
      <c r="N5001" s="345">
        <f ca="1" t="shared" si="802"/>
        <v>0</v>
      </c>
    </row>
    <row r="5002" ht="14.25" hidden="1" spans="1:14">
      <c r="A5002" s="334">
        <f>档案!A5001</f>
        <v>0</v>
      </c>
      <c r="B5002" s="334">
        <f ca="1" t="shared" si="795"/>
        <v>1</v>
      </c>
      <c r="D5002" s="334">
        <f ca="1" t="shared" si="803"/>
        <v>29</v>
      </c>
      <c r="E5002" s="327">
        <f ca="1" t="shared" si="804"/>
        <v>44</v>
      </c>
      <c r="F5002" s="327" t="str">
        <f ca="1">VLOOKUP(D5002,档案!A:C,3,FALSE)</f>
        <v>湖北开明</v>
      </c>
      <c r="G5002" s="338" t="str">
        <f ca="1">VLOOKUP(D5002,档案!A:B,2,FALSE)</f>
        <v>工行西山支行004096</v>
      </c>
      <c r="H5002" s="328">
        <f ca="1" t="shared" si="796"/>
        <v>45743</v>
      </c>
      <c r="I5002" s="344" t="str">
        <f ca="1" t="shared" si="797"/>
        <v>收到莱水金隅冀东环保科技有限公司银行承兑汇票提示付款</v>
      </c>
      <c r="J5002" s="344" t="str">
        <f ca="1" t="shared" si="798"/>
        <v>他行转入或存现</v>
      </c>
      <c r="K5002" s="345">
        <f ca="1" t="shared" si="799"/>
        <v>4351</v>
      </c>
      <c r="L5002" s="345">
        <f ca="1" t="shared" si="800"/>
        <v>0</v>
      </c>
      <c r="M5002" s="345">
        <f ca="1" t="shared" si="801"/>
        <v>5464.94999999997</v>
      </c>
      <c r="N5002" s="345">
        <f ca="1" t="shared" si="802"/>
        <v>0</v>
      </c>
    </row>
    <row r="5003" ht="14.25" hidden="1" spans="1:14">
      <c r="A5003" s="334">
        <f>档案!A5002</f>
        <v>0</v>
      </c>
      <c r="B5003" s="334">
        <f ca="1" t="shared" si="795"/>
        <v>1</v>
      </c>
      <c r="D5003" s="334">
        <f ca="1" t="shared" si="803"/>
        <v>29</v>
      </c>
      <c r="E5003" s="327">
        <f ca="1" t="shared" si="804"/>
        <v>45</v>
      </c>
      <c r="F5003" s="327" t="str">
        <f ca="1">VLOOKUP(D5003,档案!A:C,3,FALSE)</f>
        <v>湖北开明</v>
      </c>
      <c r="G5003" s="338" t="str">
        <f ca="1">VLOOKUP(D5003,档案!A:B,2,FALSE)</f>
        <v>工行西山支行004096</v>
      </c>
      <c r="H5003" s="328">
        <f ca="1" t="shared" si="796"/>
        <v>45761</v>
      </c>
      <c r="I5003" s="344" t="str">
        <f ca="1" t="shared" si="797"/>
        <v>收到湖北邮政转款</v>
      </c>
      <c r="J5003" s="344" t="str">
        <f ca="1" t="shared" si="798"/>
        <v>他行转入或存现</v>
      </c>
      <c r="K5003" s="345">
        <f ca="1" t="shared" si="799"/>
        <v>10000</v>
      </c>
      <c r="L5003" s="345">
        <f ca="1" t="shared" si="800"/>
        <v>0</v>
      </c>
      <c r="M5003" s="345">
        <f ca="1" t="shared" si="801"/>
        <v>15464.95</v>
      </c>
      <c r="N5003" s="345">
        <f ca="1" t="shared" si="802"/>
        <v>0</v>
      </c>
    </row>
    <row r="5004" ht="14.25" hidden="1" spans="1:14">
      <c r="A5004" s="334">
        <f>档案!A5003</f>
        <v>0</v>
      </c>
      <c r="B5004" s="334">
        <f ca="1" t="shared" si="795"/>
        <v>1</v>
      </c>
      <c r="D5004" s="334">
        <f ca="1" t="shared" si="803"/>
        <v>29</v>
      </c>
      <c r="E5004" s="327">
        <f ca="1" t="shared" si="804"/>
        <v>46</v>
      </c>
      <c r="F5004" s="327" t="str">
        <f ca="1">VLOOKUP(D5004,档案!A:C,3,FALSE)</f>
        <v>湖北开明</v>
      </c>
      <c r="G5004" s="338" t="str">
        <f ca="1">VLOOKUP(D5004,档案!A:B,2,FALSE)</f>
        <v>工行西山支行004096</v>
      </c>
      <c r="H5004" s="328">
        <f ca="1" t="shared" si="796"/>
        <v>45762</v>
      </c>
      <c r="I5004" s="344" t="str">
        <f ca="1" t="shared" si="797"/>
        <v>中国电网湖北省电力有限公司，缴纳电费</v>
      </c>
      <c r="J5004" s="344" t="str">
        <f ca="1" t="shared" si="798"/>
        <v>付日常费用</v>
      </c>
      <c r="K5004" s="345">
        <f ca="1" t="shared" si="799"/>
        <v>0</v>
      </c>
      <c r="L5004" s="345">
        <f ca="1" t="shared" si="800"/>
        <v>5823.54</v>
      </c>
      <c r="M5004" s="345">
        <f ca="1" t="shared" si="801"/>
        <v>9641.40999999997</v>
      </c>
      <c r="N5004" s="345">
        <f ca="1" t="shared" si="802"/>
        <v>0</v>
      </c>
    </row>
    <row r="5005" ht="14.25" hidden="1" spans="1:14">
      <c r="A5005" s="334">
        <f>档案!A5004</f>
        <v>0</v>
      </c>
      <c r="B5005" s="334">
        <f ca="1" t="shared" si="795"/>
        <v>1</v>
      </c>
      <c r="D5005" s="334">
        <f ca="1" t="shared" si="803"/>
        <v>29</v>
      </c>
      <c r="E5005" s="327">
        <f ca="1" t="shared" si="804"/>
        <v>47</v>
      </c>
      <c r="F5005" s="327" t="str">
        <f ca="1">VLOOKUP(D5005,档案!A:C,3,FALSE)</f>
        <v>湖北开明</v>
      </c>
      <c r="G5005" s="338" t="str">
        <f ca="1">VLOOKUP(D5005,档案!A:B,2,FALSE)</f>
        <v>工行西山支行004096</v>
      </c>
      <c r="H5005" s="328">
        <f ca="1" t="shared" si="796"/>
        <v>45763</v>
      </c>
      <c r="I5005" s="344" t="str">
        <f ca="1" t="shared" si="797"/>
        <v>收到湖北中行转账</v>
      </c>
      <c r="J5005" s="344" t="str">
        <f ca="1" t="shared" si="798"/>
        <v>他行转入或存现</v>
      </c>
      <c r="K5005" s="345">
        <f ca="1" t="shared" si="799"/>
        <v>50000</v>
      </c>
      <c r="L5005" s="345">
        <f ca="1" t="shared" si="800"/>
        <v>0</v>
      </c>
      <c r="M5005" s="345">
        <f ca="1" t="shared" si="801"/>
        <v>59641.41</v>
      </c>
      <c r="N5005" s="345">
        <f ca="1" t="shared" si="802"/>
        <v>0</v>
      </c>
    </row>
    <row r="5006" ht="14.25" hidden="1" spans="1:14">
      <c r="A5006" s="334">
        <f>档案!A5005</f>
        <v>0</v>
      </c>
      <c r="B5006" s="334">
        <f ca="1" t="shared" si="795"/>
        <v>1</v>
      </c>
      <c r="D5006" s="334">
        <f ca="1" t="shared" si="803"/>
        <v>29</v>
      </c>
      <c r="E5006" s="327">
        <f ca="1" t="shared" si="804"/>
        <v>48</v>
      </c>
      <c r="F5006" s="327" t="str">
        <f ca="1">VLOOKUP(D5006,档案!A:C,3,FALSE)</f>
        <v>湖北开明</v>
      </c>
      <c r="G5006" s="338" t="str">
        <f ca="1">VLOOKUP(D5006,档案!A:B,2,FALSE)</f>
        <v>工行西山支行004096</v>
      </c>
      <c r="H5006" s="328">
        <f ca="1" t="shared" si="796"/>
        <v>45763</v>
      </c>
      <c r="I5006" s="344" t="str">
        <f ca="1" t="shared" si="797"/>
        <v>缴纳湖北开明2025.3月-增值税、附加税，印花税</v>
      </c>
      <c r="J5006" s="344" t="str">
        <f ca="1" t="shared" si="798"/>
        <v>付日常费用</v>
      </c>
      <c r="K5006" s="345">
        <f ca="1" t="shared" si="799"/>
        <v>0</v>
      </c>
      <c r="L5006" s="345">
        <f ca="1" t="shared" si="800"/>
        <v>38619.91</v>
      </c>
      <c r="M5006" s="345">
        <f ca="1" t="shared" si="801"/>
        <v>21021.5</v>
      </c>
      <c r="N5006" s="345">
        <f ca="1" t="shared" si="802"/>
        <v>0</v>
      </c>
    </row>
    <row r="5007" ht="14.25" hidden="1" spans="1:14">
      <c r="A5007" s="334">
        <f>档案!A5006</f>
        <v>0</v>
      </c>
      <c r="B5007" s="334">
        <f ca="1" t="shared" si="795"/>
        <v>1</v>
      </c>
      <c r="D5007" s="334">
        <f ca="1" t="shared" si="803"/>
        <v>29</v>
      </c>
      <c r="E5007" s="327">
        <f ca="1" t="shared" si="804"/>
        <v>49</v>
      </c>
      <c r="F5007" s="327" t="str">
        <f ca="1">VLOOKUP(D5007,档案!A:C,3,FALSE)</f>
        <v>湖北开明</v>
      </c>
      <c r="G5007" s="338" t="str">
        <f ca="1">VLOOKUP(D5007,档案!A:B,2,FALSE)</f>
        <v>工行西山支行004096</v>
      </c>
      <c r="H5007" s="328">
        <f ca="1" t="shared" si="796"/>
        <v>45763</v>
      </c>
      <c r="I5007" s="344" t="str">
        <f ca="1" t="shared" si="797"/>
        <v>缴纳湖北开明2025.3月-个人所得税</v>
      </c>
      <c r="J5007" s="344" t="str">
        <f ca="1" t="shared" si="798"/>
        <v>付日常费用</v>
      </c>
      <c r="K5007" s="345">
        <f ca="1" t="shared" si="799"/>
        <v>0</v>
      </c>
      <c r="L5007" s="345">
        <f ca="1" t="shared" si="800"/>
        <v>3998.76</v>
      </c>
      <c r="M5007" s="345">
        <f ca="1" t="shared" si="801"/>
        <v>17022.74</v>
      </c>
      <c r="N5007" s="345">
        <f ca="1" t="shared" si="802"/>
        <v>0</v>
      </c>
    </row>
    <row r="5008" ht="14.25" hidden="1" spans="1:14">
      <c r="A5008" s="334">
        <f>档案!A5007</f>
        <v>0</v>
      </c>
      <c r="B5008" s="334">
        <f ca="1" t="shared" si="795"/>
        <v>1</v>
      </c>
      <c r="D5008" s="334">
        <f ca="1" t="shared" si="803"/>
        <v>29</v>
      </c>
      <c r="E5008" s="327">
        <f ca="1" t="shared" si="804"/>
        <v>50</v>
      </c>
      <c r="F5008" s="327" t="str">
        <f ca="1">VLOOKUP(D5008,档案!A:C,3,FALSE)</f>
        <v>湖北开明</v>
      </c>
      <c r="G5008" s="338" t="str">
        <f ca="1">VLOOKUP(D5008,档案!A:B,2,FALSE)</f>
        <v>工行西山支行004096</v>
      </c>
      <c r="H5008" s="328">
        <f ca="1" t="shared" si="796"/>
        <v>45763</v>
      </c>
      <c r="I5008" s="344" t="str">
        <f ca="1" t="shared" si="797"/>
        <v>缴纳湖北开明2025.3月-工会经费</v>
      </c>
      <c r="J5008" s="344" t="str">
        <f ca="1" t="shared" si="798"/>
        <v>付日常费用</v>
      </c>
      <c r="K5008" s="345">
        <f ca="1" t="shared" si="799"/>
        <v>0</v>
      </c>
      <c r="L5008" s="345">
        <f ca="1" t="shared" si="800"/>
        <v>5000</v>
      </c>
      <c r="M5008" s="345">
        <f ca="1" t="shared" si="801"/>
        <v>12022.74</v>
      </c>
      <c r="N5008" s="345">
        <f ca="1" t="shared" si="802"/>
        <v>0</v>
      </c>
    </row>
    <row r="5009" ht="14.25" hidden="1" spans="1:14">
      <c r="A5009" s="334">
        <f>档案!A5008</f>
        <v>0</v>
      </c>
      <c r="B5009" s="334">
        <f ca="1" t="shared" si="795"/>
        <v>1</v>
      </c>
      <c r="D5009" s="334">
        <f ca="1" t="shared" si="803"/>
        <v>29</v>
      </c>
      <c r="E5009" s="327">
        <f ca="1" t="shared" si="804"/>
        <v>51</v>
      </c>
      <c r="F5009" s="327" t="str">
        <f ca="1">VLOOKUP(D5009,档案!A:C,3,FALSE)</f>
        <v>湖北开明</v>
      </c>
      <c r="G5009" s="338" t="str">
        <f ca="1">VLOOKUP(D5009,档案!A:B,2,FALSE)</f>
        <v>工行西山支行004096</v>
      </c>
      <c r="H5009" s="328">
        <f ca="1" t="shared" si="796"/>
        <v>45769</v>
      </c>
      <c r="I5009" s="344" t="str">
        <f ca="1" t="shared" si="797"/>
        <v>收到卫辉市天瑞水泥有限公司维修款及质保金</v>
      </c>
      <c r="J5009" s="344" t="str">
        <f ca="1" t="shared" si="798"/>
        <v>营业回款</v>
      </c>
      <c r="K5009" s="345">
        <f ca="1" t="shared" si="799"/>
        <v>45110.86</v>
      </c>
      <c r="L5009" s="345">
        <f ca="1" t="shared" si="800"/>
        <v>0</v>
      </c>
      <c r="M5009" s="345">
        <f ca="1" t="shared" si="801"/>
        <v>57133.6</v>
      </c>
      <c r="N5009" s="345">
        <f ca="1" t="shared" si="802"/>
        <v>0</v>
      </c>
    </row>
    <row r="5010" ht="14.25" hidden="1" spans="1:14">
      <c r="A5010" s="334">
        <f>档案!A5009</f>
        <v>0</v>
      </c>
      <c r="B5010" s="334">
        <f ca="1" t="shared" si="795"/>
        <v>1</v>
      </c>
      <c r="D5010" s="334">
        <f ca="1" t="shared" si="803"/>
        <v>29</v>
      </c>
      <c r="E5010" s="327">
        <f ca="1" t="shared" si="804"/>
        <v>52</v>
      </c>
      <c r="F5010" s="327" t="str">
        <f ca="1">VLOOKUP(D5010,档案!A:C,3,FALSE)</f>
        <v>湖北开明</v>
      </c>
      <c r="G5010" s="338" t="str">
        <f ca="1">VLOOKUP(D5010,档案!A:B,2,FALSE)</f>
        <v>工行西山支行004096</v>
      </c>
      <c r="H5010" s="328">
        <f ca="1" t="shared" si="796"/>
        <v>45771</v>
      </c>
      <c r="I5010" s="344" t="str">
        <f ca="1" t="shared" si="797"/>
        <v>收到湖北邮政转款</v>
      </c>
      <c r="J5010" s="344" t="str">
        <f ca="1" t="shared" si="798"/>
        <v>他行转入或存现</v>
      </c>
      <c r="K5010" s="345">
        <f ca="1" t="shared" si="799"/>
        <v>60000</v>
      </c>
      <c r="L5010" s="345">
        <f ca="1" t="shared" si="800"/>
        <v>0</v>
      </c>
      <c r="M5010" s="345">
        <f ca="1" t="shared" si="801"/>
        <v>117133.6</v>
      </c>
      <c r="N5010" s="345">
        <f ca="1" t="shared" si="802"/>
        <v>0</v>
      </c>
    </row>
    <row r="5011" ht="14.25" hidden="1" spans="1:14">
      <c r="A5011" s="334">
        <f>档案!A5010</f>
        <v>0</v>
      </c>
      <c r="B5011" s="334">
        <f ca="1" t="shared" si="795"/>
        <v>1</v>
      </c>
      <c r="D5011" s="334">
        <f ca="1" t="shared" si="803"/>
        <v>29</v>
      </c>
      <c r="E5011" s="327">
        <f ca="1" t="shared" si="804"/>
        <v>53</v>
      </c>
      <c r="F5011" s="327" t="str">
        <f ca="1">VLOOKUP(D5011,档案!A:C,3,FALSE)</f>
        <v>湖北开明</v>
      </c>
      <c r="G5011" s="338" t="str">
        <f ca="1">VLOOKUP(D5011,档案!A:B,2,FALSE)</f>
        <v>工行西山支行004096</v>
      </c>
      <c r="H5011" s="328">
        <f ca="1" t="shared" si="796"/>
        <v>45771</v>
      </c>
      <c r="I5011" s="344" t="str">
        <f ca="1" t="shared" si="797"/>
        <v>收到湖北工行虹桥转款</v>
      </c>
      <c r="J5011" s="344" t="str">
        <f ca="1" t="shared" si="798"/>
        <v>他行转入或存现</v>
      </c>
      <c r="K5011" s="345">
        <f ca="1" t="shared" si="799"/>
        <v>19000</v>
      </c>
      <c r="L5011" s="345">
        <f ca="1" t="shared" si="800"/>
        <v>0</v>
      </c>
      <c r="M5011" s="345">
        <f ca="1" t="shared" si="801"/>
        <v>136133.6</v>
      </c>
      <c r="N5011" s="345">
        <f ca="1" t="shared" si="802"/>
        <v>0</v>
      </c>
    </row>
    <row r="5012" ht="14.25" hidden="1" spans="1:14">
      <c r="A5012" s="334">
        <f>档案!A5011</f>
        <v>0</v>
      </c>
      <c r="B5012" s="334">
        <f ca="1" t="shared" si="795"/>
        <v>1</v>
      </c>
      <c r="D5012" s="334">
        <f ca="1" t="shared" si="803"/>
        <v>29</v>
      </c>
      <c r="E5012" s="327">
        <f ca="1" t="shared" si="804"/>
        <v>54</v>
      </c>
      <c r="F5012" s="327" t="str">
        <f ca="1">VLOOKUP(D5012,档案!A:C,3,FALSE)</f>
        <v>湖北开明</v>
      </c>
      <c r="G5012" s="338" t="str">
        <f ca="1">VLOOKUP(D5012,档案!A:B,2,FALSE)</f>
        <v>工行西山支行004096</v>
      </c>
      <c r="H5012" s="328">
        <f ca="1" t="shared" si="796"/>
        <v>45771</v>
      </c>
      <c r="I5012" s="344" t="str">
        <f ca="1" t="shared" si="797"/>
        <v>财务部杨婷用款仲利国际还第10期贷款付仲利国际融资租赁有限公司--对公</v>
      </c>
      <c r="J5012" s="344" t="str">
        <f ca="1" t="shared" si="798"/>
        <v>还借款及利息</v>
      </c>
      <c r="K5012" s="345">
        <f ca="1" t="shared" si="799"/>
        <v>0</v>
      </c>
      <c r="L5012" s="345">
        <f ca="1" t="shared" si="800"/>
        <v>118950</v>
      </c>
      <c r="M5012" s="345">
        <f ca="1" t="shared" si="801"/>
        <v>17183.6</v>
      </c>
      <c r="N5012" s="345">
        <f ca="1" t="shared" si="802"/>
        <v>0</v>
      </c>
    </row>
    <row r="5013" ht="14.25" hidden="1" spans="1:14">
      <c r="A5013" s="334">
        <f>档案!A5012</f>
        <v>0</v>
      </c>
      <c r="B5013" s="334">
        <f ca="1" t="shared" si="795"/>
        <v>1</v>
      </c>
      <c r="D5013" s="334">
        <f ca="1" t="shared" si="803"/>
        <v>29</v>
      </c>
      <c r="E5013" s="327">
        <f ca="1" t="shared" si="804"/>
        <v>55</v>
      </c>
      <c r="F5013" s="327" t="str">
        <f ca="1">VLOOKUP(D5013,档案!A:C,3,FALSE)</f>
        <v>湖北开明</v>
      </c>
      <c r="G5013" s="338" t="str">
        <f ca="1">VLOOKUP(D5013,档案!A:B,2,FALSE)</f>
        <v>工行西山支行004096</v>
      </c>
      <c r="H5013" s="328">
        <f ca="1" t="shared" si="796"/>
        <v>45771</v>
      </c>
      <c r="I5013" s="344" t="str">
        <f ca="1" t="shared" si="797"/>
        <v>银行跨行手续费</v>
      </c>
      <c r="J5013" s="344" t="str">
        <f ca="1" t="shared" si="798"/>
        <v>付日常费用</v>
      </c>
      <c r="K5013" s="345">
        <f ca="1" t="shared" si="799"/>
        <v>0</v>
      </c>
      <c r="L5013" s="345">
        <f ca="1" t="shared" si="800"/>
        <v>15</v>
      </c>
      <c r="M5013" s="345">
        <f ca="1" t="shared" si="801"/>
        <v>17168.6</v>
      </c>
      <c r="N5013" s="345">
        <f ca="1" t="shared" si="802"/>
        <v>0</v>
      </c>
    </row>
    <row r="5014" ht="14.25" hidden="1" spans="1:14">
      <c r="A5014" s="334">
        <f>档案!A5013</f>
        <v>0</v>
      </c>
      <c r="B5014" s="334">
        <f ca="1" t="shared" si="795"/>
        <v>1</v>
      </c>
      <c r="D5014" s="334">
        <f ca="1" t="shared" si="803"/>
        <v>29</v>
      </c>
      <c r="E5014" s="327">
        <f ca="1" t="shared" si="804"/>
        <v>56</v>
      </c>
      <c r="F5014" s="327" t="str">
        <f ca="1">VLOOKUP(D5014,档案!A:C,3,FALSE)</f>
        <v>湖北开明</v>
      </c>
      <c r="G5014" s="338" t="str">
        <f ca="1">VLOOKUP(D5014,档案!A:B,2,FALSE)</f>
        <v>工行西山支行004096</v>
      </c>
      <c r="H5014" s="328">
        <f ca="1" t="shared" si="796"/>
        <v>45772</v>
      </c>
      <c r="I5014" s="344" t="str">
        <f ca="1" t="shared" si="797"/>
        <v>收到湖北中行转账</v>
      </c>
      <c r="J5014" s="344" t="str">
        <f ca="1" t="shared" si="798"/>
        <v>他行转入或存现</v>
      </c>
      <c r="K5014" s="345">
        <f ca="1" t="shared" si="799"/>
        <v>30000</v>
      </c>
      <c r="L5014" s="345">
        <f ca="1" t="shared" si="800"/>
        <v>0</v>
      </c>
      <c r="M5014" s="345">
        <f ca="1" t="shared" si="801"/>
        <v>47168.6</v>
      </c>
      <c r="N5014" s="345">
        <f ca="1" t="shared" si="802"/>
        <v>0</v>
      </c>
    </row>
    <row r="5015" ht="14.25" hidden="1" spans="1:14">
      <c r="A5015" s="334">
        <f>档案!A5014</f>
        <v>0</v>
      </c>
      <c r="B5015" s="334">
        <f ca="1" t="shared" si="795"/>
        <v>1</v>
      </c>
      <c r="D5015" s="334">
        <f ca="1" t="shared" si="803"/>
        <v>29</v>
      </c>
      <c r="E5015" s="327">
        <f ca="1" t="shared" si="804"/>
        <v>57</v>
      </c>
      <c r="F5015" s="327" t="str">
        <f ca="1">VLOOKUP(D5015,档案!A:C,3,FALSE)</f>
        <v>湖北开明</v>
      </c>
      <c r="G5015" s="338" t="str">
        <f ca="1">VLOOKUP(D5015,档案!A:B,2,FALSE)</f>
        <v>工行西山支行004096</v>
      </c>
      <c r="H5015" s="328">
        <f ca="1" t="shared" si="796"/>
        <v>45772</v>
      </c>
      <c r="I5015" s="344" t="str">
        <f ca="1" t="shared" si="797"/>
        <v>综合部蒋霞用款湖北开明4月人员社保--公司</v>
      </c>
      <c r="J5015" s="344" t="str">
        <f ca="1" t="shared" si="798"/>
        <v>付日常费用</v>
      </c>
      <c r="K5015" s="345">
        <f ca="1" t="shared" si="799"/>
        <v>0</v>
      </c>
      <c r="L5015" s="345">
        <f ca="1" t="shared" si="800"/>
        <v>27389.43</v>
      </c>
      <c r="M5015" s="345">
        <f ca="1" t="shared" si="801"/>
        <v>19779.17</v>
      </c>
      <c r="N5015" s="345">
        <f ca="1" t="shared" si="802"/>
        <v>0</v>
      </c>
    </row>
    <row r="5016" ht="14.25" hidden="1" spans="1:14">
      <c r="A5016" s="334">
        <f>档案!A5015</f>
        <v>0</v>
      </c>
      <c r="B5016" s="334">
        <f ca="1" t="shared" si="795"/>
        <v>1</v>
      </c>
      <c r="D5016" s="334">
        <f ca="1" t="shared" si="803"/>
        <v>29</v>
      </c>
      <c r="E5016" s="327">
        <f ca="1" t="shared" si="804"/>
        <v>58</v>
      </c>
      <c r="F5016" s="327" t="str">
        <f ca="1">VLOOKUP(D5016,档案!A:C,3,FALSE)</f>
        <v>湖北开明</v>
      </c>
      <c r="G5016" s="338" t="str">
        <f ca="1">VLOOKUP(D5016,档案!A:B,2,FALSE)</f>
        <v>工行西山支行004096</v>
      </c>
      <c r="H5016" s="328">
        <f ca="1" t="shared" si="796"/>
        <v>45772</v>
      </c>
      <c r="I5016" s="344" t="str">
        <f ca="1" t="shared" si="797"/>
        <v>综合部蒋霞用款湖北开明4月人员公积金--公司</v>
      </c>
      <c r="J5016" s="344" t="str">
        <f ca="1" t="shared" si="798"/>
        <v>付日常费用</v>
      </c>
      <c r="K5016" s="345">
        <f ca="1" t="shared" si="799"/>
        <v>0</v>
      </c>
      <c r="L5016" s="345">
        <f ca="1" t="shared" si="800"/>
        <v>396</v>
      </c>
      <c r="M5016" s="345">
        <f ca="1" t="shared" si="801"/>
        <v>19383.17</v>
      </c>
      <c r="N5016" s="345">
        <f ca="1" t="shared" si="802"/>
        <v>0</v>
      </c>
    </row>
    <row r="5017" ht="14.25" hidden="1" spans="1:14">
      <c r="A5017" s="334">
        <f>档案!A5016</f>
        <v>0</v>
      </c>
      <c r="B5017" s="334">
        <f ca="1" t="shared" si="795"/>
        <v>1</v>
      </c>
      <c r="D5017" s="334">
        <f ca="1" t="shared" si="803"/>
        <v>29</v>
      </c>
      <c r="E5017" s="327">
        <f ca="1" t="shared" si="804"/>
        <v>59</v>
      </c>
      <c r="F5017" s="327" t="str">
        <f ca="1">VLOOKUP(D5017,档案!A:C,3,FALSE)</f>
        <v>湖北开明</v>
      </c>
      <c r="G5017" s="338" t="str">
        <f ca="1">VLOOKUP(D5017,档案!A:B,2,FALSE)</f>
        <v>工行西山支行004096</v>
      </c>
      <c r="H5017" s="328">
        <f ca="1" t="shared" si="796"/>
        <v>45774</v>
      </c>
      <c r="I5017" s="344" t="str">
        <f ca="1" t="shared" si="797"/>
        <v>收到保定太行和益环保科技有限公司保证金退款</v>
      </c>
      <c r="J5017" s="344" t="str">
        <f ca="1" t="shared" si="798"/>
        <v>投标保证金回款</v>
      </c>
      <c r="K5017" s="345">
        <f ca="1" t="shared" si="799"/>
        <v>3000</v>
      </c>
      <c r="L5017" s="345">
        <f ca="1" t="shared" si="800"/>
        <v>0</v>
      </c>
      <c r="M5017" s="345">
        <f ca="1" t="shared" si="801"/>
        <v>22383.17</v>
      </c>
      <c r="N5017" s="345">
        <f ca="1" t="shared" si="802"/>
        <v>0</v>
      </c>
    </row>
    <row r="5018" ht="14.25" hidden="1" spans="1:14">
      <c r="A5018" s="334">
        <f>档案!A5017</f>
        <v>0</v>
      </c>
      <c r="B5018" s="334">
        <f ca="1" t="shared" si="795"/>
        <v>1</v>
      </c>
      <c r="D5018" s="334">
        <f ca="1" t="shared" si="803"/>
        <v>29</v>
      </c>
      <c r="E5018" s="327">
        <f ca="1" t="shared" si="804"/>
        <v>60</v>
      </c>
      <c r="F5018" s="327" t="str">
        <f ca="1">VLOOKUP(D5018,档案!A:C,3,FALSE)</f>
        <v>湖北开明</v>
      </c>
      <c r="G5018" s="338" t="str">
        <f ca="1">VLOOKUP(D5018,档案!A:B,2,FALSE)</f>
        <v>工行西山支行004096</v>
      </c>
      <c r="H5018" s="328">
        <f ca="1" t="shared" si="796"/>
        <v>45779</v>
      </c>
      <c r="I5018" s="344" t="str">
        <f ca="1" t="shared" si="797"/>
        <v>中国电网湖北省电力有限公司，缴纳电费</v>
      </c>
      <c r="J5018" s="344" t="str">
        <f ca="1" t="shared" si="798"/>
        <v>付日常费用</v>
      </c>
      <c r="K5018" s="345">
        <f ca="1" t="shared" si="799"/>
        <v>0</v>
      </c>
      <c r="L5018" s="345">
        <f ca="1" t="shared" si="800"/>
        <v>5388.56</v>
      </c>
      <c r="M5018" s="345">
        <f ca="1" t="shared" si="801"/>
        <v>16994.61</v>
      </c>
      <c r="N5018" s="345">
        <f ca="1" t="shared" si="802"/>
        <v>0</v>
      </c>
    </row>
    <row r="5019" ht="14.25" hidden="1" spans="1:14">
      <c r="A5019" s="334">
        <f>档案!A5018</f>
        <v>0</v>
      </c>
      <c r="B5019" s="334">
        <f ca="1" t="shared" si="795"/>
        <v>1</v>
      </c>
      <c r="D5019" s="334">
        <f ca="1" t="shared" si="803"/>
        <v>29</v>
      </c>
      <c r="E5019" s="327">
        <f ca="1" t="shared" si="804"/>
        <v>61</v>
      </c>
      <c r="F5019" s="327" t="str">
        <f ca="1">VLOOKUP(D5019,档案!A:C,3,FALSE)</f>
        <v>湖北开明</v>
      </c>
      <c r="G5019" s="338" t="str">
        <f ca="1">VLOOKUP(D5019,档案!A:B,2,FALSE)</f>
        <v>工行西山支行004096</v>
      </c>
      <c r="H5019" s="328">
        <f ca="1" t="shared" si="796"/>
        <v>45783</v>
      </c>
      <c r="I5019" s="344" t="str">
        <f ca="1" t="shared" si="797"/>
        <v>转湖北岚丹中信</v>
      </c>
      <c r="J5019" s="344" t="str">
        <f ca="1" t="shared" si="798"/>
        <v>转出他行或提现</v>
      </c>
      <c r="K5019" s="345">
        <f ca="1" t="shared" si="799"/>
        <v>0</v>
      </c>
      <c r="L5019" s="345">
        <f ca="1" t="shared" si="800"/>
        <v>6000</v>
      </c>
      <c r="M5019" s="345">
        <f ca="1" t="shared" si="801"/>
        <v>10994.61</v>
      </c>
      <c r="N5019" s="345">
        <f ca="1" t="shared" si="802"/>
        <v>0</v>
      </c>
    </row>
    <row r="5020" ht="14.25" hidden="1" spans="1:14">
      <c r="A5020" s="334">
        <f>档案!A5019</f>
        <v>0</v>
      </c>
      <c r="B5020" s="334">
        <f ca="1" t="shared" si="795"/>
        <v>1</v>
      </c>
      <c r="D5020" s="334">
        <f ca="1" t="shared" si="803"/>
        <v>29</v>
      </c>
      <c r="E5020" s="327">
        <f ca="1" t="shared" si="804"/>
        <v>62</v>
      </c>
      <c r="F5020" s="327" t="str">
        <f ca="1">VLOOKUP(D5020,档案!A:C,3,FALSE)</f>
        <v>湖北开明</v>
      </c>
      <c r="G5020" s="338" t="str">
        <f ca="1">VLOOKUP(D5020,档案!A:B,2,FALSE)</f>
        <v>工行西山支行004096</v>
      </c>
      <c r="H5020" s="328">
        <f ca="1" t="shared" si="796"/>
        <v>45783</v>
      </c>
      <c r="I5020" s="344" t="str">
        <f ca="1" t="shared" si="797"/>
        <v>银行跨行手续费</v>
      </c>
      <c r="J5020" s="344" t="str">
        <f ca="1" t="shared" si="798"/>
        <v>付日常费用</v>
      </c>
      <c r="K5020" s="345">
        <f ca="1" t="shared" si="799"/>
        <v>0</v>
      </c>
      <c r="L5020" s="345">
        <f ca="1" t="shared" si="800"/>
        <v>4.5</v>
      </c>
      <c r="M5020" s="345">
        <f ca="1" t="shared" si="801"/>
        <v>10990.11</v>
      </c>
      <c r="N5020" s="345">
        <f ca="1" t="shared" si="802"/>
        <v>0</v>
      </c>
    </row>
    <row r="5021" ht="14.25" hidden="1" spans="1:14">
      <c r="A5021" s="334">
        <f>档案!A5020</f>
        <v>0</v>
      </c>
      <c r="B5021" s="334">
        <f ca="1" t="shared" si="795"/>
        <v>1</v>
      </c>
      <c r="D5021" s="334">
        <f ca="1" t="shared" si="803"/>
        <v>29</v>
      </c>
      <c r="E5021" s="327">
        <f ca="1" t="shared" si="804"/>
        <v>63</v>
      </c>
      <c r="F5021" s="327" t="str">
        <f ca="1">VLOOKUP(D5021,档案!A:C,3,FALSE)</f>
        <v>湖北开明</v>
      </c>
      <c r="G5021" s="338" t="str">
        <f ca="1">VLOOKUP(D5021,档案!A:B,2,FALSE)</f>
        <v>工行西山支行004096</v>
      </c>
      <c r="H5021" s="328">
        <f ca="1" t="shared" si="796"/>
        <v>45785</v>
      </c>
      <c r="I5021" s="344" t="str">
        <f ca="1" t="shared" si="797"/>
        <v>收到英大泰和财产保险股份有限公司转来柯重胜理赔款</v>
      </c>
      <c r="J5021" s="344" t="str">
        <f ca="1" t="shared" si="798"/>
        <v>其他收款</v>
      </c>
      <c r="K5021" s="345">
        <f ca="1" t="shared" si="799"/>
        <v>73490.38</v>
      </c>
      <c r="L5021" s="345">
        <f ca="1" t="shared" si="800"/>
        <v>0</v>
      </c>
      <c r="M5021" s="345">
        <f ca="1" t="shared" si="801"/>
        <v>84480.49</v>
      </c>
      <c r="N5021" s="345">
        <f ca="1" t="shared" si="802"/>
        <v>0</v>
      </c>
    </row>
    <row r="5022" ht="14.25" hidden="1" spans="1:14">
      <c r="A5022" s="334">
        <f>档案!A5021</f>
        <v>0</v>
      </c>
      <c r="B5022" s="334">
        <f ca="1" t="shared" si="795"/>
        <v>1</v>
      </c>
      <c r="D5022" s="334">
        <f ca="1" t="shared" si="803"/>
        <v>29</v>
      </c>
      <c r="E5022" s="327">
        <f ca="1" t="shared" si="804"/>
        <v>64</v>
      </c>
      <c r="F5022" s="327" t="str">
        <f ca="1">VLOOKUP(D5022,档案!A:C,3,FALSE)</f>
        <v>湖北开明</v>
      </c>
      <c r="G5022" s="338" t="str">
        <f ca="1">VLOOKUP(D5022,档案!A:B,2,FALSE)</f>
        <v>工行西山支行004096</v>
      </c>
      <c r="H5022" s="328">
        <f ca="1" t="shared" si="796"/>
        <v>45786</v>
      </c>
      <c r="I5022" s="344" t="str">
        <f ca="1" t="shared" si="797"/>
        <v>转湖北中国银行</v>
      </c>
      <c r="J5022" s="344" t="str">
        <f ca="1" t="shared" si="798"/>
        <v>转出他行或提现</v>
      </c>
      <c r="K5022" s="345">
        <f ca="1" t="shared" si="799"/>
        <v>0</v>
      </c>
      <c r="L5022" s="345">
        <f ca="1" t="shared" si="800"/>
        <v>60000</v>
      </c>
      <c r="M5022" s="345">
        <f ca="1" t="shared" si="801"/>
        <v>24480.49</v>
      </c>
      <c r="N5022" s="345">
        <f ca="1" t="shared" si="802"/>
        <v>0</v>
      </c>
    </row>
    <row r="5023" ht="14.25" hidden="1" spans="1:14">
      <c r="A5023" s="334">
        <f>档案!A5022</f>
        <v>0</v>
      </c>
      <c r="B5023" s="334">
        <f ca="1" t="shared" si="795"/>
        <v>1</v>
      </c>
      <c r="D5023" s="334">
        <f ca="1" t="shared" si="803"/>
        <v>29</v>
      </c>
      <c r="E5023" s="327">
        <f ca="1" t="shared" si="804"/>
        <v>65</v>
      </c>
      <c r="F5023" s="327" t="str">
        <f ca="1">VLOOKUP(D5023,档案!A:C,3,FALSE)</f>
        <v>湖北开明</v>
      </c>
      <c r="G5023" s="338" t="str">
        <f ca="1">VLOOKUP(D5023,档案!A:B,2,FALSE)</f>
        <v>工行西山支行004096</v>
      </c>
      <c r="H5023" s="328">
        <f ca="1" t="shared" si="796"/>
        <v>45786</v>
      </c>
      <c r="I5023" s="344" t="str">
        <f ca="1" t="shared" si="797"/>
        <v>银行跨行手续费</v>
      </c>
      <c r="J5023" s="344" t="str">
        <f ca="1" t="shared" si="798"/>
        <v>付日常费用</v>
      </c>
      <c r="K5023" s="345">
        <f ca="1" t="shared" si="799"/>
        <v>0</v>
      </c>
      <c r="L5023" s="345">
        <f ca="1" t="shared" si="800"/>
        <v>9</v>
      </c>
      <c r="M5023" s="345">
        <f ca="1" t="shared" si="801"/>
        <v>24471.49</v>
      </c>
      <c r="N5023" s="345">
        <f ca="1" t="shared" si="802"/>
        <v>0</v>
      </c>
    </row>
    <row r="5024" ht="14.25" hidden="1" spans="1:14">
      <c r="A5024" s="334">
        <f>档案!A5023</f>
        <v>0</v>
      </c>
      <c r="B5024" s="334">
        <f ca="1" t="shared" si="795"/>
        <v>1</v>
      </c>
      <c r="D5024" s="334">
        <f ca="1" t="shared" si="803"/>
        <v>29</v>
      </c>
      <c r="E5024" s="327">
        <f ca="1" t="shared" si="804"/>
        <v>66</v>
      </c>
      <c r="F5024" s="327" t="str">
        <f ca="1">VLOOKUP(D5024,档案!A:C,3,FALSE)</f>
        <v>湖北开明</v>
      </c>
      <c r="G5024" s="338" t="str">
        <f ca="1">VLOOKUP(D5024,档案!A:B,2,FALSE)</f>
        <v>工行西山支行004096</v>
      </c>
      <c r="H5024" s="328">
        <f ca="1" t="shared" si="796"/>
        <v>45796</v>
      </c>
      <c r="I5024" s="344" t="str">
        <f ca="1" t="shared" si="797"/>
        <v>收到湖北中行转账</v>
      </c>
      <c r="J5024" s="344" t="str">
        <f ca="1" t="shared" si="798"/>
        <v>他行转入或存现</v>
      </c>
      <c r="K5024" s="345">
        <f ca="1" t="shared" si="799"/>
        <v>20000</v>
      </c>
      <c r="L5024" s="345">
        <f ca="1" t="shared" si="800"/>
        <v>0</v>
      </c>
      <c r="M5024" s="345">
        <f ca="1" t="shared" si="801"/>
        <v>44471.49</v>
      </c>
      <c r="N5024" s="345">
        <f ca="1" t="shared" si="802"/>
        <v>0</v>
      </c>
    </row>
    <row r="5025" ht="14.25" hidden="1" spans="1:14">
      <c r="A5025" s="334">
        <f>档案!A5024</f>
        <v>0</v>
      </c>
      <c r="B5025" s="334">
        <f ca="1" t="shared" si="795"/>
        <v>1</v>
      </c>
      <c r="D5025" s="334">
        <f ca="1" t="shared" si="803"/>
        <v>29</v>
      </c>
      <c r="E5025" s="327">
        <f ca="1" t="shared" si="804"/>
        <v>67</v>
      </c>
      <c r="F5025" s="327" t="str">
        <f ca="1">VLOOKUP(D5025,档案!A:C,3,FALSE)</f>
        <v>湖北开明</v>
      </c>
      <c r="G5025" s="338" t="str">
        <f ca="1">VLOOKUP(D5025,档案!A:B,2,FALSE)</f>
        <v>工行西山支行004096</v>
      </c>
      <c r="H5025" s="328">
        <f ca="1" t="shared" si="796"/>
        <v>45796</v>
      </c>
      <c r="I5025" s="344" t="str">
        <f ca="1" t="shared" si="797"/>
        <v>缴纳湖北开明2025.4月-增值税、附加税，印花税</v>
      </c>
      <c r="J5025" s="344" t="str">
        <f ca="1" t="shared" si="798"/>
        <v>付日常费用</v>
      </c>
      <c r="K5025" s="345">
        <f ca="1" t="shared" si="799"/>
        <v>0</v>
      </c>
      <c r="L5025" s="345">
        <f ca="1" t="shared" si="800"/>
        <v>23126.98</v>
      </c>
      <c r="M5025" s="345">
        <f ca="1" t="shared" si="801"/>
        <v>21344.51</v>
      </c>
      <c r="N5025" s="345">
        <f ca="1" t="shared" si="802"/>
        <v>0</v>
      </c>
    </row>
    <row r="5026" ht="14.25" hidden="1" spans="1:14">
      <c r="A5026" s="334">
        <f>档案!A5025</f>
        <v>0</v>
      </c>
      <c r="B5026" s="334">
        <f ca="1" t="shared" si="795"/>
        <v>1</v>
      </c>
      <c r="D5026" s="334">
        <f ca="1" t="shared" si="803"/>
        <v>29</v>
      </c>
      <c r="E5026" s="327">
        <f ca="1" t="shared" si="804"/>
        <v>68</v>
      </c>
      <c r="F5026" s="327" t="str">
        <f ca="1">VLOOKUP(D5026,档案!A:C,3,FALSE)</f>
        <v>湖北开明</v>
      </c>
      <c r="G5026" s="338" t="str">
        <f ca="1">VLOOKUP(D5026,档案!A:B,2,FALSE)</f>
        <v>工行西山支行004096</v>
      </c>
      <c r="H5026" s="328">
        <f ca="1" t="shared" si="796"/>
        <v>45796</v>
      </c>
      <c r="I5026" s="344" t="str">
        <f ca="1" t="shared" si="797"/>
        <v>缴纳湖北开明2025.4月-个人所得税</v>
      </c>
      <c r="J5026" s="344" t="str">
        <f ca="1" t="shared" si="798"/>
        <v>付日常费用</v>
      </c>
      <c r="K5026" s="345">
        <f ca="1" t="shared" si="799"/>
        <v>0</v>
      </c>
      <c r="L5026" s="345">
        <f ca="1" t="shared" si="800"/>
        <v>5016.35</v>
      </c>
      <c r="M5026" s="345">
        <f ca="1" t="shared" si="801"/>
        <v>16328.16</v>
      </c>
      <c r="N5026" s="345">
        <f ca="1" t="shared" si="802"/>
        <v>0</v>
      </c>
    </row>
    <row r="5027" ht="14.25" hidden="1" spans="1:14">
      <c r="A5027" s="334">
        <f>档案!A5026</f>
        <v>0</v>
      </c>
      <c r="B5027" s="334">
        <f ca="1" t="shared" si="795"/>
        <v>1</v>
      </c>
      <c r="D5027" s="334">
        <f ca="1" t="shared" si="803"/>
        <v>29</v>
      </c>
      <c r="E5027" s="327">
        <f ca="1" t="shared" si="804"/>
        <v>69</v>
      </c>
      <c r="F5027" s="327" t="str">
        <f ca="1">VLOOKUP(D5027,档案!A:C,3,FALSE)</f>
        <v>湖北开明</v>
      </c>
      <c r="G5027" s="338" t="str">
        <f ca="1">VLOOKUP(D5027,档案!A:B,2,FALSE)</f>
        <v>工行西山支行004096</v>
      </c>
      <c r="H5027" s="328">
        <f ca="1" t="shared" si="796"/>
        <v>45799</v>
      </c>
      <c r="I5027" s="344" t="str">
        <f ca="1" t="shared" si="797"/>
        <v>收到重庆市涪陵区强箭气体有限公司退货款押金</v>
      </c>
      <c r="J5027" s="344" t="str">
        <f ca="1" t="shared" si="798"/>
        <v>其他收款</v>
      </c>
      <c r="K5027" s="345">
        <f ca="1" t="shared" si="799"/>
        <v>7950</v>
      </c>
      <c r="L5027" s="345">
        <f ca="1" t="shared" si="800"/>
        <v>0</v>
      </c>
      <c r="M5027" s="345">
        <f ca="1" t="shared" si="801"/>
        <v>24278.16</v>
      </c>
      <c r="N5027" s="345">
        <f ca="1" t="shared" si="802"/>
        <v>0</v>
      </c>
    </row>
    <row r="5028" ht="14.25" hidden="1" spans="1:14">
      <c r="A5028" s="334">
        <f>档案!A5027</f>
        <v>0</v>
      </c>
      <c r="B5028" s="334">
        <f ca="1" t="shared" si="795"/>
        <v>1</v>
      </c>
      <c r="D5028" s="334">
        <f ca="1" t="shared" si="803"/>
        <v>29</v>
      </c>
      <c r="E5028" s="327">
        <f ca="1" t="shared" si="804"/>
        <v>70</v>
      </c>
      <c r="F5028" s="327" t="str">
        <f ca="1">VLOOKUP(D5028,档案!A:C,3,FALSE)</f>
        <v>湖北开明</v>
      </c>
      <c r="G5028" s="338" t="str">
        <f ca="1">VLOOKUP(D5028,档案!A:B,2,FALSE)</f>
        <v>工行西山支行004096</v>
      </c>
      <c r="H5028" s="328">
        <f ca="1" t="shared" si="796"/>
        <v>45800</v>
      </c>
      <c r="I5028" s="344" t="str">
        <f ca="1" t="shared" si="797"/>
        <v>转湖北邮政</v>
      </c>
      <c r="J5028" s="344" t="str">
        <f ca="1" t="shared" si="798"/>
        <v>转出他行或提现</v>
      </c>
      <c r="K5028" s="345">
        <f ca="1" t="shared" si="799"/>
        <v>0</v>
      </c>
      <c r="L5028" s="345">
        <f ca="1" t="shared" si="800"/>
        <v>20000</v>
      </c>
      <c r="M5028" s="345">
        <f ca="1" t="shared" si="801"/>
        <v>4278.15999999997</v>
      </c>
      <c r="N5028" s="345">
        <f ca="1" t="shared" si="802"/>
        <v>0</v>
      </c>
    </row>
    <row r="5029" ht="14.25" hidden="1" spans="1:14">
      <c r="A5029" s="334">
        <f>档案!A5028</f>
        <v>0</v>
      </c>
      <c r="B5029" s="334">
        <f ca="1" t="shared" si="795"/>
        <v>1</v>
      </c>
      <c r="D5029" s="334">
        <f ca="1" t="shared" si="803"/>
        <v>29</v>
      </c>
      <c r="E5029" s="327">
        <f ca="1" t="shared" si="804"/>
        <v>71</v>
      </c>
      <c r="F5029" s="327" t="str">
        <f ca="1">VLOOKUP(D5029,档案!A:C,3,FALSE)</f>
        <v>湖北开明</v>
      </c>
      <c r="G5029" s="338" t="str">
        <f ca="1">VLOOKUP(D5029,档案!A:B,2,FALSE)</f>
        <v>工行西山支行004096</v>
      </c>
      <c r="H5029" s="328">
        <f ca="1" t="shared" si="796"/>
        <v>45800</v>
      </c>
      <c r="I5029" s="344" t="str">
        <f ca="1" t="shared" si="797"/>
        <v>转曲水金隅安全保证金</v>
      </c>
      <c r="J5029" s="344" t="str">
        <f ca="1" t="shared" si="798"/>
        <v>项目成本</v>
      </c>
      <c r="K5029" s="345">
        <f ca="1" t="shared" si="799"/>
        <v>0</v>
      </c>
      <c r="L5029" s="345">
        <f ca="1" t="shared" si="800"/>
        <v>3000</v>
      </c>
      <c r="M5029" s="345">
        <f ca="1" t="shared" si="801"/>
        <v>1278.15999999997</v>
      </c>
      <c r="N5029" s="345">
        <f ca="1" t="shared" si="802"/>
        <v>0</v>
      </c>
    </row>
    <row r="5030" ht="14.25" hidden="1" spans="1:14">
      <c r="A5030" s="334">
        <f>档案!A5029</f>
        <v>0</v>
      </c>
      <c r="B5030" s="334">
        <f ca="1" t="shared" si="795"/>
        <v>1</v>
      </c>
      <c r="D5030" s="334">
        <f ca="1" t="shared" si="803"/>
        <v>29</v>
      </c>
      <c r="E5030" s="327">
        <f ca="1" t="shared" si="804"/>
        <v>72</v>
      </c>
      <c r="F5030" s="327" t="str">
        <f ca="1">VLOOKUP(D5030,档案!A:C,3,FALSE)</f>
        <v>湖北开明</v>
      </c>
      <c r="G5030" s="338" t="str">
        <f ca="1">VLOOKUP(D5030,档案!A:B,2,FALSE)</f>
        <v>工行西山支行004096</v>
      </c>
      <c r="H5030" s="328">
        <f ca="1" t="shared" si="796"/>
        <v>45800</v>
      </c>
      <c r="I5030" s="344" t="str">
        <f ca="1" t="shared" si="797"/>
        <v>银行跨行手续费</v>
      </c>
      <c r="J5030" s="344" t="str">
        <f ca="1" t="shared" si="798"/>
        <v>付日常费用</v>
      </c>
      <c r="K5030" s="345">
        <f ca="1" t="shared" si="799"/>
        <v>0</v>
      </c>
      <c r="L5030" s="345">
        <f ca="1" t="shared" si="800"/>
        <v>9</v>
      </c>
      <c r="M5030" s="345">
        <f ca="1" t="shared" si="801"/>
        <v>1269.15999999997</v>
      </c>
      <c r="N5030" s="345">
        <f ca="1" t="shared" si="802"/>
        <v>0</v>
      </c>
    </row>
    <row r="5031" ht="14.25" hidden="1" spans="1:14">
      <c r="A5031" s="334">
        <f>档案!A5030</f>
        <v>0</v>
      </c>
      <c r="B5031" s="334">
        <f ca="1" t="shared" si="795"/>
        <v>1</v>
      </c>
      <c r="D5031" s="334">
        <f ca="1" t="shared" si="803"/>
        <v>29</v>
      </c>
      <c r="E5031" s="327">
        <f ca="1" t="shared" si="804"/>
        <v>73</v>
      </c>
      <c r="F5031" s="327" t="str">
        <f ca="1">VLOOKUP(D5031,档案!A:C,3,FALSE)</f>
        <v>湖北开明</v>
      </c>
      <c r="G5031" s="338" t="str">
        <f ca="1">VLOOKUP(D5031,档案!A:B,2,FALSE)</f>
        <v>工行西山支行004096</v>
      </c>
      <c r="H5031" s="328">
        <f ca="1" t="shared" si="796"/>
        <v>45803</v>
      </c>
      <c r="I5031" s="344" t="str">
        <f ca="1" t="shared" si="797"/>
        <v>收到武汉浦发转款</v>
      </c>
      <c r="J5031" s="344" t="str">
        <f ca="1" t="shared" si="798"/>
        <v>他行转入或存现</v>
      </c>
      <c r="K5031" s="345">
        <f ca="1" t="shared" si="799"/>
        <v>120000</v>
      </c>
      <c r="L5031" s="345">
        <f ca="1" t="shared" si="800"/>
        <v>0</v>
      </c>
      <c r="M5031" s="345">
        <f ca="1" t="shared" si="801"/>
        <v>121269.16</v>
      </c>
      <c r="N5031" s="345">
        <f ca="1" t="shared" si="802"/>
        <v>0</v>
      </c>
    </row>
    <row r="5032" ht="14.25" hidden="1" spans="1:14">
      <c r="A5032" s="334">
        <f>档案!A5031</f>
        <v>0</v>
      </c>
      <c r="B5032" s="334">
        <f ca="1" t="shared" si="795"/>
        <v>1</v>
      </c>
      <c r="D5032" s="334">
        <f ca="1" t="shared" si="803"/>
        <v>29</v>
      </c>
      <c r="E5032" s="327">
        <f ca="1" t="shared" si="804"/>
        <v>74</v>
      </c>
      <c r="F5032" s="327" t="str">
        <f ca="1">VLOOKUP(D5032,档案!A:C,3,FALSE)</f>
        <v>湖北开明</v>
      </c>
      <c r="G5032" s="338" t="str">
        <f ca="1">VLOOKUP(D5032,档案!A:B,2,FALSE)</f>
        <v>工行西山支行004096</v>
      </c>
      <c r="H5032" s="328">
        <f ca="1" t="shared" si="796"/>
        <v>45803</v>
      </c>
      <c r="I5032" s="344" t="str">
        <f ca="1" t="shared" si="797"/>
        <v>财务部杨婷用款仲利国际还第11期贷款付仲利国际融资租赁有限公司--对公</v>
      </c>
      <c r="J5032" s="344" t="str">
        <f ca="1" t="shared" si="798"/>
        <v>还借款及利息</v>
      </c>
      <c r="K5032" s="345">
        <f ca="1" t="shared" si="799"/>
        <v>0</v>
      </c>
      <c r="L5032" s="345">
        <f ca="1" t="shared" si="800"/>
        <v>118950</v>
      </c>
      <c r="M5032" s="345">
        <f ca="1" t="shared" si="801"/>
        <v>2319.15999999997</v>
      </c>
      <c r="N5032" s="345">
        <f ca="1" t="shared" si="802"/>
        <v>0</v>
      </c>
    </row>
    <row r="5033" ht="14.25" hidden="1" spans="1:14">
      <c r="A5033" s="334">
        <f>档案!A5032</f>
        <v>0</v>
      </c>
      <c r="B5033" s="334">
        <f ca="1" t="shared" si="795"/>
        <v>1</v>
      </c>
      <c r="D5033" s="334">
        <f ca="1" t="shared" si="803"/>
        <v>29</v>
      </c>
      <c r="E5033" s="327">
        <f ca="1" t="shared" si="804"/>
        <v>75</v>
      </c>
      <c r="F5033" s="327" t="str">
        <f ca="1">VLOOKUP(D5033,档案!A:C,3,FALSE)</f>
        <v>湖北开明</v>
      </c>
      <c r="G5033" s="338" t="str">
        <f ca="1">VLOOKUP(D5033,档案!A:B,2,FALSE)</f>
        <v>工行西山支行004096</v>
      </c>
      <c r="H5033" s="328">
        <f ca="1" t="shared" si="796"/>
        <v>45803</v>
      </c>
      <c r="I5033" s="344" t="str">
        <f ca="1" t="shared" si="797"/>
        <v>银行跨行手续费</v>
      </c>
      <c r="J5033" s="344" t="str">
        <f ca="1" t="shared" si="798"/>
        <v>付日常费用</v>
      </c>
      <c r="K5033" s="345">
        <f ca="1" t="shared" si="799"/>
        <v>0</v>
      </c>
      <c r="L5033" s="345">
        <f ca="1" t="shared" si="800"/>
        <v>15</v>
      </c>
      <c r="M5033" s="345">
        <f ca="1" t="shared" si="801"/>
        <v>2304.15999999997</v>
      </c>
      <c r="N5033" s="345">
        <f ca="1" t="shared" si="802"/>
        <v>0</v>
      </c>
    </row>
    <row r="5034" ht="14.25" hidden="1" spans="1:14">
      <c r="A5034" s="334">
        <f>档案!A5033</f>
        <v>0</v>
      </c>
      <c r="B5034" s="334">
        <f ca="1" t="shared" si="795"/>
        <v>1</v>
      </c>
      <c r="D5034" s="334">
        <f ca="1" t="shared" si="803"/>
        <v>29</v>
      </c>
      <c r="E5034" s="327">
        <f ca="1" t="shared" si="804"/>
        <v>76</v>
      </c>
      <c r="F5034" s="327" t="str">
        <f ca="1">VLOOKUP(D5034,档案!A:C,3,FALSE)</f>
        <v>湖北开明</v>
      </c>
      <c r="G5034" s="338" t="str">
        <f ca="1">VLOOKUP(D5034,档案!A:B,2,FALSE)</f>
        <v>工行西山支行004096</v>
      </c>
      <c r="H5034" s="328">
        <f ca="1" t="shared" si="796"/>
        <v>45805</v>
      </c>
      <c r="I5034" s="344" t="str">
        <f ca="1" t="shared" si="797"/>
        <v>收到湖北中行转账</v>
      </c>
      <c r="J5034" s="344" t="str">
        <f ca="1" t="shared" si="798"/>
        <v>他行转入或存现</v>
      </c>
      <c r="K5034" s="345">
        <f ca="1" t="shared" si="799"/>
        <v>10000</v>
      </c>
      <c r="L5034" s="345">
        <f ca="1" t="shared" si="800"/>
        <v>0</v>
      </c>
      <c r="M5034" s="345">
        <f ca="1" t="shared" si="801"/>
        <v>12304.16</v>
      </c>
      <c r="N5034" s="345">
        <f ca="1" t="shared" si="802"/>
        <v>0</v>
      </c>
    </row>
    <row r="5035" ht="14.25" hidden="1" spans="1:14">
      <c r="A5035" s="334">
        <f>档案!A5034</f>
        <v>0</v>
      </c>
      <c r="B5035" s="334">
        <f ca="1" t="shared" si="795"/>
        <v>1</v>
      </c>
      <c r="D5035" s="334">
        <f ca="1" t="shared" si="803"/>
        <v>29</v>
      </c>
      <c r="E5035" s="327">
        <f ca="1" t="shared" si="804"/>
        <v>77</v>
      </c>
      <c r="F5035" s="327" t="str">
        <f ca="1">VLOOKUP(D5035,档案!A:C,3,FALSE)</f>
        <v>湖北开明</v>
      </c>
      <c r="G5035" s="338" t="str">
        <f ca="1">VLOOKUP(D5035,档案!A:B,2,FALSE)</f>
        <v>工行西山支行004096</v>
      </c>
      <c r="H5035" s="328">
        <f ca="1" t="shared" si="796"/>
        <v>45805</v>
      </c>
      <c r="I5035" s="344" t="str">
        <f ca="1" t="shared" si="797"/>
        <v>综合部蒋霞用款湖北开明5月公积金--公司</v>
      </c>
      <c r="J5035" s="344" t="str">
        <f ca="1" t="shared" si="798"/>
        <v>付日常费用</v>
      </c>
      <c r="K5035" s="345">
        <f ca="1" t="shared" si="799"/>
        <v>0</v>
      </c>
      <c r="L5035" s="345">
        <f ca="1" t="shared" si="800"/>
        <v>396</v>
      </c>
      <c r="M5035" s="345">
        <f ca="1" t="shared" si="801"/>
        <v>11908.16</v>
      </c>
      <c r="N5035" s="345">
        <f ca="1" t="shared" si="802"/>
        <v>0</v>
      </c>
    </row>
    <row r="5036" ht="14.25" hidden="1" spans="1:14">
      <c r="A5036" s="334">
        <f>档案!A5035</f>
        <v>0</v>
      </c>
      <c r="B5036" s="334">
        <f ca="1" t="shared" si="795"/>
        <v>1</v>
      </c>
      <c r="D5036" s="334">
        <f ca="1" t="shared" si="803"/>
        <v>29</v>
      </c>
      <c r="E5036" s="327">
        <f ca="1" t="shared" si="804"/>
        <v>78</v>
      </c>
      <c r="F5036" s="327" t="str">
        <f ca="1">VLOOKUP(D5036,档案!A:C,3,FALSE)</f>
        <v>湖北开明</v>
      </c>
      <c r="G5036" s="338" t="str">
        <f ca="1">VLOOKUP(D5036,档案!A:B,2,FALSE)</f>
        <v>工行西山支行004096</v>
      </c>
      <c r="H5036" s="328">
        <f ca="1" t="shared" si="796"/>
        <v>45805</v>
      </c>
      <c r="I5036" s="344" t="str">
        <f ca="1" t="shared" si="797"/>
        <v>综合部蒋霞用款湖北开明5月社保--公司</v>
      </c>
      <c r="J5036" s="344" t="str">
        <f ca="1" t="shared" si="798"/>
        <v>付日常费用</v>
      </c>
      <c r="K5036" s="345">
        <f ca="1" t="shared" si="799"/>
        <v>0</v>
      </c>
      <c r="L5036" s="345">
        <f ca="1" t="shared" si="800"/>
        <v>9111.78</v>
      </c>
      <c r="M5036" s="345">
        <f ca="1" t="shared" si="801"/>
        <v>2796.37999999997</v>
      </c>
      <c r="N5036" s="345">
        <f ca="1" t="shared" si="802"/>
        <v>0</v>
      </c>
    </row>
    <row r="5037" ht="14.25" hidden="1" spans="1:14">
      <c r="A5037" s="334">
        <f>档案!A5036</f>
        <v>0</v>
      </c>
      <c r="B5037" s="334">
        <f ca="1" t="shared" si="795"/>
        <v>1</v>
      </c>
      <c r="D5037" s="334">
        <f ca="1" t="shared" si="803"/>
        <v>29</v>
      </c>
      <c r="E5037" s="327">
        <f ca="1" t="shared" si="804"/>
        <v>79</v>
      </c>
      <c r="F5037" s="327" t="str">
        <f ca="1">VLOOKUP(D5037,档案!A:C,3,FALSE)</f>
        <v>湖北开明</v>
      </c>
      <c r="G5037" s="338" t="str">
        <f ca="1">VLOOKUP(D5037,档案!A:B,2,FALSE)</f>
        <v>工行西山支行004096</v>
      </c>
      <c r="H5037" s="328">
        <f ca="1" t="shared" si="796"/>
        <v>45807</v>
      </c>
      <c r="I5037" s="344" t="str">
        <f ca="1" t="shared" si="797"/>
        <v>收到武汉工行转款</v>
      </c>
      <c r="J5037" s="344" t="str">
        <f ca="1" t="shared" si="798"/>
        <v>他行转入或存现</v>
      </c>
      <c r="K5037" s="345">
        <f ca="1" t="shared" si="799"/>
        <v>10000</v>
      </c>
      <c r="L5037" s="345">
        <f ca="1" t="shared" si="800"/>
        <v>0</v>
      </c>
      <c r="M5037" s="345">
        <f ca="1" t="shared" si="801"/>
        <v>12796.38</v>
      </c>
      <c r="N5037" s="345">
        <f ca="1" t="shared" si="802"/>
        <v>0</v>
      </c>
    </row>
    <row r="5038" ht="14.25" hidden="1" spans="1:14">
      <c r="A5038" s="334">
        <f>档案!A5037</f>
        <v>0</v>
      </c>
      <c r="B5038" s="334">
        <f ca="1" t="shared" si="795"/>
        <v>1</v>
      </c>
      <c r="D5038" s="334">
        <f ca="1" t="shared" si="803"/>
        <v>29</v>
      </c>
      <c r="E5038" s="327">
        <f ca="1" t="shared" si="804"/>
        <v>80</v>
      </c>
      <c r="F5038" s="327" t="str">
        <f ca="1">VLOOKUP(D5038,档案!A:C,3,FALSE)</f>
        <v>湖北开明</v>
      </c>
      <c r="G5038" s="338" t="str">
        <f ca="1">VLOOKUP(D5038,档案!A:B,2,FALSE)</f>
        <v>工行西山支行004096</v>
      </c>
      <c r="H5038" s="328">
        <f ca="1" t="shared" si="796"/>
        <v>45811</v>
      </c>
      <c r="I5038" s="344" t="str">
        <f ca="1" t="shared" si="797"/>
        <v>收到英大泰和财产保险股份有限公司转来杨兴家理赔款</v>
      </c>
      <c r="J5038" s="344" t="str">
        <f ca="1" t="shared" si="798"/>
        <v>其他收款</v>
      </c>
      <c r="K5038" s="345">
        <f ca="1" t="shared" si="799"/>
        <v>78751.67</v>
      </c>
      <c r="L5038" s="345">
        <f ca="1" t="shared" si="800"/>
        <v>0</v>
      </c>
      <c r="M5038" s="345">
        <f ca="1" t="shared" si="801"/>
        <v>91548.05</v>
      </c>
      <c r="N5038" s="345">
        <f ca="1" t="shared" si="802"/>
        <v>0</v>
      </c>
    </row>
    <row r="5039" ht="14.25" hidden="1" spans="1:14">
      <c r="A5039" s="334">
        <f>档案!A5038</f>
        <v>0</v>
      </c>
      <c r="B5039" s="334">
        <f ca="1" t="shared" si="795"/>
        <v>1</v>
      </c>
      <c r="D5039" s="334">
        <f ca="1" t="shared" si="803"/>
        <v>29</v>
      </c>
      <c r="E5039" s="327">
        <f ca="1" t="shared" si="804"/>
        <v>81</v>
      </c>
      <c r="F5039" s="327" t="str">
        <f ca="1">VLOOKUP(D5039,档案!A:C,3,FALSE)</f>
        <v>湖北开明</v>
      </c>
      <c r="G5039" s="338" t="str">
        <f ca="1">VLOOKUP(D5039,档案!A:B,2,FALSE)</f>
        <v>工行西山支行004096</v>
      </c>
      <c r="H5039" s="328">
        <f ca="1" t="shared" si="796"/>
        <v>45811</v>
      </c>
      <c r="I5039" s="344" t="str">
        <f ca="1" t="shared" si="797"/>
        <v>转湖北中国银行</v>
      </c>
      <c r="J5039" s="344" t="str">
        <f ca="1" t="shared" si="798"/>
        <v>转出他行或提现</v>
      </c>
      <c r="K5039" s="345">
        <f ca="1" t="shared" si="799"/>
        <v>0</v>
      </c>
      <c r="L5039" s="345">
        <f ca="1" t="shared" si="800"/>
        <v>82000</v>
      </c>
      <c r="M5039" s="345">
        <f ca="1" t="shared" si="801"/>
        <v>9548.04999999997</v>
      </c>
      <c r="N5039" s="345">
        <f ca="1" t="shared" si="802"/>
        <v>0</v>
      </c>
    </row>
    <row r="5040" ht="14.25" hidden="1" spans="1:14">
      <c r="A5040" s="334">
        <f>档案!A5039</f>
        <v>0</v>
      </c>
      <c r="B5040" s="334">
        <f ca="1" t="shared" si="795"/>
        <v>1</v>
      </c>
      <c r="D5040" s="334">
        <f ca="1" t="shared" si="803"/>
        <v>29</v>
      </c>
      <c r="E5040" s="327">
        <f ca="1" t="shared" si="804"/>
        <v>82</v>
      </c>
      <c r="F5040" s="327" t="str">
        <f ca="1">VLOOKUP(D5040,档案!A:C,3,FALSE)</f>
        <v>湖北开明</v>
      </c>
      <c r="G5040" s="338" t="str">
        <f ca="1">VLOOKUP(D5040,档案!A:B,2,FALSE)</f>
        <v>工行西山支行004096</v>
      </c>
      <c r="H5040" s="328">
        <f ca="1" t="shared" si="796"/>
        <v>45811</v>
      </c>
      <c r="I5040" s="344" t="str">
        <f ca="1" t="shared" si="797"/>
        <v>银行跨行手续费</v>
      </c>
      <c r="J5040" s="344" t="str">
        <f ca="1" t="shared" si="798"/>
        <v>付日常费用</v>
      </c>
      <c r="K5040" s="345">
        <f ca="1" t="shared" si="799"/>
        <v>0</v>
      </c>
      <c r="L5040" s="345">
        <f ca="1" t="shared" si="800"/>
        <v>9</v>
      </c>
      <c r="M5040" s="345">
        <f ca="1" t="shared" si="801"/>
        <v>9539.04999999997</v>
      </c>
      <c r="N5040" s="345">
        <f ca="1" t="shared" si="802"/>
        <v>0</v>
      </c>
    </row>
    <row r="5041" ht="14.25" hidden="1" spans="1:14">
      <c r="A5041" s="334">
        <f>档案!A5040</f>
        <v>0</v>
      </c>
      <c r="B5041" s="334">
        <f ca="1" t="shared" si="795"/>
        <v>1</v>
      </c>
      <c r="D5041" s="334">
        <f ca="1" t="shared" si="803"/>
        <v>29</v>
      </c>
      <c r="E5041" s="327">
        <f ca="1" t="shared" si="804"/>
        <v>83</v>
      </c>
      <c r="F5041" s="327" t="str">
        <f ca="1">VLOOKUP(D5041,档案!A:C,3,FALSE)</f>
        <v>湖北开明</v>
      </c>
      <c r="G5041" s="338" t="str">
        <f ca="1">VLOOKUP(D5041,档案!A:B,2,FALSE)</f>
        <v>工行西山支行004096</v>
      </c>
      <c r="H5041" s="328">
        <f ca="1" t="shared" si="796"/>
        <v>45812</v>
      </c>
      <c r="I5041" s="344" t="str">
        <f ca="1" t="shared" si="797"/>
        <v>中国电网湖北省电力有限公司，缴纳电费</v>
      </c>
      <c r="J5041" s="344" t="str">
        <f ca="1" t="shared" si="798"/>
        <v>付日常费用</v>
      </c>
      <c r="K5041" s="345">
        <f ca="1" t="shared" si="799"/>
        <v>0</v>
      </c>
      <c r="L5041" s="345">
        <f ca="1" t="shared" si="800"/>
        <v>7149.53</v>
      </c>
      <c r="M5041" s="345">
        <f ca="1" t="shared" si="801"/>
        <v>2389.51999999997</v>
      </c>
      <c r="N5041" s="345">
        <f ca="1" t="shared" si="802"/>
        <v>0</v>
      </c>
    </row>
    <row r="5042" ht="14.25" hidden="1" spans="1:14">
      <c r="A5042" s="334">
        <f>档案!A5041</f>
        <v>0</v>
      </c>
      <c r="B5042" s="334">
        <f ca="1" t="shared" si="795"/>
        <v>1</v>
      </c>
      <c r="D5042" s="334">
        <f ca="1" t="shared" si="803"/>
        <v>29</v>
      </c>
      <c r="E5042" s="327">
        <f ca="1" t="shared" si="804"/>
        <v>84</v>
      </c>
      <c r="F5042" s="327" t="str">
        <f ca="1">VLOOKUP(D5042,档案!A:C,3,FALSE)</f>
        <v>湖北开明</v>
      </c>
      <c r="G5042" s="338" t="str">
        <f ca="1">VLOOKUP(D5042,档案!A:B,2,FALSE)</f>
        <v>工行西山支行004096</v>
      </c>
      <c r="H5042" s="328">
        <f ca="1" t="shared" si="796"/>
        <v>45820</v>
      </c>
      <c r="I5042" s="344" t="str">
        <f ca="1" t="shared" si="797"/>
        <v>收到湖北邮政转款</v>
      </c>
      <c r="J5042" s="344" t="str">
        <f ca="1" t="shared" si="798"/>
        <v>他行转入或存现</v>
      </c>
      <c r="K5042" s="345">
        <f ca="1" t="shared" si="799"/>
        <v>22000</v>
      </c>
      <c r="L5042" s="345">
        <f ca="1" t="shared" si="800"/>
        <v>0</v>
      </c>
      <c r="M5042" s="345">
        <f ca="1" t="shared" si="801"/>
        <v>24389.52</v>
      </c>
      <c r="N5042" s="345">
        <f ca="1" t="shared" si="802"/>
        <v>0</v>
      </c>
    </row>
    <row r="5043" ht="14.25" hidden="1" spans="1:14">
      <c r="A5043" s="334">
        <f>档案!A5042</f>
        <v>0</v>
      </c>
      <c r="B5043" s="334">
        <f ca="1" t="shared" si="795"/>
        <v>1</v>
      </c>
      <c r="D5043" s="334">
        <f ca="1" t="shared" si="803"/>
        <v>29</v>
      </c>
      <c r="E5043" s="327">
        <f ca="1" t="shared" si="804"/>
        <v>85</v>
      </c>
      <c r="F5043" s="327" t="str">
        <f ca="1">VLOOKUP(D5043,档案!A:C,3,FALSE)</f>
        <v>湖北开明</v>
      </c>
      <c r="G5043" s="338" t="str">
        <f ca="1">VLOOKUP(D5043,档案!A:B,2,FALSE)</f>
        <v>工行西山支行004096</v>
      </c>
      <c r="H5043" s="328">
        <f ca="1" t="shared" si="796"/>
        <v>45820</v>
      </c>
      <c r="I5043" s="344" t="str">
        <f ca="1" t="shared" si="797"/>
        <v>缴纳湖北开明2025.5月-增值税、附加税，印花税</v>
      </c>
      <c r="J5043" s="344" t="str">
        <f ca="1" t="shared" si="798"/>
        <v>付日常费用</v>
      </c>
      <c r="K5043" s="345">
        <f ca="1" t="shared" si="799"/>
        <v>0</v>
      </c>
      <c r="L5043" s="345">
        <f ca="1" t="shared" si="800"/>
        <v>15173.38</v>
      </c>
      <c r="M5043" s="345">
        <f ca="1" t="shared" si="801"/>
        <v>9216.13999999998</v>
      </c>
      <c r="N5043" s="345">
        <f ca="1" t="shared" si="802"/>
        <v>0</v>
      </c>
    </row>
    <row r="5044" ht="14.25" hidden="1" spans="1:14">
      <c r="A5044" s="334">
        <f>档案!A5043</f>
        <v>0</v>
      </c>
      <c r="B5044" s="334">
        <f ca="1" t="shared" si="795"/>
        <v>1</v>
      </c>
      <c r="D5044" s="334">
        <f ca="1" t="shared" si="803"/>
        <v>29</v>
      </c>
      <c r="E5044" s="327">
        <f ca="1" t="shared" si="804"/>
        <v>86</v>
      </c>
      <c r="F5044" s="327" t="str">
        <f ca="1">VLOOKUP(D5044,档案!A:C,3,FALSE)</f>
        <v>湖北开明</v>
      </c>
      <c r="G5044" s="338" t="str">
        <f ca="1">VLOOKUP(D5044,档案!A:B,2,FALSE)</f>
        <v>工行西山支行004096</v>
      </c>
      <c r="H5044" s="328">
        <f ca="1" t="shared" si="796"/>
        <v>45820</v>
      </c>
      <c r="I5044" s="344" t="str">
        <f ca="1" t="shared" si="797"/>
        <v>缴纳湖北开明2025.5月-个人所得税</v>
      </c>
      <c r="J5044" s="344" t="str">
        <f ca="1" t="shared" si="798"/>
        <v>付日常费用</v>
      </c>
      <c r="K5044" s="345">
        <f ca="1" t="shared" si="799"/>
        <v>0</v>
      </c>
      <c r="L5044" s="345">
        <f ca="1" t="shared" si="800"/>
        <v>6538.27</v>
      </c>
      <c r="M5044" s="345">
        <f ca="1" t="shared" si="801"/>
        <v>2677.86999999998</v>
      </c>
      <c r="N5044" s="345">
        <f ca="1" t="shared" si="802"/>
        <v>0</v>
      </c>
    </row>
    <row r="5045" ht="14.25" hidden="1" spans="1:14">
      <c r="A5045" s="334">
        <f>档案!A5044</f>
        <v>0</v>
      </c>
      <c r="B5045" s="334">
        <f ca="1" t="shared" si="795"/>
        <v>1</v>
      </c>
      <c r="D5045" s="334">
        <f ca="1" t="shared" si="803"/>
        <v>29</v>
      </c>
      <c r="E5045" s="327">
        <f ca="1" t="shared" si="804"/>
        <v>87</v>
      </c>
      <c r="F5045" s="327" t="str">
        <f ca="1">VLOOKUP(D5045,档案!A:C,3,FALSE)</f>
        <v>湖北开明</v>
      </c>
      <c r="G5045" s="338" t="str">
        <f ca="1">VLOOKUP(D5045,档案!A:B,2,FALSE)</f>
        <v>工行西山支行004096</v>
      </c>
      <c r="H5045" s="328">
        <f ca="1" t="shared" si="796"/>
        <v>45829</v>
      </c>
      <c r="I5045" s="344" t="str">
        <f ca="1" t="shared" si="797"/>
        <v>收到银行结息收入</v>
      </c>
      <c r="J5045" s="344" t="str">
        <f ca="1" t="shared" si="798"/>
        <v>其他收款</v>
      </c>
      <c r="K5045" s="345">
        <f ca="1" t="shared" si="799"/>
        <v>3.51</v>
      </c>
      <c r="L5045" s="345">
        <f ca="1" t="shared" si="800"/>
        <v>0</v>
      </c>
      <c r="M5045" s="345">
        <f ca="1" t="shared" si="801"/>
        <v>2681.37999999998</v>
      </c>
      <c r="N5045" s="345">
        <f ca="1" t="shared" si="802"/>
        <v>0</v>
      </c>
    </row>
    <row r="5046" ht="14.25" hidden="1" spans="1:14">
      <c r="A5046" s="334">
        <f>档案!A5045</f>
        <v>0</v>
      </c>
      <c r="B5046" s="334">
        <f ca="1" t="shared" si="795"/>
        <v>1</v>
      </c>
      <c r="D5046" s="334">
        <f ca="1" t="shared" si="803"/>
        <v>29</v>
      </c>
      <c r="E5046" s="327">
        <f ca="1" t="shared" si="804"/>
        <v>88</v>
      </c>
      <c r="F5046" s="327" t="str">
        <f ca="1">VLOOKUP(D5046,档案!A:C,3,FALSE)</f>
        <v>湖北开明</v>
      </c>
      <c r="G5046" s="338" t="str">
        <f ca="1">VLOOKUP(D5046,档案!A:B,2,FALSE)</f>
        <v>工行西山支行004096</v>
      </c>
      <c r="H5046" s="328">
        <f ca="1" t="shared" si="796"/>
        <v>45830</v>
      </c>
      <c r="I5046" s="344" t="str">
        <f ca="1" t="shared" si="797"/>
        <v>网银注册账户服务</v>
      </c>
      <c r="J5046" s="344" t="str">
        <f ca="1" t="shared" si="798"/>
        <v>付日常费用</v>
      </c>
      <c r="K5046" s="345">
        <f ca="1" t="shared" si="799"/>
        <v>0</v>
      </c>
      <c r="L5046" s="345">
        <f ca="1" t="shared" si="800"/>
        <v>10</v>
      </c>
      <c r="M5046" s="345">
        <f ca="1" t="shared" si="801"/>
        <v>2671.37999999998</v>
      </c>
      <c r="N5046" s="345">
        <f ca="1" t="shared" si="802"/>
        <v>0</v>
      </c>
    </row>
    <row r="5047" ht="14.25" hidden="1" spans="1:14">
      <c r="A5047" s="334">
        <f>档案!A5046</f>
        <v>0</v>
      </c>
      <c r="B5047" s="334">
        <f ca="1" t="shared" si="795"/>
        <v>1</v>
      </c>
      <c r="D5047" s="334">
        <f ca="1" t="shared" si="803"/>
        <v>29</v>
      </c>
      <c r="E5047" s="327">
        <f ca="1" t="shared" si="804"/>
        <v>89</v>
      </c>
      <c r="F5047" s="327" t="str">
        <f ca="1">VLOOKUP(D5047,档案!A:C,3,FALSE)</f>
        <v>湖北开明</v>
      </c>
      <c r="G5047" s="338" t="str">
        <f ca="1">VLOOKUP(D5047,档案!A:B,2,FALSE)</f>
        <v>工行西山支行004096</v>
      </c>
      <c r="H5047" s="328">
        <f ca="1" t="shared" si="796"/>
        <v>45832</v>
      </c>
      <c r="I5047" s="344" t="str">
        <f ca="1" t="shared" si="797"/>
        <v>收到武汉农商行转款</v>
      </c>
      <c r="J5047" s="344" t="str">
        <f ca="1" t="shared" si="798"/>
        <v>他行转入或存现</v>
      </c>
      <c r="K5047" s="345">
        <f ca="1" t="shared" si="799"/>
        <v>120000</v>
      </c>
      <c r="L5047" s="345">
        <f ca="1" t="shared" si="800"/>
        <v>0</v>
      </c>
      <c r="M5047" s="345">
        <f ca="1" t="shared" si="801"/>
        <v>122671.38</v>
      </c>
      <c r="N5047" s="345">
        <f ca="1" t="shared" si="802"/>
        <v>0</v>
      </c>
    </row>
    <row r="5048" ht="14.25" hidden="1" spans="1:14">
      <c r="A5048" s="334">
        <f>档案!A5047</f>
        <v>0</v>
      </c>
      <c r="B5048" s="334">
        <f ca="1" t="shared" si="795"/>
        <v>1</v>
      </c>
      <c r="D5048" s="334">
        <f ca="1" t="shared" si="803"/>
        <v>29</v>
      </c>
      <c r="E5048" s="327">
        <f ca="1" t="shared" si="804"/>
        <v>90</v>
      </c>
      <c r="F5048" s="327" t="str">
        <f ca="1">VLOOKUP(D5048,档案!A:C,3,FALSE)</f>
        <v>湖北开明</v>
      </c>
      <c r="G5048" s="338" t="str">
        <f ca="1">VLOOKUP(D5048,档案!A:B,2,FALSE)</f>
        <v>工行西山支行004096</v>
      </c>
      <c r="H5048" s="328">
        <f ca="1" t="shared" si="796"/>
        <v>45832</v>
      </c>
      <c r="I5048" s="344" t="str">
        <f ca="1" t="shared" si="797"/>
        <v>财务部杨婷用款仲利国际还第12期贷款付仲利国际融资租赁有限公司--对公</v>
      </c>
      <c r="J5048" s="344" t="str">
        <f ca="1" t="shared" si="798"/>
        <v>还借款及利息</v>
      </c>
      <c r="K5048" s="345">
        <f ca="1" t="shared" si="799"/>
        <v>0</v>
      </c>
      <c r="L5048" s="345">
        <f ca="1" t="shared" si="800"/>
        <v>118950</v>
      </c>
      <c r="M5048" s="345">
        <f ca="1" t="shared" si="801"/>
        <v>3721.37999999998</v>
      </c>
      <c r="N5048" s="345">
        <f ca="1" t="shared" si="802"/>
        <v>0</v>
      </c>
    </row>
    <row r="5049" ht="14.25" hidden="1" spans="1:14">
      <c r="A5049" s="334">
        <f>档案!A5048</f>
        <v>0</v>
      </c>
      <c r="B5049" s="334">
        <f ca="1" t="shared" si="795"/>
        <v>1</v>
      </c>
      <c r="D5049" s="334">
        <f ca="1" t="shared" si="803"/>
        <v>29</v>
      </c>
      <c r="E5049" s="327">
        <f ca="1" t="shared" si="804"/>
        <v>91</v>
      </c>
      <c r="F5049" s="327" t="str">
        <f ca="1">VLOOKUP(D5049,档案!A:C,3,FALSE)</f>
        <v>湖北开明</v>
      </c>
      <c r="G5049" s="338" t="str">
        <f ca="1">VLOOKUP(D5049,档案!A:B,2,FALSE)</f>
        <v>工行西山支行004096</v>
      </c>
      <c r="H5049" s="328">
        <f ca="1" t="shared" si="796"/>
        <v>45832</v>
      </c>
      <c r="I5049" s="344" t="str">
        <f ca="1" t="shared" si="797"/>
        <v>银行跨行手续费</v>
      </c>
      <c r="J5049" s="344" t="str">
        <f ca="1" t="shared" si="798"/>
        <v>付日常费用</v>
      </c>
      <c r="K5049" s="345">
        <f ca="1" t="shared" si="799"/>
        <v>0</v>
      </c>
      <c r="L5049" s="345">
        <f ca="1" t="shared" si="800"/>
        <v>15</v>
      </c>
      <c r="M5049" s="345">
        <f ca="1" t="shared" si="801"/>
        <v>3706.37999999998</v>
      </c>
      <c r="N5049" s="345">
        <f ca="1" t="shared" si="802"/>
        <v>0</v>
      </c>
    </row>
    <row r="5050" ht="14.25" hidden="1" spans="1:14">
      <c r="A5050" s="334">
        <f>档案!A5049</f>
        <v>0</v>
      </c>
      <c r="B5050" s="334">
        <f ca="1" t="shared" si="795"/>
        <v>1</v>
      </c>
      <c r="D5050" s="334">
        <f ca="1" t="shared" si="803"/>
        <v>29</v>
      </c>
      <c r="E5050" s="327">
        <f ca="1" t="shared" si="804"/>
        <v>92</v>
      </c>
      <c r="F5050" s="327" t="str">
        <f ca="1">VLOOKUP(D5050,档案!A:C,3,FALSE)</f>
        <v>湖北开明</v>
      </c>
      <c r="G5050" s="338" t="str">
        <f ca="1">VLOOKUP(D5050,档案!A:B,2,FALSE)</f>
        <v>工行西山支行004096</v>
      </c>
      <c r="H5050" s="328">
        <f ca="1" t="shared" si="796"/>
        <v>45835</v>
      </c>
      <c r="I5050" s="344" t="str">
        <f ca="1" t="shared" si="797"/>
        <v>收到湖北邮政转款</v>
      </c>
      <c r="J5050" s="344" t="str">
        <f ca="1" t="shared" si="798"/>
        <v>他行转入或存现</v>
      </c>
      <c r="K5050" s="345">
        <f ca="1" t="shared" si="799"/>
        <v>20000</v>
      </c>
      <c r="L5050" s="345">
        <f ca="1" t="shared" si="800"/>
        <v>0</v>
      </c>
      <c r="M5050" s="345">
        <f ca="1" t="shared" si="801"/>
        <v>23706.38</v>
      </c>
      <c r="N5050" s="345">
        <f ca="1" t="shared" si="802"/>
        <v>0</v>
      </c>
    </row>
    <row r="5051" ht="14.25" hidden="1" spans="1:14">
      <c r="A5051" s="334">
        <f>档案!A5050</f>
        <v>0</v>
      </c>
      <c r="B5051" s="334">
        <f ca="1" t="shared" si="795"/>
        <v>1</v>
      </c>
      <c r="D5051" s="334">
        <f ca="1" t="shared" si="803"/>
        <v>29</v>
      </c>
      <c r="E5051" s="327">
        <f ca="1" t="shared" si="804"/>
        <v>93</v>
      </c>
      <c r="F5051" s="327" t="str">
        <f ca="1">VLOOKUP(D5051,档案!A:C,3,FALSE)</f>
        <v>湖北开明</v>
      </c>
      <c r="G5051" s="338" t="str">
        <f ca="1">VLOOKUP(D5051,档案!A:B,2,FALSE)</f>
        <v>工行西山支行004096</v>
      </c>
      <c r="H5051" s="328">
        <f ca="1" t="shared" si="796"/>
        <v>45835</v>
      </c>
      <c r="I5051" s="344" t="str">
        <f ca="1" t="shared" si="797"/>
        <v>综合部蒋霞用款湖北开明6月公积金--公司</v>
      </c>
      <c r="J5051" s="344" t="str">
        <f ca="1" t="shared" si="798"/>
        <v>付日常费用</v>
      </c>
      <c r="K5051" s="345">
        <f ca="1" t="shared" si="799"/>
        <v>0</v>
      </c>
      <c r="L5051" s="345">
        <f ca="1" t="shared" si="800"/>
        <v>396</v>
      </c>
      <c r="M5051" s="345">
        <f ca="1" t="shared" si="801"/>
        <v>23310.38</v>
      </c>
      <c r="N5051" s="345">
        <f ca="1" t="shared" si="802"/>
        <v>0</v>
      </c>
    </row>
    <row r="5052" ht="14.25" hidden="1" spans="1:14">
      <c r="A5052" s="334">
        <f>档案!A5051</f>
        <v>0</v>
      </c>
      <c r="B5052" s="334">
        <f ca="1" t="shared" si="795"/>
        <v>1</v>
      </c>
      <c r="D5052" s="334">
        <f ca="1" t="shared" si="803"/>
        <v>29</v>
      </c>
      <c r="E5052" s="327">
        <f ca="1" t="shared" si="804"/>
        <v>94</v>
      </c>
      <c r="F5052" s="327" t="str">
        <f ca="1">VLOOKUP(D5052,档案!A:C,3,FALSE)</f>
        <v>湖北开明</v>
      </c>
      <c r="G5052" s="338" t="str">
        <f ca="1">VLOOKUP(D5052,档案!A:B,2,FALSE)</f>
        <v>工行西山支行004096</v>
      </c>
      <c r="H5052" s="328">
        <f ca="1" t="shared" si="796"/>
        <v>45835</v>
      </c>
      <c r="I5052" s="344" t="str">
        <f ca="1" t="shared" si="797"/>
        <v>综合部蒋霞用款湖北开明6月社保--公司</v>
      </c>
      <c r="J5052" s="344" t="str">
        <f ca="1" t="shared" si="798"/>
        <v>付日常费用</v>
      </c>
      <c r="K5052" s="345">
        <f ca="1" t="shared" si="799"/>
        <v>0</v>
      </c>
      <c r="L5052" s="345">
        <f ca="1" t="shared" si="800"/>
        <v>6723.6</v>
      </c>
      <c r="M5052" s="345">
        <f ca="1" t="shared" si="801"/>
        <v>16586.78</v>
      </c>
      <c r="N5052" s="345">
        <f ca="1" t="shared" si="802"/>
        <v>0</v>
      </c>
    </row>
    <row r="5053" ht="14.25" hidden="1" spans="1:14">
      <c r="A5053" s="334">
        <f>档案!A5052</f>
        <v>0</v>
      </c>
      <c r="B5053" s="334">
        <f ca="1" t="shared" si="795"/>
        <v>1</v>
      </c>
      <c r="D5053" s="334">
        <f ca="1" t="shared" si="803"/>
        <v>29</v>
      </c>
      <c r="E5053" s="327">
        <f ca="1" t="shared" si="804"/>
        <v>95</v>
      </c>
      <c r="F5053" s="327" t="str">
        <f ca="1">VLOOKUP(D5053,档案!A:C,3,FALSE)</f>
        <v>湖北开明</v>
      </c>
      <c r="G5053" s="338" t="str">
        <f ca="1">VLOOKUP(D5053,档案!A:B,2,FALSE)</f>
        <v>工行西山支行004096</v>
      </c>
      <c r="H5053" s="328">
        <f ca="1" t="shared" si="796"/>
        <v>45840</v>
      </c>
      <c r="I5053" s="344" t="str">
        <f ca="1" t="shared" si="797"/>
        <v>中国电网湖北省电力有限公司，缴纳电费</v>
      </c>
      <c r="J5053" s="344" t="str">
        <f ca="1" t="shared" si="798"/>
        <v>付日常费用</v>
      </c>
      <c r="K5053" s="345">
        <f ca="1" t="shared" si="799"/>
        <v>0</v>
      </c>
      <c r="L5053" s="345">
        <f ca="1" t="shared" si="800"/>
        <v>6151.66</v>
      </c>
      <c r="M5053" s="345">
        <f ca="1" t="shared" si="801"/>
        <v>10435.12</v>
      </c>
      <c r="N5053" s="345">
        <f ca="1" t="shared" si="802"/>
        <v>0</v>
      </c>
    </row>
    <row r="5054" ht="14.25" hidden="1" spans="1:14">
      <c r="A5054" s="334">
        <f>档案!A5053</f>
        <v>0</v>
      </c>
      <c r="B5054" s="334">
        <f ca="1" t="shared" si="795"/>
        <v>1</v>
      </c>
      <c r="D5054" s="334">
        <f ca="1" t="shared" si="803"/>
        <v>29</v>
      </c>
      <c r="E5054" s="327">
        <f ca="1" t="shared" si="804"/>
        <v>96</v>
      </c>
      <c r="F5054" s="327" t="str">
        <f ca="1">VLOOKUP(D5054,档案!A:C,3,FALSE)</f>
        <v>湖北开明</v>
      </c>
      <c r="G5054" s="338" t="str">
        <f ca="1">VLOOKUP(D5054,档案!A:B,2,FALSE)</f>
        <v>工行西山支行004096</v>
      </c>
      <c r="H5054" s="328">
        <f ca="1" t="shared" si="796"/>
        <v>45841</v>
      </c>
      <c r="I5054" s="344" t="str">
        <f ca="1" t="shared" si="797"/>
        <v>收到鄂州市鄂城区人民政府樊口街道办事处街办20家优秀企业奖励资金</v>
      </c>
      <c r="J5054" s="344" t="str">
        <f ca="1" t="shared" si="798"/>
        <v>其他收款</v>
      </c>
      <c r="K5054" s="345">
        <f ca="1" t="shared" si="799"/>
        <v>10000</v>
      </c>
      <c r="L5054" s="345">
        <f ca="1" t="shared" si="800"/>
        <v>0</v>
      </c>
      <c r="M5054" s="345">
        <f ca="1" t="shared" si="801"/>
        <v>20435.12</v>
      </c>
      <c r="N5054" s="345">
        <f ca="1" t="shared" si="802"/>
        <v>0</v>
      </c>
    </row>
    <row r="5055" ht="14.25" hidden="1" spans="1:14">
      <c r="A5055" s="334">
        <f>档案!A5054</f>
        <v>0</v>
      </c>
      <c r="B5055" s="334">
        <f ca="1" t="shared" si="795"/>
        <v>1</v>
      </c>
      <c r="D5055" s="334">
        <f ca="1" t="shared" si="803"/>
        <v>29</v>
      </c>
      <c r="E5055" s="327">
        <f ca="1" t="shared" si="804"/>
        <v>97</v>
      </c>
      <c r="F5055" s="327" t="str">
        <f ca="1">VLOOKUP(D5055,档案!A:C,3,FALSE)</f>
        <v>湖北开明</v>
      </c>
      <c r="G5055" s="338" t="str">
        <f ca="1">VLOOKUP(D5055,档案!A:B,2,FALSE)</f>
        <v>工行西山支行004096</v>
      </c>
      <c r="H5055" s="328">
        <f ca="1" t="shared" si="796"/>
        <v>45843</v>
      </c>
      <c r="I5055" s="344" t="str">
        <f ca="1" t="shared" si="797"/>
        <v>自助打印回单手续费</v>
      </c>
      <c r="J5055" s="344" t="str">
        <f ca="1" t="shared" si="798"/>
        <v>付日常费用</v>
      </c>
      <c r="K5055" s="345">
        <f ca="1" t="shared" si="799"/>
        <v>0</v>
      </c>
      <c r="L5055" s="345">
        <f ca="1" t="shared" si="800"/>
        <v>360</v>
      </c>
      <c r="M5055" s="345">
        <f ca="1" t="shared" si="801"/>
        <v>20075.12</v>
      </c>
      <c r="N5055" s="345">
        <f ca="1" t="shared" si="802"/>
        <v>0</v>
      </c>
    </row>
    <row r="5056" ht="14.25" hidden="1" spans="1:14">
      <c r="A5056" s="334">
        <f>档案!A5055</f>
        <v>0</v>
      </c>
      <c r="B5056" s="334">
        <f ca="1" t="shared" si="795"/>
        <v>1</v>
      </c>
      <c r="D5056" s="334">
        <f ca="1" t="shared" si="803"/>
        <v>29</v>
      </c>
      <c r="E5056" s="327">
        <f ca="1" t="shared" si="804"/>
        <v>98</v>
      </c>
      <c r="F5056" s="327" t="str">
        <f ca="1">VLOOKUP(D5056,档案!A:C,3,FALSE)</f>
        <v>湖北开明</v>
      </c>
      <c r="G5056" s="338" t="str">
        <f ca="1">VLOOKUP(D5056,档案!A:B,2,FALSE)</f>
        <v>工行西山支行004096</v>
      </c>
      <c r="H5056" s="328">
        <f ca="1" t="shared" si="796"/>
        <v>45849</v>
      </c>
      <c r="I5056" s="344" t="str">
        <f ca="1" t="shared" si="797"/>
        <v>生产部张月用款青海发投，贵州黔西电厂，莱芜钢铁，赣锋锂业物流费付鄂州方刚物流有限公司（全款32400，付承兑31895.72，现金504.28）--公司</v>
      </c>
      <c r="J5056" s="344" t="str">
        <f ca="1" t="shared" si="798"/>
        <v>项目成本</v>
      </c>
      <c r="K5056" s="345">
        <f ca="1" t="shared" si="799"/>
        <v>0</v>
      </c>
      <c r="L5056" s="345">
        <f ca="1" t="shared" si="800"/>
        <v>504.28</v>
      </c>
      <c r="M5056" s="345">
        <f ca="1" t="shared" si="801"/>
        <v>19570.84</v>
      </c>
      <c r="N5056" s="345">
        <f ca="1" t="shared" si="802"/>
        <v>0</v>
      </c>
    </row>
    <row r="5057" ht="14.25" hidden="1" spans="1:14">
      <c r="A5057" s="334">
        <f>档案!A5056</f>
        <v>0</v>
      </c>
      <c r="B5057" s="334">
        <f ca="1" t="shared" si="795"/>
        <v>1</v>
      </c>
      <c r="D5057" s="334">
        <f ca="1" t="shared" si="803"/>
        <v>29</v>
      </c>
      <c r="E5057" s="327">
        <f ca="1" t="shared" si="804"/>
        <v>99</v>
      </c>
      <c r="F5057" s="327" t="str">
        <f ca="1">VLOOKUP(D5057,档案!A:C,3,FALSE)</f>
        <v>湖北开明</v>
      </c>
      <c r="G5057" s="338" t="str">
        <f ca="1">VLOOKUP(D5057,档案!A:B,2,FALSE)</f>
        <v>工行西山支行004096</v>
      </c>
      <c r="H5057" s="328">
        <f ca="1" t="shared" si="796"/>
        <v>45852</v>
      </c>
      <c r="I5057" s="344" t="str">
        <f ca="1" t="shared" si="797"/>
        <v>收到湖北中行转款</v>
      </c>
      <c r="J5057" s="344" t="str">
        <f ca="1" t="shared" si="798"/>
        <v>他行转入或存现</v>
      </c>
      <c r="K5057" s="345">
        <f ca="1" t="shared" si="799"/>
        <v>270000</v>
      </c>
      <c r="L5057" s="345">
        <f ca="1" t="shared" si="800"/>
        <v>0</v>
      </c>
      <c r="M5057" s="345">
        <f ca="1" t="shared" si="801"/>
        <v>289570.84</v>
      </c>
      <c r="N5057" s="345">
        <f ca="1" t="shared" si="802"/>
        <v>0</v>
      </c>
    </row>
    <row r="5058" ht="14.25" hidden="1" spans="1:14">
      <c r="A5058" s="334">
        <f>档案!A5057</f>
        <v>0</v>
      </c>
      <c r="B5058" s="334">
        <f ca="1" t="shared" si="795"/>
        <v>1</v>
      </c>
      <c r="D5058" s="334">
        <f ca="1" t="shared" si="803"/>
        <v>29</v>
      </c>
      <c r="E5058" s="327">
        <f ca="1" t="shared" si="804"/>
        <v>100</v>
      </c>
      <c r="F5058" s="327" t="str">
        <f ca="1">VLOOKUP(D5058,档案!A:C,3,FALSE)</f>
        <v>湖北开明</v>
      </c>
      <c r="G5058" s="338" t="str">
        <f ca="1">VLOOKUP(D5058,档案!A:B,2,FALSE)</f>
        <v>工行西山支行004096</v>
      </c>
      <c r="H5058" s="328">
        <f ca="1" t="shared" si="796"/>
        <v>45852</v>
      </c>
      <c r="I5058" s="344" t="str">
        <f ca="1" t="shared" si="797"/>
        <v>缴纳湖北开明2025.6月-增值税、附加税，印花税</v>
      </c>
      <c r="J5058" s="344" t="str">
        <f ca="1" t="shared" si="798"/>
        <v>付日常费用</v>
      </c>
      <c r="K5058" s="345">
        <f ca="1" t="shared" si="799"/>
        <v>0</v>
      </c>
      <c r="L5058" s="345">
        <f ca="1" t="shared" si="800"/>
        <v>273238.61</v>
      </c>
      <c r="M5058" s="345">
        <f ca="1" t="shared" si="801"/>
        <v>16332.23</v>
      </c>
      <c r="N5058" s="345">
        <f ca="1" t="shared" si="802"/>
        <v>0</v>
      </c>
    </row>
    <row r="5059" ht="14.25" hidden="1" spans="1:14">
      <c r="A5059" s="334">
        <f>档案!A5058</f>
        <v>0</v>
      </c>
      <c r="B5059" s="334">
        <f ca="1" t="shared" ref="B5059:B5122" si="805">COUNTA(INDIRECT("'"&amp;A5059&amp;"'!a:a"))</f>
        <v>1</v>
      </c>
      <c r="D5059" s="334">
        <f ca="1" t="shared" si="803"/>
        <v>29</v>
      </c>
      <c r="E5059" s="327">
        <f ca="1" t="shared" si="804"/>
        <v>101</v>
      </c>
      <c r="F5059" s="327" t="str">
        <f ca="1">VLOOKUP(D5059,档案!A:C,3,FALSE)</f>
        <v>湖北开明</v>
      </c>
      <c r="G5059" s="338" t="str">
        <f ca="1">VLOOKUP(D5059,档案!A:B,2,FALSE)</f>
        <v>工行西山支行004096</v>
      </c>
      <c r="H5059" s="328">
        <f ca="1" t="shared" ref="H5059:H5122" si="806">INDEX(INDIRECT("'"&amp;$D5059&amp;"'!A:g"),$E5059,COLUMN()-7)</f>
        <v>45852</v>
      </c>
      <c r="I5059" s="344" t="str">
        <f ca="1" t="shared" ref="I5059:I5122" si="807">INDEX(INDIRECT("'"&amp;$D5059&amp;"'!A:g"),$E5059,COLUMN()-7)</f>
        <v>缴纳湖北开明2025.6月-个人所得税</v>
      </c>
      <c r="J5059" s="344" t="str">
        <f ca="1" t="shared" ref="J5059:J5122" si="808">INDEX(INDIRECT("'"&amp;$D5059&amp;"'!A:g"),$E5059,COLUMN()-7)</f>
        <v>付日常费用</v>
      </c>
      <c r="K5059" s="345">
        <f ca="1" t="shared" ref="K5059:K5122" si="809">INDEX(INDIRECT("'"&amp;$D5059&amp;"'!A:g"),$E5059,COLUMN()-7)</f>
        <v>0</v>
      </c>
      <c r="L5059" s="345">
        <f ca="1" t="shared" ref="L5059:L5122" si="810">INDEX(INDIRECT("'"&amp;$D5059&amp;"'!A:g"),$E5059,COLUMN()-7)</f>
        <v>4200.02</v>
      </c>
      <c r="M5059" s="345">
        <f ca="1" t="shared" ref="M5059:M5122" si="811">INDEX(INDIRECT("'"&amp;$D5059&amp;"'!A:g"),$E5059,COLUMN()-7)</f>
        <v>12132.21</v>
      </c>
      <c r="N5059" s="345">
        <f ca="1" t="shared" ref="N5059:N5122" si="812">INDEX(INDIRECT("'"&amp;$D5059&amp;"'!A:g"),$E5059,COLUMN()-7)</f>
        <v>0</v>
      </c>
    </row>
    <row r="5060" ht="14.25" hidden="1" spans="1:14">
      <c r="A5060" s="334">
        <f>档案!A5059</f>
        <v>0</v>
      </c>
      <c r="B5060" s="334">
        <f ca="1" t="shared" si="805"/>
        <v>1</v>
      </c>
      <c r="D5060" s="334">
        <f ca="1" t="shared" ref="D5060:D5123" si="813">IF(E5059&gt;=VLOOKUP(D5059,A:B,2,FALSE),D5059+1,D5059)</f>
        <v>29</v>
      </c>
      <c r="E5060" s="327">
        <f ca="1" t="shared" ref="E5060:E5123" si="814">IF(E5059&gt;=VLOOKUP(D5059,A:B,2,FALSE),3,E5059+1)</f>
        <v>102</v>
      </c>
      <c r="F5060" s="327" t="str">
        <f ca="1">VLOOKUP(D5060,档案!A:C,3,FALSE)</f>
        <v>湖北开明</v>
      </c>
      <c r="G5060" s="338" t="str">
        <f ca="1">VLOOKUP(D5060,档案!A:B,2,FALSE)</f>
        <v>工行西山支行004096</v>
      </c>
      <c r="H5060" s="328">
        <f ca="1" t="shared" si="806"/>
        <v>45852</v>
      </c>
      <c r="I5060" s="344" t="str">
        <f ca="1" t="shared" si="807"/>
        <v>缴纳湖北开明2025.6月-工会经费</v>
      </c>
      <c r="J5060" s="344" t="str">
        <f ca="1" t="shared" si="808"/>
        <v>付日常费用</v>
      </c>
      <c r="K5060" s="345">
        <f ca="1" t="shared" si="809"/>
        <v>0</v>
      </c>
      <c r="L5060" s="345">
        <f ca="1" t="shared" si="810"/>
        <v>5000</v>
      </c>
      <c r="M5060" s="345">
        <f ca="1" t="shared" si="811"/>
        <v>7132.20999999998</v>
      </c>
      <c r="N5060" s="345">
        <f ca="1" t="shared" si="812"/>
        <v>0</v>
      </c>
    </row>
    <row r="5061" ht="14.25" hidden="1" spans="1:14">
      <c r="A5061" s="334">
        <f>档案!A5060</f>
        <v>0</v>
      </c>
      <c r="B5061" s="334">
        <f ca="1" t="shared" si="805"/>
        <v>1</v>
      </c>
      <c r="D5061" s="334">
        <f ca="1" t="shared" si="813"/>
        <v>29</v>
      </c>
      <c r="E5061" s="327">
        <f ca="1" t="shared" si="814"/>
        <v>103</v>
      </c>
      <c r="F5061" s="327" t="str">
        <f ca="1">VLOOKUP(D5061,档案!A:C,3,FALSE)</f>
        <v>湖北开明</v>
      </c>
      <c r="G5061" s="338" t="str">
        <f ca="1">VLOOKUP(D5061,档案!A:B,2,FALSE)</f>
        <v>工行西山支行004096</v>
      </c>
      <c r="H5061" s="328">
        <f ca="1" t="shared" si="806"/>
        <v>45863</v>
      </c>
      <c r="I5061" s="344" t="str">
        <f ca="1" t="shared" si="807"/>
        <v>收到武汉农商行转款</v>
      </c>
      <c r="J5061" s="344" t="str">
        <f ca="1" t="shared" si="808"/>
        <v>他行转入或存现</v>
      </c>
      <c r="K5061" s="345">
        <f ca="1" t="shared" si="809"/>
        <v>120000</v>
      </c>
      <c r="L5061" s="345">
        <f ca="1" t="shared" si="810"/>
        <v>0</v>
      </c>
      <c r="M5061" s="345">
        <f ca="1" t="shared" si="811"/>
        <v>127132.21</v>
      </c>
      <c r="N5061" s="345">
        <f ca="1" t="shared" si="812"/>
        <v>0</v>
      </c>
    </row>
    <row r="5062" ht="14.25" hidden="1" spans="1:14">
      <c r="A5062" s="334">
        <f>档案!A5061</f>
        <v>0</v>
      </c>
      <c r="B5062" s="334">
        <f ca="1" t="shared" si="805"/>
        <v>1</v>
      </c>
      <c r="D5062" s="334">
        <f ca="1" t="shared" si="813"/>
        <v>29</v>
      </c>
      <c r="E5062" s="327">
        <f ca="1" t="shared" si="814"/>
        <v>104</v>
      </c>
      <c r="F5062" s="327" t="str">
        <f ca="1">VLOOKUP(D5062,档案!A:C,3,FALSE)</f>
        <v>湖北开明</v>
      </c>
      <c r="G5062" s="338" t="str">
        <f ca="1">VLOOKUP(D5062,档案!A:B,2,FALSE)</f>
        <v>工行西山支行004096</v>
      </c>
      <c r="H5062" s="328">
        <f ca="1" t="shared" si="806"/>
        <v>45863</v>
      </c>
      <c r="I5062" s="344" t="str">
        <f ca="1" t="shared" si="807"/>
        <v>财务部杨婷用款仲利国际还第13期贷款付仲利国际融资租赁有限公司--对公</v>
      </c>
      <c r="J5062" s="344" t="str">
        <f ca="1" t="shared" si="808"/>
        <v>还借款及利息</v>
      </c>
      <c r="K5062" s="345">
        <f ca="1" t="shared" si="809"/>
        <v>0</v>
      </c>
      <c r="L5062" s="345">
        <f ca="1" t="shared" si="810"/>
        <v>118950</v>
      </c>
      <c r="M5062" s="345">
        <f ca="1" t="shared" si="811"/>
        <v>8182.20999999998</v>
      </c>
      <c r="N5062" s="345">
        <f ca="1" t="shared" si="812"/>
        <v>0</v>
      </c>
    </row>
    <row r="5063" ht="14.25" hidden="1" spans="1:14">
      <c r="A5063" s="334">
        <f>档案!A5062</f>
        <v>0</v>
      </c>
      <c r="B5063" s="334">
        <f ca="1" t="shared" si="805"/>
        <v>1</v>
      </c>
      <c r="D5063" s="334">
        <f ca="1" t="shared" si="813"/>
        <v>29</v>
      </c>
      <c r="E5063" s="327">
        <f ca="1" t="shared" si="814"/>
        <v>105</v>
      </c>
      <c r="F5063" s="327" t="str">
        <f ca="1">VLOOKUP(D5063,档案!A:C,3,FALSE)</f>
        <v>湖北开明</v>
      </c>
      <c r="G5063" s="338" t="str">
        <f ca="1">VLOOKUP(D5063,档案!A:B,2,FALSE)</f>
        <v>工行西山支行004096</v>
      </c>
      <c r="H5063" s="328">
        <f ca="1" t="shared" si="806"/>
        <v>45863</v>
      </c>
      <c r="I5063" s="344" t="str">
        <f ca="1" t="shared" si="807"/>
        <v>银行跨行手续费</v>
      </c>
      <c r="J5063" s="344" t="str">
        <f ca="1" t="shared" si="808"/>
        <v>付日常费用</v>
      </c>
      <c r="K5063" s="345">
        <f ca="1" t="shared" si="809"/>
        <v>0</v>
      </c>
      <c r="L5063" s="345">
        <f ca="1" t="shared" si="810"/>
        <v>15</v>
      </c>
      <c r="M5063" s="345">
        <f ca="1" t="shared" si="811"/>
        <v>8167.20999999998</v>
      </c>
      <c r="N5063" s="345">
        <f ca="1" t="shared" si="812"/>
        <v>0</v>
      </c>
    </row>
    <row r="5064" ht="14.25" hidden="1" spans="1:14">
      <c r="A5064" s="334">
        <f>档案!A5063</f>
        <v>0</v>
      </c>
      <c r="B5064" s="334">
        <f ca="1" t="shared" si="805"/>
        <v>1</v>
      </c>
      <c r="D5064" s="334">
        <f ca="1" t="shared" si="813"/>
        <v>29</v>
      </c>
      <c r="E5064" s="327">
        <f ca="1" t="shared" si="814"/>
        <v>106</v>
      </c>
      <c r="F5064" s="327" t="str">
        <f ca="1">VLOOKUP(D5064,档案!A:C,3,FALSE)</f>
        <v>湖北开明</v>
      </c>
      <c r="G5064" s="338" t="str">
        <f ca="1">VLOOKUP(D5064,档案!A:B,2,FALSE)</f>
        <v>工行西山支行004096</v>
      </c>
      <c r="H5064" s="328">
        <f ca="1" t="shared" si="806"/>
        <v>45866</v>
      </c>
      <c r="I5064" s="344" t="str">
        <f ca="1" t="shared" si="807"/>
        <v>综合部蒋霞用款湖北开明7月公积金--公司</v>
      </c>
      <c r="J5064" s="344" t="str">
        <f ca="1" t="shared" si="808"/>
        <v>付日常费用</v>
      </c>
      <c r="K5064" s="345">
        <f ca="1" t="shared" si="809"/>
        <v>0</v>
      </c>
      <c r="L5064" s="345">
        <f ca="1" t="shared" si="810"/>
        <v>396</v>
      </c>
      <c r="M5064" s="345">
        <f ca="1" t="shared" si="811"/>
        <v>7771.20999999998</v>
      </c>
      <c r="N5064" s="345">
        <f ca="1" t="shared" si="812"/>
        <v>0</v>
      </c>
    </row>
    <row r="5065" ht="14.25" hidden="1" spans="1:14">
      <c r="A5065" s="334">
        <f>档案!A5064</f>
        <v>0</v>
      </c>
      <c r="B5065" s="334">
        <f ca="1" t="shared" si="805"/>
        <v>1</v>
      </c>
      <c r="D5065" s="334">
        <f ca="1" t="shared" si="813"/>
        <v>29</v>
      </c>
      <c r="E5065" s="327">
        <f ca="1" t="shared" si="814"/>
        <v>107</v>
      </c>
      <c r="F5065" s="327" t="str">
        <f ca="1">VLOOKUP(D5065,档案!A:C,3,FALSE)</f>
        <v>湖北开明</v>
      </c>
      <c r="G5065" s="338" t="str">
        <f ca="1">VLOOKUP(D5065,档案!A:B,2,FALSE)</f>
        <v>工行西山支行004096</v>
      </c>
      <c r="H5065" s="328">
        <f ca="1" t="shared" si="806"/>
        <v>45866</v>
      </c>
      <c r="I5065" s="344" t="str">
        <f ca="1" t="shared" si="807"/>
        <v>综合部蒋霞用款湖北开明7月社保--公司</v>
      </c>
      <c r="J5065" s="344" t="str">
        <f ca="1" t="shared" si="808"/>
        <v>付日常费用</v>
      </c>
      <c r="K5065" s="345">
        <f ca="1" t="shared" si="809"/>
        <v>0</v>
      </c>
      <c r="L5065" s="345">
        <f ca="1" t="shared" si="810"/>
        <v>6290.88</v>
      </c>
      <c r="M5065" s="345">
        <f ca="1" t="shared" si="811"/>
        <v>1480.32999999998</v>
      </c>
      <c r="N5065" s="345">
        <f ca="1" t="shared" si="812"/>
        <v>0</v>
      </c>
    </row>
    <row r="5066" ht="14.25" hidden="1" spans="1:14">
      <c r="A5066" s="334">
        <f>档案!A5065</f>
        <v>0</v>
      </c>
      <c r="B5066" s="334">
        <f ca="1" t="shared" si="805"/>
        <v>1</v>
      </c>
      <c r="D5066" s="334">
        <f ca="1" t="shared" si="813"/>
        <v>29</v>
      </c>
      <c r="E5066" s="327">
        <f ca="1" t="shared" si="814"/>
        <v>108</v>
      </c>
      <c r="F5066" s="327" t="str">
        <f ca="1">VLOOKUP(D5066,档案!A:C,3,FALSE)</f>
        <v>湖北开明</v>
      </c>
      <c r="G5066" s="338" t="str">
        <f ca="1">VLOOKUP(D5066,档案!A:B,2,FALSE)</f>
        <v>工行西山支行004096</v>
      </c>
      <c r="H5066" s="328">
        <f ca="1" t="shared" si="806"/>
        <v>45870</v>
      </c>
      <c r="I5066" s="344" t="str">
        <f ca="1" t="shared" si="807"/>
        <v>收到湖北中行转款</v>
      </c>
      <c r="J5066" s="344" t="str">
        <f ca="1" t="shared" si="808"/>
        <v>他行转入或存现</v>
      </c>
      <c r="K5066" s="345">
        <f ca="1" t="shared" si="809"/>
        <v>10000</v>
      </c>
      <c r="L5066" s="345">
        <f ca="1" t="shared" si="810"/>
        <v>0</v>
      </c>
      <c r="M5066" s="345">
        <f ca="1" t="shared" si="811"/>
        <v>11480.33</v>
      </c>
      <c r="N5066" s="345">
        <f ca="1" t="shared" si="812"/>
        <v>0</v>
      </c>
    </row>
    <row r="5067" ht="14.25" hidden="1" spans="1:14">
      <c r="A5067" s="334">
        <f>档案!A5066</f>
        <v>0</v>
      </c>
      <c r="B5067" s="334">
        <f ca="1" t="shared" si="805"/>
        <v>1</v>
      </c>
      <c r="D5067" s="334">
        <f ca="1" t="shared" si="813"/>
        <v>29</v>
      </c>
      <c r="E5067" s="327">
        <f ca="1" t="shared" si="814"/>
        <v>109</v>
      </c>
      <c r="F5067" s="327" t="str">
        <f ca="1">VLOOKUP(D5067,档案!A:C,3,FALSE)</f>
        <v>湖北开明</v>
      </c>
      <c r="G5067" s="338" t="str">
        <f ca="1">VLOOKUP(D5067,档案!A:B,2,FALSE)</f>
        <v>工行西山支行004096</v>
      </c>
      <c r="H5067" s="328">
        <f ca="1" t="shared" si="806"/>
        <v>45871</v>
      </c>
      <c r="I5067" s="344" t="str">
        <f ca="1" t="shared" si="807"/>
        <v>中国电网湖北省电力有限公司，缴纳电费</v>
      </c>
      <c r="J5067" s="344" t="str">
        <f ca="1" t="shared" si="808"/>
        <v>付日常费用</v>
      </c>
      <c r="K5067" s="345">
        <f ca="1" t="shared" si="809"/>
        <v>0</v>
      </c>
      <c r="L5067" s="345">
        <f ca="1" t="shared" si="810"/>
        <v>8050.85</v>
      </c>
      <c r="M5067" s="345">
        <f ca="1" t="shared" si="811"/>
        <v>3429.47999999998</v>
      </c>
      <c r="N5067" s="345">
        <f ca="1" t="shared" si="812"/>
        <v>0</v>
      </c>
    </row>
    <row r="5068" ht="14.25" hidden="1" spans="1:14">
      <c r="A5068" s="334">
        <f>档案!A5067</f>
        <v>0</v>
      </c>
      <c r="B5068" s="334">
        <f ca="1" t="shared" si="805"/>
        <v>1</v>
      </c>
      <c r="D5068" s="334">
        <f ca="1" t="shared" si="813"/>
        <v>29</v>
      </c>
      <c r="E5068" s="327">
        <f ca="1" t="shared" si="814"/>
        <v>110</v>
      </c>
      <c r="F5068" s="327" t="str">
        <f ca="1">VLOOKUP(D5068,档案!A:C,3,FALSE)</f>
        <v>湖北开明</v>
      </c>
      <c r="G5068" s="338" t="str">
        <f ca="1">VLOOKUP(D5068,档案!A:B,2,FALSE)</f>
        <v>工行西山支行004096</v>
      </c>
      <c r="H5068" s="328">
        <f ca="1" t="shared" si="806"/>
        <v>45873</v>
      </c>
      <c r="I5068" s="344" t="str">
        <f ca="1" t="shared" si="807"/>
        <v>财智账户卡普通卡年费</v>
      </c>
      <c r="J5068" s="344" t="str">
        <f ca="1" t="shared" si="808"/>
        <v>付日常费用</v>
      </c>
      <c r="K5068" s="345">
        <f ca="1" t="shared" si="809"/>
        <v>0</v>
      </c>
      <c r="L5068" s="345">
        <f ca="1" t="shared" si="810"/>
        <v>100</v>
      </c>
      <c r="M5068" s="345">
        <f ca="1" t="shared" si="811"/>
        <v>3329.47999999998</v>
      </c>
      <c r="N5068" s="345">
        <f ca="1" t="shared" si="812"/>
        <v>0</v>
      </c>
    </row>
    <row r="5069" ht="14.25" hidden="1" spans="1:14">
      <c r="A5069" s="334">
        <f>档案!A5068</f>
        <v>0</v>
      </c>
      <c r="B5069" s="334">
        <f ca="1" t="shared" si="805"/>
        <v>1</v>
      </c>
      <c r="D5069" s="334">
        <f ca="1" t="shared" si="813"/>
        <v>29</v>
      </c>
      <c r="E5069" s="327">
        <f ca="1" t="shared" si="814"/>
        <v>111</v>
      </c>
      <c r="F5069" s="327" t="str">
        <f ca="1">VLOOKUP(D5069,档案!A:C,3,FALSE)</f>
        <v>湖北开明</v>
      </c>
      <c r="G5069" s="338" t="str">
        <f ca="1">VLOOKUP(D5069,档案!A:B,2,FALSE)</f>
        <v>工行西山支行004096</v>
      </c>
      <c r="H5069" s="328">
        <f ca="1" t="shared" si="806"/>
        <v>45874</v>
      </c>
      <c r="I5069" s="344" t="str">
        <f ca="1" t="shared" si="807"/>
        <v>转湖北邮政</v>
      </c>
      <c r="J5069" s="344" t="str">
        <f ca="1" t="shared" si="808"/>
        <v>转出他行或提现</v>
      </c>
      <c r="K5069" s="345">
        <f ca="1" t="shared" si="809"/>
        <v>0</v>
      </c>
      <c r="L5069" s="345">
        <f ca="1" t="shared" si="810"/>
        <v>3000</v>
      </c>
      <c r="M5069" s="345">
        <f ca="1" t="shared" si="811"/>
        <v>329.47999999998</v>
      </c>
      <c r="N5069" s="345">
        <f ca="1" t="shared" si="812"/>
        <v>0</v>
      </c>
    </row>
    <row r="5070" ht="14.25" hidden="1" spans="1:14">
      <c r="A5070" s="334">
        <f>档案!A5069</f>
        <v>0</v>
      </c>
      <c r="B5070" s="334">
        <f ca="1" t="shared" si="805"/>
        <v>1</v>
      </c>
      <c r="D5070" s="334">
        <f ca="1" t="shared" si="813"/>
        <v>29</v>
      </c>
      <c r="E5070" s="327">
        <f ca="1" t="shared" si="814"/>
        <v>112</v>
      </c>
      <c r="F5070" s="327" t="str">
        <f ca="1">VLOOKUP(D5070,档案!A:C,3,FALSE)</f>
        <v>湖北开明</v>
      </c>
      <c r="G5070" s="338" t="str">
        <f ca="1">VLOOKUP(D5070,档案!A:B,2,FALSE)</f>
        <v>工行西山支行004096</v>
      </c>
      <c r="H5070" s="328">
        <f ca="1" t="shared" si="806"/>
        <v>45874</v>
      </c>
      <c r="I5070" s="344" t="str">
        <f ca="1" t="shared" si="807"/>
        <v>银行跨行手续费</v>
      </c>
      <c r="J5070" s="344" t="str">
        <f ca="1" t="shared" si="808"/>
        <v>付日常费用</v>
      </c>
      <c r="K5070" s="345">
        <f ca="1" t="shared" si="809"/>
        <v>0</v>
      </c>
      <c r="L5070" s="345">
        <f ca="1" t="shared" si="810"/>
        <v>4.5</v>
      </c>
      <c r="M5070" s="345">
        <f ca="1" t="shared" si="811"/>
        <v>324.97999999998</v>
      </c>
      <c r="N5070" s="345">
        <f ca="1" t="shared" si="812"/>
        <v>0</v>
      </c>
    </row>
    <row r="5071" ht="14.25" hidden="1" spans="1:14">
      <c r="A5071" s="334">
        <f>档案!A5070</f>
        <v>0</v>
      </c>
      <c r="B5071" s="334">
        <f ca="1" t="shared" si="805"/>
        <v>1</v>
      </c>
      <c r="D5071" s="334">
        <f ca="1" t="shared" si="813"/>
        <v>29</v>
      </c>
      <c r="E5071" s="327">
        <f ca="1" t="shared" si="814"/>
        <v>113</v>
      </c>
      <c r="F5071" s="327" t="str">
        <f ca="1">VLOOKUP(D5071,档案!A:C,3,FALSE)</f>
        <v>湖北开明</v>
      </c>
      <c r="G5071" s="338" t="str">
        <f ca="1">VLOOKUP(D5071,档案!A:B,2,FALSE)</f>
        <v>工行西山支行004096</v>
      </c>
      <c r="H5071" s="328">
        <f ca="1" t="shared" si="806"/>
        <v>45875</v>
      </c>
      <c r="I5071" s="344" t="str">
        <f ca="1" t="shared" si="807"/>
        <v>工行证书手续费</v>
      </c>
      <c r="J5071" s="344" t="str">
        <f ca="1" t="shared" si="808"/>
        <v>付日常费用</v>
      </c>
      <c r="K5071" s="345">
        <f ca="1" t="shared" si="809"/>
        <v>0</v>
      </c>
      <c r="L5071" s="345">
        <f ca="1" t="shared" si="810"/>
        <v>100</v>
      </c>
      <c r="M5071" s="345">
        <f ca="1" t="shared" si="811"/>
        <v>224.97999999998</v>
      </c>
      <c r="N5071" s="345">
        <f ca="1" t="shared" si="812"/>
        <v>0</v>
      </c>
    </row>
    <row r="5072" ht="14.25" hidden="1" spans="1:14">
      <c r="A5072" s="334">
        <f>档案!A5071</f>
        <v>0</v>
      </c>
      <c r="B5072" s="334">
        <f ca="1" t="shared" si="805"/>
        <v>1</v>
      </c>
      <c r="D5072" s="334">
        <f ca="1" t="shared" si="813"/>
        <v>29</v>
      </c>
      <c r="E5072" s="327">
        <f ca="1" t="shared" si="814"/>
        <v>114</v>
      </c>
      <c r="F5072" s="327" t="str">
        <f ca="1">VLOOKUP(D5072,档案!A:C,3,FALSE)</f>
        <v>湖北开明</v>
      </c>
      <c r="G5072" s="338" t="str">
        <f ca="1">VLOOKUP(D5072,档案!A:B,2,FALSE)</f>
        <v>工行西山支行004096</v>
      </c>
      <c r="H5072" s="328">
        <f ca="1" t="shared" si="806"/>
        <v>45877</v>
      </c>
      <c r="I5072" s="344" t="str">
        <f ca="1" t="shared" si="807"/>
        <v>收到微众银行贷款发放</v>
      </c>
      <c r="J5072" s="344" t="str">
        <f ca="1" t="shared" si="808"/>
        <v>借款到账</v>
      </c>
      <c r="K5072" s="345">
        <f ca="1" t="shared" si="809"/>
        <v>1800000</v>
      </c>
      <c r="L5072" s="345">
        <f ca="1" t="shared" si="810"/>
        <v>0</v>
      </c>
      <c r="M5072" s="345">
        <f ca="1" t="shared" si="811"/>
        <v>1800224.98</v>
      </c>
      <c r="N5072" s="345">
        <f ca="1" t="shared" si="812"/>
        <v>0</v>
      </c>
    </row>
    <row r="5073" ht="14.25" hidden="1" spans="1:14">
      <c r="A5073" s="334">
        <f>档案!A5072</f>
        <v>0</v>
      </c>
      <c r="B5073" s="334">
        <f ca="1" t="shared" si="805"/>
        <v>1</v>
      </c>
      <c r="D5073" s="334">
        <f ca="1" t="shared" si="813"/>
        <v>29</v>
      </c>
      <c r="E5073" s="327">
        <f ca="1" t="shared" si="814"/>
        <v>115</v>
      </c>
      <c r="F5073" s="327" t="str">
        <f ca="1">VLOOKUP(D5073,档案!A:C,3,FALSE)</f>
        <v>湖北开明</v>
      </c>
      <c r="G5073" s="338" t="str">
        <f ca="1">VLOOKUP(D5073,档案!A:B,2,FALSE)</f>
        <v>工行西山支行004096</v>
      </c>
      <c r="H5073" s="328">
        <f ca="1" t="shared" si="806"/>
        <v>45877</v>
      </c>
      <c r="I5073" s="344" t="str">
        <f ca="1" t="shared" si="807"/>
        <v>转湖北中国银行</v>
      </c>
      <c r="J5073" s="344" t="str">
        <f ca="1" t="shared" si="808"/>
        <v>转出他行或提现</v>
      </c>
      <c r="K5073" s="345">
        <f ca="1" t="shared" si="809"/>
        <v>0</v>
      </c>
      <c r="L5073" s="345">
        <f ca="1" t="shared" si="810"/>
        <v>300000</v>
      </c>
      <c r="M5073" s="345">
        <f ca="1" t="shared" si="811"/>
        <v>1500224.98</v>
      </c>
      <c r="N5073" s="345">
        <f ca="1" t="shared" si="812"/>
        <v>0</v>
      </c>
    </row>
    <row r="5074" ht="14.25" hidden="1" spans="1:14">
      <c r="A5074" s="334">
        <f>档案!A5073</f>
        <v>0</v>
      </c>
      <c r="B5074" s="334">
        <f ca="1" t="shared" si="805"/>
        <v>1</v>
      </c>
      <c r="D5074" s="334">
        <f ca="1" t="shared" si="813"/>
        <v>29</v>
      </c>
      <c r="E5074" s="327">
        <f ca="1" t="shared" si="814"/>
        <v>116</v>
      </c>
      <c r="F5074" s="327" t="str">
        <f ca="1">VLOOKUP(D5074,档案!A:C,3,FALSE)</f>
        <v>湖北开明</v>
      </c>
      <c r="G5074" s="338" t="str">
        <f ca="1">VLOOKUP(D5074,档案!A:B,2,FALSE)</f>
        <v>工行西山支行004096</v>
      </c>
      <c r="H5074" s="328">
        <f ca="1" t="shared" si="806"/>
        <v>45877</v>
      </c>
      <c r="I5074" s="344" t="str">
        <f ca="1" t="shared" si="807"/>
        <v>转武汉农商行</v>
      </c>
      <c r="J5074" s="344" t="str">
        <f ca="1" t="shared" si="808"/>
        <v>转出他行或提现</v>
      </c>
      <c r="K5074" s="345">
        <f ca="1" t="shared" si="809"/>
        <v>0</v>
      </c>
      <c r="L5074" s="345">
        <f ca="1" t="shared" si="810"/>
        <v>500000</v>
      </c>
      <c r="M5074" s="345">
        <f ca="1" t="shared" si="811"/>
        <v>1000224.98</v>
      </c>
      <c r="N5074" s="345">
        <f ca="1" t="shared" si="812"/>
        <v>0</v>
      </c>
    </row>
    <row r="5075" ht="14.25" hidden="1" spans="1:14">
      <c r="A5075" s="334">
        <f>档案!A5074</f>
        <v>0</v>
      </c>
      <c r="B5075" s="334">
        <f ca="1" t="shared" si="805"/>
        <v>1</v>
      </c>
      <c r="D5075" s="334">
        <f ca="1" t="shared" si="813"/>
        <v>29</v>
      </c>
      <c r="E5075" s="327">
        <f ca="1" t="shared" si="814"/>
        <v>117</v>
      </c>
      <c r="F5075" s="327" t="str">
        <f ca="1">VLOOKUP(D5075,档案!A:C,3,FALSE)</f>
        <v>湖北开明</v>
      </c>
      <c r="G5075" s="338" t="str">
        <f ca="1">VLOOKUP(D5075,档案!A:B,2,FALSE)</f>
        <v>工行西山支行004096</v>
      </c>
      <c r="H5075" s="328">
        <f ca="1" t="shared" si="806"/>
        <v>45877</v>
      </c>
      <c r="I5075" s="344" t="str">
        <f ca="1" t="shared" si="807"/>
        <v>转湖北邮政</v>
      </c>
      <c r="J5075" s="344" t="str">
        <f ca="1" t="shared" si="808"/>
        <v>转出他行或提现</v>
      </c>
      <c r="K5075" s="345">
        <f ca="1" t="shared" si="809"/>
        <v>0</v>
      </c>
      <c r="L5075" s="345">
        <f ca="1" t="shared" si="810"/>
        <v>20000</v>
      </c>
      <c r="M5075" s="345">
        <f ca="1" t="shared" si="811"/>
        <v>980224.98</v>
      </c>
      <c r="N5075" s="345">
        <f ca="1" t="shared" si="812"/>
        <v>0</v>
      </c>
    </row>
    <row r="5076" ht="14.25" hidden="1" spans="1:14">
      <c r="A5076" s="334">
        <f>档案!A5075</f>
        <v>0</v>
      </c>
      <c r="B5076" s="334">
        <f ca="1" t="shared" si="805"/>
        <v>1</v>
      </c>
      <c r="D5076" s="334">
        <f ca="1" t="shared" si="813"/>
        <v>29</v>
      </c>
      <c r="E5076" s="327">
        <f ca="1" t="shared" si="814"/>
        <v>118</v>
      </c>
      <c r="F5076" s="327" t="str">
        <f ca="1">VLOOKUP(D5076,档案!A:C,3,FALSE)</f>
        <v>湖北开明</v>
      </c>
      <c r="G5076" s="338" t="str">
        <f ca="1">VLOOKUP(D5076,档案!A:B,2,FALSE)</f>
        <v>工行西山支行004096</v>
      </c>
      <c r="H5076" s="328">
        <f ca="1" t="shared" si="806"/>
        <v>45877</v>
      </c>
      <c r="I5076" s="344" t="str">
        <f ca="1" t="shared" si="807"/>
        <v>生产部张月用款青海发投，赣锋锂业，莱芜钢铁，内蒙古中盐等项目7月物流费付鄂州方刚物流有限公司--公司（付现金28941.02，承兑22888.98）</v>
      </c>
      <c r="J5076" s="344" t="str">
        <f ca="1" t="shared" si="808"/>
        <v>项目成本</v>
      </c>
      <c r="K5076" s="345">
        <f ca="1" t="shared" si="809"/>
        <v>0</v>
      </c>
      <c r="L5076" s="345">
        <f ca="1" t="shared" si="810"/>
        <v>28941.02</v>
      </c>
      <c r="M5076" s="345">
        <f ca="1" t="shared" si="811"/>
        <v>951283.96</v>
      </c>
      <c r="N5076" s="345">
        <f ca="1" t="shared" si="812"/>
        <v>0</v>
      </c>
    </row>
    <row r="5077" ht="14.25" hidden="1" spans="1:14">
      <c r="A5077" s="334">
        <f>档案!A5076</f>
        <v>0</v>
      </c>
      <c r="B5077" s="334">
        <f ca="1" t="shared" si="805"/>
        <v>1</v>
      </c>
      <c r="D5077" s="334">
        <f ca="1" t="shared" si="813"/>
        <v>29</v>
      </c>
      <c r="E5077" s="327">
        <f ca="1" t="shared" si="814"/>
        <v>119</v>
      </c>
      <c r="F5077" s="327" t="str">
        <f ca="1">VLOOKUP(D5077,档案!A:C,3,FALSE)</f>
        <v>湖北开明</v>
      </c>
      <c r="G5077" s="338" t="str">
        <f ca="1">VLOOKUP(D5077,档案!A:B,2,FALSE)</f>
        <v>工行西山支行004096</v>
      </c>
      <c r="H5077" s="328">
        <f ca="1" t="shared" si="806"/>
        <v>45877</v>
      </c>
      <c r="I5077" s="344" t="str">
        <f ca="1" t="shared" si="807"/>
        <v>银行跨行手续费</v>
      </c>
      <c r="J5077" s="344" t="str">
        <f ca="1" t="shared" si="808"/>
        <v>付日常费用</v>
      </c>
      <c r="K5077" s="345">
        <f ca="1" t="shared" si="809"/>
        <v>0</v>
      </c>
      <c r="L5077" s="345">
        <f ca="1" t="shared" si="810"/>
        <v>9</v>
      </c>
      <c r="M5077" s="345">
        <f ca="1" t="shared" si="811"/>
        <v>951274.96</v>
      </c>
      <c r="N5077" s="345">
        <f ca="1" t="shared" si="812"/>
        <v>0</v>
      </c>
    </row>
    <row r="5078" ht="14.25" hidden="1" spans="1:14">
      <c r="A5078" s="334">
        <f>档案!A5077</f>
        <v>0</v>
      </c>
      <c r="B5078" s="334">
        <f ca="1" t="shared" si="805"/>
        <v>1</v>
      </c>
      <c r="D5078" s="334">
        <f ca="1" t="shared" si="813"/>
        <v>29</v>
      </c>
      <c r="E5078" s="327">
        <f ca="1" t="shared" si="814"/>
        <v>120</v>
      </c>
      <c r="F5078" s="327" t="str">
        <f ca="1">VLOOKUP(D5078,档案!A:C,3,FALSE)</f>
        <v>湖北开明</v>
      </c>
      <c r="G5078" s="338" t="str">
        <f ca="1">VLOOKUP(D5078,档案!A:B,2,FALSE)</f>
        <v>工行西山支行004096</v>
      </c>
      <c r="H5078" s="328">
        <f ca="1" t="shared" si="806"/>
        <v>45877</v>
      </c>
      <c r="I5078" s="344" t="str">
        <f ca="1" t="shared" si="807"/>
        <v>银行跨行手续费</v>
      </c>
      <c r="J5078" s="344" t="str">
        <f ca="1" t="shared" si="808"/>
        <v>付日常费用</v>
      </c>
      <c r="K5078" s="345">
        <f ca="1" t="shared" si="809"/>
        <v>0</v>
      </c>
      <c r="L5078" s="345">
        <f ca="1" t="shared" si="810"/>
        <v>15</v>
      </c>
      <c r="M5078" s="345">
        <f ca="1" t="shared" si="811"/>
        <v>951259.96</v>
      </c>
      <c r="N5078" s="345">
        <f ca="1" t="shared" si="812"/>
        <v>0</v>
      </c>
    </row>
    <row r="5079" ht="14.25" hidden="1" spans="1:14">
      <c r="A5079" s="334">
        <f>档案!A5078</f>
        <v>0</v>
      </c>
      <c r="B5079" s="334">
        <f ca="1" t="shared" si="805"/>
        <v>1</v>
      </c>
      <c r="D5079" s="334">
        <f ca="1" t="shared" si="813"/>
        <v>29</v>
      </c>
      <c r="E5079" s="327">
        <f ca="1" t="shared" si="814"/>
        <v>121</v>
      </c>
      <c r="F5079" s="327" t="str">
        <f ca="1">VLOOKUP(D5079,档案!A:C,3,FALSE)</f>
        <v>湖北开明</v>
      </c>
      <c r="G5079" s="338" t="str">
        <f ca="1">VLOOKUP(D5079,档案!A:B,2,FALSE)</f>
        <v>工行西山支行004096</v>
      </c>
      <c r="H5079" s="328">
        <f ca="1" t="shared" si="806"/>
        <v>45877</v>
      </c>
      <c r="I5079" s="344" t="str">
        <f ca="1" t="shared" si="807"/>
        <v>银行跨行手续费</v>
      </c>
      <c r="J5079" s="344" t="str">
        <f ca="1" t="shared" si="808"/>
        <v>付日常费用</v>
      </c>
      <c r="K5079" s="345">
        <f ca="1" t="shared" si="809"/>
        <v>0</v>
      </c>
      <c r="L5079" s="345">
        <f ca="1" t="shared" si="810"/>
        <v>15</v>
      </c>
      <c r="M5079" s="345">
        <f ca="1" t="shared" si="811"/>
        <v>951244.96</v>
      </c>
      <c r="N5079" s="345">
        <f ca="1" t="shared" si="812"/>
        <v>0</v>
      </c>
    </row>
    <row r="5080" ht="14.25" hidden="1" spans="1:14">
      <c r="A5080" s="334">
        <f>档案!A5079</f>
        <v>0</v>
      </c>
      <c r="B5080" s="334">
        <f ca="1" t="shared" si="805"/>
        <v>1</v>
      </c>
      <c r="D5080" s="334">
        <f ca="1" t="shared" si="813"/>
        <v>29</v>
      </c>
      <c r="E5080" s="327">
        <f ca="1" t="shared" si="814"/>
        <v>122</v>
      </c>
      <c r="F5080" s="327" t="str">
        <f ca="1">VLOOKUP(D5080,档案!A:C,3,FALSE)</f>
        <v>湖北开明</v>
      </c>
      <c r="G5080" s="338" t="str">
        <f ca="1">VLOOKUP(D5080,档案!A:B,2,FALSE)</f>
        <v>工行西山支行004096</v>
      </c>
      <c r="H5080" s="328">
        <f ca="1" t="shared" si="806"/>
        <v>45883</v>
      </c>
      <c r="I5080" s="344" t="str">
        <f ca="1" t="shared" si="807"/>
        <v>缴纳湖北开明2025.7月-增值税、附加税，印花税</v>
      </c>
      <c r="J5080" s="344" t="str">
        <f ca="1" t="shared" si="808"/>
        <v>付日常费用</v>
      </c>
      <c r="K5080" s="345">
        <f ca="1" t="shared" si="809"/>
        <v>0</v>
      </c>
      <c r="L5080" s="345">
        <f ca="1" t="shared" si="810"/>
        <v>18515.42</v>
      </c>
      <c r="M5080" s="345">
        <f ca="1" t="shared" si="811"/>
        <v>932729.54</v>
      </c>
      <c r="N5080" s="345">
        <f ca="1" t="shared" si="812"/>
        <v>0</v>
      </c>
    </row>
    <row r="5081" ht="14.25" hidden="1" spans="1:14">
      <c r="A5081" s="334">
        <f>档案!A5080</f>
        <v>0</v>
      </c>
      <c r="B5081" s="334">
        <f ca="1" t="shared" si="805"/>
        <v>1</v>
      </c>
      <c r="D5081" s="334">
        <f ca="1" t="shared" si="813"/>
        <v>29</v>
      </c>
      <c r="E5081" s="327">
        <f ca="1" t="shared" si="814"/>
        <v>123</v>
      </c>
      <c r="F5081" s="327" t="str">
        <f ca="1">VLOOKUP(D5081,档案!A:C,3,FALSE)</f>
        <v>湖北开明</v>
      </c>
      <c r="G5081" s="338" t="str">
        <f ca="1">VLOOKUP(D5081,档案!A:B,2,FALSE)</f>
        <v>工行西山支行004096</v>
      </c>
      <c r="H5081" s="328">
        <f ca="1" t="shared" si="806"/>
        <v>45883</v>
      </c>
      <c r="I5081" s="344" t="str">
        <f ca="1" t="shared" si="807"/>
        <v>缴纳湖北开明2025.7月-个人所得税</v>
      </c>
      <c r="J5081" s="344" t="str">
        <f ca="1" t="shared" si="808"/>
        <v>付日常费用</v>
      </c>
      <c r="K5081" s="345">
        <f ca="1" t="shared" si="809"/>
        <v>0</v>
      </c>
      <c r="L5081" s="345">
        <f ca="1" t="shared" si="810"/>
        <v>5844.69</v>
      </c>
      <c r="M5081" s="345">
        <f ca="1" t="shared" si="811"/>
        <v>926884.85</v>
      </c>
      <c r="N5081" s="345">
        <f ca="1" t="shared" si="812"/>
        <v>0</v>
      </c>
    </row>
    <row r="5082" ht="14.25" hidden="1" spans="1:14">
      <c r="A5082" s="334">
        <f>档案!A5081</f>
        <v>0</v>
      </c>
      <c r="B5082" s="334">
        <f ca="1" t="shared" si="805"/>
        <v>1</v>
      </c>
      <c r="D5082" s="334">
        <f ca="1" t="shared" si="813"/>
        <v>29</v>
      </c>
      <c r="E5082" s="327">
        <f ca="1" t="shared" si="814"/>
        <v>124</v>
      </c>
      <c r="F5082" s="327" t="str">
        <f ca="1">VLOOKUP(D5082,档案!A:C,3,FALSE)</f>
        <v>湖北开明</v>
      </c>
      <c r="G5082" s="338" t="str">
        <f ca="1">VLOOKUP(D5082,档案!A:B,2,FALSE)</f>
        <v>工行西山支行004096</v>
      </c>
      <c r="H5082" s="328">
        <f ca="1" t="shared" si="806"/>
        <v>45884</v>
      </c>
      <c r="I5082" s="344" t="str">
        <f ca="1" t="shared" si="807"/>
        <v>转武汉农商行</v>
      </c>
      <c r="J5082" s="344" t="str">
        <f ca="1" t="shared" si="808"/>
        <v>转出他行或提现</v>
      </c>
      <c r="K5082" s="345">
        <f ca="1" t="shared" si="809"/>
        <v>0</v>
      </c>
      <c r="L5082" s="345">
        <f ca="1" t="shared" si="810"/>
        <v>300000</v>
      </c>
      <c r="M5082" s="345">
        <f ca="1" t="shared" si="811"/>
        <v>626884.85</v>
      </c>
      <c r="N5082" s="345">
        <f ca="1" t="shared" si="812"/>
        <v>0</v>
      </c>
    </row>
    <row r="5083" ht="14.25" hidden="1" spans="1:14">
      <c r="A5083" s="334">
        <f>档案!A5082</f>
        <v>0</v>
      </c>
      <c r="B5083" s="334">
        <f ca="1" t="shared" si="805"/>
        <v>1</v>
      </c>
      <c r="D5083" s="334">
        <f ca="1" t="shared" si="813"/>
        <v>29</v>
      </c>
      <c r="E5083" s="327">
        <f ca="1" t="shared" si="814"/>
        <v>125</v>
      </c>
      <c r="F5083" s="327" t="str">
        <f ca="1">VLOOKUP(D5083,档案!A:C,3,FALSE)</f>
        <v>湖北开明</v>
      </c>
      <c r="G5083" s="338" t="str">
        <f ca="1">VLOOKUP(D5083,档案!A:B,2,FALSE)</f>
        <v>工行西山支行004096</v>
      </c>
      <c r="H5083" s="328">
        <f ca="1" t="shared" si="806"/>
        <v>45884</v>
      </c>
      <c r="I5083" s="344" t="str">
        <f ca="1" t="shared" si="807"/>
        <v>银行跨行手续费</v>
      </c>
      <c r="J5083" s="344" t="str">
        <f ca="1" t="shared" si="808"/>
        <v>付日常费用</v>
      </c>
      <c r="K5083" s="345">
        <f ca="1" t="shared" si="809"/>
        <v>0</v>
      </c>
      <c r="L5083" s="345">
        <f ca="1" t="shared" si="810"/>
        <v>15</v>
      </c>
      <c r="M5083" s="345">
        <f ca="1" t="shared" si="811"/>
        <v>626869.85</v>
      </c>
      <c r="N5083" s="345">
        <f ca="1" t="shared" si="812"/>
        <v>0</v>
      </c>
    </row>
    <row r="5084" ht="14.25" hidden="1" spans="1:14">
      <c r="A5084" s="334">
        <f>档案!A5083</f>
        <v>0</v>
      </c>
      <c r="B5084" s="334">
        <f ca="1" t="shared" si="805"/>
        <v>1</v>
      </c>
      <c r="D5084" s="334">
        <f ca="1" t="shared" si="813"/>
        <v>29</v>
      </c>
      <c r="E5084" s="327">
        <f ca="1" t="shared" si="814"/>
        <v>126</v>
      </c>
      <c r="F5084" s="327" t="str">
        <f ca="1">VLOOKUP(D5084,档案!A:C,3,FALSE)</f>
        <v>湖北开明</v>
      </c>
      <c r="G5084" s="338" t="str">
        <f ca="1">VLOOKUP(D5084,档案!A:B,2,FALSE)</f>
        <v>工行西山支行004096</v>
      </c>
      <c r="H5084" s="328">
        <f ca="1" t="shared" si="806"/>
        <v>45887</v>
      </c>
      <c r="I5084" s="344" t="str">
        <f ca="1" t="shared" si="807"/>
        <v>转武汉农商行</v>
      </c>
      <c r="J5084" s="344" t="str">
        <f ca="1" t="shared" si="808"/>
        <v>转出他行或提现</v>
      </c>
      <c r="K5084" s="345">
        <f ca="1" t="shared" si="809"/>
        <v>0</v>
      </c>
      <c r="L5084" s="345">
        <f ca="1" t="shared" si="810"/>
        <v>500000</v>
      </c>
      <c r="M5084" s="345">
        <f ca="1" t="shared" si="811"/>
        <v>126869.85</v>
      </c>
      <c r="N5084" s="345">
        <f ca="1" t="shared" si="812"/>
        <v>0</v>
      </c>
    </row>
    <row r="5085" ht="14.25" hidden="1" spans="1:14">
      <c r="A5085" s="334">
        <f>档案!A5084</f>
        <v>0</v>
      </c>
      <c r="B5085" s="334">
        <f ca="1" t="shared" si="805"/>
        <v>1</v>
      </c>
      <c r="D5085" s="334">
        <f ca="1" t="shared" si="813"/>
        <v>29</v>
      </c>
      <c r="E5085" s="327">
        <f ca="1" t="shared" si="814"/>
        <v>127</v>
      </c>
      <c r="F5085" s="327" t="str">
        <f ca="1">VLOOKUP(D5085,档案!A:C,3,FALSE)</f>
        <v>湖北开明</v>
      </c>
      <c r="G5085" s="338" t="str">
        <f ca="1">VLOOKUP(D5085,档案!A:B,2,FALSE)</f>
        <v>工行西山支行004096</v>
      </c>
      <c r="H5085" s="328">
        <f ca="1" t="shared" si="806"/>
        <v>45887</v>
      </c>
      <c r="I5085" s="344" t="str">
        <f ca="1" t="shared" si="807"/>
        <v>银行跨行手续费</v>
      </c>
      <c r="J5085" s="344" t="str">
        <f ca="1" t="shared" si="808"/>
        <v>付日常费用</v>
      </c>
      <c r="K5085" s="345">
        <f ca="1" t="shared" si="809"/>
        <v>0</v>
      </c>
      <c r="L5085" s="345">
        <f ca="1" t="shared" si="810"/>
        <v>15</v>
      </c>
      <c r="M5085" s="345">
        <f ca="1" t="shared" si="811"/>
        <v>126854.85</v>
      </c>
      <c r="N5085" s="345">
        <f ca="1" t="shared" si="812"/>
        <v>0</v>
      </c>
    </row>
    <row r="5086" ht="14.25" hidden="1" spans="1:14">
      <c r="A5086" s="334">
        <f>档案!A5085</f>
        <v>0</v>
      </c>
      <c r="B5086" s="334">
        <f ca="1" t="shared" si="805"/>
        <v>1</v>
      </c>
      <c r="D5086" s="334">
        <f ca="1" t="shared" si="813"/>
        <v>29</v>
      </c>
      <c r="E5086" s="327">
        <f ca="1" t="shared" si="814"/>
        <v>128</v>
      </c>
      <c r="F5086" s="327" t="str">
        <f ca="1">VLOOKUP(D5086,档案!A:C,3,FALSE)</f>
        <v>湖北开明</v>
      </c>
      <c r="G5086" s="338" t="str">
        <f ca="1">VLOOKUP(D5086,档案!A:B,2,FALSE)</f>
        <v>工行西山支行004096</v>
      </c>
      <c r="H5086" s="328">
        <f ca="1" t="shared" si="806"/>
        <v>45893</v>
      </c>
      <c r="I5086" s="344" t="str">
        <f ca="1" t="shared" si="807"/>
        <v>网银证书服务费</v>
      </c>
      <c r="J5086" s="344" t="str">
        <f ca="1" t="shared" si="808"/>
        <v>付日常费用</v>
      </c>
      <c r="K5086" s="345">
        <f ca="1" t="shared" si="809"/>
        <v>0</v>
      </c>
      <c r="L5086" s="345">
        <f ca="1" t="shared" si="810"/>
        <v>100</v>
      </c>
      <c r="M5086" s="345">
        <f ca="1" t="shared" si="811"/>
        <v>126754.85</v>
      </c>
      <c r="N5086" s="345">
        <f ca="1" t="shared" si="812"/>
        <v>0</v>
      </c>
    </row>
    <row r="5087" ht="14.25" hidden="1" spans="1:14">
      <c r="A5087" s="334">
        <f>档案!A5086</f>
        <v>0</v>
      </c>
      <c r="B5087" s="334">
        <f ca="1" t="shared" si="805"/>
        <v>1</v>
      </c>
      <c r="D5087" s="334">
        <f ca="1" t="shared" si="813"/>
        <v>29</v>
      </c>
      <c r="E5087" s="327">
        <f ca="1" t="shared" si="814"/>
        <v>129</v>
      </c>
      <c r="F5087" s="327" t="str">
        <f ca="1">VLOOKUP(D5087,档案!A:C,3,FALSE)</f>
        <v>湖北开明</v>
      </c>
      <c r="G5087" s="338" t="str">
        <f ca="1">VLOOKUP(D5087,档案!A:B,2,FALSE)</f>
        <v>工行西山支行004096</v>
      </c>
      <c r="H5087" s="328">
        <f ca="1" t="shared" si="806"/>
        <v>45895</v>
      </c>
      <c r="I5087" s="344" t="str">
        <f ca="1" t="shared" si="807"/>
        <v>财务部杨婷用款仲利国际还第14期贷款付仲利国际融资租赁有限公司--对公</v>
      </c>
      <c r="J5087" s="344" t="str">
        <f ca="1" t="shared" si="808"/>
        <v>还借款及利息</v>
      </c>
      <c r="K5087" s="345">
        <f ca="1" t="shared" si="809"/>
        <v>0</v>
      </c>
      <c r="L5087" s="345">
        <f ca="1" t="shared" si="810"/>
        <v>118950</v>
      </c>
      <c r="M5087" s="345">
        <f ca="1" t="shared" si="811"/>
        <v>7804.84999999998</v>
      </c>
      <c r="N5087" s="345">
        <f ca="1" t="shared" si="812"/>
        <v>0</v>
      </c>
    </row>
    <row r="5088" ht="14.25" hidden="1" spans="1:14">
      <c r="A5088" s="334">
        <f>档案!A5087</f>
        <v>0</v>
      </c>
      <c r="B5088" s="334">
        <f ca="1" t="shared" si="805"/>
        <v>1</v>
      </c>
      <c r="D5088" s="334">
        <f ca="1" t="shared" si="813"/>
        <v>29</v>
      </c>
      <c r="E5088" s="327">
        <f ca="1" t="shared" si="814"/>
        <v>130</v>
      </c>
      <c r="F5088" s="327" t="str">
        <f ca="1">VLOOKUP(D5088,档案!A:C,3,FALSE)</f>
        <v>湖北开明</v>
      </c>
      <c r="G5088" s="338" t="str">
        <f ca="1">VLOOKUP(D5088,档案!A:B,2,FALSE)</f>
        <v>工行西山支行004096</v>
      </c>
      <c r="H5088" s="328">
        <f ca="1" t="shared" si="806"/>
        <v>45895</v>
      </c>
      <c r="I5088" s="344" t="str">
        <f ca="1" t="shared" si="807"/>
        <v>银行跨行手续费</v>
      </c>
      <c r="J5088" s="344" t="str">
        <f ca="1" t="shared" si="808"/>
        <v>付日常费用</v>
      </c>
      <c r="K5088" s="345">
        <f ca="1" t="shared" si="809"/>
        <v>0</v>
      </c>
      <c r="L5088" s="345">
        <f ca="1" t="shared" si="810"/>
        <v>15</v>
      </c>
      <c r="M5088" s="345">
        <f ca="1" t="shared" si="811"/>
        <v>7789.84999999998</v>
      </c>
      <c r="N5088" s="345">
        <f ca="1" t="shared" si="812"/>
        <v>0</v>
      </c>
    </row>
    <row r="5089" ht="14.25" hidden="1" spans="1:14">
      <c r="A5089" s="334">
        <f>档案!A5088</f>
        <v>0</v>
      </c>
      <c r="B5089" s="334">
        <f ca="1" t="shared" si="805"/>
        <v>1</v>
      </c>
      <c r="D5089" s="334">
        <f ca="1" t="shared" si="813"/>
        <v>29</v>
      </c>
      <c r="E5089" s="327">
        <f ca="1" t="shared" si="814"/>
        <v>131</v>
      </c>
      <c r="F5089" s="327" t="str">
        <f ca="1">VLOOKUP(D5089,档案!A:C,3,FALSE)</f>
        <v>湖北开明</v>
      </c>
      <c r="G5089" s="338" t="str">
        <f ca="1">VLOOKUP(D5089,档案!A:B,2,FALSE)</f>
        <v>工行西山支行004096</v>
      </c>
      <c r="H5089" s="328">
        <f ca="1" t="shared" si="806"/>
        <v>45896</v>
      </c>
      <c r="I5089" s="344" t="str">
        <f ca="1" t="shared" si="807"/>
        <v>综合部蒋霞用款湖北开明8月公积金--公司</v>
      </c>
      <c r="J5089" s="344" t="str">
        <f ca="1" t="shared" si="808"/>
        <v>付日常费用</v>
      </c>
      <c r="K5089" s="345">
        <f ca="1" t="shared" si="809"/>
        <v>0</v>
      </c>
      <c r="L5089" s="345">
        <f ca="1" t="shared" si="810"/>
        <v>396</v>
      </c>
      <c r="M5089" s="345">
        <f ca="1" t="shared" si="811"/>
        <v>7393.84999999998</v>
      </c>
      <c r="N5089" s="345">
        <f ca="1" t="shared" si="812"/>
        <v>0</v>
      </c>
    </row>
    <row r="5090" ht="14.25" hidden="1" spans="1:14">
      <c r="A5090" s="334">
        <f>档案!A5089</f>
        <v>0</v>
      </c>
      <c r="B5090" s="334">
        <f ca="1" t="shared" si="805"/>
        <v>1</v>
      </c>
      <c r="D5090" s="334">
        <f ca="1" t="shared" si="813"/>
        <v>29</v>
      </c>
      <c r="E5090" s="327">
        <f ca="1" t="shared" si="814"/>
        <v>132</v>
      </c>
      <c r="F5090" s="327" t="str">
        <f ca="1">VLOOKUP(D5090,档案!A:C,3,FALSE)</f>
        <v>湖北开明</v>
      </c>
      <c r="G5090" s="338" t="str">
        <f ca="1">VLOOKUP(D5090,档案!A:B,2,FALSE)</f>
        <v>工行西山支行004096</v>
      </c>
      <c r="H5090" s="328">
        <f ca="1" t="shared" si="806"/>
        <v>45896</v>
      </c>
      <c r="I5090" s="344" t="str">
        <f ca="1" t="shared" si="807"/>
        <v>综合部蒋霞用款湖北开明8月社保--公司</v>
      </c>
      <c r="J5090" s="344" t="str">
        <f ca="1" t="shared" si="808"/>
        <v>付日常费用</v>
      </c>
      <c r="K5090" s="345">
        <f ca="1" t="shared" si="809"/>
        <v>0</v>
      </c>
      <c r="L5090" s="345">
        <f ca="1" t="shared" si="810"/>
        <v>6236.79</v>
      </c>
      <c r="M5090" s="345">
        <f ca="1" t="shared" si="811"/>
        <v>1157.05999999998</v>
      </c>
      <c r="N5090" s="345">
        <f ca="1" t="shared" si="812"/>
        <v>0</v>
      </c>
    </row>
    <row r="5091" ht="14.25" hidden="1" spans="1:14">
      <c r="A5091" s="334">
        <f>档案!A5090</f>
        <v>0</v>
      </c>
      <c r="B5091" s="334">
        <f ca="1" t="shared" si="805"/>
        <v>1</v>
      </c>
      <c r="D5091" s="334">
        <f ca="1" t="shared" si="813"/>
        <v>29</v>
      </c>
      <c r="E5091" s="327">
        <f ca="1" t="shared" si="814"/>
        <v>133</v>
      </c>
      <c r="F5091" s="327" t="str">
        <f ca="1">VLOOKUP(D5091,档案!A:C,3,FALSE)</f>
        <v>湖北开明</v>
      </c>
      <c r="G5091" s="338" t="str">
        <f ca="1">VLOOKUP(D5091,档案!A:B,2,FALSE)</f>
        <v>工行西山支行004096</v>
      </c>
      <c r="H5091" s="328">
        <f ca="1" t="shared" si="806"/>
        <v>45902</v>
      </c>
      <c r="I5091" s="344" t="str">
        <f ca="1" t="shared" si="807"/>
        <v>收到湖北邮政转款</v>
      </c>
      <c r="J5091" s="344" t="str">
        <f ca="1" t="shared" si="808"/>
        <v>他行转入或存现</v>
      </c>
      <c r="K5091" s="345">
        <f ca="1" t="shared" si="809"/>
        <v>10000</v>
      </c>
      <c r="L5091" s="345">
        <f ca="1" t="shared" si="810"/>
        <v>0</v>
      </c>
      <c r="M5091" s="345">
        <f ca="1" t="shared" si="811"/>
        <v>11157.06</v>
      </c>
      <c r="N5091" s="345">
        <f ca="1" t="shared" si="812"/>
        <v>0</v>
      </c>
    </row>
    <row r="5092" ht="14.25" hidden="1" spans="1:14">
      <c r="A5092" s="334">
        <f>档案!A5091</f>
        <v>0</v>
      </c>
      <c r="B5092" s="334">
        <f ca="1" t="shared" si="805"/>
        <v>1</v>
      </c>
      <c r="D5092" s="334">
        <f ca="1" t="shared" si="813"/>
        <v>29</v>
      </c>
      <c r="E5092" s="327">
        <f ca="1" t="shared" si="814"/>
        <v>134</v>
      </c>
      <c r="F5092" s="327" t="str">
        <f ca="1">VLOOKUP(D5092,档案!A:C,3,FALSE)</f>
        <v>湖北开明</v>
      </c>
      <c r="G5092" s="338" t="str">
        <f ca="1">VLOOKUP(D5092,档案!A:B,2,FALSE)</f>
        <v>工行西山支行004096</v>
      </c>
      <c r="H5092" s="328">
        <f ca="1" t="shared" si="806"/>
        <v>45903</v>
      </c>
      <c r="I5092" s="344" t="str">
        <f ca="1" t="shared" si="807"/>
        <v>中国电网湖北省电力有限公司，缴纳电费</v>
      </c>
      <c r="J5092" s="344" t="str">
        <f ca="1" t="shared" si="808"/>
        <v>付日常费用</v>
      </c>
      <c r="K5092" s="345">
        <f ca="1" t="shared" si="809"/>
        <v>0</v>
      </c>
      <c r="L5092" s="345">
        <f ca="1" t="shared" si="810"/>
        <v>10056.11</v>
      </c>
      <c r="M5092" s="345">
        <f ca="1" t="shared" si="811"/>
        <v>1100.94999999998</v>
      </c>
      <c r="N5092" s="345">
        <f ca="1" t="shared" si="812"/>
        <v>0</v>
      </c>
    </row>
    <row r="5093" ht="14.25" hidden="1" spans="1:14">
      <c r="A5093" s="334">
        <f>档案!A5092</f>
        <v>0</v>
      </c>
      <c r="B5093" s="334">
        <f ca="1" t="shared" si="805"/>
        <v>1</v>
      </c>
      <c r="D5093" s="334">
        <f ca="1" t="shared" si="813"/>
        <v>29</v>
      </c>
      <c r="E5093" s="327">
        <f ca="1" t="shared" si="814"/>
        <v>135</v>
      </c>
      <c r="F5093" s="327" t="str">
        <f ca="1">VLOOKUP(D5093,档案!A:C,3,FALSE)</f>
        <v>湖北开明</v>
      </c>
      <c r="G5093" s="338" t="str">
        <f ca="1">VLOOKUP(D5093,档案!A:B,2,FALSE)</f>
        <v>工行西山支行004096</v>
      </c>
      <c r="H5093" s="328">
        <f ca="1" t="shared" si="806"/>
        <v>45906</v>
      </c>
      <c r="I5093" s="344" t="str">
        <f ca="1" t="shared" si="807"/>
        <v>收到何应兵购yD一500GR5松下焊机款项</v>
      </c>
      <c r="J5093" s="344" t="str">
        <f ca="1" t="shared" si="808"/>
        <v>其他收款</v>
      </c>
      <c r="K5093" s="345">
        <f ca="1" t="shared" si="809"/>
        <v>19000</v>
      </c>
      <c r="L5093" s="345">
        <f ca="1" t="shared" si="810"/>
        <v>0</v>
      </c>
      <c r="M5093" s="345">
        <f ca="1" t="shared" si="811"/>
        <v>20100.95</v>
      </c>
      <c r="N5093" s="345">
        <f ca="1" t="shared" si="812"/>
        <v>0</v>
      </c>
    </row>
    <row r="5094" ht="14.25" hidden="1" spans="1:14">
      <c r="A5094" s="334">
        <f>档案!A5093</f>
        <v>0</v>
      </c>
      <c r="B5094" s="334">
        <f ca="1" t="shared" si="805"/>
        <v>1</v>
      </c>
      <c r="D5094" s="334">
        <f ca="1" t="shared" si="813"/>
        <v>29</v>
      </c>
      <c r="E5094" s="327">
        <f ca="1" t="shared" si="814"/>
        <v>136</v>
      </c>
      <c r="F5094" s="327" t="str">
        <f ca="1">VLOOKUP(D5094,档案!A:C,3,FALSE)</f>
        <v>湖北开明</v>
      </c>
      <c r="G5094" s="338" t="str">
        <f ca="1">VLOOKUP(D5094,档案!A:B,2,FALSE)</f>
        <v>工行西山支行004096</v>
      </c>
      <c r="H5094" s="328">
        <f ca="1" t="shared" si="806"/>
        <v>45906</v>
      </c>
      <c r="I5094" s="344" t="str">
        <f ca="1" t="shared" si="807"/>
        <v>收到何应兵购yD一500GR5松下焊机款项</v>
      </c>
      <c r="J5094" s="344" t="str">
        <f ca="1" t="shared" si="808"/>
        <v>其他收款</v>
      </c>
      <c r="K5094" s="345">
        <f ca="1" t="shared" si="809"/>
        <v>40000</v>
      </c>
      <c r="L5094" s="345">
        <f ca="1" t="shared" si="810"/>
        <v>0</v>
      </c>
      <c r="M5094" s="345">
        <f ca="1" t="shared" si="811"/>
        <v>60100.95</v>
      </c>
      <c r="N5094" s="345">
        <f ca="1" t="shared" si="812"/>
        <v>0</v>
      </c>
    </row>
    <row r="5095" ht="14.25" hidden="1" spans="1:14">
      <c r="A5095" s="334">
        <f>档案!A5094</f>
        <v>0</v>
      </c>
      <c r="B5095" s="334">
        <f ca="1" t="shared" si="805"/>
        <v>1</v>
      </c>
      <c r="D5095" s="334">
        <f ca="1" t="shared" si="813"/>
        <v>29</v>
      </c>
      <c r="E5095" s="327">
        <f ca="1" t="shared" si="814"/>
        <v>137</v>
      </c>
      <c r="F5095" s="327" t="str">
        <f ca="1">VLOOKUP(D5095,档案!A:C,3,FALSE)</f>
        <v>湖北开明</v>
      </c>
      <c r="G5095" s="338" t="str">
        <f ca="1">VLOOKUP(D5095,档案!A:B,2,FALSE)</f>
        <v>工行西山支行004096</v>
      </c>
      <c r="H5095" s="328">
        <f ca="1" t="shared" si="806"/>
        <v>45908</v>
      </c>
      <c r="I5095" s="344" t="str">
        <f ca="1" t="shared" si="807"/>
        <v>转武汉农商行</v>
      </c>
      <c r="J5095" s="344" t="str">
        <f ca="1" t="shared" si="808"/>
        <v>转出他行或提现</v>
      </c>
      <c r="K5095" s="345">
        <f ca="1" t="shared" si="809"/>
        <v>0</v>
      </c>
      <c r="L5095" s="345">
        <f ca="1" t="shared" si="810"/>
        <v>60000</v>
      </c>
      <c r="M5095" s="345">
        <f ca="1" t="shared" si="811"/>
        <v>100.949999999975</v>
      </c>
      <c r="N5095" s="345">
        <f ca="1" t="shared" si="812"/>
        <v>0</v>
      </c>
    </row>
    <row r="5096" ht="14.25" hidden="1" spans="1:14">
      <c r="A5096" s="334">
        <f>档案!A5095</f>
        <v>0</v>
      </c>
      <c r="B5096" s="334">
        <f ca="1" t="shared" si="805"/>
        <v>1</v>
      </c>
      <c r="D5096" s="334">
        <f ca="1" t="shared" si="813"/>
        <v>29</v>
      </c>
      <c r="E5096" s="327">
        <f ca="1" t="shared" si="814"/>
        <v>138</v>
      </c>
      <c r="F5096" s="327" t="str">
        <f ca="1">VLOOKUP(D5096,档案!A:C,3,FALSE)</f>
        <v>湖北开明</v>
      </c>
      <c r="G5096" s="338" t="str">
        <f ca="1">VLOOKUP(D5096,档案!A:B,2,FALSE)</f>
        <v>工行西山支行004096</v>
      </c>
      <c r="H5096" s="328">
        <f ca="1" t="shared" si="806"/>
        <v>45908</v>
      </c>
      <c r="I5096" s="344" t="str">
        <f ca="1" t="shared" si="807"/>
        <v>银行跨行手续费</v>
      </c>
      <c r="J5096" s="344" t="str">
        <f ca="1" t="shared" si="808"/>
        <v>付日常费用</v>
      </c>
      <c r="K5096" s="345">
        <f ca="1" t="shared" si="809"/>
        <v>0</v>
      </c>
      <c r="L5096" s="345">
        <f ca="1" t="shared" si="810"/>
        <v>9</v>
      </c>
      <c r="M5096" s="345">
        <f ca="1" t="shared" si="811"/>
        <v>91.9499999999753</v>
      </c>
      <c r="N5096" s="345">
        <f ca="1" t="shared" si="812"/>
        <v>0</v>
      </c>
    </row>
    <row r="5097" ht="14.25" hidden="1" spans="1:14">
      <c r="A5097" s="334">
        <f>档案!A5096</f>
        <v>0</v>
      </c>
      <c r="B5097" s="334">
        <f ca="1" t="shared" si="805"/>
        <v>1</v>
      </c>
      <c r="D5097" s="334">
        <f ca="1" t="shared" si="813"/>
        <v>29</v>
      </c>
      <c r="E5097" s="327">
        <f ca="1" t="shared" si="814"/>
        <v>139</v>
      </c>
      <c r="F5097" s="327" t="str">
        <f ca="1">VLOOKUP(D5097,档案!A:C,3,FALSE)</f>
        <v>湖北开明</v>
      </c>
      <c r="G5097" s="338" t="str">
        <f ca="1">VLOOKUP(D5097,档案!A:B,2,FALSE)</f>
        <v>工行西山支行004096</v>
      </c>
      <c r="H5097" s="328">
        <f ca="1" t="shared" si="806"/>
        <v>45909</v>
      </c>
      <c r="I5097" s="344" t="str">
        <f ca="1" t="shared" si="807"/>
        <v>收到吉林金隅冀东环保科技有限公司修理款</v>
      </c>
      <c r="J5097" s="344" t="str">
        <f ca="1" t="shared" si="808"/>
        <v>营业回款</v>
      </c>
      <c r="K5097" s="345">
        <f ca="1" t="shared" si="809"/>
        <v>25800</v>
      </c>
      <c r="L5097" s="345">
        <f ca="1" t="shared" si="810"/>
        <v>0</v>
      </c>
      <c r="M5097" s="345">
        <f ca="1" t="shared" si="811"/>
        <v>25891.95</v>
      </c>
      <c r="N5097" s="345">
        <f ca="1" t="shared" si="812"/>
        <v>0</v>
      </c>
    </row>
    <row r="5098" ht="14.25" hidden="1" spans="1:14">
      <c r="A5098" s="334">
        <f>档案!A5097</f>
        <v>0</v>
      </c>
      <c r="B5098" s="334">
        <f ca="1" t="shared" si="805"/>
        <v>1</v>
      </c>
      <c r="D5098" s="334">
        <f ca="1" t="shared" si="813"/>
        <v>29</v>
      </c>
      <c r="E5098" s="327">
        <f ca="1" t="shared" si="814"/>
        <v>140</v>
      </c>
      <c r="F5098" s="327" t="str">
        <f ca="1">VLOOKUP(D5098,档案!A:C,3,FALSE)</f>
        <v>湖北开明</v>
      </c>
      <c r="G5098" s="338" t="str">
        <f ca="1">VLOOKUP(D5098,档案!A:B,2,FALSE)</f>
        <v>工行西山支行004096</v>
      </c>
      <c r="H5098" s="328">
        <f ca="1" t="shared" si="806"/>
        <v>45915</v>
      </c>
      <c r="I5098" s="344" t="str">
        <f ca="1" t="shared" si="807"/>
        <v>收到湖北中行转款</v>
      </c>
      <c r="J5098" s="344" t="str">
        <f ca="1" t="shared" si="808"/>
        <v>他行转入或存现</v>
      </c>
      <c r="K5098" s="345">
        <f ca="1" t="shared" si="809"/>
        <v>10000</v>
      </c>
      <c r="L5098" s="345">
        <f ca="1" t="shared" si="810"/>
        <v>0</v>
      </c>
      <c r="M5098" s="345">
        <f ca="1" t="shared" si="811"/>
        <v>35891.95</v>
      </c>
      <c r="N5098" s="345">
        <f ca="1" t="shared" si="812"/>
        <v>0</v>
      </c>
    </row>
    <row r="5099" ht="14.25" hidden="1" spans="1:14">
      <c r="A5099" s="334">
        <f>档案!A5098</f>
        <v>0</v>
      </c>
      <c r="B5099" s="334">
        <f ca="1" t="shared" si="805"/>
        <v>1</v>
      </c>
      <c r="D5099" s="334">
        <f ca="1" t="shared" si="813"/>
        <v>29</v>
      </c>
      <c r="E5099" s="327">
        <f ca="1" t="shared" si="814"/>
        <v>141</v>
      </c>
      <c r="F5099" s="327" t="str">
        <f ca="1">VLOOKUP(D5099,档案!A:C,3,FALSE)</f>
        <v>湖北开明</v>
      </c>
      <c r="G5099" s="338" t="str">
        <f ca="1">VLOOKUP(D5099,档案!A:B,2,FALSE)</f>
        <v>工行西山支行004096</v>
      </c>
      <c r="H5099" s="328">
        <f ca="1" t="shared" si="806"/>
        <v>45915</v>
      </c>
      <c r="I5099" s="344" t="str">
        <f ca="1" t="shared" si="807"/>
        <v>缴纳湖北开明2025.8月-增值税、附加税，印花税</v>
      </c>
      <c r="J5099" s="344" t="str">
        <f ca="1" t="shared" si="808"/>
        <v>付日常费用</v>
      </c>
      <c r="K5099" s="345">
        <f ca="1" t="shared" si="809"/>
        <v>0</v>
      </c>
      <c r="L5099" s="345">
        <f ca="1" t="shared" si="810"/>
        <v>19106.95</v>
      </c>
      <c r="M5099" s="345">
        <f ca="1" t="shared" si="811"/>
        <v>16785</v>
      </c>
      <c r="N5099" s="345">
        <f ca="1" t="shared" si="812"/>
        <v>0</v>
      </c>
    </row>
    <row r="5100" ht="14.25" hidden="1" spans="1:14">
      <c r="A5100" s="334">
        <f>档案!A5099</f>
        <v>0</v>
      </c>
      <c r="B5100" s="334">
        <f ca="1" t="shared" si="805"/>
        <v>1</v>
      </c>
      <c r="D5100" s="334">
        <f ca="1" t="shared" si="813"/>
        <v>29</v>
      </c>
      <c r="E5100" s="327">
        <f ca="1" t="shared" si="814"/>
        <v>142</v>
      </c>
      <c r="F5100" s="327" t="str">
        <f ca="1">VLOOKUP(D5100,档案!A:C,3,FALSE)</f>
        <v>湖北开明</v>
      </c>
      <c r="G5100" s="338" t="str">
        <f ca="1">VLOOKUP(D5100,档案!A:B,2,FALSE)</f>
        <v>工行西山支行004096</v>
      </c>
      <c r="H5100" s="328">
        <f ca="1" t="shared" si="806"/>
        <v>45915</v>
      </c>
      <c r="I5100" s="344" t="str">
        <f ca="1" t="shared" si="807"/>
        <v>缴纳湖北开明2025.8月-个人所得税</v>
      </c>
      <c r="J5100" s="344" t="str">
        <f ca="1" t="shared" si="808"/>
        <v>付日常费用</v>
      </c>
      <c r="K5100" s="345">
        <f ca="1" t="shared" si="809"/>
        <v>0</v>
      </c>
      <c r="L5100" s="345">
        <f ca="1" t="shared" si="810"/>
        <v>6827.25</v>
      </c>
      <c r="M5100" s="345">
        <f ca="1" t="shared" si="811"/>
        <v>9957.74999999997</v>
      </c>
      <c r="N5100" s="345">
        <f ca="1" t="shared" si="812"/>
        <v>0</v>
      </c>
    </row>
    <row r="5101" ht="14.25" hidden="1" spans="1:14">
      <c r="A5101" s="334">
        <f>档案!A5100</f>
        <v>0</v>
      </c>
      <c r="B5101" s="334">
        <f ca="1" t="shared" si="805"/>
        <v>1</v>
      </c>
      <c r="D5101" s="334">
        <f ca="1" t="shared" si="813"/>
        <v>29</v>
      </c>
      <c r="E5101" s="327">
        <f ca="1" t="shared" si="814"/>
        <v>143</v>
      </c>
      <c r="F5101" s="327" t="str">
        <f ca="1">VLOOKUP(D5101,档案!A:C,3,FALSE)</f>
        <v>湖北开明</v>
      </c>
      <c r="G5101" s="338" t="str">
        <f ca="1">VLOOKUP(D5101,档案!A:B,2,FALSE)</f>
        <v>工行西山支行004096</v>
      </c>
      <c r="H5101" s="328">
        <f ca="1" t="shared" si="806"/>
        <v>45918</v>
      </c>
      <c r="I5101" s="344" t="str">
        <f ca="1" t="shared" si="807"/>
        <v>收到林全意转款</v>
      </c>
      <c r="J5101" s="344" t="str">
        <f ca="1" t="shared" si="808"/>
        <v>借款到账</v>
      </c>
      <c r="K5101" s="345">
        <f ca="1" t="shared" si="809"/>
        <v>1000000</v>
      </c>
      <c r="L5101" s="345">
        <f ca="1" t="shared" si="810"/>
        <v>0</v>
      </c>
      <c r="M5101" s="345">
        <f ca="1" t="shared" si="811"/>
        <v>1009957.75</v>
      </c>
      <c r="N5101" s="345">
        <f ca="1" t="shared" si="812"/>
        <v>0</v>
      </c>
    </row>
    <row r="5102" ht="14.25" hidden="1" spans="1:14">
      <c r="A5102" s="334">
        <f>档案!A5101</f>
        <v>0</v>
      </c>
      <c r="B5102" s="334">
        <f ca="1" t="shared" si="805"/>
        <v>1</v>
      </c>
      <c r="D5102" s="334">
        <f ca="1" t="shared" si="813"/>
        <v>29</v>
      </c>
      <c r="E5102" s="327">
        <f ca="1" t="shared" si="814"/>
        <v>144</v>
      </c>
      <c r="F5102" s="327" t="str">
        <f ca="1">VLOOKUP(D5102,档案!A:C,3,FALSE)</f>
        <v>湖北开明</v>
      </c>
      <c r="G5102" s="338" t="str">
        <f ca="1">VLOOKUP(D5102,档案!A:B,2,FALSE)</f>
        <v>工行西山支行004096</v>
      </c>
      <c r="H5102" s="328">
        <f ca="1" t="shared" si="806"/>
        <v>45918</v>
      </c>
      <c r="I5102" s="344" t="str">
        <f ca="1" t="shared" si="807"/>
        <v>收到林全意转款</v>
      </c>
      <c r="J5102" s="344" t="str">
        <f ca="1" t="shared" si="808"/>
        <v>借款到账</v>
      </c>
      <c r="K5102" s="345">
        <f ca="1" t="shared" si="809"/>
        <v>2000000</v>
      </c>
      <c r="L5102" s="345">
        <f ca="1" t="shared" si="810"/>
        <v>0</v>
      </c>
      <c r="M5102" s="345">
        <f ca="1" t="shared" si="811"/>
        <v>3009957.75</v>
      </c>
      <c r="N5102" s="345">
        <f ca="1" t="shared" si="812"/>
        <v>0</v>
      </c>
    </row>
    <row r="5103" ht="14.25" hidden="1" spans="1:14">
      <c r="A5103" s="334">
        <f>档案!A5102</f>
        <v>0</v>
      </c>
      <c r="B5103" s="334">
        <f ca="1" t="shared" si="805"/>
        <v>1</v>
      </c>
      <c r="D5103" s="334">
        <f ca="1" t="shared" si="813"/>
        <v>29</v>
      </c>
      <c r="E5103" s="327">
        <f ca="1" t="shared" si="814"/>
        <v>145</v>
      </c>
      <c r="F5103" s="327" t="str">
        <f ca="1">VLOOKUP(D5103,档案!A:C,3,FALSE)</f>
        <v>湖北开明</v>
      </c>
      <c r="G5103" s="338" t="str">
        <f ca="1">VLOOKUP(D5103,档案!A:B,2,FALSE)</f>
        <v>工行西山支行004096</v>
      </c>
      <c r="H5103" s="328">
        <f ca="1" t="shared" si="806"/>
        <v>45918</v>
      </c>
      <c r="I5103" s="344" t="str">
        <f ca="1" t="shared" si="807"/>
        <v>转武汉华夏</v>
      </c>
      <c r="J5103" s="344" t="str">
        <f ca="1" t="shared" si="808"/>
        <v>转出他行或提现</v>
      </c>
      <c r="K5103" s="345">
        <f ca="1" t="shared" si="809"/>
        <v>0</v>
      </c>
      <c r="L5103" s="345">
        <f ca="1" t="shared" si="810"/>
        <v>2000000</v>
      </c>
      <c r="M5103" s="345">
        <f ca="1" t="shared" si="811"/>
        <v>1009957.75</v>
      </c>
      <c r="N5103" s="345">
        <f ca="1" t="shared" si="812"/>
        <v>0</v>
      </c>
    </row>
    <row r="5104" ht="14.25" hidden="1" spans="1:14">
      <c r="A5104" s="334">
        <f>档案!A5103</f>
        <v>0</v>
      </c>
      <c r="B5104" s="334">
        <f ca="1" t="shared" si="805"/>
        <v>1</v>
      </c>
      <c r="D5104" s="334">
        <f ca="1" t="shared" si="813"/>
        <v>29</v>
      </c>
      <c r="E5104" s="327">
        <f ca="1" t="shared" si="814"/>
        <v>146</v>
      </c>
      <c r="F5104" s="327" t="str">
        <f ca="1">VLOOKUP(D5104,档案!A:C,3,FALSE)</f>
        <v>湖北开明</v>
      </c>
      <c r="G5104" s="338" t="str">
        <f ca="1">VLOOKUP(D5104,档案!A:B,2,FALSE)</f>
        <v>工行西山支行004096</v>
      </c>
      <c r="H5104" s="328">
        <f ca="1" t="shared" si="806"/>
        <v>45918</v>
      </c>
      <c r="I5104" s="344" t="str">
        <f ca="1" t="shared" si="807"/>
        <v>转武汉农商行</v>
      </c>
      <c r="J5104" s="344" t="str">
        <f ca="1" t="shared" si="808"/>
        <v>转出他行或提现</v>
      </c>
      <c r="K5104" s="345">
        <f ca="1" t="shared" si="809"/>
        <v>0</v>
      </c>
      <c r="L5104" s="345">
        <f ca="1" t="shared" si="810"/>
        <v>1000000</v>
      </c>
      <c r="M5104" s="345">
        <f ca="1" t="shared" si="811"/>
        <v>9957.75</v>
      </c>
      <c r="N5104" s="345">
        <f ca="1" t="shared" si="812"/>
        <v>0</v>
      </c>
    </row>
    <row r="5105" ht="14.25" hidden="1" spans="1:14">
      <c r="A5105" s="334">
        <f>档案!A5104</f>
        <v>0</v>
      </c>
      <c r="B5105" s="334">
        <f ca="1" t="shared" si="805"/>
        <v>1</v>
      </c>
      <c r="D5105" s="334">
        <f ca="1" t="shared" si="813"/>
        <v>29</v>
      </c>
      <c r="E5105" s="327">
        <f ca="1" t="shared" si="814"/>
        <v>147</v>
      </c>
      <c r="F5105" s="327" t="str">
        <f ca="1">VLOOKUP(D5105,档案!A:C,3,FALSE)</f>
        <v>湖北开明</v>
      </c>
      <c r="G5105" s="338" t="str">
        <f ca="1">VLOOKUP(D5105,档案!A:B,2,FALSE)</f>
        <v>工行西山支行004096</v>
      </c>
      <c r="H5105" s="328">
        <f ca="1" t="shared" si="806"/>
        <v>45918</v>
      </c>
      <c r="I5105" s="344" t="str">
        <f ca="1" t="shared" si="807"/>
        <v>收到平泉冀东水泥有限责任公司修理费</v>
      </c>
      <c r="J5105" s="344" t="str">
        <f ca="1" t="shared" si="808"/>
        <v>营业回款</v>
      </c>
      <c r="K5105" s="345">
        <f ca="1" t="shared" si="809"/>
        <v>2150</v>
      </c>
      <c r="L5105" s="345">
        <f ca="1" t="shared" si="810"/>
        <v>0</v>
      </c>
      <c r="M5105" s="345">
        <f ca="1" t="shared" si="811"/>
        <v>12107.75</v>
      </c>
      <c r="N5105" s="345">
        <f ca="1" t="shared" si="812"/>
        <v>0</v>
      </c>
    </row>
    <row r="5106" ht="14.25" hidden="1" spans="1:14">
      <c r="A5106" s="334">
        <f>档案!A5105</f>
        <v>0</v>
      </c>
      <c r="B5106" s="334">
        <f ca="1" t="shared" si="805"/>
        <v>1</v>
      </c>
      <c r="D5106" s="334">
        <f ca="1" t="shared" si="813"/>
        <v>29</v>
      </c>
      <c r="E5106" s="327">
        <f ca="1" t="shared" si="814"/>
        <v>148</v>
      </c>
      <c r="F5106" s="327" t="str">
        <f ca="1">VLOOKUP(D5106,档案!A:C,3,FALSE)</f>
        <v>湖北开明</v>
      </c>
      <c r="G5106" s="338" t="str">
        <f ca="1">VLOOKUP(D5106,档案!A:B,2,FALSE)</f>
        <v>工行西山支行004096</v>
      </c>
      <c r="H5106" s="328">
        <f ca="1" t="shared" si="806"/>
        <v>45918</v>
      </c>
      <c r="I5106" s="344" t="str">
        <f ca="1" t="shared" si="807"/>
        <v>银行跨行手续费</v>
      </c>
      <c r="J5106" s="344" t="str">
        <f ca="1" t="shared" si="808"/>
        <v>付日常费用</v>
      </c>
      <c r="K5106" s="345">
        <f ca="1" t="shared" si="809"/>
        <v>0</v>
      </c>
      <c r="L5106" s="345">
        <f ca="1" t="shared" si="810"/>
        <v>40</v>
      </c>
      <c r="M5106" s="345">
        <f ca="1" t="shared" si="811"/>
        <v>12067.75</v>
      </c>
      <c r="N5106" s="345">
        <f ca="1" t="shared" si="812"/>
        <v>0</v>
      </c>
    </row>
    <row r="5107" ht="14.25" hidden="1" spans="1:14">
      <c r="A5107" s="334">
        <f>档案!A5106</f>
        <v>0</v>
      </c>
      <c r="B5107" s="334">
        <f ca="1" t="shared" si="805"/>
        <v>1</v>
      </c>
      <c r="D5107" s="334">
        <f ca="1" t="shared" si="813"/>
        <v>29</v>
      </c>
      <c r="E5107" s="327">
        <f ca="1" t="shared" si="814"/>
        <v>149</v>
      </c>
      <c r="F5107" s="327" t="str">
        <f ca="1">VLOOKUP(D5107,档案!A:C,3,FALSE)</f>
        <v>湖北开明</v>
      </c>
      <c r="G5107" s="338" t="str">
        <f ca="1">VLOOKUP(D5107,档案!A:B,2,FALSE)</f>
        <v>工行西山支行004096</v>
      </c>
      <c r="H5107" s="328">
        <f ca="1" t="shared" si="806"/>
        <v>45918</v>
      </c>
      <c r="I5107" s="344" t="str">
        <f ca="1" t="shared" si="807"/>
        <v>银行跨行手续费</v>
      </c>
      <c r="J5107" s="344" t="str">
        <f ca="1" t="shared" si="808"/>
        <v>付日常费用</v>
      </c>
      <c r="K5107" s="345">
        <f ca="1" t="shared" si="809"/>
        <v>0</v>
      </c>
      <c r="L5107" s="345">
        <f ca="1" t="shared" si="810"/>
        <v>20</v>
      </c>
      <c r="M5107" s="345">
        <f ca="1" t="shared" si="811"/>
        <v>12047.75</v>
      </c>
      <c r="N5107" s="345">
        <f ca="1" t="shared" si="812"/>
        <v>0</v>
      </c>
    </row>
    <row r="5108" ht="14.25" hidden="1" spans="1:14">
      <c r="A5108" s="334">
        <f>档案!A5107</f>
        <v>0</v>
      </c>
      <c r="B5108" s="334">
        <f ca="1" t="shared" si="805"/>
        <v>1</v>
      </c>
      <c r="D5108" s="334">
        <f ca="1" t="shared" si="813"/>
        <v>29</v>
      </c>
      <c r="E5108" s="327">
        <f ca="1" t="shared" si="814"/>
        <v>150</v>
      </c>
      <c r="F5108" s="327" t="str">
        <f ca="1">VLOOKUP(D5108,档案!A:C,3,FALSE)</f>
        <v>湖北开明</v>
      </c>
      <c r="G5108" s="338" t="str">
        <f ca="1">VLOOKUP(D5108,档案!A:B,2,FALSE)</f>
        <v>工行西山支行004096</v>
      </c>
      <c r="H5108" s="328">
        <f ca="1" t="shared" si="806"/>
        <v>45921</v>
      </c>
      <c r="I5108" s="344" t="str">
        <f ca="1" t="shared" si="807"/>
        <v>收到银行结息收入</v>
      </c>
      <c r="J5108" s="344" t="str">
        <f ca="1" t="shared" si="808"/>
        <v>其他收款</v>
      </c>
      <c r="K5108" s="345">
        <f ca="1" t="shared" si="809"/>
        <v>14.4</v>
      </c>
      <c r="L5108" s="345">
        <f ca="1" t="shared" si="810"/>
        <v>0</v>
      </c>
      <c r="M5108" s="345">
        <f ca="1" t="shared" si="811"/>
        <v>12062.15</v>
      </c>
      <c r="N5108" s="345">
        <f ca="1" t="shared" si="812"/>
        <v>0</v>
      </c>
    </row>
    <row r="5109" ht="14.25" hidden="1" spans="1:14">
      <c r="A5109" s="334">
        <f>档案!A5108</f>
        <v>0</v>
      </c>
      <c r="B5109" s="334">
        <f ca="1" t="shared" si="805"/>
        <v>1</v>
      </c>
      <c r="D5109" s="334">
        <f ca="1" t="shared" si="813"/>
        <v>29</v>
      </c>
      <c r="E5109" s="327">
        <f ca="1" t="shared" si="814"/>
        <v>151</v>
      </c>
      <c r="F5109" s="327" t="str">
        <f ca="1">VLOOKUP(D5109,档案!A:C,3,FALSE)</f>
        <v>湖北开明</v>
      </c>
      <c r="G5109" s="338" t="str">
        <f ca="1">VLOOKUP(D5109,档案!A:B,2,FALSE)</f>
        <v>工行西山支行004096</v>
      </c>
      <c r="H5109" s="328">
        <f ca="1" t="shared" si="806"/>
        <v>45922</v>
      </c>
      <c r="I5109" s="344" t="str">
        <f ca="1" t="shared" si="807"/>
        <v>收到北京金隅琉水环保科技有限公司保证金退款</v>
      </c>
      <c r="J5109" s="344" t="str">
        <f ca="1" t="shared" si="808"/>
        <v>投标保证金回款</v>
      </c>
      <c r="K5109" s="345">
        <f ca="1" t="shared" si="809"/>
        <v>5000</v>
      </c>
      <c r="L5109" s="345">
        <f ca="1" t="shared" si="810"/>
        <v>0</v>
      </c>
      <c r="M5109" s="345">
        <f ca="1" t="shared" si="811"/>
        <v>17062.15</v>
      </c>
      <c r="N5109" s="345">
        <f ca="1" t="shared" si="812"/>
        <v>0</v>
      </c>
    </row>
    <row r="5110" ht="14.25" hidden="1" spans="1:14">
      <c r="A5110" s="334">
        <f>档案!A5109</f>
        <v>0</v>
      </c>
      <c r="B5110" s="334">
        <f ca="1" t="shared" si="805"/>
        <v>1</v>
      </c>
      <c r="D5110" s="334">
        <f ca="1" t="shared" si="813"/>
        <v>29</v>
      </c>
      <c r="E5110" s="327">
        <f ca="1" t="shared" si="814"/>
        <v>152</v>
      </c>
      <c r="F5110" s="327" t="str">
        <f ca="1">VLOOKUP(D5110,档案!A:C,3,FALSE)</f>
        <v>湖北开明</v>
      </c>
      <c r="G5110" s="338" t="str">
        <f ca="1">VLOOKUP(D5110,档案!A:B,2,FALSE)</f>
        <v>工行西山支行004096</v>
      </c>
      <c r="H5110" s="328">
        <f ca="1" t="shared" si="806"/>
        <v>45922</v>
      </c>
      <c r="I5110" s="344" t="str">
        <f ca="1" t="shared" si="807"/>
        <v>收到曲阳金隅水泥有限公司保证金退款</v>
      </c>
      <c r="J5110" s="344" t="str">
        <f ca="1" t="shared" si="808"/>
        <v>投标保证金回款</v>
      </c>
      <c r="K5110" s="345">
        <f ca="1" t="shared" si="809"/>
        <v>3000</v>
      </c>
      <c r="L5110" s="345">
        <f ca="1" t="shared" si="810"/>
        <v>0</v>
      </c>
      <c r="M5110" s="345">
        <f ca="1" t="shared" si="811"/>
        <v>20062.15</v>
      </c>
      <c r="N5110" s="345">
        <f ca="1" t="shared" si="812"/>
        <v>0</v>
      </c>
    </row>
    <row r="5111" ht="14.25" hidden="1" spans="1:14">
      <c r="A5111" s="334">
        <f>档案!A5110</f>
        <v>0</v>
      </c>
      <c r="B5111" s="334">
        <f ca="1" t="shared" si="805"/>
        <v>1</v>
      </c>
      <c r="D5111" s="334">
        <f ca="1" t="shared" si="813"/>
        <v>29</v>
      </c>
      <c r="E5111" s="327">
        <f ca="1" t="shared" si="814"/>
        <v>153</v>
      </c>
      <c r="F5111" s="327" t="str">
        <f ca="1">VLOOKUP(D5111,档案!A:C,3,FALSE)</f>
        <v>湖北开明</v>
      </c>
      <c r="G5111" s="338" t="str">
        <f ca="1">VLOOKUP(D5111,档案!A:B,2,FALSE)</f>
        <v>工行西山支行004096</v>
      </c>
      <c r="H5111" s="328">
        <f ca="1" t="shared" si="806"/>
        <v>45923</v>
      </c>
      <c r="I5111" s="344" t="str">
        <f ca="1" t="shared" si="807"/>
        <v>收到北京金隅琉水环保科技有限公司保证金退款</v>
      </c>
      <c r="J5111" s="344" t="str">
        <f ca="1" t="shared" si="808"/>
        <v>投标保证金回款</v>
      </c>
      <c r="K5111" s="345">
        <f ca="1" t="shared" si="809"/>
        <v>5000</v>
      </c>
      <c r="L5111" s="345">
        <f ca="1" t="shared" si="810"/>
        <v>0</v>
      </c>
      <c r="M5111" s="345">
        <f ca="1" t="shared" si="811"/>
        <v>25062.15</v>
      </c>
      <c r="N5111" s="345">
        <f ca="1" t="shared" si="812"/>
        <v>0</v>
      </c>
    </row>
    <row r="5112" ht="14.25" hidden="1" spans="1:14">
      <c r="A5112" s="334">
        <f>档案!A5111</f>
        <v>0</v>
      </c>
      <c r="B5112" s="334">
        <f ca="1" t="shared" si="805"/>
        <v>1</v>
      </c>
      <c r="D5112" s="334">
        <f ca="1" t="shared" si="813"/>
        <v>29</v>
      </c>
      <c r="E5112" s="327">
        <f ca="1" t="shared" si="814"/>
        <v>154</v>
      </c>
      <c r="F5112" s="327" t="str">
        <f ca="1">VLOOKUP(D5112,档案!A:C,3,FALSE)</f>
        <v>湖北开明</v>
      </c>
      <c r="G5112" s="338" t="str">
        <f ca="1">VLOOKUP(D5112,档案!A:B,2,FALSE)</f>
        <v>工行西山支行004096</v>
      </c>
      <c r="H5112" s="328">
        <f ca="1" t="shared" si="806"/>
        <v>45924</v>
      </c>
      <c r="I5112" s="344" t="str">
        <f ca="1" t="shared" si="807"/>
        <v>收到武汉光大转款</v>
      </c>
      <c r="J5112" s="344" t="str">
        <f ca="1" t="shared" si="808"/>
        <v>他行转入或存现</v>
      </c>
      <c r="K5112" s="345">
        <f ca="1" t="shared" si="809"/>
        <v>50000</v>
      </c>
      <c r="L5112" s="345">
        <f ca="1" t="shared" si="810"/>
        <v>0</v>
      </c>
      <c r="M5112" s="345">
        <f ca="1" t="shared" si="811"/>
        <v>75062.15</v>
      </c>
      <c r="N5112" s="345">
        <f ca="1" t="shared" si="812"/>
        <v>0</v>
      </c>
    </row>
    <row r="5113" ht="14.25" hidden="1" spans="1:14">
      <c r="A5113" s="334">
        <f>档案!A5112</f>
        <v>0</v>
      </c>
      <c r="B5113" s="334">
        <f ca="1" t="shared" si="805"/>
        <v>1</v>
      </c>
      <c r="D5113" s="334">
        <f ca="1" t="shared" si="813"/>
        <v>29</v>
      </c>
      <c r="E5113" s="327">
        <f ca="1" t="shared" si="814"/>
        <v>155</v>
      </c>
      <c r="F5113" s="327" t="str">
        <f ca="1">VLOOKUP(D5113,档案!A:C,3,FALSE)</f>
        <v>湖北开明</v>
      </c>
      <c r="G5113" s="338" t="str">
        <f ca="1">VLOOKUP(D5113,档案!A:B,2,FALSE)</f>
        <v>工行西山支行004096</v>
      </c>
      <c r="H5113" s="328">
        <f ca="1" t="shared" si="806"/>
        <v>45924</v>
      </c>
      <c r="I5113" s="344" t="str">
        <f ca="1" t="shared" si="807"/>
        <v>收到武汉光大转款</v>
      </c>
      <c r="J5113" s="344" t="str">
        <f ca="1" t="shared" si="808"/>
        <v>他行转入或存现</v>
      </c>
      <c r="K5113" s="345">
        <f ca="1" t="shared" si="809"/>
        <v>30000</v>
      </c>
      <c r="L5113" s="345">
        <f ca="1" t="shared" si="810"/>
        <v>0</v>
      </c>
      <c r="M5113" s="345">
        <f ca="1" t="shared" si="811"/>
        <v>105062.15</v>
      </c>
      <c r="N5113" s="345">
        <f ca="1" t="shared" si="812"/>
        <v>0</v>
      </c>
    </row>
    <row r="5114" ht="14.25" hidden="1" spans="1:14">
      <c r="A5114" s="334">
        <f>档案!A5113</f>
        <v>0</v>
      </c>
      <c r="B5114" s="334">
        <f ca="1" t="shared" si="805"/>
        <v>1</v>
      </c>
      <c r="D5114" s="334">
        <f ca="1" t="shared" si="813"/>
        <v>29</v>
      </c>
      <c r="E5114" s="327">
        <f ca="1" t="shared" si="814"/>
        <v>156</v>
      </c>
      <c r="F5114" s="327" t="str">
        <f ca="1">VLOOKUP(D5114,档案!A:C,3,FALSE)</f>
        <v>湖北开明</v>
      </c>
      <c r="G5114" s="338" t="str">
        <f ca="1">VLOOKUP(D5114,档案!A:B,2,FALSE)</f>
        <v>工行西山支行004096</v>
      </c>
      <c r="H5114" s="328">
        <f ca="1" t="shared" si="806"/>
        <v>45924</v>
      </c>
      <c r="I5114" s="344" t="str">
        <f ca="1" t="shared" si="807"/>
        <v>收到武汉宁波转账</v>
      </c>
      <c r="J5114" s="344" t="str">
        <f ca="1" t="shared" si="808"/>
        <v>他行转入或存现</v>
      </c>
      <c r="K5114" s="345">
        <f ca="1" t="shared" si="809"/>
        <v>27000</v>
      </c>
      <c r="L5114" s="345">
        <f ca="1" t="shared" si="810"/>
        <v>0</v>
      </c>
      <c r="M5114" s="345">
        <f ca="1" t="shared" si="811"/>
        <v>132062.15</v>
      </c>
      <c r="N5114" s="345">
        <f ca="1" t="shared" si="812"/>
        <v>0</v>
      </c>
    </row>
    <row r="5115" ht="14.25" hidden="1" spans="1:14">
      <c r="A5115" s="334">
        <f>档案!A5114</f>
        <v>0</v>
      </c>
      <c r="B5115" s="334">
        <f ca="1" t="shared" si="805"/>
        <v>1</v>
      </c>
      <c r="D5115" s="334">
        <f ca="1" t="shared" si="813"/>
        <v>29</v>
      </c>
      <c r="E5115" s="327">
        <f ca="1" t="shared" si="814"/>
        <v>157</v>
      </c>
      <c r="F5115" s="327" t="str">
        <f ca="1">VLOOKUP(D5115,档案!A:C,3,FALSE)</f>
        <v>湖北开明</v>
      </c>
      <c r="G5115" s="338" t="str">
        <f ca="1">VLOOKUP(D5115,档案!A:B,2,FALSE)</f>
        <v>工行西山支行004096</v>
      </c>
      <c r="H5115" s="328">
        <f ca="1" t="shared" si="806"/>
        <v>45924</v>
      </c>
      <c r="I5115" s="344" t="str">
        <f ca="1" t="shared" si="807"/>
        <v>转林全意</v>
      </c>
      <c r="J5115" s="344" t="str">
        <f ca="1" t="shared" si="808"/>
        <v>还借款及利息</v>
      </c>
      <c r="K5115" s="345">
        <f ca="1" t="shared" si="809"/>
        <v>0</v>
      </c>
      <c r="L5115" s="345">
        <f ca="1" t="shared" si="810"/>
        <v>100000</v>
      </c>
      <c r="M5115" s="345">
        <f ca="1" t="shared" si="811"/>
        <v>32062.15</v>
      </c>
      <c r="N5115" s="345">
        <f ca="1" t="shared" si="812"/>
        <v>0</v>
      </c>
    </row>
    <row r="5116" ht="14.25" hidden="1" spans="1:14">
      <c r="A5116" s="334">
        <f>档案!A5115</f>
        <v>0</v>
      </c>
      <c r="B5116" s="334">
        <f ca="1" t="shared" si="805"/>
        <v>1</v>
      </c>
      <c r="D5116" s="334">
        <f ca="1" t="shared" si="813"/>
        <v>29</v>
      </c>
      <c r="E5116" s="327">
        <f ca="1" t="shared" si="814"/>
        <v>158</v>
      </c>
      <c r="F5116" s="327" t="str">
        <f ca="1">VLOOKUP(D5116,档案!A:C,3,FALSE)</f>
        <v>湖北开明</v>
      </c>
      <c r="G5116" s="338" t="str">
        <f ca="1">VLOOKUP(D5116,档案!A:B,2,FALSE)</f>
        <v>工行西山支行004096</v>
      </c>
      <c r="H5116" s="328">
        <f ca="1" t="shared" si="806"/>
        <v>45924</v>
      </c>
      <c r="I5116" s="344" t="str">
        <f ca="1" t="shared" si="807"/>
        <v>手续费</v>
      </c>
      <c r="J5116" s="344" t="str">
        <f ca="1" t="shared" si="808"/>
        <v>付日常费用</v>
      </c>
      <c r="K5116" s="345">
        <f ca="1" t="shared" si="809"/>
        <v>0</v>
      </c>
      <c r="L5116" s="345">
        <f ca="1" t="shared" si="810"/>
        <v>9</v>
      </c>
      <c r="M5116" s="345">
        <f ca="1" t="shared" si="811"/>
        <v>32053.15</v>
      </c>
      <c r="N5116" s="345">
        <f ca="1" t="shared" si="812"/>
        <v>0</v>
      </c>
    </row>
    <row r="5117" ht="14.25" hidden="1" spans="1:14">
      <c r="A5117" s="334">
        <f>档案!A5116</f>
        <v>0</v>
      </c>
      <c r="B5117" s="334">
        <f ca="1" t="shared" si="805"/>
        <v>1</v>
      </c>
      <c r="D5117" s="334">
        <f ca="1" t="shared" si="813"/>
        <v>29</v>
      </c>
      <c r="E5117" s="327">
        <f ca="1" t="shared" si="814"/>
        <v>159</v>
      </c>
      <c r="F5117" s="327" t="str">
        <f ca="1">VLOOKUP(D5117,档案!A:C,3,FALSE)</f>
        <v>湖北开明</v>
      </c>
      <c r="G5117" s="338" t="str">
        <f ca="1">VLOOKUP(D5117,档案!A:B,2,FALSE)</f>
        <v>工行西山支行004096</v>
      </c>
      <c r="H5117" s="328">
        <f ca="1" t="shared" si="806"/>
        <v>45926</v>
      </c>
      <c r="I5117" s="344" t="str">
        <f ca="1" t="shared" si="807"/>
        <v>收到武汉浦发转款</v>
      </c>
      <c r="J5117" s="344" t="str">
        <f ca="1" t="shared" si="808"/>
        <v>他行转入或存现</v>
      </c>
      <c r="K5117" s="345">
        <f ca="1" t="shared" si="809"/>
        <v>100000</v>
      </c>
      <c r="L5117" s="345">
        <f ca="1" t="shared" si="810"/>
        <v>0</v>
      </c>
      <c r="M5117" s="345">
        <f ca="1" t="shared" si="811"/>
        <v>132053.15</v>
      </c>
      <c r="N5117" s="345">
        <f ca="1" t="shared" si="812"/>
        <v>0</v>
      </c>
    </row>
    <row r="5118" ht="14.25" hidden="1" spans="1:14">
      <c r="A5118" s="334">
        <f>档案!A5117</f>
        <v>0</v>
      </c>
      <c r="B5118" s="334">
        <f ca="1" t="shared" si="805"/>
        <v>1</v>
      </c>
      <c r="D5118" s="334">
        <f ca="1" t="shared" si="813"/>
        <v>29</v>
      </c>
      <c r="E5118" s="327">
        <f ca="1" t="shared" si="814"/>
        <v>160</v>
      </c>
      <c r="F5118" s="327" t="str">
        <f ca="1">VLOOKUP(D5118,档案!A:C,3,FALSE)</f>
        <v>湖北开明</v>
      </c>
      <c r="G5118" s="338" t="str">
        <f ca="1">VLOOKUP(D5118,档案!A:B,2,FALSE)</f>
        <v>工行西山支行004096</v>
      </c>
      <c r="H5118" s="328">
        <f ca="1" t="shared" si="806"/>
        <v>45926</v>
      </c>
      <c r="I5118" s="344" t="str">
        <f ca="1" t="shared" si="807"/>
        <v>收到台泥(辽宁)水泥有限公司款项</v>
      </c>
      <c r="J5118" s="344" t="str">
        <f ca="1" t="shared" si="808"/>
        <v>营业回款</v>
      </c>
      <c r="K5118" s="345">
        <f ca="1" t="shared" si="809"/>
        <v>3600</v>
      </c>
      <c r="L5118" s="345">
        <f ca="1" t="shared" si="810"/>
        <v>0</v>
      </c>
      <c r="M5118" s="345">
        <f ca="1" t="shared" si="811"/>
        <v>135653.15</v>
      </c>
      <c r="N5118" s="345">
        <f ca="1" t="shared" si="812"/>
        <v>0</v>
      </c>
    </row>
    <row r="5119" ht="14.25" hidden="1" spans="1:14">
      <c r="A5119" s="334">
        <f>档案!A5118</f>
        <v>0</v>
      </c>
      <c r="B5119" s="334">
        <f ca="1" t="shared" si="805"/>
        <v>1</v>
      </c>
      <c r="D5119" s="334">
        <f ca="1" t="shared" si="813"/>
        <v>29</v>
      </c>
      <c r="E5119" s="327">
        <f ca="1" t="shared" si="814"/>
        <v>161</v>
      </c>
      <c r="F5119" s="327" t="str">
        <f ca="1">VLOOKUP(D5119,档案!A:C,3,FALSE)</f>
        <v>湖北开明</v>
      </c>
      <c r="G5119" s="338" t="str">
        <f ca="1">VLOOKUP(D5119,档案!A:B,2,FALSE)</f>
        <v>工行西山支行004096</v>
      </c>
      <c r="H5119" s="328">
        <f ca="1" t="shared" si="806"/>
        <v>45926</v>
      </c>
      <c r="I5119" s="344" t="str">
        <f ca="1" t="shared" si="807"/>
        <v>综合部蒋霞用款湖北开明9月社保--公司</v>
      </c>
      <c r="J5119" s="344" t="str">
        <f ca="1" t="shared" si="808"/>
        <v>付日常费用</v>
      </c>
      <c r="K5119" s="345">
        <f ca="1" t="shared" si="809"/>
        <v>0</v>
      </c>
      <c r="L5119" s="345">
        <f ca="1" t="shared" si="810"/>
        <v>7047.93</v>
      </c>
      <c r="M5119" s="345">
        <f ca="1" t="shared" si="811"/>
        <v>128605.22</v>
      </c>
      <c r="N5119" s="345">
        <f ca="1" t="shared" si="812"/>
        <v>0</v>
      </c>
    </row>
    <row r="5120" ht="14.25" hidden="1" spans="1:14">
      <c r="A5120" s="334">
        <f>档案!A5119</f>
        <v>0</v>
      </c>
      <c r="B5120" s="334">
        <f ca="1" t="shared" si="805"/>
        <v>1</v>
      </c>
      <c r="D5120" s="334">
        <f ca="1" t="shared" si="813"/>
        <v>29</v>
      </c>
      <c r="E5120" s="327">
        <f ca="1" t="shared" si="814"/>
        <v>162</v>
      </c>
      <c r="F5120" s="327" t="str">
        <f ca="1">VLOOKUP(D5120,档案!A:C,3,FALSE)</f>
        <v>湖北开明</v>
      </c>
      <c r="G5120" s="338" t="str">
        <f ca="1">VLOOKUP(D5120,档案!A:B,2,FALSE)</f>
        <v>工行西山支行004096</v>
      </c>
      <c r="H5120" s="328">
        <f ca="1" t="shared" si="806"/>
        <v>45926</v>
      </c>
      <c r="I5120" s="344" t="str">
        <f ca="1" t="shared" si="807"/>
        <v>财务部杨婷用款仲利国际还第15期贷款付仲利国际融资租赁有限公司--对公</v>
      </c>
      <c r="J5120" s="344" t="str">
        <f ca="1" t="shared" si="808"/>
        <v>还借款及利息</v>
      </c>
      <c r="K5120" s="345">
        <f ca="1" t="shared" si="809"/>
        <v>0</v>
      </c>
      <c r="L5120" s="345">
        <f ca="1" t="shared" si="810"/>
        <v>118950</v>
      </c>
      <c r="M5120" s="345">
        <f ca="1" t="shared" si="811"/>
        <v>9655.22</v>
      </c>
      <c r="N5120" s="345">
        <f ca="1" t="shared" si="812"/>
        <v>0</v>
      </c>
    </row>
    <row r="5121" ht="14.25" hidden="1" spans="1:14">
      <c r="A5121" s="334">
        <f>档案!A5120</f>
        <v>0</v>
      </c>
      <c r="B5121" s="334">
        <f ca="1" t="shared" si="805"/>
        <v>1</v>
      </c>
      <c r="D5121" s="334">
        <f ca="1" t="shared" si="813"/>
        <v>29</v>
      </c>
      <c r="E5121" s="327">
        <f ca="1" t="shared" si="814"/>
        <v>163</v>
      </c>
      <c r="F5121" s="327" t="str">
        <f ca="1">VLOOKUP(D5121,档案!A:C,3,FALSE)</f>
        <v>湖北开明</v>
      </c>
      <c r="G5121" s="338" t="str">
        <f ca="1">VLOOKUP(D5121,档案!A:B,2,FALSE)</f>
        <v>工行西山支行004096</v>
      </c>
      <c r="H5121" s="328">
        <f ca="1" t="shared" si="806"/>
        <v>45926</v>
      </c>
      <c r="I5121" s="344" t="str">
        <f ca="1" t="shared" si="807"/>
        <v>手续费</v>
      </c>
      <c r="J5121" s="344" t="str">
        <f ca="1" t="shared" si="808"/>
        <v>付日常费用</v>
      </c>
      <c r="K5121" s="345">
        <f ca="1" t="shared" si="809"/>
        <v>0</v>
      </c>
      <c r="L5121" s="345">
        <f ca="1" t="shared" si="810"/>
        <v>15</v>
      </c>
      <c r="M5121" s="345">
        <f ca="1" t="shared" si="811"/>
        <v>9640.22</v>
      </c>
      <c r="N5121" s="345">
        <f ca="1" t="shared" si="812"/>
        <v>0</v>
      </c>
    </row>
    <row r="5122" ht="14.25" hidden="1" spans="1:14">
      <c r="A5122" s="334">
        <f>档案!A5121</f>
        <v>0</v>
      </c>
      <c r="B5122" s="334">
        <f ca="1" t="shared" si="805"/>
        <v>1</v>
      </c>
      <c r="D5122" s="334">
        <f ca="1" t="shared" si="813"/>
        <v>29</v>
      </c>
      <c r="E5122" s="327">
        <f ca="1" t="shared" si="814"/>
        <v>164</v>
      </c>
      <c r="F5122" s="327" t="str">
        <f ca="1">VLOOKUP(D5122,档案!A:C,3,FALSE)</f>
        <v>湖北开明</v>
      </c>
      <c r="G5122" s="338" t="str">
        <f ca="1">VLOOKUP(D5122,档案!A:B,2,FALSE)</f>
        <v>工行西山支行004096</v>
      </c>
      <c r="H5122" s="328">
        <f ca="1" t="shared" si="806"/>
        <v>45930</v>
      </c>
      <c r="I5122" s="344" t="str">
        <f ca="1" t="shared" si="807"/>
        <v>收到多门朗技术（武汉）有限公司租赁费</v>
      </c>
      <c r="J5122" s="344" t="str">
        <f ca="1" t="shared" si="808"/>
        <v>营业回款</v>
      </c>
      <c r="K5122" s="345">
        <f ca="1" t="shared" si="809"/>
        <v>15000</v>
      </c>
      <c r="L5122" s="345">
        <f ca="1" t="shared" si="810"/>
        <v>0</v>
      </c>
      <c r="M5122" s="345">
        <f ca="1" t="shared" si="811"/>
        <v>24640.22</v>
      </c>
      <c r="N5122" s="345">
        <f ca="1" t="shared" si="812"/>
        <v>0</v>
      </c>
    </row>
    <row r="5123" ht="14.25" hidden="1" spans="1:14">
      <c r="A5123" s="334">
        <f>档案!A5122</f>
        <v>0</v>
      </c>
      <c r="B5123" s="334">
        <f ca="1" t="shared" ref="B5123:B5186" si="815">COUNTA(INDIRECT("'"&amp;A5123&amp;"'!a:a"))</f>
        <v>1</v>
      </c>
      <c r="D5123" s="334">
        <f ca="1" t="shared" si="813"/>
        <v>29</v>
      </c>
      <c r="E5123" s="327">
        <f ca="1" t="shared" si="814"/>
        <v>165</v>
      </c>
      <c r="F5123" s="327" t="str">
        <f ca="1">VLOOKUP(D5123,档案!A:C,3,FALSE)</f>
        <v>湖北开明</v>
      </c>
      <c r="G5123" s="338" t="str">
        <f ca="1">VLOOKUP(D5123,档案!A:B,2,FALSE)</f>
        <v>工行西山支行004096</v>
      </c>
      <c r="H5123" s="328">
        <f ca="1" t="shared" ref="H5123:H5186" si="816">INDEX(INDIRECT("'"&amp;$D5123&amp;"'!A:g"),$E5123,COLUMN()-7)</f>
        <v>45930</v>
      </c>
      <c r="I5123" s="344" t="str">
        <f ca="1" t="shared" ref="I5123:I5186" si="817">INDEX(INDIRECT("'"&amp;$D5123&amp;"'!A:g"),$E5123,COLUMN()-7)</f>
        <v>收到武汉农商行转款</v>
      </c>
      <c r="J5123" s="344" t="str">
        <f ca="1" t="shared" ref="J5123:J5186" si="818">INDEX(INDIRECT("'"&amp;$D5123&amp;"'!A:g"),$E5123,COLUMN()-7)</f>
        <v>他行转入或存现</v>
      </c>
      <c r="K5123" s="345">
        <f ca="1" t="shared" ref="K5123:K5186" si="819">INDEX(INDIRECT("'"&amp;$D5123&amp;"'!A:g"),$E5123,COLUMN()-7)</f>
        <v>90000</v>
      </c>
      <c r="L5123" s="345">
        <f ca="1" t="shared" ref="L5123:L5186" si="820">INDEX(INDIRECT("'"&amp;$D5123&amp;"'!A:g"),$E5123,COLUMN()-7)</f>
        <v>0</v>
      </c>
      <c r="M5123" s="345">
        <f ca="1" t="shared" ref="M5123:M5186" si="821">INDEX(INDIRECT("'"&amp;$D5123&amp;"'!A:g"),$E5123,COLUMN()-7)</f>
        <v>114640.22</v>
      </c>
      <c r="N5123" s="345">
        <f ca="1" t="shared" ref="N5123:N5186" si="822">INDEX(INDIRECT("'"&amp;$D5123&amp;"'!A:g"),$E5123,COLUMN()-7)</f>
        <v>0</v>
      </c>
    </row>
    <row r="5124" ht="14.25" hidden="1" spans="1:14">
      <c r="A5124" s="334">
        <f>档案!A5123</f>
        <v>0</v>
      </c>
      <c r="B5124" s="334">
        <f ca="1" t="shared" si="815"/>
        <v>1</v>
      </c>
      <c r="D5124" s="334">
        <f ca="1" t="shared" ref="D5124:D5187" si="823">IF(E5123&gt;=VLOOKUP(D5123,A:B,2,FALSE),D5123+1,D5123)</f>
        <v>29</v>
      </c>
      <c r="E5124" s="327">
        <f ca="1" t="shared" ref="E5124:E5187" si="824">IF(E5123&gt;=VLOOKUP(D5123,A:B,2,FALSE),3,E5123+1)</f>
        <v>166</v>
      </c>
      <c r="F5124" s="327" t="str">
        <f ca="1">VLOOKUP(D5124,档案!A:C,3,FALSE)</f>
        <v>湖北开明</v>
      </c>
      <c r="G5124" s="338" t="str">
        <f ca="1">VLOOKUP(D5124,档案!A:B,2,FALSE)</f>
        <v>工行西山支行004096</v>
      </c>
      <c r="H5124" s="328">
        <f ca="1" t="shared" si="816"/>
        <v>45930</v>
      </c>
      <c r="I5124" s="344" t="str">
        <f ca="1" t="shared" si="817"/>
        <v>还湖北微众银行第二期贷款</v>
      </c>
      <c r="J5124" s="344" t="str">
        <f ca="1" t="shared" si="818"/>
        <v>还借款及利息</v>
      </c>
      <c r="K5124" s="345">
        <f ca="1" t="shared" si="819"/>
        <v>0</v>
      </c>
      <c r="L5124" s="345">
        <f ca="1" t="shared" si="820"/>
        <v>82549.96</v>
      </c>
      <c r="M5124" s="345">
        <f ca="1" t="shared" si="821"/>
        <v>32090.26</v>
      </c>
      <c r="N5124" s="345">
        <f ca="1" t="shared" si="822"/>
        <v>0</v>
      </c>
    </row>
    <row r="5125" ht="14.25" hidden="1" spans="1:14">
      <c r="A5125" s="334">
        <f>档案!A5124</f>
        <v>0</v>
      </c>
      <c r="B5125" s="334">
        <f ca="1" t="shared" si="815"/>
        <v>1</v>
      </c>
      <c r="D5125" s="334">
        <f ca="1" t="shared" si="823"/>
        <v>29</v>
      </c>
      <c r="E5125" s="327">
        <f ca="1" t="shared" si="824"/>
        <v>167</v>
      </c>
      <c r="F5125" s="327" t="str">
        <f ca="1">VLOOKUP(D5125,档案!A:C,3,FALSE)</f>
        <v>湖北开明</v>
      </c>
      <c r="G5125" s="338" t="str">
        <f ca="1">VLOOKUP(D5125,档案!A:B,2,FALSE)</f>
        <v>工行西山支行004096</v>
      </c>
      <c r="H5125" s="328">
        <f ca="1" t="shared" si="816"/>
        <v>45930</v>
      </c>
      <c r="I5125" s="344" t="str">
        <f ca="1" t="shared" si="817"/>
        <v>发放何俊杰2025.8-9月工资</v>
      </c>
      <c r="J5125" s="344" t="str">
        <f ca="1" t="shared" si="818"/>
        <v>付日常费用</v>
      </c>
      <c r="K5125" s="345">
        <f ca="1" t="shared" si="819"/>
        <v>0</v>
      </c>
      <c r="L5125" s="345">
        <f ca="1" t="shared" si="820"/>
        <v>10000</v>
      </c>
      <c r="M5125" s="345">
        <f ca="1" t="shared" si="821"/>
        <v>22090.26</v>
      </c>
      <c r="N5125" s="345">
        <f ca="1" t="shared" si="822"/>
        <v>0</v>
      </c>
    </row>
    <row r="5126" ht="14.25" hidden="1" spans="1:14">
      <c r="A5126" s="334">
        <f>档案!A5125</f>
        <v>0</v>
      </c>
      <c r="B5126" s="334">
        <f ca="1" t="shared" si="815"/>
        <v>1</v>
      </c>
      <c r="D5126" s="334">
        <f ca="1" t="shared" si="823"/>
        <v>29</v>
      </c>
      <c r="E5126" s="327">
        <f ca="1" t="shared" si="824"/>
        <v>168</v>
      </c>
      <c r="F5126" s="327" t="str">
        <f ca="1">VLOOKUP(D5126,档案!A:C,3,FALSE)</f>
        <v>湖北开明</v>
      </c>
      <c r="G5126" s="338" t="str">
        <f ca="1">VLOOKUP(D5126,档案!A:B,2,FALSE)</f>
        <v>工行西山支行004096</v>
      </c>
      <c r="H5126" s="328">
        <f ca="1" t="shared" si="816"/>
        <v>45930</v>
      </c>
      <c r="I5126" s="344" t="str">
        <f ca="1" t="shared" si="817"/>
        <v>发放景旭光2025.8-9月工资</v>
      </c>
      <c r="J5126" s="344" t="str">
        <f ca="1" t="shared" si="818"/>
        <v>付日常费用</v>
      </c>
      <c r="K5126" s="345">
        <f ca="1" t="shared" si="819"/>
        <v>0</v>
      </c>
      <c r="L5126" s="345">
        <f ca="1" t="shared" si="820"/>
        <v>5723.37</v>
      </c>
      <c r="M5126" s="345">
        <f ca="1" t="shared" si="821"/>
        <v>16366.89</v>
      </c>
      <c r="N5126" s="345">
        <f ca="1" t="shared" si="822"/>
        <v>0</v>
      </c>
    </row>
    <row r="5127" ht="14.25" hidden="1" spans="1:14">
      <c r="A5127" s="334">
        <f>档案!A5126</f>
        <v>0</v>
      </c>
      <c r="B5127" s="334">
        <f ca="1" t="shared" si="815"/>
        <v>1</v>
      </c>
      <c r="D5127" s="334">
        <f ca="1" t="shared" si="823"/>
        <v>29</v>
      </c>
      <c r="E5127" s="327">
        <f ca="1" t="shared" si="824"/>
        <v>169</v>
      </c>
      <c r="F5127" s="327" t="str">
        <f ca="1">VLOOKUP(D5127,档案!A:C,3,FALSE)</f>
        <v>湖北开明</v>
      </c>
      <c r="G5127" s="338" t="str">
        <f ca="1">VLOOKUP(D5127,档案!A:B,2,FALSE)</f>
        <v>工行西山支行004096</v>
      </c>
      <c r="H5127" s="328">
        <f ca="1" t="shared" si="816"/>
        <v>45930</v>
      </c>
      <c r="I5127" s="344" t="str">
        <f ca="1" t="shared" si="817"/>
        <v>手续费</v>
      </c>
      <c r="J5127" s="344" t="str">
        <f ca="1" t="shared" si="818"/>
        <v>付日常费用</v>
      </c>
      <c r="K5127" s="345">
        <f ca="1" t="shared" si="819"/>
        <v>0</v>
      </c>
      <c r="L5127" s="345">
        <f ca="1" t="shared" si="820"/>
        <v>9</v>
      </c>
      <c r="M5127" s="345">
        <f ca="1" t="shared" si="821"/>
        <v>16357.89</v>
      </c>
      <c r="N5127" s="345">
        <f ca="1" t="shared" si="822"/>
        <v>0</v>
      </c>
    </row>
    <row r="5128" ht="14.25" hidden="1" spans="1:14">
      <c r="A5128" s="334">
        <f>档案!A5127</f>
        <v>0</v>
      </c>
      <c r="B5128" s="334">
        <f ca="1" t="shared" si="815"/>
        <v>1</v>
      </c>
      <c r="D5128" s="334">
        <f ca="1" t="shared" si="823"/>
        <v>29</v>
      </c>
      <c r="E5128" s="327">
        <f ca="1" t="shared" si="824"/>
        <v>170</v>
      </c>
      <c r="F5128" s="327" t="str">
        <f ca="1">VLOOKUP(D5128,档案!A:C,3,FALSE)</f>
        <v>湖北开明</v>
      </c>
      <c r="G5128" s="338" t="str">
        <f ca="1">VLOOKUP(D5128,档案!A:B,2,FALSE)</f>
        <v>工行西山支行004096</v>
      </c>
      <c r="H5128" s="328">
        <f ca="1" t="shared" si="816"/>
        <v>45930</v>
      </c>
      <c r="I5128" s="344" t="str">
        <f ca="1" t="shared" si="817"/>
        <v>手续费</v>
      </c>
      <c r="J5128" s="344" t="str">
        <f ca="1" t="shared" si="818"/>
        <v>付日常费用</v>
      </c>
      <c r="K5128" s="345">
        <f ca="1" t="shared" si="819"/>
        <v>0</v>
      </c>
      <c r="L5128" s="345">
        <f ca="1" t="shared" si="820"/>
        <v>9</v>
      </c>
      <c r="M5128" s="345">
        <f ca="1" t="shared" si="821"/>
        <v>16348.89</v>
      </c>
      <c r="N5128" s="345">
        <f ca="1" t="shared" si="822"/>
        <v>0</v>
      </c>
    </row>
    <row r="5129" ht="14.25" hidden="1" spans="1:14">
      <c r="A5129" s="334">
        <f>档案!A5128</f>
        <v>0</v>
      </c>
      <c r="B5129" s="334">
        <f ca="1" t="shared" si="815"/>
        <v>1</v>
      </c>
      <c r="D5129" s="334">
        <f ca="1" t="shared" si="823"/>
        <v>29</v>
      </c>
      <c r="E5129" s="327">
        <f ca="1" t="shared" si="824"/>
        <v>171</v>
      </c>
      <c r="F5129" s="327" t="str">
        <f ca="1">VLOOKUP(D5129,档案!A:C,3,FALSE)</f>
        <v>湖北开明</v>
      </c>
      <c r="G5129" s="338" t="str">
        <f ca="1">VLOOKUP(D5129,档案!A:B,2,FALSE)</f>
        <v>工行西山支行004096</v>
      </c>
      <c r="H5129" s="328">
        <f ca="1" t="shared" si="816"/>
        <v>45938</v>
      </c>
      <c r="I5129" s="344" t="str">
        <f ca="1" t="shared" si="817"/>
        <v>中国电网湖北省电力有限公司，缴纳电费</v>
      </c>
      <c r="J5129" s="344" t="str">
        <f ca="1" t="shared" si="818"/>
        <v>付日常费用</v>
      </c>
      <c r="K5129" s="345">
        <f ca="1" t="shared" si="819"/>
        <v>0</v>
      </c>
      <c r="L5129" s="345">
        <f ca="1" t="shared" si="820"/>
        <v>4202.68</v>
      </c>
      <c r="M5129" s="345">
        <f ca="1" t="shared" si="821"/>
        <v>12146.21</v>
      </c>
      <c r="N5129" s="345">
        <f ca="1" t="shared" si="822"/>
        <v>0</v>
      </c>
    </row>
    <row r="5130" ht="14.25" hidden="1" spans="1:14">
      <c r="A5130" s="334">
        <f>档案!A5129</f>
        <v>0</v>
      </c>
      <c r="B5130" s="334">
        <f ca="1" t="shared" si="815"/>
        <v>1</v>
      </c>
      <c r="D5130" s="334">
        <f ca="1" t="shared" si="823"/>
        <v>29</v>
      </c>
      <c r="E5130" s="327">
        <f ca="1" t="shared" si="824"/>
        <v>172</v>
      </c>
      <c r="F5130" s="327" t="str">
        <f ca="1">VLOOKUP(D5130,档案!A:C,3,FALSE)</f>
        <v>湖北开明</v>
      </c>
      <c r="G5130" s="338" t="str">
        <f ca="1">VLOOKUP(D5130,档案!A:B,2,FALSE)</f>
        <v>工行西山支行004096</v>
      </c>
      <c r="H5130" s="328">
        <f ca="1" t="shared" si="816"/>
        <v>45950</v>
      </c>
      <c r="I5130" s="344" t="str">
        <f ca="1" t="shared" si="817"/>
        <v>收到包头冀东水泥有限公司保证金退款</v>
      </c>
      <c r="J5130" s="344" t="str">
        <f ca="1" t="shared" si="818"/>
        <v>营业回款</v>
      </c>
      <c r="K5130" s="345">
        <f ca="1" t="shared" si="819"/>
        <v>13000</v>
      </c>
      <c r="L5130" s="345">
        <f ca="1" t="shared" si="820"/>
        <v>0</v>
      </c>
      <c r="M5130" s="345">
        <f ca="1" t="shared" si="821"/>
        <v>25146.21</v>
      </c>
      <c r="N5130" s="345">
        <f ca="1" t="shared" si="822"/>
        <v>0</v>
      </c>
    </row>
    <row r="5131" ht="14.25" hidden="1" spans="1:14">
      <c r="A5131" s="334">
        <f>档案!A5130</f>
        <v>0</v>
      </c>
      <c r="B5131" s="334">
        <f ca="1" t="shared" si="815"/>
        <v>1</v>
      </c>
      <c r="D5131" s="334">
        <f ca="1" t="shared" si="823"/>
        <v>29</v>
      </c>
      <c r="E5131" s="327">
        <f ca="1" t="shared" si="824"/>
        <v>173</v>
      </c>
      <c r="F5131" s="327" t="str">
        <f ca="1">VLOOKUP(D5131,档案!A:C,3,FALSE)</f>
        <v>湖北开明</v>
      </c>
      <c r="G5131" s="338" t="str">
        <f ca="1">VLOOKUP(D5131,档案!A:B,2,FALSE)</f>
        <v>工行西山支行004096</v>
      </c>
      <c r="H5131" s="328">
        <f ca="1" t="shared" si="816"/>
        <v>45953</v>
      </c>
      <c r="I5131" s="344" t="str">
        <f ca="1" t="shared" si="817"/>
        <v>收到武汉浦发转款</v>
      </c>
      <c r="J5131" s="344" t="str">
        <f ca="1" t="shared" si="818"/>
        <v>他行转入或存现</v>
      </c>
      <c r="K5131" s="345">
        <f ca="1" t="shared" si="819"/>
        <v>30000</v>
      </c>
      <c r="L5131" s="345">
        <f ca="1" t="shared" si="820"/>
        <v>0</v>
      </c>
      <c r="M5131" s="345">
        <f ca="1" t="shared" si="821"/>
        <v>55146.21</v>
      </c>
      <c r="N5131" s="345">
        <f ca="1" t="shared" si="822"/>
        <v>0</v>
      </c>
    </row>
    <row r="5132" ht="14.25" hidden="1" spans="1:14">
      <c r="A5132" s="334">
        <f>档案!A5131</f>
        <v>0</v>
      </c>
      <c r="B5132" s="334">
        <f ca="1" t="shared" si="815"/>
        <v>1</v>
      </c>
      <c r="D5132" s="334">
        <f ca="1" t="shared" si="823"/>
        <v>29</v>
      </c>
      <c r="E5132" s="327">
        <f ca="1" t="shared" si="824"/>
        <v>174</v>
      </c>
      <c r="F5132" s="327" t="str">
        <f ca="1">VLOOKUP(D5132,档案!A:C,3,FALSE)</f>
        <v>湖北开明</v>
      </c>
      <c r="G5132" s="338" t="str">
        <f ca="1">VLOOKUP(D5132,档案!A:B,2,FALSE)</f>
        <v>工行西山支行004096</v>
      </c>
      <c r="H5132" s="328">
        <f ca="1" t="shared" si="816"/>
        <v>45954</v>
      </c>
      <c r="I5132" s="344" t="str">
        <f ca="1" t="shared" si="817"/>
        <v>缴纳湖北开明2025.9月-增值税、附加税，印花税</v>
      </c>
      <c r="J5132" s="344" t="str">
        <f ca="1" t="shared" si="818"/>
        <v>付日常费用</v>
      </c>
      <c r="K5132" s="345">
        <f ca="1" t="shared" si="819"/>
        <v>0</v>
      </c>
      <c r="L5132" s="345">
        <f ca="1" t="shared" si="820"/>
        <v>42768.35</v>
      </c>
      <c r="M5132" s="345">
        <f ca="1" t="shared" si="821"/>
        <v>12377.86</v>
      </c>
      <c r="N5132" s="345">
        <f ca="1" t="shared" si="822"/>
        <v>0</v>
      </c>
    </row>
    <row r="5133" ht="14.25" hidden="1" spans="1:14">
      <c r="A5133" s="334">
        <f>档案!A5132</f>
        <v>0</v>
      </c>
      <c r="B5133" s="334">
        <f ca="1" t="shared" si="815"/>
        <v>1</v>
      </c>
      <c r="D5133" s="334">
        <f ca="1" t="shared" si="823"/>
        <v>29</v>
      </c>
      <c r="E5133" s="327">
        <f ca="1" t="shared" si="824"/>
        <v>175</v>
      </c>
      <c r="F5133" s="327" t="str">
        <f ca="1">VLOOKUP(D5133,档案!A:C,3,FALSE)</f>
        <v>湖北开明</v>
      </c>
      <c r="G5133" s="338" t="str">
        <f ca="1">VLOOKUP(D5133,档案!A:B,2,FALSE)</f>
        <v>工行西山支行004096</v>
      </c>
      <c r="H5133" s="328">
        <f ca="1" t="shared" si="816"/>
        <v>45954</v>
      </c>
      <c r="I5133" s="344" t="str">
        <f ca="1" t="shared" si="817"/>
        <v>缴纳湖北开明2025.9月-工会经费</v>
      </c>
      <c r="J5133" s="344" t="str">
        <f ca="1" t="shared" si="818"/>
        <v>付日常费用</v>
      </c>
      <c r="K5133" s="345">
        <f ca="1" t="shared" si="819"/>
        <v>0</v>
      </c>
      <c r="L5133" s="345">
        <f ca="1" t="shared" si="820"/>
        <v>5000</v>
      </c>
      <c r="M5133" s="345">
        <f ca="1" t="shared" si="821"/>
        <v>7377.85999999999</v>
      </c>
      <c r="N5133" s="345">
        <f ca="1" t="shared" si="822"/>
        <v>0</v>
      </c>
    </row>
    <row r="5134" ht="14.25" hidden="1" spans="1:14">
      <c r="A5134" s="334">
        <f>档案!A5133</f>
        <v>0</v>
      </c>
      <c r="B5134" s="334">
        <f ca="1" t="shared" si="815"/>
        <v>1</v>
      </c>
      <c r="D5134" s="334">
        <f ca="1" t="shared" si="823"/>
        <v>29</v>
      </c>
      <c r="E5134" s="327">
        <f ca="1" t="shared" si="824"/>
        <v>176</v>
      </c>
      <c r="F5134" s="327" t="str">
        <f ca="1">VLOOKUP(D5134,档案!A:C,3,FALSE)</f>
        <v>湖北开明</v>
      </c>
      <c r="G5134" s="338" t="str">
        <f ca="1">VLOOKUP(D5134,档案!A:B,2,FALSE)</f>
        <v>工行西山支行004096</v>
      </c>
      <c r="H5134" s="328">
        <f ca="1" t="shared" si="816"/>
        <v>45957</v>
      </c>
      <c r="I5134" s="344" t="str">
        <f ca="1" t="shared" si="817"/>
        <v>收到武汉农商行转款</v>
      </c>
      <c r="J5134" s="344" t="str">
        <f ca="1" t="shared" si="818"/>
        <v>他行转入或存现</v>
      </c>
      <c r="K5134" s="345">
        <f ca="1" t="shared" si="819"/>
        <v>120000</v>
      </c>
      <c r="L5134" s="345">
        <f ca="1" t="shared" si="820"/>
        <v>0</v>
      </c>
      <c r="M5134" s="345">
        <f ca="1" t="shared" si="821"/>
        <v>127377.86</v>
      </c>
      <c r="N5134" s="345">
        <f ca="1" t="shared" si="822"/>
        <v>0</v>
      </c>
    </row>
    <row r="5135" ht="14.25" hidden="1" spans="1:14">
      <c r="A5135" s="334">
        <f>档案!A5134</f>
        <v>0</v>
      </c>
      <c r="B5135" s="334">
        <f ca="1" t="shared" si="815"/>
        <v>1</v>
      </c>
      <c r="D5135" s="334">
        <f ca="1" t="shared" si="823"/>
        <v>29</v>
      </c>
      <c r="E5135" s="327">
        <f ca="1" t="shared" si="824"/>
        <v>177</v>
      </c>
      <c r="F5135" s="327" t="str">
        <f ca="1">VLOOKUP(D5135,档案!A:C,3,FALSE)</f>
        <v>湖北开明</v>
      </c>
      <c r="G5135" s="338" t="str">
        <f ca="1">VLOOKUP(D5135,档案!A:B,2,FALSE)</f>
        <v>工行西山支行004096</v>
      </c>
      <c r="H5135" s="328">
        <f ca="1" t="shared" si="816"/>
        <v>45957</v>
      </c>
      <c r="I5135" s="344" t="str">
        <f ca="1" t="shared" si="817"/>
        <v>财务部杨婷用款仲利国际还第16期贷款付仲利国际融资租赁有限公司--对公</v>
      </c>
      <c r="J5135" s="344" t="str">
        <f ca="1" t="shared" si="818"/>
        <v>还借款及利息</v>
      </c>
      <c r="K5135" s="345">
        <f ca="1" t="shared" si="819"/>
        <v>0</v>
      </c>
      <c r="L5135" s="345">
        <f ca="1" t="shared" si="820"/>
        <v>118950</v>
      </c>
      <c r="M5135" s="345">
        <f ca="1" t="shared" si="821"/>
        <v>8427.85999999999</v>
      </c>
      <c r="N5135" s="345">
        <f ca="1" t="shared" si="822"/>
        <v>0</v>
      </c>
    </row>
    <row r="5136" ht="14.25" hidden="1" spans="1:14">
      <c r="A5136" s="334">
        <f>档案!A5135</f>
        <v>0</v>
      </c>
      <c r="B5136" s="334">
        <f ca="1" t="shared" si="815"/>
        <v>1</v>
      </c>
      <c r="D5136" s="334">
        <f ca="1" t="shared" si="823"/>
        <v>29</v>
      </c>
      <c r="E5136" s="327">
        <f ca="1" t="shared" si="824"/>
        <v>178</v>
      </c>
      <c r="F5136" s="327" t="str">
        <f ca="1">VLOOKUP(D5136,档案!A:C,3,FALSE)</f>
        <v>湖北开明</v>
      </c>
      <c r="G5136" s="338" t="str">
        <f ca="1">VLOOKUP(D5136,档案!A:B,2,FALSE)</f>
        <v>工行西山支行004096</v>
      </c>
      <c r="H5136" s="328">
        <f ca="1" t="shared" si="816"/>
        <v>45957</v>
      </c>
      <c r="I5136" s="344" t="str">
        <f ca="1" t="shared" si="817"/>
        <v>缴纳湖北开明2025.9月-个人所得税</v>
      </c>
      <c r="J5136" s="344" t="str">
        <f ca="1" t="shared" si="818"/>
        <v>付日常费用</v>
      </c>
      <c r="K5136" s="345">
        <f ca="1" t="shared" si="819"/>
        <v>0</v>
      </c>
      <c r="L5136" s="345">
        <f ca="1" t="shared" si="820"/>
        <v>4812.84</v>
      </c>
      <c r="M5136" s="345">
        <f ca="1" t="shared" si="821"/>
        <v>3615.01999999999</v>
      </c>
      <c r="N5136" s="345">
        <f ca="1" t="shared" si="822"/>
        <v>0</v>
      </c>
    </row>
    <row r="5137" ht="14.25" hidden="1" spans="1:14">
      <c r="A5137" s="334">
        <f>档案!A5136</f>
        <v>0</v>
      </c>
      <c r="B5137" s="334">
        <f ca="1" t="shared" si="815"/>
        <v>1</v>
      </c>
      <c r="D5137" s="334">
        <f ca="1" t="shared" si="823"/>
        <v>29</v>
      </c>
      <c r="E5137" s="327">
        <f ca="1" t="shared" si="824"/>
        <v>179</v>
      </c>
      <c r="F5137" s="327" t="str">
        <f ca="1">VLOOKUP(D5137,档案!A:C,3,FALSE)</f>
        <v>湖北开明</v>
      </c>
      <c r="G5137" s="338" t="str">
        <f ca="1">VLOOKUP(D5137,档案!A:B,2,FALSE)</f>
        <v>工行西山支行004096</v>
      </c>
      <c r="H5137" s="328">
        <f ca="1" t="shared" si="816"/>
        <v>45957</v>
      </c>
      <c r="I5137" s="344" t="str">
        <f ca="1" t="shared" si="817"/>
        <v>手续费</v>
      </c>
      <c r="J5137" s="344" t="str">
        <f ca="1" t="shared" si="818"/>
        <v>付日常费用</v>
      </c>
      <c r="K5137" s="345">
        <f ca="1" t="shared" si="819"/>
        <v>0</v>
      </c>
      <c r="L5137" s="345">
        <f ca="1" t="shared" si="820"/>
        <v>15</v>
      </c>
      <c r="M5137" s="345">
        <f ca="1" t="shared" si="821"/>
        <v>3600.01999999999</v>
      </c>
      <c r="N5137" s="345">
        <f ca="1" t="shared" si="822"/>
        <v>0</v>
      </c>
    </row>
    <row r="5138" ht="14.25" spans="1:14">
      <c r="A5138" s="334">
        <f>档案!A5137</f>
        <v>0</v>
      </c>
      <c r="B5138" s="334">
        <f ca="1" t="shared" si="815"/>
        <v>1</v>
      </c>
      <c r="D5138" s="334">
        <f ca="1" t="shared" si="823"/>
        <v>29</v>
      </c>
      <c r="E5138" s="327">
        <f ca="1" t="shared" si="824"/>
        <v>180</v>
      </c>
      <c r="F5138" s="327" t="str">
        <f ca="1">VLOOKUP(D5138,档案!A:C,3,FALSE)</f>
        <v>湖北开明</v>
      </c>
      <c r="G5138" s="338" t="str">
        <f ca="1">VLOOKUP(D5138,档案!A:B,2,FALSE)</f>
        <v>工行西山支行004096</v>
      </c>
      <c r="H5138" s="328">
        <f ca="1" t="shared" si="816"/>
        <v>45958</v>
      </c>
      <c r="I5138" s="344" t="str">
        <f ca="1" t="shared" si="817"/>
        <v>收到湖北中行转款</v>
      </c>
      <c r="J5138" s="344" t="str">
        <f ca="1" t="shared" si="818"/>
        <v>他行转入或存现</v>
      </c>
      <c r="K5138" s="345">
        <f ca="1" t="shared" si="819"/>
        <v>10000</v>
      </c>
      <c r="L5138" s="345">
        <f ca="1" t="shared" si="820"/>
        <v>0</v>
      </c>
      <c r="M5138" s="345">
        <f ca="1" t="shared" si="821"/>
        <v>13600.02</v>
      </c>
      <c r="N5138" s="345">
        <f ca="1" t="shared" si="822"/>
        <v>0</v>
      </c>
    </row>
    <row r="5139" ht="14.25" spans="1:14">
      <c r="A5139" s="334">
        <f>档案!A5138</f>
        <v>0</v>
      </c>
      <c r="B5139" s="334">
        <f ca="1" t="shared" si="815"/>
        <v>1</v>
      </c>
      <c r="D5139" s="334">
        <f ca="1" t="shared" si="823"/>
        <v>29</v>
      </c>
      <c r="E5139" s="327">
        <f ca="1" t="shared" si="824"/>
        <v>181</v>
      </c>
      <c r="F5139" s="327" t="str">
        <f ca="1">VLOOKUP(D5139,档案!A:C,3,FALSE)</f>
        <v>湖北开明</v>
      </c>
      <c r="G5139" s="338" t="str">
        <f ca="1">VLOOKUP(D5139,档案!A:B,2,FALSE)</f>
        <v>工行西山支行004096</v>
      </c>
      <c r="H5139" s="328">
        <f ca="1" t="shared" si="816"/>
        <v>45958</v>
      </c>
      <c r="I5139" s="344" t="str">
        <f ca="1" t="shared" si="817"/>
        <v>综合部蒋霞用款湖北开明10月社保--公司</v>
      </c>
      <c r="J5139" s="344" t="str">
        <f ca="1" t="shared" si="818"/>
        <v>付日常费用</v>
      </c>
      <c r="K5139" s="345">
        <f ca="1" t="shared" si="819"/>
        <v>0</v>
      </c>
      <c r="L5139" s="345">
        <f ca="1" t="shared" si="820"/>
        <v>6618.81</v>
      </c>
      <c r="M5139" s="345">
        <f ca="1" t="shared" si="821"/>
        <v>6981.20999999999</v>
      </c>
      <c r="N5139" s="345">
        <f ca="1" t="shared" si="822"/>
        <v>0</v>
      </c>
    </row>
    <row r="5140" ht="14.25" spans="1:14">
      <c r="A5140" s="334">
        <f>档案!A5139</f>
        <v>0</v>
      </c>
      <c r="B5140" s="334">
        <f ca="1" t="shared" si="815"/>
        <v>1</v>
      </c>
      <c r="D5140" s="334">
        <f ca="1" t="shared" si="823"/>
        <v>29</v>
      </c>
      <c r="E5140" s="327">
        <f ca="1" t="shared" si="824"/>
        <v>182</v>
      </c>
      <c r="F5140" s="327" t="str">
        <f ca="1">VLOOKUP(D5140,档案!A:C,3,FALSE)</f>
        <v>湖北开明</v>
      </c>
      <c r="G5140" s="338" t="str">
        <f ca="1">VLOOKUP(D5140,档案!A:B,2,FALSE)</f>
        <v>工行西山支行004096</v>
      </c>
      <c r="H5140" s="328">
        <f ca="1" t="shared" si="816"/>
        <v>45959</v>
      </c>
      <c r="I5140" s="344" t="str">
        <f ca="1" t="shared" si="817"/>
        <v>收到台泥(辽宁)水泥有限公司款项</v>
      </c>
      <c r="J5140" s="344" t="str">
        <f ca="1" t="shared" si="818"/>
        <v>营业回款</v>
      </c>
      <c r="K5140" s="345">
        <f ca="1" t="shared" si="819"/>
        <v>5000</v>
      </c>
      <c r="L5140" s="345">
        <f ca="1" t="shared" si="820"/>
        <v>0</v>
      </c>
      <c r="M5140" s="345">
        <f ca="1" t="shared" si="821"/>
        <v>11981.21</v>
      </c>
      <c r="N5140" s="345">
        <f ca="1" t="shared" si="822"/>
        <v>0</v>
      </c>
    </row>
    <row r="5141" ht="14.25" spans="1:14">
      <c r="A5141" s="334">
        <f>档案!A5140</f>
        <v>0</v>
      </c>
      <c r="B5141" s="334">
        <f ca="1" t="shared" si="815"/>
        <v>1</v>
      </c>
      <c r="D5141" s="334">
        <f ca="1" t="shared" si="823"/>
        <v>29</v>
      </c>
      <c r="E5141" s="327">
        <f ca="1" t="shared" si="824"/>
        <v>183</v>
      </c>
      <c r="F5141" s="327" t="str">
        <f ca="1">VLOOKUP(D5141,档案!A:C,3,FALSE)</f>
        <v>湖北开明</v>
      </c>
      <c r="G5141" s="338" t="str">
        <f ca="1">VLOOKUP(D5141,档案!A:B,2,FALSE)</f>
        <v>工行西山支行004096</v>
      </c>
      <c r="H5141" s="328">
        <f ca="1" t="shared" si="816"/>
        <v>45961</v>
      </c>
      <c r="I5141" s="344" t="str">
        <f ca="1" t="shared" si="817"/>
        <v>收到鞍山冀东水泥有限责任公司保证金</v>
      </c>
      <c r="J5141" s="344" t="str">
        <f ca="1" t="shared" si="818"/>
        <v>营业回款</v>
      </c>
      <c r="K5141" s="345">
        <f ca="1" t="shared" si="819"/>
        <v>1000</v>
      </c>
      <c r="L5141" s="345">
        <f ca="1" t="shared" si="820"/>
        <v>0</v>
      </c>
      <c r="M5141" s="345">
        <f ca="1" t="shared" si="821"/>
        <v>12981.21</v>
      </c>
      <c r="N5141" s="345">
        <f ca="1" t="shared" si="822"/>
        <v>0</v>
      </c>
    </row>
    <row r="5142" ht="14.25" spans="1:14">
      <c r="A5142" s="334">
        <f>档案!A5141</f>
        <v>0</v>
      </c>
      <c r="B5142" s="334">
        <f ca="1" t="shared" si="815"/>
        <v>1</v>
      </c>
      <c r="D5142" s="334">
        <f ca="1" t="shared" si="823"/>
        <v>29</v>
      </c>
      <c r="E5142" s="327">
        <f ca="1" t="shared" si="824"/>
        <v>184</v>
      </c>
      <c r="F5142" s="327" t="str">
        <f ca="1">VLOOKUP(D5142,档案!A:C,3,FALSE)</f>
        <v>湖北开明</v>
      </c>
      <c r="G5142" s="338" t="str">
        <f ca="1">VLOOKUP(D5142,档案!A:B,2,FALSE)</f>
        <v>工行西山支行004096</v>
      </c>
      <c r="H5142" s="328">
        <f ca="1" t="shared" si="816"/>
        <v>45964</v>
      </c>
      <c r="I5142" s="344" t="str">
        <f ca="1" t="shared" si="817"/>
        <v>中国电网湖北省电力有限公司，缴纳电费</v>
      </c>
      <c r="J5142" s="344" t="str">
        <f ca="1" t="shared" si="818"/>
        <v>付日常费用</v>
      </c>
      <c r="K5142" s="345">
        <f ca="1" t="shared" si="819"/>
        <v>0</v>
      </c>
      <c r="L5142" s="345">
        <f ca="1" t="shared" si="820"/>
        <v>3130.49</v>
      </c>
      <c r="M5142" s="345">
        <f ca="1" t="shared" si="821"/>
        <v>9850.71999999998</v>
      </c>
      <c r="N5142" s="345">
        <f ca="1" t="shared" si="822"/>
        <v>0</v>
      </c>
    </row>
    <row r="5143" ht="14.25" spans="1:14">
      <c r="A5143" s="334">
        <f>档案!A5142</f>
        <v>0</v>
      </c>
      <c r="B5143" s="334">
        <f ca="1" t="shared" si="815"/>
        <v>1</v>
      </c>
      <c r="D5143" s="334">
        <f ca="1" t="shared" si="823"/>
        <v>29</v>
      </c>
      <c r="E5143" s="327">
        <f ca="1" t="shared" si="824"/>
        <v>185</v>
      </c>
      <c r="F5143" s="327" t="str">
        <f ca="1">VLOOKUP(D5143,档案!A:C,3,FALSE)</f>
        <v>湖北开明</v>
      </c>
      <c r="G5143" s="338" t="str">
        <f ca="1">VLOOKUP(D5143,档案!A:B,2,FALSE)</f>
        <v>工行西山支行004096</v>
      </c>
      <c r="H5143" s="328">
        <f ca="1" t="shared" si="816"/>
        <v>45968</v>
      </c>
      <c r="I5143" s="344" t="str">
        <f ca="1" t="shared" si="817"/>
        <v>收到武汉农商行转款</v>
      </c>
      <c r="J5143" s="344" t="str">
        <f ca="1" t="shared" si="818"/>
        <v>他行转入或存现</v>
      </c>
      <c r="K5143" s="345">
        <f ca="1" t="shared" si="819"/>
        <v>80000</v>
      </c>
      <c r="L5143" s="345">
        <f ca="1" t="shared" si="820"/>
        <v>0</v>
      </c>
      <c r="M5143" s="345">
        <f ca="1" t="shared" si="821"/>
        <v>89850.72</v>
      </c>
      <c r="N5143" s="345">
        <f ca="1" t="shared" si="822"/>
        <v>0</v>
      </c>
    </row>
    <row r="5144" ht="14.25" spans="1:14">
      <c r="A5144" s="334">
        <f>档案!A5143</f>
        <v>0</v>
      </c>
      <c r="B5144" s="334">
        <f ca="1" t="shared" si="815"/>
        <v>1</v>
      </c>
      <c r="D5144" s="334">
        <f ca="1" t="shared" si="823"/>
        <v>29</v>
      </c>
      <c r="E5144" s="327">
        <f ca="1" t="shared" si="824"/>
        <v>186</v>
      </c>
      <c r="F5144" s="327" t="str">
        <f ca="1">VLOOKUP(D5144,档案!A:C,3,FALSE)</f>
        <v>湖北开明</v>
      </c>
      <c r="G5144" s="338" t="str">
        <f ca="1">VLOOKUP(D5144,档案!A:B,2,FALSE)</f>
        <v>工行西山支行004096</v>
      </c>
      <c r="H5144" s="328">
        <f ca="1" t="shared" si="816"/>
        <v>45968</v>
      </c>
      <c r="I5144" s="344" t="str">
        <f ca="1" t="shared" si="817"/>
        <v>还湖北微众银行第三期贷款</v>
      </c>
      <c r="J5144" s="344" t="str">
        <f ca="1" t="shared" si="818"/>
        <v>还借款及利息</v>
      </c>
      <c r="K5144" s="345">
        <f ca="1" t="shared" si="819"/>
        <v>0</v>
      </c>
      <c r="L5144" s="345">
        <f ca="1" t="shared" si="820"/>
        <v>82549.96</v>
      </c>
      <c r="M5144" s="345">
        <f ca="1" t="shared" si="821"/>
        <v>7300.75999999998</v>
      </c>
      <c r="N5144" s="345">
        <f ca="1" t="shared" si="822"/>
        <v>0</v>
      </c>
    </row>
    <row r="5145" ht="14.25" hidden="1" spans="1:14">
      <c r="A5145" s="334">
        <f>档案!A5144</f>
        <v>0</v>
      </c>
      <c r="B5145" s="334">
        <f ca="1" t="shared" si="815"/>
        <v>1</v>
      </c>
      <c r="D5145" s="334">
        <f ca="1" t="shared" si="823"/>
        <v>29</v>
      </c>
      <c r="E5145" s="327">
        <f ca="1" t="shared" si="824"/>
        <v>187</v>
      </c>
      <c r="F5145" s="327" t="str">
        <f ca="1">VLOOKUP(D5145,档案!A:C,3,FALSE)</f>
        <v>湖北开明</v>
      </c>
      <c r="G5145" s="338" t="str">
        <f ca="1">VLOOKUP(D5145,档案!A:B,2,FALSE)</f>
        <v>工行西山支行004096</v>
      </c>
      <c r="H5145" s="328">
        <f ca="1" t="shared" si="816"/>
        <v>45968</v>
      </c>
      <c r="I5145" s="344" t="str">
        <f ca="1" t="shared" si="817"/>
        <v>手续费</v>
      </c>
      <c r="J5145" s="344" t="str">
        <f ca="1" t="shared" si="818"/>
        <v>付日常费用</v>
      </c>
      <c r="K5145" s="345">
        <f ca="1" t="shared" si="819"/>
        <v>0</v>
      </c>
      <c r="L5145" s="345">
        <f ca="1" t="shared" si="820"/>
        <v>9</v>
      </c>
      <c r="M5145" s="345">
        <f ca="1" t="shared" si="821"/>
        <v>7291.75999999998</v>
      </c>
      <c r="N5145" s="345">
        <f ca="1" t="shared" si="822"/>
        <v>0</v>
      </c>
    </row>
    <row r="5146" ht="14.25" hidden="1" spans="1:14">
      <c r="A5146" s="334">
        <f>档案!A5145</f>
        <v>0</v>
      </c>
      <c r="B5146" s="334">
        <f ca="1" t="shared" si="815"/>
        <v>1</v>
      </c>
      <c r="D5146" s="334">
        <f ca="1" t="shared" si="823"/>
        <v>29</v>
      </c>
      <c r="E5146" s="327">
        <f ca="1" t="shared" si="824"/>
        <v>188</v>
      </c>
      <c r="F5146" s="327" t="str">
        <f ca="1">VLOOKUP(D5146,档案!A:C,3,FALSE)</f>
        <v>湖北开明</v>
      </c>
      <c r="G5146" s="338" t="str">
        <f ca="1">VLOOKUP(D5146,档案!A:B,2,FALSE)</f>
        <v>工行西山支行004096</v>
      </c>
      <c r="H5146" s="328">
        <f ca="1" t="shared" si="816"/>
        <v>45973</v>
      </c>
      <c r="I5146" s="344" t="str">
        <f ca="1" t="shared" si="817"/>
        <v>收到武汉农商行转款</v>
      </c>
      <c r="J5146" s="344" t="str">
        <f ca="1" t="shared" si="818"/>
        <v>他行转入或存现</v>
      </c>
      <c r="K5146" s="345">
        <f ca="1" t="shared" si="819"/>
        <v>20000</v>
      </c>
      <c r="L5146" s="345">
        <f ca="1" t="shared" si="820"/>
        <v>0</v>
      </c>
      <c r="M5146" s="345">
        <f ca="1" t="shared" si="821"/>
        <v>27291.76</v>
      </c>
      <c r="N5146" s="345">
        <f ca="1" t="shared" si="822"/>
        <v>0</v>
      </c>
    </row>
    <row r="5147" ht="14.25" hidden="1" spans="1:14">
      <c r="A5147" s="334">
        <f>档案!A5146</f>
        <v>0</v>
      </c>
      <c r="B5147" s="334">
        <f ca="1" t="shared" si="815"/>
        <v>1</v>
      </c>
      <c r="D5147" s="334">
        <f ca="1" t="shared" si="823"/>
        <v>29</v>
      </c>
      <c r="E5147" s="327">
        <f ca="1" t="shared" si="824"/>
        <v>189</v>
      </c>
      <c r="F5147" s="327" t="str">
        <f ca="1">VLOOKUP(D5147,档案!A:C,3,FALSE)</f>
        <v>湖北开明</v>
      </c>
      <c r="G5147" s="338" t="str">
        <f ca="1">VLOOKUP(D5147,档案!A:B,2,FALSE)</f>
        <v>工行西山支行004096</v>
      </c>
      <c r="H5147" s="328">
        <f ca="1" t="shared" si="816"/>
        <v>45973</v>
      </c>
      <c r="I5147" s="344" t="str">
        <f ca="1" t="shared" si="817"/>
        <v>缴纳湖北开明2025.10月-增值税、附加税，印花税</v>
      </c>
      <c r="J5147" s="344" t="str">
        <f ca="1" t="shared" si="818"/>
        <v>付日常费用</v>
      </c>
      <c r="K5147" s="345">
        <f ca="1" t="shared" si="819"/>
        <v>0</v>
      </c>
      <c r="L5147" s="345">
        <f ca="1" t="shared" si="820"/>
        <v>15559.86</v>
      </c>
      <c r="M5147" s="345">
        <f ca="1" t="shared" si="821"/>
        <v>11731.9</v>
      </c>
      <c r="N5147" s="345">
        <f ca="1" t="shared" si="822"/>
        <v>0</v>
      </c>
    </row>
    <row r="5148" ht="14.25" hidden="1" spans="1:14">
      <c r="A5148" s="334">
        <f>档案!A5147</f>
        <v>0</v>
      </c>
      <c r="B5148" s="334">
        <f ca="1" t="shared" si="815"/>
        <v>1</v>
      </c>
      <c r="D5148" s="334">
        <f ca="1" t="shared" si="823"/>
        <v>29</v>
      </c>
      <c r="E5148" s="327">
        <f ca="1" t="shared" si="824"/>
        <v>190</v>
      </c>
      <c r="F5148" s="327" t="str">
        <f ca="1">VLOOKUP(D5148,档案!A:C,3,FALSE)</f>
        <v>湖北开明</v>
      </c>
      <c r="G5148" s="338" t="str">
        <f ca="1">VLOOKUP(D5148,档案!A:B,2,FALSE)</f>
        <v>工行西山支行004096</v>
      </c>
      <c r="H5148" s="328">
        <f ca="1" t="shared" si="816"/>
        <v>45973</v>
      </c>
      <c r="I5148" s="344" t="str">
        <f ca="1" t="shared" si="817"/>
        <v>缴纳湖北开明2025.10月-个人所得税</v>
      </c>
      <c r="J5148" s="344" t="str">
        <f ca="1" t="shared" si="818"/>
        <v>付日常费用</v>
      </c>
      <c r="K5148" s="345">
        <f ca="1" t="shared" si="819"/>
        <v>0</v>
      </c>
      <c r="L5148" s="345">
        <f ca="1" t="shared" si="820"/>
        <v>4082.72</v>
      </c>
      <c r="M5148" s="345">
        <f ca="1" t="shared" si="821"/>
        <v>7649.17999999998</v>
      </c>
      <c r="N5148" s="345">
        <f ca="1" t="shared" si="822"/>
        <v>0</v>
      </c>
    </row>
    <row r="5149" ht="14.25" hidden="1" spans="1:14">
      <c r="A5149" s="334">
        <f>档案!A5148</f>
        <v>0</v>
      </c>
      <c r="B5149" s="334">
        <f ca="1" t="shared" si="815"/>
        <v>1</v>
      </c>
      <c r="D5149" s="334">
        <f ca="1" t="shared" si="823"/>
        <v>30</v>
      </c>
      <c r="E5149" s="327">
        <f ca="1" t="shared" si="824"/>
        <v>3</v>
      </c>
      <c r="F5149" s="327" t="str">
        <f ca="1">VLOOKUP(D5149,档案!A:C,3,FALSE)</f>
        <v>湖北开明</v>
      </c>
      <c r="G5149" s="338" t="str">
        <f ca="1">VLOOKUP(D5149,档案!A:B,2,FALSE)</f>
        <v>工行虹桥支行54786</v>
      </c>
      <c r="H5149" s="328">
        <f ca="1" t="shared" si="816"/>
        <v>45658</v>
      </c>
      <c r="I5149" s="344" t="str">
        <f ca="1" t="shared" si="817"/>
        <v>期初余额</v>
      </c>
      <c r="J5149" s="344">
        <f ca="1" t="shared" si="818"/>
        <v>0</v>
      </c>
      <c r="K5149" s="345">
        <f ca="1" t="shared" si="819"/>
        <v>0</v>
      </c>
      <c r="L5149" s="345">
        <f ca="1" t="shared" si="820"/>
        <v>0</v>
      </c>
      <c r="M5149" s="345">
        <f ca="1" t="shared" si="821"/>
        <v>11764.31</v>
      </c>
      <c r="N5149" s="345">
        <f ca="1" t="shared" si="822"/>
        <v>0</v>
      </c>
    </row>
    <row r="5150" ht="14.25" hidden="1" spans="1:14">
      <c r="A5150" s="334">
        <f>档案!A5149</f>
        <v>0</v>
      </c>
      <c r="B5150" s="334">
        <f ca="1" t="shared" si="815"/>
        <v>1</v>
      </c>
      <c r="D5150" s="334">
        <f ca="1" t="shared" si="823"/>
        <v>30</v>
      </c>
      <c r="E5150" s="327">
        <f ca="1" t="shared" si="824"/>
        <v>4</v>
      </c>
      <c r="F5150" s="327" t="str">
        <f ca="1">VLOOKUP(D5150,档案!A:C,3,FALSE)</f>
        <v>湖北开明</v>
      </c>
      <c r="G5150" s="338" t="str">
        <f ca="1">VLOOKUP(D5150,档案!A:B,2,FALSE)</f>
        <v>工行虹桥支行54786</v>
      </c>
      <c r="H5150" s="328">
        <f ca="1" t="shared" si="816"/>
        <v>45674</v>
      </c>
      <c r="I5150" s="344" t="str">
        <f ca="1" t="shared" si="817"/>
        <v>收到湖北邮政转款</v>
      </c>
      <c r="J5150" s="344" t="str">
        <f ca="1" t="shared" si="818"/>
        <v>他行转入或存现</v>
      </c>
      <c r="K5150" s="345">
        <f ca="1" t="shared" si="819"/>
        <v>10000</v>
      </c>
      <c r="L5150" s="345">
        <f ca="1" t="shared" si="820"/>
        <v>0</v>
      </c>
      <c r="M5150" s="345">
        <f ca="1" t="shared" si="821"/>
        <v>21764.31</v>
      </c>
      <c r="N5150" s="345">
        <f ca="1" t="shared" si="822"/>
        <v>0</v>
      </c>
    </row>
    <row r="5151" ht="14.25" hidden="1" spans="1:14">
      <c r="A5151" s="334">
        <f>档案!A5150</f>
        <v>0</v>
      </c>
      <c r="B5151" s="334">
        <f ca="1" t="shared" si="815"/>
        <v>1</v>
      </c>
      <c r="D5151" s="334">
        <f ca="1" t="shared" si="823"/>
        <v>30</v>
      </c>
      <c r="E5151" s="327">
        <f ca="1" t="shared" si="824"/>
        <v>5</v>
      </c>
      <c r="F5151" s="327" t="str">
        <f ca="1">VLOOKUP(D5151,档案!A:C,3,FALSE)</f>
        <v>湖北开明</v>
      </c>
      <c r="G5151" s="338" t="str">
        <f ca="1">VLOOKUP(D5151,档案!A:B,2,FALSE)</f>
        <v>工行虹桥支行54786</v>
      </c>
      <c r="H5151" s="328">
        <f ca="1" t="shared" si="816"/>
        <v>45677</v>
      </c>
      <c r="I5151" s="344" t="str">
        <f ca="1" t="shared" si="817"/>
        <v>还贷款利息</v>
      </c>
      <c r="J5151" s="344" t="str">
        <f ca="1" t="shared" si="818"/>
        <v>还借款及利息</v>
      </c>
      <c r="K5151" s="345">
        <f ca="1" t="shared" si="819"/>
        <v>0</v>
      </c>
      <c r="L5151" s="345">
        <f ca="1" t="shared" si="820"/>
        <v>4456.25</v>
      </c>
      <c r="M5151" s="345">
        <f ca="1" t="shared" si="821"/>
        <v>17308.06</v>
      </c>
      <c r="N5151" s="345">
        <f ca="1" t="shared" si="822"/>
        <v>0</v>
      </c>
    </row>
    <row r="5152" ht="14.25" hidden="1" spans="1:14">
      <c r="A5152" s="334">
        <f>档案!A5151</f>
        <v>0</v>
      </c>
      <c r="B5152" s="334">
        <f ca="1" t="shared" si="815"/>
        <v>1</v>
      </c>
      <c r="D5152" s="334">
        <f ca="1" t="shared" si="823"/>
        <v>30</v>
      </c>
      <c r="E5152" s="327">
        <f ca="1" t="shared" si="824"/>
        <v>6</v>
      </c>
      <c r="F5152" s="327" t="str">
        <f ca="1">VLOOKUP(D5152,档案!A:C,3,FALSE)</f>
        <v>湖北开明</v>
      </c>
      <c r="G5152" s="338" t="str">
        <f ca="1">VLOOKUP(D5152,档案!A:B,2,FALSE)</f>
        <v>工行虹桥支行54786</v>
      </c>
      <c r="H5152" s="328">
        <f ca="1" t="shared" si="816"/>
        <v>45677</v>
      </c>
      <c r="I5152" s="344" t="str">
        <f ca="1" t="shared" si="817"/>
        <v>还贷款利息</v>
      </c>
      <c r="J5152" s="344" t="str">
        <f ca="1" t="shared" si="818"/>
        <v>还借款及利息</v>
      </c>
      <c r="K5152" s="345">
        <f ca="1" t="shared" si="819"/>
        <v>0</v>
      </c>
      <c r="L5152" s="345">
        <f ca="1" t="shared" si="820"/>
        <v>2970.83</v>
      </c>
      <c r="M5152" s="345">
        <f ca="1" t="shared" si="821"/>
        <v>14337.23</v>
      </c>
      <c r="N5152" s="345">
        <f ca="1" t="shared" si="822"/>
        <v>0</v>
      </c>
    </row>
    <row r="5153" ht="14.25" hidden="1" spans="1:14">
      <c r="A5153" s="334">
        <f>档案!A5152</f>
        <v>0</v>
      </c>
      <c r="B5153" s="334">
        <f ca="1" t="shared" si="815"/>
        <v>1</v>
      </c>
      <c r="D5153" s="334">
        <f ca="1" t="shared" si="823"/>
        <v>30</v>
      </c>
      <c r="E5153" s="327">
        <f ca="1" t="shared" si="824"/>
        <v>7</v>
      </c>
      <c r="F5153" s="327" t="str">
        <f ca="1">VLOOKUP(D5153,档案!A:C,3,FALSE)</f>
        <v>湖北开明</v>
      </c>
      <c r="G5153" s="338" t="str">
        <f ca="1">VLOOKUP(D5153,档案!A:B,2,FALSE)</f>
        <v>工行虹桥支行54786</v>
      </c>
      <c r="H5153" s="328">
        <f ca="1" t="shared" si="816"/>
        <v>45677</v>
      </c>
      <c r="I5153" s="344" t="str">
        <f ca="1" t="shared" si="817"/>
        <v>还贷款利息</v>
      </c>
      <c r="J5153" s="344" t="str">
        <f ca="1" t="shared" si="818"/>
        <v>还借款及利息</v>
      </c>
      <c r="K5153" s="345">
        <f ca="1" t="shared" si="819"/>
        <v>0</v>
      </c>
      <c r="L5153" s="345">
        <f ca="1" t="shared" si="820"/>
        <v>5941.67</v>
      </c>
      <c r="M5153" s="345">
        <f ca="1" t="shared" si="821"/>
        <v>8395.56</v>
      </c>
      <c r="N5153" s="345">
        <f ca="1" t="shared" si="822"/>
        <v>0</v>
      </c>
    </row>
    <row r="5154" ht="14.25" hidden="1" spans="1:14">
      <c r="A5154" s="334">
        <f>档案!A5153</f>
        <v>0</v>
      </c>
      <c r="B5154" s="334">
        <f ca="1" t="shared" si="815"/>
        <v>1</v>
      </c>
      <c r="D5154" s="334">
        <f ca="1" t="shared" si="823"/>
        <v>30</v>
      </c>
      <c r="E5154" s="327">
        <f ca="1" t="shared" si="824"/>
        <v>8</v>
      </c>
      <c r="F5154" s="327" t="str">
        <f ca="1">VLOOKUP(D5154,档案!A:C,3,FALSE)</f>
        <v>湖北开明</v>
      </c>
      <c r="G5154" s="338" t="str">
        <f ca="1">VLOOKUP(D5154,档案!A:B,2,FALSE)</f>
        <v>工行虹桥支行54786</v>
      </c>
      <c r="H5154" s="328">
        <f ca="1" t="shared" si="816"/>
        <v>45679</v>
      </c>
      <c r="I5154" s="344" t="str">
        <f ca="1" t="shared" si="817"/>
        <v>网银证书服务费</v>
      </c>
      <c r="J5154" s="344" t="str">
        <f ca="1" t="shared" si="818"/>
        <v>付日常费用</v>
      </c>
      <c r="K5154" s="345">
        <f ca="1" t="shared" si="819"/>
        <v>0</v>
      </c>
      <c r="L5154" s="345">
        <f ca="1" t="shared" si="820"/>
        <v>100</v>
      </c>
      <c r="M5154" s="345">
        <f ca="1" t="shared" si="821"/>
        <v>8295.56</v>
      </c>
      <c r="N5154" s="345">
        <f ca="1" t="shared" si="822"/>
        <v>0</v>
      </c>
    </row>
    <row r="5155" ht="14.25" hidden="1" spans="1:14">
      <c r="A5155" s="334">
        <f>档案!A5154</f>
        <v>0</v>
      </c>
      <c r="B5155" s="334">
        <f ca="1" t="shared" si="815"/>
        <v>1</v>
      </c>
      <c r="D5155" s="334">
        <f ca="1" t="shared" si="823"/>
        <v>30</v>
      </c>
      <c r="E5155" s="327">
        <f ca="1" t="shared" si="824"/>
        <v>9</v>
      </c>
      <c r="F5155" s="327" t="str">
        <f ca="1">VLOOKUP(D5155,档案!A:C,3,FALSE)</f>
        <v>湖北开明</v>
      </c>
      <c r="G5155" s="338" t="str">
        <f ca="1">VLOOKUP(D5155,档案!A:B,2,FALSE)</f>
        <v>工行虹桥支行54786</v>
      </c>
      <c r="H5155" s="328">
        <f ca="1" t="shared" si="816"/>
        <v>45679</v>
      </c>
      <c r="I5155" s="344" t="str">
        <f ca="1" t="shared" si="817"/>
        <v>网银证书服务费</v>
      </c>
      <c r="J5155" s="344" t="str">
        <f ca="1" t="shared" si="818"/>
        <v>付日常费用</v>
      </c>
      <c r="K5155" s="345">
        <f ca="1" t="shared" si="819"/>
        <v>0</v>
      </c>
      <c r="L5155" s="345">
        <f ca="1" t="shared" si="820"/>
        <v>100</v>
      </c>
      <c r="M5155" s="345">
        <f ca="1" t="shared" si="821"/>
        <v>8195.56</v>
      </c>
      <c r="N5155" s="345">
        <f ca="1" t="shared" si="822"/>
        <v>0</v>
      </c>
    </row>
    <row r="5156" ht="14.25" hidden="1" spans="1:14">
      <c r="A5156" s="334">
        <f>档案!A5155</f>
        <v>0</v>
      </c>
      <c r="B5156" s="334">
        <f ca="1" t="shared" si="815"/>
        <v>1</v>
      </c>
      <c r="D5156" s="334">
        <f ca="1" t="shared" si="823"/>
        <v>30</v>
      </c>
      <c r="E5156" s="327">
        <f ca="1" t="shared" si="824"/>
        <v>10</v>
      </c>
      <c r="F5156" s="327" t="str">
        <f ca="1">VLOOKUP(D5156,档案!A:C,3,FALSE)</f>
        <v>湖北开明</v>
      </c>
      <c r="G5156" s="338" t="str">
        <f ca="1">VLOOKUP(D5156,档案!A:B,2,FALSE)</f>
        <v>工行虹桥支行54786</v>
      </c>
      <c r="H5156" s="328">
        <f ca="1" t="shared" si="816"/>
        <v>45680</v>
      </c>
      <c r="I5156" s="344" t="str">
        <f ca="1" t="shared" si="817"/>
        <v>回单打印手续费</v>
      </c>
      <c r="J5156" s="344" t="str">
        <f ca="1" t="shared" si="818"/>
        <v>付日常费用</v>
      </c>
      <c r="K5156" s="345">
        <f ca="1" t="shared" si="819"/>
        <v>0</v>
      </c>
      <c r="L5156" s="345">
        <f ca="1" t="shared" si="820"/>
        <v>360</v>
      </c>
      <c r="M5156" s="345">
        <f ca="1" t="shared" si="821"/>
        <v>7835.56</v>
      </c>
      <c r="N5156" s="345">
        <f ca="1" t="shared" si="822"/>
        <v>0</v>
      </c>
    </row>
    <row r="5157" ht="14.25" hidden="1" spans="1:14">
      <c r="A5157" s="334">
        <f>档案!A5156</f>
        <v>0</v>
      </c>
      <c r="B5157" s="334">
        <f ca="1" t="shared" si="815"/>
        <v>1</v>
      </c>
      <c r="D5157" s="334">
        <f ca="1" t="shared" si="823"/>
        <v>30</v>
      </c>
      <c r="E5157" s="327">
        <f ca="1" t="shared" si="824"/>
        <v>11</v>
      </c>
      <c r="F5157" s="327" t="str">
        <f ca="1">VLOOKUP(D5157,档案!A:C,3,FALSE)</f>
        <v>湖北开明</v>
      </c>
      <c r="G5157" s="338" t="str">
        <f ca="1">VLOOKUP(D5157,档案!A:B,2,FALSE)</f>
        <v>工行虹桥支行54786</v>
      </c>
      <c r="H5157" s="328">
        <f ca="1" t="shared" si="816"/>
        <v>45707</v>
      </c>
      <c r="I5157" s="344" t="str">
        <f ca="1" t="shared" si="817"/>
        <v>收到湖北邮政转款</v>
      </c>
      <c r="J5157" s="344" t="str">
        <f ca="1" t="shared" si="818"/>
        <v>他行转入或存现</v>
      </c>
      <c r="K5157" s="345">
        <f ca="1" t="shared" si="819"/>
        <v>15000</v>
      </c>
      <c r="L5157" s="345">
        <f ca="1" t="shared" si="820"/>
        <v>0</v>
      </c>
      <c r="M5157" s="345">
        <f ca="1" t="shared" si="821"/>
        <v>22835.56</v>
      </c>
      <c r="N5157" s="345">
        <f ca="1" t="shared" si="822"/>
        <v>0</v>
      </c>
    </row>
    <row r="5158" ht="14.25" hidden="1" spans="1:14">
      <c r="A5158" s="334">
        <f>档案!A5157</f>
        <v>0</v>
      </c>
      <c r="B5158" s="334">
        <f ca="1" t="shared" si="815"/>
        <v>1</v>
      </c>
      <c r="D5158" s="334">
        <f ca="1" t="shared" si="823"/>
        <v>30</v>
      </c>
      <c r="E5158" s="327">
        <f ca="1" t="shared" si="824"/>
        <v>12</v>
      </c>
      <c r="F5158" s="327" t="str">
        <f ca="1">VLOOKUP(D5158,档案!A:C,3,FALSE)</f>
        <v>湖北开明</v>
      </c>
      <c r="G5158" s="338" t="str">
        <f ca="1">VLOOKUP(D5158,档案!A:B,2,FALSE)</f>
        <v>工行虹桥支行54786</v>
      </c>
      <c r="H5158" s="328">
        <f ca="1" t="shared" si="816"/>
        <v>45708</v>
      </c>
      <c r="I5158" s="344" t="str">
        <f ca="1" t="shared" si="817"/>
        <v>还贷款利息</v>
      </c>
      <c r="J5158" s="344" t="str">
        <f ca="1" t="shared" si="818"/>
        <v>还借款及利息</v>
      </c>
      <c r="K5158" s="345">
        <f ca="1" t="shared" si="819"/>
        <v>0</v>
      </c>
      <c r="L5158" s="345">
        <f ca="1" t="shared" si="820"/>
        <v>4456.25</v>
      </c>
      <c r="M5158" s="345">
        <f ca="1" t="shared" si="821"/>
        <v>18379.31</v>
      </c>
      <c r="N5158" s="345">
        <f ca="1" t="shared" si="822"/>
        <v>0</v>
      </c>
    </row>
    <row r="5159" ht="14.25" hidden="1" spans="1:14">
      <c r="A5159" s="334">
        <f>档案!A5158</f>
        <v>0</v>
      </c>
      <c r="B5159" s="334">
        <f ca="1" t="shared" si="815"/>
        <v>1</v>
      </c>
      <c r="D5159" s="334">
        <f ca="1" t="shared" si="823"/>
        <v>30</v>
      </c>
      <c r="E5159" s="327">
        <f ca="1" t="shared" si="824"/>
        <v>13</v>
      </c>
      <c r="F5159" s="327" t="str">
        <f ca="1">VLOOKUP(D5159,档案!A:C,3,FALSE)</f>
        <v>湖北开明</v>
      </c>
      <c r="G5159" s="338" t="str">
        <f ca="1">VLOOKUP(D5159,档案!A:B,2,FALSE)</f>
        <v>工行虹桥支行54786</v>
      </c>
      <c r="H5159" s="328">
        <f ca="1" t="shared" si="816"/>
        <v>45708</v>
      </c>
      <c r="I5159" s="344" t="str">
        <f ca="1" t="shared" si="817"/>
        <v>还贷款利息</v>
      </c>
      <c r="J5159" s="344" t="str">
        <f ca="1" t="shared" si="818"/>
        <v>还借款及利息</v>
      </c>
      <c r="K5159" s="345">
        <f ca="1" t="shared" si="819"/>
        <v>0</v>
      </c>
      <c r="L5159" s="345">
        <f ca="1" t="shared" si="820"/>
        <v>2970.83</v>
      </c>
      <c r="M5159" s="345">
        <f ca="1" t="shared" si="821"/>
        <v>15408.48</v>
      </c>
      <c r="N5159" s="345">
        <f ca="1" t="shared" si="822"/>
        <v>0</v>
      </c>
    </row>
    <row r="5160" ht="14.25" hidden="1" spans="1:14">
      <c r="A5160" s="334">
        <f>档案!A5159</f>
        <v>0</v>
      </c>
      <c r="B5160" s="334">
        <f ca="1" t="shared" si="815"/>
        <v>1</v>
      </c>
      <c r="D5160" s="334">
        <f ca="1" t="shared" si="823"/>
        <v>30</v>
      </c>
      <c r="E5160" s="327">
        <f ca="1" t="shared" si="824"/>
        <v>14</v>
      </c>
      <c r="F5160" s="327" t="str">
        <f ca="1">VLOOKUP(D5160,档案!A:C,3,FALSE)</f>
        <v>湖北开明</v>
      </c>
      <c r="G5160" s="338" t="str">
        <f ca="1">VLOOKUP(D5160,档案!A:B,2,FALSE)</f>
        <v>工行虹桥支行54786</v>
      </c>
      <c r="H5160" s="328">
        <f ca="1" t="shared" si="816"/>
        <v>45708</v>
      </c>
      <c r="I5160" s="344" t="str">
        <f ca="1" t="shared" si="817"/>
        <v>还贷款利息</v>
      </c>
      <c r="J5160" s="344" t="str">
        <f ca="1" t="shared" si="818"/>
        <v>还借款及利息</v>
      </c>
      <c r="K5160" s="345">
        <f ca="1" t="shared" si="819"/>
        <v>0</v>
      </c>
      <c r="L5160" s="345">
        <f ca="1" t="shared" si="820"/>
        <v>5941.67</v>
      </c>
      <c r="M5160" s="345">
        <f ca="1" t="shared" si="821"/>
        <v>9466.81</v>
      </c>
      <c r="N5160" s="345">
        <f ca="1" t="shared" si="822"/>
        <v>0</v>
      </c>
    </row>
    <row r="5161" ht="14.25" hidden="1" spans="1:14">
      <c r="A5161" s="334">
        <f>档案!A5160</f>
        <v>0</v>
      </c>
      <c r="B5161" s="334">
        <f ca="1" t="shared" si="815"/>
        <v>1</v>
      </c>
      <c r="D5161" s="334">
        <f ca="1" t="shared" si="823"/>
        <v>30</v>
      </c>
      <c r="E5161" s="327">
        <f ca="1" t="shared" si="824"/>
        <v>15</v>
      </c>
      <c r="F5161" s="327" t="str">
        <f ca="1">VLOOKUP(D5161,档案!A:C,3,FALSE)</f>
        <v>湖北开明</v>
      </c>
      <c r="G5161" s="338" t="str">
        <f ca="1">VLOOKUP(D5161,档案!A:B,2,FALSE)</f>
        <v>工行虹桥支行54786</v>
      </c>
      <c r="H5161" s="328">
        <f ca="1" t="shared" si="816"/>
        <v>45712</v>
      </c>
      <c r="I5161" s="344" t="str">
        <f ca="1" t="shared" si="817"/>
        <v>财智卡年费</v>
      </c>
      <c r="J5161" s="344" t="str">
        <f ca="1" t="shared" si="818"/>
        <v>付日常费用</v>
      </c>
      <c r="K5161" s="345">
        <f ca="1" t="shared" si="819"/>
        <v>0</v>
      </c>
      <c r="L5161" s="345">
        <f ca="1" t="shared" si="820"/>
        <v>100</v>
      </c>
      <c r="M5161" s="345">
        <f ca="1" t="shared" si="821"/>
        <v>9366.81</v>
      </c>
      <c r="N5161" s="345">
        <f ca="1" t="shared" si="822"/>
        <v>0</v>
      </c>
    </row>
    <row r="5162" ht="14.25" hidden="1" spans="1:14">
      <c r="A5162" s="334">
        <f>档案!A5161</f>
        <v>0</v>
      </c>
      <c r="B5162" s="334">
        <f ca="1" t="shared" si="815"/>
        <v>1</v>
      </c>
      <c r="D5162" s="334">
        <f ca="1" t="shared" si="823"/>
        <v>30</v>
      </c>
      <c r="E5162" s="327">
        <f ca="1" t="shared" si="824"/>
        <v>16</v>
      </c>
      <c r="F5162" s="327" t="str">
        <f ca="1">VLOOKUP(D5162,档案!A:C,3,FALSE)</f>
        <v>湖北开明</v>
      </c>
      <c r="G5162" s="338" t="str">
        <f ca="1">VLOOKUP(D5162,档案!A:B,2,FALSE)</f>
        <v>工行虹桥支行54786</v>
      </c>
      <c r="H5162" s="328">
        <f ca="1" t="shared" si="816"/>
        <v>45734</v>
      </c>
      <c r="I5162" s="344" t="str">
        <f ca="1" t="shared" si="817"/>
        <v>收到武汉农商行转款</v>
      </c>
      <c r="J5162" s="344" t="str">
        <f ca="1" t="shared" si="818"/>
        <v>他行转入或存现</v>
      </c>
      <c r="K5162" s="345">
        <f ca="1" t="shared" si="819"/>
        <v>10000</v>
      </c>
      <c r="L5162" s="345">
        <f ca="1" t="shared" si="820"/>
        <v>0</v>
      </c>
      <c r="M5162" s="345">
        <f ca="1" t="shared" si="821"/>
        <v>19366.81</v>
      </c>
      <c r="N5162" s="345">
        <f ca="1" t="shared" si="822"/>
        <v>0</v>
      </c>
    </row>
    <row r="5163" ht="14.25" hidden="1" spans="1:14">
      <c r="A5163" s="334">
        <f>档案!A5162</f>
        <v>0</v>
      </c>
      <c r="B5163" s="334">
        <f ca="1" t="shared" si="815"/>
        <v>1</v>
      </c>
      <c r="D5163" s="334">
        <f ca="1" t="shared" si="823"/>
        <v>30</v>
      </c>
      <c r="E5163" s="327">
        <f ca="1" t="shared" si="824"/>
        <v>17</v>
      </c>
      <c r="F5163" s="327" t="str">
        <f ca="1">VLOOKUP(D5163,档案!A:C,3,FALSE)</f>
        <v>湖北开明</v>
      </c>
      <c r="G5163" s="338" t="str">
        <f ca="1">VLOOKUP(D5163,档案!A:B,2,FALSE)</f>
        <v>工行虹桥支行54786</v>
      </c>
      <c r="H5163" s="328">
        <f ca="1" t="shared" si="816"/>
        <v>45736</v>
      </c>
      <c r="I5163" s="344" t="str">
        <f ca="1" t="shared" si="817"/>
        <v>还贷款利息</v>
      </c>
      <c r="J5163" s="344" t="str">
        <f ca="1" t="shared" si="818"/>
        <v>还借款及利息</v>
      </c>
      <c r="K5163" s="345">
        <f ca="1" t="shared" si="819"/>
        <v>0</v>
      </c>
      <c r="L5163" s="345">
        <f ca="1" t="shared" si="820"/>
        <v>4025</v>
      </c>
      <c r="M5163" s="345">
        <f ca="1" t="shared" si="821"/>
        <v>15341.81</v>
      </c>
      <c r="N5163" s="345">
        <f ca="1" t="shared" si="822"/>
        <v>0</v>
      </c>
    </row>
    <row r="5164" ht="14.25" hidden="1" spans="1:14">
      <c r="A5164" s="334">
        <f>档案!A5163</f>
        <v>0</v>
      </c>
      <c r="B5164" s="334">
        <f ca="1" t="shared" si="815"/>
        <v>1</v>
      </c>
      <c r="D5164" s="334">
        <f ca="1" t="shared" si="823"/>
        <v>30</v>
      </c>
      <c r="E5164" s="327">
        <f ca="1" t="shared" si="824"/>
        <v>18</v>
      </c>
      <c r="F5164" s="327" t="str">
        <f ca="1">VLOOKUP(D5164,档案!A:C,3,FALSE)</f>
        <v>湖北开明</v>
      </c>
      <c r="G5164" s="338" t="str">
        <f ca="1">VLOOKUP(D5164,档案!A:B,2,FALSE)</f>
        <v>工行虹桥支行54786</v>
      </c>
      <c r="H5164" s="328">
        <f ca="1" t="shared" si="816"/>
        <v>45736</v>
      </c>
      <c r="I5164" s="344" t="str">
        <f ca="1" t="shared" si="817"/>
        <v>还贷款利息</v>
      </c>
      <c r="J5164" s="344" t="str">
        <f ca="1" t="shared" si="818"/>
        <v>还借款及利息</v>
      </c>
      <c r="K5164" s="345">
        <f ca="1" t="shared" si="819"/>
        <v>0</v>
      </c>
      <c r="L5164" s="345">
        <f ca="1" t="shared" si="820"/>
        <v>2683.33</v>
      </c>
      <c r="M5164" s="345">
        <f ca="1" t="shared" si="821"/>
        <v>12658.48</v>
      </c>
      <c r="N5164" s="345">
        <f ca="1" t="shared" si="822"/>
        <v>0</v>
      </c>
    </row>
    <row r="5165" ht="14.25" hidden="1" spans="1:14">
      <c r="A5165" s="334">
        <f>档案!A5164</f>
        <v>0</v>
      </c>
      <c r="B5165" s="334">
        <f ca="1" t="shared" si="815"/>
        <v>1</v>
      </c>
      <c r="D5165" s="334">
        <f ca="1" t="shared" si="823"/>
        <v>30</v>
      </c>
      <c r="E5165" s="327">
        <f ca="1" t="shared" si="824"/>
        <v>19</v>
      </c>
      <c r="F5165" s="327" t="str">
        <f ca="1">VLOOKUP(D5165,档案!A:C,3,FALSE)</f>
        <v>湖北开明</v>
      </c>
      <c r="G5165" s="338" t="str">
        <f ca="1">VLOOKUP(D5165,档案!A:B,2,FALSE)</f>
        <v>工行虹桥支行54786</v>
      </c>
      <c r="H5165" s="328">
        <f ca="1" t="shared" si="816"/>
        <v>45736</v>
      </c>
      <c r="I5165" s="344" t="str">
        <f ca="1" t="shared" si="817"/>
        <v>还贷款利息</v>
      </c>
      <c r="J5165" s="344" t="str">
        <f ca="1" t="shared" si="818"/>
        <v>还借款及利息</v>
      </c>
      <c r="K5165" s="345">
        <f ca="1" t="shared" si="819"/>
        <v>0</v>
      </c>
      <c r="L5165" s="345">
        <f ca="1" t="shared" si="820"/>
        <v>5366.67</v>
      </c>
      <c r="M5165" s="345">
        <f ca="1" t="shared" si="821"/>
        <v>7291.81</v>
      </c>
      <c r="N5165" s="345">
        <f ca="1" t="shared" si="822"/>
        <v>0</v>
      </c>
    </row>
    <row r="5166" ht="14.25" hidden="1" spans="1:14">
      <c r="A5166" s="334">
        <f>档案!A5165</f>
        <v>0</v>
      </c>
      <c r="B5166" s="334">
        <f ca="1" t="shared" si="815"/>
        <v>1</v>
      </c>
      <c r="D5166" s="334">
        <f ca="1" t="shared" si="823"/>
        <v>30</v>
      </c>
      <c r="E5166" s="327">
        <f ca="1" t="shared" si="824"/>
        <v>20</v>
      </c>
      <c r="F5166" s="327" t="str">
        <f ca="1">VLOOKUP(D5166,档案!A:C,3,FALSE)</f>
        <v>湖北开明</v>
      </c>
      <c r="G5166" s="338" t="str">
        <f ca="1">VLOOKUP(D5166,档案!A:B,2,FALSE)</f>
        <v>工行虹桥支行54786</v>
      </c>
      <c r="H5166" s="328">
        <f ca="1" t="shared" si="816"/>
        <v>45736</v>
      </c>
      <c r="I5166" s="344" t="str">
        <f ca="1" t="shared" si="817"/>
        <v>收到银行结息收入</v>
      </c>
      <c r="J5166" s="344" t="str">
        <f ca="1" t="shared" si="818"/>
        <v>其他收款</v>
      </c>
      <c r="K5166" s="345">
        <f ca="1" t="shared" si="819"/>
        <v>2.62</v>
      </c>
      <c r="L5166" s="345">
        <f ca="1" t="shared" si="820"/>
        <v>0</v>
      </c>
      <c r="M5166" s="345">
        <f ca="1" t="shared" si="821"/>
        <v>7294.43</v>
      </c>
      <c r="N5166" s="345">
        <f ca="1" t="shared" si="822"/>
        <v>0</v>
      </c>
    </row>
    <row r="5167" ht="14.25" hidden="1" spans="1:14">
      <c r="A5167" s="334">
        <f>档案!A5166</f>
        <v>0</v>
      </c>
      <c r="B5167" s="334">
        <f ca="1" t="shared" si="815"/>
        <v>1</v>
      </c>
      <c r="D5167" s="334">
        <f ca="1" t="shared" si="823"/>
        <v>30</v>
      </c>
      <c r="E5167" s="327">
        <f ca="1" t="shared" si="824"/>
        <v>21</v>
      </c>
      <c r="F5167" s="327" t="str">
        <f ca="1">VLOOKUP(D5167,档案!A:C,3,FALSE)</f>
        <v>湖北开明</v>
      </c>
      <c r="G5167" s="338" t="str">
        <f ca="1">VLOOKUP(D5167,档案!A:B,2,FALSE)</f>
        <v>工行虹桥支行54786</v>
      </c>
      <c r="H5167" s="328">
        <f ca="1" t="shared" si="816"/>
        <v>45761</v>
      </c>
      <c r="I5167" s="344" t="str">
        <f ca="1" t="shared" si="817"/>
        <v>收到武汉工行转款</v>
      </c>
      <c r="J5167" s="344" t="str">
        <f ca="1" t="shared" si="818"/>
        <v>他行转入或存现</v>
      </c>
      <c r="K5167" s="345">
        <f ca="1" t="shared" si="819"/>
        <v>600000</v>
      </c>
      <c r="L5167" s="345">
        <f ca="1" t="shared" si="820"/>
        <v>0</v>
      </c>
      <c r="M5167" s="345">
        <f ca="1" t="shared" si="821"/>
        <v>607294.43</v>
      </c>
      <c r="N5167" s="345">
        <f ca="1" t="shared" si="822"/>
        <v>0</v>
      </c>
    </row>
    <row r="5168" ht="14.25" hidden="1" spans="1:14">
      <c r="A5168" s="334">
        <f>档案!A5167</f>
        <v>0</v>
      </c>
      <c r="B5168" s="334">
        <f ca="1" t="shared" si="815"/>
        <v>1</v>
      </c>
      <c r="D5168" s="334">
        <f ca="1" t="shared" si="823"/>
        <v>30</v>
      </c>
      <c r="E5168" s="327">
        <f ca="1" t="shared" si="824"/>
        <v>22</v>
      </c>
      <c r="F5168" s="327" t="str">
        <f ca="1">VLOOKUP(D5168,档案!A:C,3,FALSE)</f>
        <v>湖北开明</v>
      </c>
      <c r="G5168" s="338" t="str">
        <f ca="1">VLOOKUP(D5168,档案!A:B,2,FALSE)</f>
        <v>工行虹桥支行54786</v>
      </c>
      <c r="H5168" s="328">
        <f ca="1" t="shared" si="816"/>
        <v>45761</v>
      </c>
      <c r="I5168" s="344" t="str">
        <f ca="1" t="shared" si="817"/>
        <v>收到武汉工行转款</v>
      </c>
      <c r="J5168" s="344" t="str">
        <f ca="1" t="shared" si="818"/>
        <v>他行转入或存现</v>
      </c>
      <c r="K5168" s="345">
        <f ca="1" t="shared" si="819"/>
        <v>400000</v>
      </c>
      <c r="L5168" s="345">
        <f ca="1" t="shared" si="820"/>
        <v>0</v>
      </c>
      <c r="M5168" s="345">
        <f ca="1" t="shared" si="821"/>
        <v>1007294.43</v>
      </c>
      <c r="N5168" s="345">
        <f ca="1" t="shared" si="822"/>
        <v>0</v>
      </c>
    </row>
    <row r="5169" ht="14.25" hidden="1" spans="1:14">
      <c r="A5169" s="334">
        <f>档案!A5168</f>
        <v>0</v>
      </c>
      <c r="B5169" s="334">
        <f ca="1" t="shared" si="815"/>
        <v>1</v>
      </c>
      <c r="D5169" s="334">
        <f ca="1" t="shared" si="823"/>
        <v>30</v>
      </c>
      <c r="E5169" s="327">
        <f ca="1" t="shared" si="824"/>
        <v>23</v>
      </c>
      <c r="F5169" s="327" t="str">
        <f ca="1">VLOOKUP(D5169,档案!A:C,3,FALSE)</f>
        <v>湖北开明</v>
      </c>
      <c r="G5169" s="338" t="str">
        <f ca="1">VLOOKUP(D5169,档案!A:B,2,FALSE)</f>
        <v>工行虹桥支行54786</v>
      </c>
      <c r="H5169" s="328">
        <f ca="1" t="shared" si="816"/>
        <v>45761</v>
      </c>
      <c r="I5169" s="344" t="str">
        <f ca="1" t="shared" si="817"/>
        <v>还工行贷款本金</v>
      </c>
      <c r="J5169" s="344" t="str">
        <f ca="1" t="shared" si="818"/>
        <v>还借款及利息</v>
      </c>
      <c r="K5169" s="345">
        <f ca="1" t="shared" si="819"/>
        <v>0</v>
      </c>
      <c r="L5169" s="345">
        <f ca="1" t="shared" si="820"/>
        <v>1000000</v>
      </c>
      <c r="M5169" s="345">
        <f ca="1" t="shared" si="821"/>
        <v>7294.43000000005</v>
      </c>
      <c r="N5169" s="345">
        <f ca="1" t="shared" si="822"/>
        <v>0</v>
      </c>
    </row>
    <row r="5170" ht="14.25" hidden="1" spans="1:14">
      <c r="A5170" s="334">
        <f>档案!A5169</f>
        <v>0</v>
      </c>
      <c r="B5170" s="334">
        <f ca="1" t="shared" si="815"/>
        <v>1</v>
      </c>
      <c r="D5170" s="334">
        <f ca="1" t="shared" si="823"/>
        <v>30</v>
      </c>
      <c r="E5170" s="327">
        <f ca="1" t="shared" si="824"/>
        <v>24</v>
      </c>
      <c r="F5170" s="327" t="str">
        <f ca="1">VLOOKUP(D5170,档案!A:C,3,FALSE)</f>
        <v>湖北开明</v>
      </c>
      <c r="G5170" s="338" t="str">
        <f ca="1">VLOOKUP(D5170,档案!A:B,2,FALSE)</f>
        <v>工行虹桥支行54786</v>
      </c>
      <c r="H5170" s="328">
        <f ca="1" t="shared" si="816"/>
        <v>45761</v>
      </c>
      <c r="I5170" s="344" t="str">
        <f ca="1" t="shared" si="817"/>
        <v>还贷款利息</v>
      </c>
      <c r="J5170" s="344" t="str">
        <f ca="1" t="shared" si="818"/>
        <v>还借款及利息</v>
      </c>
      <c r="K5170" s="345">
        <f ca="1" t="shared" si="819"/>
        <v>0</v>
      </c>
      <c r="L5170" s="345">
        <f ca="1" t="shared" si="820"/>
        <v>2300</v>
      </c>
      <c r="M5170" s="345">
        <f ca="1" t="shared" si="821"/>
        <v>4994.43000000005</v>
      </c>
      <c r="N5170" s="345">
        <f ca="1" t="shared" si="822"/>
        <v>0</v>
      </c>
    </row>
    <row r="5171" ht="14.25" hidden="1" spans="1:14">
      <c r="A5171" s="334">
        <f>档案!A5170</f>
        <v>0</v>
      </c>
      <c r="B5171" s="334">
        <f ca="1" t="shared" si="815"/>
        <v>1</v>
      </c>
      <c r="D5171" s="334">
        <f ca="1" t="shared" si="823"/>
        <v>30</v>
      </c>
      <c r="E5171" s="327">
        <f ca="1" t="shared" si="824"/>
        <v>25</v>
      </c>
      <c r="F5171" s="327" t="str">
        <f ca="1">VLOOKUP(D5171,档案!A:C,3,FALSE)</f>
        <v>湖北开明</v>
      </c>
      <c r="G5171" s="338" t="str">
        <f ca="1">VLOOKUP(D5171,档案!A:B,2,FALSE)</f>
        <v>工行虹桥支行54786</v>
      </c>
      <c r="H5171" s="328">
        <f ca="1" t="shared" si="816"/>
        <v>45765</v>
      </c>
      <c r="I5171" s="344" t="str">
        <f ca="1" t="shared" si="817"/>
        <v>收到湖北中行转款</v>
      </c>
      <c r="J5171" s="344" t="str">
        <f ca="1" t="shared" si="818"/>
        <v>他行转入或存现</v>
      </c>
      <c r="K5171" s="345">
        <f ca="1" t="shared" si="819"/>
        <v>15000</v>
      </c>
      <c r="L5171" s="345">
        <f ca="1" t="shared" si="820"/>
        <v>0</v>
      </c>
      <c r="M5171" s="345">
        <f ca="1" t="shared" si="821"/>
        <v>19994.4300000001</v>
      </c>
      <c r="N5171" s="345">
        <f ca="1" t="shared" si="822"/>
        <v>0</v>
      </c>
    </row>
    <row r="5172" ht="14.25" hidden="1" spans="1:14">
      <c r="A5172" s="334">
        <f>档案!A5171</f>
        <v>0</v>
      </c>
      <c r="B5172" s="334">
        <f ca="1" t="shared" si="815"/>
        <v>1</v>
      </c>
      <c r="D5172" s="334">
        <f ca="1" t="shared" si="823"/>
        <v>30</v>
      </c>
      <c r="E5172" s="327">
        <f ca="1" t="shared" si="824"/>
        <v>26</v>
      </c>
      <c r="F5172" s="327" t="str">
        <f ca="1">VLOOKUP(D5172,档案!A:C,3,FALSE)</f>
        <v>湖北开明</v>
      </c>
      <c r="G5172" s="338" t="str">
        <f ca="1">VLOOKUP(D5172,档案!A:B,2,FALSE)</f>
        <v>工行虹桥支行54786</v>
      </c>
      <c r="H5172" s="328">
        <f ca="1" t="shared" si="816"/>
        <v>45768</v>
      </c>
      <c r="I5172" s="344" t="str">
        <f ca="1" t="shared" si="817"/>
        <v>还贷款利息</v>
      </c>
      <c r="J5172" s="344" t="str">
        <f ca="1" t="shared" si="818"/>
        <v>还借款及利息</v>
      </c>
      <c r="K5172" s="345">
        <f ca="1" t="shared" si="819"/>
        <v>0</v>
      </c>
      <c r="L5172" s="345">
        <f ca="1" t="shared" si="820"/>
        <v>4456.25</v>
      </c>
      <c r="M5172" s="345">
        <f ca="1" t="shared" si="821"/>
        <v>15538.1800000001</v>
      </c>
      <c r="N5172" s="345">
        <f ca="1" t="shared" si="822"/>
        <v>0</v>
      </c>
    </row>
    <row r="5173" ht="14.25" hidden="1" spans="1:14">
      <c r="A5173" s="334">
        <f>档案!A5172</f>
        <v>0</v>
      </c>
      <c r="B5173" s="334">
        <f ca="1" t="shared" si="815"/>
        <v>1</v>
      </c>
      <c r="D5173" s="334">
        <f ca="1" t="shared" si="823"/>
        <v>30</v>
      </c>
      <c r="E5173" s="327">
        <f ca="1" t="shared" si="824"/>
        <v>27</v>
      </c>
      <c r="F5173" s="327" t="str">
        <f ca="1">VLOOKUP(D5173,档案!A:C,3,FALSE)</f>
        <v>湖北开明</v>
      </c>
      <c r="G5173" s="338" t="str">
        <f ca="1">VLOOKUP(D5173,档案!A:B,2,FALSE)</f>
        <v>工行虹桥支行54786</v>
      </c>
      <c r="H5173" s="328">
        <f ca="1" t="shared" si="816"/>
        <v>45768</v>
      </c>
      <c r="I5173" s="344" t="str">
        <f ca="1" t="shared" si="817"/>
        <v>还贷款利息</v>
      </c>
      <c r="J5173" s="344" t="str">
        <f ca="1" t="shared" si="818"/>
        <v>还借款及利息</v>
      </c>
      <c r="K5173" s="345">
        <f ca="1" t="shared" si="819"/>
        <v>0</v>
      </c>
      <c r="L5173" s="345">
        <f ca="1" t="shared" si="820"/>
        <v>5941.67</v>
      </c>
      <c r="M5173" s="345">
        <f ca="1" t="shared" si="821"/>
        <v>9596.51000000005</v>
      </c>
      <c r="N5173" s="345">
        <f ca="1" t="shared" si="822"/>
        <v>0</v>
      </c>
    </row>
    <row r="5174" ht="14.25" hidden="1" spans="1:14">
      <c r="A5174" s="334">
        <f>档案!A5173</f>
        <v>0</v>
      </c>
      <c r="B5174" s="334">
        <f ca="1" t="shared" si="815"/>
        <v>1</v>
      </c>
      <c r="D5174" s="334">
        <f ca="1" t="shared" si="823"/>
        <v>30</v>
      </c>
      <c r="E5174" s="327">
        <f ca="1" t="shared" si="824"/>
        <v>28</v>
      </c>
      <c r="F5174" s="327" t="str">
        <f ca="1">VLOOKUP(D5174,档案!A:C,3,FALSE)</f>
        <v>湖北开明</v>
      </c>
      <c r="G5174" s="338" t="str">
        <f ca="1">VLOOKUP(D5174,档案!A:B,2,FALSE)</f>
        <v>工行虹桥支行54786</v>
      </c>
      <c r="H5174" s="328">
        <f ca="1" t="shared" si="816"/>
        <v>45771</v>
      </c>
      <c r="I5174" s="344" t="str">
        <f ca="1" t="shared" si="817"/>
        <v>收到武汉农商行转款</v>
      </c>
      <c r="J5174" s="344" t="str">
        <f ca="1" t="shared" si="818"/>
        <v>他行转入或存现</v>
      </c>
      <c r="K5174" s="345">
        <f ca="1" t="shared" si="819"/>
        <v>1000000</v>
      </c>
      <c r="L5174" s="345">
        <f ca="1" t="shared" si="820"/>
        <v>0</v>
      </c>
      <c r="M5174" s="345">
        <f ca="1" t="shared" si="821"/>
        <v>1009596.51</v>
      </c>
      <c r="N5174" s="345">
        <f ca="1" t="shared" si="822"/>
        <v>0</v>
      </c>
    </row>
    <row r="5175" ht="14.25" hidden="1" spans="1:14">
      <c r="A5175" s="334">
        <f>档案!A5174</f>
        <v>0</v>
      </c>
      <c r="B5175" s="334">
        <f ca="1" t="shared" si="815"/>
        <v>1</v>
      </c>
      <c r="D5175" s="334">
        <f ca="1" t="shared" si="823"/>
        <v>30</v>
      </c>
      <c r="E5175" s="327">
        <f ca="1" t="shared" si="824"/>
        <v>29</v>
      </c>
      <c r="F5175" s="327" t="str">
        <f ca="1">VLOOKUP(D5175,档案!A:C,3,FALSE)</f>
        <v>湖北开明</v>
      </c>
      <c r="G5175" s="338" t="str">
        <f ca="1">VLOOKUP(D5175,档案!A:B,2,FALSE)</f>
        <v>工行虹桥支行54786</v>
      </c>
      <c r="H5175" s="328">
        <f ca="1" t="shared" si="816"/>
        <v>45771</v>
      </c>
      <c r="I5175" s="344" t="str">
        <f ca="1" t="shared" si="817"/>
        <v>收到湖北中行转款</v>
      </c>
      <c r="J5175" s="344" t="str">
        <f ca="1" t="shared" si="818"/>
        <v>他行转入或存现</v>
      </c>
      <c r="K5175" s="345">
        <f ca="1" t="shared" si="819"/>
        <v>400000</v>
      </c>
      <c r="L5175" s="345">
        <f ca="1" t="shared" si="820"/>
        <v>0</v>
      </c>
      <c r="M5175" s="345">
        <f ca="1" t="shared" si="821"/>
        <v>1409596.51</v>
      </c>
      <c r="N5175" s="345">
        <f ca="1" t="shared" si="822"/>
        <v>0</v>
      </c>
    </row>
    <row r="5176" ht="14.25" hidden="1" spans="1:14">
      <c r="A5176" s="334">
        <f>档案!A5175</f>
        <v>0</v>
      </c>
      <c r="B5176" s="334">
        <f ca="1" t="shared" si="815"/>
        <v>1</v>
      </c>
      <c r="D5176" s="334">
        <f ca="1" t="shared" si="823"/>
        <v>30</v>
      </c>
      <c r="E5176" s="327">
        <f ca="1" t="shared" si="824"/>
        <v>30</v>
      </c>
      <c r="F5176" s="327" t="str">
        <f ca="1">VLOOKUP(D5176,档案!A:C,3,FALSE)</f>
        <v>湖北开明</v>
      </c>
      <c r="G5176" s="338" t="str">
        <f ca="1">VLOOKUP(D5176,档案!A:B,2,FALSE)</f>
        <v>工行虹桥支行54786</v>
      </c>
      <c r="H5176" s="328">
        <f ca="1" t="shared" si="816"/>
        <v>45771</v>
      </c>
      <c r="I5176" s="344" t="str">
        <f ca="1" t="shared" si="817"/>
        <v>收到湖北邮政转款</v>
      </c>
      <c r="J5176" s="344" t="str">
        <f ca="1" t="shared" si="818"/>
        <v>他行转入或存现</v>
      </c>
      <c r="K5176" s="345">
        <f ca="1" t="shared" si="819"/>
        <v>100000</v>
      </c>
      <c r="L5176" s="345">
        <f ca="1" t="shared" si="820"/>
        <v>0</v>
      </c>
      <c r="M5176" s="345">
        <f ca="1" t="shared" si="821"/>
        <v>1509596.51</v>
      </c>
      <c r="N5176" s="345">
        <f ca="1" t="shared" si="822"/>
        <v>0</v>
      </c>
    </row>
    <row r="5177" ht="14.25" hidden="1" spans="1:14">
      <c r="A5177" s="334">
        <f>档案!A5176</f>
        <v>0</v>
      </c>
      <c r="B5177" s="334">
        <f ca="1" t="shared" si="815"/>
        <v>1</v>
      </c>
      <c r="D5177" s="334">
        <f ca="1" t="shared" si="823"/>
        <v>30</v>
      </c>
      <c r="E5177" s="327">
        <f ca="1" t="shared" si="824"/>
        <v>31</v>
      </c>
      <c r="F5177" s="327" t="str">
        <f ca="1">VLOOKUP(D5177,档案!A:C,3,FALSE)</f>
        <v>湖北开明</v>
      </c>
      <c r="G5177" s="338" t="str">
        <f ca="1">VLOOKUP(D5177,档案!A:B,2,FALSE)</f>
        <v>工行虹桥支行54786</v>
      </c>
      <c r="H5177" s="328">
        <f ca="1" t="shared" si="816"/>
        <v>45771</v>
      </c>
      <c r="I5177" s="344" t="str">
        <f ca="1" t="shared" si="817"/>
        <v>收到湖北邮政转款</v>
      </c>
      <c r="J5177" s="344" t="str">
        <f ca="1" t="shared" si="818"/>
        <v>他行转入或存现</v>
      </c>
      <c r="K5177" s="345">
        <f ca="1" t="shared" si="819"/>
        <v>10000</v>
      </c>
      <c r="L5177" s="345">
        <f ca="1" t="shared" si="820"/>
        <v>0</v>
      </c>
      <c r="M5177" s="345">
        <f ca="1" t="shared" si="821"/>
        <v>1519596.51</v>
      </c>
      <c r="N5177" s="345">
        <f ca="1" t="shared" si="822"/>
        <v>0</v>
      </c>
    </row>
    <row r="5178" ht="14.25" hidden="1" spans="1:14">
      <c r="A5178" s="334">
        <f>档案!A5177</f>
        <v>0</v>
      </c>
      <c r="B5178" s="334">
        <f ca="1" t="shared" si="815"/>
        <v>1</v>
      </c>
      <c r="D5178" s="334">
        <f ca="1" t="shared" si="823"/>
        <v>30</v>
      </c>
      <c r="E5178" s="327">
        <f ca="1" t="shared" si="824"/>
        <v>32</v>
      </c>
      <c r="F5178" s="327" t="str">
        <f ca="1">VLOOKUP(D5178,档案!A:C,3,FALSE)</f>
        <v>湖北开明</v>
      </c>
      <c r="G5178" s="338" t="str">
        <f ca="1">VLOOKUP(D5178,档案!A:B,2,FALSE)</f>
        <v>工行虹桥支行54786</v>
      </c>
      <c r="H5178" s="328">
        <f ca="1" t="shared" si="816"/>
        <v>45771</v>
      </c>
      <c r="I5178" s="344" t="str">
        <f ca="1" t="shared" si="817"/>
        <v>还工行贷款本金</v>
      </c>
      <c r="J5178" s="344" t="str">
        <f ca="1" t="shared" si="818"/>
        <v>还借款及利息</v>
      </c>
      <c r="K5178" s="345">
        <f ca="1" t="shared" si="819"/>
        <v>0</v>
      </c>
      <c r="L5178" s="345">
        <f ca="1" t="shared" si="820"/>
        <v>1500000</v>
      </c>
      <c r="M5178" s="345">
        <f ca="1" t="shared" si="821"/>
        <v>19596.51</v>
      </c>
      <c r="N5178" s="345">
        <f ca="1" t="shared" si="822"/>
        <v>0</v>
      </c>
    </row>
    <row r="5179" ht="14.25" hidden="1" spans="1:14">
      <c r="A5179" s="334">
        <f>档案!A5178</f>
        <v>0</v>
      </c>
      <c r="B5179" s="334">
        <f ca="1" t="shared" si="815"/>
        <v>1</v>
      </c>
      <c r="D5179" s="334">
        <f ca="1" t="shared" si="823"/>
        <v>30</v>
      </c>
      <c r="E5179" s="327">
        <f ca="1" t="shared" si="824"/>
        <v>33</v>
      </c>
      <c r="F5179" s="327" t="str">
        <f ca="1">VLOOKUP(D5179,档案!A:C,3,FALSE)</f>
        <v>湖北开明</v>
      </c>
      <c r="G5179" s="338" t="str">
        <f ca="1">VLOOKUP(D5179,档案!A:B,2,FALSE)</f>
        <v>工行虹桥支行54786</v>
      </c>
      <c r="H5179" s="328">
        <f ca="1" t="shared" si="816"/>
        <v>45771</v>
      </c>
      <c r="I5179" s="344" t="str">
        <f ca="1" t="shared" si="817"/>
        <v>还工行贷款利息</v>
      </c>
      <c r="J5179" s="344" t="str">
        <f ca="1" t="shared" si="818"/>
        <v>还借款及利息</v>
      </c>
      <c r="K5179" s="345">
        <f ca="1" t="shared" si="819"/>
        <v>0</v>
      </c>
      <c r="L5179" s="345">
        <f ca="1" t="shared" si="820"/>
        <v>431.25</v>
      </c>
      <c r="M5179" s="345">
        <f ca="1" t="shared" si="821"/>
        <v>19165.26</v>
      </c>
      <c r="N5179" s="345">
        <f ca="1" t="shared" si="822"/>
        <v>0</v>
      </c>
    </row>
    <row r="5180" ht="14.25" hidden="1" spans="1:14">
      <c r="A5180" s="334">
        <f>档案!A5179</f>
        <v>0</v>
      </c>
      <c r="B5180" s="334">
        <f ca="1" t="shared" si="815"/>
        <v>1</v>
      </c>
      <c r="D5180" s="334">
        <f ca="1" t="shared" si="823"/>
        <v>30</v>
      </c>
      <c r="E5180" s="327">
        <f ca="1" t="shared" si="824"/>
        <v>34</v>
      </c>
      <c r="F5180" s="327" t="str">
        <f ca="1">VLOOKUP(D5180,档案!A:C,3,FALSE)</f>
        <v>湖北开明</v>
      </c>
      <c r="G5180" s="338" t="str">
        <f ca="1">VLOOKUP(D5180,档案!A:B,2,FALSE)</f>
        <v>工行虹桥支行54786</v>
      </c>
      <c r="H5180" s="328">
        <f ca="1" t="shared" si="816"/>
        <v>45771</v>
      </c>
      <c r="I5180" s="344" t="str">
        <f ca="1" t="shared" si="817"/>
        <v>转湖北工行西山</v>
      </c>
      <c r="J5180" s="344" t="str">
        <f ca="1" t="shared" si="818"/>
        <v>转出他行或提现</v>
      </c>
      <c r="K5180" s="345">
        <f ca="1" t="shared" si="819"/>
        <v>0</v>
      </c>
      <c r="L5180" s="345">
        <f ca="1" t="shared" si="820"/>
        <v>19000</v>
      </c>
      <c r="M5180" s="345">
        <f ca="1" t="shared" si="821"/>
        <v>165.260000000009</v>
      </c>
      <c r="N5180" s="345">
        <f ca="1" t="shared" si="822"/>
        <v>0</v>
      </c>
    </row>
    <row r="5181" ht="14.25" hidden="1" spans="1:14">
      <c r="A5181" s="334">
        <f>档案!A5180</f>
        <v>0</v>
      </c>
      <c r="B5181" s="334">
        <f ca="1" t="shared" si="815"/>
        <v>1</v>
      </c>
      <c r="D5181" s="334">
        <f ca="1" t="shared" si="823"/>
        <v>30</v>
      </c>
      <c r="E5181" s="327">
        <f ca="1" t="shared" si="824"/>
        <v>35</v>
      </c>
      <c r="F5181" s="327" t="str">
        <f ca="1">VLOOKUP(D5181,档案!A:C,3,FALSE)</f>
        <v>湖北开明</v>
      </c>
      <c r="G5181" s="338" t="str">
        <f ca="1">VLOOKUP(D5181,档案!A:B,2,FALSE)</f>
        <v>工行虹桥支行54786</v>
      </c>
      <c r="H5181" s="328">
        <f ca="1" t="shared" si="816"/>
        <v>45776</v>
      </c>
      <c r="I5181" s="344" t="str">
        <f ca="1" t="shared" si="817"/>
        <v>收到湖北中行转款</v>
      </c>
      <c r="J5181" s="344" t="str">
        <f ca="1" t="shared" si="818"/>
        <v>他行转入或存现</v>
      </c>
      <c r="K5181" s="345">
        <f ca="1" t="shared" si="819"/>
        <v>1000000</v>
      </c>
      <c r="L5181" s="345">
        <f ca="1" t="shared" si="820"/>
        <v>0</v>
      </c>
      <c r="M5181" s="345">
        <f ca="1" t="shared" si="821"/>
        <v>1000165.26</v>
      </c>
      <c r="N5181" s="345">
        <f ca="1" t="shared" si="822"/>
        <v>0</v>
      </c>
    </row>
    <row r="5182" ht="14.25" hidden="1" spans="1:14">
      <c r="A5182" s="334">
        <f>档案!A5181</f>
        <v>0</v>
      </c>
      <c r="B5182" s="334">
        <f ca="1" t="shared" si="815"/>
        <v>1</v>
      </c>
      <c r="D5182" s="334">
        <f ca="1" t="shared" si="823"/>
        <v>30</v>
      </c>
      <c r="E5182" s="327">
        <f ca="1" t="shared" si="824"/>
        <v>36</v>
      </c>
      <c r="F5182" s="327" t="str">
        <f ca="1">VLOOKUP(D5182,档案!A:C,3,FALSE)</f>
        <v>湖北开明</v>
      </c>
      <c r="G5182" s="338" t="str">
        <f ca="1">VLOOKUP(D5182,档案!A:B,2,FALSE)</f>
        <v>工行虹桥支行54786</v>
      </c>
      <c r="H5182" s="328">
        <f ca="1" t="shared" si="816"/>
        <v>45776</v>
      </c>
      <c r="I5182" s="344" t="str">
        <f ca="1" t="shared" si="817"/>
        <v>收到武汉信茂转款</v>
      </c>
      <c r="J5182" s="344" t="str">
        <f ca="1" t="shared" si="818"/>
        <v>他行转入或存现</v>
      </c>
      <c r="K5182" s="345">
        <f ca="1" t="shared" si="819"/>
        <v>28000</v>
      </c>
      <c r="L5182" s="345">
        <f ca="1" t="shared" si="820"/>
        <v>0</v>
      </c>
      <c r="M5182" s="345">
        <f ca="1" t="shared" si="821"/>
        <v>1028165.26</v>
      </c>
      <c r="N5182" s="345">
        <f ca="1" t="shared" si="822"/>
        <v>0</v>
      </c>
    </row>
    <row r="5183" ht="14.25" hidden="1" spans="1:14">
      <c r="A5183" s="334">
        <f>档案!A5182</f>
        <v>0</v>
      </c>
      <c r="B5183" s="334">
        <f ca="1" t="shared" si="815"/>
        <v>1</v>
      </c>
      <c r="D5183" s="334">
        <f ca="1" t="shared" si="823"/>
        <v>30</v>
      </c>
      <c r="E5183" s="327">
        <f ca="1" t="shared" si="824"/>
        <v>37</v>
      </c>
      <c r="F5183" s="327" t="str">
        <f ca="1">VLOOKUP(D5183,档案!A:C,3,FALSE)</f>
        <v>湖北开明</v>
      </c>
      <c r="G5183" s="338" t="str">
        <f ca="1">VLOOKUP(D5183,档案!A:B,2,FALSE)</f>
        <v>工行虹桥支行54786</v>
      </c>
      <c r="H5183" s="328">
        <f ca="1" t="shared" si="816"/>
        <v>45776</v>
      </c>
      <c r="I5183" s="344" t="str">
        <f ca="1" t="shared" si="817"/>
        <v>还工行贷款本金</v>
      </c>
      <c r="J5183" s="344" t="str">
        <f ca="1" t="shared" si="818"/>
        <v>还借款及利息</v>
      </c>
      <c r="K5183" s="345">
        <f ca="1" t="shared" si="819"/>
        <v>0</v>
      </c>
      <c r="L5183" s="345">
        <f ca="1" t="shared" si="820"/>
        <v>1000000</v>
      </c>
      <c r="M5183" s="345">
        <f ca="1" t="shared" si="821"/>
        <v>28165.26</v>
      </c>
      <c r="N5183" s="345">
        <f ca="1" t="shared" si="822"/>
        <v>0</v>
      </c>
    </row>
    <row r="5184" ht="14.25" hidden="1" spans="1:14">
      <c r="A5184" s="334">
        <f>档案!A5183</f>
        <v>0</v>
      </c>
      <c r="B5184" s="334">
        <f ca="1" t="shared" si="815"/>
        <v>1</v>
      </c>
      <c r="D5184" s="334">
        <f ca="1" t="shared" si="823"/>
        <v>30</v>
      </c>
      <c r="E5184" s="327">
        <f ca="1" t="shared" si="824"/>
        <v>38</v>
      </c>
      <c r="F5184" s="327" t="str">
        <f ca="1">VLOOKUP(D5184,档案!A:C,3,FALSE)</f>
        <v>湖北开明</v>
      </c>
      <c r="G5184" s="338" t="str">
        <f ca="1">VLOOKUP(D5184,档案!A:B,2,FALSE)</f>
        <v>工行虹桥支行54786</v>
      </c>
      <c r="H5184" s="328">
        <f ca="1" t="shared" si="816"/>
        <v>45777</v>
      </c>
      <c r="I5184" s="344" t="str">
        <f ca="1" t="shared" si="817"/>
        <v>转湖北邮政</v>
      </c>
      <c r="J5184" s="344" t="str">
        <f ca="1" t="shared" si="818"/>
        <v>转出他行或提现</v>
      </c>
      <c r="K5184" s="345">
        <f ca="1" t="shared" si="819"/>
        <v>0</v>
      </c>
      <c r="L5184" s="345">
        <f ca="1" t="shared" si="820"/>
        <v>20000</v>
      </c>
      <c r="M5184" s="345">
        <f ca="1" t="shared" si="821"/>
        <v>8165.26000000001</v>
      </c>
      <c r="N5184" s="345">
        <f ca="1" t="shared" si="822"/>
        <v>0</v>
      </c>
    </row>
    <row r="5185" ht="14.25" hidden="1" spans="1:14">
      <c r="A5185" s="334">
        <f>档案!A5184</f>
        <v>0</v>
      </c>
      <c r="B5185" s="334">
        <f ca="1" t="shared" si="815"/>
        <v>1</v>
      </c>
      <c r="D5185" s="334">
        <f ca="1" t="shared" si="823"/>
        <v>30</v>
      </c>
      <c r="E5185" s="327">
        <f ca="1" t="shared" si="824"/>
        <v>39</v>
      </c>
      <c r="F5185" s="327" t="str">
        <f ca="1">VLOOKUP(D5185,档案!A:C,3,FALSE)</f>
        <v>湖北开明</v>
      </c>
      <c r="G5185" s="338" t="str">
        <f ca="1">VLOOKUP(D5185,档案!A:B,2,FALSE)</f>
        <v>工行虹桥支行54786</v>
      </c>
      <c r="H5185" s="328">
        <f ca="1" t="shared" si="816"/>
        <v>45777</v>
      </c>
      <c r="I5185" s="344" t="str">
        <f ca="1" t="shared" si="817"/>
        <v>收到湖北中行转款</v>
      </c>
      <c r="J5185" s="344" t="str">
        <f ca="1" t="shared" si="818"/>
        <v>他行转入或存现</v>
      </c>
      <c r="K5185" s="345">
        <f ca="1" t="shared" si="819"/>
        <v>300000</v>
      </c>
      <c r="L5185" s="345">
        <f ca="1" t="shared" si="820"/>
        <v>0</v>
      </c>
      <c r="M5185" s="345">
        <f ca="1" t="shared" si="821"/>
        <v>308165.26</v>
      </c>
      <c r="N5185" s="345">
        <f ca="1" t="shared" si="822"/>
        <v>0</v>
      </c>
    </row>
    <row r="5186" ht="14.25" hidden="1" spans="1:14">
      <c r="A5186" s="334">
        <f>档案!A5185</f>
        <v>0</v>
      </c>
      <c r="B5186" s="334">
        <f ca="1" t="shared" si="815"/>
        <v>1</v>
      </c>
      <c r="D5186" s="334">
        <f ca="1" t="shared" si="823"/>
        <v>30</v>
      </c>
      <c r="E5186" s="327">
        <f ca="1" t="shared" si="824"/>
        <v>40</v>
      </c>
      <c r="F5186" s="327" t="str">
        <f ca="1">VLOOKUP(D5186,档案!A:C,3,FALSE)</f>
        <v>湖北开明</v>
      </c>
      <c r="G5186" s="338" t="str">
        <f ca="1">VLOOKUP(D5186,档案!A:B,2,FALSE)</f>
        <v>工行虹桥支行54786</v>
      </c>
      <c r="H5186" s="328">
        <f ca="1" t="shared" si="816"/>
        <v>45777</v>
      </c>
      <c r="I5186" s="344" t="str">
        <f ca="1" t="shared" si="817"/>
        <v>还工行贷款本金</v>
      </c>
      <c r="J5186" s="344" t="str">
        <f ca="1" t="shared" si="818"/>
        <v>还借款及利息</v>
      </c>
      <c r="K5186" s="345">
        <f ca="1" t="shared" si="819"/>
        <v>0</v>
      </c>
      <c r="L5186" s="345">
        <f ca="1" t="shared" si="820"/>
        <v>300000</v>
      </c>
      <c r="M5186" s="345">
        <f ca="1" t="shared" si="821"/>
        <v>8165.26000000001</v>
      </c>
      <c r="N5186" s="345">
        <f ca="1" t="shared" si="822"/>
        <v>0</v>
      </c>
    </row>
    <row r="5187" ht="14.25" hidden="1" spans="1:14">
      <c r="A5187" s="334">
        <f>档案!A5186</f>
        <v>0</v>
      </c>
      <c r="B5187" s="334">
        <f ca="1" t="shared" ref="B5187:B5250" si="825">COUNTA(INDIRECT("'"&amp;A5187&amp;"'!a:a"))</f>
        <v>1</v>
      </c>
      <c r="D5187" s="334">
        <f ca="1" t="shared" si="823"/>
        <v>30</v>
      </c>
      <c r="E5187" s="327">
        <f ca="1" t="shared" si="824"/>
        <v>41</v>
      </c>
      <c r="F5187" s="327" t="str">
        <f ca="1">VLOOKUP(D5187,档案!A:C,3,FALSE)</f>
        <v>湖北开明</v>
      </c>
      <c r="G5187" s="338" t="str">
        <f ca="1">VLOOKUP(D5187,档案!A:B,2,FALSE)</f>
        <v>工行虹桥支行54786</v>
      </c>
      <c r="H5187" s="328">
        <f ca="1" t="shared" ref="H5187:H5250" si="826">INDEX(INDIRECT("'"&amp;$D5187&amp;"'!A:g"),$E5187,COLUMN()-7)</f>
        <v>45777</v>
      </c>
      <c r="I5187" s="344" t="str">
        <f ca="1" t="shared" ref="I5187:I5250" si="827">INDEX(INDIRECT("'"&amp;$D5187&amp;"'!A:g"),$E5187,COLUMN()-7)</f>
        <v>手续费</v>
      </c>
      <c r="J5187" s="344" t="str">
        <f ca="1" t="shared" ref="J5187:J5250" si="828">INDEX(INDIRECT("'"&amp;$D5187&amp;"'!A:g"),$E5187,COLUMN()-7)</f>
        <v>付日常费用</v>
      </c>
      <c r="K5187" s="345">
        <f ca="1" t="shared" ref="K5187:K5250" si="829">INDEX(INDIRECT("'"&amp;$D5187&amp;"'!A:g"),$E5187,COLUMN()-7)</f>
        <v>0</v>
      </c>
      <c r="L5187" s="345">
        <f ca="1" t="shared" ref="L5187:L5250" si="830">INDEX(INDIRECT("'"&amp;$D5187&amp;"'!A:g"),$E5187,COLUMN()-7)</f>
        <v>9</v>
      </c>
      <c r="M5187" s="345">
        <f ca="1" t="shared" ref="M5187:M5250" si="831">INDEX(INDIRECT("'"&amp;$D5187&amp;"'!A:g"),$E5187,COLUMN()-7)</f>
        <v>8156.26000000001</v>
      </c>
      <c r="N5187" s="345">
        <f ca="1" t="shared" ref="N5187:N5250" si="832">INDEX(INDIRECT("'"&amp;$D5187&amp;"'!A:g"),$E5187,COLUMN()-7)</f>
        <v>0</v>
      </c>
    </row>
    <row r="5188" ht="14.25" hidden="1" spans="1:14">
      <c r="A5188" s="334">
        <f>档案!A5187</f>
        <v>0</v>
      </c>
      <c r="B5188" s="334">
        <f ca="1" t="shared" si="825"/>
        <v>1</v>
      </c>
      <c r="D5188" s="334">
        <f ca="1" t="shared" ref="D5188:D5251" si="833">IF(E5187&gt;=VLOOKUP(D5187,A:B,2,FALSE),D5187+1,D5187)</f>
        <v>30</v>
      </c>
      <c r="E5188" s="327">
        <f ca="1" t="shared" ref="E5188:E5251" si="834">IF(E5187&gt;=VLOOKUP(D5187,A:B,2,FALSE),3,E5187+1)</f>
        <v>42</v>
      </c>
      <c r="F5188" s="327" t="str">
        <f ca="1">VLOOKUP(D5188,档案!A:C,3,FALSE)</f>
        <v>湖北开明</v>
      </c>
      <c r="G5188" s="338" t="str">
        <f ca="1">VLOOKUP(D5188,档案!A:B,2,FALSE)</f>
        <v>工行虹桥支行54786</v>
      </c>
      <c r="H5188" s="328">
        <f ca="1" t="shared" si="826"/>
        <v>45786</v>
      </c>
      <c r="I5188" s="344" t="str">
        <f ca="1" t="shared" si="827"/>
        <v>收到武汉彤烨中信转款</v>
      </c>
      <c r="J5188" s="344" t="str">
        <f ca="1" t="shared" si="828"/>
        <v>他行转入或存现</v>
      </c>
      <c r="K5188" s="345">
        <f ca="1" t="shared" si="829"/>
        <v>710000</v>
      </c>
      <c r="L5188" s="345">
        <f ca="1" t="shared" si="830"/>
        <v>0</v>
      </c>
      <c r="M5188" s="345">
        <f ca="1" t="shared" si="831"/>
        <v>718156.26</v>
      </c>
      <c r="N5188" s="345">
        <f ca="1" t="shared" si="832"/>
        <v>0</v>
      </c>
    </row>
    <row r="5189" ht="14.25" hidden="1" spans="1:14">
      <c r="A5189" s="334">
        <f>档案!A5188</f>
        <v>0</v>
      </c>
      <c r="B5189" s="334">
        <f ca="1" t="shared" si="825"/>
        <v>1</v>
      </c>
      <c r="D5189" s="334">
        <f ca="1" t="shared" si="833"/>
        <v>30</v>
      </c>
      <c r="E5189" s="327">
        <f ca="1" t="shared" si="834"/>
        <v>43</v>
      </c>
      <c r="F5189" s="327" t="str">
        <f ca="1">VLOOKUP(D5189,档案!A:C,3,FALSE)</f>
        <v>湖北开明</v>
      </c>
      <c r="G5189" s="338" t="str">
        <f ca="1">VLOOKUP(D5189,档案!A:B,2,FALSE)</f>
        <v>工行虹桥支行54786</v>
      </c>
      <c r="H5189" s="328">
        <f ca="1" t="shared" si="826"/>
        <v>45786</v>
      </c>
      <c r="I5189" s="344" t="str">
        <f ca="1" t="shared" si="827"/>
        <v>还工行贷款本金</v>
      </c>
      <c r="J5189" s="344" t="str">
        <f ca="1" t="shared" si="828"/>
        <v>还借款及利息</v>
      </c>
      <c r="K5189" s="345">
        <f ca="1" t="shared" si="829"/>
        <v>0</v>
      </c>
      <c r="L5189" s="345">
        <f ca="1" t="shared" si="830"/>
        <v>700000</v>
      </c>
      <c r="M5189" s="345">
        <f ca="1" t="shared" si="831"/>
        <v>18156.26</v>
      </c>
      <c r="N5189" s="345">
        <f ca="1" t="shared" si="832"/>
        <v>0</v>
      </c>
    </row>
    <row r="5190" ht="14.25" hidden="1" spans="1:14">
      <c r="A5190" s="334">
        <f>档案!A5189</f>
        <v>0</v>
      </c>
      <c r="B5190" s="334">
        <f ca="1" t="shared" si="825"/>
        <v>1</v>
      </c>
      <c r="D5190" s="334">
        <f ca="1" t="shared" si="833"/>
        <v>30</v>
      </c>
      <c r="E5190" s="327">
        <f ca="1" t="shared" si="834"/>
        <v>44</v>
      </c>
      <c r="F5190" s="327" t="str">
        <f ca="1">VLOOKUP(D5190,档案!A:C,3,FALSE)</f>
        <v>湖北开明</v>
      </c>
      <c r="G5190" s="338" t="str">
        <f ca="1">VLOOKUP(D5190,档案!A:B,2,FALSE)</f>
        <v>工行虹桥支行54786</v>
      </c>
      <c r="H5190" s="328">
        <f ca="1" t="shared" si="826"/>
        <v>45786</v>
      </c>
      <c r="I5190" s="344" t="str">
        <f ca="1" t="shared" si="827"/>
        <v>还工行贷款利息</v>
      </c>
      <c r="J5190" s="344" t="str">
        <f ca="1" t="shared" si="828"/>
        <v>还借款及利息</v>
      </c>
      <c r="K5190" s="345">
        <f ca="1" t="shared" si="829"/>
        <v>0</v>
      </c>
      <c r="L5190" s="345">
        <f ca="1" t="shared" si="830"/>
        <v>2232.92</v>
      </c>
      <c r="M5190" s="345">
        <f ca="1" t="shared" si="831"/>
        <v>15923.34</v>
      </c>
      <c r="N5190" s="345">
        <f ca="1" t="shared" si="832"/>
        <v>0</v>
      </c>
    </row>
    <row r="5191" ht="14.25" hidden="1" spans="1:14">
      <c r="A5191" s="334">
        <f>档案!A5190</f>
        <v>0</v>
      </c>
      <c r="B5191" s="334">
        <f ca="1" t="shared" si="825"/>
        <v>1</v>
      </c>
      <c r="D5191" s="334">
        <f ca="1" t="shared" si="833"/>
        <v>30</v>
      </c>
      <c r="E5191" s="327">
        <f ca="1" t="shared" si="834"/>
        <v>45</v>
      </c>
      <c r="F5191" s="327" t="str">
        <f ca="1">VLOOKUP(D5191,档案!A:C,3,FALSE)</f>
        <v>湖北开明</v>
      </c>
      <c r="G5191" s="338" t="str">
        <f ca="1">VLOOKUP(D5191,档案!A:B,2,FALSE)</f>
        <v>工行虹桥支行54786</v>
      </c>
      <c r="H5191" s="328">
        <f ca="1" t="shared" si="826"/>
        <v>45789</v>
      </c>
      <c r="I5191" s="344" t="str">
        <f ca="1" t="shared" si="827"/>
        <v>付内蒙古宜化外协人员王栋林工资</v>
      </c>
      <c r="J5191" s="344" t="str">
        <f ca="1" t="shared" si="828"/>
        <v>项目成本</v>
      </c>
      <c r="K5191" s="345">
        <f ca="1" t="shared" si="829"/>
        <v>0</v>
      </c>
      <c r="L5191" s="345">
        <f ca="1" t="shared" si="830"/>
        <v>6970.5</v>
      </c>
      <c r="M5191" s="345">
        <f ca="1" t="shared" si="831"/>
        <v>8952.84000000001</v>
      </c>
      <c r="N5191" s="345">
        <f ca="1" t="shared" si="832"/>
        <v>0</v>
      </c>
    </row>
    <row r="5192" ht="14.25" hidden="1" spans="1:14">
      <c r="A5192" s="334">
        <f>档案!A5191</f>
        <v>0</v>
      </c>
      <c r="B5192" s="334">
        <f ca="1" t="shared" si="825"/>
        <v>1</v>
      </c>
      <c r="D5192" s="334">
        <f ca="1" t="shared" si="833"/>
        <v>30</v>
      </c>
      <c r="E5192" s="327">
        <f ca="1" t="shared" si="834"/>
        <v>46</v>
      </c>
      <c r="F5192" s="327" t="str">
        <f ca="1">VLOOKUP(D5192,档案!A:C,3,FALSE)</f>
        <v>湖北开明</v>
      </c>
      <c r="G5192" s="338" t="str">
        <f ca="1">VLOOKUP(D5192,档案!A:B,2,FALSE)</f>
        <v>工行虹桥支行54786</v>
      </c>
      <c r="H5192" s="328">
        <f ca="1" t="shared" si="826"/>
        <v>45789</v>
      </c>
      <c r="I5192" s="344" t="str">
        <f ca="1" t="shared" si="827"/>
        <v>付内蒙古宜化外协人员王创业工资</v>
      </c>
      <c r="J5192" s="344" t="str">
        <f ca="1" t="shared" si="828"/>
        <v>项目成本</v>
      </c>
      <c r="K5192" s="345">
        <f ca="1" t="shared" si="829"/>
        <v>0</v>
      </c>
      <c r="L5192" s="345">
        <f ca="1" t="shared" si="830"/>
        <v>7475.5</v>
      </c>
      <c r="M5192" s="345">
        <f ca="1" t="shared" si="831"/>
        <v>1477.34000000001</v>
      </c>
      <c r="N5192" s="345">
        <f ca="1" t="shared" si="832"/>
        <v>0</v>
      </c>
    </row>
    <row r="5193" ht="14.25" hidden="1" spans="1:14">
      <c r="A5193" s="334">
        <f>档案!A5192</f>
        <v>0</v>
      </c>
      <c r="B5193" s="334">
        <f ca="1" t="shared" si="825"/>
        <v>1</v>
      </c>
      <c r="D5193" s="334">
        <f ca="1" t="shared" si="833"/>
        <v>30</v>
      </c>
      <c r="E5193" s="327">
        <f ca="1" t="shared" si="834"/>
        <v>47</v>
      </c>
      <c r="F5193" s="327" t="str">
        <f ca="1">VLOOKUP(D5193,档案!A:C,3,FALSE)</f>
        <v>湖北开明</v>
      </c>
      <c r="G5193" s="338" t="str">
        <f ca="1">VLOOKUP(D5193,档案!A:B,2,FALSE)</f>
        <v>工行虹桥支行54786</v>
      </c>
      <c r="H5193" s="328">
        <f ca="1" t="shared" si="826"/>
        <v>45796</v>
      </c>
      <c r="I5193" s="344" t="str">
        <f ca="1" t="shared" si="827"/>
        <v>收到武汉农商行转款</v>
      </c>
      <c r="J5193" s="344" t="str">
        <f ca="1" t="shared" si="828"/>
        <v>他行转入或存现</v>
      </c>
      <c r="K5193" s="345">
        <f ca="1" t="shared" si="829"/>
        <v>15000</v>
      </c>
      <c r="L5193" s="345">
        <f ca="1" t="shared" si="830"/>
        <v>0</v>
      </c>
      <c r="M5193" s="345">
        <f ca="1" t="shared" si="831"/>
        <v>16477.34</v>
      </c>
      <c r="N5193" s="345">
        <f ca="1" t="shared" si="832"/>
        <v>0</v>
      </c>
    </row>
    <row r="5194" ht="14.25" hidden="1" spans="1:14">
      <c r="A5194" s="334">
        <f>档案!A5193</f>
        <v>0</v>
      </c>
      <c r="B5194" s="334">
        <f ca="1" t="shared" si="825"/>
        <v>1</v>
      </c>
      <c r="D5194" s="334">
        <f ca="1" t="shared" si="833"/>
        <v>30</v>
      </c>
      <c r="E5194" s="327">
        <f ca="1" t="shared" si="834"/>
        <v>48</v>
      </c>
      <c r="F5194" s="327" t="str">
        <f ca="1">VLOOKUP(D5194,档案!A:C,3,FALSE)</f>
        <v>湖北开明</v>
      </c>
      <c r="G5194" s="338" t="str">
        <f ca="1">VLOOKUP(D5194,档案!A:B,2,FALSE)</f>
        <v>工行虹桥支行54786</v>
      </c>
      <c r="H5194" s="328">
        <f ca="1" t="shared" si="826"/>
        <v>45799</v>
      </c>
      <c r="I5194" s="344" t="str">
        <f ca="1" t="shared" si="827"/>
        <v>转湖北邮政</v>
      </c>
      <c r="J5194" s="344" t="str">
        <f ca="1" t="shared" si="828"/>
        <v>转出他行或提现</v>
      </c>
      <c r="K5194" s="345">
        <f ca="1" t="shared" si="829"/>
        <v>0</v>
      </c>
      <c r="L5194" s="345">
        <f ca="1" t="shared" si="830"/>
        <v>16400</v>
      </c>
      <c r="M5194" s="345">
        <f ca="1" t="shared" si="831"/>
        <v>77.3400000000111</v>
      </c>
      <c r="N5194" s="345">
        <f ca="1" t="shared" si="832"/>
        <v>0</v>
      </c>
    </row>
    <row r="5195" ht="14.25" hidden="1" spans="1:14">
      <c r="A5195" s="334">
        <f>档案!A5194</f>
        <v>0</v>
      </c>
      <c r="B5195" s="334">
        <f ca="1" t="shared" si="825"/>
        <v>1</v>
      </c>
      <c r="D5195" s="334">
        <f ca="1" t="shared" si="833"/>
        <v>30</v>
      </c>
      <c r="E5195" s="327">
        <f ca="1" t="shared" si="834"/>
        <v>49</v>
      </c>
      <c r="F5195" s="327" t="str">
        <f ca="1">VLOOKUP(D5195,档案!A:C,3,FALSE)</f>
        <v>湖北开明</v>
      </c>
      <c r="G5195" s="338" t="str">
        <f ca="1">VLOOKUP(D5195,档案!A:B,2,FALSE)</f>
        <v>工行虹桥支行54786</v>
      </c>
      <c r="H5195" s="328">
        <f ca="1" t="shared" si="826"/>
        <v>45799</v>
      </c>
      <c r="I5195" s="344" t="str">
        <f ca="1" t="shared" si="827"/>
        <v>手续费</v>
      </c>
      <c r="J5195" s="344" t="str">
        <f ca="1" t="shared" si="828"/>
        <v>付日常费用</v>
      </c>
      <c r="K5195" s="345">
        <f ca="1" t="shared" si="829"/>
        <v>0</v>
      </c>
      <c r="L5195" s="345">
        <f ca="1" t="shared" si="830"/>
        <v>9</v>
      </c>
      <c r="M5195" s="345">
        <f ca="1" t="shared" si="831"/>
        <v>68.3400000000111</v>
      </c>
      <c r="N5195" s="345">
        <f ca="1" t="shared" si="832"/>
        <v>0</v>
      </c>
    </row>
    <row r="5196" ht="14.25" hidden="1" spans="1:14">
      <c r="A5196" s="334">
        <f>档案!A5195</f>
        <v>0</v>
      </c>
      <c r="B5196" s="334">
        <f ca="1" t="shared" si="825"/>
        <v>1</v>
      </c>
      <c r="D5196" s="334">
        <f ca="1" t="shared" si="833"/>
        <v>30</v>
      </c>
      <c r="E5196" s="327">
        <f ca="1" t="shared" si="834"/>
        <v>50</v>
      </c>
      <c r="F5196" s="327" t="str">
        <f ca="1">VLOOKUP(D5196,档案!A:C,3,FALSE)</f>
        <v>湖北开明</v>
      </c>
      <c r="G5196" s="338" t="str">
        <f ca="1">VLOOKUP(D5196,档案!A:B,2,FALSE)</f>
        <v>工行虹桥支行54786</v>
      </c>
      <c r="H5196" s="328">
        <f ca="1" t="shared" si="826"/>
        <v>45829</v>
      </c>
      <c r="I5196" s="344" t="str">
        <f ca="1" t="shared" si="827"/>
        <v>收到银行结息收入</v>
      </c>
      <c r="J5196" s="344" t="str">
        <f ca="1" t="shared" si="828"/>
        <v>其他收款</v>
      </c>
      <c r="K5196" s="345">
        <f ca="1" t="shared" si="829"/>
        <v>1.33</v>
      </c>
      <c r="L5196" s="345">
        <f ca="1" t="shared" si="830"/>
        <v>0</v>
      </c>
      <c r="M5196" s="345">
        <f ca="1" t="shared" si="831"/>
        <v>69.6700000000111</v>
      </c>
      <c r="N5196" s="345">
        <f ca="1" t="shared" si="832"/>
        <v>0</v>
      </c>
    </row>
    <row r="5197" ht="14.25" hidden="1" spans="1:14">
      <c r="A5197" s="334">
        <f>档案!A5196</f>
        <v>0</v>
      </c>
      <c r="B5197" s="334">
        <f ca="1" t="shared" si="825"/>
        <v>1</v>
      </c>
      <c r="D5197" s="334">
        <f ca="1" t="shared" si="833"/>
        <v>30</v>
      </c>
      <c r="E5197" s="327">
        <f ca="1" t="shared" si="834"/>
        <v>51</v>
      </c>
      <c r="F5197" s="327" t="str">
        <f ca="1">VLOOKUP(D5197,档案!A:C,3,FALSE)</f>
        <v>湖北开明</v>
      </c>
      <c r="G5197" s="338" t="str">
        <f ca="1">VLOOKUP(D5197,档案!A:B,2,FALSE)</f>
        <v>工行虹桥支行54786</v>
      </c>
      <c r="H5197" s="328">
        <f ca="1" t="shared" si="826"/>
        <v>45830</v>
      </c>
      <c r="I5197" s="344" t="str">
        <f ca="1" t="shared" si="827"/>
        <v>网银注册服务费</v>
      </c>
      <c r="J5197" s="344" t="str">
        <f ca="1" t="shared" si="828"/>
        <v>付日常费用</v>
      </c>
      <c r="K5197" s="345">
        <f ca="1" t="shared" si="829"/>
        <v>0</v>
      </c>
      <c r="L5197" s="345">
        <f ca="1" t="shared" si="830"/>
        <v>5</v>
      </c>
      <c r="M5197" s="345">
        <f ca="1" t="shared" si="831"/>
        <v>64.6700000000111</v>
      </c>
      <c r="N5197" s="345">
        <f ca="1" t="shared" si="832"/>
        <v>0</v>
      </c>
    </row>
    <row r="5198" ht="14.25" hidden="1" spans="1:14">
      <c r="A5198" s="334">
        <f>档案!A5197</f>
        <v>0</v>
      </c>
      <c r="B5198" s="334">
        <f ca="1" t="shared" si="825"/>
        <v>1</v>
      </c>
      <c r="D5198" s="334">
        <f ca="1" t="shared" si="833"/>
        <v>30</v>
      </c>
      <c r="E5198" s="327">
        <f ca="1" t="shared" si="834"/>
        <v>52</v>
      </c>
      <c r="F5198" s="327" t="str">
        <f ca="1">VLOOKUP(D5198,档案!A:C,3,FALSE)</f>
        <v>湖北开明</v>
      </c>
      <c r="G5198" s="338" t="str">
        <f ca="1">VLOOKUP(D5198,档案!A:B,2,FALSE)</f>
        <v>工行虹桥支行54786</v>
      </c>
      <c r="H5198" s="328">
        <f ca="1" t="shared" si="826"/>
        <v>45921</v>
      </c>
      <c r="I5198" s="344" t="str">
        <f ca="1" t="shared" si="827"/>
        <v>收到银行结息收入</v>
      </c>
      <c r="J5198" s="344" t="str">
        <f ca="1" t="shared" si="828"/>
        <v>其他收款</v>
      </c>
      <c r="K5198" s="345">
        <f ca="1" t="shared" si="829"/>
        <v>0.01</v>
      </c>
      <c r="L5198" s="345">
        <f ca="1" t="shared" si="830"/>
        <v>0</v>
      </c>
      <c r="M5198" s="345">
        <f ca="1" t="shared" si="831"/>
        <v>64.6800000000111</v>
      </c>
      <c r="N5198" s="345">
        <f ca="1" t="shared" si="832"/>
        <v>0</v>
      </c>
    </row>
    <row r="5199" ht="14.25" hidden="1" spans="1:14">
      <c r="A5199" s="334">
        <f>档案!A5198</f>
        <v>0</v>
      </c>
      <c r="B5199" s="334">
        <f ca="1" t="shared" si="825"/>
        <v>1</v>
      </c>
      <c r="D5199" s="334">
        <f ca="1" t="shared" si="833"/>
        <v>31</v>
      </c>
      <c r="E5199" s="327">
        <f ca="1" t="shared" si="834"/>
        <v>3</v>
      </c>
      <c r="F5199" s="327" t="str">
        <f ca="1">VLOOKUP(D5199,档案!A:C,3,FALSE)</f>
        <v>湖北开明</v>
      </c>
      <c r="G5199" s="338" t="str">
        <f ca="1">VLOOKUP(D5199,档案!A:B,2,FALSE)</f>
        <v>中国银行鄂州分行0592794</v>
      </c>
      <c r="H5199" s="328">
        <f ca="1" t="shared" si="826"/>
        <v>45658</v>
      </c>
      <c r="I5199" s="344" t="str">
        <f ca="1" t="shared" si="827"/>
        <v>期初余额</v>
      </c>
      <c r="J5199" s="344">
        <f ca="1" t="shared" si="828"/>
        <v>0</v>
      </c>
      <c r="K5199" s="345">
        <f ca="1" t="shared" si="829"/>
        <v>0</v>
      </c>
      <c r="L5199" s="345">
        <f ca="1" t="shared" si="830"/>
        <v>0</v>
      </c>
      <c r="M5199" s="345">
        <f ca="1" t="shared" si="831"/>
        <v>622.74</v>
      </c>
      <c r="N5199" s="345">
        <f ca="1" t="shared" si="832"/>
        <v>0</v>
      </c>
    </row>
    <row r="5200" ht="14.25" hidden="1" spans="1:14">
      <c r="A5200" s="334">
        <f>档案!A5199</f>
        <v>0</v>
      </c>
      <c r="B5200" s="334">
        <f ca="1" t="shared" si="825"/>
        <v>1</v>
      </c>
      <c r="D5200" s="334">
        <f ca="1" t="shared" si="833"/>
        <v>31</v>
      </c>
      <c r="E5200" s="327">
        <f ca="1" t="shared" si="834"/>
        <v>4</v>
      </c>
      <c r="F5200" s="327" t="str">
        <f ca="1">VLOOKUP(D5200,档案!A:C,3,FALSE)</f>
        <v>湖北开明</v>
      </c>
      <c r="G5200" s="338" t="str">
        <f ca="1">VLOOKUP(D5200,档案!A:B,2,FALSE)</f>
        <v>中国银行鄂州分行0592794</v>
      </c>
      <c r="H5200" s="328">
        <f ca="1" t="shared" si="826"/>
        <v>45689</v>
      </c>
      <c r="I5200" s="344" t="str">
        <f ca="1" t="shared" si="827"/>
        <v>24年4季度回单服务费</v>
      </c>
      <c r="J5200" s="344" t="str">
        <f ca="1" t="shared" si="828"/>
        <v>付日常费用</v>
      </c>
      <c r="K5200" s="345">
        <f ca="1" t="shared" si="829"/>
        <v>0</v>
      </c>
      <c r="L5200" s="345">
        <f ca="1" t="shared" si="830"/>
        <v>50</v>
      </c>
      <c r="M5200" s="345">
        <f ca="1" t="shared" si="831"/>
        <v>572.74</v>
      </c>
      <c r="N5200" s="345">
        <f ca="1" t="shared" si="832"/>
        <v>0</v>
      </c>
    </row>
    <row r="5201" ht="14.25" hidden="1" spans="1:14">
      <c r="A5201" s="334">
        <f>档案!A5200</f>
        <v>0</v>
      </c>
      <c r="B5201" s="334">
        <f ca="1" t="shared" si="825"/>
        <v>1</v>
      </c>
      <c r="D5201" s="334">
        <f ca="1" t="shared" si="833"/>
        <v>31</v>
      </c>
      <c r="E5201" s="327">
        <f ca="1" t="shared" si="834"/>
        <v>5</v>
      </c>
      <c r="F5201" s="327" t="str">
        <f ca="1">VLOOKUP(D5201,档案!A:C,3,FALSE)</f>
        <v>湖北开明</v>
      </c>
      <c r="G5201" s="338" t="str">
        <f ca="1">VLOOKUP(D5201,档案!A:B,2,FALSE)</f>
        <v>中国银行鄂州分行0592794</v>
      </c>
      <c r="H5201" s="328">
        <f ca="1" t="shared" si="826"/>
        <v>45689</v>
      </c>
      <c r="I5201" s="344" t="str">
        <f ca="1" t="shared" si="827"/>
        <v>结息</v>
      </c>
      <c r="J5201" s="344" t="str">
        <f ca="1" t="shared" si="828"/>
        <v>付日常费用</v>
      </c>
      <c r="K5201" s="345">
        <f ca="1" t="shared" si="829"/>
        <v>0.18</v>
      </c>
      <c r="L5201" s="345">
        <f ca="1" t="shared" si="830"/>
        <v>0</v>
      </c>
      <c r="M5201" s="345">
        <f ca="1" t="shared" si="831"/>
        <v>572.92</v>
      </c>
      <c r="N5201" s="345">
        <f ca="1" t="shared" si="832"/>
        <v>0</v>
      </c>
    </row>
    <row r="5202" ht="14.25" hidden="1" spans="1:14">
      <c r="A5202" s="334">
        <f>档案!A5201</f>
        <v>0</v>
      </c>
      <c r="B5202" s="334">
        <f ca="1" t="shared" si="825"/>
        <v>1</v>
      </c>
      <c r="D5202" s="334">
        <f ca="1" t="shared" si="833"/>
        <v>31</v>
      </c>
      <c r="E5202" s="327">
        <f ca="1" t="shared" si="834"/>
        <v>6</v>
      </c>
      <c r="F5202" s="327" t="str">
        <f ca="1">VLOOKUP(D5202,档案!A:C,3,FALSE)</f>
        <v>湖北开明</v>
      </c>
      <c r="G5202" s="338" t="str">
        <f ca="1">VLOOKUP(D5202,档案!A:B,2,FALSE)</f>
        <v>中国银行鄂州分行0592794</v>
      </c>
      <c r="H5202" s="328">
        <f ca="1" t="shared" si="826"/>
        <v>45734</v>
      </c>
      <c r="I5202" s="344" t="str">
        <f ca="1" t="shared" si="827"/>
        <v>2025年1季度回单服务费</v>
      </c>
      <c r="J5202" s="344" t="str">
        <f ca="1" t="shared" si="828"/>
        <v>付日常费用</v>
      </c>
      <c r="K5202" s="345">
        <f ca="1" t="shared" si="829"/>
        <v>0</v>
      </c>
      <c r="L5202" s="345">
        <f ca="1" t="shared" si="830"/>
        <v>50</v>
      </c>
      <c r="M5202" s="345">
        <f ca="1" t="shared" si="831"/>
        <v>522.92</v>
      </c>
      <c r="N5202" s="345">
        <f ca="1" t="shared" si="832"/>
        <v>0</v>
      </c>
    </row>
    <row r="5203" ht="14.25" hidden="1" spans="1:14">
      <c r="A5203" s="334">
        <f>档案!A5202</f>
        <v>0</v>
      </c>
      <c r="B5203" s="334">
        <f ca="1" t="shared" si="825"/>
        <v>1</v>
      </c>
      <c r="D5203" s="334">
        <f ca="1" t="shared" si="833"/>
        <v>31</v>
      </c>
      <c r="E5203" s="327">
        <f ca="1" t="shared" si="834"/>
        <v>7</v>
      </c>
      <c r="F5203" s="327" t="str">
        <f ca="1">VLOOKUP(D5203,档案!A:C,3,FALSE)</f>
        <v>湖北开明</v>
      </c>
      <c r="G5203" s="338" t="str">
        <f ca="1">VLOOKUP(D5203,档案!A:B,2,FALSE)</f>
        <v>中国银行鄂州分行0592794</v>
      </c>
      <c r="H5203" s="328">
        <f ca="1" t="shared" si="826"/>
        <v>45736</v>
      </c>
      <c r="I5203" s="344" t="str">
        <f ca="1" t="shared" si="827"/>
        <v>银行结息收入</v>
      </c>
      <c r="J5203" s="344" t="str">
        <f ca="1" t="shared" si="828"/>
        <v>其他收款</v>
      </c>
      <c r="K5203" s="345">
        <f ca="1" t="shared" si="829"/>
        <v>0.14</v>
      </c>
      <c r="L5203" s="345">
        <f ca="1" t="shared" si="830"/>
        <v>0</v>
      </c>
      <c r="M5203" s="345">
        <f ca="1" t="shared" si="831"/>
        <v>523.06</v>
      </c>
      <c r="N5203" s="345">
        <f ca="1" t="shared" si="832"/>
        <v>0</v>
      </c>
    </row>
    <row r="5204" ht="14.25" hidden="1" spans="1:14">
      <c r="A5204" s="334">
        <f>档案!A5203</f>
        <v>0</v>
      </c>
      <c r="B5204" s="334">
        <f ca="1" t="shared" si="825"/>
        <v>1</v>
      </c>
      <c r="D5204" s="334">
        <f ca="1" t="shared" si="833"/>
        <v>31</v>
      </c>
      <c r="E5204" s="327">
        <f ca="1" t="shared" si="834"/>
        <v>8</v>
      </c>
      <c r="F5204" s="327" t="str">
        <f ca="1">VLOOKUP(D5204,档案!A:C,3,FALSE)</f>
        <v>湖北开明</v>
      </c>
      <c r="G5204" s="338" t="str">
        <f ca="1">VLOOKUP(D5204,档案!A:B,2,FALSE)</f>
        <v>中国银行鄂州分行0592794</v>
      </c>
      <c r="H5204" s="328">
        <f ca="1" t="shared" si="826"/>
        <v>45755</v>
      </c>
      <c r="I5204" s="344" t="str">
        <f ca="1" t="shared" si="827"/>
        <v>收到银行贷款</v>
      </c>
      <c r="J5204" s="344" t="str">
        <f ca="1" t="shared" si="828"/>
        <v>借款到账</v>
      </c>
      <c r="K5204" s="345">
        <f ca="1" t="shared" si="829"/>
        <v>2000000</v>
      </c>
      <c r="L5204" s="345">
        <f ca="1" t="shared" si="830"/>
        <v>0</v>
      </c>
      <c r="M5204" s="345">
        <f ca="1" t="shared" si="831"/>
        <v>2000523.06</v>
      </c>
      <c r="N5204" s="345">
        <f ca="1" t="shared" si="832"/>
        <v>0</v>
      </c>
    </row>
    <row r="5205" ht="14.25" hidden="1" spans="1:14">
      <c r="A5205" s="334">
        <f>档案!A5204</f>
        <v>0</v>
      </c>
      <c r="B5205" s="334">
        <f ca="1" t="shared" si="825"/>
        <v>1</v>
      </c>
      <c r="D5205" s="334">
        <f ca="1" t="shared" si="833"/>
        <v>31</v>
      </c>
      <c r="E5205" s="327">
        <f ca="1" t="shared" si="834"/>
        <v>9</v>
      </c>
      <c r="F5205" s="327" t="str">
        <f ca="1">VLOOKUP(D5205,档案!A:C,3,FALSE)</f>
        <v>湖北开明</v>
      </c>
      <c r="G5205" s="338" t="str">
        <f ca="1">VLOOKUP(D5205,档案!A:B,2,FALSE)</f>
        <v>中国银行鄂州分行0592794</v>
      </c>
      <c r="H5205" s="328">
        <f ca="1" t="shared" si="826"/>
        <v>45756</v>
      </c>
      <c r="I5205" s="344" t="str">
        <f ca="1" t="shared" si="827"/>
        <v>转武汉彤烨中信</v>
      </c>
      <c r="J5205" s="344" t="str">
        <f ca="1" t="shared" si="828"/>
        <v>转出他行或提现</v>
      </c>
      <c r="K5205" s="345">
        <f ca="1" t="shared" si="829"/>
        <v>0</v>
      </c>
      <c r="L5205" s="345">
        <f ca="1" t="shared" si="830"/>
        <v>1000000</v>
      </c>
      <c r="M5205" s="345">
        <f ca="1" t="shared" si="831"/>
        <v>1000523.06</v>
      </c>
      <c r="N5205" s="345">
        <f ca="1" t="shared" si="832"/>
        <v>0</v>
      </c>
    </row>
    <row r="5206" ht="14.25" hidden="1" spans="1:14">
      <c r="A5206" s="334">
        <f>档案!A5205</f>
        <v>0</v>
      </c>
      <c r="B5206" s="334">
        <f ca="1" t="shared" si="825"/>
        <v>1</v>
      </c>
      <c r="D5206" s="334">
        <f ca="1" t="shared" si="833"/>
        <v>31</v>
      </c>
      <c r="E5206" s="327">
        <f ca="1" t="shared" si="834"/>
        <v>10</v>
      </c>
      <c r="F5206" s="327" t="str">
        <f ca="1">VLOOKUP(D5206,档案!A:C,3,FALSE)</f>
        <v>湖北开明</v>
      </c>
      <c r="G5206" s="338" t="str">
        <f ca="1">VLOOKUP(D5206,档案!A:B,2,FALSE)</f>
        <v>中国银行鄂州分行0592794</v>
      </c>
      <c r="H5206" s="328">
        <f ca="1" t="shared" si="826"/>
        <v>45756</v>
      </c>
      <c r="I5206" s="344" t="str">
        <f ca="1" t="shared" si="827"/>
        <v>转武汉彤烨中信</v>
      </c>
      <c r="J5206" s="344" t="str">
        <f ca="1" t="shared" si="828"/>
        <v>转出他行或提现</v>
      </c>
      <c r="K5206" s="345">
        <f ca="1" t="shared" si="829"/>
        <v>0</v>
      </c>
      <c r="L5206" s="345">
        <f ca="1" t="shared" si="830"/>
        <v>1000000</v>
      </c>
      <c r="M5206" s="345">
        <f ca="1" t="shared" si="831"/>
        <v>523.060000000056</v>
      </c>
      <c r="N5206" s="345">
        <f ca="1" t="shared" si="832"/>
        <v>0</v>
      </c>
    </row>
    <row r="5207" ht="14.25" hidden="1" spans="1:14">
      <c r="A5207" s="334">
        <f>档案!A5206</f>
        <v>0</v>
      </c>
      <c r="B5207" s="334">
        <f ca="1" t="shared" si="825"/>
        <v>1</v>
      </c>
      <c r="D5207" s="334">
        <f ca="1" t="shared" si="833"/>
        <v>31</v>
      </c>
      <c r="E5207" s="327">
        <f ca="1" t="shared" si="834"/>
        <v>11</v>
      </c>
      <c r="F5207" s="327" t="str">
        <f ca="1">VLOOKUP(D5207,档案!A:C,3,FALSE)</f>
        <v>湖北开明</v>
      </c>
      <c r="G5207" s="338" t="str">
        <f ca="1">VLOOKUP(D5207,档案!A:B,2,FALSE)</f>
        <v>中国银行鄂州分行0592794</v>
      </c>
      <c r="H5207" s="328">
        <f ca="1" t="shared" si="826"/>
        <v>45756</v>
      </c>
      <c r="I5207" s="344" t="str">
        <f ca="1" t="shared" si="827"/>
        <v>手续费</v>
      </c>
      <c r="J5207" s="344" t="str">
        <f ca="1" t="shared" si="828"/>
        <v>付日常费用</v>
      </c>
      <c r="K5207" s="345">
        <f ca="1" t="shared" si="829"/>
        <v>0</v>
      </c>
      <c r="L5207" s="345">
        <f ca="1" t="shared" si="830"/>
        <v>2</v>
      </c>
      <c r="M5207" s="345">
        <f ca="1" t="shared" si="831"/>
        <v>521.060000000056</v>
      </c>
      <c r="N5207" s="345">
        <f ca="1" t="shared" si="832"/>
        <v>0</v>
      </c>
    </row>
    <row r="5208" ht="14.25" hidden="1" spans="1:14">
      <c r="A5208" s="334">
        <f>档案!A5207</f>
        <v>0</v>
      </c>
      <c r="B5208" s="334">
        <f ca="1" t="shared" si="825"/>
        <v>1</v>
      </c>
      <c r="D5208" s="334">
        <f ca="1" t="shared" si="833"/>
        <v>31</v>
      </c>
      <c r="E5208" s="327">
        <f ca="1" t="shared" si="834"/>
        <v>12</v>
      </c>
      <c r="F5208" s="327" t="str">
        <f ca="1">VLOOKUP(D5208,档案!A:C,3,FALSE)</f>
        <v>湖北开明</v>
      </c>
      <c r="G5208" s="338" t="str">
        <f ca="1">VLOOKUP(D5208,档案!A:B,2,FALSE)</f>
        <v>中国银行鄂州分行0592794</v>
      </c>
      <c r="H5208" s="328">
        <f ca="1" t="shared" si="826"/>
        <v>45756</v>
      </c>
      <c r="I5208" s="344" t="str">
        <f ca="1" t="shared" si="827"/>
        <v>手续费</v>
      </c>
      <c r="J5208" s="344" t="str">
        <f ca="1" t="shared" si="828"/>
        <v>付日常费用</v>
      </c>
      <c r="K5208" s="345">
        <f ca="1" t="shared" si="829"/>
        <v>0</v>
      </c>
      <c r="L5208" s="345">
        <f ca="1" t="shared" si="830"/>
        <v>2</v>
      </c>
      <c r="M5208" s="345">
        <f ca="1" t="shared" si="831"/>
        <v>519.060000000056</v>
      </c>
      <c r="N5208" s="345">
        <f ca="1" t="shared" si="832"/>
        <v>0</v>
      </c>
    </row>
    <row r="5209" ht="14.25" hidden="1" spans="1:14">
      <c r="A5209" s="334">
        <f>档案!A5208</f>
        <v>0</v>
      </c>
      <c r="B5209" s="334">
        <f ca="1" t="shared" si="825"/>
        <v>1</v>
      </c>
      <c r="D5209" s="334">
        <f ca="1" t="shared" si="833"/>
        <v>31</v>
      </c>
      <c r="E5209" s="327">
        <f ca="1" t="shared" si="834"/>
        <v>13</v>
      </c>
      <c r="F5209" s="327" t="str">
        <f ca="1">VLOOKUP(D5209,档案!A:C,3,FALSE)</f>
        <v>湖北开明</v>
      </c>
      <c r="G5209" s="338" t="str">
        <f ca="1">VLOOKUP(D5209,档案!A:B,2,FALSE)</f>
        <v>中国银行鄂州分行0592794</v>
      </c>
      <c r="H5209" s="328">
        <f ca="1" t="shared" si="826"/>
        <v>45758</v>
      </c>
      <c r="I5209" s="344" t="str">
        <f ca="1" t="shared" si="827"/>
        <v>收到武汉工行转账</v>
      </c>
      <c r="J5209" s="344" t="str">
        <f ca="1" t="shared" si="828"/>
        <v>他行转入或存现</v>
      </c>
      <c r="K5209" s="345">
        <f ca="1" t="shared" si="829"/>
        <v>800000</v>
      </c>
      <c r="L5209" s="345">
        <f ca="1" t="shared" si="830"/>
        <v>0</v>
      </c>
      <c r="M5209" s="345">
        <f ca="1" t="shared" si="831"/>
        <v>800519.06</v>
      </c>
      <c r="N5209" s="345">
        <f ca="1" t="shared" si="832"/>
        <v>0</v>
      </c>
    </row>
    <row r="5210" ht="14.25" hidden="1" spans="1:14">
      <c r="A5210" s="334">
        <f>档案!A5209</f>
        <v>0</v>
      </c>
      <c r="B5210" s="334">
        <f ca="1" t="shared" si="825"/>
        <v>1</v>
      </c>
      <c r="D5210" s="334">
        <f ca="1" t="shared" si="833"/>
        <v>31</v>
      </c>
      <c r="E5210" s="327">
        <f ca="1" t="shared" si="834"/>
        <v>14</v>
      </c>
      <c r="F5210" s="327" t="str">
        <f ca="1">VLOOKUP(D5210,档案!A:C,3,FALSE)</f>
        <v>湖北开明</v>
      </c>
      <c r="G5210" s="338" t="str">
        <f ca="1">VLOOKUP(D5210,档案!A:B,2,FALSE)</f>
        <v>中国银行鄂州分行0592794</v>
      </c>
      <c r="H5210" s="328">
        <f ca="1" t="shared" si="826"/>
        <v>45758</v>
      </c>
      <c r="I5210" s="344" t="str">
        <f ca="1" t="shared" si="827"/>
        <v>收到武汉工行转账</v>
      </c>
      <c r="J5210" s="344" t="str">
        <f ca="1" t="shared" si="828"/>
        <v>他行转入或存现</v>
      </c>
      <c r="K5210" s="345">
        <f ca="1" t="shared" si="829"/>
        <v>500000</v>
      </c>
      <c r="L5210" s="345">
        <f ca="1" t="shared" si="830"/>
        <v>0</v>
      </c>
      <c r="M5210" s="345">
        <f ca="1" t="shared" si="831"/>
        <v>1300519.06</v>
      </c>
      <c r="N5210" s="345">
        <f ca="1" t="shared" si="832"/>
        <v>0</v>
      </c>
    </row>
    <row r="5211" ht="14.25" hidden="1" spans="1:14">
      <c r="A5211" s="334">
        <f>档案!A5210</f>
        <v>0</v>
      </c>
      <c r="B5211" s="334">
        <f ca="1" t="shared" si="825"/>
        <v>1</v>
      </c>
      <c r="D5211" s="334">
        <f ca="1" t="shared" si="833"/>
        <v>31</v>
      </c>
      <c r="E5211" s="327">
        <f ca="1" t="shared" si="834"/>
        <v>15</v>
      </c>
      <c r="F5211" s="327" t="str">
        <f ca="1">VLOOKUP(D5211,档案!A:C,3,FALSE)</f>
        <v>湖北开明</v>
      </c>
      <c r="G5211" s="338" t="str">
        <f ca="1">VLOOKUP(D5211,档案!A:B,2,FALSE)</f>
        <v>中国银行鄂州分行0592794</v>
      </c>
      <c r="H5211" s="328">
        <f ca="1" t="shared" si="826"/>
        <v>45758</v>
      </c>
      <c r="I5211" s="344" t="str">
        <f ca="1" t="shared" si="827"/>
        <v>转武汉彤烨中信</v>
      </c>
      <c r="J5211" s="344" t="str">
        <f ca="1" t="shared" si="828"/>
        <v>转出他行或提现</v>
      </c>
      <c r="K5211" s="345">
        <f ca="1" t="shared" si="829"/>
        <v>0</v>
      </c>
      <c r="L5211" s="345">
        <f ca="1" t="shared" si="830"/>
        <v>600000</v>
      </c>
      <c r="M5211" s="345">
        <f ca="1" t="shared" si="831"/>
        <v>700519.06</v>
      </c>
      <c r="N5211" s="345">
        <f ca="1" t="shared" si="832"/>
        <v>0</v>
      </c>
    </row>
    <row r="5212" ht="14.25" hidden="1" spans="1:14">
      <c r="A5212" s="334">
        <f>档案!A5211</f>
        <v>0</v>
      </c>
      <c r="B5212" s="334">
        <f ca="1" t="shared" si="825"/>
        <v>1</v>
      </c>
      <c r="D5212" s="334">
        <f ca="1" t="shared" si="833"/>
        <v>31</v>
      </c>
      <c r="E5212" s="327">
        <f ca="1" t="shared" si="834"/>
        <v>16</v>
      </c>
      <c r="F5212" s="327" t="str">
        <f ca="1">VLOOKUP(D5212,档案!A:C,3,FALSE)</f>
        <v>湖北开明</v>
      </c>
      <c r="G5212" s="338" t="str">
        <f ca="1">VLOOKUP(D5212,档案!A:B,2,FALSE)</f>
        <v>中国银行鄂州分行0592794</v>
      </c>
      <c r="H5212" s="328">
        <f ca="1" t="shared" si="826"/>
        <v>45758</v>
      </c>
      <c r="I5212" s="344" t="str">
        <f ca="1" t="shared" si="827"/>
        <v>转武汉彤烨中信</v>
      </c>
      <c r="J5212" s="344" t="str">
        <f ca="1" t="shared" si="828"/>
        <v>转出他行或提现</v>
      </c>
      <c r="K5212" s="345">
        <f ca="1" t="shared" si="829"/>
        <v>0</v>
      </c>
      <c r="L5212" s="345">
        <f ca="1" t="shared" si="830"/>
        <v>600000</v>
      </c>
      <c r="M5212" s="345">
        <f ca="1" t="shared" si="831"/>
        <v>100519.06</v>
      </c>
      <c r="N5212" s="345">
        <f ca="1" t="shared" si="832"/>
        <v>0</v>
      </c>
    </row>
    <row r="5213" ht="14.25" hidden="1" spans="1:14">
      <c r="A5213" s="334">
        <f>档案!A5212</f>
        <v>0</v>
      </c>
      <c r="B5213" s="334">
        <f ca="1" t="shared" si="825"/>
        <v>1</v>
      </c>
      <c r="D5213" s="334">
        <f ca="1" t="shared" si="833"/>
        <v>31</v>
      </c>
      <c r="E5213" s="327">
        <f ca="1" t="shared" si="834"/>
        <v>17</v>
      </c>
      <c r="F5213" s="327" t="str">
        <f ca="1">VLOOKUP(D5213,档案!A:C,3,FALSE)</f>
        <v>湖北开明</v>
      </c>
      <c r="G5213" s="338" t="str">
        <f ca="1">VLOOKUP(D5213,档案!A:B,2,FALSE)</f>
        <v>中国银行鄂州分行0592794</v>
      </c>
      <c r="H5213" s="328">
        <f ca="1" t="shared" si="826"/>
        <v>45758</v>
      </c>
      <c r="I5213" s="344" t="str">
        <f ca="1" t="shared" si="827"/>
        <v>手续费</v>
      </c>
      <c r="J5213" s="344" t="str">
        <f ca="1" t="shared" si="828"/>
        <v>付日常费用</v>
      </c>
      <c r="K5213" s="345">
        <f ca="1" t="shared" si="829"/>
        <v>0</v>
      </c>
      <c r="L5213" s="345">
        <f ca="1" t="shared" si="830"/>
        <v>2</v>
      </c>
      <c r="M5213" s="345">
        <f ca="1" t="shared" si="831"/>
        <v>100517.06</v>
      </c>
      <c r="N5213" s="345">
        <f ca="1" t="shared" si="832"/>
        <v>0</v>
      </c>
    </row>
    <row r="5214" ht="14.25" hidden="1" spans="1:14">
      <c r="A5214" s="334">
        <f>档案!A5213</f>
        <v>0</v>
      </c>
      <c r="B5214" s="334">
        <f ca="1" t="shared" si="825"/>
        <v>1</v>
      </c>
      <c r="D5214" s="334">
        <f ca="1" t="shared" si="833"/>
        <v>31</v>
      </c>
      <c r="E5214" s="327">
        <f ca="1" t="shared" si="834"/>
        <v>18</v>
      </c>
      <c r="F5214" s="327" t="str">
        <f ca="1">VLOOKUP(D5214,档案!A:C,3,FALSE)</f>
        <v>湖北开明</v>
      </c>
      <c r="G5214" s="338" t="str">
        <f ca="1">VLOOKUP(D5214,档案!A:B,2,FALSE)</f>
        <v>中国银行鄂州分行0592794</v>
      </c>
      <c r="H5214" s="328">
        <f ca="1" t="shared" si="826"/>
        <v>45758</v>
      </c>
      <c r="I5214" s="344" t="str">
        <f ca="1" t="shared" si="827"/>
        <v>手续费</v>
      </c>
      <c r="J5214" s="344" t="str">
        <f ca="1" t="shared" si="828"/>
        <v>付日常费用</v>
      </c>
      <c r="K5214" s="345">
        <f ca="1" t="shared" si="829"/>
        <v>0</v>
      </c>
      <c r="L5214" s="345">
        <f ca="1" t="shared" si="830"/>
        <v>2</v>
      </c>
      <c r="M5214" s="345">
        <f ca="1" t="shared" si="831"/>
        <v>100515.06</v>
      </c>
      <c r="N5214" s="345">
        <f ca="1" t="shared" si="832"/>
        <v>0</v>
      </c>
    </row>
    <row r="5215" ht="14.25" hidden="1" spans="1:14">
      <c r="A5215" s="334">
        <f>档案!A5214</f>
        <v>0</v>
      </c>
      <c r="B5215" s="334">
        <f ca="1" t="shared" si="825"/>
        <v>1</v>
      </c>
      <c r="D5215" s="334">
        <f ca="1" t="shared" si="833"/>
        <v>31</v>
      </c>
      <c r="E5215" s="327">
        <f ca="1" t="shared" si="834"/>
        <v>19</v>
      </c>
      <c r="F5215" s="327" t="str">
        <f ca="1">VLOOKUP(D5215,档案!A:C,3,FALSE)</f>
        <v>湖北开明</v>
      </c>
      <c r="G5215" s="338" t="str">
        <f ca="1">VLOOKUP(D5215,档案!A:B,2,FALSE)</f>
        <v>中国银行鄂州分行0592794</v>
      </c>
      <c r="H5215" s="328">
        <f ca="1" t="shared" si="826"/>
        <v>45759</v>
      </c>
      <c r="I5215" s="344" t="str">
        <f ca="1" t="shared" si="827"/>
        <v>生产部山玉英报销青海发投煅烧车间3.17招待费--个人</v>
      </c>
      <c r="J5215" s="344" t="str">
        <f ca="1" t="shared" si="828"/>
        <v>项目成本</v>
      </c>
      <c r="K5215" s="345">
        <f ca="1" t="shared" si="829"/>
        <v>0</v>
      </c>
      <c r="L5215" s="345">
        <f ca="1" t="shared" si="830"/>
        <v>4745</v>
      </c>
      <c r="M5215" s="345">
        <f ca="1" t="shared" si="831"/>
        <v>95770.0600000001</v>
      </c>
      <c r="N5215" s="345">
        <f ca="1" t="shared" si="832"/>
        <v>0</v>
      </c>
    </row>
    <row r="5216" ht="14.25" hidden="1" spans="1:14">
      <c r="A5216" s="334">
        <f>档案!A5215</f>
        <v>0</v>
      </c>
      <c r="B5216" s="334">
        <f ca="1" t="shared" si="825"/>
        <v>1</v>
      </c>
      <c r="D5216" s="334">
        <f ca="1" t="shared" si="833"/>
        <v>31</v>
      </c>
      <c r="E5216" s="327">
        <f ca="1" t="shared" si="834"/>
        <v>20</v>
      </c>
      <c r="F5216" s="327" t="str">
        <f ca="1">VLOOKUP(D5216,档案!A:C,3,FALSE)</f>
        <v>湖北开明</v>
      </c>
      <c r="G5216" s="338" t="str">
        <f ca="1">VLOOKUP(D5216,档案!A:B,2,FALSE)</f>
        <v>中国银行鄂州分行0592794</v>
      </c>
      <c r="H5216" s="328">
        <f ca="1" t="shared" si="826"/>
        <v>45759</v>
      </c>
      <c r="I5216" s="344" t="str">
        <f ca="1" t="shared" si="827"/>
        <v>生产部闵洋用款莱芜钢铁托轮粗车承包费用（1500元一个，共两个），精车托轮承包费用（3000元一个，共一个）付陈志雄--个人</v>
      </c>
      <c r="J5216" s="344" t="str">
        <f ca="1" t="shared" si="828"/>
        <v>项目成本</v>
      </c>
      <c r="K5216" s="345">
        <f ca="1" t="shared" si="829"/>
        <v>0</v>
      </c>
      <c r="L5216" s="345">
        <f ca="1" t="shared" si="830"/>
        <v>6000</v>
      </c>
      <c r="M5216" s="345">
        <f ca="1" t="shared" si="831"/>
        <v>89770.0600000001</v>
      </c>
      <c r="N5216" s="345">
        <f ca="1" t="shared" si="832"/>
        <v>0</v>
      </c>
    </row>
    <row r="5217" ht="14.25" hidden="1" spans="1:14">
      <c r="A5217" s="334">
        <f>档案!A5216</f>
        <v>0</v>
      </c>
      <c r="B5217" s="334">
        <f ca="1" t="shared" si="825"/>
        <v>1</v>
      </c>
      <c r="D5217" s="334">
        <f ca="1" t="shared" si="833"/>
        <v>31</v>
      </c>
      <c r="E5217" s="327">
        <f ca="1" t="shared" si="834"/>
        <v>21</v>
      </c>
      <c r="F5217" s="327" t="str">
        <f ca="1">VLOOKUP(D5217,档案!A:C,3,FALSE)</f>
        <v>湖北开明</v>
      </c>
      <c r="G5217" s="338" t="str">
        <f ca="1">VLOOKUP(D5217,档案!A:B,2,FALSE)</f>
        <v>中国银行鄂州分行0592794</v>
      </c>
      <c r="H5217" s="328">
        <f ca="1" t="shared" si="826"/>
        <v>45759</v>
      </c>
      <c r="I5217" s="344" t="str">
        <f ca="1" t="shared" si="827"/>
        <v>生产部李权智报销湖北双环外协人员2025年4月4日住宿费--个人</v>
      </c>
      <c r="J5217" s="344" t="str">
        <f ca="1" t="shared" si="828"/>
        <v>项目成本</v>
      </c>
      <c r="K5217" s="345">
        <f ca="1" t="shared" si="829"/>
        <v>0</v>
      </c>
      <c r="L5217" s="345">
        <f ca="1" t="shared" si="830"/>
        <v>130</v>
      </c>
      <c r="M5217" s="345">
        <f ca="1" t="shared" si="831"/>
        <v>89640.0600000001</v>
      </c>
      <c r="N5217" s="345">
        <f ca="1" t="shared" si="832"/>
        <v>0</v>
      </c>
    </row>
    <row r="5218" ht="14.25" hidden="1" spans="1:14">
      <c r="A5218" s="334">
        <f>档案!A5217</f>
        <v>0</v>
      </c>
      <c r="B5218" s="334">
        <f ca="1" t="shared" si="825"/>
        <v>1</v>
      </c>
      <c r="D5218" s="334">
        <f ca="1" t="shared" si="833"/>
        <v>31</v>
      </c>
      <c r="E5218" s="327">
        <f ca="1" t="shared" si="834"/>
        <v>22</v>
      </c>
      <c r="F5218" s="327" t="str">
        <f ca="1">VLOOKUP(D5218,档案!A:C,3,FALSE)</f>
        <v>湖北开明</v>
      </c>
      <c r="G5218" s="338" t="str">
        <f ca="1">VLOOKUP(D5218,档案!A:B,2,FALSE)</f>
        <v>中国银行鄂州分行0592794</v>
      </c>
      <c r="H5218" s="328">
        <f ca="1" t="shared" si="826"/>
        <v>45759</v>
      </c>
      <c r="I5218" s="344" t="str">
        <f ca="1" t="shared" si="827"/>
        <v>生产部李权智报销湖北双环气体采购费--个人</v>
      </c>
      <c r="J5218" s="344" t="str">
        <f ca="1" t="shared" si="828"/>
        <v>项目成本</v>
      </c>
      <c r="K5218" s="345">
        <f ca="1" t="shared" si="829"/>
        <v>0</v>
      </c>
      <c r="L5218" s="345">
        <f ca="1" t="shared" si="830"/>
        <v>1330</v>
      </c>
      <c r="M5218" s="345">
        <f ca="1" t="shared" si="831"/>
        <v>88310.0600000001</v>
      </c>
      <c r="N5218" s="345">
        <f ca="1" t="shared" si="832"/>
        <v>0</v>
      </c>
    </row>
    <row r="5219" ht="14.25" hidden="1" spans="1:14">
      <c r="A5219" s="334">
        <f>档案!A5218</f>
        <v>0</v>
      </c>
      <c r="B5219" s="334">
        <f ca="1" t="shared" si="825"/>
        <v>1</v>
      </c>
      <c r="D5219" s="334">
        <f ca="1" t="shared" si="833"/>
        <v>31</v>
      </c>
      <c r="E5219" s="327">
        <f ca="1" t="shared" si="834"/>
        <v>23</v>
      </c>
      <c r="F5219" s="327" t="str">
        <f ca="1">VLOOKUP(D5219,档案!A:C,3,FALSE)</f>
        <v>湖北开明</v>
      </c>
      <c r="G5219" s="338" t="str">
        <f ca="1">VLOOKUP(D5219,档案!A:B,2,FALSE)</f>
        <v>中国银行鄂州分行0592794</v>
      </c>
      <c r="H5219" s="328">
        <f ca="1" t="shared" si="826"/>
        <v>45759</v>
      </c>
      <c r="I5219" s="344" t="str">
        <f ca="1" t="shared" si="827"/>
        <v>生产部马全花报销青海发投民乐村3月24日预存电费444.56元，4月7日电费余额5.13元，为了不影响正常用电，预存1000元电费--个人</v>
      </c>
      <c r="J5219" s="344" t="str">
        <f ca="1" t="shared" si="828"/>
        <v>项目成本</v>
      </c>
      <c r="K5219" s="345">
        <f ca="1" t="shared" si="829"/>
        <v>0</v>
      </c>
      <c r="L5219" s="345">
        <f ca="1" t="shared" si="830"/>
        <v>1000</v>
      </c>
      <c r="M5219" s="345">
        <f ca="1" t="shared" si="831"/>
        <v>87310.0600000001</v>
      </c>
      <c r="N5219" s="345">
        <f ca="1" t="shared" si="832"/>
        <v>0</v>
      </c>
    </row>
    <row r="5220" ht="14.25" hidden="1" spans="1:14">
      <c r="A5220" s="334">
        <f>档案!A5219</f>
        <v>0</v>
      </c>
      <c r="B5220" s="334">
        <f ca="1" t="shared" si="825"/>
        <v>1</v>
      </c>
      <c r="D5220" s="334">
        <f ca="1" t="shared" si="833"/>
        <v>31</v>
      </c>
      <c r="E5220" s="327">
        <f ca="1" t="shared" si="834"/>
        <v>24</v>
      </c>
      <c r="F5220" s="327" t="str">
        <f ca="1">VLOOKUP(D5220,档案!A:C,3,FALSE)</f>
        <v>湖北开明</v>
      </c>
      <c r="G5220" s="338" t="str">
        <f ca="1">VLOOKUP(D5220,档案!A:B,2,FALSE)</f>
        <v>中国银行鄂州分行0592794</v>
      </c>
      <c r="H5220" s="328">
        <f ca="1" t="shared" si="826"/>
        <v>45759</v>
      </c>
      <c r="I5220" s="344" t="str">
        <f ca="1" t="shared" si="827"/>
        <v>生产部李权智报销四川峨胜采购焊丝，碳棒等材料费--个人</v>
      </c>
      <c r="J5220" s="344" t="str">
        <f ca="1" t="shared" si="828"/>
        <v>项目成本</v>
      </c>
      <c r="K5220" s="345">
        <f ca="1" t="shared" si="829"/>
        <v>0</v>
      </c>
      <c r="L5220" s="345">
        <f ca="1" t="shared" si="830"/>
        <v>1562</v>
      </c>
      <c r="M5220" s="345">
        <f ca="1" t="shared" si="831"/>
        <v>85748.0600000001</v>
      </c>
      <c r="N5220" s="345">
        <f ca="1" t="shared" si="832"/>
        <v>0</v>
      </c>
    </row>
    <row r="5221" ht="14.25" hidden="1" spans="1:14">
      <c r="A5221" s="334">
        <f>档案!A5220</f>
        <v>0</v>
      </c>
      <c r="B5221" s="334">
        <f ca="1" t="shared" si="825"/>
        <v>1</v>
      </c>
      <c r="D5221" s="334">
        <f ca="1" t="shared" si="833"/>
        <v>31</v>
      </c>
      <c r="E5221" s="327">
        <f ca="1" t="shared" si="834"/>
        <v>25</v>
      </c>
      <c r="F5221" s="327" t="str">
        <f ca="1">VLOOKUP(D5221,档案!A:C,3,FALSE)</f>
        <v>湖北开明</v>
      </c>
      <c r="G5221" s="338" t="str">
        <f ca="1">VLOOKUP(D5221,档案!A:B,2,FALSE)</f>
        <v>中国银行鄂州分行0592794</v>
      </c>
      <c r="H5221" s="328">
        <f ca="1" t="shared" si="826"/>
        <v>45759</v>
      </c>
      <c r="I5221" s="344" t="str">
        <f ca="1" t="shared" si="827"/>
        <v>生产部李权智报销货车车胎补胎40元，武汉开会停车费9元，100打磨机压板买5套修理打磨机40元 --个人</v>
      </c>
      <c r="J5221" s="344" t="str">
        <f ca="1" t="shared" si="828"/>
        <v>项目成本</v>
      </c>
      <c r="K5221" s="345">
        <f ca="1" t="shared" si="829"/>
        <v>0</v>
      </c>
      <c r="L5221" s="345">
        <f ca="1" t="shared" si="830"/>
        <v>89</v>
      </c>
      <c r="M5221" s="345">
        <f ca="1" t="shared" si="831"/>
        <v>85659.0600000001</v>
      </c>
      <c r="N5221" s="345">
        <f ca="1" t="shared" si="832"/>
        <v>0</v>
      </c>
    </row>
    <row r="5222" ht="14.25" hidden="1" spans="1:14">
      <c r="A5222" s="334">
        <f>档案!A5221</f>
        <v>0</v>
      </c>
      <c r="B5222" s="334">
        <f ca="1" t="shared" si="825"/>
        <v>1</v>
      </c>
      <c r="D5222" s="334">
        <f ca="1" t="shared" si="833"/>
        <v>31</v>
      </c>
      <c r="E5222" s="327">
        <f ca="1" t="shared" si="834"/>
        <v>26</v>
      </c>
      <c r="F5222" s="327" t="str">
        <f ca="1">VLOOKUP(D5222,档案!A:C,3,FALSE)</f>
        <v>湖北开明</v>
      </c>
      <c r="G5222" s="338" t="str">
        <f ca="1">VLOOKUP(D5222,档案!A:B,2,FALSE)</f>
        <v>中国银行鄂州分行0592794</v>
      </c>
      <c r="H5222" s="328">
        <f ca="1" t="shared" si="826"/>
        <v>45759</v>
      </c>
      <c r="I5222" s="344" t="str">
        <f ca="1" t="shared" si="827"/>
        <v>生产部李权智报销仓库申请50kg棉布材料费--个人</v>
      </c>
      <c r="J5222" s="344" t="str">
        <f ca="1" t="shared" si="828"/>
        <v>项目成本</v>
      </c>
      <c r="K5222" s="345">
        <f ca="1" t="shared" si="829"/>
        <v>0</v>
      </c>
      <c r="L5222" s="345">
        <f ca="1" t="shared" si="830"/>
        <v>130</v>
      </c>
      <c r="M5222" s="345">
        <f ca="1" t="shared" si="831"/>
        <v>85529.0600000001</v>
      </c>
      <c r="N5222" s="345">
        <f ca="1" t="shared" si="832"/>
        <v>0</v>
      </c>
    </row>
    <row r="5223" ht="14.25" hidden="1" spans="1:14">
      <c r="A5223" s="334">
        <f>档案!A5222</f>
        <v>0</v>
      </c>
      <c r="B5223" s="334">
        <f ca="1" t="shared" si="825"/>
        <v>1</v>
      </c>
      <c r="D5223" s="334">
        <f ca="1" t="shared" si="833"/>
        <v>31</v>
      </c>
      <c r="E5223" s="327">
        <f ca="1" t="shared" si="834"/>
        <v>27</v>
      </c>
      <c r="F5223" s="327" t="str">
        <f ca="1">VLOOKUP(D5223,档案!A:C,3,FALSE)</f>
        <v>湖北开明</v>
      </c>
      <c r="G5223" s="338" t="str">
        <f ca="1">VLOOKUP(D5223,档案!A:B,2,FALSE)</f>
        <v>中国银行鄂州分行0592794</v>
      </c>
      <c r="H5223" s="328">
        <f ca="1" t="shared" si="826"/>
        <v>45759</v>
      </c>
      <c r="I5223" s="344" t="str">
        <f ca="1" t="shared" si="827"/>
        <v>生产部李权智报销2025年4月8日生产日常采购油漆和黄油--个人</v>
      </c>
      <c r="J5223" s="344" t="str">
        <f ca="1" t="shared" si="828"/>
        <v>项目成本</v>
      </c>
      <c r="K5223" s="345">
        <f ca="1" t="shared" si="829"/>
        <v>0</v>
      </c>
      <c r="L5223" s="345">
        <f ca="1" t="shared" si="830"/>
        <v>990</v>
      </c>
      <c r="M5223" s="345">
        <f ca="1" t="shared" si="831"/>
        <v>84539.0600000001</v>
      </c>
      <c r="N5223" s="345">
        <f ca="1" t="shared" si="832"/>
        <v>0</v>
      </c>
    </row>
    <row r="5224" ht="14.25" hidden="1" spans="1:14">
      <c r="A5224" s="334">
        <f>档案!A5223</f>
        <v>0</v>
      </c>
      <c r="B5224" s="334">
        <f ca="1" t="shared" si="825"/>
        <v>1</v>
      </c>
      <c r="D5224" s="334">
        <f ca="1" t="shared" si="833"/>
        <v>31</v>
      </c>
      <c r="E5224" s="327">
        <f ca="1" t="shared" si="834"/>
        <v>28</v>
      </c>
      <c r="F5224" s="327" t="str">
        <f ca="1">VLOOKUP(D5224,档案!A:C,3,FALSE)</f>
        <v>湖北开明</v>
      </c>
      <c r="G5224" s="338" t="str">
        <f ca="1">VLOOKUP(D5224,档案!A:B,2,FALSE)</f>
        <v>中国银行鄂州分行0592794</v>
      </c>
      <c r="H5224" s="328">
        <f ca="1" t="shared" si="826"/>
        <v>45759</v>
      </c>
      <c r="I5224" s="344" t="str">
        <f ca="1" t="shared" si="827"/>
        <v>收到武汉工行转账</v>
      </c>
      <c r="J5224" s="344" t="str">
        <f ca="1" t="shared" si="828"/>
        <v>他行转入或存现</v>
      </c>
      <c r="K5224" s="345">
        <f ca="1" t="shared" si="829"/>
        <v>500000</v>
      </c>
      <c r="L5224" s="345">
        <f ca="1" t="shared" si="830"/>
        <v>0</v>
      </c>
      <c r="M5224" s="345">
        <f ca="1" t="shared" si="831"/>
        <v>584539.06</v>
      </c>
      <c r="N5224" s="345">
        <f ca="1" t="shared" si="832"/>
        <v>0</v>
      </c>
    </row>
    <row r="5225" ht="14.25" hidden="1" spans="1:14">
      <c r="A5225" s="334">
        <f>档案!A5224</f>
        <v>0</v>
      </c>
      <c r="B5225" s="334">
        <f ca="1" t="shared" si="825"/>
        <v>1</v>
      </c>
      <c r="D5225" s="334">
        <f ca="1" t="shared" si="833"/>
        <v>31</v>
      </c>
      <c r="E5225" s="327">
        <f ca="1" t="shared" si="834"/>
        <v>29</v>
      </c>
      <c r="F5225" s="327" t="str">
        <f ca="1">VLOOKUP(D5225,档案!A:C,3,FALSE)</f>
        <v>湖北开明</v>
      </c>
      <c r="G5225" s="338" t="str">
        <f ca="1">VLOOKUP(D5225,档案!A:B,2,FALSE)</f>
        <v>中国银行鄂州分行0592794</v>
      </c>
      <c r="H5225" s="328">
        <f ca="1" t="shared" si="826"/>
        <v>45759</v>
      </c>
      <c r="I5225" s="344" t="str">
        <f ca="1" t="shared" si="827"/>
        <v>转武汉彤烨中信</v>
      </c>
      <c r="J5225" s="344" t="str">
        <f ca="1" t="shared" si="828"/>
        <v>转出他行或提现</v>
      </c>
      <c r="K5225" s="345">
        <f ca="1" t="shared" si="829"/>
        <v>0</v>
      </c>
      <c r="L5225" s="345">
        <f ca="1" t="shared" si="830"/>
        <v>150000</v>
      </c>
      <c r="M5225" s="345">
        <f ca="1" t="shared" si="831"/>
        <v>434539.06</v>
      </c>
      <c r="N5225" s="345">
        <f ca="1" t="shared" si="832"/>
        <v>0</v>
      </c>
    </row>
    <row r="5226" ht="14.25" hidden="1" spans="1:14">
      <c r="A5226" s="334">
        <f>档案!A5225</f>
        <v>0</v>
      </c>
      <c r="B5226" s="334">
        <f ca="1" t="shared" si="825"/>
        <v>1</v>
      </c>
      <c r="D5226" s="334">
        <f ca="1" t="shared" si="833"/>
        <v>31</v>
      </c>
      <c r="E5226" s="327">
        <f ca="1" t="shared" si="834"/>
        <v>30</v>
      </c>
      <c r="F5226" s="327" t="str">
        <f ca="1">VLOOKUP(D5226,档案!A:C,3,FALSE)</f>
        <v>湖北开明</v>
      </c>
      <c r="G5226" s="338" t="str">
        <f ca="1">VLOOKUP(D5226,档案!A:B,2,FALSE)</f>
        <v>中国银行鄂州分行0592794</v>
      </c>
      <c r="H5226" s="328">
        <f ca="1" t="shared" si="826"/>
        <v>45759</v>
      </c>
      <c r="I5226" s="344" t="str">
        <f ca="1" t="shared" si="827"/>
        <v>转武汉彤烨中信</v>
      </c>
      <c r="J5226" s="344" t="str">
        <f ca="1" t="shared" si="828"/>
        <v>转出他行或提现</v>
      </c>
      <c r="K5226" s="345">
        <f ca="1" t="shared" si="829"/>
        <v>0</v>
      </c>
      <c r="L5226" s="345">
        <f ca="1" t="shared" si="830"/>
        <v>150000</v>
      </c>
      <c r="M5226" s="345">
        <f ca="1" t="shared" si="831"/>
        <v>284539.06</v>
      </c>
      <c r="N5226" s="345">
        <f ca="1" t="shared" si="832"/>
        <v>0</v>
      </c>
    </row>
    <row r="5227" ht="14.25" hidden="1" spans="1:14">
      <c r="A5227" s="334">
        <f>档案!A5226</f>
        <v>0</v>
      </c>
      <c r="B5227" s="334">
        <f ca="1" t="shared" si="825"/>
        <v>1</v>
      </c>
      <c r="D5227" s="334">
        <f ca="1" t="shared" si="833"/>
        <v>31</v>
      </c>
      <c r="E5227" s="327">
        <f ca="1" t="shared" si="834"/>
        <v>31</v>
      </c>
      <c r="F5227" s="327" t="str">
        <f ca="1">VLOOKUP(D5227,档案!A:C,3,FALSE)</f>
        <v>湖北开明</v>
      </c>
      <c r="G5227" s="338" t="str">
        <f ca="1">VLOOKUP(D5227,档案!A:B,2,FALSE)</f>
        <v>中国银行鄂州分行0592794</v>
      </c>
      <c r="H5227" s="328">
        <f ca="1" t="shared" si="826"/>
        <v>45759</v>
      </c>
      <c r="I5227" s="344" t="str">
        <f ca="1" t="shared" si="827"/>
        <v>手续费</v>
      </c>
      <c r="J5227" s="344" t="str">
        <f ca="1" t="shared" si="828"/>
        <v>付日常费用</v>
      </c>
      <c r="K5227" s="345">
        <f ca="1" t="shared" si="829"/>
        <v>0</v>
      </c>
      <c r="L5227" s="345">
        <f ca="1" t="shared" si="830"/>
        <v>2</v>
      </c>
      <c r="M5227" s="345">
        <f ca="1" t="shared" si="831"/>
        <v>284537.06</v>
      </c>
      <c r="N5227" s="345">
        <f ca="1" t="shared" si="832"/>
        <v>0</v>
      </c>
    </row>
    <row r="5228" ht="14.25" hidden="1" spans="1:14">
      <c r="A5228" s="334">
        <f>档案!A5227</f>
        <v>0</v>
      </c>
      <c r="B5228" s="334">
        <f ca="1" t="shared" si="825"/>
        <v>1</v>
      </c>
      <c r="D5228" s="334">
        <f ca="1" t="shared" si="833"/>
        <v>31</v>
      </c>
      <c r="E5228" s="327">
        <f ca="1" t="shared" si="834"/>
        <v>32</v>
      </c>
      <c r="F5228" s="327" t="str">
        <f ca="1">VLOOKUP(D5228,档案!A:C,3,FALSE)</f>
        <v>湖北开明</v>
      </c>
      <c r="G5228" s="338" t="str">
        <f ca="1">VLOOKUP(D5228,档案!A:B,2,FALSE)</f>
        <v>中国银行鄂州分行0592794</v>
      </c>
      <c r="H5228" s="328">
        <f ca="1" t="shared" si="826"/>
        <v>45759</v>
      </c>
      <c r="I5228" s="344" t="str">
        <f ca="1" t="shared" si="827"/>
        <v>手续费</v>
      </c>
      <c r="J5228" s="344" t="str">
        <f ca="1" t="shared" si="828"/>
        <v>付日常费用</v>
      </c>
      <c r="K5228" s="345">
        <f ca="1" t="shared" si="829"/>
        <v>0</v>
      </c>
      <c r="L5228" s="345">
        <f ca="1" t="shared" si="830"/>
        <v>2</v>
      </c>
      <c r="M5228" s="345">
        <f ca="1" t="shared" si="831"/>
        <v>284535.06</v>
      </c>
      <c r="N5228" s="345">
        <f ca="1" t="shared" si="832"/>
        <v>0</v>
      </c>
    </row>
    <row r="5229" ht="14.25" hidden="1" spans="1:14">
      <c r="A5229" s="334">
        <f>档案!A5228</f>
        <v>0</v>
      </c>
      <c r="B5229" s="334">
        <f ca="1" t="shared" si="825"/>
        <v>1</v>
      </c>
      <c r="D5229" s="334">
        <f ca="1" t="shared" si="833"/>
        <v>31</v>
      </c>
      <c r="E5229" s="327">
        <f ca="1" t="shared" si="834"/>
        <v>33</v>
      </c>
      <c r="F5229" s="327" t="str">
        <f ca="1">VLOOKUP(D5229,档案!A:C,3,FALSE)</f>
        <v>湖北开明</v>
      </c>
      <c r="G5229" s="338" t="str">
        <f ca="1">VLOOKUP(D5229,档案!A:B,2,FALSE)</f>
        <v>中国银行鄂州分行0592794</v>
      </c>
      <c r="H5229" s="328">
        <f ca="1" t="shared" si="826"/>
        <v>45759</v>
      </c>
      <c r="I5229" s="344" t="str">
        <f ca="1" t="shared" si="827"/>
        <v>手续费</v>
      </c>
      <c r="J5229" s="344" t="str">
        <f ca="1" t="shared" si="828"/>
        <v>付日常费用</v>
      </c>
      <c r="K5229" s="345">
        <f ca="1" t="shared" si="829"/>
        <v>0</v>
      </c>
      <c r="L5229" s="345">
        <f ca="1" t="shared" si="830"/>
        <v>4.5</v>
      </c>
      <c r="M5229" s="345">
        <f ca="1" t="shared" si="831"/>
        <v>284530.56</v>
      </c>
      <c r="N5229" s="345">
        <f ca="1" t="shared" si="832"/>
        <v>0</v>
      </c>
    </row>
    <row r="5230" ht="14.25" hidden="1" spans="1:14">
      <c r="A5230" s="334">
        <f>档案!A5229</f>
        <v>0</v>
      </c>
      <c r="B5230" s="334">
        <f ca="1" t="shared" si="825"/>
        <v>1</v>
      </c>
      <c r="D5230" s="334">
        <f ca="1" t="shared" si="833"/>
        <v>31</v>
      </c>
      <c r="E5230" s="327">
        <f ca="1" t="shared" si="834"/>
        <v>34</v>
      </c>
      <c r="F5230" s="327" t="str">
        <f ca="1">VLOOKUP(D5230,档案!A:C,3,FALSE)</f>
        <v>湖北开明</v>
      </c>
      <c r="G5230" s="338" t="str">
        <f ca="1">VLOOKUP(D5230,档案!A:B,2,FALSE)</f>
        <v>中国银行鄂州分行0592794</v>
      </c>
      <c r="H5230" s="328">
        <f ca="1" t="shared" si="826"/>
        <v>45759</v>
      </c>
      <c r="I5230" s="344" t="str">
        <f ca="1" t="shared" si="827"/>
        <v>手续费</v>
      </c>
      <c r="J5230" s="344" t="str">
        <f ca="1" t="shared" si="828"/>
        <v>付日常费用</v>
      </c>
      <c r="K5230" s="345">
        <f ca="1" t="shared" si="829"/>
        <v>0</v>
      </c>
      <c r="L5230" s="345">
        <f ca="1" t="shared" si="830"/>
        <v>4.5</v>
      </c>
      <c r="M5230" s="345">
        <f ca="1" t="shared" si="831"/>
        <v>284526.06</v>
      </c>
      <c r="N5230" s="345">
        <f ca="1" t="shared" si="832"/>
        <v>0</v>
      </c>
    </row>
    <row r="5231" ht="14.25" hidden="1" spans="1:14">
      <c r="A5231" s="334">
        <f>档案!A5230</f>
        <v>0</v>
      </c>
      <c r="B5231" s="334">
        <f ca="1" t="shared" si="825"/>
        <v>1</v>
      </c>
      <c r="D5231" s="334">
        <f ca="1" t="shared" si="833"/>
        <v>31</v>
      </c>
      <c r="E5231" s="327">
        <f ca="1" t="shared" si="834"/>
        <v>35</v>
      </c>
      <c r="F5231" s="327" t="str">
        <f ca="1">VLOOKUP(D5231,档案!A:C,3,FALSE)</f>
        <v>湖北开明</v>
      </c>
      <c r="G5231" s="338" t="str">
        <f ca="1">VLOOKUP(D5231,档案!A:B,2,FALSE)</f>
        <v>中国银行鄂州分行0592794</v>
      </c>
      <c r="H5231" s="328">
        <f ca="1" t="shared" si="826"/>
        <v>45759</v>
      </c>
      <c r="I5231" s="344" t="str">
        <f ca="1" t="shared" si="827"/>
        <v>手续费</v>
      </c>
      <c r="J5231" s="344" t="str">
        <f ca="1" t="shared" si="828"/>
        <v>付日常费用</v>
      </c>
      <c r="K5231" s="345">
        <f ca="1" t="shared" si="829"/>
        <v>0</v>
      </c>
      <c r="L5231" s="345">
        <f ca="1" t="shared" si="830"/>
        <v>4.5</v>
      </c>
      <c r="M5231" s="345">
        <f ca="1" t="shared" si="831"/>
        <v>284521.56</v>
      </c>
      <c r="N5231" s="345">
        <f ca="1" t="shared" si="832"/>
        <v>0</v>
      </c>
    </row>
    <row r="5232" ht="14.25" hidden="1" spans="1:14">
      <c r="A5232" s="334">
        <f>档案!A5231</f>
        <v>0</v>
      </c>
      <c r="B5232" s="334">
        <f ca="1" t="shared" si="825"/>
        <v>1</v>
      </c>
      <c r="D5232" s="334">
        <f ca="1" t="shared" si="833"/>
        <v>31</v>
      </c>
      <c r="E5232" s="327">
        <f ca="1" t="shared" si="834"/>
        <v>36</v>
      </c>
      <c r="F5232" s="327" t="str">
        <f ca="1">VLOOKUP(D5232,档案!A:C,3,FALSE)</f>
        <v>湖北开明</v>
      </c>
      <c r="G5232" s="338" t="str">
        <f ca="1">VLOOKUP(D5232,档案!A:B,2,FALSE)</f>
        <v>中国银行鄂州分行0592794</v>
      </c>
      <c r="H5232" s="328">
        <f ca="1" t="shared" si="826"/>
        <v>45759</v>
      </c>
      <c r="I5232" s="344" t="str">
        <f ca="1" t="shared" si="827"/>
        <v>手续费</v>
      </c>
      <c r="J5232" s="344" t="str">
        <f ca="1" t="shared" si="828"/>
        <v>付日常费用</v>
      </c>
      <c r="K5232" s="345">
        <f ca="1" t="shared" si="829"/>
        <v>0</v>
      </c>
      <c r="L5232" s="345">
        <f ca="1" t="shared" si="830"/>
        <v>4.5</v>
      </c>
      <c r="M5232" s="345">
        <f ca="1" t="shared" si="831"/>
        <v>284517.06</v>
      </c>
      <c r="N5232" s="345">
        <f ca="1" t="shared" si="832"/>
        <v>0</v>
      </c>
    </row>
    <row r="5233" ht="14.25" hidden="1" spans="1:14">
      <c r="A5233" s="334">
        <f>档案!A5232</f>
        <v>0</v>
      </c>
      <c r="B5233" s="334">
        <f ca="1" t="shared" si="825"/>
        <v>1</v>
      </c>
      <c r="D5233" s="334">
        <f ca="1" t="shared" si="833"/>
        <v>31</v>
      </c>
      <c r="E5233" s="327">
        <f ca="1" t="shared" si="834"/>
        <v>37</v>
      </c>
      <c r="F5233" s="327" t="str">
        <f ca="1">VLOOKUP(D5233,档案!A:C,3,FALSE)</f>
        <v>湖北开明</v>
      </c>
      <c r="G5233" s="338" t="str">
        <f ca="1">VLOOKUP(D5233,档案!A:B,2,FALSE)</f>
        <v>中国银行鄂州分行0592794</v>
      </c>
      <c r="H5233" s="328">
        <f ca="1" t="shared" si="826"/>
        <v>45759</v>
      </c>
      <c r="I5233" s="344" t="str">
        <f ca="1" t="shared" si="827"/>
        <v>手续费</v>
      </c>
      <c r="J5233" s="344" t="str">
        <f ca="1" t="shared" si="828"/>
        <v>付日常费用</v>
      </c>
      <c r="K5233" s="345">
        <f ca="1" t="shared" si="829"/>
        <v>0</v>
      </c>
      <c r="L5233" s="345">
        <f ca="1" t="shared" si="830"/>
        <v>4.5</v>
      </c>
      <c r="M5233" s="345">
        <f ca="1" t="shared" si="831"/>
        <v>284512.56</v>
      </c>
      <c r="N5233" s="345">
        <f ca="1" t="shared" si="832"/>
        <v>0</v>
      </c>
    </row>
    <row r="5234" ht="14.25" hidden="1" spans="1:14">
      <c r="A5234" s="334">
        <f>档案!A5233</f>
        <v>0</v>
      </c>
      <c r="B5234" s="334">
        <f ca="1" t="shared" si="825"/>
        <v>1</v>
      </c>
      <c r="D5234" s="334">
        <f ca="1" t="shared" si="833"/>
        <v>31</v>
      </c>
      <c r="E5234" s="327">
        <f ca="1" t="shared" si="834"/>
        <v>38</v>
      </c>
      <c r="F5234" s="327" t="str">
        <f ca="1">VLOOKUP(D5234,档案!A:C,3,FALSE)</f>
        <v>湖北开明</v>
      </c>
      <c r="G5234" s="338" t="str">
        <f ca="1">VLOOKUP(D5234,档案!A:B,2,FALSE)</f>
        <v>中国银行鄂州分行0592794</v>
      </c>
      <c r="H5234" s="328">
        <f ca="1" t="shared" si="826"/>
        <v>45759</v>
      </c>
      <c r="I5234" s="344" t="str">
        <f ca="1" t="shared" si="827"/>
        <v>手续费</v>
      </c>
      <c r="J5234" s="344" t="str">
        <f ca="1" t="shared" si="828"/>
        <v>付日常费用</v>
      </c>
      <c r="K5234" s="345">
        <f ca="1" t="shared" si="829"/>
        <v>0</v>
      </c>
      <c r="L5234" s="345">
        <f ca="1" t="shared" si="830"/>
        <v>4.5</v>
      </c>
      <c r="M5234" s="345">
        <f ca="1" t="shared" si="831"/>
        <v>284508.06</v>
      </c>
      <c r="N5234" s="345">
        <f ca="1" t="shared" si="832"/>
        <v>0</v>
      </c>
    </row>
    <row r="5235" ht="14.25" hidden="1" spans="1:14">
      <c r="A5235" s="334">
        <f>档案!A5234</f>
        <v>0</v>
      </c>
      <c r="B5235" s="334">
        <f ca="1" t="shared" si="825"/>
        <v>1</v>
      </c>
      <c r="D5235" s="334">
        <f ca="1" t="shared" si="833"/>
        <v>31</v>
      </c>
      <c r="E5235" s="327">
        <f ca="1" t="shared" si="834"/>
        <v>39</v>
      </c>
      <c r="F5235" s="327" t="str">
        <f ca="1">VLOOKUP(D5235,档案!A:C,3,FALSE)</f>
        <v>湖北开明</v>
      </c>
      <c r="G5235" s="338" t="str">
        <f ca="1">VLOOKUP(D5235,档案!A:B,2,FALSE)</f>
        <v>中国银行鄂州分行0592794</v>
      </c>
      <c r="H5235" s="328">
        <f ca="1" t="shared" si="826"/>
        <v>45759</v>
      </c>
      <c r="I5235" s="344" t="str">
        <f ca="1" t="shared" si="827"/>
        <v>手续费</v>
      </c>
      <c r="J5235" s="344" t="str">
        <f ca="1" t="shared" si="828"/>
        <v>付日常费用</v>
      </c>
      <c r="K5235" s="345">
        <f ca="1" t="shared" si="829"/>
        <v>0</v>
      </c>
      <c r="L5235" s="345">
        <f ca="1" t="shared" si="830"/>
        <v>4.5</v>
      </c>
      <c r="M5235" s="345">
        <f ca="1" t="shared" si="831"/>
        <v>284503.56</v>
      </c>
      <c r="N5235" s="345">
        <f ca="1" t="shared" si="832"/>
        <v>0</v>
      </c>
    </row>
    <row r="5236" ht="14.25" hidden="1" spans="1:14">
      <c r="A5236" s="334">
        <f>档案!A5235</f>
        <v>0</v>
      </c>
      <c r="B5236" s="334">
        <f ca="1" t="shared" si="825"/>
        <v>1</v>
      </c>
      <c r="D5236" s="334">
        <f ca="1" t="shared" si="833"/>
        <v>31</v>
      </c>
      <c r="E5236" s="327">
        <f ca="1" t="shared" si="834"/>
        <v>40</v>
      </c>
      <c r="F5236" s="327" t="str">
        <f ca="1">VLOOKUP(D5236,档案!A:C,3,FALSE)</f>
        <v>湖北开明</v>
      </c>
      <c r="G5236" s="338" t="str">
        <f ca="1">VLOOKUP(D5236,档案!A:B,2,FALSE)</f>
        <v>中国银行鄂州分行0592794</v>
      </c>
      <c r="H5236" s="328">
        <f ca="1" t="shared" si="826"/>
        <v>45759</v>
      </c>
      <c r="I5236" s="344" t="str">
        <f ca="1" t="shared" si="827"/>
        <v>手续费</v>
      </c>
      <c r="J5236" s="344" t="str">
        <f ca="1" t="shared" si="828"/>
        <v>付日常费用</v>
      </c>
      <c r="K5236" s="345">
        <f ca="1" t="shared" si="829"/>
        <v>0</v>
      </c>
      <c r="L5236" s="345">
        <f ca="1" t="shared" si="830"/>
        <v>4.5</v>
      </c>
      <c r="M5236" s="345">
        <f ca="1" t="shared" si="831"/>
        <v>284499.06</v>
      </c>
      <c r="N5236" s="345">
        <f ca="1" t="shared" si="832"/>
        <v>0</v>
      </c>
    </row>
    <row r="5237" ht="14.25" hidden="1" spans="1:14">
      <c r="A5237" s="334">
        <f>档案!A5236</f>
        <v>0</v>
      </c>
      <c r="B5237" s="334">
        <f ca="1" t="shared" si="825"/>
        <v>1</v>
      </c>
      <c r="D5237" s="334">
        <f ca="1" t="shared" si="833"/>
        <v>31</v>
      </c>
      <c r="E5237" s="327">
        <f ca="1" t="shared" si="834"/>
        <v>41</v>
      </c>
      <c r="F5237" s="327" t="str">
        <f ca="1">VLOOKUP(D5237,档案!A:C,3,FALSE)</f>
        <v>湖北开明</v>
      </c>
      <c r="G5237" s="338" t="str">
        <f ca="1">VLOOKUP(D5237,档案!A:B,2,FALSE)</f>
        <v>中国银行鄂州分行0592794</v>
      </c>
      <c r="H5237" s="328">
        <f ca="1" t="shared" si="826"/>
        <v>45759</v>
      </c>
      <c r="I5237" s="344" t="str">
        <f ca="1" t="shared" si="827"/>
        <v>手续费</v>
      </c>
      <c r="J5237" s="344" t="str">
        <f ca="1" t="shared" si="828"/>
        <v>付日常费用</v>
      </c>
      <c r="K5237" s="345">
        <f ca="1" t="shared" si="829"/>
        <v>0</v>
      </c>
      <c r="L5237" s="345">
        <f ca="1" t="shared" si="830"/>
        <v>4.5</v>
      </c>
      <c r="M5237" s="345">
        <f ca="1" t="shared" si="831"/>
        <v>284494.56</v>
      </c>
      <c r="N5237" s="345">
        <f ca="1" t="shared" si="832"/>
        <v>0</v>
      </c>
    </row>
    <row r="5238" ht="14.25" hidden="1" spans="1:14">
      <c r="A5238" s="334">
        <f>档案!A5237</f>
        <v>0</v>
      </c>
      <c r="B5238" s="334">
        <f ca="1" t="shared" si="825"/>
        <v>1</v>
      </c>
      <c r="D5238" s="334">
        <f ca="1" t="shared" si="833"/>
        <v>31</v>
      </c>
      <c r="E5238" s="327">
        <f ca="1" t="shared" si="834"/>
        <v>42</v>
      </c>
      <c r="F5238" s="327" t="str">
        <f ca="1">VLOOKUP(D5238,档案!A:C,3,FALSE)</f>
        <v>湖北开明</v>
      </c>
      <c r="G5238" s="338" t="str">
        <f ca="1">VLOOKUP(D5238,档案!A:B,2,FALSE)</f>
        <v>中国银行鄂州分行0592794</v>
      </c>
      <c r="H5238" s="328">
        <f ca="1" t="shared" si="826"/>
        <v>45763</v>
      </c>
      <c r="I5238" s="344" t="str">
        <f ca="1" t="shared" si="827"/>
        <v>转湖北工行西山</v>
      </c>
      <c r="J5238" s="344" t="str">
        <f ca="1" t="shared" si="828"/>
        <v>转出他行或提现</v>
      </c>
      <c r="K5238" s="345">
        <f ca="1" t="shared" si="829"/>
        <v>0</v>
      </c>
      <c r="L5238" s="345">
        <f ca="1" t="shared" si="830"/>
        <v>50000</v>
      </c>
      <c r="M5238" s="345">
        <f ca="1" t="shared" si="831"/>
        <v>234494.56</v>
      </c>
      <c r="N5238" s="345">
        <f ca="1" t="shared" si="832"/>
        <v>0</v>
      </c>
    </row>
    <row r="5239" ht="14.25" hidden="1" spans="1:14">
      <c r="A5239" s="334">
        <f>档案!A5238</f>
        <v>0</v>
      </c>
      <c r="B5239" s="334">
        <f ca="1" t="shared" si="825"/>
        <v>1</v>
      </c>
      <c r="D5239" s="334">
        <f ca="1" t="shared" si="833"/>
        <v>31</v>
      </c>
      <c r="E5239" s="327">
        <f ca="1" t="shared" si="834"/>
        <v>43</v>
      </c>
      <c r="F5239" s="327" t="str">
        <f ca="1">VLOOKUP(D5239,档案!A:C,3,FALSE)</f>
        <v>湖北开明</v>
      </c>
      <c r="G5239" s="338" t="str">
        <f ca="1">VLOOKUP(D5239,档案!A:B,2,FALSE)</f>
        <v>中国银行鄂州分行0592794</v>
      </c>
      <c r="H5239" s="328">
        <f ca="1" t="shared" si="826"/>
        <v>45763</v>
      </c>
      <c r="I5239" s="344" t="str">
        <f ca="1" t="shared" si="827"/>
        <v>手续费</v>
      </c>
      <c r="J5239" s="344" t="str">
        <f ca="1" t="shared" si="828"/>
        <v>付日常费用</v>
      </c>
      <c r="K5239" s="345">
        <f ca="1" t="shared" si="829"/>
        <v>0</v>
      </c>
      <c r="L5239" s="345">
        <f ca="1" t="shared" si="830"/>
        <v>1.8</v>
      </c>
      <c r="M5239" s="345">
        <f ca="1" t="shared" si="831"/>
        <v>234492.76</v>
      </c>
      <c r="N5239" s="345">
        <f ca="1" t="shared" si="832"/>
        <v>0</v>
      </c>
    </row>
    <row r="5240" ht="14.25" hidden="1" spans="1:14">
      <c r="A5240" s="334">
        <f>档案!A5239</f>
        <v>0</v>
      </c>
      <c r="B5240" s="334">
        <f ca="1" t="shared" si="825"/>
        <v>1</v>
      </c>
      <c r="D5240" s="334">
        <f ca="1" t="shared" si="833"/>
        <v>31</v>
      </c>
      <c r="E5240" s="327">
        <f ca="1" t="shared" si="834"/>
        <v>44</v>
      </c>
      <c r="F5240" s="327" t="str">
        <f ca="1">VLOOKUP(D5240,档案!A:C,3,FALSE)</f>
        <v>湖北开明</v>
      </c>
      <c r="G5240" s="338" t="str">
        <f ca="1">VLOOKUP(D5240,档案!A:B,2,FALSE)</f>
        <v>中国银行鄂州分行0592794</v>
      </c>
      <c r="H5240" s="328">
        <f ca="1" t="shared" si="826"/>
        <v>45765</v>
      </c>
      <c r="I5240" s="344" t="str">
        <f ca="1" t="shared" si="827"/>
        <v>生产部程时勇报销日照钢铁4.14-4.15交通费--个人</v>
      </c>
      <c r="J5240" s="344" t="str">
        <f ca="1" t="shared" si="828"/>
        <v>项目成本</v>
      </c>
      <c r="K5240" s="345">
        <f ca="1" t="shared" si="829"/>
        <v>0</v>
      </c>
      <c r="L5240" s="345">
        <f ca="1" t="shared" si="830"/>
        <v>238</v>
      </c>
      <c r="M5240" s="345">
        <f ca="1" t="shared" si="831"/>
        <v>234254.76</v>
      </c>
      <c r="N5240" s="345">
        <f ca="1" t="shared" si="832"/>
        <v>0</v>
      </c>
    </row>
    <row r="5241" ht="14.25" hidden="1" spans="1:14">
      <c r="A5241" s="334">
        <f>档案!A5240</f>
        <v>0</v>
      </c>
      <c r="B5241" s="334">
        <f ca="1" t="shared" si="825"/>
        <v>1</v>
      </c>
      <c r="D5241" s="334">
        <f ca="1" t="shared" si="833"/>
        <v>31</v>
      </c>
      <c r="E5241" s="327">
        <f ca="1" t="shared" si="834"/>
        <v>45</v>
      </c>
      <c r="F5241" s="327" t="str">
        <f ca="1">VLOOKUP(D5241,档案!A:C,3,FALSE)</f>
        <v>湖北开明</v>
      </c>
      <c r="G5241" s="338" t="str">
        <f ca="1">VLOOKUP(D5241,档案!A:B,2,FALSE)</f>
        <v>中国银行鄂州分行0592794</v>
      </c>
      <c r="H5241" s="328">
        <f ca="1" t="shared" si="826"/>
        <v>45765</v>
      </c>
      <c r="I5241" s="344" t="str">
        <f ca="1" t="shared" si="827"/>
        <v>生产部王国志报销奎山水泥3.28-3.30交通费--个人</v>
      </c>
      <c r="J5241" s="344" t="str">
        <f ca="1" t="shared" si="828"/>
        <v>项目成本</v>
      </c>
      <c r="K5241" s="345">
        <f ca="1" t="shared" si="829"/>
        <v>0</v>
      </c>
      <c r="L5241" s="345">
        <f ca="1" t="shared" si="830"/>
        <v>71.24</v>
      </c>
      <c r="M5241" s="345">
        <f ca="1" t="shared" si="831"/>
        <v>234183.52</v>
      </c>
      <c r="N5241" s="345">
        <f ca="1" t="shared" si="832"/>
        <v>0</v>
      </c>
    </row>
    <row r="5242" ht="14.25" hidden="1" spans="1:14">
      <c r="A5242" s="334">
        <f>档案!A5241</f>
        <v>0</v>
      </c>
      <c r="B5242" s="334">
        <f ca="1" t="shared" si="825"/>
        <v>1</v>
      </c>
      <c r="D5242" s="334">
        <f ca="1" t="shared" si="833"/>
        <v>31</v>
      </c>
      <c r="E5242" s="327">
        <f ca="1" t="shared" si="834"/>
        <v>46</v>
      </c>
      <c r="F5242" s="327" t="str">
        <f ca="1">VLOOKUP(D5242,档案!A:C,3,FALSE)</f>
        <v>湖北开明</v>
      </c>
      <c r="G5242" s="338" t="str">
        <f ca="1">VLOOKUP(D5242,档案!A:B,2,FALSE)</f>
        <v>中国银行鄂州分行0592794</v>
      </c>
      <c r="H5242" s="328">
        <f ca="1" t="shared" si="826"/>
        <v>45765</v>
      </c>
      <c r="I5242" s="344" t="str">
        <f ca="1" t="shared" si="827"/>
        <v>生产部马全花用款2025年4月2日李同林从鄂州到江西新余汇宜信修补轮带交通费付李同林--个人</v>
      </c>
      <c r="J5242" s="344" t="str">
        <f ca="1" t="shared" si="828"/>
        <v>项目成本</v>
      </c>
      <c r="K5242" s="345">
        <f ca="1" t="shared" si="829"/>
        <v>0</v>
      </c>
      <c r="L5242" s="345">
        <f ca="1" t="shared" si="830"/>
        <v>158</v>
      </c>
      <c r="M5242" s="345">
        <f ca="1" t="shared" si="831"/>
        <v>234025.52</v>
      </c>
      <c r="N5242" s="345">
        <f ca="1" t="shared" si="832"/>
        <v>0</v>
      </c>
    </row>
    <row r="5243" ht="14.25" hidden="1" spans="1:14">
      <c r="A5243" s="334">
        <f>档案!A5242</f>
        <v>0</v>
      </c>
      <c r="B5243" s="334">
        <f ca="1" t="shared" si="825"/>
        <v>1</v>
      </c>
      <c r="D5243" s="334">
        <f ca="1" t="shared" si="833"/>
        <v>31</v>
      </c>
      <c r="E5243" s="327">
        <f ca="1" t="shared" si="834"/>
        <v>47</v>
      </c>
      <c r="F5243" s="327" t="str">
        <f ca="1">VLOOKUP(D5243,档案!A:C,3,FALSE)</f>
        <v>湖北开明</v>
      </c>
      <c r="G5243" s="338" t="str">
        <f ca="1">VLOOKUP(D5243,档案!A:B,2,FALSE)</f>
        <v>中国银行鄂州分行0592794</v>
      </c>
      <c r="H5243" s="328">
        <f ca="1" t="shared" si="826"/>
        <v>45765</v>
      </c>
      <c r="I5243" s="344" t="str">
        <f ca="1" t="shared" si="827"/>
        <v>生产部唐欣欣用款日照钢铁4月2日因现场需要柴油清洗轴瓦购买柴油付郑然--个人</v>
      </c>
      <c r="J5243" s="344" t="str">
        <f ca="1" t="shared" si="828"/>
        <v>项目成本</v>
      </c>
      <c r="K5243" s="345">
        <f ca="1" t="shared" si="829"/>
        <v>0</v>
      </c>
      <c r="L5243" s="345">
        <f ca="1" t="shared" si="830"/>
        <v>163</v>
      </c>
      <c r="M5243" s="345">
        <f ca="1" t="shared" si="831"/>
        <v>233862.52</v>
      </c>
      <c r="N5243" s="345">
        <f ca="1" t="shared" si="832"/>
        <v>0</v>
      </c>
    </row>
    <row r="5244" ht="14.25" hidden="1" spans="1:14">
      <c r="A5244" s="334">
        <f>档案!A5243</f>
        <v>0</v>
      </c>
      <c r="B5244" s="334">
        <f ca="1" t="shared" si="825"/>
        <v>1</v>
      </c>
      <c r="D5244" s="334">
        <f ca="1" t="shared" si="833"/>
        <v>31</v>
      </c>
      <c r="E5244" s="327">
        <f ca="1" t="shared" si="834"/>
        <v>48</v>
      </c>
      <c r="F5244" s="327" t="str">
        <f ca="1">VLOOKUP(D5244,档案!A:C,3,FALSE)</f>
        <v>湖北开明</v>
      </c>
      <c r="G5244" s="338" t="str">
        <f ca="1">VLOOKUP(D5244,档案!A:B,2,FALSE)</f>
        <v>中国银行鄂州分行0592794</v>
      </c>
      <c r="H5244" s="328">
        <f ca="1" t="shared" si="826"/>
        <v>45765</v>
      </c>
      <c r="I5244" s="344" t="str">
        <f ca="1" t="shared" si="827"/>
        <v>生产部唐欣欣用款新兴铸管史德法自行驾车从日钢项目部到邯郸新兴铸管，次日从邯郸新兴铸管返回日钢项目部。过路费及油费付史遥旺--个人</v>
      </c>
      <c r="J5244" s="344" t="str">
        <f ca="1" t="shared" si="828"/>
        <v>项目成本</v>
      </c>
      <c r="K5244" s="345">
        <f ca="1" t="shared" si="829"/>
        <v>0</v>
      </c>
      <c r="L5244" s="345">
        <f ca="1" t="shared" si="830"/>
        <v>1090</v>
      </c>
      <c r="M5244" s="345">
        <f ca="1" t="shared" si="831"/>
        <v>232772.52</v>
      </c>
      <c r="N5244" s="345">
        <f ca="1" t="shared" si="832"/>
        <v>0</v>
      </c>
    </row>
    <row r="5245" ht="14.25" hidden="1" spans="1:14">
      <c r="A5245" s="334">
        <f>档案!A5244</f>
        <v>0</v>
      </c>
      <c r="B5245" s="334">
        <f ca="1" t="shared" si="825"/>
        <v>1</v>
      </c>
      <c r="D5245" s="334">
        <f ca="1" t="shared" si="833"/>
        <v>31</v>
      </c>
      <c r="E5245" s="327">
        <f ca="1" t="shared" si="834"/>
        <v>49</v>
      </c>
      <c r="F5245" s="327" t="str">
        <f ca="1">VLOOKUP(D5245,档案!A:C,3,FALSE)</f>
        <v>湖北开明</v>
      </c>
      <c r="G5245" s="338" t="str">
        <f ca="1">VLOOKUP(D5245,档案!A:B,2,FALSE)</f>
        <v>中国银行鄂州分行0592794</v>
      </c>
      <c r="H5245" s="328">
        <f ca="1" t="shared" si="826"/>
        <v>45765</v>
      </c>
      <c r="I5245" s="344" t="str">
        <f ca="1" t="shared" si="827"/>
        <v>生产部李权智用款邯郸钢厂工程外包费41200元（已付1万，剩31200未付）付邯郸市第一建筑安装有限公司--公司</v>
      </c>
      <c r="J5245" s="344" t="str">
        <f ca="1" t="shared" si="828"/>
        <v>项目成本</v>
      </c>
      <c r="K5245" s="345">
        <f ca="1" t="shared" si="829"/>
        <v>0</v>
      </c>
      <c r="L5245" s="345">
        <f ca="1" t="shared" si="830"/>
        <v>31200</v>
      </c>
      <c r="M5245" s="345">
        <f ca="1" t="shared" si="831"/>
        <v>201572.52</v>
      </c>
      <c r="N5245" s="345">
        <f ca="1" t="shared" si="832"/>
        <v>0</v>
      </c>
    </row>
    <row r="5246" ht="14.25" hidden="1" spans="1:14">
      <c r="A5246" s="334">
        <f>档案!A5245</f>
        <v>0</v>
      </c>
      <c r="B5246" s="334">
        <f ca="1" t="shared" si="825"/>
        <v>1</v>
      </c>
      <c r="D5246" s="334">
        <f ca="1" t="shared" si="833"/>
        <v>31</v>
      </c>
      <c r="E5246" s="327">
        <f ca="1" t="shared" si="834"/>
        <v>50</v>
      </c>
      <c r="F5246" s="327" t="str">
        <f ca="1">VLOOKUP(D5246,档案!A:C,3,FALSE)</f>
        <v>湖北开明</v>
      </c>
      <c r="G5246" s="338" t="str">
        <f ca="1">VLOOKUP(D5246,档案!A:B,2,FALSE)</f>
        <v>中国银行鄂州分行0592794</v>
      </c>
      <c r="H5246" s="328">
        <f ca="1" t="shared" si="826"/>
        <v>45765</v>
      </c>
      <c r="I5246" s="344" t="str">
        <f ca="1" t="shared" si="827"/>
        <v>收到湖北邮政转款</v>
      </c>
      <c r="J5246" s="344" t="str">
        <f ca="1" t="shared" si="828"/>
        <v>他行转入或存现</v>
      </c>
      <c r="K5246" s="345">
        <f ca="1" t="shared" si="829"/>
        <v>400000</v>
      </c>
      <c r="L5246" s="345">
        <f ca="1" t="shared" si="830"/>
        <v>0</v>
      </c>
      <c r="M5246" s="345">
        <f ca="1" t="shared" si="831"/>
        <v>601572.52</v>
      </c>
      <c r="N5246" s="345">
        <f ca="1" t="shared" si="832"/>
        <v>0</v>
      </c>
    </row>
    <row r="5247" ht="14.25" hidden="1" spans="1:14">
      <c r="A5247" s="334">
        <f>档案!A5246</f>
        <v>0</v>
      </c>
      <c r="B5247" s="334">
        <f ca="1" t="shared" si="825"/>
        <v>1</v>
      </c>
      <c r="D5247" s="334">
        <f ca="1" t="shared" si="833"/>
        <v>31</v>
      </c>
      <c r="E5247" s="327">
        <f ca="1" t="shared" si="834"/>
        <v>51</v>
      </c>
      <c r="F5247" s="327" t="str">
        <f ca="1">VLOOKUP(D5247,档案!A:C,3,FALSE)</f>
        <v>湖北开明</v>
      </c>
      <c r="G5247" s="338" t="str">
        <f ca="1">VLOOKUP(D5247,档案!A:B,2,FALSE)</f>
        <v>中国银行鄂州分行0592794</v>
      </c>
      <c r="H5247" s="328">
        <f ca="1" t="shared" si="826"/>
        <v>45765</v>
      </c>
      <c r="I5247" s="344" t="str">
        <f ca="1" t="shared" si="827"/>
        <v>转湖北邮政</v>
      </c>
      <c r="J5247" s="344" t="str">
        <f ca="1" t="shared" si="828"/>
        <v>转出他行或提现</v>
      </c>
      <c r="K5247" s="345">
        <f ca="1" t="shared" si="829"/>
        <v>0</v>
      </c>
      <c r="L5247" s="345">
        <f ca="1" t="shared" si="830"/>
        <v>60000</v>
      </c>
      <c r="M5247" s="345">
        <f ca="1" t="shared" si="831"/>
        <v>541572.52</v>
      </c>
      <c r="N5247" s="345">
        <f ca="1" t="shared" si="832"/>
        <v>0</v>
      </c>
    </row>
    <row r="5248" ht="14.25" hidden="1" spans="1:14">
      <c r="A5248" s="334">
        <f>档案!A5247</f>
        <v>0</v>
      </c>
      <c r="B5248" s="334">
        <f ca="1" t="shared" si="825"/>
        <v>1</v>
      </c>
      <c r="D5248" s="334">
        <f ca="1" t="shared" si="833"/>
        <v>31</v>
      </c>
      <c r="E5248" s="327">
        <f ca="1" t="shared" si="834"/>
        <v>52</v>
      </c>
      <c r="F5248" s="327" t="str">
        <f ca="1">VLOOKUP(D5248,档案!A:C,3,FALSE)</f>
        <v>湖北开明</v>
      </c>
      <c r="G5248" s="338" t="str">
        <f ca="1">VLOOKUP(D5248,档案!A:B,2,FALSE)</f>
        <v>中国银行鄂州分行0592794</v>
      </c>
      <c r="H5248" s="328">
        <f ca="1" t="shared" si="826"/>
        <v>45765</v>
      </c>
      <c r="I5248" s="344" t="str">
        <f ca="1" t="shared" si="827"/>
        <v>转湖北工行虹桥</v>
      </c>
      <c r="J5248" s="344" t="str">
        <f ca="1" t="shared" si="828"/>
        <v>转出他行或提现</v>
      </c>
      <c r="K5248" s="345">
        <f ca="1" t="shared" si="829"/>
        <v>0</v>
      </c>
      <c r="L5248" s="345">
        <f ca="1" t="shared" si="830"/>
        <v>15000</v>
      </c>
      <c r="M5248" s="345">
        <f ca="1" t="shared" si="831"/>
        <v>526572.52</v>
      </c>
      <c r="N5248" s="345">
        <f ca="1" t="shared" si="832"/>
        <v>0</v>
      </c>
    </row>
    <row r="5249" ht="14.25" hidden="1" spans="1:14">
      <c r="A5249" s="334">
        <f>档案!A5248</f>
        <v>0</v>
      </c>
      <c r="B5249" s="334">
        <f ca="1" t="shared" si="825"/>
        <v>1</v>
      </c>
      <c r="D5249" s="334">
        <f ca="1" t="shared" si="833"/>
        <v>31</v>
      </c>
      <c r="E5249" s="327">
        <f ca="1" t="shared" si="834"/>
        <v>53</v>
      </c>
      <c r="F5249" s="327" t="str">
        <f ca="1">VLOOKUP(D5249,档案!A:C,3,FALSE)</f>
        <v>湖北开明</v>
      </c>
      <c r="G5249" s="338" t="str">
        <f ca="1">VLOOKUP(D5249,档案!A:B,2,FALSE)</f>
        <v>中国银行鄂州分行0592794</v>
      </c>
      <c r="H5249" s="328">
        <f ca="1" t="shared" si="826"/>
        <v>45765</v>
      </c>
      <c r="I5249" s="344" t="str">
        <f ca="1" t="shared" si="827"/>
        <v>手续费</v>
      </c>
      <c r="J5249" s="344" t="str">
        <f ca="1" t="shared" si="828"/>
        <v>付日常费用</v>
      </c>
      <c r="K5249" s="345">
        <f ca="1" t="shared" si="829"/>
        <v>0</v>
      </c>
      <c r="L5249" s="345">
        <f ca="1" t="shared" si="830"/>
        <v>1.8</v>
      </c>
      <c r="M5249" s="345">
        <f ca="1" t="shared" si="831"/>
        <v>526570.72</v>
      </c>
      <c r="N5249" s="345">
        <f ca="1" t="shared" si="832"/>
        <v>0</v>
      </c>
    </row>
    <row r="5250" ht="14.25" hidden="1" spans="1:14">
      <c r="A5250" s="334">
        <f>档案!A5249</f>
        <v>0</v>
      </c>
      <c r="B5250" s="334">
        <f ca="1" t="shared" si="825"/>
        <v>1</v>
      </c>
      <c r="D5250" s="334">
        <f ca="1" t="shared" si="833"/>
        <v>31</v>
      </c>
      <c r="E5250" s="327">
        <f ca="1" t="shared" si="834"/>
        <v>54</v>
      </c>
      <c r="F5250" s="327" t="str">
        <f ca="1">VLOOKUP(D5250,档案!A:C,3,FALSE)</f>
        <v>湖北开明</v>
      </c>
      <c r="G5250" s="338" t="str">
        <f ca="1">VLOOKUP(D5250,档案!A:B,2,FALSE)</f>
        <v>中国银行鄂州分行0592794</v>
      </c>
      <c r="H5250" s="328">
        <f ca="1" t="shared" si="826"/>
        <v>45765</v>
      </c>
      <c r="I5250" s="344" t="str">
        <f ca="1" t="shared" si="827"/>
        <v>手续费</v>
      </c>
      <c r="J5250" s="344" t="str">
        <f ca="1" t="shared" si="828"/>
        <v>付日常费用</v>
      </c>
      <c r="K5250" s="345">
        <f ca="1" t="shared" si="829"/>
        <v>0</v>
      </c>
      <c r="L5250" s="345">
        <f ca="1" t="shared" si="830"/>
        <v>4.5</v>
      </c>
      <c r="M5250" s="345">
        <f ca="1" t="shared" si="831"/>
        <v>526566.22</v>
      </c>
      <c r="N5250" s="345">
        <f ca="1" t="shared" si="832"/>
        <v>0</v>
      </c>
    </row>
    <row r="5251" ht="14.25" hidden="1" spans="1:14">
      <c r="A5251" s="334">
        <f>档案!A5250</f>
        <v>0</v>
      </c>
      <c r="B5251" s="334">
        <f ca="1" t="shared" ref="B5251:B5314" si="835">COUNTA(INDIRECT("'"&amp;A5251&amp;"'!a:a"))</f>
        <v>1</v>
      </c>
      <c r="D5251" s="334">
        <f ca="1" t="shared" si="833"/>
        <v>31</v>
      </c>
      <c r="E5251" s="327">
        <f ca="1" t="shared" si="834"/>
        <v>55</v>
      </c>
      <c r="F5251" s="327" t="str">
        <f ca="1">VLOOKUP(D5251,档案!A:C,3,FALSE)</f>
        <v>湖北开明</v>
      </c>
      <c r="G5251" s="338" t="str">
        <f ca="1">VLOOKUP(D5251,档案!A:B,2,FALSE)</f>
        <v>中国银行鄂州分行0592794</v>
      </c>
      <c r="H5251" s="328">
        <f ca="1" t="shared" ref="H5251:H5314" si="836">INDEX(INDIRECT("'"&amp;$D5251&amp;"'!A:g"),$E5251,COLUMN()-7)</f>
        <v>45765</v>
      </c>
      <c r="I5251" s="344" t="str">
        <f ca="1" t="shared" ref="I5251:I5314" si="837">INDEX(INDIRECT("'"&amp;$D5251&amp;"'!A:g"),$E5251,COLUMN()-7)</f>
        <v>手续费</v>
      </c>
      <c r="J5251" s="344" t="str">
        <f ca="1" t="shared" ref="J5251:J5314" si="838">INDEX(INDIRECT("'"&amp;$D5251&amp;"'!A:g"),$E5251,COLUMN()-7)</f>
        <v>付日常费用</v>
      </c>
      <c r="K5251" s="345">
        <f ca="1" t="shared" ref="K5251:K5314" si="839">INDEX(INDIRECT("'"&amp;$D5251&amp;"'!A:g"),$E5251,COLUMN()-7)</f>
        <v>0</v>
      </c>
      <c r="L5251" s="345">
        <f ca="1" t="shared" ref="L5251:L5314" si="840">INDEX(INDIRECT("'"&amp;$D5251&amp;"'!A:g"),$E5251,COLUMN()-7)</f>
        <v>9</v>
      </c>
      <c r="M5251" s="345">
        <f ca="1" t="shared" ref="M5251:M5314" si="841">INDEX(INDIRECT("'"&amp;$D5251&amp;"'!A:g"),$E5251,COLUMN()-7)</f>
        <v>526557.22</v>
      </c>
      <c r="N5251" s="345">
        <f ca="1" t="shared" ref="N5251:N5314" si="842">INDEX(INDIRECT("'"&amp;$D5251&amp;"'!A:g"),$E5251,COLUMN()-7)</f>
        <v>0</v>
      </c>
    </row>
    <row r="5252" ht="14.25" hidden="1" spans="1:14">
      <c r="A5252" s="334">
        <f>档案!A5251</f>
        <v>0</v>
      </c>
      <c r="B5252" s="334">
        <f ca="1" t="shared" si="835"/>
        <v>1</v>
      </c>
      <c r="D5252" s="334">
        <f ca="1" t="shared" ref="D5252:D5315" si="843">IF(E5251&gt;=VLOOKUP(D5251,A:B,2,FALSE),D5251+1,D5251)</f>
        <v>31</v>
      </c>
      <c r="E5252" s="327">
        <f ca="1" t="shared" ref="E5252:E5315" si="844">IF(E5251&gt;=VLOOKUP(D5251,A:B,2,FALSE),3,E5251+1)</f>
        <v>56</v>
      </c>
      <c r="F5252" s="327" t="str">
        <f ca="1">VLOOKUP(D5252,档案!A:C,3,FALSE)</f>
        <v>湖北开明</v>
      </c>
      <c r="G5252" s="338" t="str">
        <f ca="1">VLOOKUP(D5252,档案!A:B,2,FALSE)</f>
        <v>中国银行鄂州分行0592794</v>
      </c>
      <c r="H5252" s="328">
        <f ca="1" t="shared" si="836"/>
        <v>45765</v>
      </c>
      <c r="I5252" s="344" t="str">
        <f ca="1" t="shared" si="837"/>
        <v>手续费</v>
      </c>
      <c r="J5252" s="344" t="str">
        <f ca="1" t="shared" si="838"/>
        <v>付日常费用</v>
      </c>
      <c r="K5252" s="345">
        <f ca="1" t="shared" si="839"/>
        <v>0</v>
      </c>
      <c r="L5252" s="345">
        <f ca="1" t="shared" si="840"/>
        <v>4.5</v>
      </c>
      <c r="M5252" s="345">
        <f ca="1" t="shared" si="841"/>
        <v>526552.72</v>
      </c>
      <c r="N5252" s="345">
        <f ca="1" t="shared" si="842"/>
        <v>0</v>
      </c>
    </row>
    <row r="5253" ht="14.25" hidden="1" spans="1:14">
      <c r="A5253" s="334">
        <f>档案!A5252</f>
        <v>0</v>
      </c>
      <c r="B5253" s="334">
        <f ca="1" t="shared" si="835"/>
        <v>1</v>
      </c>
      <c r="D5253" s="334">
        <f ca="1" t="shared" si="843"/>
        <v>31</v>
      </c>
      <c r="E5253" s="327">
        <f ca="1" t="shared" si="844"/>
        <v>57</v>
      </c>
      <c r="F5253" s="327" t="str">
        <f ca="1">VLOOKUP(D5253,档案!A:C,3,FALSE)</f>
        <v>湖北开明</v>
      </c>
      <c r="G5253" s="338" t="str">
        <f ca="1">VLOOKUP(D5253,档案!A:B,2,FALSE)</f>
        <v>中国银行鄂州分行0592794</v>
      </c>
      <c r="H5253" s="328">
        <f ca="1" t="shared" si="836"/>
        <v>45765</v>
      </c>
      <c r="I5253" s="344" t="str">
        <f ca="1" t="shared" si="837"/>
        <v>手续费</v>
      </c>
      <c r="J5253" s="344" t="str">
        <f ca="1" t="shared" si="838"/>
        <v>付日常费用</v>
      </c>
      <c r="K5253" s="345">
        <f ca="1" t="shared" si="839"/>
        <v>0</v>
      </c>
      <c r="L5253" s="345">
        <f ca="1" t="shared" si="840"/>
        <v>1.8</v>
      </c>
      <c r="M5253" s="345">
        <f ca="1" t="shared" si="841"/>
        <v>526550.92</v>
      </c>
      <c r="N5253" s="345">
        <f ca="1" t="shared" si="842"/>
        <v>0</v>
      </c>
    </row>
    <row r="5254" ht="14.25" hidden="1" spans="1:14">
      <c r="A5254" s="334">
        <f>档案!A5253</f>
        <v>0</v>
      </c>
      <c r="B5254" s="334">
        <f ca="1" t="shared" si="835"/>
        <v>1</v>
      </c>
      <c r="D5254" s="334">
        <f ca="1" t="shared" si="843"/>
        <v>31</v>
      </c>
      <c r="E5254" s="327">
        <f ca="1" t="shared" si="844"/>
        <v>58</v>
      </c>
      <c r="F5254" s="327" t="str">
        <f ca="1">VLOOKUP(D5254,档案!A:C,3,FALSE)</f>
        <v>湖北开明</v>
      </c>
      <c r="G5254" s="338" t="str">
        <f ca="1">VLOOKUP(D5254,档案!A:B,2,FALSE)</f>
        <v>中国银行鄂州分行0592794</v>
      </c>
      <c r="H5254" s="328">
        <f ca="1" t="shared" si="836"/>
        <v>45765</v>
      </c>
      <c r="I5254" s="344" t="str">
        <f ca="1" t="shared" si="837"/>
        <v>手续费</v>
      </c>
      <c r="J5254" s="344" t="str">
        <f ca="1" t="shared" si="838"/>
        <v>付日常费用</v>
      </c>
      <c r="K5254" s="345">
        <f ca="1" t="shared" si="839"/>
        <v>0</v>
      </c>
      <c r="L5254" s="345">
        <f ca="1" t="shared" si="840"/>
        <v>1.8</v>
      </c>
      <c r="M5254" s="345">
        <f ca="1" t="shared" si="841"/>
        <v>526549.12</v>
      </c>
      <c r="N5254" s="345">
        <f ca="1" t="shared" si="842"/>
        <v>0</v>
      </c>
    </row>
    <row r="5255" ht="14.25" hidden="1" spans="1:14">
      <c r="A5255" s="334">
        <f>档案!A5254</f>
        <v>0</v>
      </c>
      <c r="B5255" s="334">
        <f ca="1" t="shared" si="835"/>
        <v>1</v>
      </c>
      <c r="D5255" s="334">
        <f ca="1" t="shared" si="843"/>
        <v>31</v>
      </c>
      <c r="E5255" s="327">
        <f ca="1" t="shared" si="844"/>
        <v>59</v>
      </c>
      <c r="F5255" s="327" t="str">
        <f ca="1">VLOOKUP(D5255,档案!A:C,3,FALSE)</f>
        <v>湖北开明</v>
      </c>
      <c r="G5255" s="338" t="str">
        <f ca="1">VLOOKUP(D5255,档案!A:B,2,FALSE)</f>
        <v>中国银行鄂州分行0592794</v>
      </c>
      <c r="H5255" s="328">
        <f ca="1" t="shared" si="836"/>
        <v>45765</v>
      </c>
      <c r="I5255" s="344" t="str">
        <f ca="1" t="shared" si="837"/>
        <v>手续费</v>
      </c>
      <c r="J5255" s="344" t="str">
        <f ca="1" t="shared" si="838"/>
        <v>付日常费用</v>
      </c>
      <c r="K5255" s="345">
        <f ca="1" t="shared" si="839"/>
        <v>0</v>
      </c>
      <c r="L5255" s="345">
        <f ca="1" t="shared" si="840"/>
        <v>4.5</v>
      </c>
      <c r="M5255" s="345">
        <f ca="1" t="shared" si="841"/>
        <v>526544.62</v>
      </c>
      <c r="N5255" s="345">
        <f ca="1" t="shared" si="842"/>
        <v>0</v>
      </c>
    </row>
    <row r="5256" ht="14.25" hidden="1" spans="1:14">
      <c r="A5256" s="334">
        <f>档案!A5255</f>
        <v>0</v>
      </c>
      <c r="B5256" s="334">
        <f ca="1" t="shared" si="835"/>
        <v>1</v>
      </c>
      <c r="D5256" s="334">
        <f ca="1" t="shared" si="843"/>
        <v>31</v>
      </c>
      <c r="E5256" s="327">
        <f ca="1" t="shared" si="844"/>
        <v>60</v>
      </c>
      <c r="F5256" s="327" t="str">
        <f ca="1">VLOOKUP(D5256,档案!A:C,3,FALSE)</f>
        <v>湖北开明</v>
      </c>
      <c r="G5256" s="338" t="str">
        <f ca="1">VLOOKUP(D5256,档案!A:B,2,FALSE)</f>
        <v>中国银行鄂州分行0592794</v>
      </c>
      <c r="H5256" s="328">
        <f ca="1" t="shared" si="836"/>
        <v>45765</v>
      </c>
      <c r="I5256" s="344" t="str">
        <f ca="1" t="shared" si="837"/>
        <v>手续费</v>
      </c>
      <c r="J5256" s="344" t="str">
        <f ca="1" t="shared" si="838"/>
        <v>付日常费用</v>
      </c>
      <c r="K5256" s="345">
        <f ca="1" t="shared" si="839"/>
        <v>0</v>
      </c>
      <c r="L5256" s="345">
        <f ca="1" t="shared" si="840"/>
        <v>1.8</v>
      </c>
      <c r="M5256" s="345">
        <f ca="1" t="shared" si="841"/>
        <v>526542.82</v>
      </c>
      <c r="N5256" s="345">
        <f ca="1" t="shared" si="842"/>
        <v>0</v>
      </c>
    </row>
    <row r="5257" ht="14.25" hidden="1" spans="1:14">
      <c r="A5257" s="334">
        <f>档案!A5256</f>
        <v>0</v>
      </c>
      <c r="B5257" s="334">
        <f ca="1" t="shared" si="835"/>
        <v>1</v>
      </c>
      <c r="D5257" s="334">
        <f ca="1" t="shared" si="843"/>
        <v>31</v>
      </c>
      <c r="E5257" s="327">
        <f ca="1" t="shared" si="844"/>
        <v>61</v>
      </c>
      <c r="F5257" s="327" t="str">
        <f ca="1">VLOOKUP(D5257,档案!A:C,3,FALSE)</f>
        <v>湖北开明</v>
      </c>
      <c r="G5257" s="338" t="str">
        <f ca="1">VLOOKUP(D5257,档案!A:B,2,FALSE)</f>
        <v>中国银行鄂州分行0592794</v>
      </c>
      <c r="H5257" s="328">
        <f ca="1" t="shared" si="836"/>
        <v>45768</v>
      </c>
      <c r="I5257" s="344" t="str">
        <f ca="1" t="shared" si="837"/>
        <v>还贷款利息</v>
      </c>
      <c r="J5257" s="344" t="str">
        <f ca="1" t="shared" si="838"/>
        <v>还借款及利息</v>
      </c>
      <c r="K5257" s="345">
        <f ca="1" t="shared" si="839"/>
        <v>0</v>
      </c>
      <c r="L5257" s="345">
        <f ca="1" t="shared" si="840"/>
        <v>2238.89</v>
      </c>
      <c r="M5257" s="345">
        <f ca="1" t="shared" si="841"/>
        <v>524303.93</v>
      </c>
      <c r="N5257" s="345">
        <f ca="1" t="shared" si="842"/>
        <v>0</v>
      </c>
    </row>
    <row r="5258" ht="14.25" hidden="1" spans="1:14">
      <c r="A5258" s="334">
        <f>档案!A5257</f>
        <v>0</v>
      </c>
      <c r="B5258" s="334">
        <f ca="1" t="shared" si="835"/>
        <v>1</v>
      </c>
      <c r="D5258" s="334">
        <f ca="1" t="shared" si="843"/>
        <v>31</v>
      </c>
      <c r="E5258" s="327">
        <f ca="1" t="shared" si="844"/>
        <v>62</v>
      </c>
      <c r="F5258" s="327" t="str">
        <f ca="1">VLOOKUP(D5258,档案!A:C,3,FALSE)</f>
        <v>湖北开明</v>
      </c>
      <c r="G5258" s="338" t="str">
        <f ca="1">VLOOKUP(D5258,档案!A:B,2,FALSE)</f>
        <v>中国银行鄂州分行0592794</v>
      </c>
      <c r="H5258" s="328">
        <f ca="1" t="shared" si="836"/>
        <v>45768</v>
      </c>
      <c r="I5258" s="344" t="str">
        <f ca="1" t="shared" si="837"/>
        <v>生产部李权智报销食堂待客厅空调及小林总办公室空调换机费油--个人</v>
      </c>
      <c r="J5258" s="344" t="str">
        <f ca="1" t="shared" si="838"/>
        <v>付日常费用</v>
      </c>
      <c r="K5258" s="345">
        <f ca="1" t="shared" si="839"/>
        <v>0</v>
      </c>
      <c r="L5258" s="345">
        <f ca="1" t="shared" si="840"/>
        <v>1500</v>
      </c>
      <c r="M5258" s="345">
        <f ca="1" t="shared" si="841"/>
        <v>522803.93</v>
      </c>
      <c r="N5258" s="345">
        <f ca="1" t="shared" si="842"/>
        <v>0</v>
      </c>
    </row>
    <row r="5259" ht="14.25" hidden="1" spans="1:14">
      <c r="A5259" s="334">
        <f>档案!A5258</f>
        <v>0</v>
      </c>
      <c r="B5259" s="334">
        <f ca="1" t="shared" si="835"/>
        <v>1</v>
      </c>
      <c r="D5259" s="334">
        <f ca="1" t="shared" si="843"/>
        <v>31</v>
      </c>
      <c r="E5259" s="327">
        <f ca="1" t="shared" si="844"/>
        <v>63</v>
      </c>
      <c r="F5259" s="327" t="str">
        <f ca="1">VLOOKUP(D5259,档案!A:C,3,FALSE)</f>
        <v>湖北开明</v>
      </c>
      <c r="G5259" s="338" t="str">
        <f ca="1">VLOOKUP(D5259,档案!A:B,2,FALSE)</f>
        <v>中国银行鄂州分行0592794</v>
      </c>
      <c r="H5259" s="328">
        <f ca="1" t="shared" si="836"/>
        <v>45768</v>
      </c>
      <c r="I5259" s="344" t="str">
        <f ca="1" t="shared" si="837"/>
        <v>生产部李权智用款莱芜钢铁挡轮和轴外加工工程外包费付鄂州市晨晟机械有限公司--个人</v>
      </c>
      <c r="J5259" s="344" t="str">
        <f ca="1" t="shared" si="838"/>
        <v>项目成本</v>
      </c>
      <c r="K5259" s="345">
        <f ca="1" t="shared" si="839"/>
        <v>0</v>
      </c>
      <c r="L5259" s="345">
        <f ca="1" t="shared" si="840"/>
        <v>2000</v>
      </c>
      <c r="M5259" s="345">
        <f ca="1" t="shared" si="841"/>
        <v>520803.93</v>
      </c>
      <c r="N5259" s="345">
        <f ca="1" t="shared" si="842"/>
        <v>0</v>
      </c>
    </row>
    <row r="5260" ht="14.25" hidden="1" spans="1:14">
      <c r="A5260" s="334">
        <f>档案!A5259</f>
        <v>0</v>
      </c>
      <c r="B5260" s="334">
        <f ca="1" t="shared" si="835"/>
        <v>1</v>
      </c>
      <c r="D5260" s="334">
        <f ca="1" t="shared" si="843"/>
        <v>31</v>
      </c>
      <c r="E5260" s="327">
        <f ca="1" t="shared" si="844"/>
        <v>64</v>
      </c>
      <c r="F5260" s="327" t="str">
        <f ca="1">VLOOKUP(D5260,档案!A:C,3,FALSE)</f>
        <v>湖北开明</v>
      </c>
      <c r="G5260" s="338" t="str">
        <f ca="1">VLOOKUP(D5260,档案!A:B,2,FALSE)</f>
        <v>中国银行鄂州分行0592794</v>
      </c>
      <c r="H5260" s="328">
        <f ca="1" t="shared" si="836"/>
        <v>45768</v>
      </c>
      <c r="I5260" s="344" t="str">
        <f ca="1" t="shared" si="837"/>
        <v>手续费</v>
      </c>
      <c r="J5260" s="344" t="str">
        <f ca="1" t="shared" si="838"/>
        <v>付日常费用</v>
      </c>
      <c r="K5260" s="345">
        <f ca="1" t="shared" si="839"/>
        <v>0</v>
      </c>
      <c r="L5260" s="345">
        <f ca="1" t="shared" si="840"/>
        <v>1.8</v>
      </c>
      <c r="M5260" s="345">
        <f ca="1" t="shared" si="841"/>
        <v>520802.13</v>
      </c>
      <c r="N5260" s="345">
        <f ca="1" t="shared" si="842"/>
        <v>0</v>
      </c>
    </row>
    <row r="5261" ht="14.25" hidden="1" spans="1:14">
      <c r="A5261" s="334">
        <f>档案!A5260</f>
        <v>0</v>
      </c>
      <c r="B5261" s="334">
        <f ca="1" t="shared" si="835"/>
        <v>1</v>
      </c>
      <c r="D5261" s="334">
        <f ca="1" t="shared" si="843"/>
        <v>31</v>
      </c>
      <c r="E5261" s="327">
        <f ca="1" t="shared" si="844"/>
        <v>65</v>
      </c>
      <c r="F5261" s="327" t="str">
        <f ca="1">VLOOKUP(D5261,档案!A:C,3,FALSE)</f>
        <v>湖北开明</v>
      </c>
      <c r="G5261" s="338" t="str">
        <f ca="1">VLOOKUP(D5261,档案!A:B,2,FALSE)</f>
        <v>中国银行鄂州分行0592794</v>
      </c>
      <c r="H5261" s="328">
        <f ca="1" t="shared" si="836"/>
        <v>45768</v>
      </c>
      <c r="I5261" s="344" t="str">
        <f ca="1" t="shared" si="837"/>
        <v>手续费</v>
      </c>
      <c r="J5261" s="344" t="str">
        <f ca="1" t="shared" si="838"/>
        <v>付日常费用</v>
      </c>
      <c r="K5261" s="345">
        <f ca="1" t="shared" si="839"/>
        <v>0</v>
      </c>
      <c r="L5261" s="345">
        <f ca="1" t="shared" si="840"/>
        <v>4.5</v>
      </c>
      <c r="M5261" s="345">
        <f ca="1" t="shared" si="841"/>
        <v>520797.63</v>
      </c>
      <c r="N5261" s="345">
        <f ca="1" t="shared" si="842"/>
        <v>0</v>
      </c>
    </row>
    <row r="5262" ht="14.25" hidden="1" spans="1:14">
      <c r="A5262" s="334">
        <f>档案!A5261</f>
        <v>0</v>
      </c>
      <c r="B5262" s="334">
        <f ca="1" t="shared" si="835"/>
        <v>1</v>
      </c>
      <c r="D5262" s="334">
        <f ca="1" t="shared" si="843"/>
        <v>31</v>
      </c>
      <c r="E5262" s="327">
        <f ca="1" t="shared" si="844"/>
        <v>66</v>
      </c>
      <c r="F5262" s="327" t="str">
        <f ca="1">VLOOKUP(D5262,档案!A:C,3,FALSE)</f>
        <v>湖北开明</v>
      </c>
      <c r="G5262" s="338" t="str">
        <f ca="1">VLOOKUP(D5262,档案!A:B,2,FALSE)</f>
        <v>中国银行鄂州分行0592794</v>
      </c>
      <c r="H5262" s="328">
        <f ca="1" t="shared" si="836"/>
        <v>45769</v>
      </c>
      <c r="I5262" s="344" t="str">
        <f ca="1" t="shared" si="837"/>
        <v>生产部山玉英报销青海发投招待招标办招待费--个人</v>
      </c>
      <c r="J5262" s="344" t="str">
        <f ca="1" t="shared" si="838"/>
        <v>项目成本</v>
      </c>
      <c r="K5262" s="345">
        <f ca="1" t="shared" si="839"/>
        <v>0</v>
      </c>
      <c r="L5262" s="345">
        <f ca="1" t="shared" si="840"/>
        <v>4300</v>
      </c>
      <c r="M5262" s="345">
        <f ca="1" t="shared" si="841"/>
        <v>516497.63</v>
      </c>
      <c r="N5262" s="345">
        <f ca="1" t="shared" si="842"/>
        <v>0</v>
      </c>
    </row>
    <row r="5263" ht="14.25" hidden="1" spans="1:14">
      <c r="A5263" s="334">
        <f>档案!A5262</f>
        <v>0</v>
      </c>
      <c r="B5263" s="334">
        <f ca="1" t="shared" si="835"/>
        <v>1</v>
      </c>
      <c r="D5263" s="334">
        <f ca="1" t="shared" si="843"/>
        <v>31</v>
      </c>
      <c r="E5263" s="327">
        <f ca="1" t="shared" si="844"/>
        <v>67</v>
      </c>
      <c r="F5263" s="327" t="str">
        <f ca="1">VLOOKUP(D5263,档案!A:C,3,FALSE)</f>
        <v>湖北开明</v>
      </c>
      <c r="G5263" s="338" t="str">
        <f ca="1">VLOOKUP(D5263,档案!A:B,2,FALSE)</f>
        <v>中国银行鄂州分行0592794</v>
      </c>
      <c r="H5263" s="328">
        <f ca="1" t="shared" si="836"/>
        <v>45769</v>
      </c>
      <c r="I5263" s="344" t="str">
        <f ca="1" t="shared" si="837"/>
        <v>财务部汪余欢用款2025年樊口商会会费付鄂城区樊口商会--公司</v>
      </c>
      <c r="J5263" s="344" t="str">
        <f ca="1" t="shared" si="838"/>
        <v>付日常费用</v>
      </c>
      <c r="K5263" s="345">
        <f ca="1" t="shared" si="839"/>
        <v>0</v>
      </c>
      <c r="L5263" s="345">
        <f ca="1" t="shared" si="840"/>
        <v>1000</v>
      </c>
      <c r="M5263" s="345">
        <f ca="1" t="shared" si="841"/>
        <v>515497.63</v>
      </c>
      <c r="N5263" s="345">
        <f ca="1" t="shared" si="842"/>
        <v>0</v>
      </c>
    </row>
    <row r="5264" ht="14.25" hidden="1" spans="1:14">
      <c r="A5264" s="334">
        <f>档案!A5263</f>
        <v>0</v>
      </c>
      <c r="B5264" s="334">
        <f ca="1" t="shared" si="835"/>
        <v>1</v>
      </c>
      <c r="D5264" s="334">
        <f ca="1" t="shared" si="843"/>
        <v>31</v>
      </c>
      <c r="E5264" s="327">
        <f ca="1" t="shared" si="844"/>
        <v>68</v>
      </c>
      <c r="F5264" s="327" t="str">
        <f ca="1">VLOOKUP(D5264,档案!A:C,3,FALSE)</f>
        <v>湖北开明</v>
      </c>
      <c r="G5264" s="338" t="str">
        <f ca="1">VLOOKUP(D5264,档案!A:B,2,FALSE)</f>
        <v>中国银行鄂州分行0592794</v>
      </c>
      <c r="H5264" s="328">
        <f ca="1" t="shared" si="836"/>
        <v>45769</v>
      </c>
      <c r="I5264" s="344" t="str">
        <f ca="1" t="shared" si="837"/>
        <v>转湖北岚丹中信</v>
      </c>
      <c r="J5264" s="344" t="str">
        <f ca="1" t="shared" si="838"/>
        <v>转出他行或提现</v>
      </c>
      <c r="K5264" s="345">
        <f ca="1" t="shared" si="839"/>
        <v>0</v>
      </c>
      <c r="L5264" s="345">
        <f ca="1" t="shared" si="840"/>
        <v>10000</v>
      </c>
      <c r="M5264" s="345">
        <f ca="1" t="shared" si="841"/>
        <v>505497.63</v>
      </c>
      <c r="N5264" s="345">
        <f ca="1" t="shared" si="842"/>
        <v>0</v>
      </c>
    </row>
    <row r="5265" ht="14.25" hidden="1" spans="1:14">
      <c r="A5265" s="334">
        <f>档案!A5264</f>
        <v>0</v>
      </c>
      <c r="B5265" s="334">
        <f ca="1" t="shared" si="835"/>
        <v>1</v>
      </c>
      <c r="D5265" s="334">
        <f ca="1" t="shared" si="843"/>
        <v>31</v>
      </c>
      <c r="E5265" s="327">
        <f ca="1" t="shared" si="844"/>
        <v>69</v>
      </c>
      <c r="F5265" s="327" t="str">
        <f ca="1">VLOOKUP(D5265,档案!A:C,3,FALSE)</f>
        <v>湖北开明</v>
      </c>
      <c r="G5265" s="338" t="str">
        <f ca="1">VLOOKUP(D5265,档案!A:B,2,FALSE)</f>
        <v>中国银行鄂州分行0592794</v>
      </c>
      <c r="H5265" s="328">
        <f ca="1" t="shared" si="836"/>
        <v>45769</v>
      </c>
      <c r="I5265" s="344" t="str">
        <f ca="1" t="shared" si="837"/>
        <v>手续费</v>
      </c>
      <c r="J5265" s="344" t="str">
        <f ca="1" t="shared" si="838"/>
        <v>付日常费用</v>
      </c>
      <c r="K5265" s="345">
        <f ca="1" t="shared" si="839"/>
        <v>0</v>
      </c>
      <c r="L5265" s="345">
        <f ca="1" t="shared" si="840"/>
        <v>1.8</v>
      </c>
      <c r="M5265" s="345">
        <f ca="1" t="shared" si="841"/>
        <v>505495.83</v>
      </c>
      <c r="N5265" s="345">
        <f ca="1" t="shared" si="842"/>
        <v>0</v>
      </c>
    </row>
    <row r="5266" ht="14.25" hidden="1" spans="1:14">
      <c r="A5266" s="334">
        <f>档案!A5265</f>
        <v>0</v>
      </c>
      <c r="B5266" s="334">
        <f ca="1" t="shared" si="835"/>
        <v>1</v>
      </c>
      <c r="D5266" s="334">
        <f ca="1" t="shared" si="843"/>
        <v>31</v>
      </c>
      <c r="E5266" s="327">
        <f ca="1" t="shared" si="844"/>
        <v>70</v>
      </c>
      <c r="F5266" s="327" t="str">
        <f ca="1">VLOOKUP(D5266,档案!A:C,3,FALSE)</f>
        <v>湖北开明</v>
      </c>
      <c r="G5266" s="338" t="str">
        <f ca="1">VLOOKUP(D5266,档案!A:B,2,FALSE)</f>
        <v>中国银行鄂州分行0592794</v>
      </c>
      <c r="H5266" s="328">
        <f ca="1" t="shared" si="836"/>
        <v>45769</v>
      </c>
      <c r="I5266" s="344" t="str">
        <f ca="1" t="shared" si="837"/>
        <v>手续费</v>
      </c>
      <c r="J5266" s="344" t="str">
        <f ca="1" t="shared" si="838"/>
        <v>付日常费用</v>
      </c>
      <c r="K5266" s="345">
        <f ca="1" t="shared" si="839"/>
        <v>0</v>
      </c>
      <c r="L5266" s="345">
        <f ca="1" t="shared" si="840"/>
        <v>1.8</v>
      </c>
      <c r="M5266" s="345">
        <f ca="1" t="shared" si="841"/>
        <v>505494.03</v>
      </c>
      <c r="N5266" s="345">
        <f ca="1" t="shared" si="842"/>
        <v>0</v>
      </c>
    </row>
    <row r="5267" ht="14.25" hidden="1" spans="1:14">
      <c r="A5267" s="334">
        <f>档案!A5266</f>
        <v>0</v>
      </c>
      <c r="B5267" s="334">
        <f ca="1" t="shared" si="835"/>
        <v>1</v>
      </c>
      <c r="D5267" s="334">
        <f ca="1" t="shared" si="843"/>
        <v>31</v>
      </c>
      <c r="E5267" s="327">
        <f ca="1" t="shared" si="844"/>
        <v>71</v>
      </c>
      <c r="F5267" s="327" t="str">
        <f ca="1">VLOOKUP(D5267,档案!A:C,3,FALSE)</f>
        <v>湖北开明</v>
      </c>
      <c r="G5267" s="338" t="str">
        <f ca="1">VLOOKUP(D5267,档案!A:B,2,FALSE)</f>
        <v>中国银行鄂州分行0592794</v>
      </c>
      <c r="H5267" s="328">
        <f ca="1" t="shared" si="836"/>
        <v>45769</v>
      </c>
      <c r="I5267" s="344" t="str">
        <f ca="1" t="shared" si="837"/>
        <v>手续费</v>
      </c>
      <c r="J5267" s="344" t="str">
        <f ca="1" t="shared" si="838"/>
        <v>付日常费用</v>
      </c>
      <c r="K5267" s="345">
        <f ca="1" t="shared" si="839"/>
        <v>0</v>
      </c>
      <c r="L5267" s="345">
        <f ca="1" t="shared" si="840"/>
        <v>4.5</v>
      </c>
      <c r="M5267" s="345">
        <f ca="1" t="shared" si="841"/>
        <v>505489.53</v>
      </c>
      <c r="N5267" s="345">
        <f ca="1" t="shared" si="842"/>
        <v>0</v>
      </c>
    </row>
    <row r="5268" ht="14.25" hidden="1" spans="1:14">
      <c r="A5268" s="334">
        <f>档案!A5267</f>
        <v>0</v>
      </c>
      <c r="B5268" s="334">
        <f ca="1" t="shared" si="835"/>
        <v>1</v>
      </c>
      <c r="D5268" s="334">
        <f ca="1" t="shared" si="843"/>
        <v>31</v>
      </c>
      <c r="E5268" s="327">
        <f ca="1" t="shared" si="844"/>
        <v>72</v>
      </c>
      <c r="F5268" s="327" t="str">
        <f ca="1">VLOOKUP(D5268,档案!A:C,3,FALSE)</f>
        <v>湖北开明</v>
      </c>
      <c r="G5268" s="338" t="str">
        <f ca="1">VLOOKUP(D5268,档案!A:B,2,FALSE)</f>
        <v>中国银行鄂州分行0592794</v>
      </c>
      <c r="H5268" s="328">
        <f ca="1" t="shared" si="836"/>
        <v>45770</v>
      </c>
      <c r="I5268" s="344" t="str">
        <f ca="1" t="shared" si="837"/>
        <v>手续费</v>
      </c>
      <c r="J5268" s="344" t="str">
        <f ca="1" t="shared" si="838"/>
        <v>付日常费用</v>
      </c>
      <c r="K5268" s="345">
        <f ca="1" t="shared" si="839"/>
        <v>0</v>
      </c>
      <c r="L5268" s="345">
        <f ca="1" t="shared" si="840"/>
        <v>1.8</v>
      </c>
      <c r="M5268" s="345">
        <f ca="1" t="shared" si="841"/>
        <v>505487.73</v>
      </c>
      <c r="N5268" s="345">
        <f ca="1" t="shared" si="842"/>
        <v>0</v>
      </c>
    </row>
    <row r="5269" ht="14.25" hidden="1" spans="1:14">
      <c r="A5269" s="334">
        <f>档案!A5268</f>
        <v>0</v>
      </c>
      <c r="B5269" s="334">
        <f ca="1" t="shared" si="835"/>
        <v>1</v>
      </c>
      <c r="D5269" s="334">
        <f ca="1" t="shared" si="843"/>
        <v>31</v>
      </c>
      <c r="E5269" s="327">
        <f ca="1" t="shared" si="844"/>
        <v>73</v>
      </c>
      <c r="F5269" s="327" t="str">
        <f ca="1">VLOOKUP(D5269,档案!A:C,3,FALSE)</f>
        <v>湖北开明</v>
      </c>
      <c r="G5269" s="338" t="str">
        <f ca="1">VLOOKUP(D5269,档案!A:B,2,FALSE)</f>
        <v>中国银行鄂州分行0592794</v>
      </c>
      <c r="H5269" s="328">
        <f ca="1" t="shared" si="836"/>
        <v>45770</v>
      </c>
      <c r="I5269" s="344" t="str">
        <f ca="1" t="shared" si="837"/>
        <v>转湖北岚丹中信</v>
      </c>
      <c r="J5269" s="344" t="str">
        <f ca="1" t="shared" si="838"/>
        <v>转出他行或提现</v>
      </c>
      <c r="K5269" s="345">
        <f ca="1" t="shared" si="839"/>
        <v>0</v>
      </c>
      <c r="L5269" s="345">
        <f ca="1" t="shared" si="840"/>
        <v>20000</v>
      </c>
      <c r="M5269" s="345">
        <f ca="1" t="shared" si="841"/>
        <v>485487.73</v>
      </c>
      <c r="N5269" s="345">
        <f ca="1" t="shared" si="842"/>
        <v>0</v>
      </c>
    </row>
    <row r="5270" ht="14.25" hidden="1" spans="1:14">
      <c r="A5270" s="334">
        <f>档案!A5269</f>
        <v>0</v>
      </c>
      <c r="B5270" s="334">
        <f ca="1" t="shared" si="835"/>
        <v>1</v>
      </c>
      <c r="D5270" s="334">
        <f ca="1" t="shared" si="843"/>
        <v>31</v>
      </c>
      <c r="E5270" s="327">
        <f ca="1" t="shared" si="844"/>
        <v>74</v>
      </c>
      <c r="F5270" s="327" t="str">
        <f ca="1">VLOOKUP(D5270,档案!A:C,3,FALSE)</f>
        <v>湖北开明</v>
      </c>
      <c r="G5270" s="338" t="str">
        <f ca="1">VLOOKUP(D5270,档案!A:B,2,FALSE)</f>
        <v>中国银行鄂州分行0592794</v>
      </c>
      <c r="H5270" s="328">
        <f ca="1" t="shared" si="836"/>
        <v>45771</v>
      </c>
      <c r="I5270" s="344" t="str">
        <f ca="1" t="shared" si="837"/>
        <v>转湖北工行虹桥</v>
      </c>
      <c r="J5270" s="344" t="str">
        <f ca="1" t="shared" si="838"/>
        <v>转出他行或提现</v>
      </c>
      <c r="K5270" s="345">
        <f ca="1" t="shared" si="839"/>
        <v>0</v>
      </c>
      <c r="L5270" s="345">
        <f ca="1" t="shared" si="840"/>
        <v>400000</v>
      </c>
      <c r="M5270" s="345">
        <f ca="1" t="shared" si="841"/>
        <v>85487.7299999999</v>
      </c>
      <c r="N5270" s="345">
        <f ca="1" t="shared" si="842"/>
        <v>0</v>
      </c>
    </row>
    <row r="5271" ht="14.25" hidden="1" spans="1:14">
      <c r="A5271" s="334">
        <f>档案!A5270</f>
        <v>0</v>
      </c>
      <c r="B5271" s="334">
        <f ca="1" t="shared" si="835"/>
        <v>1</v>
      </c>
      <c r="D5271" s="334">
        <f ca="1" t="shared" si="843"/>
        <v>31</v>
      </c>
      <c r="E5271" s="327">
        <f ca="1" t="shared" si="844"/>
        <v>75</v>
      </c>
      <c r="F5271" s="327" t="str">
        <f ca="1">VLOOKUP(D5271,档案!A:C,3,FALSE)</f>
        <v>湖北开明</v>
      </c>
      <c r="G5271" s="338" t="str">
        <f ca="1">VLOOKUP(D5271,档案!A:B,2,FALSE)</f>
        <v>中国银行鄂州分行0592794</v>
      </c>
      <c r="H5271" s="328">
        <f ca="1" t="shared" si="836"/>
        <v>45771</v>
      </c>
      <c r="I5271" s="344" t="str">
        <f ca="1" t="shared" si="837"/>
        <v>手续费</v>
      </c>
      <c r="J5271" s="344" t="str">
        <f ca="1" t="shared" si="838"/>
        <v>付日常费用</v>
      </c>
      <c r="K5271" s="345">
        <f ca="1" t="shared" si="839"/>
        <v>0</v>
      </c>
      <c r="L5271" s="345">
        <f ca="1" t="shared" si="840"/>
        <v>2</v>
      </c>
      <c r="M5271" s="345">
        <f ca="1" t="shared" si="841"/>
        <v>85485.7299999999</v>
      </c>
      <c r="N5271" s="345">
        <f ca="1" t="shared" si="842"/>
        <v>0</v>
      </c>
    </row>
    <row r="5272" ht="14.25" hidden="1" spans="1:14">
      <c r="A5272" s="334">
        <f>档案!A5271</f>
        <v>0</v>
      </c>
      <c r="B5272" s="334">
        <f ca="1" t="shared" si="835"/>
        <v>1</v>
      </c>
      <c r="D5272" s="334">
        <f ca="1" t="shared" si="843"/>
        <v>31</v>
      </c>
      <c r="E5272" s="327">
        <f ca="1" t="shared" si="844"/>
        <v>76</v>
      </c>
      <c r="F5272" s="327" t="str">
        <f ca="1">VLOOKUP(D5272,档案!A:C,3,FALSE)</f>
        <v>湖北开明</v>
      </c>
      <c r="G5272" s="338" t="str">
        <f ca="1">VLOOKUP(D5272,档案!A:B,2,FALSE)</f>
        <v>中国银行鄂州分行0592794</v>
      </c>
      <c r="H5272" s="328">
        <f ca="1" t="shared" si="836"/>
        <v>45772</v>
      </c>
      <c r="I5272" s="344" t="str">
        <f ca="1" t="shared" si="837"/>
        <v>商务部彭秀秀用款商务部6人名牌制作费付鄂州市安至广告装饰工程有限公司--公司</v>
      </c>
      <c r="J5272" s="344" t="str">
        <f ca="1" t="shared" si="838"/>
        <v>付日常费用</v>
      </c>
      <c r="K5272" s="345">
        <f ca="1" t="shared" si="839"/>
        <v>0</v>
      </c>
      <c r="L5272" s="345">
        <f ca="1" t="shared" si="840"/>
        <v>290</v>
      </c>
      <c r="M5272" s="345">
        <f ca="1" t="shared" si="841"/>
        <v>85195.7299999999</v>
      </c>
      <c r="N5272" s="345">
        <f ca="1" t="shared" si="842"/>
        <v>0</v>
      </c>
    </row>
    <row r="5273" ht="14.25" hidden="1" spans="1:14">
      <c r="A5273" s="334">
        <f>档案!A5272</f>
        <v>0</v>
      </c>
      <c r="B5273" s="334">
        <f ca="1" t="shared" si="835"/>
        <v>1</v>
      </c>
      <c r="D5273" s="334">
        <f ca="1" t="shared" si="843"/>
        <v>31</v>
      </c>
      <c r="E5273" s="327">
        <f ca="1" t="shared" si="844"/>
        <v>77</v>
      </c>
      <c r="F5273" s="327" t="str">
        <f ca="1">VLOOKUP(D5273,档案!A:C,3,FALSE)</f>
        <v>湖北开明</v>
      </c>
      <c r="G5273" s="338" t="str">
        <f ca="1">VLOOKUP(D5273,档案!A:B,2,FALSE)</f>
        <v>中国银行鄂州分行0592794</v>
      </c>
      <c r="H5273" s="328">
        <f ca="1" t="shared" si="836"/>
        <v>45772</v>
      </c>
      <c r="I5273" s="344" t="str">
        <f ca="1" t="shared" si="837"/>
        <v>综合部蒋霞用款林总购买茶叶5盒付武汉市硚口区登成百货超市--公司</v>
      </c>
      <c r="J5273" s="344" t="str">
        <f ca="1" t="shared" si="838"/>
        <v>付日常费用</v>
      </c>
      <c r="K5273" s="345">
        <f ca="1" t="shared" si="839"/>
        <v>0</v>
      </c>
      <c r="L5273" s="345">
        <f ca="1" t="shared" si="840"/>
        <v>2500</v>
      </c>
      <c r="M5273" s="345">
        <f ca="1" t="shared" si="841"/>
        <v>82695.7299999999</v>
      </c>
      <c r="N5273" s="345">
        <f ca="1" t="shared" si="842"/>
        <v>0</v>
      </c>
    </row>
    <row r="5274" ht="14.25" hidden="1" spans="1:14">
      <c r="A5274" s="334">
        <f>档案!A5273</f>
        <v>0</v>
      </c>
      <c r="B5274" s="334">
        <f ca="1" t="shared" si="835"/>
        <v>1</v>
      </c>
      <c r="D5274" s="334">
        <f ca="1" t="shared" si="843"/>
        <v>31</v>
      </c>
      <c r="E5274" s="327">
        <f ca="1" t="shared" si="844"/>
        <v>78</v>
      </c>
      <c r="F5274" s="327" t="str">
        <f ca="1">VLOOKUP(D5274,档案!A:C,3,FALSE)</f>
        <v>湖北开明</v>
      </c>
      <c r="G5274" s="338" t="str">
        <f ca="1">VLOOKUP(D5274,档案!A:B,2,FALSE)</f>
        <v>中国银行鄂州分行0592794</v>
      </c>
      <c r="H5274" s="328">
        <f ca="1" t="shared" si="836"/>
        <v>45772</v>
      </c>
      <c r="I5274" s="344" t="str">
        <f ca="1" t="shared" si="837"/>
        <v>生产部李同林报销青海发投4.6-4.7交通费--个人</v>
      </c>
      <c r="J5274" s="344" t="str">
        <f ca="1" t="shared" si="838"/>
        <v>项目成本</v>
      </c>
      <c r="K5274" s="345">
        <f ca="1" t="shared" si="839"/>
        <v>0</v>
      </c>
      <c r="L5274" s="345">
        <f ca="1" t="shared" si="840"/>
        <v>460</v>
      </c>
      <c r="M5274" s="345">
        <f ca="1" t="shared" si="841"/>
        <v>82235.7299999999</v>
      </c>
      <c r="N5274" s="345">
        <f ca="1" t="shared" si="842"/>
        <v>0</v>
      </c>
    </row>
    <row r="5275" ht="14.25" hidden="1" spans="1:14">
      <c r="A5275" s="334">
        <f>档案!A5274</f>
        <v>0</v>
      </c>
      <c r="B5275" s="334">
        <f ca="1" t="shared" si="835"/>
        <v>1</v>
      </c>
      <c r="D5275" s="334">
        <f ca="1" t="shared" si="843"/>
        <v>31</v>
      </c>
      <c r="E5275" s="327">
        <f ca="1" t="shared" si="844"/>
        <v>79</v>
      </c>
      <c r="F5275" s="327" t="str">
        <f ca="1">VLOOKUP(D5275,档案!A:C,3,FALSE)</f>
        <v>湖北开明</v>
      </c>
      <c r="G5275" s="338" t="str">
        <f ca="1">VLOOKUP(D5275,档案!A:B,2,FALSE)</f>
        <v>中国银行鄂州分行0592794</v>
      </c>
      <c r="H5275" s="328">
        <f ca="1" t="shared" si="836"/>
        <v>45772</v>
      </c>
      <c r="I5275" s="344" t="str">
        <f ca="1" t="shared" si="837"/>
        <v>生产部程时勇报销日照钢铁4.14-4.15交通费--个人</v>
      </c>
      <c r="J5275" s="344" t="str">
        <f ca="1" t="shared" si="838"/>
        <v>项目成本</v>
      </c>
      <c r="K5275" s="345">
        <f ca="1" t="shared" si="839"/>
        <v>0</v>
      </c>
      <c r="L5275" s="345">
        <f ca="1" t="shared" si="840"/>
        <v>238</v>
      </c>
      <c r="M5275" s="345">
        <f ca="1" t="shared" si="841"/>
        <v>81997.7299999999</v>
      </c>
      <c r="N5275" s="345">
        <f ca="1" t="shared" si="842"/>
        <v>0</v>
      </c>
    </row>
    <row r="5276" ht="14.25" hidden="1" spans="1:14">
      <c r="A5276" s="334">
        <f>档案!A5275</f>
        <v>0</v>
      </c>
      <c r="B5276" s="334">
        <f ca="1" t="shared" si="835"/>
        <v>1</v>
      </c>
      <c r="D5276" s="334">
        <f ca="1" t="shared" si="843"/>
        <v>31</v>
      </c>
      <c r="E5276" s="327">
        <f ca="1" t="shared" si="844"/>
        <v>80</v>
      </c>
      <c r="F5276" s="327" t="str">
        <f ca="1">VLOOKUP(D5276,档案!A:C,3,FALSE)</f>
        <v>湖北开明</v>
      </c>
      <c r="G5276" s="338" t="str">
        <f ca="1">VLOOKUP(D5276,档案!A:B,2,FALSE)</f>
        <v>中国银行鄂州分行0592794</v>
      </c>
      <c r="H5276" s="328">
        <f ca="1" t="shared" si="836"/>
        <v>45772</v>
      </c>
      <c r="I5276" s="344" t="str">
        <f ca="1" t="shared" si="837"/>
        <v>生产部余永昕报销测窑设备奎山水泥发北京金隅顺丰快递费--个人</v>
      </c>
      <c r="J5276" s="344" t="str">
        <f ca="1" t="shared" si="838"/>
        <v>项目成本</v>
      </c>
      <c r="K5276" s="345">
        <f ca="1" t="shared" si="839"/>
        <v>0</v>
      </c>
      <c r="L5276" s="345">
        <f ca="1" t="shared" si="840"/>
        <v>503</v>
      </c>
      <c r="M5276" s="345">
        <f ca="1" t="shared" si="841"/>
        <v>81494.7299999999</v>
      </c>
      <c r="N5276" s="345">
        <f ca="1" t="shared" si="842"/>
        <v>0</v>
      </c>
    </row>
    <row r="5277" ht="14.25" hidden="1" spans="1:14">
      <c r="A5277" s="334">
        <f>档案!A5276</f>
        <v>0</v>
      </c>
      <c r="B5277" s="334">
        <f ca="1" t="shared" si="835"/>
        <v>1</v>
      </c>
      <c r="D5277" s="334">
        <f ca="1" t="shared" si="843"/>
        <v>31</v>
      </c>
      <c r="E5277" s="327">
        <f ca="1" t="shared" si="844"/>
        <v>81</v>
      </c>
      <c r="F5277" s="327" t="str">
        <f ca="1">VLOOKUP(D5277,档案!A:C,3,FALSE)</f>
        <v>湖北开明</v>
      </c>
      <c r="G5277" s="338" t="str">
        <f ca="1">VLOOKUP(D5277,档案!A:B,2,FALSE)</f>
        <v>中国银行鄂州分行0592794</v>
      </c>
      <c r="H5277" s="328">
        <f ca="1" t="shared" si="836"/>
        <v>45772</v>
      </c>
      <c r="I5277" s="344" t="str">
        <f ca="1" t="shared" si="837"/>
        <v>生产部王国志报销青海盐湖镁业4.15交通费--个人</v>
      </c>
      <c r="J5277" s="344" t="str">
        <f ca="1" t="shared" si="838"/>
        <v>项目成本</v>
      </c>
      <c r="K5277" s="345">
        <f ca="1" t="shared" si="839"/>
        <v>0</v>
      </c>
      <c r="L5277" s="345">
        <f ca="1" t="shared" si="840"/>
        <v>81</v>
      </c>
      <c r="M5277" s="345">
        <f ca="1" t="shared" si="841"/>
        <v>81413.7299999999</v>
      </c>
      <c r="N5277" s="345">
        <f ca="1" t="shared" si="842"/>
        <v>0</v>
      </c>
    </row>
    <row r="5278" ht="14.25" hidden="1" spans="1:14">
      <c r="A5278" s="334">
        <f>档案!A5277</f>
        <v>0</v>
      </c>
      <c r="B5278" s="334">
        <f ca="1" t="shared" si="835"/>
        <v>1</v>
      </c>
      <c r="D5278" s="334">
        <f ca="1" t="shared" si="843"/>
        <v>31</v>
      </c>
      <c r="E5278" s="327">
        <f ca="1" t="shared" si="844"/>
        <v>82</v>
      </c>
      <c r="F5278" s="327" t="str">
        <f ca="1">VLOOKUP(D5278,档案!A:C,3,FALSE)</f>
        <v>湖北开明</v>
      </c>
      <c r="G5278" s="338" t="str">
        <f ca="1">VLOOKUP(D5278,档案!A:B,2,FALSE)</f>
        <v>中国银行鄂州分行0592794</v>
      </c>
      <c r="H5278" s="328">
        <f ca="1" t="shared" si="836"/>
        <v>45772</v>
      </c>
      <c r="I5278" s="344" t="str">
        <f ca="1" t="shared" si="837"/>
        <v>生产部李权智报销内蒙古宜化购买尾气罩一个--个人</v>
      </c>
      <c r="J5278" s="344" t="str">
        <f ca="1" t="shared" si="838"/>
        <v>项目成本</v>
      </c>
      <c r="K5278" s="345">
        <f ca="1" t="shared" si="839"/>
        <v>0</v>
      </c>
      <c r="L5278" s="345">
        <f ca="1" t="shared" si="840"/>
        <v>60</v>
      </c>
      <c r="M5278" s="345">
        <f ca="1" t="shared" si="841"/>
        <v>81353.7299999999</v>
      </c>
      <c r="N5278" s="345">
        <f ca="1" t="shared" si="842"/>
        <v>0</v>
      </c>
    </row>
    <row r="5279" ht="14.25" hidden="1" spans="1:14">
      <c r="A5279" s="334">
        <f>档案!A5278</f>
        <v>0</v>
      </c>
      <c r="B5279" s="334">
        <f ca="1" t="shared" si="835"/>
        <v>1</v>
      </c>
      <c r="D5279" s="334">
        <f ca="1" t="shared" si="843"/>
        <v>31</v>
      </c>
      <c r="E5279" s="327">
        <f ca="1" t="shared" si="844"/>
        <v>83</v>
      </c>
      <c r="F5279" s="327" t="str">
        <f ca="1">VLOOKUP(D5279,档案!A:C,3,FALSE)</f>
        <v>湖北开明</v>
      </c>
      <c r="G5279" s="338" t="str">
        <f ca="1">VLOOKUP(D5279,档案!A:B,2,FALSE)</f>
        <v>中国银行鄂州分行0592794</v>
      </c>
      <c r="H5279" s="328">
        <f ca="1" t="shared" si="836"/>
        <v>45772</v>
      </c>
      <c r="I5279" s="344" t="str">
        <f ca="1" t="shared" si="837"/>
        <v>转湖北工行西山</v>
      </c>
      <c r="J5279" s="344" t="str">
        <f ca="1" t="shared" si="838"/>
        <v>转出他行或提现</v>
      </c>
      <c r="K5279" s="345">
        <f ca="1" t="shared" si="839"/>
        <v>0</v>
      </c>
      <c r="L5279" s="345">
        <f ca="1" t="shared" si="840"/>
        <v>30000</v>
      </c>
      <c r="M5279" s="345">
        <f ca="1" t="shared" si="841"/>
        <v>51353.7299999999</v>
      </c>
      <c r="N5279" s="345">
        <f ca="1" t="shared" si="842"/>
        <v>0</v>
      </c>
    </row>
    <row r="5280" ht="14.25" hidden="1" spans="1:14">
      <c r="A5280" s="334">
        <f>档案!A5279</f>
        <v>0</v>
      </c>
      <c r="B5280" s="334">
        <f ca="1" t="shared" si="835"/>
        <v>1</v>
      </c>
      <c r="D5280" s="334">
        <f ca="1" t="shared" si="843"/>
        <v>31</v>
      </c>
      <c r="E5280" s="327">
        <f ca="1" t="shared" si="844"/>
        <v>84</v>
      </c>
      <c r="F5280" s="327" t="str">
        <f ca="1">VLOOKUP(D5280,档案!A:C,3,FALSE)</f>
        <v>湖北开明</v>
      </c>
      <c r="G5280" s="338" t="str">
        <f ca="1">VLOOKUP(D5280,档案!A:B,2,FALSE)</f>
        <v>中国银行鄂州分行0592794</v>
      </c>
      <c r="H5280" s="328">
        <f ca="1" t="shared" si="836"/>
        <v>45772</v>
      </c>
      <c r="I5280" s="344" t="str">
        <f ca="1" t="shared" si="837"/>
        <v>手续费</v>
      </c>
      <c r="J5280" s="344" t="str">
        <f ca="1" t="shared" si="838"/>
        <v>付日常费用</v>
      </c>
      <c r="K5280" s="345">
        <f ca="1" t="shared" si="839"/>
        <v>0</v>
      </c>
      <c r="L5280" s="345">
        <f ca="1" t="shared" si="840"/>
        <v>1.8</v>
      </c>
      <c r="M5280" s="345">
        <f ca="1" t="shared" si="841"/>
        <v>51351.9299999999</v>
      </c>
      <c r="N5280" s="345">
        <f ca="1" t="shared" si="842"/>
        <v>0</v>
      </c>
    </row>
    <row r="5281" ht="14.25" hidden="1" spans="1:14">
      <c r="A5281" s="334">
        <f>档案!A5280</f>
        <v>0</v>
      </c>
      <c r="B5281" s="334">
        <f ca="1" t="shared" si="835"/>
        <v>1</v>
      </c>
      <c r="D5281" s="334">
        <f ca="1" t="shared" si="843"/>
        <v>31</v>
      </c>
      <c r="E5281" s="327">
        <f ca="1" t="shared" si="844"/>
        <v>85</v>
      </c>
      <c r="F5281" s="327" t="str">
        <f ca="1">VLOOKUP(D5281,档案!A:C,3,FALSE)</f>
        <v>湖北开明</v>
      </c>
      <c r="G5281" s="338" t="str">
        <f ca="1">VLOOKUP(D5281,档案!A:B,2,FALSE)</f>
        <v>中国银行鄂州分行0592794</v>
      </c>
      <c r="H5281" s="328">
        <f ca="1" t="shared" si="836"/>
        <v>45772</v>
      </c>
      <c r="I5281" s="344" t="str">
        <f ca="1" t="shared" si="837"/>
        <v>手续费</v>
      </c>
      <c r="J5281" s="344" t="str">
        <f ca="1" t="shared" si="838"/>
        <v>付日常费用</v>
      </c>
      <c r="K5281" s="345">
        <f ca="1" t="shared" si="839"/>
        <v>0</v>
      </c>
      <c r="L5281" s="345">
        <f ca="1" t="shared" si="840"/>
        <v>4.5</v>
      </c>
      <c r="M5281" s="345">
        <f ca="1" t="shared" si="841"/>
        <v>51347.4299999999</v>
      </c>
      <c r="N5281" s="345">
        <f ca="1" t="shared" si="842"/>
        <v>0</v>
      </c>
    </row>
    <row r="5282" ht="14.25" hidden="1" spans="1:14">
      <c r="A5282" s="334">
        <f>档案!A5281</f>
        <v>0</v>
      </c>
      <c r="B5282" s="334">
        <f ca="1" t="shared" si="835"/>
        <v>1</v>
      </c>
      <c r="D5282" s="334">
        <f ca="1" t="shared" si="843"/>
        <v>31</v>
      </c>
      <c r="E5282" s="327">
        <f ca="1" t="shared" si="844"/>
        <v>86</v>
      </c>
      <c r="F5282" s="327" t="str">
        <f ca="1">VLOOKUP(D5282,档案!A:C,3,FALSE)</f>
        <v>湖北开明</v>
      </c>
      <c r="G5282" s="338" t="str">
        <f ca="1">VLOOKUP(D5282,档案!A:B,2,FALSE)</f>
        <v>中国银行鄂州分行0592794</v>
      </c>
      <c r="H5282" s="328">
        <f ca="1" t="shared" si="836"/>
        <v>45772</v>
      </c>
      <c r="I5282" s="344" t="str">
        <f ca="1" t="shared" si="837"/>
        <v>手续费</v>
      </c>
      <c r="J5282" s="344" t="str">
        <f ca="1" t="shared" si="838"/>
        <v>付日常费用</v>
      </c>
      <c r="K5282" s="345">
        <f ca="1" t="shared" si="839"/>
        <v>0</v>
      </c>
      <c r="L5282" s="345">
        <f ca="1" t="shared" si="840"/>
        <v>1.8</v>
      </c>
      <c r="M5282" s="345">
        <f ca="1" t="shared" si="841"/>
        <v>51345.6299999999</v>
      </c>
      <c r="N5282" s="345">
        <f ca="1" t="shared" si="842"/>
        <v>0</v>
      </c>
    </row>
    <row r="5283" ht="14.25" hidden="1" spans="1:14">
      <c r="A5283" s="334">
        <f>档案!A5282</f>
        <v>0</v>
      </c>
      <c r="B5283" s="334">
        <f ca="1" t="shared" si="835"/>
        <v>1</v>
      </c>
      <c r="D5283" s="334">
        <f ca="1" t="shared" si="843"/>
        <v>31</v>
      </c>
      <c r="E5283" s="327">
        <f ca="1" t="shared" si="844"/>
        <v>87</v>
      </c>
      <c r="F5283" s="327" t="str">
        <f ca="1">VLOOKUP(D5283,档案!A:C,3,FALSE)</f>
        <v>湖北开明</v>
      </c>
      <c r="G5283" s="338" t="str">
        <f ca="1">VLOOKUP(D5283,档案!A:B,2,FALSE)</f>
        <v>中国银行鄂州分行0592794</v>
      </c>
      <c r="H5283" s="328">
        <f ca="1" t="shared" si="836"/>
        <v>45772</v>
      </c>
      <c r="I5283" s="344" t="str">
        <f ca="1" t="shared" si="837"/>
        <v>手续费</v>
      </c>
      <c r="J5283" s="344" t="str">
        <f ca="1" t="shared" si="838"/>
        <v>付日常费用</v>
      </c>
      <c r="K5283" s="345">
        <f ca="1" t="shared" si="839"/>
        <v>0</v>
      </c>
      <c r="L5283" s="345">
        <f ca="1" t="shared" si="840"/>
        <v>1.8</v>
      </c>
      <c r="M5283" s="345">
        <f ca="1" t="shared" si="841"/>
        <v>51343.8299999999</v>
      </c>
      <c r="N5283" s="345">
        <f ca="1" t="shared" si="842"/>
        <v>0</v>
      </c>
    </row>
    <row r="5284" ht="14.25" hidden="1" spans="1:14">
      <c r="A5284" s="334">
        <f>档案!A5283</f>
        <v>0</v>
      </c>
      <c r="B5284" s="334">
        <f ca="1" t="shared" si="835"/>
        <v>1</v>
      </c>
      <c r="D5284" s="334">
        <f ca="1" t="shared" si="843"/>
        <v>31</v>
      </c>
      <c r="E5284" s="327">
        <f ca="1" t="shared" si="844"/>
        <v>88</v>
      </c>
      <c r="F5284" s="327" t="str">
        <f ca="1">VLOOKUP(D5284,档案!A:C,3,FALSE)</f>
        <v>湖北开明</v>
      </c>
      <c r="G5284" s="338" t="str">
        <f ca="1">VLOOKUP(D5284,档案!A:B,2,FALSE)</f>
        <v>中国银行鄂州分行0592794</v>
      </c>
      <c r="H5284" s="328">
        <f ca="1" t="shared" si="836"/>
        <v>45772</v>
      </c>
      <c r="I5284" s="344" t="str">
        <f ca="1" t="shared" si="837"/>
        <v>手续费</v>
      </c>
      <c r="J5284" s="344" t="str">
        <f ca="1" t="shared" si="838"/>
        <v>付日常费用</v>
      </c>
      <c r="K5284" s="345">
        <f ca="1" t="shared" si="839"/>
        <v>0</v>
      </c>
      <c r="L5284" s="345">
        <f ca="1" t="shared" si="840"/>
        <v>1.8</v>
      </c>
      <c r="M5284" s="345">
        <f ca="1" t="shared" si="841"/>
        <v>51342.0299999999</v>
      </c>
      <c r="N5284" s="345">
        <f ca="1" t="shared" si="842"/>
        <v>0</v>
      </c>
    </row>
    <row r="5285" ht="14.25" hidden="1" spans="1:14">
      <c r="A5285" s="334">
        <f>档案!A5284</f>
        <v>0</v>
      </c>
      <c r="B5285" s="334">
        <f ca="1" t="shared" si="835"/>
        <v>1</v>
      </c>
      <c r="D5285" s="334">
        <f ca="1" t="shared" si="843"/>
        <v>31</v>
      </c>
      <c r="E5285" s="327">
        <f ca="1" t="shared" si="844"/>
        <v>89</v>
      </c>
      <c r="F5285" s="327" t="str">
        <f ca="1">VLOOKUP(D5285,档案!A:C,3,FALSE)</f>
        <v>湖北开明</v>
      </c>
      <c r="G5285" s="338" t="str">
        <f ca="1">VLOOKUP(D5285,档案!A:B,2,FALSE)</f>
        <v>中国银行鄂州分行0592794</v>
      </c>
      <c r="H5285" s="328">
        <f ca="1" t="shared" si="836"/>
        <v>45772</v>
      </c>
      <c r="I5285" s="344" t="str">
        <f ca="1" t="shared" si="837"/>
        <v>手续费</v>
      </c>
      <c r="J5285" s="344" t="str">
        <f ca="1" t="shared" si="838"/>
        <v>付日常费用</v>
      </c>
      <c r="K5285" s="345">
        <f ca="1" t="shared" si="839"/>
        <v>0</v>
      </c>
      <c r="L5285" s="345">
        <f ca="1" t="shared" si="840"/>
        <v>1.8</v>
      </c>
      <c r="M5285" s="345">
        <f ca="1" t="shared" si="841"/>
        <v>51340.2299999999</v>
      </c>
      <c r="N5285" s="345">
        <f ca="1" t="shared" si="842"/>
        <v>0</v>
      </c>
    </row>
    <row r="5286" ht="14.25" hidden="1" spans="1:14">
      <c r="A5286" s="334">
        <f>档案!A5285</f>
        <v>0</v>
      </c>
      <c r="B5286" s="334">
        <f ca="1" t="shared" si="835"/>
        <v>1</v>
      </c>
      <c r="D5286" s="334">
        <f ca="1" t="shared" si="843"/>
        <v>31</v>
      </c>
      <c r="E5286" s="327">
        <f ca="1" t="shared" si="844"/>
        <v>90</v>
      </c>
      <c r="F5286" s="327" t="str">
        <f ca="1">VLOOKUP(D5286,档案!A:C,3,FALSE)</f>
        <v>湖北开明</v>
      </c>
      <c r="G5286" s="338" t="str">
        <f ca="1">VLOOKUP(D5286,档案!A:B,2,FALSE)</f>
        <v>中国银行鄂州分行0592794</v>
      </c>
      <c r="H5286" s="328">
        <f ca="1" t="shared" si="836"/>
        <v>45772</v>
      </c>
      <c r="I5286" s="344" t="str">
        <f ca="1" t="shared" si="837"/>
        <v>手续费</v>
      </c>
      <c r="J5286" s="344" t="str">
        <f ca="1" t="shared" si="838"/>
        <v>付日常费用</v>
      </c>
      <c r="K5286" s="345">
        <f ca="1" t="shared" si="839"/>
        <v>0</v>
      </c>
      <c r="L5286" s="345">
        <f ca="1" t="shared" si="840"/>
        <v>4.5</v>
      </c>
      <c r="M5286" s="345">
        <f ca="1" t="shared" si="841"/>
        <v>51335.7299999999</v>
      </c>
      <c r="N5286" s="345">
        <f ca="1" t="shared" si="842"/>
        <v>0</v>
      </c>
    </row>
    <row r="5287" ht="14.25" hidden="1" spans="1:14">
      <c r="A5287" s="334">
        <f>档案!A5286</f>
        <v>0</v>
      </c>
      <c r="B5287" s="334">
        <f ca="1" t="shared" si="835"/>
        <v>1</v>
      </c>
      <c r="D5287" s="334">
        <f ca="1" t="shared" si="843"/>
        <v>31</v>
      </c>
      <c r="E5287" s="327">
        <f ca="1" t="shared" si="844"/>
        <v>91</v>
      </c>
      <c r="F5287" s="327" t="str">
        <f ca="1">VLOOKUP(D5287,档案!A:C,3,FALSE)</f>
        <v>湖北开明</v>
      </c>
      <c r="G5287" s="338" t="str">
        <f ca="1">VLOOKUP(D5287,档案!A:B,2,FALSE)</f>
        <v>中国银行鄂州分行0592794</v>
      </c>
      <c r="H5287" s="328">
        <f ca="1" t="shared" si="836"/>
        <v>45774</v>
      </c>
      <c r="I5287" s="344" t="str">
        <f ca="1" t="shared" si="837"/>
        <v>综合部蒋霞报销鄂州会议室投影仪--个人</v>
      </c>
      <c r="J5287" s="344" t="str">
        <f ca="1" t="shared" si="838"/>
        <v>付日常费用</v>
      </c>
      <c r="K5287" s="345">
        <f ca="1" t="shared" si="839"/>
        <v>0</v>
      </c>
      <c r="L5287" s="345">
        <f ca="1" t="shared" si="840"/>
        <v>1775.23</v>
      </c>
      <c r="M5287" s="345">
        <f ca="1" t="shared" si="841"/>
        <v>49560.4999999998</v>
      </c>
      <c r="N5287" s="345">
        <f ca="1" t="shared" si="842"/>
        <v>0</v>
      </c>
    </row>
    <row r="5288" ht="14.25" hidden="1" spans="1:14">
      <c r="A5288" s="334">
        <f>档案!A5287</f>
        <v>0</v>
      </c>
      <c r="B5288" s="334">
        <f ca="1" t="shared" si="835"/>
        <v>1</v>
      </c>
      <c r="D5288" s="334">
        <f ca="1" t="shared" si="843"/>
        <v>31</v>
      </c>
      <c r="E5288" s="327">
        <f ca="1" t="shared" si="844"/>
        <v>92</v>
      </c>
      <c r="F5288" s="327" t="str">
        <f ca="1">VLOOKUP(D5288,档案!A:C,3,FALSE)</f>
        <v>湖北开明</v>
      </c>
      <c r="G5288" s="338" t="str">
        <f ca="1">VLOOKUP(D5288,档案!A:B,2,FALSE)</f>
        <v>中国银行鄂州分行0592794</v>
      </c>
      <c r="H5288" s="328">
        <f ca="1" t="shared" si="836"/>
        <v>45774</v>
      </c>
      <c r="I5288" s="344" t="str">
        <f ca="1" t="shared" si="837"/>
        <v>手续费</v>
      </c>
      <c r="J5288" s="344" t="str">
        <f ca="1" t="shared" si="838"/>
        <v>付日常费用</v>
      </c>
      <c r="K5288" s="345">
        <f ca="1" t="shared" si="839"/>
        <v>0</v>
      </c>
      <c r="L5288" s="345">
        <f ca="1" t="shared" si="840"/>
        <v>1.8</v>
      </c>
      <c r="M5288" s="345">
        <f ca="1" t="shared" si="841"/>
        <v>49558.6999999998</v>
      </c>
      <c r="N5288" s="345">
        <f ca="1" t="shared" si="842"/>
        <v>0</v>
      </c>
    </row>
    <row r="5289" ht="14.25" hidden="1" spans="1:14">
      <c r="A5289" s="334">
        <f>档案!A5288</f>
        <v>0</v>
      </c>
      <c r="B5289" s="334">
        <f ca="1" t="shared" si="835"/>
        <v>1</v>
      </c>
      <c r="D5289" s="334">
        <f ca="1" t="shared" si="843"/>
        <v>31</v>
      </c>
      <c r="E5289" s="327">
        <f ca="1" t="shared" si="844"/>
        <v>93</v>
      </c>
      <c r="F5289" s="327" t="str">
        <f ca="1">VLOOKUP(D5289,档案!A:C,3,FALSE)</f>
        <v>湖北开明</v>
      </c>
      <c r="G5289" s="338" t="str">
        <f ca="1">VLOOKUP(D5289,档案!A:B,2,FALSE)</f>
        <v>中国银行鄂州分行0592794</v>
      </c>
      <c r="H5289" s="328">
        <f ca="1" t="shared" si="836"/>
        <v>45775</v>
      </c>
      <c r="I5289" s="344" t="str">
        <f ca="1" t="shared" si="837"/>
        <v>生产部马全花报销德令哈到格尔木盐湖镁业平面磨及磨砖来回顺丰快递费--个人</v>
      </c>
      <c r="J5289" s="344" t="str">
        <f ca="1" t="shared" si="838"/>
        <v>项目成本</v>
      </c>
      <c r="K5289" s="345">
        <f ca="1" t="shared" si="839"/>
        <v>0</v>
      </c>
      <c r="L5289" s="345">
        <f ca="1" t="shared" si="840"/>
        <v>419</v>
      </c>
      <c r="M5289" s="345">
        <f ca="1" t="shared" si="841"/>
        <v>49139.6999999998</v>
      </c>
      <c r="N5289" s="345">
        <f ca="1" t="shared" si="842"/>
        <v>0</v>
      </c>
    </row>
    <row r="5290" ht="14.25" hidden="1" spans="1:14">
      <c r="A5290" s="334">
        <f>档案!A5289</f>
        <v>0</v>
      </c>
      <c r="B5290" s="334">
        <f ca="1" t="shared" si="835"/>
        <v>1</v>
      </c>
      <c r="D5290" s="334">
        <f ca="1" t="shared" si="843"/>
        <v>31</v>
      </c>
      <c r="E5290" s="327">
        <f ca="1" t="shared" si="844"/>
        <v>94</v>
      </c>
      <c r="F5290" s="327" t="str">
        <f ca="1">VLOOKUP(D5290,档案!A:C,3,FALSE)</f>
        <v>湖北开明</v>
      </c>
      <c r="G5290" s="338" t="str">
        <f ca="1">VLOOKUP(D5290,档案!A:B,2,FALSE)</f>
        <v>中国银行鄂州分行0592794</v>
      </c>
      <c r="H5290" s="328">
        <f ca="1" t="shared" si="836"/>
        <v>45775</v>
      </c>
      <c r="I5290" s="344" t="str">
        <f ca="1" t="shared" si="837"/>
        <v>生产部唐欣欣用款4.7-4.8史德法自驾从日照钢铁至河北邯郸新兴铸管技术交流。来回加油及过路费付史遥旺--个人</v>
      </c>
      <c r="J5290" s="344" t="str">
        <f ca="1" t="shared" si="838"/>
        <v>项目成本</v>
      </c>
      <c r="K5290" s="345">
        <f ca="1" t="shared" si="839"/>
        <v>0</v>
      </c>
      <c r="L5290" s="345">
        <f ca="1" t="shared" si="840"/>
        <v>1130</v>
      </c>
      <c r="M5290" s="345">
        <f ca="1" t="shared" si="841"/>
        <v>48009.6999999998</v>
      </c>
      <c r="N5290" s="345">
        <f ca="1" t="shared" si="842"/>
        <v>0</v>
      </c>
    </row>
    <row r="5291" ht="14.25" hidden="1" spans="1:14">
      <c r="A5291" s="334">
        <f>档案!A5290</f>
        <v>0</v>
      </c>
      <c r="B5291" s="334">
        <f ca="1" t="shared" si="835"/>
        <v>1</v>
      </c>
      <c r="D5291" s="334">
        <f ca="1" t="shared" si="843"/>
        <v>31</v>
      </c>
      <c r="E5291" s="327">
        <f ca="1" t="shared" si="844"/>
        <v>95</v>
      </c>
      <c r="F5291" s="327" t="str">
        <f ca="1">VLOOKUP(D5291,档案!A:C,3,FALSE)</f>
        <v>湖北开明</v>
      </c>
      <c r="G5291" s="338" t="str">
        <f ca="1">VLOOKUP(D5291,档案!A:B,2,FALSE)</f>
        <v>中国银行鄂州分行0592794</v>
      </c>
      <c r="H5291" s="328">
        <f ca="1" t="shared" si="836"/>
        <v>45775</v>
      </c>
      <c r="I5291" s="344" t="str">
        <f ca="1" t="shared" si="837"/>
        <v>生产部王国志报销盐湖镁业4.9-4.10交通费--个人</v>
      </c>
      <c r="J5291" s="344" t="str">
        <f ca="1" t="shared" si="838"/>
        <v>项目成本</v>
      </c>
      <c r="K5291" s="345">
        <f ca="1" t="shared" si="839"/>
        <v>0</v>
      </c>
      <c r="L5291" s="345">
        <f ca="1" t="shared" si="840"/>
        <v>71.5</v>
      </c>
      <c r="M5291" s="345">
        <f ca="1" t="shared" si="841"/>
        <v>47938.1999999998</v>
      </c>
      <c r="N5291" s="345">
        <f ca="1" t="shared" si="842"/>
        <v>0</v>
      </c>
    </row>
    <row r="5292" ht="14.25" hidden="1" spans="1:14">
      <c r="A5292" s="334">
        <f>档案!A5291</f>
        <v>0</v>
      </c>
      <c r="B5292" s="334">
        <f ca="1" t="shared" si="835"/>
        <v>1</v>
      </c>
      <c r="D5292" s="334">
        <f ca="1" t="shared" si="843"/>
        <v>31</v>
      </c>
      <c r="E5292" s="327">
        <f ca="1" t="shared" si="844"/>
        <v>96</v>
      </c>
      <c r="F5292" s="327" t="str">
        <f ca="1">VLOOKUP(D5292,档案!A:C,3,FALSE)</f>
        <v>湖北开明</v>
      </c>
      <c r="G5292" s="338" t="str">
        <f ca="1">VLOOKUP(D5292,档案!A:B,2,FALSE)</f>
        <v>中国银行鄂州分行0592794</v>
      </c>
      <c r="H5292" s="328">
        <f ca="1" t="shared" si="836"/>
        <v>45775</v>
      </c>
      <c r="I5292" s="344" t="str">
        <f ca="1" t="shared" si="837"/>
        <v>收到武汉交通银行转款</v>
      </c>
      <c r="J5292" s="344" t="str">
        <f ca="1" t="shared" si="838"/>
        <v>他行转入或存现</v>
      </c>
      <c r="K5292" s="345">
        <f ca="1" t="shared" si="839"/>
        <v>2200000</v>
      </c>
      <c r="L5292" s="345">
        <f ca="1" t="shared" si="840"/>
        <v>0</v>
      </c>
      <c r="M5292" s="345">
        <f ca="1" t="shared" si="841"/>
        <v>2247938.2</v>
      </c>
      <c r="N5292" s="345">
        <f ca="1" t="shared" si="842"/>
        <v>0</v>
      </c>
    </row>
    <row r="5293" ht="14.25" hidden="1" spans="1:14">
      <c r="A5293" s="334">
        <f>档案!A5292</f>
        <v>0</v>
      </c>
      <c r="B5293" s="334">
        <f ca="1" t="shared" si="835"/>
        <v>1</v>
      </c>
      <c r="D5293" s="334">
        <f ca="1" t="shared" si="843"/>
        <v>31</v>
      </c>
      <c r="E5293" s="327">
        <f ca="1" t="shared" si="844"/>
        <v>97</v>
      </c>
      <c r="F5293" s="327" t="str">
        <f ca="1">VLOOKUP(D5293,档案!A:C,3,FALSE)</f>
        <v>湖北开明</v>
      </c>
      <c r="G5293" s="338" t="str">
        <f ca="1">VLOOKUP(D5293,档案!A:B,2,FALSE)</f>
        <v>中国银行鄂州分行0592794</v>
      </c>
      <c r="H5293" s="328">
        <f ca="1" t="shared" si="836"/>
        <v>45775</v>
      </c>
      <c r="I5293" s="344" t="str">
        <f ca="1" t="shared" si="837"/>
        <v>手续费</v>
      </c>
      <c r="J5293" s="344" t="str">
        <f ca="1" t="shared" si="838"/>
        <v>付日常费用</v>
      </c>
      <c r="K5293" s="345">
        <f ca="1" t="shared" si="839"/>
        <v>0</v>
      </c>
      <c r="L5293" s="345">
        <f ca="1" t="shared" si="840"/>
        <v>4.5</v>
      </c>
      <c r="M5293" s="345">
        <f ca="1" t="shared" si="841"/>
        <v>2247933.7</v>
      </c>
      <c r="N5293" s="345">
        <f ca="1" t="shared" si="842"/>
        <v>0</v>
      </c>
    </row>
    <row r="5294" ht="14.25" hidden="1" spans="1:14">
      <c r="A5294" s="334">
        <f>档案!A5293</f>
        <v>0</v>
      </c>
      <c r="B5294" s="334">
        <f ca="1" t="shared" si="835"/>
        <v>1</v>
      </c>
      <c r="D5294" s="334">
        <f ca="1" t="shared" si="843"/>
        <v>31</v>
      </c>
      <c r="E5294" s="327">
        <f ca="1" t="shared" si="844"/>
        <v>98</v>
      </c>
      <c r="F5294" s="327" t="str">
        <f ca="1">VLOOKUP(D5294,档案!A:C,3,FALSE)</f>
        <v>湖北开明</v>
      </c>
      <c r="G5294" s="338" t="str">
        <f ca="1">VLOOKUP(D5294,档案!A:B,2,FALSE)</f>
        <v>中国银行鄂州分行0592794</v>
      </c>
      <c r="H5294" s="328">
        <f ca="1" t="shared" si="836"/>
        <v>45775</v>
      </c>
      <c r="I5294" s="344" t="str">
        <f ca="1" t="shared" si="837"/>
        <v>手续费</v>
      </c>
      <c r="J5294" s="344" t="str">
        <f ca="1" t="shared" si="838"/>
        <v>付日常费用</v>
      </c>
      <c r="K5294" s="345">
        <f ca="1" t="shared" si="839"/>
        <v>0</v>
      </c>
      <c r="L5294" s="345">
        <f ca="1" t="shared" si="840"/>
        <v>4.5</v>
      </c>
      <c r="M5294" s="345">
        <f ca="1" t="shared" si="841"/>
        <v>2247929.2</v>
      </c>
      <c r="N5294" s="345">
        <f ca="1" t="shared" si="842"/>
        <v>0</v>
      </c>
    </row>
    <row r="5295" ht="14.25" hidden="1" spans="1:14">
      <c r="A5295" s="334">
        <f>档案!A5294</f>
        <v>0</v>
      </c>
      <c r="B5295" s="334">
        <f ca="1" t="shared" si="835"/>
        <v>1</v>
      </c>
      <c r="D5295" s="334">
        <f ca="1" t="shared" si="843"/>
        <v>31</v>
      </c>
      <c r="E5295" s="327">
        <f ca="1" t="shared" si="844"/>
        <v>99</v>
      </c>
      <c r="F5295" s="327" t="str">
        <f ca="1">VLOOKUP(D5295,档案!A:C,3,FALSE)</f>
        <v>湖北开明</v>
      </c>
      <c r="G5295" s="338" t="str">
        <f ca="1">VLOOKUP(D5295,档案!A:B,2,FALSE)</f>
        <v>中国银行鄂州分行0592794</v>
      </c>
      <c r="H5295" s="328">
        <f ca="1" t="shared" si="836"/>
        <v>45775</v>
      </c>
      <c r="I5295" s="344" t="str">
        <f ca="1" t="shared" si="837"/>
        <v>手续费</v>
      </c>
      <c r="J5295" s="344" t="str">
        <f ca="1" t="shared" si="838"/>
        <v>付日常费用</v>
      </c>
      <c r="K5295" s="345">
        <f ca="1" t="shared" si="839"/>
        <v>0</v>
      </c>
      <c r="L5295" s="345">
        <f ca="1" t="shared" si="840"/>
        <v>4.5</v>
      </c>
      <c r="M5295" s="345">
        <f ca="1" t="shared" si="841"/>
        <v>2247924.7</v>
      </c>
      <c r="N5295" s="345">
        <f ca="1" t="shared" si="842"/>
        <v>0</v>
      </c>
    </row>
    <row r="5296" ht="14.25" hidden="1" spans="1:14">
      <c r="A5296" s="334">
        <f>档案!A5295</f>
        <v>0</v>
      </c>
      <c r="B5296" s="334">
        <f ca="1" t="shared" si="835"/>
        <v>1</v>
      </c>
      <c r="D5296" s="334">
        <f ca="1" t="shared" si="843"/>
        <v>31</v>
      </c>
      <c r="E5296" s="327">
        <f ca="1" t="shared" si="844"/>
        <v>100</v>
      </c>
      <c r="F5296" s="327" t="str">
        <f ca="1">VLOOKUP(D5296,档案!A:C,3,FALSE)</f>
        <v>湖北开明</v>
      </c>
      <c r="G5296" s="338" t="str">
        <f ca="1">VLOOKUP(D5296,档案!A:B,2,FALSE)</f>
        <v>中国银行鄂州分行0592794</v>
      </c>
      <c r="H5296" s="328">
        <f ca="1" t="shared" si="836"/>
        <v>45776</v>
      </c>
      <c r="I5296" s="344" t="str">
        <f ca="1" t="shared" si="837"/>
        <v>转湖北工行虹桥</v>
      </c>
      <c r="J5296" s="344" t="str">
        <f ca="1" t="shared" si="838"/>
        <v>转出他行或提现</v>
      </c>
      <c r="K5296" s="345">
        <f ca="1" t="shared" si="839"/>
        <v>0</v>
      </c>
      <c r="L5296" s="345">
        <f ca="1" t="shared" si="840"/>
        <v>1000000</v>
      </c>
      <c r="M5296" s="345">
        <f ca="1" t="shared" si="841"/>
        <v>1247924.7</v>
      </c>
      <c r="N5296" s="345">
        <f ca="1" t="shared" si="842"/>
        <v>0</v>
      </c>
    </row>
    <row r="5297" ht="14.25" hidden="1" spans="1:14">
      <c r="A5297" s="334">
        <f>档案!A5296</f>
        <v>0</v>
      </c>
      <c r="B5297" s="334">
        <f ca="1" t="shared" si="835"/>
        <v>1</v>
      </c>
      <c r="D5297" s="334">
        <f ca="1" t="shared" si="843"/>
        <v>31</v>
      </c>
      <c r="E5297" s="327">
        <f ca="1" t="shared" si="844"/>
        <v>101</v>
      </c>
      <c r="F5297" s="327" t="str">
        <f ca="1">VLOOKUP(D5297,档案!A:C,3,FALSE)</f>
        <v>湖北开明</v>
      </c>
      <c r="G5297" s="338" t="str">
        <f ca="1">VLOOKUP(D5297,档案!A:B,2,FALSE)</f>
        <v>中国银行鄂州分行0592794</v>
      </c>
      <c r="H5297" s="328">
        <f ca="1" t="shared" si="836"/>
        <v>45776</v>
      </c>
      <c r="I5297" s="344" t="str">
        <f ca="1" t="shared" si="837"/>
        <v>转湖北邮政</v>
      </c>
      <c r="J5297" s="344" t="str">
        <f ca="1" t="shared" si="838"/>
        <v>转出他行或提现</v>
      </c>
      <c r="K5297" s="345">
        <f ca="1" t="shared" si="839"/>
        <v>0</v>
      </c>
      <c r="L5297" s="345">
        <f ca="1" t="shared" si="840"/>
        <v>250000</v>
      </c>
      <c r="M5297" s="345">
        <f ca="1" t="shared" si="841"/>
        <v>997924.7</v>
      </c>
      <c r="N5297" s="345">
        <f ca="1" t="shared" si="842"/>
        <v>0</v>
      </c>
    </row>
    <row r="5298" ht="14.25" hidden="1" spans="1:14">
      <c r="A5298" s="334">
        <f>档案!A5297</f>
        <v>0</v>
      </c>
      <c r="B5298" s="334">
        <f ca="1" t="shared" si="835"/>
        <v>1</v>
      </c>
      <c r="D5298" s="334">
        <f ca="1" t="shared" si="843"/>
        <v>31</v>
      </c>
      <c r="E5298" s="327">
        <f ca="1" t="shared" si="844"/>
        <v>102</v>
      </c>
      <c r="F5298" s="327" t="str">
        <f ca="1">VLOOKUP(D5298,档案!A:C,3,FALSE)</f>
        <v>湖北开明</v>
      </c>
      <c r="G5298" s="338" t="str">
        <f ca="1">VLOOKUP(D5298,档案!A:B,2,FALSE)</f>
        <v>中国银行鄂州分行0592794</v>
      </c>
      <c r="H5298" s="328">
        <f ca="1" t="shared" si="836"/>
        <v>45776</v>
      </c>
      <c r="I5298" s="344" t="str">
        <f ca="1" t="shared" si="837"/>
        <v>转武汉农商行</v>
      </c>
      <c r="J5298" s="344" t="str">
        <f ca="1" t="shared" si="838"/>
        <v>转出他行或提现</v>
      </c>
      <c r="K5298" s="345">
        <f ca="1" t="shared" si="839"/>
        <v>0</v>
      </c>
      <c r="L5298" s="345">
        <f ca="1" t="shared" si="840"/>
        <v>500000</v>
      </c>
      <c r="M5298" s="345">
        <f ca="1" t="shared" si="841"/>
        <v>497924.7</v>
      </c>
      <c r="N5298" s="345">
        <f ca="1" t="shared" si="842"/>
        <v>0</v>
      </c>
    </row>
    <row r="5299" ht="14.25" hidden="1" spans="1:14">
      <c r="A5299" s="334">
        <f>档案!A5298</f>
        <v>0</v>
      </c>
      <c r="B5299" s="334">
        <f ca="1" t="shared" si="835"/>
        <v>1</v>
      </c>
      <c r="D5299" s="334">
        <f ca="1" t="shared" si="843"/>
        <v>31</v>
      </c>
      <c r="E5299" s="327">
        <f ca="1" t="shared" si="844"/>
        <v>103</v>
      </c>
      <c r="F5299" s="327" t="str">
        <f ca="1">VLOOKUP(D5299,档案!A:C,3,FALSE)</f>
        <v>湖北开明</v>
      </c>
      <c r="G5299" s="338" t="str">
        <f ca="1">VLOOKUP(D5299,档案!A:B,2,FALSE)</f>
        <v>中国银行鄂州分行0592794</v>
      </c>
      <c r="H5299" s="328">
        <f ca="1" t="shared" si="836"/>
        <v>45776</v>
      </c>
      <c r="I5299" s="344" t="str">
        <f ca="1" t="shared" si="837"/>
        <v>手续费</v>
      </c>
      <c r="J5299" s="344" t="str">
        <f ca="1" t="shared" si="838"/>
        <v>付日常费用</v>
      </c>
      <c r="K5299" s="345">
        <f ca="1" t="shared" si="839"/>
        <v>0</v>
      </c>
      <c r="L5299" s="345">
        <f ca="1" t="shared" si="840"/>
        <v>2</v>
      </c>
      <c r="M5299" s="345">
        <f ca="1" t="shared" si="841"/>
        <v>497922.7</v>
      </c>
      <c r="N5299" s="345">
        <f ca="1" t="shared" si="842"/>
        <v>0</v>
      </c>
    </row>
    <row r="5300" ht="14.25" hidden="1" spans="1:14">
      <c r="A5300" s="334">
        <f>档案!A5299</f>
        <v>0</v>
      </c>
      <c r="B5300" s="334">
        <f ca="1" t="shared" si="835"/>
        <v>1</v>
      </c>
      <c r="D5300" s="334">
        <f ca="1" t="shared" si="843"/>
        <v>31</v>
      </c>
      <c r="E5300" s="327">
        <f ca="1" t="shared" si="844"/>
        <v>104</v>
      </c>
      <c r="F5300" s="327" t="str">
        <f ca="1">VLOOKUP(D5300,档案!A:C,3,FALSE)</f>
        <v>湖北开明</v>
      </c>
      <c r="G5300" s="338" t="str">
        <f ca="1">VLOOKUP(D5300,档案!A:B,2,FALSE)</f>
        <v>中国银行鄂州分行0592794</v>
      </c>
      <c r="H5300" s="328">
        <f ca="1" t="shared" si="836"/>
        <v>45776</v>
      </c>
      <c r="I5300" s="344" t="str">
        <f ca="1" t="shared" si="837"/>
        <v>手续费</v>
      </c>
      <c r="J5300" s="344" t="str">
        <f ca="1" t="shared" si="838"/>
        <v>付日常费用</v>
      </c>
      <c r="K5300" s="345">
        <f ca="1" t="shared" si="839"/>
        <v>0</v>
      </c>
      <c r="L5300" s="345">
        <f ca="1" t="shared" si="840"/>
        <v>2</v>
      </c>
      <c r="M5300" s="345">
        <f ca="1" t="shared" si="841"/>
        <v>497920.7</v>
      </c>
      <c r="N5300" s="345">
        <f ca="1" t="shared" si="842"/>
        <v>0</v>
      </c>
    </row>
    <row r="5301" ht="14.25" hidden="1" spans="1:14">
      <c r="A5301" s="334">
        <f>档案!A5300</f>
        <v>0</v>
      </c>
      <c r="B5301" s="334">
        <f ca="1" t="shared" si="835"/>
        <v>1</v>
      </c>
      <c r="D5301" s="334">
        <f ca="1" t="shared" si="843"/>
        <v>31</v>
      </c>
      <c r="E5301" s="327">
        <f ca="1" t="shared" si="844"/>
        <v>105</v>
      </c>
      <c r="F5301" s="327" t="str">
        <f ca="1">VLOOKUP(D5301,档案!A:C,3,FALSE)</f>
        <v>湖北开明</v>
      </c>
      <c r="G5301" s="338" t="str">
        <f ca="1">VLOOKUP(D5301,档案!A:B,2,FALSE)</f>
        <v>中国银行鄂州分行0592794</v>
      </c>
      <c r="H5301" s="328">
        <f ca="1" t="shared" si="836"/>
        <v>45776</v>
      </c>
      <c r="I5301" s="344" t="str">
        <f ca="1" t="shared" si="837"/>
        <v>手续费</v>
      </c>
      <c r="J5301" s="344" t="str">
        <f ca="1" t="shared" si="838"/>
        <v>付日常费用</v>
      </c>
      <c r="K5301" s="345">
        <f ca="1" t="shared" si="839"/>
        <v>0</v>
      </c>
      <c r="L5301" s="345">
        <f ca="1" t="shared" si="840"/>
        <v>2</v>
      </c>
      <c r="M5301" s="345">
        <f ca="1" t="shared" si="841"/>
        <v>497918.7</v>
      </c>
      <c r="N5301" s="345">
        <f ca="1" t="shared" si="842"/>
        <v>0</v>
      </c>
    </row>
    <row r="5302" ht="14.25" hidden="1" spans="1:14">
      <c r="A5302" s="334">
        <f>档案!A5301</f>
        <v>0</v>
      </c>
      <c r="B5302" s="334">
        <f ca="1" t="shared" si="835"/>
        <v>1</v>
      </c>
      <c r="D5302" s="334">
        <f ca="1" t="shared" si="843"/>
        <v>31</v>
      </c>
      <c r="E5302" s="327">
        <f ca="1" t="shared" si="844"/>
        <v>106</v>
      </c>
      <c r="F5302" s="327" t="str">
        <f ca="1">VLOOKUP(D5302,档案!A:C,3,FALSE)</f>
        <v>湖北开明</v>
      </c>
      <c r="G5302" s="338" t="str">
        <f ca="1">VLOOKUP(D5302,档案!A:B,2,FALSE)</f>
        <v>中国银行鄂州分行0592794</v>
      </c>
      <c r="H5302" s="328">
        <f ca="1" t="shared" si="836"/>
        <v>45777</v>
      </c>
      <c r="I5302" s="344" t="str">
        <f ca="1" t="shared" si="837"/>
        <v>转湖北工行虹桥</v>
      </c>
      <c r="J5302" s="344" t="str">
        <f ca="1" t="shared" si="838"/>
        <v>转出他行或提现</v>
      </c>
      <c r="K5302" s="345">
        <f ca="1" t="shared" si="839"/>
        <v>0</v>
      </c>
      <c r="L5302" s="345">
        <f ca="1" t="shared" si="840"/>
        <v>300000</v>
      </c>
      <c r="M5302" s="345">
        <f ca="1" t="shared" si="841"/>
        <v>197918.7</v>
      </c>
      <c r="N5302" s="345">
        <f ca="1" t="shared" si="842"/>
        <v>0</v>
      </c>
    </row>
    <row r="5303" ht="14.25" hidden="1" spans="1:14">
      <c r="A5303" s="334">
        <f>档案!A5302</f>
        <v>0</v>
      </c>
      <c r="B5303" s="334">
        <f ca="1" t="shared" si="835"/>
        <v>1</v>
      </c>
      <c r="D5303" s="334">
        <f ca="1" t="shared" si="843"/>
        <v>31</v>
      </c>
      <c r="E5303" s="327">
        <f ca="1" t="shared" si="844"/>
        <v>107</v>
      </c>
      <c r="F5303" s="327" t="str">
        <f ca="1">VLOOKUP(D5303,档案!A:C,3,FALSE)</f>
        <v>湖北开明</v>
      </c>
      <c r="G5303" s="338" t="str">
        <f ca="1">VLOOKUP(D5303,档案!A:B,2,FALSE)</f>
        <v>中国银行鄂州分行0592794</v>
      </c>
      <c r="H5303" s="328">
        <f ca="1" t="shared" si="836"/>
        <v>45777</v>
      </c>
      <c r="I5303" s="344" t="str">
        <f ca="1" t="shared" si="837"/>
        <v>转武汉农商行</v>
      </c>
      <c r="J5303" s="344" t="str">
        <f ca="1" t="shared" si="838"/>
        <v>转出他行或提现</v>
      </c>
      <c r="K5303" s="345">
        <f ca="1" t="shared" si="839"/>
        <v>0</v>
      </c>
      <c r="L5303" s="345">
        <f ca="1" t="shared" si="840"/>
        <v>80000</v>
      </c>
      <c r="M5303" s="345">
        <f ca="1" t="shared" si="841"/>
        <v>117918.7</v>
      </c>
      <c r="N5303" s="345">
        <f ca="1" t="shared" si="842"/>
        <v>0</v>
      </c>
    </row>
    <row r="5304" ht="14.25" hidden="1" spans="1:14">
      <c r="A5304" s="334">
        <f>档案!A5303</f>
        <v>0</v>
      </c>
      <c r="B5304" s="334">
        <f ca="1" t="shared" si="835"/>
        <v>1</v>
      </c>
      <c r="D5304" s="334">
        <f ca="1" t="shared" si="843"/>
        <v>31</v>
      </c>
      <c r="E5304" s="327">
        <f ca="1" t="shared" si="844"/>
        <v>108</v>
      </c>
      <c r="F5304" s="327" t="str">
        <f ca="1">VLOOKUP(D5304,档案!A:C,3,FALSE)</f>
        <v>湖北开明</v>
      </c>
      <c r="G5304" s="338" t="str">
        <f ca="1">VLOOKUP(D5304,档案!A:B,2,FALSE)</f>
        <v>中国银行鄂州分行0592794</v>
      </c>
      <c r="H5304" s="328">
        <f ca="1" t="shared" si="836"/>
        <v>45777</v>
      </c>
      <c r="I5304" s="344" t="str">
        <f ca="1" t="shared" si="837"/>
        <v>转武汉农商行</v>
      </c>
      <c r="J5304" s="344" t="str">
        <f ca="1" t="shared" si="838"/>
        <v>转出他行或提现</v>
      </c>
      <c r="K5304" s="345">
        <f ca="1" t="shared" si="839"/>
        <v>0</v>
      </c>
      <c r="L5304" s="345">
        <f ca="1" t="shared" si="840"/>
        <v>100000</v>
      </c>
      <c r="M5304" s="345">
        <f ca="1" t="shared" si="841"/>
        <v>17918.6999999997</v>
      </c>
      <c r="N5304" s="345">
        <f ca="1" t="shared" si="842"/>
        <v>0</v>
      </c>
    </row>
    <row r="5305" ht="14.25" hidden="1" spans="1:14">
      <c r="A5305" s="334">
        <f>档案!A5304</f>
        <v>0</v>
      </c>
      <c r="B5305" s="334">
        <f ca="1" t="shared" si="835"/>
        <v>1</v>
      </c>
      <c r="D5305" s="334">
        <f ca="1" t="shared" si="843"/>
        <v>31</v>
      </c>
      <c r="E5305" s="327">
        <f ca="1" t="shared" si="844"/>
        <v>109</v>
      </c>
      <c r="F5305" s="327" t="str">
        <f ca="1">VLOOKUP(D5305,档案!A:C,3,FALSE)</f>
        <v>湖北开明</v>
      </c>
      <c r="G5305" s="338" t="str">
        <f ca="1">VLOOKUP(D5305,档案!A:B,2,FALSE)</f>
        <v>中国银行鄂州分行0592794</v>
      </c>
      <c r="H5305" s="328">
        <f ca="1" t="shared" si="836"/>
        <v>45777</v>
      </c>
      <c r="I5305" s="344" t="str">
        <f ca="1" t="shared" si="837"/>
        <v>手续费</v>
      </c>
      <c r="J5305" s="344" t="str">
        <f ca="1" t="shared" si="838"/>
        <v>付日常费用</v>
      </c>
      <c r="K5305" s="345">
        <f ca="1" t="shared" si="839"/>
        <v>0</v>
      </c>
      <c r="L5305" s="345">
        <f ca="1" t="shared" si="840"/>
        <v>1.8</v>
      </c>
      <c r="M5305" s="345">
        <f ca="1" t="shared" si="841"/>
        <v>17916.8999999997</v>
      </c>
      <c r="N5305" s="345">
        <f ca="1" t="shared" si="842"/>
        <v>0</v>
      </c>
    </row>
    <row r="5306" ht="14.25" hidden="1" spans="1:14">
      <c r="A5306" s="334">
        <f>档案!A5305</f>
        <v>0</v>
      </c>
      <c r="B5306" s="334">
        <f ca="1" t="shared" si="835"/>
        <v>1</v>
      </c>
      <c r="D5306" s="334">
        <f ca="1" t="shared" si="843"/>
        <v>31</v>
      </c>
      <c r="E5306" s="327">
        <f ca="1" t="shared" si="844"/>
        <v>110</v>
      </c>
      <c r="F5306" s="327" t="str">
        <f ca="1">VLOOKUP(D5306,档案!A:C,3,FALSE)</f>
        <v>湖北开明</v>
      </c>
      <c r="G5306" s="338" t="str">
        <f ca="1">VLOOKUP(D5306,档案!A:B,2,FALSE)</f>
        <v>中国银行鄂州分行0592794</v>
      </c>
      <c r="H5306" s="328">
        <f ca="1" t="shared" si="836"/>
        <v>45777</v>
      </c>
      <c r="I5306" s="344" t="str">
        <f ca="1" t="shared" si="837"/>
        <v>手续费</v>
      </c>
      <c r="J5306" s="344" t="str">
        <f ca="1" t="shared" si="838"/>
        <v>付日常费用</v>
      </c>
      <c r="K5306" s="345">
        <f ca="1" t="shared" si="839"/>
        <v>0</v>
      </c>
      <c r="L5306" s="345">
        <f ca="1" t="shared" si="840"/>
        <v>1.8</v>
      </c>
      <c r="M5306" s="345">
        <f ca="1" t="shared" si="841"/>
        <v>17915.0999999997</v>
      </c>
      <c r="N5306" s="345">
        <f ca="1" t="shared" si="842"/>
        <v>0</v>
      </c>
    </row>
    <row r="5307" ht="14.25" hidden="1" spans="1:14">
      <c r="A5307" s="334">
        <f>档案!A5306</f>
        <v>0</v>
      </c>
      <c r="B5307" s="334">
        <f ca="1" t="shared" si="835"/>
        <v>1</v>
      </c>
      <c r="D5307" s="334">
        <f ca="1" t="shared" si="843"/>
        <v>31</v>
      </c>
      <c r="E5307" s="327">
        <f ca="1" t="shared" si="844"/>
        <v>111</v>
      </c>
      <c r="F5307" s="327" t="str">
        <f ca="1">VLOOKUP(D5307,档案!A:C,3,FALSE)</f>
        <v>湖北开明</v>
      </c>
      <c r="G5307" s="338" t="str">
        <f ca="1">VLOOKUP(D5307,档案!A:B,2,FALSE)</f>
        <v>中国银行鄂州分行0592794</v>
      </c>
      <c r="H5307" s="328">
        <f ca="1" t="shared" si="836"/>
        <v>45777</v>
      </c>
      <c r="I5307" s="344" t="str">
        <f ca="1" t="shared" si="837"/>
        <v>手续费</v>
      </c>
      <c r="J5307" s="344" t="str">
        <f ca="1" t="shared" si="838"/>
        <v>付日常费用</v>
      </c>
      <c r="K5307" s="345">
        <f ca="1" t="shared" si="839"/>
        <v>0</v>
      </c>
      <c r="L5307" s="345">
        <f ca="1" t="shared" si="840"/>
        <v>2</v>
      </c>
      <c r="M5307" s="345">
        <f ca="1" t="shared" si="841"/>
        <v>17913.0999999997</v>
      </c>
      <c r="N5307" s="345">
        <f ca="1" t="shared" si="842"/>
        <v>0</v>
      </c>
    </row>
    <row r="5308" ht="14.25" hidden="1" spans="1:14">
      <c r="A5308" s="334">
        <f>档案!A5307</f>
        <v>0</v>
      </c>
      <c r="B5308" s="334">
        <f ca="1" t="shared" si="835"/>
        <v>1</v>
      </c>
      <c r="D5308" s="334">
        <f ca="1" t="shared" si="843"/>
        <v>31</v>
      </c>
      <c r="E5308" s="327">
        <f ca="1" t="shared" si="844"/>
        <v>112</v>
      </c>
      <c r="F5308" s="327" t="str">
        <f ca="1">VLOOKUP(D5308,档案!A:C,3,FALSE)</f>
        <v>湖北开明</v>
      </c>
      <c r="G5308" s="338" t="str">
        <f ca="1">VLOOKUP(D5308,档案!A:B,2,FALSE)</f>
        <v>中国银行鄂州分行0592794</v>
      </c>
      <c r="H5308" s="328">
        <f ca="1" t="shared" si="836"/>
        <v>45785</v>
      </c>
      <c r="I5308" s="344" t="str">
        <f ca="1" t="shared" si="837"/>
        <v>生产部李权智用款东方希望气体采购押金付重庆市涪陵区强箭气体有限公司--公司</v>
      </c>
      <c r="J5308" s="344" t="str">
        <f ca="1" t="shared" si="838"/>
        <v>项目成本</v>
      </c>
      <c r="K5308" s="345">
        <f ca="1" t="shared" si="839"/>
        <v>0</v>
      </c>
      <c r="L5308" s="345">
        <f ca="1" t="shared" si="840"/>
        <v>10000</v>
      </c>
      <c r="M5308" s="345">
        <f ca="1" t="shared" si="841"/>
        <v>7913.09999999972</v>
      </c>
      <c r="N5308" s="345">
        <f ca="1" t="shared" si="842"/>
        <v>0</v>
      </c>
    </row>
    <row r="5309" ht="14.25" hidden="1" spans="1:14">
      <c r="A5309" s="334">
        <f>档案!A5308</f>
        <v>0</v>
      </c>
      <c r="B5309" s="334">
        <f ca="1" t="shared" si="835"/>
        <v>1</v>
      </c>
      <c r="D5309" s="334">
        <f ca="1" t="shared" si="843"/>
        <v>31</v>
      </c>
      <c r="E5309" s="327">
        <f ca="1" t="shared" si="844"/>
        <v>113</v>
      </c>
      <c r="F5309" s="327" t="str">
        <f ca="1">VLOOKUP(D5309,档案!A:C,3,FALSE)</f>
        <v>湖北开明</v>
      </c>
      <c r="G5309" s="338" t="str">
        <f ca="1">VLOOKUP(D5309,档案!A:B,2,FALSE)</f>
        <v>中国银行鄂州分行0592794</v>
      </c>
      <c r="H5309" s="328">
        <f ca="1" t="shared" si="836"/>
        <v>45785</v>
      </c>
      <c r="I5309" s="344" t="str">
        <f ca="1" t="shared" si="837"/>
        <v>手续费</v>
      </c>
      <c r="J5309" s="344" t="str">
        <f ca="1" t="shared" si="838"/>
        <v>付日常费用</v>
      </c>
      <c r="K5309" s="345">
        <f ca="1" t="shared" si="839"/>
        <v>0</v>
      </c>
      <c r="L5309" s="345">
        <f ca="1" t="shared" si="840"/>
        <v>4.5</v>
      </c>
      <c r="M5309" s="345">
        <f ca="1" t="shared" si="841"/>
        <v>7908.59999999972</v>
      </c>
      <c r="N5309" s="345">
        <f ca="1" t="shared" si="842"/>
        <v>0</v>
      </c>
    </row>
    <row r="5310" ht="14.25" hidden="1" spans="1:14">
      <c r="A5310" s="334">
        <f>档案!A5309</f>
        <v>0</v>
      </c>
      <c r="B5310" s="334">
        <f ca="1" t="shared" si="835"/>
        <v>1</v>
      </c>
      <c r="D5310" s="334">
        <f ca="1" t="shared" si="843"/>
        <v>31</v>
      </c>
      <c r="E5310" s="327">
        <f ca="1" t="shared" si="844"/>
        <v>114</v>
      </c>
      <c r="F5310" s="327" t="str">
        <f ca="1">VLOOKUP(D5310,档案!A:C,3,FALSE)</f>
        <v>湖北开明</v>
      </c>
      <c r="G5310" s="338" t="str">
        <f ca="1">VLOOKUP(D5310,档案!A:B,2,FALSE)</f>
        <v>中国银行鄂州分行0592794</v>
      </c>
      <c r="H5310" s="328">
        <f ca="1" t="shared" si="836"/>
        <v>45786</v>
      </c>
      <c r="I5310" s="344" t="str">
        <f ca="1" t="shared" si="837"/>
        <v>收到湖北工行西山转款</v>
      </c>
      <c r="J5310" s="344" t="str">
        <f ca="1" t="shared" si="838"/>
        <v>他行转入或存现</v>
      </c>
      <c r="K5310" s="345">
        <f ca="1" t="shared" si="839"/>
        <v>60000</v>
      </c>
      <c r="L5310" s="345">
        <f ca="1" t="shared" si="840"/>
        <v>0</v>
      </c>
      <c r="M5310" s="345">
        <f ca="1" t="shared" si="841"/>
        <v>67908.5999999997</v>
      </c>
      <c r="N5310" s="345">
        <f ca="1" t="shared" si="842"/>
        <v>0</v>
      </c>
    </row>
    <row r="5311" ht="14.25" hidden="1" spans="1:14">
      <c r="A5311" s="334">
        <f>档案!A5310</f>
        <v>0</v>
      </c>
      <c r="B5311" s="334">
        <f ca="1" t="shared" si="835"/>
        <v>1</v>
      </c>
      <c r="D5311" s="334">
        <f ca="1" t="shared" si="843"/>
        <v>31</v>
      </c>
      <c r="E5311" s="327">
        <f ca="1" t="shared" si="844"/>
        <v>115</v>
      </c>
      <c r="F5311" s="327" t="str">
        <f ca="1">VLOOKUP(D5311,档案!A:C,3,FALSE)</f>
        <v>湖北开明</v>
      </c>
      <c r="G5311" s="338" t="str">
        <f ca="1">VLOOKUP(D5311,档案!A:B,2,FALSE)</f>
        <v>中国银行鄂州分行0592794</v>
      </c>
      <c r="H5311" s="328">
        <f ca="1" t="shared" si="836"/>
        <v>45786</v>
      </c>
      <c r="I5311" s="344" t="str">
        <f ca="1" t="shared" si="837"/>
        <v>综合部蒋霞用款杨兴家案（上诉）诉讼费付湖北省鄂州市中级人民法院--公司</v>
      </c>
      <c r="J5311" s="344" t="str">
        <f ca="1" t="shared" si="838"/>
        <v>付日常费用</v>
      </c>
      <c r="K5311" s="345">
        <f ca="1" t="shared" si="839"/>
        <v>0</v>
      </c>
      <c r="L5311" s="345">
        <f ca="1" t="shared" si="840"/>
        <v>10</v>
      </c>
      <c r="M5311" s="345">
        <f ca="1" t="shared" si="841"/>
        <v>67898.5999999997</v>
      </c>
      <c r="N5311" s="345">
        <f ca="1" t="shared" si="842"/>
        <v>0</v>
      </c>
    </row>
    <row r="5312" ht="14.25" hidden="1" spans="1:14">
      <c r="A5312" s="334">
        <f>档案!A5311</f>
        <v>0</v>
      </c>
      <c r="B5312" s="334">
        <f ca="1" t="shared" si="835"/>
        <v>1</v>
      </c>
      <c r="D5312" s="334">
        <f ca="1" t="shared" si="843"/>
        <v>31</v>
      </c>
      <c r="E5312" s="327">
        <f ca="1" t="shared" si="844"/>
        <v>116</v>
      </c>
      <c r="F5312" s="327" t="str">
        <f ca="1">VLOOKUP(D5312,档案!A:C,3,FALSE)</f>
        <v>湖北开明</v>
      </c>
      <c r="G5312" s="338" t="str">
        <f ca="1">VLOOKUP(D5312,档案!A:B,2,FALSE)</f>
        <v>中国银行鄂州分行0592794</v>
      </c>
      <c r="H5312" s="328">
        <f ca="1" t="shared" si="836"/>
        <v>45786</v>
      </c>
      <c r="I5312" s="344" t="str">
        <f ca="1" t="shared" si="837"/>
        <v>生产部张月用款2-4月日照钢铁，青海发投，山西铝业，莱芜钢铁物流费付鄂州方刚物流有限公司--公司</v>
      </c>
      <c r="J5312" s="344" t="str">
        <f ca="1" t="shared" si="838"/>
        <v>项目成本</v>
      </c>
      <c r="K5312" s="345">
        <f ca="1" t="shared" si="839"/>
        <v>0</v>
      </c>
      <c r="L5312" s="345">
        <f ca="1" t="shared" si="840"/>
        <v>9437</v>
      </c>
      <c r="M5312" s="345">
        <f ca="1" t="shared" si="841"/>
        <v>58461.5999999997</v>
      </c>
      <c r="N5312" s="345">
        <f ca="1" t="shared" si="842"/>
        <v>0</v>
      </c>
    </row>
    <row r="5313" ht="14.25" hidden="1" spans="1:14">
      <c r="A5313" s="334">
        <f>档案!A5312</f>
        <v>0</v>
      </c>
      <c r="B5313" s="334">
        <f ca="1" t="shared" si="835"/>
        <v>1</v>
      </c>
      <c r="D5313" s="334">
        <f ca="1" t="shared" si="843"/>
        <v>31</v>
      </c>
      <c r="E5313" s="327">
        <f ca="1" t="shared" si="844"/>
        <v>117</v>
      </c>
      <c r="F5313" s="327" t="str">
        <f ca="1">VLOOKUP(D5313,档案!A:C,3,FALSE)</f>
        <v>湖北开明</v>
      </c>
      <c r="G5313" s="338" t="str">
        <f ca="1">VLOOKUP(D5313,档案!A:B,2,FALSE)</f>
        <v>中国银行鄂州分行0592794</v>
      </c>
      <c r="H5313" s="328">
        <f ca="1" t="shared" si="836"/>
        <v>45786</v>
      </c>
      <c r="I5313" s="344" t="str">
        <f ca="1" t="shared" si="837"/>
        <v>生产部李权智报销中材亨达购买两卷药芯焊丝--个人</v>
      </c>
      <c r="J5313" s="344" t="str">
        <f ca="1" t="shared" si="838"/>
        <v>项目成本</v>
      </c>
      <c r="K5313" s="345">
        <f ca="1" t="shared" si="839"/>
        <v>0</v>
      </c>
      <c r="L5313" s="345">
        <f ca="1" t="shared" si="840"/>
        <v>200</v>
      </c>
      <c r="M5313" s="345">
        <f ca="1" t="shared" si="841"/>
        <v>58261.5999999997</v>
      </c>
      <c r="N5313" s="345">
        <f ca="1" t="shared" si="842"/>
        <v>0</v>
      </c>
    </row>
    <row r="5314" ht="14.25" hidden="1" spans="1:14">
      <c r="A5314" s="334">
        <f>档案!A5313</f>
        <v>0</v>
      </c>
      <c r="B5314" s="334">
        <f ca="1" t="shared" si="835"/>
        <v>1</v>
      </c>
      <c r="D5314" s="334">
        <f ca="1" t="shared" si="843"/>
        <v>31</v>
      </c>
      <c r="E5314" s="327">
        <f ca="1" t="shared" si="844"/>
        <v>118</v>
      </c>
      <c r="F5314" s="327" t="str">
        <f ca="1">VLOOKUP(D5314,档案!A:C,3,FALSE)</f>
        <v>湖北开明</v>
      </c>
      <c r="G5314" s="338" t="str">
        <f ca="1">VLOOKUP(D5314,档案!A:B,2,FALSE)</f>
        <v>中国银行鄂州分行0592794</v>
      </c>
      <c r="H5314" s="328">
        <f ca="1" t="shared" si="836"/>
        <v>45786</v>
      </c>
      <c r="I5314" s="344" t="str">
        <f ca="1" t="shared" si="837"/>
        <v>生产部李权智报销莱芜钢铁液压挡轮维修定做高温防护罩加工费--个人</v>
      </c>
      <c r="J5314" s="344" t="str">
        <f ca="1" t="shared" si="838"/>
        <v>项目成本</v>
      </c>
      <c r="K5314" s="345">
        <f ca="1" t="shared" si="839"/>
        <v>0</v>
      </c>
      <c r="L5314" s="345">
        <f ca="1" t="shared" si="840"/>
        <v>520</v>
      </c>
      <c r="M5314" s="345">
        <f ca="1" t="shared" si="841"/>
        <v>57741.5999999997</v>
      </c>
      <c r="N5314" s="345">
        <f ca="1" t="shared" si="842"/>
        <v>0</v>
      </c>
    </row>
    <row r="5315" ht="14.25" hidden="1" spans="1:14">
      <c r="A5315" s="334">
        <f>档案!A5314</f>
        <v>0</v>
      </c>
      <c r="B5315" s="334">
        <f ca="1" t="shared" ref="B5315:B5378" si="845">COUNTA(INDIRECT("'"&amp;A5315&amp;"'!a:a"))</f>
        <v>1</v>
      </c>
      <c r="D5315" s="334">
        <f ca="1" t="shared" si="843"/>
        <v>31</v>
      </c>
      <c r="E5315" s="327">
        <f ca="1" t="shared" si="844"/>
        <v>119</v>
      </c>
      <c r="F5315" s="327" t="str">
        <f ca="1">VLOOKUP(D5315,档案!A:C,3,FALSE)</f>
        <v>湖北开明</v>
      </c>
      <c r="G5315" s="338" t="str">
        <f ca="1">VLOOKUP(D5315,档案!A:B,2,FALSE)</f>
        <v>中国银行鄂州分行0592794</v>
      </c>
      <c r="H5315" s="328">
        <f ca="1" t="shared" ref="H5315:H5378" si="846">INDEX(INDIRECT("'"&amp;$D5315&amp;"'!A:g"),$E5315,COLUMN()-7)</f>
        <v>45786</v>
      </c>
      <c r="I5315" s="344" t="str">
        <f ca="1" t="shared" ref="I5315:I5378" si="847">INDEX(INDIRECT("'"&amp;$D5315&amp;"'!A:g"),$E5315,COLUMN()-7)</f>
        <v>生产部李权智报销山西铝业等离子切割机维修费--个人</v>
      </c>
      <c r="J5315" s="344" t="str">
        <f ca="1" t="shared" ref="J5315:J5378" si="848">INDEX(INDIRECT("'"&amp;$D5315&amp;"'!A:g"),$E5315,COLUMN()-7)</f>
        <v>项目成本</v>
      </c>
      <c r="K5315" s="345">
        <f ca="1" t="shared" ref="K5315:K5378" si="849">INDEX(INDIRECT("'"&amp;$D5315&amp;"'!A:g"),$E5315,COLUMN()-7)</f>
        <v>0</v>
      </c>
      <c r="L5315" s="345">
        <f ca="1" t="shared" ref="L5315:L5378" si="850">INDEX(INDIRECT("'"&amp;$D5315&amp;"'!A:g"),$E5315,COLUMN()-7)</f>
        <v>150</v>
      </c>
      <c r="M5315" s="345">
        <f ca="1" t="shared" ref="M5315:M5378" si="851">INDEX(INDIRECT("'"&amp;$D5315&amp;"'!A:g"),$E5315,COLUMN()-7)</f>
        <v>57591.5999999997</v>
      </c>
      <c r="N5315" s="345">
        <f ca="1" t="shared" ref="N5315:N5378" si="852">INDEX(INDIRECT("'"&amp;$D5315&amp;"'!A:g"),$E5315,COLUMN()-7)</f>
        <v>0</v>
      </c>
    </row>
    <row r="5316" ht="14.25" hidden="1" spans="1:14">
      <c r="A5316" s="334">
        <f>档案!A5315</f>
        <v>0</v>
      </c>
      <c r="B5316" s="334">
        <f ca="1" t="shared" si="845"/>
        <v>1</v>
      </c>
      <c r="D5316" s="334">
        <f ca="1" t="shared" ref="D5316:D5379" si="853">IF(E5315&gt;=VLOOKUP(D5315,A:B,2,FALSE),D5315+1,D5315)</f>
        <v>31</v>
      </c>
      <c r="E5316" s="327">
        <f ca="1" t="shared" ref="E5316:E5379" si="854">IF(E5315&gt;=VLOOKUP(D5315,A:B,2,FALSE),3,E5315+1)</f>
        <v>120</v>
      </c>
      <c r="F5316" s="327" t="str">
        <f ca="1">VLOOKUP(D5316,档案!A:C,3,FALSE)</f>
        <v>湖北开明</v>
      </c>
      <c r="G5316" s="338" t="str">
        <f ca="1">VLOOKUP(D5316,档案!A:B,2,FALSE)</f>
        <v>中国银行鄂州分行0592794</v>
      </c>
      <c r="H5316" s="328">
        <f ca="1" t="shared" si="846"/>
        <v>45786</v>
      </c>
      <c r="I5316" s="344" t="str">
        <f ca="1" t="shared" si="847"/>
        <v>生产部王国志报销4.23-4.24贵港贵钢售前交通费--个人</v>
      </c>
      <c r="J5316" s="344" t="str">
        <f ca="1" t="shared" si="848"/>
        <v>项目成本</v>
      </c>
      <c r="K5316" s="345">
        <f ca="1" t="shared" si="849"/>
        <v>0</v>
      </c>
      <c r="L5316" s="345">
        <f ca="1" t="shared" si="850"/>
        <v>648</v>
      </c>
      <c r="M5316" s="345">
        <f ca="1" t="shared" si="851"/>
        <v>56943.5999999997</v>
      </c>
      <c r="N5316" s="345">
        <f ca="1" t="shared" si="852"/>
        <v>0</v>
      </c>
    </row>
    <row r="5317" ht="14.25" hidden="1" spans="1:14">
      <c r="A5317" s="334">
        <f>档案!A5316</f>
        <v>0</v>
      </c>
      <c r="B5317" s="334">
        <f ca="1" t="shared" si="845"/>
        <v>1</v>
      </c>
      <c r="D5317" s="334">
        <f ca="1" t="shared" si="853"/>
        <v>31</v>
      </c>
      <c r="E5317" s="327">
        <f ca="1" t="shared" si="854"/>
        <v>121</v>
      </c>
      <c r="F5317" s="327" t="str">
        <f ca="1">VLOOKUP(D5317,档案!A:C,3,FALSE)</f>
        <v>湖北开明</v>
      </c>
      <c r="G5317" s="338" t="str">
        <f ca="1">VLOOKUP(D5317,档案!A:B,2,FALSE)</f>
        <v>中国银行鄂州分行0592794</v>
      </c>
      <c r="H5317" s="328">
        <f ca="1" t="shared" si="846"/>
        <v>45786</v>
      </c>
      <c r="I5317" s="344" t="str">
        <f ca="1" t="shared" si="847"/>
        <v>生产部李权智报销工厂3月份和四月份的水费+预交600元网费--个人</v>
      </c>
      <c r="J5317" s="344" t="str">
        <f ca="1" t="shared" si="848"/>
        <v>项目成本</v>
      </c>
      <c r="K5317" s="345">
        <f ca="1" t="shared" si="849"/>
        <v>0</v>
      </c>
      <c r="L5317" s="345">
        <f ca="1" t="shared" si="850"/>
        <v>1691.5</v>
      </c>
      <c r="M5317" s="345">
        <f ca="1" t="shared" si="851"/>
        <v>55252.0999999997</v>
      </c>
      <c r="N5317" s="345">
        <f ca="1" t="shared" si="852"/>
        <v>0</v>
      </c>
    </row>
    <row r="5318" ht="14.25" hidden="1" spans="1:14">
      <c r="A5318" s="334">
        <f>档案!A5317</f>
        <v>0</v>
      </c>
      <c r="B5318" s="334">
        <f ca="1" t="shared" si="845"/>
        <v>1</v>
      </c>
      <c r="D5318" s="334">
        <f ca="1" t="shared" si="853"/>
        <v>31</v>
      </c>
      <c r="E5318" s="327">
        <f ca="1" t="shared" si="854"/>
        <v>122</v>
      </c>
      <c r="F5318" s="327" t="str">
        <f ca="1">VLOOKUP(D5318,档案!A:C,3,FALSE)</f>
        <v>湖北开明</v>
      </c>
      <c r="G5318" s="338" t="str">
        <f ca="1">VLOOKUP(D5318,档案!A:B,2,FALSE)</f>
        <v>中国银行鄂州分行0592794</v>
      </c>
      <c r="H5318" s="328">
        <f ca="1" t="shared" si="846"/>
        <v>45786</v>
      </c>
      <c r="I5318" s="344" t="str">
        <f ca="1" t="shared" si="847"/>
        <v>生产部李权智用款邯郸钢厂利旧邯宝转炉耳轴和轴承座采购零件费用付河北快步节能科技有限公司--公司</v>
      </c>
      <c r="J5318" s="344" t="str">
        <f ca="1" t="shared" si="848"/>
        <v>项目成本</v>
      </c>
      <c r="K5318" s="345">
        <f ca="1" t="shared" si="849"/>
        <v>0</v>
      </c>
      <c r="L5318" s="345">
        <f ca="1" t="shared" si="850"/>
        <v>29625</v>
      </c>
      <c r="M5318" s="345">
        <f ca="1" t="shared" si="851"/>
        <v>25627.0999999997</v>
      </c>
      <c r="N5318" s="345">
        <f ca="1" t="shared" si="852"/>
        <v>0</v>
      </c>
    </row>
    <row r="5319" ht="14.25" hidden="1" spans="1:14">
      <c r="A5319" s="334">
        <f>档案!A5318</f>
        <v>0</v>
      </c>
      <c r="B5319" s="334">
        <f ca="1" t="shared" si="845"/>
        <v>1</v>
      </c>
      <c r="D5319" s="334">
        <f ca="1" t="shared" si="853"/>
        <v>31</v>
      </c>
      <c r="E5319" s="327">
        <f ca="1" t="shared" si="854"/>
        <v>123</v>
      </c>
      <c r="F5319" s="327" t="str">
        <f ca="1">VLOOKUP(D5319,档案!A:C,3,FALSE)</f>
        <v>湖北开明</v>
      </c>
      <c r="G5319" s="338" t="str">
        <f ca="1">VLOOKUP(D5319,档案!A:B,2,FALSE)</f>
        <v>中国银行鄂州分行0592794</v>
      </c>
      <c r="H5319" s="328">
        <f ca="1" t="shared" si="846"/>
        <v>45786</v>
      </c>
      <c r="I5319" s="344" t="str">
        <f ca="1" t="shared" si="847"/>
        <v>生产部程时勇报销临沂中联4.24交通费--个人</v>
      </c>
      <c r="J5319" s="344" t="str">
        <f ca="1" t="shared" si="848"/>
        <v>项目成本</v>
      </c>
      <c r="K5319" s="345">
        <f ca="1" t="shared" si="849"/>
        <v>0</v>
      </c>
      <c r="L5319" s="345">
        <f ca="1" t="shared" si="850"/>
        <v>35.5</v>
      </c>
      <c r="M5319" s="345">
        <f ca="1" t="shared" si="851"/>
        <v>25591.5999999997</v>
      </c>
      <c r="N5319" s="345">
        <f ca="1" t="shared" si="852"/>
        <v>0</v>
      </c>
    </row>
    <row r="5320" ht="14.25" hidden="1" spans="1:14">
      <c r="A5320" s="334">
        <f>档案!A5319</f>
        <v>0</v>
      </c>
      <c r="B5320" s="334">
        <f ca="1" t="shared" si="845"/>
        <v>1</v>
      </c>
      <c r="D5320" s="334">
        <f ca="1" t="shared" si="853"/>
        <v>31</v>
      </c>
      <c r="E5320" s="327">
        <f ca="1" t="shared" si="854"/>
        <v>124</v>
      </c>
      <c r="F5320" s="327" t="str">
        <f ca="1">VLOOKUP(D5320,档案!A:C,3,FALSE)</f>
        <v>湖北开明</v>
      </c>
      <c r="G5320" s="338" t="str">
        <f ca="1">VLOOKUP(D5320,档案!A:B,2,FALSE)</f>
        <v>中国银行鄂州分行0592794</v>
      </c>
      <c r="H5320" s="328">
        <f ca="1" t="shared" si="846"/>
        <v>45786</v>
      </c>
      <c r="I5320" s="344" t="str">
        <f ca="1" t="shared" si="847"/>
        <v>生产部余永昕报销柳钢拉测窑设备物流费--个人</v>
      </c>
      <c r="J5320" s="344" t="str">
        <f ca="1" t="shared" si="848"/>
        <v>项目成本</v>
      </c>
      <c r="K5320" s="345">
        <f ca="1" t="shared" si="849"/>
        <v>0</v>
      </c>
      <c r="L5320" s="345">
        <f ca="1" t="shared" si="850"/>
        <v>110</v>
      </c>
      <c r="M5320" s="345">
        <f ca="1" t="shared" si="851"/>
        <v>25481.5999999997</v>
      </c>
      <c r="N5320" s="345">
        <f ca="1" t="shared" si="852"/>
        <v>0</v>
      </c>
    </row>
    <row r="5321" ht="14.25" hidden="1" spans="1:14">
      <c r="A5321" s="334">
        <f>档案!A5320</f>
        <v>0</v>
      </c>
      <c r="B5321" s="334">
        <f ca="1" t="shared" si="845"/>
        <v>1</v>
      </c>
      <c r="D5321" s="334">
        <f ca="1" t="shared" si="853"/>
        <v>31</v>
      </c>
      <c r="E5321" s="327">
        <f ca="1" t="shared" si="854"/>
        <v>125</v>
      </c>
      <c r="F5321" s="327" t="str">
        <f ca="1">VLOOKUP(D5321,档案!A:C,3,FALSE)</f>
        <v>湖北开明</v>
      </c>
      <c r="G5321" s="338" t="str">
        <f ca="1">VLOOKUP(D5321,档案!A:B,2,FALSE)</f>
        <v>中国银行鄂州分行0592794</v>
      </c>
      <c r="H5321" s="328">
        <f ca="1" t="shared" si="846"/>
        <v>45786</v>
      </c>
      <c r="I5321" s="344" t="str">
        <f ca="1" t="shared" si="847"/>
        <v>付王为超3月工资</v>
      </c>
      <c r="J5321" s="344" t="str">
        <f ca="1" t="shared" si="848"/>
        <v>付日常费用</v>
      </c>
      <c r="K5321" s="345">
        <f ca="1" t="shared" si="849"/>
        <v>0</v>
      </c>
      <c r="L5321" s="345">
        <f ca="1" t="shared" si="850"/>
        <v>8524.53</v>
      </c>
      <c r="M5321" s="345">
        <f ca="1" t="shared" si="851"/>
        <v>16957.0699999997</v>
      </c>
      <c r="N5321" s="345">
        <f ca="1" t="shared" si="852"/>
        <v>0</v>
      </c>
    </row>
    <row r="5322" ht="14.25" hidden="1" spans="1:14">
      <c r="A5322" s="334">
        <f>档案!A5321</f>
        <v>0</v>
      </c>
      <c r="B5322" s="334">
        <f ca="1" t="shared" si="845"/>
        <v>1</v>
      </c>
      <c r="D5322" s="334">
        <f ca="1" t="shared" si="853"/>
        <v>31</v>
      </c>
      <c r="E5322" s="327">
        <f ca="1" t="shared" si="854"/>
        <v>126</v>
      </c>
      <c r="F5322" s="327" t="str">
        <f ca="1">VLOOKUP(D5322,档案!A:C,3,FALSE)</f>
        <v>湖北开明</v>
      </c>
      <c r="G5322" s="338" t="str">
        <f ca="1">VLOOKUP(D5322,档案!A:B,2,FALSE)</f>
        <v>中国银行鄂州分行0592794</v>
      </c>
      <c r="H5322" s="328">
        <f ca="1" t="shared" si="846"/>
        <v>45786</v>
      </c>
      <c r="I5322" s="344" t="str">
        <f ca="1" t="shared" si="847"/>
        <v>手续费</v>
      </c>
      <c r="J5322" s="344" t="str">
        <f ca="1" t="shared" si="848"/>
        <v>付日常费用</v>
      </c>
      <c r="K5322" s="345">
        <f ca="1" t="shared" si="849"/>
        <v>0</v>
      </c>
      <c r="L5322" s="345">
        <f ca="1" t="shared" si="850"/>
        <v>4.5</v>
      </c>
      <c r="M5322" s="345">
        <f ca="1" t="shared" si="851"/>
        <v>16952.5699999997</v>
      </c>
      <c r="N5322" s="345">
        <f ca="1" t="shared" si="852"/>
        <v>0</v>
      </c>
    </row>
    <row r="5323" ht="14.25" hidden="1" spans="1:14">
      <c r="A5323" s="334">
        <f>档案!A5322</f>
        <v>0</v>
      </c>
      <c r="B5323" s="334">
        <f ca="1" t="shared" si="845"/>
        <v>1</v>
      </c>
      <c r="D5323" s="334">
        <f ca="1" t="shared" si="853"/>
        <v>31</v>
      </c>
      <c r="E5323" s="327">
        <f ca="1" t="shared" si="854"/>
        <v>127</v>
      </c>
      <c r="F5323" s="327" t="str">
        <f ca="1">VLOOKUP(D5323,档案!A:C,3,FALSE)</f>
        <v>湖北开明</v>
      </c>
      <c r="G5323" s="338" t="str">
        <f ca="1">VLOOKUP(D5323,档案!A:B,2,FALSE)</f>
        <v>中国银行鄂州分行0592794</v>
      </c>
      <c r="H5323" s="328">
        <f ca="1" t="shared" si="846"/>
        <v>45786</v>
      </c>
      <c r="I5323" s="344" t="str">
        <f ca="1" t="shared" si="847"/>
        <v>手续费</v>
      </c>
      <c r="J5323" s="344" t="str">
        <f ca="1" t="shared" si="848"/>
        <v>付日常费用</v>
      </c>
      <c r="K5323" s="345">
        <f ca="1" t="shared" si="849"/>
        <v>0</v>
      </c>
      <c r="L5323" s="345">
        <f ca="1" t="shared" si="850"/>
        <v>1.8</v>
      </c>
      <c r="M5323" s="345">
        <f ca="1" t="shared" si="851"/>
        <v>16950.7699999997</v>
      </c>
      <c r="N5323" s="345">
        <f ca="1" t="shared" si="852"/>
        <v>0</v>
      </c>
    </row>
    <row r="5324" ht="14.25" hidden="1" spans="1:14">
      <c r="A5324" s="334">
        <f>档案!A5323</f>
        <v>0</v>
      </c>
      <c r="B5324" s="334">
        <f ca="1" t="shared" si="845"/>
        <v>1</v>
      </c>
      <c r="D5324" s="334">
        <f ca="1" t="shared" si="853"/>
        <v>31</v>
      </c>
      <c r="E5324" s="327">
        <f ca="1" t="shared" si="854"/>
        <v>128</v>
      </c>
      <c r="F5324" s="327" t="str">
        <f ca="1">VLOOKUP(D5324,档案!A:C,3,FALSE)</f>
        <v>湖北开明</v>
      </c>
      <c r="G5324" s="338" t="str">
        <f ca="1">VLOOKUP(D5324,档案!A:B,2,FALSE)</f>
        <v>中国银行鄂州分行0592794</v>
      </c>
      <c r="H5324" s="328">
        <f ca="1" t="shared" si="846"/>
        <v>45786</v>
      </c>
      <c r="I5324" s="344" t="str">
        <f ca="1" t="shared" si="847"/>
        <v>手续费</v>
      </c>
      <c r="J5324" s="344" t="str">
        <f ca="1" t="shared" si="848"/>
        <v>付日常费用</v>
      </c>
      <c r="K5324" s="345">
        <f ca="1" t="shared" si="849"/>
        <v>0</v>
      </c>
      <c r="L5324" s="345">
        <f ca="1" t="shared" si="850"/>
        <v>4.5</v>
      </c>
      <c r="M5324" s="345">
        <f ca="1" t="shared" si="851"/>
        <v>16946.2699999997</v>
      </c>
      <c r="N5324" s="345">
        <f ca="1" t="shared" si="852"/>
        <v>0</v>
      </c>
    </row>
    <row r="5325" ht="14.25" hidden="1" spans="1:14">
      <c r="A5325" s="334">
        <f>档案!A5324</f>
        <v>0</v>
      </c>
      <c r="B5325" s="334">
        <f ca="1" t="shared" si="845"/>
        <v>1</v>
      </c>
      <c r="D5325" s="334">
        <f ca="1" t="shared" si="853"/>
        <v>31</v>
      </c>
      <c r="E5325" s="327">
        <f ca="1" t="shared" si="854"/>
        <v>129</v>
      </c>
      <c r="F5325" s="327" t="str">
        <f ca="1">VLOOKUP(D5325,档案!A:C,3,FALSE)</f>
        <v>湖北开明</v>
      </c>
      <c r="G5325" s="338" t="str">
        <f ca="1">VLOOKUP(D5325,档案!A:B,2,FALSE)</f>
        <v>中国银行鄂州分行0592794</v>
      </c>
      <c r="H5325" s="328">
        <f ca="1" t="shared" si="846"/>
        <v>45786</v>
      </c>
      <c r="I5325" s="344" t="str">
        <f ca="1" t="shared" si="847"/>
        <v>手续费</v>
      </c>
      <c r="J5325" s="344" t="str">
        <f ca="1" t="shared" si="848"/>
        <v>付日常费用</v>
      </c>
      <c r="K5325" s="345">
        <f ca="1" t="shared" si="849"/>
        <v>0</v>
      </c>
      <c r="L5325" s="345">
        <f ca="1" t="shared" si="850"/>
        <v>1.8</v>
      </c>
      <c r="M5325" s="345">
        <f ca="1" t="shared" si="851"/>
        <v>16944.4699999997</v>
      </c>
      <c r="N5325" s="345">
        <f ca="1" t="shared" si="852"/>
        <v>0</v>
      </c>
    </row>
    <row r="5326" ht="14.25" hidden="1" spans="1:14">
      <c r="A5326" s="334">
        <f>档案!A5325</f>
        <v>0</v>
      </c>
      <c r="B5326" s="334">
        <f ca="1" t="shared" si="845"/>
        <v>1</v>
      </c>
      <c r="D5326" s="334">
        <f ca="1" t="shared" si="853"/>
        <v>31</v>
      </c>
      <c r="E5326" s="327">
        <f ca="1" t="shared" si="854"/>
        <v>130</v>
      </c>
      <c r="F5326" s="327" t="str">
        <f ca="1">VLOOKUP(D5326,档案!A:C,3,FALSE)</f>
        <v>湖北开明</v>
      </c>
      <c r="G5326" s="338" t="str">
        <f ca="1">VLOOKUP(D5326,档案!A:B,2,FALSE)</f>
        <v>中国银行鄂州分行0592794</v>
      </c>
      <c r="H5326" s="328">
        <f ca="1" t="shared" si="846"/>
        <v>45786</v>
      </c>
      <c r="I5326" s="344" t="str">
        <f ca="1" t="shared" si="847"/>
        <v>手续费</v>
      </c>
      <c r="J5326" s="344" t="str">
        <f ca="1" t="shared" si="848"/>
        <v>付日常费用</v>
      </c>
      <c r="K5326" s="345">
        <f ca="1" t="shared" si="849"/>
        <v>0</v>
      </c>
      <c r="L5326" s="345">
        <f ca="1" t="shared" si="850"/>
        <v>4.5</v>
      </c>
      <c r="M5326" s="345">
        <f ca="1" t="shared" si="851"/>
        <v>16939.9699999997</v>
      </c>
      <c r="N5326" s="345">
        <f ca="1" t="shared" si="852"/>
        <v>0</v>
      </c>
    </row>
    <row r="5327" ht="14.25" hidden="1" spans="1:14">
      <c r="A5327" s="334">
        <f>档案!A5326</f>
        <v>0</v>
      </c>
      <c r="B5327" s="334">
        <f ca="1" t="shared" si="845"/>
        <v>1</v>
      </c>
      <c r="D5327" s="334">
        <f ca="1" t="shared" si="853"/>
        <v>31</v>
      </c>
      <c r="E5327" s="327">
        <f ca="1" t="shared" si="854"/>
        <v>131</v>
      </c>
      <c r="F5327" s="327" t="str">
        <f ca="1">VLOOKUP(D5327,档案!A:C,3,FALSE)</f>
        <v>湖北开明</v>
      </c>
      <c r="G5327" s="338" t="str">
        <f ca="1">VLOOKUP(D5327,档案!A:B,2,FALSE)</f>
        <v>中国银行鄂州分行0592794</v>
      </c>
      <c r="H5327" s="328">
        <f ca="1" t="shared" si="846"/>
        <v>45786</v>
      </c>
      <c r="I5327" s="344" t="str">
        <f ca="1" t="shared" si="847"/>
        <v>手续费</v>
      </c>
      <c r="J5327" s="344" t="str">
        <f ca="1" t="shared" si="848"/>
        <v>付日常费用</v>
      </c>
      <c r="K5327" s="345">
        <f ca="1" t="shared" si="849"/>
        <v>0</v>
      </c>
      <c r="L5327" s="345">
        <f ca="1" t="shared" si="850"/>
        <v>4.5</v>
      </c>
      <c r="M5327" s="345">
        <f ca="1" t="shared" si="851"/>
        <v>16935.4699999997</v>
      </c>
      <c r="N5327" s="345">
        <f ca="1" t="shared" si="852"/>
        <v>0</v>
      </c>
    </row>
    <row r="5328" ht="14.25" hidden="1" spans="1:14">
      <c r="A5328" s="334">
        <f>档案!A5327</f>
        <v>0</v>
      </c>
      <c r="B5328" s="334">
        <f ca="1" t="shared" si="845"/>
        <v>1</v>
      </c>
      <c r="D5328" s="334">
        <f ca="1" t="shared" si="853"/>
        <v>31</v>
      </c>
      <c r="E5328" s="327">
        <f ca="1" t="shared" si="854"/>
        <v>132</v>
      </c>
      <c r="F5328" s="327" t="str">
        <f ca="1">VLOOKUP(D5328,档案!A:C,3,FALSE)</f>
        <v>湖北开明</v>
      </c>
      <c r="G5328" s="338" t="str">
        <f ca="1">VLOOKUP(D5328,档案!A:B,2,FALSE)</f>
        <v>中国银行鄂州分行0592794</v>
      </c>
      <c r="H5328" s="328">
        <f ca="1" t="shared" si="846"/>
        <v>45786</v>
      </c>
      <c r="I5328" s="344" t="str">
        <f ca="1" t="shared" si="847"/>
        <v>手续费</v>
      </c>
      <c r="J5328" s="344" t="str">
        <f ca="1" t="shared" si="848"/>
        <v>付日常费用</v>
      </c>
      <c r="K5328" s="345">
        <f ca="1" t="shared" si="849"/>
        <v>0</v>
      </c>
      <c r="L5328" s="345">
        <f ca="1" t="shared" si="850"/>
        <v>4.5</v>
      </c>
      <c r="M5328" s="345">
        <f ca="1" t="shared" si="851"/>
        <v>16930.9699999997</v>
      </c>
      <c r="N5328" s="345">
        <f ca="1" t="shared" si="852"/>
        <v>0</v>
      </c>
    </row>
    <row r="5329" ht="14.25" hidden="1" spans="1:14">
      <c r="A5329" s="334">
        <f>档案!A5328</f>
        <v>0</v>
      </c>
      <c r="B5329" s="334">
        <f ca="1" t="shared" si="845"/>
        <v>1</v>
      </c>
      <c r="D5329" s="334">
        <f ca="1" t="shared" si="853"/>
        <v>31</v>
      </c>
      <c r="E5329" s="327">
        <f ca="1" t="shared" si="854"/>
        <v>133</v>
      </c>
      <c r="F5329" s="327" t="str">
        <f ca="1">VLOOKUP(D5329,档案!A:C,3,FALSE)</f>
        <v>湖北开明</v>
      </c>
      <c r="G5329" s="338" t="str">
        <f ca="1">VLOOKUP(D5329,档案!A:B,2,FALSE)</f>
        <v>中国银行鄂州分行0592794</v>
      </c>
      <c r="H5329" s="328">
        <f ca="1" t="shared" si="846"/>
        <v>45786</v>
      </c>
      <c r="I5329" s="344" t="str">
        <f ca="1" t="shared" si="847"/>
        <v>手续费</v>
      </c>
      <c r="J5329" s="344" t="str">
        <f ca="1" t="shared" si="848"/>
        <v>付日常费用</v>
      </c>
      <c r="K5329" s="345">
        <f ca="1" t="shared" si="849"/>
        <v>0</v>
      </c>
      <c r="L5329" s="345">
        <f ca="1" t="shared" si="850"/>
        <v>1.8</v>
      </c>
      <c r="M5329" s="345">
        <f ca="1" t="shared" si="851"/>
        <v>16929.1699999997</v>
      </c>
      <c r="N5329" s="345">
        <f ca="1" t="shared" si="852"/>
        <v>0</v>
      </c>
    </row>
    <row r="5330" ht="14.25" hidden="1" spans="1:14">
      <c r="A5330" s="334">
        <f>档案!A5329</f>
        <v>0</v>
      </c>
      <c r="B5330" s="334">
        <f ca="1" t="shared" si="845"/>
        <v>1</v>
      </c>
      <c r="D5330" s="334">
        <f ca="1" t="shared" si="853"/>
        <v>31</v>
      </c>
      <c r="E5330" s="327">
        <f ca="1" t="shared" si="854"/>
        <v>134</v>
      </c>
      <c r="F5330" s="327" t="str">
        <f ca="1">VLOOKUP(D5330,档案!A:C,3,FALSE)</f>
        <v>湖北开明</v>
      </c>
      <c r="G5330" s="338" t="str">
        <f ca="1">VLOOKUP(D5330,档案!A:B,2,FALSE)</f>
        <v>中国银行鄂州分行0592794</v>
      </c>
      <c r="H5330" s="328">
        <f ca="1" t="shared" si="846"/>
        <v>45786</v>
      </c>
      <c r="I5330" s="344" t="str">
        <f ca="1" t="shared" si="847"/>
        <v>手续费</v>
      </c>
      <c r="J5330" s="344" t="str">
        <f ca="1" t="shared" si="848"/>
        <v>付日常费用</v>
      </c>
      <c r="K5330" s="345">
        <f ca="1" t="shared" si="849"/>
        <v>0</v>
      </c>
      <c r="L5330" s="345">
        <f ca="1" t="shared" si="850"/>
        <v>1.8</v>
      </c>
      <c r="M5330" s="345">
        <f ca="1" t="shared" si="851"/>
        <v>16927.3699999997</v>
      </c>
      <c r="N5330" s="345">
        <f ca="1" t="shared" si="852"/>
        <v>0</v>
      </c>
    </row>
    <row r="5331" ht="14.25" hidden="1" spans="1:14">
      <c r="A5331" s="334">
        <f>档案!A5330</f>
        <v>0</v>
      </c>
      <c r="B5331" s="334">
        <f ca="1" t="shared" si="845"/>
        <v>1</v>
      </c>
      <c r="D5331" s="334">
        <f ca="1" t="shared" si="853"/>
        <v>31</v>
      </c>
      <c r="E5331" s="327">
        <f ca="1" t="shared" si="854"/>
        <v>135</v>
      </c>
      <c r="F5331" s="327" t="str">
        <f ca="1">VLOOKUP(D5331,档案!A:C,3,FALSE)</f>
        <v>湖北开明</v>
      </c>
      <c r="G5331" s="338" t="str">
        <f ca="1">VLOOKUP(D5331,档案!A:B,2,FALSE)</f>
        <v>中国银行鄂州分行0592794</v>
      </c>
      <c r="H5331" s="328">
        <f ca="1" t="shared" si="846"/>
        <v>45786</v>
      </c>
      <c r="I5331" s="344" t="str">
        <f ca="1" t="shared" si="847"/>
        <v>手续费</v>
      </c>
      <c r="J5331" s="344" t="str">
        <f ca="1" t="shared" si="848"/>
        <v>付日常费用</v>
      </c>
      <c r="K5331" s="345">
        <f ca="1" t="shared" si="849"/>
        <v>0</v>
      </c>
      <c r="L5331" s="345">
        <f ca="1" t="shared" si="850"/>
        <v>4.5</v>
      </c>
      <c r="M5331" s="345">
        <f ca="1" t="shared" si="851"/>
        <v>16922.8699999997</v>
      </c>
      <c r="N5331" s="345">
        <f ca="1" t="shared" si="852"/>
        <v>0</v>
      </c>
    </row>
    <row r="5332" ht="14.25" hidden="1" spans="1:14">
      <c r="A5332" s="334">
        <f>档案!A5331</f>
        <v>0</v>
      </c>
      <c r="B5332" s="334">
        <f ca="1" t="shared" si="845"/>
        <v>1</v>
      </c>
      <c r="D5332" s="334">
        <f ca="1" t="shared" si="853"/>
        <v>31</v>
      </c>
      <c r="E5332" s="327">
        <f ca="1" t="shared" si="854"/>
        <v>136</v>
      </c>
      <c r="F5332" s="327" t="str">
        <f ca="1">VLOOKUP(D5332,档案!A:C,3,FALSE)</f>
        <v>湖北开明</v>
      </c>
      <c r="G5332" s="338" t="str">
        <f ca="1">VLOOKUP(D5332,档案!A:B,2,FALSE)</f>
        <v>中国银行鄂州分行0592794</v>
      </c>
      <c r="H5332" s="328">
        <f ca="1" t="shared" si="846"/>
        <v>45786</v>
      </c>
      <c r="I5332" s="344" t="str">
        <f ca="1" t="shared" si="847"/>
        <v>手续费</v>
      </c>
      <c r="J5332" s="344" t="str">
        <f ca="1" t="shared" si="848"/>
        <v>付日常费用</v>
      </c>
      <c r="K5332" s="345">
        <f ca="1" t="shared" si="849"/>
        <v>0</v>
      </c>
      <c r="L5332" s="345">
        <f ca="1" t="shared" si="850"/>
        <v>9</v>
      </c>
      <c r="M5332" s="345">
        <f ca="1" t="shared" si="851"/>
        <v>16913.87</v>
      </c>
      <c r="N5332" s="345">
        <f ca="1" t="shared" si="852"/>
        <v>0</v>
      </c>
    </row>
    <row r="5333" ht="14.25" hidden="1" spans="1:14">
      <c r="A5333" s="334">
        <f>档案!A5332</f>
        <v>0</v>
      </c>
      <c r="B5333" s="334">
        <f ca="1" t="shared" si="845"/>
        <v>1</v>
      </c>
      <c r="D5333" s="334">
        <f ca="1" t="shared" si="853"/>
        <v>31</v>
      </c>
      <c r="E5333" s="327">
        <f ca="1" t="shared" si="854"/>
        <v>137</v>
      </c>
      <c r="F5333" s="327" t="str">
        <f ca="1">VLOOKUP(D5333,档案!A:C,3,FALSE)</f>
        <v>湖北开明</v>
      </c>
      <c r="G5333" s="338" t="str">
        <f ca="1">VLOOKUP(D5333,档案!A:B,2,FALSE)</f>
        <v>中国银行鄂州分行0592794</v>
      </c>
      <c r="H5333" s="328">
        <f ca="1" t="shared" si="846"/>
        <v>45789</v>
      </c>
      <c r="I5333" s="344" t="str">
        <f ca="1" t="shared" si="847"/>
        <v>收到武汉彤烨转款</v>
      </c>
      <c r="J5333" s="344" t="str">
        <f ca="1" t="shared" si="848"/>
        <v>他行转入或存现</v>
      </c>
      <c r="K5333" s="345">
        <f ca="1" t="shared" si="849"/>
        <v>100000</v>
      </c>
      <c r="L5333" s="345">
        <f ca="1" t="shared" si="850"/>
        <v>0</v>
      </c>
      <c r="M5333" s="345">
        <f ca="1" t="shared" si="851"/>
        <v>116913.87</v>
      </c>
      <c r="N5333" s="345">
        <f ca="1" t="shared" si="852"/>
        <v>0</v>
      </c>
    </row>
    <row r="5334" ht="14.25" hidden="1" spans="1:14">
      <c r="A5334" s="334">
        <f>档案!A5333</f>
        <v>0</v>
      </c>
      <c r="B5334" s="334">
        <f ca="1" t="shared" si="845"/>
        <v>1</v>
      </c>
      <c r="D5334" s="334">
        <f ca="1" t="shared" si="853"/>
        <v>31</v>
      </c>
      <c r="E5334" s="327">
        <f ca="1" t="shared" si="854"/>
        <v>138</v>
      </c>
      <c r="F5334" s="327" t="str">
        <f ca="1">VLOOKUP(D5334,档案!A:C,3,FALSE)</f>
        <v>湖北开明</v>
      </c>
      <c r="G5334" s="338" t="str">
        <f ca="1">VLOOKUP(D5334,档案!A:B,2,FALSE)</f>
        <v>中国银行鄂州分行0592794</v>
      </c>
      <c r="H5334" s="328">
        <f ca="1" t="shared" si="846"/>
        <v>45789</v>
      </c>
      <c r="I5334" s="344" t="str">
        <f ca="1" t="shared" si="847"/>
        <v>综合部蒋霞用款5月油卡充值付中国石化销售股份有限公司湖北鄂州石油分公司--公司</v>
      </c>
      <c r="J5334" s="344" t="str">
        <f ca="1" t="shared" si="848"/>
        <v>付日常费用</v>
      </c>
      <c r="K5334" s="345">
        <f ca="1" t="shared" si="849"/>
        <v>0</v>
      </c>
      <c r="L5334" s="345">
        <f ca="1" t="shared" si="850"/>
        <v>28000</v>
      </c>
      <c r="M5334" s="345">
        <f ca="1" t="shared" si="851"/>
        <v>88913.87</v>
      </c>
      <c r="N5334" s="345">
        <f ca="1" t="shared" si="852"/>
        <v>0</v>
      </c>
    </row>
    <row r="5335" ht="14.25" hidden="1" spans="1:14">
      <c r="A5335" s="334">
        <f>档案!A5334</f>
        <v>0</v>
      </c>
      <c r="B5335" s="334">
        <f ca="1" t="shared" si="845"/>
        <v>1</v>
      </c>
      <c r="D5335" s="334">
        <f ca="1" t="shared" si="853"/>
        <v>31</v>
      </c>
      <c r="E5335" s="327">
        <f ca="1" t="shared" si="854"/>
        <v>139</v>
      </c>
      <c r="F5335" s="327" t="str">
        <f ca="1">VLOOKUP(D5335,档案!A:C,3,FALSE)</f>
        <v>湖北开明</v>
      </c>
      <c r="G5335" s="338" t="str">
        <f ca="1">VLOOKUP(D5335,档案!A:B,2,FALSE)</f>
        <v>中国银行鄂州分行0592794</v>
      </c>
      <c r="H5335" s="328">
        <f ca="1" t="shared" si="846"/>
        <v>45789</v>
      </c>
      <c r="I5335" s="344" t="str">
        <f ca="1" t="shared" si="847"/>
        <v>手续费</v>
      </c>
      <c r="J5335" s="344" t="str">
        <f ca="1" t="shared" si="848"/>
        <v>付日常费用</v>
      </c>
      <c r="K5335" s="345">
        <f ca="1" t="shared" si="849"/>
        <v>0</v>
      </c>
      <c r="L5335" s="345">
        <f ca="1" t="shared" si="850"/>
        <v>9</v>
      </c>
      <c r="M5335" s="345">
        <f ca="1" t="shared" si="851"/>
        <v>88904.87</v>
      </c>
      <c r="N5335" s="345">
        <f ca="1" t="shared" si="852"/>
        <v>0</v>
      </c>
    </row>
    <row r="5336" ht="14.25" hidden="1" spans="1:14">
      <c r="A5336" s="334">
        <f>档案!A5335</f>
        <v>0</v>
      </c>
      <c r="B5336" s="334">
        <f ca="1" t="shared" si="845"/>
        <v>1</v>
      </c>
      <c r="D5336" s="334">
        <f ca="1" t="shared" si="853"/>
        <v>31</v>
      </c>
      <c r="E5336" s="327">
        <f ca="1" t="shared" si="854"/>
        <v>140</v>
      </c>
      <c r="F5336" s="327" t="str">
        <f ca="1">VLOOKUP(D5336,档案!A:C,3,FALSE)</f>
        <v>湖北开明</v>
      </c>
      <c r="G5336" s="338" t="str">
        <f ca="1">VLOOKUP(D5336,档案!A:B,2,FALSE)</f>
        <v>中国银行鄂州分行0592794</v>
      </c>
      <c r="H5336" s="328">
        <f ca="1" t="shared" si="846"/>
        <v>45793</v>
      </c>
      <c r="I5336" s="344" t="str">
        <f ca="1" t="shared" si="847"/>
        <v>综合部蒋霞报销汪会计住院客情费--个人</v>
      </c>
      <c r="J5336" s="344" t="str">
        <f ca="1" t="shared" si="848"/>
        <v>付日常费用</v>
      </c>
      <c r="K5336" s="345">
        <f ca="1" t="shared" si="849"/>
        <v>0</v>
      </c>
      <c r="L5336" s="345">
        <f ca="1" t="shared" si="850"/>
        <v>654.76</v>
      </c>
      <c r="M5336" s="345">
        <f ca="1" t="shared" si="851"/>
        <v>88250.11</v>
      </c>
      <c r="N5336" s="345">
        <f ca="1" t="shared" si="852"/>
        <v>0</v>
      </c>
    </row>
    <row r="5337" ht="14.25" hidden="1" spans="1:14">
      <c r="A5337" s="334">
        <f>档案!A5336</f>
        <v>0</v>
      </c>
      <c r="B5337" s="334">
        <f ca="1" t="shared" si="845"/>
        <v>1</v>
      </c>
      <c r="D5337" s="334">
        <f ca="1" t="shared" si="853"/>
        <v>31</v>
      </c>
      <c r="E5337" s="327">
        <f ca="1" t="shared" si="854"/>
        <v>141</v>
      </c>
      <c r="F5337" s="327" t="str">
        <f ca="1">VLOOKUP(D5337,档案!A:C,3,FALSE)</f>
        <v>湖北开明</v>
      </c>
      <c r="G5337" s="338" t="str">
        <f ca="1">VLOOKUP(D5337,档案!A:B,2,FALSE)</f>
        <v>中国银行鄂州分行0592794</v>
      </c>
      <c r="H5337" s="328">
        <f ca="1" t="shared" si="846"/>
        <v>45793</v>
      </c>
      <c r="I5337" s="344" t="str">
        <f ca="1" t="shared" si="847"/>
        <v>生产部王国志报销4.26从贵港到柳钢售前交通费--个人</v>
      </c>
      <c r="J5337" s="344" t="str">
        <f ca="1" t="shared" si="848"/>
        <v>项目成本</v>
      </c>
      <c r="K5337" s="345">
        <f ca="1" t="shared" si="849"/>
        <v>0</v>
      </c>
      <c r="L5337" s="345">
        <f ca="1" t="shared" si="850"/>
        <v>69</v>
      </c>
      <c r="M5337" s="345">
        <f ca="1" t="shared" si="851"/>
        <v>88181.11</v>
      </c>
      <c r="N5337" s="345">
        <f ca="1" t="shared" si="852"/>
        <v>0</v>
      </c>
    </row>
    <row r="5338" ht="14.25" hidden="1" spans="1:14">
      <c r="A5338" s="334">
        <f>档案!A5337</f>
        <v>0</v>
      </c>
      <c r="B5338" s="334">
        <f ca="1" t="shared" si="845"/>
        <v>1</v>
      </c>
      <c r="D5338" s="334">
        <f ca="1" t="shared" si="853"/>
        <v>31</v>
      </c>
      <c r="E5338" s="327">
        <f ca="1" t="shared" si="854"/>
        <v>142</v>
      </c>
      <c r="F5338" s="327" t="str">
        <f ca="1">VLOOKUP(D5338,档案!A:C,3,FALSE)</f>
        <v>湖北开明</v>
      </c>
      <c r="G5338" s="338" t="str">
        <f ca="1">VLOOKUP(D5338,档案!A:B,2,FALSE)</f>
        <v>中国银行鄂州分行0592794</v>
      </c>
      <c r="H5338" s="328">
        <f ca="1" t="shared" si="846"/>
        <v>45793</v>
      </c>
      <c r="I5338" s="344" t="str">
        <f ca="1" t="shared" si="847"/>
        <v>生产部王国志报销4.28从柳州到鄂州公司交通费--个人</v>
      </c>
      <c r="J5338" s="344" t="str">
        <f ca="1" t="shared" si="848"/>
        <v>项目成本</v>
      </c>
      <c r="K5338" s="345">
        <f ca="1" t="shared" si="849"/>
        <v>0</v>
      </c>
      <c r="L5338" s="345">
        <f ca="1" t="shared" si="850"/>
        <v>245</v>
      </c>
      <c r="M5338" s="345">
        <f ca="1" t="shared" si="851"/>
        <v>87936.11</v>
      </c>
      <c r="N5338" s="345">
        <f ca="1" t="shared" si="852"/>
        <v>0</v>
      </c>
    </row>
    <row r="5339" ht="14.25" hidden="1" spans="1:14">
      <c r="A5339" s="334">
        <f>档案!A5338</f>
        <v>0</v>
      </c>
      <c r="B5339" s="334">
        <f ca="1" t="shared" si="845"/>
        <v>1</v>
      </c>
      <c r="D5339" s="334">
        <f ca="1" t="shared" si="853"/>
        <v>31</v>
      </c>
      <c r="E5339" s="327">
        <f ca="1" t="shared" si="854"/>
        <v>143</v>
      </c>
      <c r="F5339" s="327" t="str">
        <f ca="1">VLOOKUP(D5339,档案!A:C,3,FALSE)</f>
        <v>湖北开明</v>
      </c>
      <c r="G5339" s="338" t="str">
        <f ca="1">VLOOKUP(D5339,档案!A:B,2,FALSE)</f>
        <v>中国银行鄂州分行0592794</v>
      </c>
      <c r="H5339" s="328">
        <f ca="1" t="shared" si="846"/>
        <v>45793</v>
      </c>
      <c r="I5339" s="344" t="str">
        <f ca="1" t="shared" si="847"/>
        <v>生产部李权智报销临沂中联现场采购焊丝9卷、反光背心4个，插座1个--个人</v>
      </c>
      <c r="J5339" s="344" t="str">
        <f ca="1" t="shared" si="848"/>
        <v>项目成本</v>
      </c>
      <c r="K5339" s="345">
        <f ca="1" t="shared" si="849"/>
        <v>0</v>
      </c>
      <c r="L5339" s="345">
        <f ca="1" t="shared" si="850"/>
        <v>916</v>
      </c>
      <c r="M5339" s="345">
        <f ca="1" t="shared" si="851"/>
        <v>87020.11</v>
      </c>
      <c r="N5339" s="345">
        <f ca="1" t="shared" si="852"/>
        <v>0</v>
      </c>
    </row>
    <row r="5340" ht="14.25" hidden="1" spans="1:14">
      <c r="A5340" s="334">
        <f>档案!A5339</f>
        <v>0</v>
      </c>
      <c r="B5340" s="334">
        <f ca="1" t="shared" si="845"/>
        <v>1</v>
      </c>
      <c r="D5340" s="334">
        <f ca="1" t="shared" si="853"/>
        <v>31</v>
      </c>
      <c r="E5340" s="327">
        <f ca="1" t="shared" si="854"/>
        <v>144</v>
      </c>
      <c r="F5340" s="327" t="str">
        <f ca="1">VLOOKUP(D5340,档案!A:C,3,FALSE)</f>
        <v>湖北开明</v>
      </c>
      <c r="G5340" s="338" t="str">
        <f ca="1">VLOOKUP(D5340,档案!A:B,2,FALSE)</f>
        <v>中国银行鄂州分行0592794</v>
      </c>
      <c r="H5340" s="328">
        <f ca="1" t="shared" si="846"/>
        <v>45793</v>
      </c>
      <c r="I5340" s="344" t="str">
        <f ca="1" t="shared" si="847"/>
        <v>生产部李权智报销兆山诸暨车削工具、焊接工具物流费--个人</v>
      </c>
      <c r="J5340" s="344" t="str">
        <f ca="1" t="shared" si="848"/>
        <v>项目成本</v>
      </c>
      <c r="K5340" s="345">
        <f ca="1" t="shared" si="849"/>
        <v>0</v>
      </c>
      <c r="L5340" s="345">
        <f ca="1" t="shared" si="850"/>
        <v>700</v>
      </c>
      <c r="M5340" s="345">
        <f ca="1" t="shared" si="851"/>
        <v>86320.11</v>
      </c>
      <c r="N5340" s="345">
        <f ca="1" t="shared" si="852"/>
        <v>0</v>
      </c>
    </row>
    <row r="5341" ht="14.25" hidden="1" spans="1:14">
      <c r="A5341" s="334">
        <f>档案!A5340</f>
        <v>0</v>
      </c>
      <c r="B5341" s="334">
        <f ca="1" t="shared" si="845"/>
        <v>1</v>
      </c>
      <c r="D5341" s="334">
        <f ca="1" t="shared" si="853"/>
        <v>31</v>
      </c>
      <c r="E5341" s="327">
        <f ca="1" t="shared" si="854"/>
        <v>145</v>
      </c>
      <c r="F5341" s="327" t="str">
        <f ca="1">VLOOKUP(D5341,档案!A:C,3,FALSE)</f>
        <v>湖北开明</v>
      </c>
      <c r="G5341" s="338" t="str">
        <f ca="1">VLOOKUP(D5341,档案!A:B,2,FALSE)</f>
        <v>中国银行鄂州分行0592794</v>
      </c>
      <c r="H5341" s="328">
        <f ca="1" t="shared" si="846"/>
        <v>45793</v>
      </c>
      <c r="I5341" s="344" t="str">
        <f ca="1" t="shared" si="847"/>
        <v>生产部王国志报销内蒙古宜化5.6-5.7交通费--个人</v>
      </c>
      <c r="J5341" s="344" t="str">
        <f ca="1" t="shared" si="848"/>
        <v>项目成本</v>
      </c>
      <c r="K5341" s="345">
        <f ca="1" t="shared" si="849"/>
        <v>0</v>
      </c>
      <c r="L5341" s="345">
        <f ca="1" t="shared" si="850"/>
        <v>508</v>
      </c>
      <c r="M5341" s="345">
        <f ca="1" t="shared" si="851"/>
        <v>85812.11</v>
      </c>
      <c r="N5341" s="345">
        <f ca="1" t="shared" si="852"/>
        <v>0</v>
      </c>
    </row>
    <row r="5342" ht="14.25" hidden="1" spans="1:14">
      <c r="A5342" s="334">
        <f>档案!A5341</f>
        <v>0</v>
      </c>
      <c r="B5342" s="334">
        <f ca="1" t="shared" si="845"/>
        <v>1</v>
      </c>
      <c r="D5342" s="334">
        <f ca="1" t="shared" si="853"/>
        <v>31</v>
      </c>
      <c r="E5342" s="327">
        <f ca="1" t="shared" si="854"/>
        <v>146</v>
      </c>
      <c r="F5342" s="327" t="str">
        <f ca="1">VLOOKUP(D5342,档案!A:C,3,FALSE)</f>
        <v>湖北开明</v>
      </c>
      <c r="G5342" s="338" t="str">
        <f ca="1">VLOOKUP(D5342,档案!A:B,2,FALSE)</f>
        <v>中国银行鄂州分行0592794</v>
      </c>
      <c r="H5342" s="328">
        <f ca="1" t="shared" si="846"/>
        <v>45793</v>
      </c>
      <c r="I5342" s="344" t="str">
        <f ca="1" t="shared" si="847"/>
        <v>生产部李权智报销厂内备货采购栗子粉，瓷砖切割片等--个人</v>
      </c>
      <c r="J5342" s="344" t="str">
        <f ca="1" t="shared" si="848"/>
        <v>项目成本</v>
      </c>
      <c r="K5342" s="345">
        <f ca="1" t="shared" si="849"/>
        <v>0</v>
      </c>
      <c r="L5342" s="345">
        <f ca="1" t="shared" si="850"/>
        <v>1258</v>
      </c>
      <c r="M5342" s="345">
        <f ca="1" t="shared" si="851"/>
        <v>84554.11</v>
      </c>
      <c r="N5342" s="345">
        <f ca="1" t="shared" si="852"/>
        <v>0</v>
      </c>
    </row>
    <row r="5343" ht="14.25" hidden="1" spans="1:14">
      <c r="A5343" s="334">
        <f>档案!A5342</f>
        <v>0</v>
      </c>
      <c r="B5343" s="334">
        <f ca="1" t="shared" si="845"/>
        <v>1</v>
      </c>
      <c r="D5343" s="334">
        <f ca="1" t="shared" si="853"/>
        <v>31</v>
      </c>
      <c r="E5343" s="327">
        <f ca="1" t="shared" si="854"/>
        <v>147</v>
      </c>
      <c r="F5343" s="327" t="str">
        <f ca="1">VLOOKUP(D5343,档案!A:C,3,FALSE)</f>
        <v>湖北开明</v>
      </c>
      <c r="G5343" s="338" t="str">
        <f ca="1">VLOOKUP(D5343,档案!A:B,2,FALSE)</f>
        <v>中国银行鄂州分行0592794</v>
      </c>
      <c r="H5343" s="328">
        <f ca="1" t="shared" si="846"/>
        <v>45793</v>
      </c>
      <c r="I5343" s="344" t="str">
        <f ca="1" t="shared" si="847"/>
        <v>生产部王国志报销日照钢铁5.8-5.9交通费--个人</v>
      </c>
      <c r="J5343" s="344" t="str">
        <f ca="1" t="shared" si="848"/>
        <v>项目成本</v>
      </c>
      <c r="K5343" s="345">
        <f ca="1" t="shared" si="849"/>
        <v>0</v>
      </c>
      <c r="L5343" s="345">
        <f ca="1" t="shared" si="850"/>
        <v>746.5</v>
      </c>
      <c r="M5343" s="345">
        <f ca="1" t="shared" si="851"/>
        <v>83807.61</v>
      </c>
      <c r="N5343" s="345">
        <f ca="1" t="shared" si="852"/>
        <v>0</v>
      </c>
    </row>
    <row r="5344" ht="14.25" hidden="1" spans="1:14">
      <c r="A5344" s="334">
        <f>档案!A5343</f>
        <v>0</v>
      </c>
      <c r="B5344" s="334">
        <f ca="1" t="shared" si="845"/>
        <v>1</v>
      </c>
      <c r="D5344" s="334">
        <f ca="1" t="shared" si="853"/>
        <v>31</v>
      </c>
      <c r="E5344" s="327">
        <f ca="1" t="shared" si="854"/>
        <v>148</v>
      </c>
      <c r="F5344" s="327" t="str">
        <f ca="1">VLOOKUP(D5344,档案!A:C,3,FALSE)</f>
        <v>湖北开明</v>
      </c>
      <c r="G5344" s="338" t="str">
        <f ca="1">VLOOKUP(D5344,档案!A:B,2,FALSE)</f>
        <v>中国银行鄂州分行0592794</v>
      </c>
      <c r="H5344" s="328">
        <f ca="1" t="shared" si="846"/>
        <v>45793</v>
      </c>
      <c r="I5344" s="344" t="str">
        <f ca="1" t="shared" si="847"/>
        <v>生产部李权智报销内蒙古宜化购买10吨电动葫芦2个--个人</v>
      </c>
      <c r="J5344" s="344" t="str">
        <f ca="1" t="shared" si="848"/>
        <v>项目成本</v>
      </c>
      <c r="K5344" s="345">
        <f ca="1" t="shared" si="849"/>
        <v>0</v>
      </c>
      <c r="L5344" s="345">
        <f ca="1" t="shared" si="850"/>
        <v>5288</v>
      </c>
      <c r="M5344" s="345">
        <f ca="1" t="shared" si="851"/>
        <v>78519.61</v>
      </c>
      <c r="N5344" s="345">
        <f ca="1" t="shared" si="852"/>
        <v>0</v>
      </c>
    </row>
    <row r="5345" ht="14.25" hidden="1" spans="1:14">
      <c r="A5345" s="334">
        <f>档案!A5344</f>
        <v>0</v>
      </c>
      <c r="B5345" s="334">
        <f ca="1" t="shared" si="845"/>
        <v>1</v>
      </c>
      <c r="D5345" s="334">
        <f ca="1" t="shared" si="853"/>
        <v>31</v>
      </c>
      <c r="E5345" s="327">
        <f ca="1" t="shared" si="854"/>
        <v>149</v>
      </c>
      <c r="F5345" s="327" t="str">
        <f ca="1">VLOOKUP(D5345,档案!A:C,3,FALSE)</f>
        <v>湖北开明</v>
      </c>
      <c r="G5345" s="338" t="str">
        <f ca="1">VLOOKUP(D5345,档案!A:B,2,FALSE)</f>
        <v>中国银行鄂州分行0592794</v>
      </c>
      <c r="H5345" s="328">
        <f ca="1" t="shared" si="846"/>
        <v>45793</v>
      </c>
      <c r="I5345" s="344" t="str">
        <f ca="1" t="shared" si="847"/>
        <v>生产部李权智报销山西铝业购买2把刀柄和10个刀片--个人</v>
      </c>
      <c r="J5345" s="344" t="str">
        <f ca="1" t="shared" si="848"/>
        <v>项目成本</v>
      </c>
      <c r="K5345" s="345">
        <f ca="1" t="shared" si="849"/>
        <v>0</v>
      </c>
      <c r="L5345" s="345">
        <f ca="1" t="shared" si="850"/>
        <v>123</v>
      </c>
      <c r="M5345" s="345">
        <f ca="1" t="shared" si="851"/>
        <v>78396.61</v>
      </c>
      <c r="N5345" s="345">
        <f ca="1" t="shared" si="852"/>
        <v>0</v>
      </c>
    </row>
    <row r="5346" ht="14.25" hidden="1" spans="1:14">
      <c r="A5346" s="334">
        <f>档案!A5345</f>
        <v>0</v>
      </c>
      <c r="B5346" s="334">
        <f ca="1" t="shared" si="845"/>
        <v>1</v>
      </c>
      <c r="D5346" s="334">
        <f ca="1" t="shared" si="853"/>
        <v>31</v>
      </c>
      <c r="E5346" s="327">
        <f ca="1" t="shared" si="854"/>
        <v>150</v>
      </c>
      <c r="F5346" s="327" t="str">
        <f ca="1">VLOOKUP(D5346,档案!A:C,3,FALSE)</f>
        <v>湖北开明</v>
      </c>
      <c r="G5346" s="338" t="str">
        <f ca="1">VLOOKUP(D5346,档案!A:B,2,FALSE)</f>
        <v>中国银行鄂州分行0592794</v>
      </c>
      <c r="H5346" s="328">
        <f ca="1" t="shared" si="846"/>
        <v>45793</v>
      </c>
      <c r="I5346" s="344" t="str">
        <f ca="1" t="shared" si="847"/>
        <v>生产部李权智报销东方希望采购二氧化碳表--个人</v>
      </c>
      <c r="J5346" s="344" t="str">
        <f ca="1" t="shared" si="848"/>
        <v>项目成本</v>
      </c>
      <c r="K5346" s="345">
        <f ca="1" t="shared" si="849"/>
        <v>0</v>
      </c>
      <c r="L5346" s="345">
        <f ca="1" t="shared" si="850"/>
        <v>80</v>
      </c>
      <c r="M5346" s="345">
        <f ca="1" t="shared" si="851"/>
        <v>78316.61</v>
      </c>
      <c r="N5346" s="345">
        <f ca="1" t="shared" si="852"/>
        <v>0</v>
      </c>
    </row>
    <row r="5347" ht="14.25" hidden="1" spans="1:14">
      <c r="A5347" s="334">
        <f>档案!A5346</f>
        <v>0</v>
      </c>
      <c r="B5347" s="334">
        <f ca="1" t="shared" si="845"/>
        <v>1</v>
      </c>
      <c r="D5347" s="334">
        <f ca="1" t="shared" si="853"/>
        <v>31</v>
      </c>
      <c r="E5347" s="327">
        <f ca="1" t="shared" si="854"/>
        <v>151</v>
      </c>
      <c r="F5347" s="327" t="str">
        <f ca="1">VLOOKUP(D5347,档案!A:C,3,FALSE)</f>
        <v>湖北开明</v>
      </c>
      <c r="G5347" s="338" t="str">
        <f ca="1">VLOOKUP(D5347,档案!A:B,2,FALSE)</f>
        <v>中国银行鄂州分行0592794</v>
      </c>
      <c r="H5347" s="328">
        <f ca="1" t="shared" si="846"/>
        <v>45793</v>
      </c>
      <c r="I5347" s="344" t="str">
        <f ca="1" t="shared" si="847"/>
        <v>生产部李权智报销烧结分厂（300 烧结）项目2套平面磨制作材料费--个人</v>
      </c>
      <c r="J5347" s="344" t="str">
        <f ca="1" t="shared" si="848"/>
        <v>项目成本</v>
      </c>
      <c r="K5347" s="345">
        <f ca="1" t="shared" si="849"/>
        <v>0</v>
      </c>
      <c r="L5347" s="345">
        <f ca="1" t="shared" si="850"/>
        <v>1180</v>
      </c>
      <c r="M5347" s="345">
        <f ca="1" t="shared" si="851"/>
        <v>77136.61</v>
      </c>
      <c r="N5347" s="345">
        <f ca="1" t="shared" si="852"/>
        <v>0</v>
      </c>
    </row>
    <row r="5348" ht="14.25" hidden="1" spans="1:14">
      <c r="A5348" s="334">
        <f>档案!A5347</f>
        <v>0</v>
      </c>
      <c r="B5348" s="334">
        <f ca="1" t="shared" si="845"/>
        <v>1</v>
      </c>
      <c r="D5348" s="334">
        <f ca="1" t="shared" si="853"/>
        <v>31</v>
      </c>
      <c r="E5348" s="327">
        <f ca="1" t="shared" si="854"/>
        <v>152</v>
      </c>
      <c r="F5348" s="327" t="str">
        <f ca="1">VLOOKUP(D5348,档案!A:C,3,FALSE)</f>
        <v>湖北开明</v>
      </c>
      <c r="G5348" s="338" t="str">
        <f ca="1">VLOOKUP(D5348,档案!A:B,2,FALSE)</f>
        <v>中国银行鄂州分行0592794</v>
      </c>
      <c r="H5348" s="328">
        <f ca="1" t="shared" si="846"/>
        <v>45793</v>
      </c>
      <c r="I5348" s="344" t="str">
        <f ca="1" t="shared" si="847"/>
        <v>生产部李权智用款厂内101焊剂还剩2包，急需采购1吨付未来万家五金机电(鄂州) 有限公司--公司</v>
      </c>
      <c r="J5348" s="344" t="str">
        <f ca="1" t="shared" si="848"/>
        <v>项目成本</v>
      </c>
      <c r="K5348" s="345">
        <f ca="1" t="shared" si="849"/>
        <v>0</v>
      </c>
      <c r="L5348" s="345">
        <f ca="1" t="shared" si="850"/>
        <v>3200</v>
      </c>
      <c r="M5348" s="345">
        <f ca="1" t="shared" si="851"/>
        <v>73936.61</v>
      </c>
      <c r="N5348" s="345">
        <f ca="1" t="shared" si="852"/>
        <v>0</v>
      </c>
    </row>
    <row r="5349" ht="14.25" hidden="1" spans="1:14">
      <c r="A5349" s="334">
        <f>档案!A5348</f>
        <v>0</v>
      </c>
      <c r="B5349" s="334">
        <f ca="1" t="shared" si="845"/>
        <v>1</v>
      </c>
      <c r="D5349" s="334">
        <f ca="1" t="shared" si="853"/>
        <v>31</v>
      </c>
      <c r="E5349" s="327">
        <f ca="1" t="shared" si="854"/>
        <v>153</v>
      </c>
      <c r="F5349" s="327" t="str">
        <f ca="1">VLOOKUP(D5349,档案!A:C,3,FALSE)</f>
        <v>湖北开明</v>
      </c>
      <c r="G5349" s="338" t="str">
        <f ca="1">VLOOKUP(D5349,档案!A:B,2,FALSE)</f>
        <v>中国银行鄂州分行0592794</v>
      </c>
      <c r="H5349" s="328">
        <f ca="1" t="shared" si="846"/>
        <v>45793</v>
      </c>
      <c r="I5349" s="344" t="str">
        <f ca="1" t="shared" si="847"/>
        <v>手续费</v>
      </c>
      <c r="J5349" s="344" t="str">
        <f ca="1" t="shared" si="848"/>
        <v>付日常费用</v>
      </c>
      <c r="K5349" s="345">
        <f ca="1" t="shared" si="849"/>
        <v>0</v>
      </c>
      <c r="L5349" s="345">
        <f ca="1" t="shared" si="850"/>
        <v>4.5</v>
      </c>
      <c r="M5349" s="345">
        <f ca="1" t="shared" si="851"/>
        <v>73932.11</v>
      </c>
      <c r="N5349" s="345">
        <f ca="1" t="shared" si="852"/>
        <v>0</v>
      </c>
    </row>
    <row r="5350" ht="14.25" hidden="1" spans="1:14">
      <c r="A5350" s="334">
        <f>档案!A5349</f>
        <v>0</v>
      </c>
      <c r="B5350" s="334">
        <f ca="1" t="shared" si="845"/>
        <v>1</v>
      </c>
      <c r="D5350" s="334">
        <f ca="1" t="shared" si="853"/>
        <v>31</v>
      </c>
      <c r="E5350" s="327">
        <f ca="1" t="shared" si="854"/>
        <v>154</v>
      </c>
      <c r="F5350" s="327" t="str">
        <f ca="1">VLOOKUP(D5350,档案!A:C,3,FALSE)</f>
        <v>湖北开明</v>
      </c>
      <c r="G5350" s="338" t="str">
        <f ca="1">VLOOKUP(D5350,档案!A:B,2,FALSE)</f>
        <v>中国银行鄂州分行0592794</v>
      </c>
      <c r="H5350" s="328">
        <f ca="1" t="shared" si="846"/>
        <v>45793</v>
      </c>
      <c r="I5350" s="344" t="str">
        <f ca="1" t="shared" si="847"/>
        <v>手续费</v>
      </c>
      <c r="J5350" s="344" t="str">
        <f ca="1" t="shared" si="848"/>
        <v>付日常费用</v>
      </c>
      <c r="K5350" s="345">
        <f ca="1" t="shared" si="849"/>
        <v>0</v>
      </c>
      <c r="L5350" s="345">
        <f ca="1" t="shared" si="850"/>
        <v>1.8</v>
      </c>
      <c r="M5350" s="345">
        <f ca="1" t="shared" si="851"/>
        <v>73930.31</v>
      </c>
      <c r="N5350" s="345">
        <f ca="1" t="shared" si="852"/>
        <v>0</v>
      </c>
    </row>
    <row r="5351" ht="14.25" hidden="1" spans="1:14">
      <c r="A5351" s="334">
        <f>档案!A5350</f>
        <v>0</v>
      </c>
      <c r="B5351" s="334">
        <f ca="1" t="shared" si="845"/>
        <v>1</v>
      </c>
      <c r="D5351" s="334">
        <f ca="1" t="shared" si="853"/>
        <v>31</v>
      </c>
      <c r="E5351" s="327">
        <f ca="1" t="shared" si="854"/>
        <v>155</v>
      </c>
      <c r="F5351" s="327" t="str">
        <f ca="1">VLOOKUP(D5351,档案!A:C,3,FALSE)</f>
        <v>湖北开明</v>
      </c>
      <c r="G5351" s="338" t="str">
        <f ca="1">VLOOKUP(D5351,档案!A:B,2,FALSE)</f>
        <v>中国银行鄂州分行0592794</v>
      </c>
      <c r="H5351" s="328">
        <f ca="1" t="shared" si="846"/>
        <v>45793</v>
      </c>
      <c r="I5351" s="344" t="str">
        <f ca="1" t="shared" si="847"/>
        <v>手续费</v>
      </c>
      <c r="J5351" s="344" t="str">
        <f ca="1" t="shared" si="848"/>
        <v>付日常费用</v>
      </c>
      <c r="K5351" s="345">
        <f ca="1" t="shared" si="849"/>
        <v>0</v>
      </c>
      <c r="L5351" s="345">
        <f ca="1" t="shared" si="850"/>
        <v>4.5</v>
      </c>
      <c r="M5351" s="345">
        <f ca="1" t="shared" si="851"/>
        <v>73925.81</v>
      </c>
      <c r="N5351" s="345">
        <f ca="1" t="shared" si="852"/>
        <v>0</v>
      </c>
    </row>
    <row r="5352" ht="14.25" hidden="1" spans="1:14">
      <c r="A5352" s="334">
        <f>档案!A5351</f>
        <v>0</v>
      </c>
      <c r="B5352" s="334">
        <f ca="1" t="shared" si="845"/>
        <v>1</v>
      </c>
      <c r="D5352" s="334">
        <f ca="1" t="shared" si="853"/>
        <v>31</v>
      </c>
      <c r="E5352" s="327">
        <f ca="1" t="shared" si="854"/>
        <v>156</v>
      </c>
      <c r="F5352" s="327" t="str">
        <f ca="1">VLOOKUP(D5352,档案!A:C,3,FALSE)</f>
        <v>湖北开明</v>
      </c>
      <c r="G5352" s="338" t="str">
        <f ca="1">VLOOKUP(D5352,档案!A:B,2,FALSE)</f>
        <v>中国银行鄂州分行0592794</v>
      </c>
      <c r="H5352" s="328">
        <f ca="1" t="shared" si="846"/>
        <v>45793</v>
      </c>
      <c r="I5352" s="344" t="str">
        <f ca="1" t="shared" si="847"/>
        <v>手续费</v>
      </c>
      <c r="J5352" s="344" t="str">
        <f ca="1" t="shared" si="848"/>
        <v>付日常费用</v>
      </c>
      <c r="K5352" s="345">
        <f ca="1" t="shared" si="849"/>
        <v>0</v>
      </c>
      <c r="L5352" s="345">
        <f ca="1" t="shared" si="850"/>
        <v>4.5</v>
      </c>
      <c r="M5352" s="345">
        <f ca="1" t="shared" si="851"/>
        <v>73921.31</v>
      </c>
      <c r="N5352" s="345">
        <f ca="1" t="shared" si="852"/>
        <v>0</v>
      </c>
    </row>
    <row r="5353" ht="14.25" hidden="1" spans="1:14">
      <c r="A5353" s="334">
        <f>档案!A5352</f>
        <v>0</v>
      </c>
      <c r="B5353" s="334">
        <f ca="1" t="shared" si="845"/>
        <v>1</v>
      </c>
      <c r="D5353" s="334">
        <f ca="1" t="shared" si="853"/>
        <v>31</v>
      </c>
      <c r="E5353" s="327">
        <f ca="1" t="shared" si="854"/>
        <v>157</v>
      </c>
      <c r="F5353" s="327" t="str">
        <f ca="1">VLOOKUP(D5353,档案!A:C,3,FALSE)</f>
        <v>湖北开明</v>
      </c>
      <c r="G5353" s="338" t="str">
        <f ca="1">VLOOKUP(D5353,档案!A:B,2,FALSE)</f>
        <v>中国银行鄂州分行0592794</v>
      </c>
      <c r="H5353" s="328">
        <f ca="1" t="shared" si="846"/>
        <v>45793</v>
      </c>
      <c r="I5353" s="344" t="str">
        <f ca="1" t="shared" si="847"/>
        <v>手续费</v>
      </c>
      <c r="J5353" s="344" t="str">
        <f ca="1" t="shared" si="848"/>
        <v>付日常费用</v>
      </c>
      <c r="K5353" s="345">
        <f ca="1" t="shared" si="849"/>
        <v>0</v>
      </c>
      <c r="L5353" s="345">
        <f ca="1" t="shared" si="850"/>
        <v>4.5</v>
      </c>
      <c r="M5353" s="345">
        <f ca="1" t="shared" si="851"/>
        <v>73916.81</v>
      </c>
      <c r="N5353" s="345">
        <f ca="1" t="shared" si="852"/>
        <v>0</v>
      </c>
    </row>
    <row r="5354" ht="14.25" hidden="1" spans="1:14">
      <c r="A5354" s="334">
        <f>档案!A5353</f>
        <v>0</v>
      </c>
      <c r="B5354" s="334">
        <f ca="1" t="shared" si="845"/>
        <v>1</v>
      </c>
      <c r="D5354" s="334">
        <f ca="1" t="shared" si="853"/>
        <v>31</v>
      </c>
      <c r="E5354" s="327">
        <f ca="1" t="shared" si="854"/>
        <v>158</v>
      </c>
      <c r="F5354" s="327" t="str">
        <f ca="1">VLOOKUP(D5354,档案!A:C,3,FALSE)</f>
        <v>湖北开明</v>
      </c>
      <c r="G5354" s="338" t="str">
        <f ca="1">VLOOKUP(D5354,档案!A:B,2,FALSE)</f>
        <v>中国银行鄂州分行0592794</v>
      </c>
      <c r="H5354" s="328">
        <f ca="1" t="shared" si="846"/>
        <v>45793</v>
      </c>
      <c r="I5354" s="344" t="str">
        <f ca="1" t="shared" si="847"/>
        <v>手续费</v>
      </c>
      <c r="J5354" s="344" t="str">
        <f ca="1" t="shared" si="848"/>
        <v>付日常费用</v>
      </c>
      <c r="K5354" s="345">
        <f ca="1" t="shared" si="849"/>
        <v>0</v>
      </c>
      <c r="L5354" s="345">
        <f ca="1" t="shared" si="850"/>
        <v>4.5</v>
      </c>
      <c r="M5354" s="345">
        <f ca="1" t="shared" si="851"/>
        <v>73912.31</v>
      </c>
      <c r="N5354" s="345">
        <f ca="1" t="shared" si="852"/>
        <v>0</v>
      </c>
    </row>
    <row r="5355" ht="14.25" hidden="1" spans="1:14">
      <c r="A5355" s="334">
        <f>档案!A5354</f>
        <v>0</v>
      </c>
      <c r="B5355" s="334">
        <f ca="1" t="shared" si="845"/>
        <v>1</v>
      </c>
      <c r="D5355" s="334">
        <f ca="1" t="shared" si="853"/>
        <v>31</v>
      </c>
      <c r="E5355" s="327">
        <f ca="1" t="shared" si="854"/>
        <v>159</v>
      </c>
      <c r="F5355" s="327" t="str">
        <f ca="1">VLOOKUP(D5355,档案!A:C,3,FALSE)</f>
        <v>湖北开明</v>
      </c>
      <c r="G5355" s="338" t="str">
        <f ca="1">VLOOKUP(D5355,档案!A:B,2,FALSE)</f>
        <v>中国银行鄂州分行0592794</v>
      </c>
      <c r="H5355" s="328">
        <f ca="1" t="shared" si="846"/>
        <v>45793</v>
      </c>
      <c r="I5355" s="344" t="str">
        <f ca="1" t="shared" si="847"/>
        <v>手续费</v>
      </c>
      <c r="J5355" s="344" t="str">
        <f ca="1" t="shared" si="848"/>
        <v>付日常费用</v>
      </c>
      <c r="K5355" s="345">
        <f ca="1" t="shared" si="849"/>
        <v>0</v>
      </c>
      <c r="L5355" s="345">
        <f ca="1" t="shared" si="850"/>
        <v>4.5</v>
      </c>
      <c r="M5355" s="345">
        <f ca="1" t="shared" si="851"/>
        <v>73907.81</v>
      </c>
      <c r="N5355" s="345">
        <f ca="1" t="shared" si="852"/>
        <v>0</v>
      </c>
    </row>
    <row r="5356" ht="14.25" hidden="1" spans="1:14">
      <c r="A5356" s="334">
        <f>档案!A5355</f>
        <v>0</v>
      </c>
      <c r="B5356" s="334">
        <f ca="1" t="shared" si="845"/>
        <v>1</v>
      </c>
      <c r="D5356" s="334">
        <f ca="1" t="shared" si="853"/>
        <v>31</v>
      </c>
      <c r="E5356" s="327">
        <f ca="1" t="shared" si="854"/>
        <v>160</v>
      </c>
      <c r="F5356" s="327" t="str">
        <f ca="1">VLOOKUP(D5356,档案!A:C,3,FALSE)</f>
        <v>湖北开明</v>
      </c>
      <c r="G5356" s="338" t="str">
        <f ca="1">VLOOKUP(D5356,档案!A:B,2,FALSE)</f>
        <v>中国银行鄂州分行0592794</v>
      </c>
      <c r="H5356" s="328">
        <f ca="1" t="shared" si="846"/>
        <v>45793</v>
      </c>
      <c r="I5356" s="344" t="str">
        <f ca="1" t="shared" si="847"/>
        <v>手续费</v>
      </c>
      <c r="J5356" s="344" t="str">
        <f ca="1" t="shared" si="848"/>
        <v>付日常费用</v>
      </c>
      <c r="K5356" s="345">
        <f ca="1" t="shared" si="849"/>
        <v>0</v>
      </c>
      <c r="L5356" s="345">
        <f ca="1" t="shared" si="850"/>
        <v>4.5</v>
      </c>
      <c r="M5356" s="345">
        <f ca="1" t="shared" si="851"/>
        <v>73903.31</v>
      </c>
      <c r="N5356" s="345">
        <f ca="1" t="shared" si="852"/>
        <v>0</v>
      </c>
    </row>
    <row r="5357" ht="14.25" hidden="1" spans="1:14">
      <c r="A5357" s="334">
        <f>档案!A5356</f>
        <v>0</v>
      </c>
      <c r="B5357" s="334">
        <f ca="1" t="shared" si="845"/>
        <v>1</v>
      </c>
      <c r="D5357" s="334">
        <f ca="1" t="shared" si="853"/>
        <v>31</v>
      </c>
      <c r="E5357" s="327">
        <f ca="1" t="shared" si="854"/>
        <v>161</v>
      </c>
      <c r="F5357" s="327" t="str">
        <f ca="1">VLOOKUP(D5357,档案!A:C,3,FALSE)</f>
        <v>湖北开明</v>
      </c>
      <c r="G5357" s="338" t="str">
        <f ca="1">VLOOKUP(D5357,档案!A:B,2,FALSE)</f>
        <v>中国银行鄂州分行0592794</v>
      </c>
      <c r="H5357" s="328">
        <f ca="1" t="shared" si="846"/>
        <v>45793</v>
      </c>
      <c r="I5357" s="344" t="str">
        <f ca="1" t="shared" si="847"/>
        <v>手续费</v>
      </c>
      <c r="J5357" s="344" t="str">
        <f ca="1" t="shared" si="848"/>
        <v>付日常费用</v>
      </c>
      <c r="K5357" s="345">
        <f ca="1" t="shared" si="849"/>
        <v>0</v>
      </c>
      <c r="L5357" s="345">
        <f ca="1" t="shared" si="850"/>
        <v>4.5</v>
      </c>
      <c r="M5357" s="345">
        <f ca="1" t="shared" si="851"/>
        <v>73898.81</v>
      </c>
      <c r="N5357" s="345">
        <f ca="1" t="shared" si="852"/>
        <v>0</v>
      </c>
    </row>
    <row r="5358" ht="14.25" hidden="1" spans="1:14">
      <c r="A5358" s="334">
        <f>档案!A5357</f>
        <v>0</v>
      </c>
      <c r="B5358" s="334">
        <f ca="1" t="shared" si="845"/>
        <v>1</v>
      </c>
      <c r="D5358" s="334">
        <f ca="1" t="shared" si="853"/>
        <v>31</v>
      </c>
      <c r="E5358" s="327">
        <f ca="1" t="shared" si="854"/>
        <v>162</v>
      </c>
      <c r="F5358" s="327" t="str">
        <f ca="1">VLOOKUP(D5358,档案!A:C,3,FALSE)</f>
        <v>湖北开明</v>
      </c>
      <c r="G5358" s="338" t="str">
        <f ca="1">VLOOKUP(D5358,档案!A:B,2,FALSE)</f>
        <v>中国银行鄂州分行0592794</v>
      </c>
      <c r="H5358" s="328">
        <f ca="1" t="shared" si="846"/>
        <v>45793</v>
      </c>
      <c r="I5358" s="344" t="str">
        <f ca="1" t="shared" si="847"/>
        <v>手续费</v>
      </c>
      <c r="J5358" s="344" t="str">
        <f ca="1" t="shared" si="848"/>
        <v>付日常费用</v>
      </c>
      <c r="K5358" s="345">
        <f ca="1" t="shared" si="849"/>
        <v>0</v>
      </c>
      <c r="L5358" s="345">
        <f ca="1" t="shared" si="850"/>
        <v>4.5</v>
      </c>
      <c r="M5358" s="345">
        <f ca="1" t="shared" si="851"/>
        <v>73894.31</v>
      </c>
      <c r="N5358" s="345">
        <f ca="1" t="shared" si="852"/>
        <v>0</v>
      </c>
    </row>
    <row r="5359" ht="14.25" hidden="1" spans="1:14">
      <c r="A5359" s="334">
        <f>档案!A5358</f>
        <v>0</v>
      </c>
      <c r="B5359" s="334">
        <f ca="1" t="shared" si="845"/>
        <v>1</v>
      </c>
      <c r="D5359" s="334">
        <f ca="1" t="shared" si="853"/>
        <v>31</v>
      </c>
      <c r="E5359" s="327">
        <f ca="1" t="shared" si="854"/>
        <v>163</v>
      </c>
      <c r="F5359" s="327" t="str">
        <f ca="1">VLOOKUP(D5359,档案!A:C,3,FALSE)</f>
        <v>湖北开明</v>
      </c>
      <c r="G5359" s="338" t="str">
        <f ca="1">VLOOKUP(D5359,档案!A:B,2,FALSE)</f>
        <v>中国银行鄂州分行0592794</v>
      </c>
      <c r="H5359" s="328">
        <f ca="1" t="shared" si="846"/>
        <v>45793</v>
      </c>
      <c r="I5359" s="344" t="str">
        <f ca="1" t="shared" si="847"/>
        <v>手续费</v>
      </c>
      <c r="J5359" s="344" t="str">
        <f ca="1" t="shared" si="848"/>
        <v>付日常费用</v>
      </c>
      <c r="K5359" s="345">
        <f ca="1" t="shared" si="849"/>
        <v>0</v>
      </c>
      <c r="L5359" s="345">
        <f ca="1" t="shared" si="850"/>
        <v>4.5</v>
      </c>
      <c r="M5359" s="345">
        <f ca="1" t="shared" si="851"/>
        <v>73889.81</v>
      </c>
      <c r="N5359" s="345">
        <f ca="1" t="shared" si="852"/>
        <v>0</v>
      </c>
    </row>
    <row r="5360" ht="14.25" hidden="1" spans="1:14">
      <c r="A5360" s="334">
        <f>档案!A5359</f>
        <v>0</v>
      </c>
      <c r="B5360" s="334">
        <f ca="1" t="shared" si="845"/>
        <v>1</v>
      </c>
      <c r="D5360" s="334">
        <f ca="1" t="shared" si="853"/>
        <v>31</v>
      </c>
      <c r="E5360" s="327">
        <f ca="1" t="shared" si="854"/>
        <v>164</v>
      </c>
      <c r="F5360" s="327" t="str">
        <f ca="1">VLOOKUP(D5360,档案!A:C,3,FALSE)</f>
        <v>湖北开明</v>
      </c>
      <c r="G5360" s="338" t="str">
        <f ca="1">VLOOKUP(D5360,档案!A:B,2,FALSE)</f>
        <v>中国银行鄂州分行0592794</v>
      </c>
      <c r="H5360" s="328">
        <f ca="1" t="shared" si="846"/>
        <v>45793</v>
      </c>
      <c r="I5360" s="344" t="str">
        <f ca="1" t="shared" si="847"/>
        <v>手续费</v>
      </c>
      <c r="J5360" s="344" t="str">
        <f ca="1" t="shared" si="848"/>
        <v>付日常费用</v>
      </c>
      <c r="K5360" s="345">
        <f ca="1" t="shared" si="849"/>
        <v>0</v>
      </c>
      <c r="L5360" s="345">
        <f ca="1" t="shared" si="850"/>
        <v>1.8</v>
      </c>
      <c r="M5360" s="345">
        <f ca="1" t="shared" si="851"/>
        <v>73888.01</v>
      </c>
      <c r="N5360" s="345">
        <f ca="1" t="shared" si="852"/>
        <v>0</v>
      </c>
    </row>
    <row r="5361" ht="14.25" hidden="1" spans="1:14">
      <c r="A5361" s="334">
        <f>档案!A5360</f>
        <v>0</v>
      </c>
      <c r="B5361" s="334">
        <f ca="1" t="shared" si="845"/>
        <v>1</v>
      </c>
      <c r="D5361" s="334">
        <f ca="1" t="shared" si="853"/>
        <v>31</v>
      </c>
      <c r="E5361" s="327">
        <f ca="1" t="shared" si="854"/>
        <v>165</v>
      </c>
      <c r="F5361" s="327" t="str">
        <f ca="1">VLOOKUP(D5361,档案!A:C,3,FALSE)</f>
        <v>湖北开明</v>
      </c>
      <c r="G5361" s="338" t="str">
        <f ca="1">VLOOKUP(D5361,档案!A:B,2,FALSE)</f>
        <v>中国银行鄂州分行0592794</v>
      </c>
      <c r="H5361" s="328">
        <f ca="1" t="shared" si="846"/>
        <v>45793</v>
      </c>
      <c r="I5361" s="344" t="str">
        <f ca="1" t="shared" si="847"/>
        <v>手续费</v>
      </c>
      <c r="J5361" s="344" t="str">
        <f ca="1" t="shared" si="848"/>
        <v>付日常费用</v>
      </c>
      <c r="K5361" s="345">
        <f ca="1" t="shared" si="849"/>
        <v>0</v>
      </c>
      <c r="L5361" s="345">
        <f ca="1" t="shared" si="850"/>
        <v>4.5</v>
      </c>
      <c r="M5361" s="345">
        <f ca="1" t="shared" si="851"/>
        <v>73883.51</v>
      </c>
      <c r="N5361" s="345">
        <f ca="1" t="shared" si="852"/>
        <v>0</v>
      </c>
    </row>
    <row r="5362" ht="14.25" hidden="1" spans="1:14">
      <c r="A5362" s="334">
        <f>档案!A5361</f>
        <v>0</v>
      </c>
      <c r="B5362" s="334">
        <f ca="1" t="shared" si="845"/>
        <v>1</v>
      </c>
      <c r="D5362" s="334">
        <f ca="1" t="shared" si="853"/>
        <v>31</v>
      </c>
      <c r="E5362" s="327">
        <f ca="1" t="shared" si="854"/>
        <v>166</v>
      </c>
      <c r="F5362" s="327" t="str">
        <f ca="1">VLOOKUP(D5362,档案!A:C,3,FALSE)</f>
        <v>湖北开明</v>
      </c>
      <c r="G5362" s="338" t="str">
        <f ca="1">VLOOKUP(D5362,档案!A:B,2,FALSE)</f>
        <v>中国银行鄂州分行0592794</v>
      </c>
      <c r="H5362" s="328">
        <f ca="1" t="shared" si="846"/>
        <v>45796</v>
      </c>
      <c r="I5362" s="344" t="str">
        <f ca="1" t="shared" si="847"/>
        <v>转湖北工行西山</v>
      </c>
      <c r="J5362" s="344" t="str">
        <f ca="1" t="shared" si="848"/>
        <v>转出他行或提现</v>
      </c>
      <c r="K5362" s="345">
        <f ca="1" t="shared" si="849"/>
        <v>0</v>
      </c>
      <c r="L5362" s="345">
        <f ca="1" t="shared" si="850"/>
        <v>20000</v>
      </c>
      <c r="M5362" s="345">
        <f ca="1" t="shared" si="851"/>
        <v>53883.51</v>
      </c>
      <c r="N5362" s="345">
        <f ca="1" t="shared" si="852"/>
        <v>0</v>
      </c>
    </row>
    <row r="5363" ht="14.25" hidden="1" spans="1:14">
      <c r="A5363" s="334">
        <f>档案!A5362</f>
        <v>0</v>
      </c>
      <c r="B5363" s="334">
        <f ca="1" t="shared" si="845"/>
        <v>1</v>
      </c>
      <c r="D5363" s="334">
        <f ca="1" t="shared" si="853"/>
        <v>31</v>
      </c>
      <c r="E5363" s="327">
        <f ca="1" t="shared" si="854"/>
        <v>167</v>
      </c>
      <c r="F5363" s="327" t="str">
        <f ca="1">VLOOKUP(D5363,档案!A:C,3,FALSE)</f>
        <v>湖北开明</v>
      </c>
      <c r="G5363" s="338" t="str">
        <f ca="1">VLOOKUP(D5363,档案!A:B,2,FALSE)</f>
        <v>中国银行鄂州分行0592794</v>
      </c>
      <c r="H5363" s="328">
        <f ca="1" t="shared" si="846"/>
        <v>45796</v>
      </c>
      <c r="I5363" s="344" t="str">
        <f ca="1" t="shared" si="847"/>
        <v>手续费</v>
      </c>
      <c r="J5363" s="344" t="str">
        <f ca="1" t="shared" si="848"/>
        <v>付日常费用</v>
      </c>
      <c r="K5363" s="345">
        <f ca="1" t="shared" si="849"/>
        <v>0</v>
      </c>
      <c r="L5363" s="345">
        <f ca="1" t="shared" si="850"/>
        <v>1.8</v>
      </c>
      <c r="M5363" s="345">
        <f ca="1" t="shared" si="851"/>
        <v>53881.71</v>
      </c>
      <c r="N5363" s="345">
        <f ca="1" t="shared" si="852"/>
        <v>0</v>
      </c>
    </row>
    <row r="5364" ht="14.25" hidden="1" spans="1:14">
      <c r="A5364" s="334">
        <f>档案!A5363</f>
        <v>0</v>
      </c>
      <c r="B5364" s="334">
        <f ca="1" t="shared" si="845"/>
        <v>1</v>
      </c>
      <c r="D5364" s="334">
        <f ca="1" t="shared" si="853"/>
        <v>31</v>
      </c>
      <c r="E5364" s="327">
        <f ca="1" t="shared" si="854"/>
        <v>168</v>
      </c>
      <c r="F5364" s="327" t="str">
        <f ca="1">VLOOKUP(D5364,档案!A:C,3,FALSE)</f>
        <v>湖北开明</v>
      </c>
      <c r="G5364" s="338" t="str">
        <f ca="1">VLOOKUP(D5364,档案!A:B,2,FALSE)</f>
        <v>中国银行鄂州分行0592794</v>
      </c>
      <c r="H5364" s="328">
        <f ca="1" t="shared" si="846"/>
        <v>45797</v>
      </c>
      <c r="I5364" s="344" t="str">
        <f ca="1" t="shared" si="847"/>
        <v>还贷款利息</v>
      </c>
      <c r="J5364" s="344" t="str">
        <f ca="1" t="shared" si="848"/>
        <v>还借款及利息</v>
      </c>
      <c r="K5364" s="345">
        <f ca="1" t="shared" si="849"/>
        <v>0</v>
      </c>
      <c r="L5364" s="345">
        <f ca="1" t="shared" si="850"/>
        <v>5166.67</v>
      </c>
      <c r="M5364" s="345">
        <f ca="1" t="shared" si="851"/>
        <v>48715.04</v>
      </c>
      <c r="N5364" s="345">
        <f ca="1" t="shared" si="852"/>
        <v>0</v>
      </c>
    </row>
    <row r="5365" ht="14.25" hidden="1" spans="1:14">
      <c r="A5365" s="334">
        <f>档案!A5364</f>
        <v>0</v>
      </c>
      <c r="B5365" s="334">
        <f ca="1" t="shared" si="845"/>
        <v>1</v>
      </c>
      <c r="D5365" s="334">
        <f ca="1" t="shared" si="853"/>
        <v>31</v>
      </c>
      <c r="E5365" s="327">
        <f ca="1" t="shared" si="854"/>
        <v>169</v>
      </c>
      <c r="F5365" s="327" t="str">
        <f ca="1">VLOOKUP(D5365,档案!A:C,3,FALSE)</f>
        <v>湖北开明</v>
      </c>
      <c r="G5365" s="338" t="str">
        <f ca="1">VLOOKUP(D5365,档案!A:B,2,FALSE)</f>
        <v>中国银行鄂州分行0592794</v>
      </c>
      <c r="H5365" s="328">
        <f ca="1" t="shared" si="846"/>
        <v>45799</v>
      </c>
      <c r="I5365" s="344" t="str">
        <f ca="1" t="shared" si="847"/>
        <v>转湖北邮政</v>
      </c>
      <c r="J5365" s="344" t="str">
        <f ca="1" t="shared" si="848"/>
        <v>转出他行或提现</v>
      </c>
      <c r="K5365" s="345">
        <f ca="1" t="shared" si="849"/>
        <v>0</v>
      </c>
      <c r="L5365" s="345">
        <f ca="1" t="shared" si="850"/>
        <v>48000</v>
      </c>
      <c r="M5365" s="345">
        <f ca="1" t="shared" si="851"/>
        <v>715.039999999994</v>
      </c>
      <c r="N5365" s="345">
        <f ca="1" t="shared" si="852"/>
        <v>0</v>
      </c>
    </row>
    <row r="5366" ht="14.25" hidden="1" spans="1:14">
      <c r="A5366" s="334">
        <f>档案!A5365</f>
        <v>0</v>
      </c>
      <c r="B5366" s="334">
        <f ca="1" t="shared" si="845"/>
        <v>1</v>
      </c>
      <c r="D5366" s="334">
        <f ca="1" t="shared" si="853"/>
        <v>31</v>
      </c>
      <c r="E5366" s="327">
        <f ca="1" t="shared" si="854"/>
        <v>170</v>
      </c>
      <c r="F5366" s="327" t="str">
        <f ca="1">VLOOKUP(D5366,档案!A:C,3,FALSE)</f>
        <v>湖北开明</v>
      </c>
      <c r="G5366" s="338" t="str">
        <f ca="1">VLOOKUP(D5366,档案!A:B,2,FALSE)</f>
        <v>中国银行鄂州分行0592794</v>
      </c>
      <c r="H5366" s="328">
        <f ca="1" t="shared" si="846"/>
        <v>45799</v>
      </c>
      <c r="I5366" s="344" t="str">
        <f ca="1" t="shared" si="847"/>
        <v>手续费</v>
      </c>
      <c r="J5366" s="344" t="str">
        <f ca="1" t="shared" si="848"/>
        <v>付日常费用</v>
      </c>
      <c r="K5366" s="345">
        <f ca="1" t="shared" si="849"/>
        <v>0</v>
      </c>
      <c r="L5366" s="345">
        <f ca="1" t="shared" si="850"/>
        <v>1.8</v>
      </c>
      <c r="M5366" s="345">
        <f ca="1" t="shared" si="851"/>
        <v>713.24</v>
      </c>
      <c r="N5366" s="345">
        <f ca="1" t="shared" si="852"/>
        <v>0</v>
      </c>
    </row>
    <row r="5367" ht="14.25" hidden="1" spans="1:14">
      <c r="A5367" s="334">
        <f>档案!A5366</f>
        <v>0</v>
      </c>
      <c r="B5367" s="334">
        <f ca="1" t="shared" si="845"/>
        <v>1</v>
      </c>
      <c r="D5367" s="334">
        <f ca="1" t="shared" si="853"/>
        <v>31</v>
      </c>
      <c r="E5367" s="327">
        <f ca="1" t="shared" si="854"/>
        <v>171</v>
      </c>
      <c r="F5367" s="327" t="str">
        <f ca="1">VLOOKUP(D5367,档案!A:C,3,FALSE)</f>
        <v>湖北开明</v>
      </c>
      <c r="G5367" s="338" t="str">
        <f ca="1">VLOOKUP(D5367,档案!A:B,2,FALSE)</f>
        <v>中国银行鄂州分行0592794</v>
      </c>
      <c r="H5367" s="328">
        <f ca="1" t="shared" si="846"/>
        <v>45804</v>
      </c>
      <c r="I5367" s="344" t="str">
        <f ca="1" t="shared" si="847"/>
        <v>收到武汉浦发转款</v>
      </c>
      <c r="J5367" s="344" t="str">
        <f ca="1" t="shared" si="848"/>
        <v>他行转入或存现</v>
      </c>
      <c r="K5367" s="345">
        <f ca="1" t="shared" si="849"/>
        <v>1000000</v>
      </c>
      <c r="L5367" s="345">
        <f ca="1" t="shared" si="850"/>
        <v>0</v>
      </c>
      <c r="M5367" s="345">
        <f ca="1" t="shared" si="851"/>
        <v>1000713.24</v>
      </c>
      <c r="N5367" s="345">
        <f ca="1" t="shared" si="852"/>
        <v>0</v>
      </c>
    </row>
    <row r="5368" ht="14.25" hidden="1" spans="1:14">
      <c r="A5368" s="334">
        <f>档案!A5367</f>
        <v>0</v>
      </c>
      <c r="B5368" s="334">
        <f ca="1" t="shared" si="845"/>
        <v>1</v>
      </c>
      <c r="D5368" s="334">
        <f ca="1" t="shared" si="853"/>
        <v>31</v>
      </c>
      <c r="E5368" s="327">
        <f ca="1" t="shared" si="854"/>
        <v>172</v>
      </c>
      <c r="F5368" s="327" t="str">
        <f ca="1">VLOOKUP(D5368,档案!A:C,3,FALSE)</f>
        <v>湖北开明</v>
      </c>
      <c r="G5368" s="338" t="str">
        <f ca="1">VLOOKUP(D5368,档案!A:B,2,FALSE)</f>
        <v>中国银行鄂州分行0592794</v>
      </c>
      <c r="H5368" s="328">
        <f ca="1" t="shared" si="846"/>
        <v>45804</v>
      </c>
      <c r="I5368" s="344" t="str">
        <f ca="1" t="shared" si="847"/>
        <v>综合部蒋霞用款按调解协议，支付杨兴家166000元。--个人</v>
      </c>
      <c r="J5368" s="344" t="str">
        <f ca="1" t="shared" si="848"/>
        <v>付日常费用</v>
      </c>
      <c r="K5368" s="345">
        <f ca="1" t="shared" si="849"/>
        <v>0</v>
      </c>
      <c r="L5368" s="345">
        <f ca="1" t="shared" si="850"/>
        <v>166000</v>
      </c>
      <c r="M5368" s="345">
        <f ca="1" t="shared" si="851"/>
        <v>834713.24</v>
      </c>
      <c r="N5368" s="345">
        <f ca="1" t="shared" si="852"/>
        <v>0</v>
      </c>
    </row>
    <row r="5369" ht="14.25" hidden="1" spans="1:14">
      <c r="A5369" s="334">
        <f>档案!A5368</f>
        <v>0</v>
      </c>
      <c r="B5369" s="334">
        <f ca="1" t="shared" si="845"/>
        <v>1</v>
      </c>
      <c r="D5369" s="334">
        <f ca="1" t="shared" si="853"/>
        <v>31</v>
      </c>
      <c r="E5369" s="327">
        <f ca="1" t="shared" si="854"/>
        <v>173</v>
      </c>
      <c r="F5369" s="327" t="str">
        <f ca="1">VLOOKUP(D5369,档案!A:C,3,FALSE)</f>
        <v>湖北开明</v>
      </c>
      <c r="G5369" s="338" t="str">
        <f ca="1">VLOOKUP(D5369,档案!A:B,2,FALSE)</f>
        <v>中国银行鄂州分行0592794</v>
      </c>
      <c r="H5369" s="328">
        <f ca="1" t="shared" si="846"/>
        <v>45804</v>
      </c>
      <c r="I5369" s="344" t="str">
        <f ca="1" t="shared" si="847"/>
        <v>手续费</v>
      </c>
      <c r="J5369" s="344" t="str">
        <f ca="1" t="shared" si="848"/>
        <v>付日常费用</v>
      </c>
      <c r="K5369" s="345">
        <f ca="1" t="shared" si="849"/>
        <v>0</v>
      </c>
      <c r="L5369" s="345">
        <f ca="1" t="shared" si="850"/>
        <v>2</v>
      </c>
      <c r="M5369" s="345">
        <f ca="1" t="shared" si="851"/>
        <v>834711.24</v>
      </c>
      <c r="N5369" s="345">
        <f ca="1" t="shared" si="852"/>
        <v>0</v>
      </c>
    </row>
    <row r="5370" ht="14.25" hidden="1" spans="1:14">
      <c r="A5370" s="334">
        <f>档案!A5369</f>
        <v>0</v>
      </c>
      <c r="B5370" s="334">
        <f ca="1" t="shared" si="845"/>
        <v>1</v>
      </c>
      <c r="D5370" s="334">
        <f ca="1" t="shared" si="853"/>
        <v>31</v>
      </c>
      <c r="E5370" s="327">
        <f ca="1" t="shared" si="854"/>
        <v>174</v>
      </c>
      <c r="F5370" s="327" t="str">
        <f ca="1">VLOOKUP(D5370,档案!A:C,3,FALSE)</f>
        <v>湖北开明</v>
      </c>
      <c r="G5370" s="338" t="str">
        <f ca="1">VLOOKUP(D5370,档案!A:B,2,FALSE)</f>
        <v>中国银行鄂州分行0592794</v>
      </c>
      <c r="H5370" s="328">
        <f ca="1" t="shared" si="846"/>
        <v>45805</v>
      </c>
      <c r="I5370" s="344" t="str">
        <f ca="1" t="shared" si="847"/>
        <v>转湖北工行西山</v>
      </c>
      <c r="J5370" s="344" t="str">
        <f ca="1" t="shared" si="848"/>
        <v>转出他行或提现</v>
      </c>
      <c r="K5370" s="345">
        <f ca="1" t="shared" si="849"/>
        <v>0</v>
      </c>
      <c r="L5370" s="345">
        <f ca="1" t="shared" si="850"/>
        <v>10000</v>
      </c>
      <c r="M5370" s="345">
        <f ca="1" t="shared" si="851"/>
        <v>824711.24</v>
      </c>
      <c r="N5370" s="345">
        <f ca="1" t="shared" si="852"/>
        <v>0</v>
      </c>
    </row>
    <row r="5371" ht="14.25" hidden="1" spans="1:14">
      <c r="A5371" s="334">
        <f>档案!A5370</f>
        <v>0</v>
      </c>
      <c r="B5371" s="334">
        <f ca="1" t="shared" si="845"/>
        <v>1</v>
      </c>
      <c r="D5371" s="334">
        <f ca="1" t="shared" si="853"/>
        <v>31</v>
      </c>
      <c r="E5371" s="327">
        <f ca="1" t="shared" si="854"/>
        <v>175</v>
      </c>
      <c r="F5371" s="327" t="str">
        <f ca="1">VLOOKUP(D5371,档案!A:C,3,FALSE)</f>
        <v>湖北开明</v>
      </c>
      <c r="G5371" s="338" t="str">
        <f ca="1">VLOOKUP(D5371,档案!A:B,2,FALSE)</f>
        <v>中国银行鄂州分行0592794</v>
      </c>
      <c r="H5371" s="328">
        <f ca="1" t="shared" si="846"/>
        <v>45805</v>
      </c>
      <c r="I5371" s="344" t="str">
        <f ca="1" t="shared" si="847"/>
        <v>转湖北岚丹中信</v>
      </c>
      <c r="J5371" s="344" t="str">
        <f ca="1" t="shared" si="848"/>
        <v>转出他行或提现</v>
      </c>
      <c r="K5371" s="345">
        <f ca="1" t="shared" si="849"/>
        <v>0</v>
      </c>
      <c r="L5371" s="345">
        <f ca="1" t="shared" si="850"/>
        <v>7000</v>
      </c>
      <c r="M5371" s="345">
        <f ca="1" t="shared" si="851"/>
        <v>817711.24</v>
      </c>
      <c r="N5371" s="345">
        <f ca="1" t="shared" si="852"/>
        <v>0</v>
      </c>
    </row>
    <row r="5372" ht="14.25" hidden="1" spans="1:14">
      <c r="A5372" s="334">
        <f>档案!A5371</f>
        <v>0</v>
      </c>
      <c r="B5372" s="334">
        <f ca="1" t="shared" si="845"/>
        <v>1</v>
      </c>
      <c r="D5372" s="334">
        <f ca="1" t="shared" si="853"/>
        <v>31</v>
      </c>
      <c r="E5372" s="327">
        <f ca="1" t="shared" si="854"/>
        <v>176</v>
      </c>
      <c r="F5372" s="327" t="str">
        <f ca="1">VLOOKUP(D5372,档案!A:C,3,FALSE)</f>
        <v>湖北开明</v>
      </c>
      <c r="G5372" s="338" t="str">
        <f ca="1">VLOOKUP(D5372,档案!A:B,2,FALSE)</f>
        <v>中国银行鄂州分行0592794</v>
      </c>
      <c r="H5372" s="328">
        <f ca="1" t="shared" si="846"/>
        <v>45805</v>
      </c>
      <c r="I5372" s="344" t="str">
        <f ca="1" t="shared" si="847"/>
        <v>手续费</v>
      </c>
      <c r="J5372" s="344" t="str">
        <f ca="1" t="shared" si="848"/>
        <v>付日常费用</v>
      </c>
      <c r="K5372" s="345">
        <f ca="1" t="shared" si="849"/>
        <v>0</v>
      </c>
      <c r="L5372" s="345">
        <f ca="1" t="shared" si="850"/>
        <v>1.8</v>
      </c>
      <c r="M5372" s="345">
        <f ca="1" t="shared" si="851"/>
        <v>817709.44</v>
      </c>
      <c r="N5372" s="345">
        <f ca="1" t="shared" si="852"/>
        <v>0</v>
      </c>
    </row>
    <row r="5373" ht="14.25" hidden="1" spans="1:14">
      <c r="A5373" s="334">
        <f>档案!A5372</f>
        <v>0</v>
      </c>
      <c r="B5373" s="334">
        <f ca="1" t="shared" si="845"/>
        <v>1</v>
      </c>
      <c r="D5373" s="334">
        <f ca="1" t="shared" si="853"/>
        <v>31</v>
      </c>
      <c r="E5373" s="327">
        <f ca="1" t="shared" si="854"/>
        <v>177</v>
      </c>
      <c r="F5373" s="327" t="str">
        <f ca="1">VLOOKUP(D5373,档案!A:C,3,FALSE)</f>
        <v>湖北开明</v>
      </c>
      <c r="G5373" s="338" t="str">
        <f ca="1">VLOOKUP(D5373,档案!A:B,2,FALSE)</f>
        <v>中国银行鄂州分行0592794</v>
      </c>
      <c r="H5373" s="328">
        <f ca="1" t="shared" si="846"/>
        <v>45805</v>
      </c>
      <c r="I5373" s="344" t="str">
        <f ca="1" t="shared" si="847"/>
        <v>手续费</v>
      </c>
      <c r="J5373" s="344" t="str">
        <f ca="1" t="shared" si="848"/>
        <v>付日常费用</v>
      </c>
      <c r="K5373" s="345">
        <f ca="1" t="shared" si="849"/>
        <v>0</v>
      </c>
      <c r="L5373" s="345">
        <f ca="1" t="shared" si="850"/>
        <v>1.8</v>
      </c>
      <c r="M5373" s="345">
        <f ca="1" t="shared" si="851"/>
        <v>817707.64</v>
      </c>
      <c r="N5373" s="345">
        <f ca="1" t="shared" si="852"/>
        <v>0</v>
      </c>
    </row>
    <row r="5374" ht="14.25" hidden="1" spans="1:14">
      <c r="A5374" s="334">
        <f>档案!A5373</f>
        <v>0</v>
      </c>
      <c r="B5374" s="334">
        <f ca="1" t="shared" si="845"/>
        <v>1</v>
      </c>
      <c r="D5374" s="334">
        <f ca="1" t="shared" si="853"/>
        <v>31</v>
      </c>
      <c r="E5374" s="327">
        <f ca="1" t="shared" si="854"/>
        <v>178</v>
      </c>
      <c r="F5374" s="327" t="str">
        <f ca="1">VLOOKUP(D5374,档案!A:C,3,FALSE)</f>
        <v>湖北开明</v>
      </c>
      <c r="G5374" s="338" t="str">
        <f ca="1">VLOOKUP(D5374,档案!A:B,2,FALSE)</f>
        <v>中国银行鄂州分行0592794</v>
      </c>
      <c r="H5374" s="328">
        <f ca="1" t="shared" si="846"/>
        <v>45806</v>
      </c>
      <c r="I5374" s="344" t="str">
        <f ca="1" t="shared" si="847"/>
        <v>转湖北岚丹中信</v>
      </c>
      <c r="J5374" s="344" t="str">
        <f ca="1" t="shared" si="848"/>
        <v>转出他行或提现</v>
      </c>
      <c r="K5374" s="345">
        <f ca="1" t="shared" si="849"/>
        <v>0</v>
      </c>
      <c r="L5374" s="345">
        <f ca="1" t="shared" si="850"/>
        <v>800000</v>
      </c>
      <c r="M5374" s="345">
        <f ca="1" t="shared" si="851"/>
        <v>17707.6399999999</v>
      </c>
      <c r="N5374" s="345">
        <f ca="1" t="shared" si="852"/>
        <v>0</v>
      </c>
    </row>
    <row r="5375" ht="14.25" hidden="1" spans="1:14">
      <c r="A5375" s="334">
        <f>档案!A5374</f>
        <v>0</v>
      </c>
      <c r="B5375" s="334">
        <f ca="1" t="shared" si="845"/>
        <v>1</v>
      </c>
      <c r="D5375" s="334">
        <f ca="1" t="shared" si="853"/>
        <v>31</v>
      </c>
      <c r="E5375" s="327">
        <f ca="1" t="shared" si="854"/>
        <v>179</v>
      </c>
      <c r="F5375" s="327" t="str">
        <f ca="1">VLOOKUP(D5375,档案!A:C,3,FALSE)</f>
        <v>湖北开明</v>
      </c>
      <c r="G5375" s="338" t="str">
        <f ca="1">VLOOKUP(D5375,档案!A:B,2,FALSE)</f>
        <v>中国银行鄂州分行0592794</v>
      </c>
      <c r="H5375" s="328">
        <f ca="1" t="shared" si="846"/>
        <v>45806</v>
      </c>
      <c r="I5375" s="344" t="str">
        <f ca="1" t="shared" si="847"/>
        <v>手续费</v>
      </c>
      <c r="J5375" s="344" t="str">
        <f ca="1" t="shared" si="848"/>
        <v>付日常费用</v>
      </c>
      <c r="K5375" s="345">
        <f ca="1" t="shared" si="849"/>
        <v>0</v>
      </c>
      <c r="L5375" s="345">
        <f ca="1" t="shared" si="850"/>
        <v>2</v>
      </c>
      <c r="M5375" s="345">
        <f ca="1" t="shared" si="851"/>
        <v>17705.6399999999</v>
      </c>
      <c r="N5375" s="345">
        <f ca="1" t="shared" si="852"/>
        <v>0</v>
      </c>
    </row>
    <row r="5376" ht="14.25" hidden="1" spans="1:14">
      <c r="A5376" s="334">
        <f>档案!A5375</f>
        <v>0</v>
      </c>
      <c r="B5376" s="334">
        <f ca="1" t="shared" si="845"/>
        <v>1</v>
      </c>
      <c r="D5376" s="334">
        <f ca="1" t="shared" si="853"/>
        <v>31</v>
      </c>
      <c r="E5376" s="327">
        <f ca="1" t="shared" si="854"/>
        <v>180</v>
      </c>
      <c r="F5376" s="327" t="str">
        <f ca="1">VLOOKUP(D5376,档案!A:C,3,FALSE)</f>
        <v>湖北开明</v>
      </c>
      <c r="G5376" s="338" t="str">
        <f ca="1">VLOOKUP(D5376,档案!A:B,2,FALSE)</f>
        <v>中国银行鄂州分行0592794</v>
      </c>
      <c r="H5376" s="328">
        <f ca="1" t="shared" si="846"/>
        <v>45807</v>
      </c>
      <c r="I5376" s="344" t="str">
        <f ca="1" t="shared" si="847"/>
        <v>生产部李权智用款鄂州办公室顶楼防水底漆6桶，卷材1米*20米的30张付潍坊市霞源防水材料有限公司--公司</v>
      </c>
      <c r="J5376" s="344" t="str">
        <f ca="1" t="shared" si="848"/>
        <v>项目成本</v>
      </c>
      <c r="K5376" s="345">
        <f ca="1" t="shared" si="849"/>
        <v>0</v>
      </c>
      <c r="L5376" s="345">
        <f ca="1" t="shared" si="850"/>
        <v>7890</v>
      </c>
      <c r="M5376" s="345">
        <f ca="1" t="shared" si="851"/>
        <v>9815.6399999999</v>
      </c>
      <c r="N5376" s="345">
        <f ca="1" t="shared" si="852"/>
        <v>0</v>
      </c>
    </row>
    <row r="5377" ht="14.25" hidden="1" spans="1:14">
      <c r="A5377" s="334">
        <f>档案!A5376</f>
        <v>0</v>
      </c>
      <c r="B5377" s="334">
        <f ca="1" t="shared" si="845"/>
        <v>1</v>
      </c>
      <c r="D5377" s="334">
        <f ca="1" t="shared" si="853"/>
        <v>31</v>
      </c>
      <c r="E5377" s="327">
        <f ca="1" t="shared" si="854"/>
        <v>181</v>
      </c>
      <c r="F5377" s="327" t="str">
        <f ca="1">VLOOKUP(D5377,档案!A:C,3,FALSE)</f>
        <v>湖北开明</v>
      </c>
      <c r="G5377" s="338" t="str">
        <f ca="1">VLOOKUP(D5377,档案!A:B,2,FALSE)</f>
        <v>中国银行鄂州分行0592794</v>
      </c>
      <c r="H5377" s="328">
        <f ca="1" t="shared" si="846"/>
        <v>45807</v>
      </c>
      <c r="I5377" s="344" t="str">
        <f ca="1" t="shared" si="847"/>
        <v>生产部李权智报销烧结分厂（300 烧结）项目采购平面磨石并发物流到江苏永钢1620元/生产部李权智报销安徽科达新材料两人过来参观招待费410元--个人</v>
      </c>
      <c r="J5377" s="344" t="str">
        <f ca="1" t="shared" si="848"/>
        <v>项目成本</v>
      </c>
      <c r="K5377" s="345">
        <f ca="1" t="shared" si="849"/>
        <v>0</v>
      </c>
      <c r="L5377" s="345">
        <f ca="1" t="shared" si="850"/>
        <v>2030</v>
      </c>
      <c r="M5377" s="345">
        <f ca="1" t="shared" si="851"/>
        <v>7785.6399999999</v>
      </c>
      <c r="N5377" s="345">
        <f ca="1" t="shared" si="852"/>
        <v>0</v>
      </c>
    </row>
    <row r="5378" ht="14.25" hidden="1" spans="1:14">
      <c r="A5378" s="334">
        <f>档案!A5377</f>
        <v>0</v>
      </c>
      <c r="B5378" s="334">
        <f ca="1" t="shared" si="845"/>
        <v>1</v>
      </c>
      <c r="D5378" s="334">
        <f ca="1" t="shared" si="853"/>
        <v>31</v>
      </c>
      <c r="E5378" s="327">
        <f ca="1" t="shared" si="854"/>
        <v>182</v>
      </c>
      <c r="F5378" s="327" t="str">
        <f ca="1">VLOOKUP(D5378,档案!A:C,3,FALSE)</f>
        <v>湖北开明</v>
      </c>
      <c r="G5378" s="338" t="str">
        <f ca="1">VLOOKUP(D5378,档案!A:B,2,FALSE)</f>
        <v>中国银行鄂州分行0592794</v>
      </c>
      <c r="H5378" s="328">
        <f ca="1" t="shared" si="846"/>
        <v>45807</v>
      </c>
      <c r="I5378" s="344" t="str">
        <f ca="1" t="shared" si="847"/>
        <v>财务部郭建霞用款山西铝业项目 4月寄工器具德邦物流费付湖北德邦物流有限公司--公司</v>
      </c>
      <c r="J5378" s="344" t="str">
        <f ca="1" t="shared" si="848"/>
        <v>项目成本</v>
      </c>
      <c r="K5378" s="345">
        <f ca="1" t="shared" si="849"/>
        <v>0</v>
      </c>
      <c r="L5378" s="345">
        <f ca="1" t="shared" si="850"/>
        <v>2776</v>
      </c>
      <c r="M5378" s="345">
        <f ca="1" t="shared" si="851"/>
        <v>5009.6399999999</v>
      </c>
      <c r="N5378" s="345">
        <f ca="1" t="shared" si="852"/>
        <v>0</v>
      </c>
    </row>
    <row r="5379" ht="14.25" hidden="1" spans="1:14">
      <c r="A5379" s="334">
        <f>档案!A5378</f>
        <v>0</v>
      </c>
      <c r="B5379" s="334">
        <f ca="1" t="shared" ref="B5379:B5442" si="855">COUNTA(INDIRECT("'"&amp;A5379&amp;"'!a:a"))</f>
        <v>1</v>
      </c>
      <c r="D5379" s="334">
        <f ca="1" t="shared" si="853"/>
        <v>31</v>
      </c>
      <c r="E5379" s="327">
        <f ca="1" t="shared" si="854"/>
        <v>183</v>
      </c>
      <c r="F5379" s="327" t="str">
        <f ca="1">VLOOKUP(D5379,档案!A:C,3,FALSE)</f>
        <v>湖北开明</v>
      </c>
      <c r="G5379" s="338" t="str">
        <f ca="1">VLOOKUP(D5379,档案!A:B,2,FALSE)</f>
        <v>中国银行鄂州分行0592794</v>
      </c>
      <c r="H5379" s="328">
        <f ca="1" t="shared" ref="H5379:H5442" si="856">INDEX(INDIRECT("'"&amp;$D5379&amp;"'!A:g"),$E5379,COLUMN()-7)</f>
        <v>45807</v>
      </c>
      <c r="I5379" s="344" t="str">
        <f ca="1" t="shared" ref="I5379:I5442" si="857">INDEX(INDIRECT("'"&amp;$D5379&amp;"'!A:g"),$E5379,COLUMN()-7)</f>
        <v>手续费</v>
      </c>
      <c r="J5379" s="344" t="str">
        <f ca="1" t="shared" ref="J5379:J5442" si="858">INDEX(INDIRECT("'"&amp;$D5379&amp;"'!A:g"),$E5379,COLUMN()-7)</f>
        <v>付日常费用</v>
      </c>
      <c r="K5379" s="345">
        <f ca="1" t="shared" ref="K5379:K5442" si="859">INDEX(INDIRECT("'"&amp;$D5379&amp;"'!A:g"),$E5379,COLUMN()-7)</f>
        <v>0</v>
      </c>
      <c r="L5379" s="345">
        <f ca="1" t="shared" ref="L5379:L5442" si="860">INDEX(INDIRECT("'"&amp;$D5379&amp;"'!A:g"),$E5379,COLUMN()-7)</f>
        <v>1.8</v>
      </c>
      <c r="M5379" s="345">
        <f ca="1" t="shared" ref="M5379:M5442" si="861">INDEX(INDIRECT("'"&amp;$D5379&amp;"'!A:g"),$E5379,COLUMN()-7)</f>
        <v>5007.8399999999</v>
      </c>
      <c r="N5379" s="345">
        <f ca="1" t="shared" ref="N5379:N5442" si="862">INDEX(INDIRECT("'"&amp;$D5379&amp;"'!A:g"),$E5379,COLUMN()-7)</f>
        <v>0</v>
      </c>
    </row>
    <row r="5380" ht="14.25" hidden="1" spans="1:14">
      <c r="A5380" s="334">
        <f>档案!A5379</f>
        <v>0</v>
      </c>
      <c r="B5380" s="334">
        <f ca="1" t="shared" si="855"/>
        <v>1</v>
      </c>
      <c r="D5380" s="334">
        <f ca="1" t="shared" ref="D5380:D5443" si="863">IF(E5379&gt;=VLOOKUP(D5379,A:B,2,FALSE),D5379+1,D5379)</f>
        <v>31</v>
      </c>
      <c r="E5380" s="327">
        <f ca="1" t="shared" ref="E5380:E5443" si="864">IF(E5379&gt;=VLOOKUP(D5379,A:B,2,FALSE),3,E5379+1)</f>
        <v>184</v>
      </c>
      <c r="F5380" s="327" t="str">
        <f ca="1">VLOOKUP(D5380,档案!A:C,3,FALSE)</f>
        <v>湖北开明</v>
      </c>
      <c r="G5380" s="338" t="str">
        <f ca="1">VLOOKUP(D5380,档案!A:B,2,FALSE)</f>
        <v>中国银行鄂州分行0592794</v>
      </c>
      <c r="H5380" s="328">
        <f ca="1" t="shared" si="856"/>
        <v>45807</v>
      </c>
      <c r="I5380" s="344" t="str">
        <f ca="1" t="shared" si="857"/>
        <v>手续费</v>
      </c>
      <c r="J5380" s="344" t="str">
        <f ca="1" t="shared" si="858"/>
        <v>付日常费用</v>
      </c>
      <c r="K5380" s="345">
        <f ca="1" t="shared" si="859"/>
        <v>0</v>
      </c>
      <c r="L5380" s="345">
        <f ca="1" t="shared" si="860"/>
        <v>4.5</v>
      </c>
      <c r="M5380" s="345">
        <f ca="1" t="shared" si="861"/>
        <v>5003.3399999999</v>
      </c>
      <c r="N5380" s="345">
        <f ca="1" t="shared" si="862"/>
        <v>0</v>
      </c>
    </row>
    <row r="5381" ht="14.25" hidden="1" spans="1:14">
      <c r="A5381" s="334">
        <f>档案!A5380</f>
        <v>0</v>
      </c>
      <c r="B5381" s="334">
        <f ca="1" t="shared" si="855"/>
        <v>1</v>
      </c>
      <c r="D5381" s="334">
        <f ca="1" t="shared" si="863"/>
        <v>31</v>
      </c>
      <c r="E5381" s="327">
        <f ca="1" t="shared" si="864"/>
        <v>185</v>
      </c>
      <c r="F5381" s="327" t="str">
        <f ca="1">VLOOKUP(D5381,档案!A:C,3,FALSE)</f>
        <v>湖北开明</v>
      </c>
      <c r="G5381" s="338" t="str">
        <f ca="1">VLOOKUP(D5381,档案!A:B,2,FALSE)</f>
        <v>中国银行鄂州分行0592794</v>
      </c>
      <c r="H5381" s="328">
        <f ca="1" t="shared" si="856"/>
        <v>45807</v>
      </c>
      <c r="I5381" s="344" t="str">
        <f ca="1" t="shared" si="857"/>
        <v>手续费</v>
      </c>
      <c r="J5381" s="344" t="str">
        <f ca="1" t="shared" si="858"/>
        <v>付日常费用</v>
      </c>
      <c r="K5381" s="345">
        <f ca="1" t="shared" si="859"/>
        <v>0</v>
      </c>
      <c r="L5381" s="345">
        <f ca="1" t="shared" si="860"/>
        <v>4.5</v>
      </c>
      <c r="M5381" s="345">
        <f ca="1" t="shared" si="861"/>
        <v>4998.8399999999</v>
      </c>
      <c r="N5381" s="345">
        <f ca="1" t="shared" si="862"/>
        <v>0</v>
      </c>
    </row>
    <row r="5382" ht="14.25" hidden="1" spans="1:14">
      <c r="A5382" s="334">
        <f>档案!A5381</f>
        <v>0</v>
      </c>
      <c r="B5382" s="334">
        <f ca="1" t="shared" si="855"/>
        <v>1</v>
      </c>
      <c r="D5382" s="334">
        <f ca="1" t="shared" si="863"/>
        <v>31</v>
      </c>
      <c r="E5382" s="327">
        <f ca="1" t="shared" si="864"/>
        <v>186</v>
      </c>
      <c r="F5382" s="327" t="str">
        <f ca="1">VLOOKUP(D5382,档案!A:C,3,FALSE)</f>
        <v>湖北开明</v>
      </c>
      <c r="G5382" s="338" t="str">
        <f ca="1">VLOOKUP(D5382,档案!A:B,2,FALSE)</f>
        <v>中国银行鄂州分行0592794</v>
      </c>
      <c r="H5382" s="328">
        <f ca="1" t="shared" si="856"/>
        <v>45811</v>
      </c>
      <c r="I5382" s="344" t="str">
        <f ca="1" t="shared" si="857"/>
        <v>收到湖北工行西山转款</v>
      </c>
      <c r="J5382" s="344" t="str">
        <f ca="1" t="shared" si="858"/>
        <v>他行转入或存现</v>
      </c>
      <c r="K5382" s="345">
        <f ca="1" t="shared" si="859"/>
        <v>82000</v>
      </c>
      <c r="L5382" s="345">
        <f ca="1" t="shared" si="860"/>
        <v>0</v>
      </c>
      <c r="M5382" s="345">
        <f ca="1" t="shared" si="861"/>
        <v>86998.8399999999</v>
      </c>
      <c r="N5382" s="345">
        <f ca="1" t="shared" si="862"/>
        <v>0</v>
      </c>
    </row>
    <row r="5383" ht="14.25" hidden="1" spans="1:14">
      <c r="A5383" s="334">
        <f>档案!A5382</f>
        <v>0</v>
      </c>
      <c r="B5383" s="334">
        <f ca="1" t="shared" si="855"/>
        <v>1</v>
      </c>
      <c r="D5383" s="334">
        <f ca="1" t="shared" si="863"/>
        <v>31</v>
      </c>
      <c r="E5383" s="327">
        <f ca="1" t="shared" si="864"/>
        <v>187</v>
      </c>
      <c r="F5383" s="327" t="str">
        <f ca="1">VLOOKUP(D5383,档案!A:C,3,FALSE)</f>
        <v>湖北开明</v>
      </c>
      <c r="G5383" s="338" t="str">
        <f ca="1">VLOOKUP(D5383,档案!A:B,2,FALSE)</f>
        <v>中国银行鄂州分行0592794</v>
      </c>
      <c r="H5383" s="328">
        <f ca="1" t="shared" si="856"/>
        <v>45811</v>
      </c>
      <c r="I5383" s="344" t="str">
        <f ca="1" t="shared" si="857"/>
        <v>生产部李权智用款内蒙古宜化项目外协人员陈旺元、徐新才工资--个人</v>
      </c>
      <c r="J5383" s="344" t="str">
        <f ca="1" t="shared" si="858"/>
        <v>项目成本</v>
      </c>
      <c r="K5383" s="345">
        <f ca="1" t="shared" si="859"/>
        <v>0</v>
      </c>
      <c r="L5383" s="345">
        <f ca="1" t="shared" si="860"/>
        <v>32794.5</v>
      </c>
      <c r="M5383" s="345">
        <f ca="1" t="shared" si="861"/>
        <v>54204.3399999999</v>
      </c>
      <c r="N5383" s="345">
        <f ca="1" t="shared" si="862"/>
        <v>0</v>
      </c>
    </row>
    <row r="5384" ht="14.25" hidden="1" spans="1:14">
      <c r="A5384" s="334">
        <f>档案!A5383</f>
        <v>0</v>
      </c>
      <c r="B5384" s="334">
        <f ca="1" t="shared" si="855"/>
        <v>1</v>
      </c>
      <c r="D5384" s="334">
        <f ca="1" t="shared" si="863"/>
        <v>31</v>
      </c>
      <c r="E5384" s="327">
        <f ca="1" t="shared" si="864"/>
        <v>188</v>
      </c>
      <c r="F5384" s="327" t="str">
        <f ca="1">VLOOKUP(D5384,档案!A:C,3,FALSE)</f>
        <v>湖北开明</v>
      </c>
      <c r="G5384" s="338" t="str">
        <f ca="1">VLOOKUP(D5384,档案!A:B,2,FALSE)</f>
        <v>中国银行鄂州分行0592794</v>
      </c>
      <c r="H5384" s="328">
        <f ca="1" t="shared" si="856"/>
        <v>45811</v>
      </c>
      <c r="I5384" s="344" t="str">
        <f ca="1" t="shared" si="857"/>
        <v>生产部李权智用款日照钢铁炼铁厂新1#2#高炉同停外网煤气管道检修项目外协人员王春红工资及安全罚款（7166+20571=27737，付2万，余7737未付）--个人</v>
      </c>
      <c r="J5384" s="344" t="str">
        <f ca="1" t="shared" si="858"/>
        <v>项目成本</v>
      </c>
      <c r="K5384" s="345">
        <f ca="1" t="shared" si="859"/>
        <v>0</v>
      </c>
      <c r="L5384" s="345">
        <f ca="1" t="shared" si="860"/>
        <v>20000</v>
      </c>
      <c r="M5384" s="345">
        <f ca="1" t="shared" si="861"/>
        <v>34204.3399999999</v>
      </c>
      <c r="N5384" s="345">
        <f ca="1" t="shared" si="862"/>
        <v>0</v>
      </c>
    </row>
    <row r="5385" ht="14.25" hidden="1" spans="1:14">
      <c r="A5385" s="334">
        <f>档案!A5384</f>
        <v>0</v>
      </c>
      <c r="B5385" s="334">
        <f ca="1" t="shared" si="855"/>
        <v>1</v>
      </c>
      <c r="D5385" s="334">
        <f ca="1" t="shared" si="863"/>
        <v>31</v>
      </c>
      <c r="E5385" s="327">
        <f ca="1" t="shared" si="864"/>
        <v>189</v>
      </c>
      <c r="F5385" s="327" t="str">
        <f ca="1">VLOOKUP(D5385,档案!A:C,3,FALSE)</f>
        <v>湖北开明</v>
      </c>
      <c r="G5385" s="338" t="str">
        <f ca="1">VLOOKUP(D5385,档案!A:B,2,FALSE)</f>
        <v>中国银行鄂州分行0592794</v>
      </c>
      <c r="H5385" s="328">
        <f ca="1" t="shared" si="856"/>
        <v>45811</v>
      </c>
      <c r="I5385" s="344" t="str">
        <f ca="1" t="shared" si="857"/>
        <v>生产部李权智用款日照钢铁炼铁厂新1#2#高炉同停外网煤气管道检修项目工程外包费付迁安市承建建筑劳务分包有限公司--公司</v>
      </c>
      <c r="J5385" s="344" t="str">
        <f ca="1" t="shared" si="858"/>
        <v>项目成本</v>
      </c>
      <c r="K5385" s="345">
        <f ca="1" t="shared" si="859"/>
        <v>0</v>
      </c>
      <c r="L5385" s="345">
        <f ca="1" t="shared" si="860"/>
        <v>19800</v>
      </c>
      <c r="M5385" s="345">
        <f ca="1" t="shared" si="861"/>
        <v>14404.3399999999</v>
      </c>
      <c r="N5385" s="345">
        <f ca="1" t="shared" si="862"/>
        <v>0</v>
      </c>
    </row>
    <row r="5386" ht="14.25" hidden="1" spans="1:14">
      <c r="A5386" s="334">
        <f>档案!A5385</f>
        <v>0</v>
      </c>
      <c r="B5386" s="334">
        <f ca="1" t="shared" si="855"/>
        <v>1</v>
      </c>
      <c r="D5386" s="334">
        <f ca="1" t="shared" si="863"/>
        <v>31</v>
      </c>
      <c r="E5386" s="327">
        <f ca="1" t="shared" si="864"/>
        <v>190</v>
      </c>
      <c r="F5386" s="327" t="str">
        <f ca="1">VLOOKUP(D5386,档案!A:C,3,FALSE)</f>
        <v>湖北开明</v>
      </c>
      <c r="G5386" s="338" t="str">
        <f ca="1">VLOOKUP(D5386,档案!A:B,2,FALSE)</f>
        <v>中国银行鄂州分行0592794</v>
      </c>
      <c r="H5386" s="328">
        <f ca="1" t="shared" si="856"/>
        <v>45811</v>
      </c>
      <c r="I5386" s="344" t="str">
        <f ca="1" t="shared" si="857"/>
        <v>生产部李权智用款日照钢铁炼铁厂新1#2#高炉同停外网煤气管道检修项目人员交通费付迁安市承建建筑劳务分包有限公司--公司</v>
      </c>
      <c r="J5386" s="344" t="str">
        <f ca="1" t="shared" si="858"/>
        <v>项目成本</v>
      </c>
      <c r="K5386" s="345">
        <f ca="1" t="shared" si="859"/>
        <v>0</v>
      </c>
      <c r="L5386" s="345">
        <f ca="1" t="shared" si="860"/>
        <v>9500</v>
      </c>
      <c r="M5386" s="345">
        <f ca="1" t="shared" si="861"/>
        <v>4904.33999999989</v>
      </c>
      <c r="N5386" s="345">
        <f ca="1" t="shared" si="862"/>
        <v>0</v>
      </c>
    </row>
    <row r="5387" ht="14.25" hidden="1" spans="1:14">
      <c r="A5387" s="334">
        <f>档案!A5386</f>
        <v>0</v>
      </c>
      <c r="B5387" s="334">
        <f ca="1" t="shared" si="855"/>
        <v>1</v>
      </c>
      <c r="D5387" s="334">
        <f ca="1" t="shared" si="863"/>
        <v>31</v>
      </c>
      <c r="E5387" s="327">
        <f ca="1" t="shared" si="864"/>
        <v>191</v>
      </c>
      <c r="F5387" s="327" t="str">
        <f ca="1">VLOOKUP(D5387,档案!A:C,3,FALSE)</f>
        <v>湖北开明</v>
      </c>
      <c r="G5387" s="338" t="str">
        <f ca="1">VLOOKUP(D5387,档案!A:B,2,FALSE)</f>
        <v>中国银行鄂州分行0592794</v>
      </c>
      <c r="H5387" s="328">
        <f ca="1" t="shared" si="856"/>
        <v>45811</v>
      </c>
      <c r="I5387" s="344" t="str">
        <f ca="1" t="shared" si="857"/>
        <v>手续费</v>
      </c>
      <c r="J5387" s="344" t="str">
        <f ca="1" t="shared" si="858"/>
        <v>付日常费用</v>
      </c>
      <c r="K5387" s="345">
        <f ca="1" t="shared" si="859"/>
        <v>0</v>
      </c>
      <c r="L5387" s="345">
        <f ca="1" t="shared" si="860"/>
        <v>1.8</v>
      </c>
      <c r="M5387" s="345">
        <f ca="1" t="shared" si="861"/>
        <v>4902.53999999989</v>
      </c>
      <c r="N5387" s="345">
        <f ca="1" t="shared" si="862"/>
        <v>0</v>
      </c>
    </row>
    <row r="5388" ht="14.25" hidden="1" spans="1:14">
      <c r="A5388" s="334">
        <f>档案!A5387</f>
        <v>0</v>
      </c>
      <c r="B5388" s="334">
        <f ca="1" t="shared" si="855"/>
        <v>1</v>
      </c>
      <c r="D5388" s="334">
        <f ca="1" t="shared" si="863"/>
        <v>31</v>
      </c>
      <c r="E5388" s="327">
        <f ca="1" t="shared" si="864"/>
        <v>192</v>
      </c>
      <c r="F5388" s="327" t="str">
        <f ca="1">VLOOKUP(D5388,档案!A:C,3,FALSE)</f>
        <v>湖北开明</v>
      </c>
      <c r="G5388" s="338" t="str">
        <f ca="1">VLOOKUP(D5388,档案!A:B,2,FALSE)</f>
        <v>中国银行鄂州分行0592794</v>
      </c>
      <c r="H5388" s="328">
        <f ca="1" t="shared" si="856"/>
        <v>45811</v>
      </c>
      <c r="I5388" s="344" t="str">
        <f ca="1" t="shared" si="857"/>
        <v>手续费</v>
      </c>
      <c r="J5388" s="344" t="str">
        <f ca="1" t="shared" si="858"/>
        <v>付日常费用</v>
      </c>
      <c r="K5388" s="345">
        <f ca="1" t="shared" si="859"/>
        <v>0</v>
      </c>
      <c r="L5388" s="345">
        <f ca="1" t="shared" si="860"/>
        <v>1.8</v>
      </c>
      <c r="M5388" s="345">
        <f ca="1" t="shared" si="861"/>
        <v>4900.73999999989</v>
      </c>
      <c r="N5388" s="345">
        <f ca="1" t="shared" si="862"/>
        <v>0</v>
      </c>
    </row>
    <row r="5389" ht="14.25" hidden="1" spans="1:14">
      <c r="A5389" s="334">
        <f>档案!A5388</f>
        <v>0</v>
      </c>
      <c r="B5389" s="334">
        <f ca="1" t="shared" si="855"/>
        <v>1</v>
      </c>
      <c r="D5389" s="334">
        <f ca="1" t="shared" si="863"/>
        <v>31</v>
      </c>
      <c r="E5389" s="327">
        <f ca="1" t="shared" si="864"/>
        <v>193</v>
      </c>
      <c r="F5389" s="327" t="str">
        <f ca="1">VLOOKUP(D5389,档案!A:C,3,FALSE)</f>
        <v>湖北开明</v>
      </c>
      <c r="G5389" s="338" t="str">
        <f ca="1">VLOOKUP(D5389,档案!A:B,2,FALSE)</f>
        <v>中国银行鄂州分行0592794</v>
      </c>
      <c r="H5389" s="328">
        <f ca="1" t="shared" si="856"/>
        <v>45811</v>
      </c>
      <c r="I5389" s="344" t="str">
        <f ca="1" t="shared" si="857"/>
        <v>手续费</v>
      </c>
      <c r="J5389" s="344" t="str">
        <f ca="1" t="shared" si="858"/>
        <v>付日常费用</v>
      </c>
      <c r="K5389" s="345">
        <f ca="1" t="shared" si="859"/>
        <v>0</v>
      </c>
      <c r="L5389" s="345">
        <f ca="1" t="shared" si="860"/>
        <v>9</v>
      </c>
      <c r="M5389" s="345">
        <f ca="1" t="shared" si="861"/>
        <v>4891.73999999989</v>
      </c>
      <c r="N5389" s="345">
        <f ca="1" t="shared" si="862"/>
        <v>0</v>
      </c>
    </row>
    <row r="5390" ht="14.25" hidden="1" spans="1:14">
      <c r="A5390" s="334">
        <f>档案!A5389</f>
        <v>0</v>
      </c>
      <c r="B5390" s="334">
        <f ca="1" t="shared" si="855"/>
        <v>1</v>
      </c>
      <c r="D5390" s="334">
        <f ca="1" t="shared" si="863"/>
        <v>31</v>
      </c>
      <c r="E5390" s="327">
        <f ca="1" t="shared" si="864"/>
        <v>194</v>
      </c>
      <c r="F5390" s="327" t="str">
        <f ca="1">VLOOKUP(D5390,档案!A:C,3,FALSE)</f>
        <v>湖北开明</v>
      </c>
      <c r="G5390" s="338" t="str">
        <f ca="1">VLOOKUP(D5390,档案!A:B,2,FALSE)</f>
        <v>中国银行鄂州分行0592794</v>
      </c>
      <c r="H5390" s="328">
        <f ca="1" t="shared" si="856"/>
        <v>45811</v>
      </c>
      <c r="I5390" s="344" t="str">
        <f ca="1" t="shared" si="857"/>
        <v>手续费</v>
      </c>
      <c r="J5390" s="344" t="str">
        <f ca="1" t="shared" si="858"/>
        <v>付日常费用</v>
      </c>
      <c r="K5390" s="345">
        <f ca="1" t="shared" si="859"/>
        <v>0</v>
      </c>
      <c r="L5390" s="345">
        <f ca="1" t="shared" si="860"/>
        <v>9</v>
      </c>
      <c r="M5390" s="345">
        <f ca="1" t="shared" si="861"/>
        <v>4882.73999999989</v>
      </c>
      <c r="N5390" s="345">
        <f ca="1" t="shared" si="862"/>
        <v>0</v>
      </c>
    </row>
    <row r="5391" ht="14.25" hidden="1" spans="1:14">
      <c r="A5391" s="334">
        <f>档案!A5390</f>
        <v>0</v>
      </c>
      <c r="B5391" s="334">
        <f ca="1" t="shared" si="855"/>
        <v>1</v>
      </c>
      <c r="D5391" s="334">
        <f ca="1" t="shared" si="863"/>
        <v>31</v>
      </c>
      <c r="E5391" s="327">
        <f ca="1" t="shared" si="864"/>
        <v>195</v>
      </c>
      <c r="F5391" s="327" t="str">
        <f ca="1">VLOOKUP(D5391,档案!A:C,3,FALSE)</f>
        <v>湖北开明</v>
      </c>
      <c r="G5391" s="338" t="str">
        <f ca="1">VLOOKUP(D5391,档案!A:B,2,FALSE)</f>
        <v>中国银行鄂州分行0592794</v>
      </c>
      <c r="H5391" s="328">
        <f ca="1" t="shared" si="856"/>
        <v>45811</v>
      </c>
      <c r="I5391" s="344" t="str">
        <f ca="1" t="shared" si="857"/>
        <v>手续费</v>
      </c>
      <c r="J5391" s="344" t="str">
        <f ca="1" t="shared" si="858"/>
        <v>付日常费用</v>
      </c>
      <c r="K5391" s="345">
        <f ca="1" t="shared" si="859"/>
        <v>0</v>
      </c>
      <c r="L5391" s="345">
        <f ca="1" t="shared" si="860"/>
        <v>4.5</v>
      </c>
      <c r="M5391" s="345">
        <f ca="1" t="shared" si="861"/>
        <v>4878.23999999989</v>
      </c>
      <c r="N5391" s="345">
        <f ca="1" t="shared" si="862"/>
        <v>0</v>
      </c>
    </row>
    <row r="5392" ht="14.25" hidden="1" spans="1:14">
      <c r="A5392" s="334">
        <f>档案!A5391</f>
        <v>0</v>
      </c>
      <c r="B5392" s="334">
        <f ca="1" t="shared" si="855"/>
        <v>1</v>
      </c>
      <c r="D5392" s="334">
        <f ca="1" t="shared" si="863"/>
        <v>31</v>
      </c>
      <c r="E5392" s="327">
        <f ca="1" t="shared" si="864"/>
        <v>196</v>
      </c>
      <c r="F5392" s="327" t="str">
        <f ca="1">VLOOKUP(D5392,档案!A:C,3,FALSE)</f>
        <v>湖北开明</v>
      </c>
      <c r="G5392" s="338" t="str">
        <f ca="1">VLOOKUP(D5392,档案!A:B,2,FALSE)</f>
        <v>中国银行鄂州分行0592794</v>
      </c>
      <c r="H5392" s="328">
        <f ca="1" t="shared" si="856"/>
        <v>45812</v>
      </c>
      <c r="I5392" s="344" t="str">
        <f ca="1" t="shared" si="857"/>
        <v>收到武汉华夏转款</v>
      </c>
      <c r="J5392" s="344" t="str">
        <f ca="1" t="shared" si="858"/>
        <v>他行转入或存现</v>
      </c>
      <c r="K5392" s="345">
        <f ca="1" t="shared" si="859"/>
        <v>500000</v>
      </c>
      <c r="L5392" s="345">
        <f ca="1" t="shared" si="860"/>
        <v>0</v>
      </c>
      <c r="M5392" s="345">
        <f ca="1" t="shared" si="861"/>
        <v>504878.24</v>
      </c>
      <c r="N5392" s="345">
        <f ca="1" t="shared" si="862"/>
        <v>0</v>
      </c>
    </row>
    <row r="5393" ht="14.25" hidden="1" spans="1:14">
      <c r="A5393" s="334">
        <f>档案!A5392</f>
        <v>0</v>
      </c>
      <c r="B5393" s="334">
        <f ca="1" t="shared" si="855"/>
        <v>1</v>
      </c>
      <c r="D5393" s="334">
        <f ca="1" t="shared" si="863"/>
        <v>31</v>
      </c>
      <c r="E5393" s="327">
        <f ca="1" t="shared" si="864"/>
        <v>197</v>
      </c>
      <c r="F5393" s="327" t="str">
        <f ca="1">VLOOKUP(D5393,档案!A:C,3,FALSE)</f>
        <v>湖北开明</v>
      </c>
      <c r="G5393" s="338" t="str">
        <f ca="1">VLOOKUP(D5393,档案!A:B,2,FALSE)</f>
        <v>中国银行鄂州分行0592794</v>
      </c>
      <c r="H5393" s="328">
        <f ca="1" t="shared" si="856"/>
        <v>45812</v>
      </c>
      <c r="I5393" s="344" t="str">
        <f ca="1" t="shared" si="857"/>
        <v>生产部余永昕报销测窑设备日照钢铁发柳州钢铁物流费--个人</v>
      </c>
      <c r="J5393" s="344" t="str">
        <f ca="1" t="shared" si="858"/>
        <v>项目成本</v>
      </c>
      <c r="K5393" s="345">
        <f ca="1" t="shared" si="859"/>
        <v>0</v>
      </c>
      <c r="L5393" s="345">
        <f ca="1" t="shared" si="860"/>
        <v>470</v>
      </c>
      <c r="M5393" s="345">
        <f ca="1" t="shared" si="861"/>
        <v>504408.24</v>
      </c>
      <c r="N5393" s="345">
        <f ca="1" t="shared" si="862"/>
        <v>0</v>
      </c>
    </row>
    <row r="5394" ht="14.25" hidden="1" spans="1:14">
      <c r="A5394" s="334">
        <f>档案!A5393</f>
        <v>0</v>
      </c>
      <c r="B5394" s="334">
        <f ca="1" t="shared" si="855"/>
        <v>1</v>
      </c>
      <c r="D5394" s="334">
        <f ca="1" t="shared" si="863"/>
        <v>31</v>
      </c>
      <c r="E5394" s="327">
        <f ca="1" t="shared" si="864"/>
        <v>198</v>
      </c>
      <c r="F5394" s="327" t="str">
        <f ca="1">VLOOKUP(D5394,档案!A:C,3,FALSE)</f>
        <v>湖北开明</v>
      </c>
      <c r="G5394" s="338" t="str">
        <f ca="1">VLOOKUP(D5394,档案!A:B,2,FALSE)</f>
        <v>中国银行鄂州分行0592794</v>
      </c>
      <c r="H5394" s="328">
        <f ca="1" t="shared" si="856"/>
        <v>45812</v>
      </c>
      <c r="I5394" s="344" t="str">
        <f ca="1" t="shared" si="857"/>
        <v>生产部马全花报销江苏唐电人员来德令哈办理农民工账户开户手续期间住宿费（4月26日及4月27日）--个人</v>
      </c>
      <c r="J5394" s="344" t="str">
        <f ca="1" t="shared" si="858"/>
        <v>项目成本</v>
      </c>
      <c r="K5394" s="345">
        <f ca="1" t="shared" si="859"/>
        <v>0</v>
      </c>
      <c r="L5394" s="345">
        <f ca="1" t="shared" si="860"/>
        <v>236</v>
      </c>
      <c r="M5394" s="345">
        <f ca="1" t="shared" si="861"/>
        <v>504172.24</v>
      </c>
      <c r="N5394" s="345">
        <f ca="1" t="shared" si="862"/>
        <v>0</v>
      </c>
    </row>
    <row r="5395" ht="14.25" hidden="1" spans="1:14">
      <c r="A5395" s="334">
        <f>档案!A5394</f>
        <v>0</v>
      </c>
      <c r="B5395" s="334">
        <f ca="1" t="shared" si="855"/>
        <v>1</v>
      </c>
      <c r="D5395" s="334">
        <f ca="1" t="shared" si="863"/>
        <v>31</v>
      </c>
      <c r="E5395" s="327">
        <f ca="1" t="shared" si="864"/>
        <v>199</v>
      </c>
      <c r="F5395" s="327" t="str">
        <f ca="1">VLOOKUP(D5395,档案!A:C,3,FALSE)</f>
        <v>湖北开明</v>
      </c>
      <c r="G5395" s="338" t="str">
        <f ca="1">VLOOKUP(D5395,档案!A:B,2,FALSE)</f>
        <v>中国银行鄂州分行0592794</v>
      </c>
      <c r="H5395" s="328">
        <f ca="1" t="shared" si="856"/>
        <v>45812</v>
      </c>
      <c r="I5395" s="344" t="str">
        <f ca="1" t="shared" si="857"/>
        <v>生产部余永昕报销测窑工具山西铝业发玉山万年青物流费--个人</v>
      </c>
      <c r="J5395" s="344" t="str">
        <f ca="1" t="shared" si="858"/>
        <v>项目成本</v>
      </c>
      <c r="K5395" s="345">
        <f ca="1" t="shared" si="859"/>
        <v>0</v>
      </c>
      <c r="L5395" s="345">
        <f ca="1" t="shared" si="860"/>
        <v>530.1</v>
      </c>
      <c r="M5395" s="345">
        <f ca="1" t="shared" si="861"/>
        <v>503642.14</v>
      </c>
      <c r="N5395" s="345">
        <f ca="1" t="shared" si="862"/>
        <v>0</v>
      </c>
    </row>
    <row r="5396" ht="14.25" hidden="1" spans="1:14">
      <c r="A5396" s="334">
        <f>档案!A5395</f>
        <v>0</v>
      </c>
      <c r="B5396" s="334">
        <f ca="1" t="shared" si="855"/>
        <v>1</v>
      </c>
      <c r="D5396" s="334">
        <f ca="1" t="shared" si="863"/>
        <v>31</v>
      </c>
      <c r="E5396" s="327">
        <f ca="1" t="shared" si="864"/>
        <v>200</v>
      </c>
      <c r="F5396" s="327" t="str">
        <f ca="1">VLOOKUP(D5396,档案!A:C,3,FALSE)</f>
        <v>湖北开明</v>
      </c>
      <c r="G5396" s="338" t="str">
        <f ca="1">VLOOKUP(D5396,档案!A:B,2,FALSE)</f>
        <v>中国银行鄂州分行0592794</v>
      </c>
      <c r="H5396" s="328">
        <f ca="1" t="shared" si="856"/>
        <v>45812</v>
      </c>
      <c r="I5396" s="344" t="str">
        <f ca="1" t="shared" si="857"/>
        <v>生产部余永昕报销测窑工具江苏永钢发日照钢铁检测二期2#窑物流费--个人</v>
      </c>
      <c r="J5396" s="344" t="str">
        <f ca="1" t="shared" si="858"/>
        <v>项目成本</v>
      </c>
      <c r="K5396" s="345">
        <f ca="1" t="shared" si="859"/>
        <v>0</v>
      </c>
      <c r="L5396" s="345">
        <f ca="1" t="shared" si="860"/>
        <v>313</v>
      </c>
      <c r="M5396" s="345">
        <f ca="1" t="shared" si="861"/>
        <v>503329.14</v>
      </c>
      <c r="N5396" s="345">
        <f ca="1" t="shared" si="862"/>
        <v>0</v>
      </c>
    </row>
    <row r="5397" ht="14.25" hidden="1" spans="1:14">
      <c r="A5397" s="334">
        <f>档案!A5396</f>
        <v>0</v>
      </c>
      <c r="B5397" s="334">
        <f ca="1" t="shared" si="855"/>
        <v>1</v>
      </c>
      <c r="D5397" s="334">
        <f ca="1" t="shared" si="863"/>
        <v>31</v>
      </c>
      <c r="E5397" s="327">
        <f ca="1" t="shared" si="864"/>
        <v>201</v>
      </c>
      <c r="F5397" s="327" t="str">
        <f ca="1">VLOOKUP(D5397,档案!A:C,3,FALSE)</f>
        <v>湖北开明</v>
      </c>
      <c r="G5397" s="338" t="str">
        <f ca="1">VLOOKUP(D5397,档案!A:B,2,FALSE)</f>
        <v>中国银行鄂州分行0592794</v>
      </c>
      <c r="H5397" s="328">
        <f ca="1" t="shared" si="856"/>
        <v>45812</v>
      </c>
      <c r="I5397" s="344" t="str">
        <f ca="1" t="shared" si="857"/>
        <v>生产部程时勇报销日照钢铁5.17-5.18交通费--个人</v>
      </c>
      <c r="J5397" s="344" t="str">
        <f ca="1" t="shared" si="858"/>
        <v>项目成本</v>
      </c>
      <c r="K5397" s="345">
        <f ca="1" t="shared" si="859"/>
        <v>0</v>
      </c>
      <c r="L5397" s="345">
        <f ca="1" t="shared" si="860"/>
        <v>247</v>
      </c>
      <c r="M5397" s="345">
        <f ca="1" t="shared" si="861"/>
        <v>503082.14</v>
      </c>
      <c r="N5397" s="345">
        <f ca="1" t="shared" si="862"/>
        <v>0</v>
      </c>
    </row>
    <row r="5398" ht="14.25" hidden="1" spans="1:14">
      <c r="A5398" s="334">
        <f>档案!A5397</f>
        <v>0</v>
      </c>
      <c r="B5398" s="334">
        <f ca="1" t="shared" si="855"/>
        <v>1</v>
      </c>
      <c r="D5398" s="334">
        <f ca="1" t="shared" si="863"/>
        <v>31</v>
      </c>
      <c r="E5398" s="327">
        <f ca="1" t="shared" si="864"/>
        <v>202</v>
      </c>
      <c r="F5398" s="327" t="str">
        <f ca="1">VLOOKUP(D5398,档案!A:C,3,FALSE)</f>
        <v>湖北开明</v>
      </c>
      <c r="G5398" s="338" t="str">
        <f ca="1">VLOOKUP(D5398,档案!A:B,2,FALSE)</f>
        <v>中国银行鄂州分行0592794</v>
      </c>
      <c r="H5398" s="328">
        <f ca="1" t="shared" si="856"/>
        <v>45812</v>
      </c>
      <c r="I5398" s="344" t="str">
        <f ca="1" t="shared" si="857"/>
        <v>生产部程时勇报销东方希望5.16交通费--个人</v>
      </c>
      <c r="J5398" s="344" t="str">
        <f ca="1" t="shared" si="858"/>
        <v>项目成本</v>
      </c>
      <c r="K5398" s="345">
        <f ca="1" t="shared" si="859"/>
        <v>0</v>
      </c>
      <c r="L5398" s="345">
        <f ca="1" t="shared" si="860"/>
        <v>291.53</v>
      </c>
      <c r="M5398" s="345">
        <f ca="1" t="shared" si="861"/>
        <v>502790.61</v>
      </c>
      <c r="N5398" s="345">
        <f ca="1" t="shared" si="862"/>
        <v>0</v>
      </c>
    </row>
    <row r="5399" ht="14.25" hidden="1" spans="1:14">
      <c r="A5399" s="334">
        <f>档案!A5398</f>
        <v>0</v>
      </c>
      <c r="B5399" s="334">
        <f ca="1" t="shared" si="855"/>
        <v>1</v>
      </c>
      <c r="D5399" s="334">
        <f ca="1" t="shared" si="863"/>
        <v>31</v>
      </c>
      <c r="E5399" s="327">
        <f ca="1" t="shared" si="864"/>
        <v>203</v>
      </c>
      <c r="F5399" s="327" t="str">
        <f ca="1">VLOOKUP(D5399,档案!A:C,3,FALSE)</f>
        <v>湖北开明</v>
      </c>
      <c r="G5399" s="338" t="str">
        <f ca="1">VLOOKUP(D5399,档案!A:B,2,FALSE)</f>
        <v>中国银行鄂州分行0592794</v>
      </c>
      <c r="H5399" s="328">
        <f ca="1" t="shared" si="856"/>
        <v>45812</v>
      </c>
      <c r="I5399" s="344" t="str">
        <f ca="1" t="shared" si="857"/>
        <v>生产部饶凯报销曲阳金隅5.22交通费--个人</v>
      </c>
      <c r="J5399" s="344" t="str">
        <f ca="1" t="shared" si="858"/>
        <v>项目成本</v>
      </c>
      <c r="K5399" s="345">
        <f ca="1" t="shared" si="859"/>
        <v>0</v>
      </c>
      <c r="L5399" s="345">
        <f ca="1" t="shared" si="860"/>
        <v>347.5</v>
      </c>
      <c r="M5399" s="345">
        <f ca="1" t="shared" si="861"/>
        <v>502443.11</v>
      </c>
      <c r="N5399" s="345">
        <f ca="1" t="shared" si="862"/>
        <v>0</v>
      </c>
    </row>
    <row r="5400" ht="14.25" hidden="1" spans="1:14">
      <c r="A5400" s="334">
        <f>档案!A5399</f>
        <v>0</v>
      </c>
      <c r="B5400" s="334">
        <f ca="1" t="shared" si="855"/>
        <v>1</v>
      </c>
      <c r="D5400" s="334">
        <f ca="1" t="shared" si="863"/>
        <v>31</v>
      </c>
      <c r="E5400" s="327">
        <f ca="1" t="shared" si="864"/>
        <v>204</v>
      </c>
      <c r="F5400" s="327" t="str">
        <f ca="1">VLOOKUP(D5400,档案!A:C,3,FALSE)</f>
        <v>湖北开明</v>
      </c>
      <c r="G5400" s="338" t="str">
        <f ca="1">VLOOKUP(D5400,档案!A:B,2,FALSE)</f>
        <v>中国银行鄂州分行0592794</v>
      </c>
      <c r="H5400" s="328">
        <f ca="1" t="shared" si="856"/>
        <v>45812</v>
      </c>
      <c r="I5400" s="344" t="str">
        <f ca="1" t="shared" si="857"/>
        <v>生产部程时勇报销日照钢铁5.25-5.26交通费--个人</v>
      </c>
      <c r="J5400" s="344" t="str">
        <f ca="1" t="shared" si="858"/>
        <v>项目成本</v>
      </c>
      <c r="K5400" s="345">
        <f ca="1" t="shared" si="859"/>
        <v>0</v>
      </c>
      <c r="L5400" s="345">
        <f ca="1" t="shared" si="860"/>
        <v>238.5</v>
      </c>
      <c r="M5400" s="345">
        <f ca="1" t="shared" si="861"/>
        <v>502204.61</v>
      </c>
      <c r="N5400" s="345">
        <f ca="1" t="shared" si="862"/>
        <v>0</v>
      </c>
    </row>
    <row r="5401" ht="14.25" hidden="1" spans="1:14">
      <c r="A5401" s="334">
        <f>档案!A5400</f>
        <v>0</v>
      </c>
      <c r="B5401" s="334">
        <f ca="1" t="shared" si="855"/>
        <v>1</v>
      </c>
      <c r="D5401" s="334">
        <f ca="1" t="shared" si="863"/>
        <v>31</v>
      </c>
      <c r="E5401" s="327">
        <f ca="1" t="shared" si="864"/>
        <v>205</v>
      </c>
      <c r="F5401" s="327" t="str">
        <f ca="1">VLOOKUP(D5401,档案!A:C,3,FALSE)</f>
        <v>湖北开明</v>
      </c>
      <c r="G5401" s="338" t="str">
        <f ca="1">VLOOKUP(D5401,档案!A:B,2,FALSE)</f>
        <v>中国银行鄂州分行0592794</v>
      </c>
      <c r="H5401" s="328">
        <f ca="1" t="shared" si="856"/>
        <v>45812</v>
      </c>
      <c r="I5401" s="344" t="str">
        <f ca="1" t="shared" si="857"/>
        <v>生产部李晶报销日照钢铁车辆加防冻液和换电瓶维修费--个人</v>
      </c>
      <c r="J5401" s="344" t="str">
        <f ca="1" t="shared" si="858"/>
        <v>项目成本</v>
      </c>
      <c r="K5401" s="345">
        <f ca="1" t="shared" si="859"/>
        <v>0</v>
      </c>
      <c r="L5401" s="345">
        <f ca="1" t="shared" si="860"/>
        <v>545</v>
      </c>
      <c r="M5401" s="345">
        <f ca="1" t="shared" si="861"/>
        <v>501659.61</v>
      </c>
      <c r="N5401" s="345">
        <f ca="1" t="shared" si="862"/>
        <v>0</v>
      </c>
    </row>
    <row r="5402" ht="14.25" hidden="1" spans="1:14">
      <c r="A5402" s="334">
        <f>档案!A5401</f>
        <v>0</v>
      </c>
      <c r="B5402" s="334">
        <f ca="1" t="shared" si="855"/>
        <v>1</v>
      </c>
      <c r="D5402" s="334">
        <f ca="1" t="shared" si="863"/>
        <v>31</v>
      </c>
      <c r="E5402" s="327">
        <f ca="1" t="shared" si="864"/>
        <v>206</v>
      </c>
      <c r="F5402" s="327" t="str">
        <f ca="1">VLOOKUP(D5402,档案!A:C,3,FALSE)</f>
        <v>湖北开明</v>
      </c>
      <c r="G5402" s="338" t="str">
        <f ca="1">VLOOKUP(D5402,档案!A:B,2,FALSE)</f>
        <v>中国银行鄂州分行0592794</v>
      </c>
      <c r="H5402" s="328">
        <f ca="1" t="shared" si="856"/>
        <v>45812</v>
      </c>
      <c r="I5402" s="344" t="str">
        <f ca="1" t="shared" si="857"/>
        <v>手续费</v>
      </c>
      <c r="J5402" s="344" t="str">
        <f ca="1" t="shared" si="858"/>
        <v>付日常费用</v>
      </c>
      <c r="K5402" s="345">
        <f ca="1" t="shared" si="859"/>
        <v>0</v>
      </c>
      <c r="L5402" s="345">
        <f ca="1" t="shared" si="860"/>
        <v>1.8</v>
      </c>
      <c r="M5402" s="345">
        <f ca="1" t="shared" si="861"/>
        <v>501657.81</v>
      </c>
      <c r="N5402" s="345">
        <f ca="1" t="shared" si="862"/>
        <v>0</v>
      </c>
    </row>
    <row r="5403" ht="14.25" hidden="1" spans="1:14">
      <c r="A5403" s="334">
        <f>档案!A5402</f>
        <v>0</v>
      </c>
      <c r="B5403" s="334">
        <f ca="1" t="shared" si="855"/>
        <v>1</v>
      </c>
      <c r="D5403" s="334">
        <f ca="1" t="shared" si="863"/>
        <v>31</v>
      </c>
      <c r="E5403" s="327">
        <f ca="1" t="shared" si="864"/>
        <v>207</v>
      </c>
      <c r="F5403" s="327" t="str">
        <f ca="1">VLOOKUP(D5403,档案!A:C,3,FALSE)</f>
        <v>湖北开明</v>
      </c>
      <c r="G5403" s="338" t="str">
        <f ca="1">VLOOKUP(D5403,档案!A:B,2,FALSE)</f>
        <v>中国银行鄂州分行0592794</v>
      </c>
      <c r="H5403" s="328">
        <f ca="1" t="shared" si="856"/>
        <v>45812</v>
      </c>
      <c r="I5403" s="344" t="str">
        <f ca="1" t="shared" si="857"/>
        <v>手续费</v>
      </c>
      <c r="J5403" s="344" t="str">
        <f ca="1" t="shared" si="858"/>
        <v>付日常费用</v>
      </c>
      <c r="K5403" s="345">
        <f ca="1" t="shared" si="859"/>
        <v>0</v>
      </c>
      <c r="L5403" s="345">
        <f ca="1" t="shared" si="860"/>
        <v>1.8</v>
      </c>
      <c r="M5403" s="345">
        <f ca="1" t="shared" si="861"/>
        <v>501656.01</v>
      </c>
      <c r="N5403" s="345">
        <f ca="1" t="shared" si="862"/>
        <v>0</v>
      </c>
    </row>
    <row r="5404" ht="14.25" hidden="1" spans="1:14">
      <c r="A5404" s="334">
        <f>档案!A5403</f>
        <v>0</v>
      </c>
      <c r="B5404" s="334">
        <f ca="1" t="shared" si="855"/>
        <v>1</v>
      </c>
      <c r="D5404" s="334">
        <f ca="1" t="shared" si="863"/>
        <v>31</v>
      </c>
      <c r="E5404" s="327">
        <f ca="1" t="shared" si="864"/>
        <v>208</v>
      </c>
      <c r="F5404" s="327" t="str">
        <f ca="1">VLOOKUP(D5404,档案!A:C,3,FALSE)</f>
        <v>湖北开明</v>
      </c>
      <c r="G5404" s="338" t="str">
        <f ca="1">VLOOKUP(D5404,档案!A:B,2,FALSE)</f>
        <v>中国银行鄂州分行0592794</v>
      </c>
      <c r="H5404" s="328">
        <f ca="1" t="shared" si="856"/>
        <v>45812</v>
      </c>
      <c r="I5404" s="344" t="str">
        <f ca="1" t="shared" si="857"/>
        <v>手续费</v>
      </c>
      <c r="J5404" s="344" t="str">
        <f ca="1" t="shared" si="858"/>
        <v>付日常费用</v>
      </c>
      <c r="K5404" s="345">
        <f ca="1" t="shared" si="859"/>
        <v>0</v>
      </c>
      <c r="L5404" s="345">
        <f ca="1" t="shared" si="860"/>
        <v>1.8</v>
      </c>
      <c r="M5404" s="345">
        <f ca="1" t="shared" si="861"/>
        <v>501654.21</v>
      </c>
      <c r="N5404" s="345">
        <f ca="1" t="shared" si="862"/>
        <v>0</v>
      </c>
    </row>
    <row r="5405" ht="14.25" hidden="1" spans="1:14">
      <c r="A5405" s="334">
        <f>档案!A5404</f>
        <v>0</v>
      </c>
      <c r="B5405" s="334">
        <f ca="1" t="shared" si="855"/>
        <v>1</v>
      </c>
      <c r="D5405" s="334">
        <f ca="1" t="shared" si="863"/>
        <v>31</v>
      </c>
      <c r="E5405" s="327">
        <f ca="1" t="shared" si="864"/>
        <v>209</v>
      </c>
      <c r="F5405" s="327" t="str">
        <f ca="1">VLOOKUP(D5405,档案!A:C,3,FALSE)</f>
        <v>湖北开明</v>
      </c>
      <c r="G5405" s="338" t="str">
        <f ca="1">VLOOKUP(D5405,档案!A:B,2,FALSE)</f>
        <v>中国银行鄂州分行0592794</v>
      </c>
      <c r="H5405" s="328">
        <f ca="1" t="shared" si="856"/>
        <v>45812</v>
      </c>
      <c r="I5405" s="344" t="str">
        <f ca="1" t="shared" si="857"/>
        <v>手续费</v>
      </c>
      <c r="J5405" s="344" t="str">
        <f ca="1" t="shared" si="858"/>
        <v>付日常费用</v>
      </c>
      <c r="K5405" s="345">
        <f ca="1" t="shared" si="859"/>
        <v>0</v>
      </c>
      <c r="L5405" s="345">
        <f ca="1" t="shared" si="860"/>
        <v>4.5</v>
      </c>
      <c r="M5405" s="345">
        <f ca="1" t="shared" si="861"/>
        <v>501649.71</v>
      </c>
      <c r="N5405" s="345">
        <f ca="1" t="shared" si="862"/>
        <v>0</v>
      </c>
    </row>
    <row r="5406" ht="14.25" hidden="1" spans="1:14">
      <c r="A5406" s="334">
        <f>档案!A5405</f>
        <v>0</v>
      </c>
      <c r="B5406" s="334">
        <f ca="1" t="shared" si="855"/>
        <v>1</v>
      </c>
      <c r="D5406" s="334">
        <f ca="1" t="shared" si="863"/>
        <v>31</v>
      </c>
      <c r="E5406" s="327">
        <f ca="1" t="shared" si="864"/>
        <v>210</v>
      </c>
      <c r="F5406" s="327" t="str">
        <f ca="1">VLOOKUP(D5406,档案!A:C,3,FALSE)</f>
        <v>湖北开明</v>
      </c>
      <c r="G5406" s="338" t="str">
        <f ca="1">VLOOKUP(D5406,档案!A:B,2,FALSE)</f>
        <v>中国银行鄂州分行0592794</v>
      </c>
      <c r="H5406" s="328">
        <f ca="1" t="shared" si="856"/>
        <v>45812</v>
      </c>
      <c r="I5406" s="344" t="str">
        <f ca="1" t="shared" si="857"/>
        <v>手续费</v>
      </c>
      <c r="J5406" s="344" t="str">
        <f ca="1" t="shared" si="858"/>
        <v>付日常费用</v>
      </c>
      <c r="K5406" s="345">
        <f ca="1" t="shared" si="859"/>
        <v>0</v>
      </c>
      <c r="L5406" s="345">
        <f ca="1" t="shared" si="860"/>
        <v>1.8</v>
      </c>
      <c r="M5406" s="345">
        <f ca="1" t="shared" si="861"/>
        <v>501647.91</v>
      </c>
      <c r="N5406" s="345">
        <f ca="1" t="shared" si="862"/>
        <v>0</v>
      </c>
    </row>
    <row r="5407" ht="14.25" hidden="1" spans="1:14">
      <c r="A5407" s="334">
        <f>档案!A5406</f>
        <v>0</v>
      </c>
      <c r="B5407" s="334">
        <f ca="1" t="shared" si="855"/>
        <v>1</v>
      </c>
      <c r="D5407" s="334">
        <f ca="1" t="shared" si="863"/>
        <v>31</v>
      </c>
      <c r="E5407" s="327">
        <f ca="1" t="shared" si="864"/>
        <v>211</v>
      </c>
      <c r="F5407" s="327" t="str">
        <f ca="1">VLOOKUP(D5407,档案!A:C,3,FALSE)</f>
        <v>湖北开明</v>
      </c>
      <c r="G5407" s="338" t="str">
        <f ca="1">VLOOKUP(D5407,档案!A:B,2,FALSE)</f>
        <v>中国银行鄂州分行0592794</v>
      </c>
      <c r="H5407" s="328">
        <f ca="1" t="shared" si="856"/>
        <v>45812</v>
      </c>
      <c r="I5407" s="344" t="str">
        <f ca="1" t="shared" si="857"/>
        <v>手续费</v>
      </c>
      <c r="J5407" s="344" t="str">
        <f ca="1" t="shared" si="858"/>
        <v>付日常费用</v>
      </c>
      <c r="K5407" s="345">
        <f ca="1" t="shared" si="859"/>
        <v>0</v>
      </c>
      <c r="L5407" s="345">
        <f ca="1" t="shared" si="860"/>
        <v>1.8</v>
      </c>
      <c r="M5407" s="345">
        <f ca="1" t="shared" si="861"/>
        <v>501646.11</v>
      </c>
      <c r="N5407" s="345">
        <f ca="1" t="shared" si="862"/>
        <v>0</v>
      </c>
    </row>
    <row r="5408" ht="14.25" hidden="1" spans="1:14">
      <c r="A5408" s="334">
        <f>档案!A5407</f>
        <v>0</v>
      </c>
      <c r="B5408" s="334">
        <f ca="1" t="shared" si="855"/>
        <v>1</v>
      </c>
      <c r="D5408" s="334">
        <f ca="1" t="shared" si="863"/>
        <v>31</v>
      </c>
      <c r="E5408" s="327">
        <f ca="1" t="shared" si="864"/>
        <v>212</v>
      </c>
      <c r="F5408" s="327" t="str">
        <f ca="1">VLOOKUP(D5408,档案!A:C,3,FALSE)</f>
        <v>湖北开明</v>
      </c>
      <c r="G5408" s="338" t="str">
        <f ca="1">VLOOKUP(D5408,档案!A:B,2,FALSE)</f>
        <v>中国银行鄂州分行0592794</v>
      </c>
      <c r="H5408" s="328">
        <f ca="1" t="shared" si="856"/>
        <v>45812</v>
      </c>
      <c r="I5408" s="344" t="str">
        <f ca="1" t="shared" si="857"/>
        <v>手续费</v>
      </c>
      <c r="J5408" s="344" t="str">
        <f ca="1" t="shared" si="858"/>
        <v>付日常费用</v>
      </c>
      <c r="K5408" s="345">
        <f ca="1" t="shared" si="859"/>
        <v>0</v>
      </c>
      <c r="L5408" s="345">
        <f ca="1" t="shared" si="860"/>
        <v>1.8</v>
      </c>
      <c r="M5408" s="345">
        <f ca="1" t="shared" si="861"/>
        <v>501644.31</v>
      </c>
      <c r="N5408" s="345">
        <f ca="1" t="shared" si="862"/>
        <v>0</v>
      </c>
    </row>
    <row r="5409" ht="14.25" hidden="1" spans="1:14">
      <c r="A5409" s="334">
        <f>档案!A5408</f>
        <v>0</v>
      </c>
      <c r="B5409" s="334">
        <f ca="1" t="shared" si="855"/>
        <v>1</v>
      </c>
      <c r="D5409" s="334">
        <f ca="1" t="shared" si="863"/>
        <v>31</v>
      </c>
      <c r="E5409" s="327">
        <f ca="1" t="shared" si="864"/>
        <v>213</v>
      </c>
      <c r="F5409" s="327" t="str">
        <f ca="1">VLOOKUP(D5409,档案!A:C,3,FALSE)</f>
        <v>湖北开明</v>
      </c>
      <c r="G5409" s="338" t="str">
        <f ca="1">VLOOKUP(D5409,档案!A:B,2,FALSE)</f>
        <v>中国银行鄂州分行0592794</v>
      </c>
      <c r="H5409" s="328">
        <f ca="1" t="shared" si="856"/>
        <v>45812</v>
      </c>
      <c r="I5409" s="344" t="str">
        <f ca="1" t="shared" si="857"/>
        <v>手续费</v>
      </c>
      <c r="J5409" s="344" t="str">
        <f ca="1" t="shared" si="858"/>
        <v>付日常费用</v>
      </c>
      <c r="K5409" s="345">
        <f ca="1" t="shared" si="859"/>
        <v>0</v>
      </c>
      <c r="L5409" s="345">
        <f ca="1" t="shared" si="860"/>
        <v>1.8</v>
      </c>
      <c r="M5409" s="345">
        <f ca="1" t="shared" si="861"/>
        <v>501642.51</v>
      </c>
      <c r="N5409" s="345">
        <f ca="1" t="shared" si="862"/>
        <v>0</v>
      </c>
    </row>
    <row r="5410" ht="14.25" hidden="1" spans="1:14">
      <c r="A5410" s="334">
        <f>档案!A5409</f>
        <v>0</v>
      </c>
      <c r="B5410" s="334">
        <f ca="1" t="shared" si="855"/>
        <v>1</v>
      </c>
      <c r="D5410" s="334">
        <f ca="1" t="shared" si="863"/>
        <v>31</v>
      </c>
      <c r="E5410" s="327">
        <f ca="1" t="shared" si="864"/>
        <v>214</v>
      </c>
      <c r="F5410" s="327" t="str">
        <f ca="1">VLOOKUP(D5410,档案!A:C,3,FALSE)</f>
        <v>湖北开明</v>
      </c>
      <c r="G5410" s="338" t="str">
        <f ca="1">VLOOKUP(D5410,档案!A:B,2,FALSE)</f>
        <v>中国银行鄂州分行0592794</v>
      </c>
      <c r="H5410" s="328">
        <f ca="1" t="shared" si="856"/>
        <v>45812</v>
      </c>
      <c r="I5410" s="344" t="str">
        <f ca="1" t="shared" si="857"/>
        <v>手续费</v>
      </c>
      <c r="J5410" s="344" t="str">
        <f ca="1" t="shared" si="858"/>
        <v>付日常费用</v>
      </c>
      <c r="K5410" s="345">
        <f ca="1" t="shared" si="859"/>
        <v>0</v>
      </c>
      <c r="L5410" s="345">
        <f ca="1" t="shared" si="860"/>
        <v>1.8</v>
      </c>
      <c r="M5410" s="345">
        <f ca="1" t="shared" si="861"/>
        <v>501640.71</v>
      </c>
      <c r="N5410" s="345">
        <f ca="1" t="shared" si="862"/>
        <v>0</v>
      </c>
    </row>
    <row r="5411" ht="14.25" hidden="1" spans="1:14">
      <c r="A5411" s="334">
        <f>档案!A5410</f>
        <v>0</v>
      </c>
      <c r="B5411" s="334">
        <f ca="1" t="shared" si="855"/>
        <v>1</v>
      </c>
      <c r="D5411" s="334">
        <f ca="1" t="shared" si="863"/>
        <v>31</v>
      </c>
      <c r="E5411" s="327">
        <f ca="1" t="shared" si="864"/>
        <v>215</v>
      </c>
      <c r="F5411" s="327" t="str">
        <f ca="1">VLOOKUP(D5411,档案!A:C,3,FALSE)</f>
        <v>湖北开明</v>
      </c>
      <c r="G5411" s="338" t="str">
        <f ca="1">VLOOKUP(D5411,档案!A:B,2,FALSE)</f>
        <v>中国银行鄂州分行0592794</v>
      </c>
      <c r="H5411" s="328">
        <f ca="1" t="shared" si="856"/>
        <v>45813</v>
      </c>
      <c r="I5411" s="344" t="str">
        <f ca="1" t="shared" si="857"/>
        <v>财务部郭建霞用款工厂厨房更换吊灯费用付周稳--个人</v>
      </c>
      <c r="J5411" s="344" t="str">
        <f ca="1" t="shared" si="858"/>
        <v>付日常费用</v>
      </c>
      <c r="K5411" s="345">
        <f ca="1" t="shared" si="859"/>
        <v>0</v>
      </c>
      <c r="L5411" s="345">
        <f ca="1" t="shared" si="860"/>
        <v>55</v>
      </c>
      <c r="M5411" s="345">
        <f ca="1" t="shared" si="861"/>
        <v>501585.71</v>
      </c>
      <c r="N5411" s="345">
        <f ca="1" t="shared" si="862"/>
        <v>0</v>
      </c>
    </row>
    <row r="5412" ht="14.25" hidden="1" spans="1:14">
      <c r="A5412" s="334">
        <f>档案!A5411</f>
        <v>0</v>
      </c>
      <c r="B5412" s="334">
        <f ca="1" t="shared" si="855"/>
        <v>1</v>
      </c>
      <c r="D5412" s="334">
        <f ca="1" t="shared" si="863"/>
        <v>31</v>
      </c>
      <c r="E5412" s="327">
        <f ca="1" t="shared" si="864"/>
        <v>216</v>
      </c>
      <c r="F5412" s="327" t="str">
        <f ca="1">VLOOKUP(D5412,档案!A:C,3,FALSE)</f>
        <v>湖北开明</v>
      </c>
      <c r="G5412" s="338" t="str">
        <f ca="1">VLOOKUP(D5412,档案!A:B,2,FALSE)</f>
        <v>中国银行鄂州分行0592794</v>
      </c>
      <c r="H5412" s="328">
        <f ca="1" t="shared" si="856"/>
        <v>45813</v>
      </c>
      <c r="I5412" s="344" t="str">
        <f ca="1" t="shared" si="857"/>
        <v>财务部郭建霞用款工厂2025.3月食堂采购费付周稳--个人</v>
      </c>
      <c r="J5412" s="344" t="str">
        <f ca="1" t="shared" si="858"/>
        <v>付日常费用</v>
      </c>
      <c r="K5412" s="345">
        <f ca="1" t="shared" si="859"/>
        <v>0</v>
      </c>
      <c r="L5412" s="345">
        <f ca="1" t="shared" si="860"/>
        <v>1729</v>
      </c>
      <c r="M5412" s="345">
        <f ca="1" t="shared" si="861"/>
        <v>499856.71</v>
      </c>
      <c r="N5412" s="345">
        <f ca="1" t="shared" si="862"/>
        <v>0</v>
      </c>
    </row>
    <row r="5413" ht="14.25" hidden="1" spans="1:14">
      <c r="A5413" s="334">
        <f>档案!A5412</f>
        <v>0</v>
      </c>
      <c r="B5413" s="334">
        <f ca="1" t="shared" si="855"/>
        <v>1</v>
      </c>
      <c r="D5413" s="334">
        <f ca="1" t="shared" si="863"/>
        <v>31</v>
      </c>
      <c r="E5413" s="327">
        <f ca="1" t="shared" si="864"/>
        <v>217</v>
      </c>
      <c r="F5413" s="327" t="str">
        <f ca="1">VLOOKUP(D5413,档案!A:C,3,FALSE)</f>
        <v>湖北开明</v>
      </c>
      <c r="G5413" s="338" t="str">
        <f ca="1">VLOOKUP(D5413,档案!A:B,2,FALSE)</f>
        <v>中国银行鄂州分行0592794</v>
      </c>
      <c r="H5413" s="328">
        <f ca="1" t="shared" si="856"/>
        <v>45813</v>
      </c>
      <c r="I5413" s="344" t="str">
        <f ca="1" t="shared" si="857"/>
        <v>财务部郭建霞用款工厂2025.4月食堂采购费付周稳--个人</v>
      </c>
      <c r="J5413" s="344" t="str">
        <f ca="1" t="shared" si="858"/>
        <v>付日常费用</v>
      </c>
      <c r="K5413" s="345">
        <f ca="1" t="shared" si="859"/>
        <v>0</v>
      </c>
      <c r="L5413" s="345">
        <f ca="1" t="shared" si="860"/>
        <v>2119.3</v>
      </c>
      <c r="M5413" s="345">
        <f ca="1" t="shared" si="861"/>
        <v>497737.41</v>
      </c>
      <c r="N5413" s="345">
        <f ca="1" t="shared" si="862"/>
        <v>0</v>
      </c>
    </row>
    <row r="5414" ht="14.25" hidden="1" spans="1:14">
      <c r="A5414" s="334">
        <f>档案!A5413</f>
        <v>0</v>
      </c>
      <c r="B5414" s="334">
        <f ca="1" t="shared" si="855"/>
        <v>1</v>
      </c>
      <c r="D5414" s="334">
        <f ca="1" t="shared" si="863"/>
        <v>31</v>
      </c>
      <c r="E5414" s="327">
        <f ca="1" t="shared" si="864"/>
        <v>218</v>
      </c>
      <c r="F5414" s="327" t="str">
        <f ca="1">VLOOKUP(D5414,档案!A:C,3,FALSE)</f>
        <v>湖北开明</v>
      </c>
      <c r="G5414" s="338" t="str">
        <f ca="1">VLOOKUP(D5414,档案!A:B,2,FALSE)</f>
        <v>中国银行鄂州分行0592794</v>
      </c>
      <c r="H5414" s="328">
        <f ca="1" t="shared" si="856"/>
        <v>45813</v>
      </c>
      <c r="I5414" s="344" t="str">
        <f ca="1" t="shared" si="857"/>
        <v>生产部李权智报销厂内备货瘪铁10根，水泥3包--个人</v>
      </c>
      <c r="J5414" s="344" t="str">
        <f ca="1" t="shared" si="858"/>
        <v>项目成本</v>
      </c>
      <c r="K5414" s="345">
        <f ca="1" t="shared" si="859"/>
        <v>0</v>
      </c>
      <c r="L5414" s="345">
        <f ca="1" t="shared" si="860"/>
        <v>324</v>
      </c>
      <c r="M5414" s="345">
        <f ca="1" t="shared" si="861"/>
        <v>497413.41</v>
      </c>
      <c r="N5414" s="345">
        <f ca="1" t="shared" si="862"/>
        <v>0</v>
      </c>
    </row>
    <row r="5415" ht="14.25" hidden="1" spans="1:14">
      <c r="A5415" s="334">
        <f>档案!A5414</f>
        <v>0</v>
      </c>
      <c r="B5415" s="334">
        <f ca="1" t="shared" si="855"/>
        <v>1</v>
      </c>
      <c r="D5415" s="334">
        <f ca="1" t="shared" si="863"/>
        <v>31</v>
      </c>
      <c r="E5415" s="327">
        <f ca="1" t="shared" si="864"/>
        <v>219</v>
      </c>
      <c r="F5415" s="327" t="str">
        <f ca="1">VLOOKUP(D5415,档案!A:C,3,FALSE)</f>
        <v>湖北开明</v>
      </c>
      <c r="G5415" s="338" t="str">
        <f ca="1">VLOOKUP(D5415,档案!A:B,2,FALSE)</f>
        <v>中国银行鄂州分行0592794</v>
      </c>
      <c r="H5415" s="328">
        <f ca="1" t="shared" si="856"/>
        <v>45813</v>
      </c>
      <c r="I5415" s="344" t="str">
        <f ca="1" t="shared" si="857"/>
        <v>生产部李权智报销青海发投托轮组装，购买M20*50螺栓10个和油漆稀释剂4桶--个人</v>
      </c>
      <c r="J5415" s="344" t="str">
        <f ca="1" t="shared" si="858"/>
        <v>项目成本</v>
      </c>
      <c r="K5415" s="345">
        <f ca="1" t="shared" si="859"/>
        <v>0</v>
      </c>
      <c r="L5415" s="345">
        <f ca="1" t="shared" si="860"/>
        <v>134</v>
      </c>
      <c r="M5415" s="345">
        <f ca="1" t="shared" si="861"/>
        <v>497279.41</v>
      </c>
      <c r="N5415" s="345">
        <f ca="1" t="shared" si="862"/>
        <v>0</v>
      </c>
    </row>
    <row r="5416" ht="14.25" hidden="1" spans="1:14">
      <c r="A5416" s="334">
        <f>档案!A5415</f>
        <v>0</v>
      </c>
      <c r="B5416" s="334">
        <f ca="1" t="shared" si="855"/>
        <v>1</v>
      </c>
      <c r="D5416" s="334">
        <f ca="1" t="shared" si="863"/>
        <v>31</v>
      </c>
      <c r="E5416" s="327">
        <f ca="1" t="shared" si="864"/>
        <v>220</v>
      </c>
      <c r="F5416" s="327" t="str">
        <f ca="1">VLOOKUP(D5416,档案!A:C,3,FALSE)</f>
        <v>湖北开明</v>
      </c>
      <c r="G5416" s="338" t="str">
        <f ca="1">VLOOKUP(D5416,档案!A:B,2,FALSE)</f>
        <v>中国银行鄂州分行0592794</v>
      </c>
      <c r="H5416" s="328">
        <f ca="1" t="shared" si="856"/>
        <v>45813</v>
      </c>
      <c r="I5416" s="344" t="str">
        <f ca="1" t="shared" si="857"/>
        <v>生产部李权智用款内蒙古宜化外协郭保锋 李占东 宋鑫 吕建伟 吕海涛 刘志华 辛锋 乔高军 赵红普 薛红军 10人满1个月工资--个人</v>
      </c>
      <c r="J5416" s="344" t="str">
        <f ca="1" t="shared" si="858"/>
        <v>项目成本</v>
      </c>
      <c r="K5416" s="345">
        <f ca="1" t="shared" si="859"/>
        <v>0</v>
      </c>
      <c r="L5416" s="345">
        <f ca="1" t="shared" si="860"/>
        <v>87216.25</v>
      </c>
      <c r="M5416" s="345">
        <f ca="1" t="shared" si="861"/>
        <v>410063.16</v>
      </c>
      <c r="N5416" s="345">
        <f ca="1" t="shared" si="862"/>
        <v>0</v>
      </c>
    </row>
    <row r="5417" ht="14.25" hidden="1" spans="1:14">
      <c r="A5417" s="334">
        <f>档案!A5416</f>
        <v>0</v>
      </c>
      <c r="B5417" s="334">
        <f ca="1" t="shared" si="855"/>
        <v>1</v>
      </c>
      <c r="D5417" s="334">
        <f ca="1" t="shared" si="863"/>
        <v>31</v>
      </c>
      <c r="E5417" s="327">
        <f ca="1" t="shared" si="864"/>
        <v>221</v>
      </c>
      <c r="F5417" s="327" t="str">
        <f ca="1">VLOOKUP(D5417,档案!A:C,3,FALSE)</f>
        <v>湖北开明</v>
      </c>
      <c r="G5417" s="338" t="str">
        <f ca="1">VLOOKUP(D5417,档案!A:B,2,FALSE)</f>
        <v>中国银行鄂州分行0592794</v>
      </c>
      <c r="H5417" s="328">
        <f ca="1" t="shared" si="856"/>
        <v>45813</v>
      </c>
      <c r="I5417" s="344" t="str">
        <f ca="1" t="shared" si="857"/>
        <v>生产部闵洋用款内蒙古宜化买烟，餐费招待费--个人</v>
      </c>
      <c r="J5417" s="344" t="str">
        <f ca="1" t="shared" si="858"/>
        <v>项目成本</v>
      </c>
      <c r="K5417" s="345">
        <f ca="1" t="shared" si="859"/>
        <v>0</v>
      </c>
      <c r="L5417" s="345">
        <f ca="1" t="shared" si="860"/>
        <v>332</v>
      </c>
      <c r="M5417" s="345">
        <f ca="1" t="shared" si="861"/>
        <v>409731.16</v>
      </c>
      <c r="N5417" s="345">
        <f ca="1" t="shared" si="862"/>
        <v>0</v>
      </c>
    </row>
    <row r="5418" ht="14.25" hidden="1" spans="1:14">
      <c r="A5418" s="334">
        <f>档案!A5417</f>
        <v>0</v>
      </c>
      <c r="B5418" s="334">
        <f ca="1" t="shared" si="855"/>
        <v>1</v>
      </c>
      <c r="D5418" s="334">
        <f ca="1" t="shared" si="863"/>
        <v>31</v>
      </c>
      <c r="E5418" s="327">
        <f ca="1" t="shared" si="864"/>
        <v>222</v>
      </c>
      <c r="F5418" s="327" t="str">
        <f ca="1">VLOOKUP(D5418,档案!A:C,3,FALSE)</f>
        <v>湖北开明</v>
      </c>
      <c r="G5418" s="338" t="str">
        <f ca="1">VLOOKUP(D5418,档案!A:B,2,FALSE)</f>
        <v>中国银行鄂州分行0592794</v>
      </c>
      <c r="H5418" s="328">
        <f ca="1" t="shared" si="856"/>
        <v>45813</v>
      </c>
      <c r="I5418" s="344" t="str">
        <f ca="1" t="shared" si="857"/>
        <v>手续费</v>
      </c>
      <c r="J5418" s="344" t="str">
        <f ca="1" t="shared" si="858"/>
        <v>付日常费用</v>
      </c>
      <c r="K5418" s="345">
        <f ca="1" t="shared" si="859"/>
        <v>0</v>
      </c>
      <c r="L5418" s="345">
        <f ca="1" t="shared" si="860"/>
        <v>1.8</v>
      </c>
      <c r="M5418" s="345">
        <f ca="1" t="shared" si="861"/>
        <v>409729.36</v>
      </c>
      <c r="N5418" s="345">
        <f ca="1" t="shared" si="862"/>
        <v>0</v>
      </c>
    </row>
    <row r="5419" ht="14.25" hidden="1" spans="1:14">
      <c r="A5419" s="334">
        <f>档案!A5418</f>
        <v>0</v>
      </c>
      <c r="B5419" s="334">
        <f ca="1" t="shared" si="855"/>
        <v>1</v>
      </c>
      <c r="D5419" s="334">
        <f ca="1" t="shared" si="863"/>
        <v>31</v>
      </c>
      <c r="E5419" s="327">
        <f ca="1" t="shared" si="864"/>
        <v>223</v>
      </c>
      <c r="F5419" s="327" t="str">
        <f ca="1">VLOOKUP(D5419,档案!A:C,3,FALSE)</f>
        <v>湖北开明</v>
      </c>
      <c r="G5419" s="338" t="str">
        <f ca="1">VLOOKUP(D5419,档案!A:B,2,FALSE)</f>
        <v>中国银行鄂州分行0592794</v>
      </c>
      <c r="H5419" s="328">
        <f ca="1" t="shared" si="856"/>
        <v>45813</v>
      </c>
      <c r="I5419" s="344" t="str">
        <f ca="1" t="shared" si="857"/>
        <v>手续费</v>
      </c>
      <c r="J5419" s="344" t="str">
        <f ca="1" t="shared" si="858"/>
        <v>付日常费用</v>
      </c>
      <c r="K5419" s="345">
        <f ca="1" t="shared" si="859"/>
        <v>0</v>
      </c>
      <c r="L5419" s="345">
        <f ca="1" t="shared" si="860"/>
        <v>4.5</v>
      </c>
      <c r="M5419" s="345">
        <f ca="1" t="shared" si="861"/>
        <v>409724.86</v>
      </c>
      <c r="N5419" s="345">
        <f ca="1" t="shared" si="862"/>
        <v>0</v>
      </c>
    </row>
    <row r="5420" ht="14.25" hidden="1" spans="1:14">
      <c r="A5420" s="334">
        <f>档案!A5419</f>
        <v>0</v>
      </c>
      <c r="B5420" s="334">
        <f ca="1" t="shared" si="855"/>
        <v>1</v>
      </c>
      <c r="D5420" s="334">
        <f ca="1" t="shared" si="863"/>
        <v>31</v>
      </c>
      <c r="E5420" s="327">
        <f ca="1" t="shared" si="864"/>
        <v>224</v>
      </c>
      <c r="F5420" s="327" t="str">
        <f ca="1">VLOOKUP(D5420,档案!A:C,3,FALSE)</f>
        <v>湖北开明</v>
      </c>
      <c r="G5420" s="338" t="str">
        <f ca="1">VLOOKUP(D5420,档案!A:B,2,FALSE)</f>
        <v>中国银行鄂州分行0592794</v>
      </c>
      <c r="H5420" s="328">
        <f ca="1" t="shared" si="856"/>
        <v>45813</v>
      </c>
      <c r="I5420" s="344" t="str">
        <f ca="1" t="shared" si="857"/>
        <v>手续费</v>
      </c>
      <c r="J5420" s="344" t="str">
        <f ca="1" t="shared" si="858"/>
        <v>付日常费用</v>
      </c>
      <c r="K5420" s="345">
        <f ca="1" t="shared" si="859"/>
        <v>0</v>
      </c>
      <c r="L5420" s="345">
        <f ca="1" t="shared" si="860"/>
        <v>9</v>
      </c>
      <c r="M5420" s="345">
        <f ca="1" t="shared" si="861"/>
        <v>409715.86</v>
      </c>
      <c r="N5420" s="345">
        <f ca="1" t="shared" si="862"/>
        <v>0</v>
      </c>
    </row>
    <row r="5421" ht="14.25" hidden="1" spans="1:14">
      <c r="A5421" s="334">
        <f>档案!A5420</f>
        <v>0</v>
      </c>
      <c r="B5421" s="334">
        <f ca="1" t="shared" si="855"/>
        <v>1</v>
      </c>
      <c r="D5421" s="334">
        <f ca="1" t="shared" si="863"/>
        <v>31</v>
      </c>
      <c r="E5421" s="327">
        <f ca="1" t="shared" si="864"/>
        <v>225</v>
      </c>
      <c r="F5421" s="327" t="str">
        <f ca="1">VLOOKUP(D5421,档案!A:C,3,FALSE)</f>
        <v>湖北开明</v>
      </c>
      <c r="G5421" s="338" t="str">
        <f ca="1">VLOOKUP(D5421,档案!A:B,2,FALSE)</f>
        <v>中国银行鄂州分行0592794</v>
      </c>
      <c r="H5421" s="328">
        <f ca="1" t="shared" si="856"/>
        <v>45813</v>
      </c>
      <c r="I5421" s="344" t="str">
        <f ca="1" t="shared" si="857"/>
        <v>手续费</v>
      </c>
      <c r="J5421" s="344" t="str">
        <f ca="1" t="shared" si="858"/>
        <v>付日常费用</v>
      </c>
      <c r="K5421" s="345">
        <f ca="1" t="shared" si="859"/>
        <v>0</v>
      </c>
      <c r="L5421" s="345">
        <f ca="1" t="shared" si="860"/>
        <v>1.8</v>
      </c>
      <c r="M5421" s="345">
        <f ca="1" t="shared" si="861"/>
        <v>409714.06</v>
      </c>
      <c r="N5421" s="345">
        <f ca="1" t="shared" si="862"/>
        <v>0</v>
      </c>
    </row>
    <row r="5422" ht="14.25" hidden="1" spans="1:14">
      <c r="A5422" s="334">
        <f>档案!A5421</f>
        <v>0</v>
      </c>
      <c r="B5422" s="334">
        <f ca="1" t="shared" si="855"/>
        <v>1</v>
      </c>
      <c r="D5422" s="334">
        <f ca="1" t="shared" si="863"/>
        <v>31</v>
      </c>
      <c r="E5422" s="327">
        <f ca="1" t="shared" si="864"/>
        <v>226</v>
      </c>
      <c r="F5422" s="327" t="str">
        <f ca="1">VLOOKUP(D5422,档案!A:C,3,FALSE)</f>
        <v>湖北开明</v>
      </c>
      <c r="G5422" s="338" t="str">
        <f ca="1">VLOOKUP(D5422,档案!A:B,2,FALSE)</f>
        <v>中国银行鄂州分行0592794</v>
      </c>
      <c r="H5422" s="328">
        <f ca="1" t="shared" si="856"/>
        <v>45813</v>
      </c>
      <c r="I5422" s="344" t="str">
        <f ca="1" t="shared" si="857"/>
        <v>手续费</v>
      </c>
      <c r="J5422" s="344" t="str">
        <f ca="1" t="shared" si="858"/>
        <v>付日常费用</v>
      </c>
      <c r="K5422" s="345">
        <f ca="1" t="shared" si="859"/>
        <v>0</v>
      </c>
      <c r="L5422" s="345">
        <f ca="1" t="shared" si="860"/>
        <v>4.5</v>
      </c>
      <c r="M5422" s="345">
        <f ca="1" t="shared" si="861"/>
        <v>409709.56</v>
      </c>
      <c r="N5422" s="345">
        <f ca="1" t="shared" si="862"/>
        <v>0</v>
      </c>
    </row>
    <row r="5423" ht="14.25" hidden="1" spans="1:14">
      <c r="A5423" s="334">
        <f>档案!A5422</f>
        <v>0</v>
      </c>
      <c r="B5423" s="334">
        <f ca="1" t="shared" si="855"/>
        <v>1</v>
      </c>
      <c r="D5423" s="334">
        <f ca="1" t="shared" si="863"/>
        <v>31</v>
      </c>
      <c r="E5423" s="327">
        <f ca="1" t="shared" si="864"/>
        <v>227</v>
      </c>
      <c r="F5423" s="327" t="str">
        <f ca="1">VLOOKUP(D5423,档案!A:C,3,FALSE)</f>
        <v>湖北开明</v>
      </c>
      <c r="G5423" s="338" t="str">
        <f ca="1">VLOOKUP(D5423,档案!A:B,2,FALSE)</f>
        <v>中国银行鄂州分行0592794</v>
      </c>
      <c r="H5423" s="328">
        <f ca="1" t="shared" si="856"/>
        <v>45813</v>
      </c>
      <c r="I5423" s="344" t="str">
        <f ca="1" t="shared" si="857"/>
        <v>手续费</v>
      </c>
      <c r="J5423" s="344" t="str">
        <f ca="1" t="shared" si="858"/>
        <v>付日常费用</v>
      </c>
      <c r="K5423" s="345">
        <f ca="1" t="shared" si="859"/>
        <v>0</v>
      </c>
      <c r="L5423" s="345">
        <f ca="1" t="shared" si="860"/>
        <v>1.8</v>
      </c>
      <c r="M5423" s="345">
        <f ca="1" t="shared" si="861"/>
        <v>409707.76</v>
      </c>
      <c r="N5423" s="345">
        <f ca="1" t="shared" si="862"/>
        <v>0</v>
      </c>
    </row>
    <row r="5424" ht="14.25" hidden="1" spans="1:14">
      <c r="A5424" s="334">
        <f>档案!A5423</f>
        <v>0</v>
      </c>
      <c r="B5424" s="334">
        <f ca="1" t="shared" si="855"/>
        <v>1</v>
      </c>
      <c r="D5424" s="334">
        <f ca="1" t="shared" si="863"/>
        <v>31</v>
      </c>
      <c r="E5424" s="327">
        <f ca="1" t="shared" si="864"/>
        <v>228</v>
      </c>
      <c r="F5424" s="327" t="str">
        <f ca="1">VLOOKUP(D5424,档案!A:C,3,FALSE)</f>
        <v>湖北开明</v>
      </c>
      <c r="G5424" s="338" t="str">
        <f ca="1">VLOOKUP(D5424,档案!A:B,2,FALSE)</f>
        <v>中国银行鄂州分行0592794</v>
      </c>
      <c r="H5424" s="328">
        <f ca="1" t="shared" si="856"/>
        <v>45813</v>
      </c>
      <c r="I5424" s="344" t="str">
        <f ca="1" t="shared" si="857"/>
        <v>手续费</v>
      </c>
      <c r="J5424" s="344" t="str">
        <f ca="1" t="shared" si="858"/>
        <v>付日常费用</v>
      </c>
      <c r="K5424" s="345">
        <f ca="1" t="shared" si="859"/>
        <v>0</v>
      </c>
      <c r="L5424" s="345">
        <f ca="1" t="shared" si="860"/>
        <v>4.5</v>
      </c>
      <c r="M5424" s="345">
        <f ca="1" t="shared" si="861"/>
        <v>409703.26</v>
      </c>
      <c r="N5424" s="345">
        <f ca="1" t="shared" si="862"/>
        <v>0</v>
      </c>
    </row>
    <row r="5425" ht="14.25" hidden="1" spans="1:14">
      <c r="A5425" s="334">
        <f>档案!A5424</f>
        <v>0</v>
      </c>
      <c r="B5425" s="334">
        <f ca="1" t="shared" si="855"/>
        <v>1</v>
      </c>
      <c r="D5425" s="334">
        <f ca="1" t="shared" si="863"/>
        <v>31</v>
      </c>
      <c r="E5425" s="327">
        <f ca="1" t="shared" si="864"/>
        <v>229</v>
      </c>
      <c r="F5425" s="327" t="str">
        <f ca="1">VLOOKUP(D5425,档案!A:C,3,FALSE)</f>
        <v>湖北开明</v>
      </c>
      <c r="G5425" s="338" t="str">
        <f ca="1">VLOOKUP(D5425,档案!A:B,2,FALSE)</f>
        <v>中国银行鄂州分行0592794</v>
      </c>
      <c r="H5425" s="328">
        <f ca="1" t="shared" si="856"/>
        <v>45813</v>
      </c>
      <c r="I5425" s="344" t="str">
        <f ca="1" t="shared" si="857"/>
        <v>手续费</v>
      </c>
      <c r="J5425" s="344" t="str">
        <f ca="1" t="shared" si="858"/>
        <v>付日常费用</v>
      </c>
      <c r="K5425" s="345">
        <f ca="1" t="shared" si="859"/>
        <v>0</v>
      </c>
      <c r="L5425" s="345">
        <f ca="1" t="shared" si="860"/>
        <v>9</v>
      </c>
      <c r="M5425" s="345">
        <f ca="1" t="shared" si="861"/>
        <v>409694.26</v>
      </c>
      <c r="N5425" s="345">
        <f ca="1" t="shared" si="862"/>
        <v>0</v>
      </c>
    </row>
    <row r="5426" ht="14.25" hidden="1" spans="1:14">
      <c r="A5426" s="334">
        <f>档案!A5425</f>
        <v>0</v>
      </c>
      <c r="B5426" s="334">
        <f ca="1" t="shared" si="855"/>
        <v>1</v>
      </c>
      <c r="D5426" s="334">
        <f ca="1" t="shared" si="863"/>
        <v>31</v>
      </c>
      <c r="E5426" s="327">
        <f ca="1" t="shared" si="864"/>
        <v>230</v>
      </c>
      <c r="F5426" s="327" t="str">
        <f ca="1">VLOOKUP(D5426,档案!A:C,3,FALSE)</f>
        <v>湖北开明</v>
      </c>
      <c r="G5426" s="338" t="str">
        <f ca="1">VLOOKUP(D5426,档案!A:B,2,FALSE)</f>
        <v>中国银行鄂州分行0592794</v>
      </c>
      <c r="H5426" s="328">
        <f ca="1" t="shared" si="856"/>
        <v>45813</v>
      </c>
      <c r="I5426" s="344" t="str">
        <f ca="1" t="shared" si="857"/>
        <v>手续费</v>
      </c>
      <c r="J5426" s="344" t="str">
        <f ca="1" t="shared" si="858"/>
        <v>付日常费用</v>
      </c>
      <c r="K5426" s="345">
        <f ca="1" t="shared" si="859"/>
        <v>0</v>
      </c>
      <c r="L5426" s="345">
        <f ca="1" t="shared" si="860"/>
        <v>4.5</v>
      </c>
      <c r="M5426" s="345">
        <f ca="1" t="shared" si="861"/>
        <v>409689.76</v>
      </c>
      <c r="N5426" s="345">
        <f ca="1" t="shared" si="862"/>
        <v>0</v>
      </c>
    </row>
    <row r="5427" ht="14.25" hidden="1" spans="1:14">
      <c r="A5427" s="334">
        <f>档案!A5426</f>
        <v>0</v>
      </c>
      <c r="B5427" s="334">
        <f ca="1" t="shared" si="855"/>
        <v>1</v>
      </c>
      <c r="D5427" s="334">
        <f ca="1" t="shared" si="863"/>
        <v>31</v>
      </c>
      <c r="E5427" s="327">
        <f ca="1" t="shared" si="864"/>
        <v>231</v>
      </c>
      <c r="F5427" s="327" t="str">
        <f ca="1">VLOOKUP(D5427,档案!A:C,3,FALSE)</f>
        <v>湖北开明</v>
      </c>
      <c r="G5427" s="338" t="str">
        <f ca="1">VLOOKUP(D5427,档案!A:B,2,FALSE)</f>
        <v>中国银行鄂州分行0592794</v>
      </c>
      <c r="H5427" s="328">
        <f ca="1" t="shared" si="856"/>
        <v>45813</v>
      </c>
      <c r="I5427" s="344" t="str">
        <f ca="1" t="shared" si="857"/>
        <v>手续费</v>
      </c>
      <c r="J5427" s="344" t="str">
        <f ca="1" t="shared" si="858"/>
        <v>付日常费用</v>
      </c>
      <c r="K5427" s="345">
        <f ca="1" t="shared" si="859"/>
        <v>0</v>
      </c>
      <c r="L5427" s="345">
        <f ca="1" t="shared" si="860"/>
        <v>4.5</v>
      </c>
      <c r="M5427" s="345">
        <f ca="1" t="shared" si="861"/>
        <v>409685.26</v>
      </c>
      <c r="N5427" s="345">
        <f ca="1" t="shared" si="862"/>
        <v>0</v>
      </c>
    </row>
    <row r="5428" ht="14.25" hidden="1" spans="1:14">
      <c r="A5428" s="334">
        <f>档案!A5427</f>
        <v>0</v>
      </c>
      <c r="B5428" s="334">
        <f ca="1" t="shared" si="855"/>
        <v>1</v>
      </c>
      <c r="D5428" s="334">
        <f ca="1" t="shared" si="863"/>
        <v>31</v>
      </c>
      <c r="E5428" s="327">
        <f ca="1" t="shared" si="864"/>
        <v>232</v>
      </c>
      <c r="F5428" s="327" t="str">
        <f ca="1">VLOOKUP(D5428,档案!A:C,3,FALSE)</f>
        <v>湖北开明</v>
      </c>
      <c r="G5428" s="338" t="str">
        <f ca="1">VLOOKUP(D5428,档案!A:B,2,FALSE)</f>
        <v>中国银行鄂州分行0592794</v>
      </c>
      <c r="H5428" s="328">
        <f ca="1" t="shared" si="856"/>
        <v>45813</v>
      </c>
      <c r="I5428" s="344" t="str">
        <f ca="1" t="shared" si="857"/>
        <v>手续费</v>
      </c>
      <c r="J5428" s="344" t="str">
        <f ca="1" t="shared" si="858"/>
        <v>付日常费用</v>
      </c>
      <c r="K5428" s="345">
        <f ca="1" t="shared" si="859"/>
        <v>0</v>
      </c>
      <c r="L5428" s="345">
        <f ca="1" t="shared" si="860"/>
        <v>4.5</v>
      </c>
      <c r="M5428" s="345">
        <f ca="1" t="shared" si="861"/>
        <v>409680.76</v>
      </c>
      <c r="N5428" s="345">
        <f ca="1" t="shared" si="862"/>
        <v>0</v>
      </c>
    </row>
    <row r="5429" ht="14.25" hidden="1" spans="1:14">
      <c r="A5429" s="334">
        <f>档案!A5428</f>
        <v>0</v>
      </c>
      <c r="B5429" s="334">
        <f ca="1" t="shared" si="855"/>
        <v>1</v>
      </c>
      <c r="D5429" s="334">
        <f ca="1" t="shared" si="863"/>
        <v>31</v>
      </c>
      <c r="E5429" s="327">
        <f ca="1" t="shared" si="864"/>
        <v>233</v>
      </c>
      <c r="F5429" s="327" t="str">
        <f ca="1">VLOOKUP(D5429,档案!A:C,3,FALSE)</f>
        <v>湖北开明</v>
      </c>
      <c r="G5429" s="338" t="str">
        <f ca="1">VLOOKUP(D5429,档案!A:B,2,FALSE)</f>
        <v>中国银行鄂州分行0592794</v>
      </c>
      <c r="H5429" s="328">
        <f ca="1" t="shared" si="856"/>
        <v>45813</v>
      </c>
      <c r="I5429" s="344" t="str">
        <f ca="1" t="shared" si="857"/>
        <v>手续费</v>
      </c>
      <c r="J5429" s="344" t="str">
        <f ca="1" t="shared" si="858"/>
        <v>付日常费用</v>
      </c>
      <c r="K5429" s="345">
        <f ca="1" t="shared" si="859"/>
        <v>0</v>
      </c>
      <c r="L5429" s="345">
        <f ca="1" t="shared" si="860"/>
        <v>4.5</v>
      </c>
      <c r="M5429" s="345">
        <f ca="1" t="shared" si="861"/>
        <v>409676.26</v>
      </c>
      <c r="N5429" s="345">
        <f ca="1" t="shared" si="862"/>
        <v>0</v>
      </c>
    </row>
    <row r="5430" ht="14.25" hidden="1" spans="1:14">
      <c r="A5430" s="334">
        <f>档案!A5429</f>
        <v>0</v>
      </c>
      <c r="B5430" s="334">
        <f ca="1" t="shared" si="855"/>
        <v>1</v>
      </c>
      <c r="D5430" s="334">
        <f ca="1" t="shared" si="863"/>
        <v>31</v>
      </c>
      <c r="E5430" s="327">
        <f ca="1" t="shared" si="864"/>
        <v>234</v>
      </c>
      <c r="F5430" s="327" t="str">
        <f ca="1">VLOOKUP(D5430,档案!A:C,3,FALSE)</f>
        <v>湖北开明</v>
      </c>
      <c r="G5430" s="338" t="str">
        <f ca="1">VLOOKUP(D5430,档案!A:B,2,FALSE)</f>
        <v>中国银行鄂州分行0592794</v>
      </c>
      <c r="H5430" s="328">
        <f ca="1" t="shared" si="856"/>
        <v>45813</v>
      </c>
      <c r="I5430" s="344" t="str">
        <f ca="1" t="shared" si="857"/>
        <v>手续费</v>
      </c>
      <c r="J5430" s="344" t="str">
        <f ca="1" t="shared" si="858"/>
        <v>付日常费用</v>
      </c>
      <c r="K5430" s="345">
        <f ca="1" t="shared" si="859"/>
        <v>0</v>
      </c>
      <c r="L5430" s="345">
        <f ca="1" t="shared" si="860"/>
        <v>9</v>
      </c>
      <c r="M5430" s="345">
        <f ca="1" t="shared" si="861"/>
        <v>409667.26</v>
      </c>
      <c r="N5430" s="345">
        <f ca="1" t="shared" si="862"/>
        <v>0</v>
      </c>
    </row>
    <row r="5431" ht="14.25" hidden="1" spans="1:14">
      <c r="A5431" s="334">
        <f>档案!A5430</f>
        <v>0</v>
      </c>
      <c r="B5431" s="334">
        <f ca="1" t="shared" si="855"/>
        <v>1</v>
      </c>
      <c r="D5431" s="334">
        <f ca="1" t="shared" si="863"/>
        <v>31</v>
      </c>
      <c r="E5431" s="327">
        <f ca="1" t="shared" si="864"/>
        <v>235</v>
      </c>
      <c r="F5431" s="327" t="str">
        <f ca="1">VLOOKUP(D5431,档案!A:C,3,FALSE)</f>
        <v>湖北开明</v>
      </c>
      <c r="G5431" s="338" t="str">
        <f ca="1">VLOOKUP(D5431,档案!A:B,2,FALSE)</f>
        <v>中国银行鄂州分行0592794</v>
      </c>
      <c r="H5431" s="328">
        <f ca="1" t="shared" si="856"/>
        <v>45813</v>
      </c>
      <c r="I5431" s="344" t="str">
        <f ca="1" t="shared" si="857"/>
        <v>手续费</v>
      </c>
      <c r="J5431" s="344" t="str">
        <f ca="1" t="shared" si="858"/>
        <v>付日常费用</v>
      </c>
      <c r="K5431" s="345">
        <f ca="1" t="shared" si="859"/>
        <v>0</v>
      </c>
      <c r="L5431" s="345">
        <f ca="1" t="shared" si="860"/>
        <v>4.5</v>
      </c>
      <c r="M5431" s="345">
        <f ca="1" t="shared" si="861"/>
        <v>409662.76</v>
      </c>
      <c r="N5431" s="345">
        <f ca="1" t="shared" si="862"/>
        <v>0</v>
      </c>
    </row>
    <row r="5432" ht="14.25" hidden="1" spans="1:14">
      <c r="A5432" s="334">
        <f>档案!A5431</f>
        <v>0</v>
      </c>
      <c r="B5432" s="334">
        <f ca="1" t="shared" si="855"/>
        <v>1</v>
      </c>
      <c r="D5432" s="334">
        <f ca="1" t="shared" si="863"/>
        <v>31</v>
      </c>
      <c r="E5432" s="327">
        <f ca="1" t="shared" si="864"/>
        <v>236</v>
      </c>
      <c r="F5432" s="327" t="str">
        <f ca="1">VLOOKUP(D5432,档案!A:C,3,FALSE)</f>
        <v>湖北开明</v>
      </c>
      <c r="G5432" s="338" t="str">
        <f ca="1">VLOOKUP(D5432,档案!A:B,2,FALSE)</f>
        <v>中国银行鄂州分行0592794</v>
      </c>
      <c r="H5432" s="328">
        <f ca="1" t="shared" si="856"/>
        <v>45813</v>
      </c>
      <c r="I5432" s="344" t="str">
        <f ca="1" t="shared" si="857"/>
        <v>手续费</v>
      </c>
      <c r="J5432" s="344" t="str">
        <f ca="1" t="shared" si="858"/>
        <v>付日常费用</v>
      </c>
      <c r="K5432" s="345">
        <f ca="1" t="shared" si="859"/>
        <v>0</v>
      </c>
      <c r="L5432" s="345">
        <f ca="1" t="shared" si="860"/>
        <v>4.5</v>
      </c>
      <c r="M5432" s="345">
        <f ca="1" t="shared" si="861"/>
        <v>409658.26</v>
      </c>
      <c r="N5432" s="345">
        <f ca="1" t="shared" si="862"/>
        <v>0</v>
      </c>
    </row>
    <row r="5433" ht="14.25" hidden="1" spans="1:14">
      <c r="A5433" s="334">
        <f>档案!A5432</f>
        <v>0</v>
      </c>
      <c r="B5433" s="334">
        <f ca="1" t="shared" si="855"/>
        <v>1</v>
      </c>
      <c r="D5433" s="334">
        <f ca="1" t="shared" si="863"/>
        <v>31</v>
      </c>
      <c r="E5433" s="327">
        <f ca="1" t="shared" si="864"/>
        <v>237</v>
      </c>
      <c r="F5433" s="327" t="str">
        <f ca="1">VLOOKUP(D5433,档案!A:C,3,FALSE)</f>
        <v>湖北开明</v>
      </c>
      <c r="G5433" s="338" t="str">
        <f ca="1">VLOOKUP(D5433,档案!A:B,2,FALSE)</f>
        <v>中国银行鄂州分行0592794</v>
      </c>
      <c r="H5433" s="328">
        <f ca="1" t="shared" si="856"/>
        <v>45813</v>
      </c>
      <c r="I5433" s="344" t="str">
        <f ca="1" t="shared" si="857"/>
        <v>手续费</v>
      </c>
      <c r="J5433" s="344" t="str">
        <f ca="1" t="shared" si="858"/>
        <v>付日常费用</v>
      </c>
      <c r="K5433" s="345">
        <f ca="1" t="shared" si="859"/>
        <v>0</v>
      </c>
      <c r="L5433" s="345">
        <f ca="1" t="shared" si="860"/>
        <v>4.5</v>
      </c>
      <c r="M5433" s="345">
        <f ca="1" t="shared" si="861"/>
        <v>409653.76</v>
      </c>
      <c r="N5433" s="345">
        <f ca="1" t="shared" si="862"/>
        <v>0</v>
      </c>
    </row>
    <row r="5434" ht="14.25" hidden="1" spans="1:14">
      <c r="A5434" s="334">
        <f>档案!A5433</f>
        <v>0</v>
      </c>
      <c r="B5434" s="334">
        <f ca="1" t="shared" si="855"/>
        <v>1</v>
      </c>
      <c r="D5434" s="334">
        <f ca="1" t="shared" si="863"/>
        <v>31</v>
      </c>
      <c r="E5434" s="327">
        <f ca="1" t="shared" si="864"/>
        <v>238</v>
      </c>
      <c r="F5434" s="327" t="str">
        <f ca="1">VLOOKUP(D5434,档案!A:C,3,FALSE)</f>
        <v>湖北开明</v>
      </c>
      <c r="G5434" s="338" t="str">
        <f ca="1">VLOOKUP(D5434,档案!A:B,2,FALSE)</f>
        <v>中国银行鄂州分行0592794</v>
      </c>
      <c r="H5434" s="328">
        <f ca="1" t="shared" si="856"/>
        <v>45813</v>
      </c>
      <c r="I5434" s="344" t="str">
        <f ca="1" t="shared" si="857"/>
        <v>手续费</v>
      </c>
      <c r="J5434" s="344" t="str">
        <f ca="1" t="shared" si="858"/>
        <v>付日常费用</v>
      </c>
      <c r="K5434" s="345">
        <f ca="1" t="shared" si="859"/>
        <v>0</v>
      </c>
      <c r="L5434" s="345">
        <f ca="1" t="shared" si="860"/>
        <v>4.5</v>
      </c>
      <c r="M5434" s="345">
        <f ca="1" t="shared" si="861"/>
        <v>409649.26</v>
      </c>
      <c r="N5434" s="345">
        <f ca="1" t="shared" si="862"/>
        <v>0</v>
      </c>
    </row>
    <row r="5435" ht="14.25" hidden="1" spans="1:14">
      <c r="A5435" s="334">
        <f>档案!A5434</f>
        <v>0</v>
      </c>
      <c r="B5435" s="334">
        <f ca="1" t="shared" si="855"/>
        <v>1</v>
      </c>
      <c r="D5435" s="334">
        <f ca="1" t="shared" si="863"/>
        <v>31</v>
      </c>
      <c r="E5435" s="327">
        <f ca="1" t="shared" si="864"/>
        <v>239</v>
      </c>
      <c r="F5435" s="327" t="str">
        <f ca="1">VLOOKUP(D5435,档案!A:C,3,FALSE)</f>
        <v>湖北开明</v>
      </c>
      <c r="G5435" s="338" t="str">
        <f ca="1">VLOOKUP(D5435,档案!A:B,2,FALSE)</f>
        <v>中国银行鄂州分行0592794</v>
      </c>
      <c r="H5435" s="328">
        <f ca="1" t="shared" si="856"/>
        <v>45813</v>
      </c>
      <c r="I5435" s="344" t="str">
        <f ca="1" t="shared" si="857"/>
        <v>手续费</v>
      </c>
      <c r="J5435" s="344" t="str">
        <f ca="1" t="shared" si="858"/>
        <v>付日常费用</v>
      </c>
      <c r="K5435" s="345">
        <f ca="1" t="shared" si="859"/>
        <v>0</v>
      </c>
      <c r="L5435" s="345">
        <f ca="1" t="shared" si="860"/>
        <v>4.5</v>
      </c>
      <c r="M5435" s="345">
        <f ca="1" t="shared" si="861"/>
        <v>409644.76</v>
      </c>
      <c r="N5435" s="345">
        <f ca="1" t="shared" si="862"/>
        <v>0</v>
      </c>
    </row>
    <row r="5436" ht="14.25" hidden="1" spans="1:14">
      <c r="A5436" s="334">
        <f>档案!A5435</f>
        <v>0</v>
      </c>
      <c r="B5436" s="334">
        <f ca="1" t="shared" si="855"/>
        <v>1</v>
      </c>
      <c r="D5436" s="334">
        <f ca="1" t="shared" si="863"/>
        <v>31</v>
      </c>
      <c r="E5436" s="327">
        <f ca="1" t="shared" si="864"/>
        <v>240</v>
      </c>
      <c r="F5436" s="327" t="str">
        <f ca="1">VLOOKUP(D5436,档案!A:C,3,FALSE)</f>
        <v>湖北开明</v>
      </c>
      <c r="G5436" s="338" t="str">
        <f ca="1">VLOOKUP(D5436,档案!A:B,2,FALSE)</f>
        <v>中国银行鄂州分行0592794</v>
      </c>
      <c r="H5436" s="328">
        <f ca="1" t="shared" si="856"/>
        <v>45813</v>
      </c>
      <c r="I5436" s="344" t="str">
        <f ca="1" t="shared" si="857"/>
        <v>手续费退回</v>
      </c>
      <c r="J5436" s="344" t="str">
        <f ca="1" t="shared" si="858"/>
        <v>其他收款</v>
      </c>
      <c r="K5436" s="345">
        <f ca="1" t="shared" si="859"/>
        <v>9</v>
      </c>
      <c r="L5436" s="345">
        <f ca="1" t="shared" si="860"/>
        <v>0</v>
      </c>
      <c r="M5436" s="345">
        <f ca="1" t="shared" si="861"/>
        <v>409653.76</v>
      </c>
      <c r="N5436" s="345">
        <f ca="1" t="shared" si="862"/>
        <v>0</v>
      </c>
    </row>
    <row r="5437" ht="14.25" hidden="1" spans="1:14">
      <c r="A5437" s="334">
        <f>档案!A5436</f>
        <v>0</v>
      </c>
      <c r="B5437" s="334">
        <f ca="1" t="shared" si="855"/>
        <v>1</v>
      </c>
      <c r="D5437" s="334">
        <f ca="1" t="shared" si="863"/>
        <v>31</v>
      </c>
      <c r="E5437" s="327">
        <f ca="1" t="shared" si="864"/>
        <v>241</v>
      </c>
      <c r="F5437" s="327" t="str">
        <f ca="1">VLOOKUP(D5437,档案!A:C,3,FALSE)</f>
        <v>湖北开明</v>
      </c>
      <c r="G5437" s="338" t="str">
        <f ca="1">VLOOKUP(D5437,档案!A:B,2,FALSE)</f>
        <v>中国银行鄂州分行0592794</v>
      </c>
      <c r="H5437" s="328">
        <f ca="1" t="shared" si="856"/>
        <v>45813</v>
      </c>
      <c r="I5437" s="344" t="str">
        <f ca="1" t="shared" si="857"/>
        <v>手续费退回</v>
      </c>
      <c r="J5437" s="344" t="str">
        <f ca="1" t="shared" si="858"/>
        <v>其他收款</v>
      </c>
      <c r="K5437" s="345">
        <f ca="1" t="shared" si="859"/>
        <v>4.5</v>
      </c>
      <c r="L5437" s="345">
        <f ca="1" t="shared" si="860"/>
        <v>0</v>
      </c>
      <c r="M5437" s="345">
        <f ca="1" t="shared" si="861"/>
        <v>409658.26</v>
      </c>
      <c r="N5437" s="345">
        <f ca="1" t="shared" si="862"/>
        <v>0</v>
      </c>
    </row>
    <row r="5438" ht="14.25" hidden="1" spans="1:14">
      <c r="A5438" s="334">
        <f>档案!A5437</f>
        <v>0</v>
      </c>
      <c r="B5438" s="334">
        <f ca="1" t="shared" si="855"/>
        <v>1</v>
      </c>
      <c r="D5438" s="334">
        <f ca="1" t="shared" si="863"/>
        <v>31</v>
      </c>
      <c r="E5438" s="327">
        <f ca="1" t="shared" si="864"/>
        <v>242</v>
      </c>
      <c r="F5438" s="327" t="str">
        <f ca="1">VLOOKUP(D5438,档案!A:C,3,FALSE)</f>
        <v>湖北开明</v>
      </c>
      <c r="G5438" s="338" t="str">
        <f ca="1">VLOOKUP(D5438,档案!A:B,2,FALSE)</f>
        <v>中国银行鄂州分行0592794</v>
      </c>
      <c r="H5438" s="328">
        <f ca="1" t="shared" si="856"/>
        <v>45814</v>
      </c>
      <c r="I5438" s="344" t="str">
        <f ca="1" t="shared" si="857"/>
        <v>生产部李权智用款江西亚东外协工资付朱晓举</v>
      </c>
      <c r="J5438" s="344" t="str">
        <f ca="1" t="shared" si="858"/>
        <v>项目成本</v>
      </c>
      <c r="K5438" s="345">
        <f ca="1" t="shared" si="859"/>
        <v>0</v>
      </c>
      <c r="L5438" s="345">
        <f ca="1" t="shared" si="860"/>
        <v>3000</v>
      </c>
      <c r="M5438" s="345">
        <f ca="1" t="shared" si="861"/>
        <v>406658.26</v>
      </c>
      <c r="N5438" s="345">
        <f ca="1" t="shared" si="862"/>
        <v>0</v>
      </c>
    </row>
    <row r="5439" ht="14.25" hidden="1" spans="1:14">
      <c r="A5439" s="334">
        <f>档案!A5438</f>
        <v>0</v>
      </c>
      <c r="B5439" s="334">
        <f ca="1" t="shared" si="855"/>
        <v>1</v>
      </c>
      <c r="D5439" s="334">
        <f ca="1" t="shared" si="863"/>
        <v>31</v>
      </c>
      <c r="E5439" s="327">
        <f ca="1" t="shared" si="864"/>
        <v>243</v>
      </c>
      <c r="F5439" s="327" t="str">
        <f ca="1">VLOOKUP(D5439,档案!A:C,3,FALSE)</f>
        <v>湖北开明</v>
      </c>
      <c r="G5439" s="338" t="str">
        <f ca="1">VLOOKUP(D5439,档案!A:B,2,FALSE)</f>
        <v>中国银行鄂州分行0592794</v>
      </c>
      <c r="H5439" s="328">
        <f ca="1" t="shared" si="856"/>
        <v>45814</v>
      </c>
      <c r="I5439" s="344" t="str">
        <f ca="1" t="shared" si="857"/>
        <v>手续费</v>
      </c>
      <c r="J5439" s="344" t="str">
        <f ca="1" t="shared" si="858"/>
        <v>付日常费用</v>
      </c>
      <c r="K5439" s="345">
        <f ca="1" t="shared" si="859"/>
        <v>0</v>
      </c>
      <c r="L5439" s="345">
        <f ca="1" t="shared" si="860"/>
        <v>4.5</v>
      </c>
      <c r="M5439" s="345">
        <f ca="1" t="shared" si="861"/>
        <v>406653.76</v>
      </c>
      <c r="N5439" s="345">
        <f ca="1" t="shared" si="862"/>
        <v>0</v>
      </c>
    </row>
    <row r="5440" ht="14.25" hidden="1" spans="1:14">
      <c r="A5440" s="334">
        <f>档案!A5439</f>
        <v>0</v>
      </c>
      <c r="B5440" s="334">
        <f ca="1" t="shared" si="855"/>
        <v>1</v>
      </c>
      <c r="D5440" s="334">
        <f ca="1" t="shared" si="863"/>
        <v>31</v>
      </c>
      <c r="E5440" s="327">
        <f ca="1" t="shared" si="864"/>
        <v>244</v>
      </c>
      <c r="F5440" s="327" t="str">
        <f ca="1">VLOOKUP(D5440,档案!A:C,3,FALSE)</f>
        <v>湖北开明</v>
      </c>
      <c r="G5440" s="338" t="str">
        <f ca="1">VLOOKUP(D5440,档案!A:B,2,FALSE)</f>
        <v>中国银行鄂州分行0592794</v>
      </c>
      <c r="H5440" s="328">
        <f ca="1" t="shared" si="856"/>
        <v>45817</v>
      </c>
      <c r="I5440" s="344" t="str">
        <f ca="1" t="shared" si="857"/>
        <v>转武汉农商行</v>
      </c>
      <c r="J5440" s="344" t="str">
        <f ca="1" t="shared" si="858"/>
        <v>转出他行或提现</v>
      </c>
      <c r="K5440" s="345">
        <f ca="1" t="shared" si="859"/>
        <v>0</v>
      </c>
      <c r="L5440" s="345">
        <f ca="1" t="shared" si="860"/>
        <v>160000</v>
      </c>
      <c r="M5440" s="345">
        <f ca="1" t="shared" si="861"/>
        <v>246653.76</v>
      </c>
      <c r="N5440" s="345">
        <f ca="1" t="shared" si="862"/>
        <v>0</v>
      </c>
    </row>
    <row r="5441" ht="14.25" hidden="1" spans="1:14">
      <c r="A5441" s="334">
        <f>档案!A5440</f>
        <v>0</v>
      </c>
      <c r="B5441" s="334">
        <f ca="1" t="shared" si="855"/>
        <v>1</v>
      </c>
      <c r="D5441" s="334">
        <f ca="1" t="shared" si="863"/>
        <v>31</v>
      </c>
      <c r="E5441" s="327">
        <f ca="1" t="shared" si="864"/>
        <v>245</v>
      </c>
      <c r="F5441" s="327" t="str">
        <f ca="1">VLOOKUP(D5441,档案!A:C,3,FALSE)</f>
        <v>湖北开明</v>
      </c>
      <c r="G5441" s="338" t="str">
        <f ca="1">VLOOKUP(D5441,档案!A:B,2,FALSE)</f>
        <v>中国银行鄂州分行0592794</v>
      </c>
      <c r="H5441" s="328">
        <f ca="1" t="shared" si="856"/>
        <v>45817</v>
      </c>
      <c r="I5441" s="344" t="str">
        <f ca="1" t="shared" si="857"/>
        <v>转武汉农商行</v>
      </c>
      <c r="J5441" s="344" t="str">
        <f ca="1" t="shared" si="858"/>
        <v>转出他行或提现</v>
      </c>
      <c r="K5441" s="345">
        <f ca="1" t="shared" si="859"/>
        <v>0</v>
      </c>
      <c r="L5441" s="345">
        <f ca="1" t="shared" si="860"/>
        <v>100000</v>
      </c>
      <c r="M5441" s="345">
        <f ca="1" t="shared" si="861"/>
        <v>146653.76</v>
      </c>
      <c r="N5441" s="345">
        <f ca="1" t="shared" si="862"/>
        <v>0</v>
      </c>
    </row>
    <row r="5442" ht="14.25" hidden="1" spans="1:14">
      <c r="A5442" s="334">
        <f>档案!A5441</f>
        <v>0</v>
      </c>
      <c r="B5442" s="334">
        <f ca="1" t="shared" si="855"/>
        <v>1</v>
      </c>
      <c r="D5442" s="334">
        <f ca="1" t="shared" si="863"/>
        <v>31</v>
      </c>
      <c r="E5442" s="327">
        <f ca="1" t="shared" si="864"/>
        <v>246</v>
      </c>
      <c r="F5442" s="327" t="str">
        <f ca="1">VLOOKUP(D5442,档案!A:C,3,FALSE)</f>
        <v>湖北开明</v>
      </c>
      <c r="G5442" s="338" t="str">
        <f ca="1">VLOOKUP(D5442,档案!A:B,2,FALSE)</f>
        <v>中国银行鄂州分行0592794</v>
      </c>
      <c r="H5442" s="328">
        <f ca="1" t="shared" si="856"/>
        <v>45817</v>
      </c>
      <c r="I5442" s="344" t="str">
        <f ca="1" t="shared" si="857"/>
        <v>手续费</v>
      </c>
      <c r="J5442" s="344" t="str">
        <f ca="1" t="shared" si="858"/>
        <v>付日常费用</v>
      </c>
      <c r="K5442" s="345">
        <f ca="1" t="shared" si="859"/>
        <v>0</v>
      </c>
      <c r="L5442" s="345">
        <f ca="1" t="shared" si="860"/>
        <v>1.8</v>
      </c>
      <c r="M5442" s="345">
        <f ca="1" t="shared" si="861"/>
        <v>146651.96</v>
      </c>
      <c r="N5442" s="345">
        <f ca="1" t="shared" si="862"/>
        <v>0</v>
      </c>
    </row>
    <row r="5443" ht="14.25" hidden="1" spans="1:14">
      <c r="A5443" s="334">
        <f>档案!A5442</f>
        <v>0</v>
      </c>
      <c r="B5443" s="334">
        <f ca="1" t="shared" ref="B5443:B5506" si="865">COUNTA(INDIRECT("'"&amp;A5443&amp;"'!a:a"))</f>
        <v>1</v>
      </c>
      <c r="D5443" s="334">
        <f ca="1" t="shared" si="863"/>
        <v>31</v>
      </c>
      <c r="E5443" s="327">
        <f ca="1" t="shared" si="864"/>
        <v>247</v>
      </c>
      <c r="F5443" s="327" t="str">
        <f ca="1">VLOOKUP(D5443,档案!A:C,3,FALSE)</f>
        <v>湖北开明</v>
      </c>
      <c r="G5443" s="338" t="str">
        <f ca="1">VLOOKUP(D5443,档案!A:B,2,FALSE)</f>
        <v>中国银行鄂州分行0592794</v>
      </c>
      <c r="H5443" s="328">
        <f ca="1" t="shared" ref="H5443:H5506" si="866">INDEX(INDIRECT("'"&amp;$D5443&amp;"'!A:g"),$E5443,COLUMN()-7)</f>
        <v>45817</v>
      </c>
      <c r="I5443" s="344" t="str">
        <f ca="1" t="shared" ref="I5443:I5506" si="867">INDEX(INDIRECT("'"&amp;$D5443&amp;"'!A:g"),$E5443,COLUMN()-7)</f>
        <v>手续费</v>
      </c>
      <c r="J5443" s="344" t="str">
        <f ca="1" t="shared" ref="J5443:J5506" si="868">INDEX(INDIRECT("'"&amp;$D5443&amp;"'!A:g"),$E5443,COLUMN()-7)</f>
        <v>付日常费用</v>
      </c>
      <c r="K5443" s="345">
        <f ca="1" t="shared" ref="K5443:K5506" si="869">INDEX(INDIRECT("'"&amp;$D5443&amp;"'!A:g"),$E5443,COLUMN()-7)</f>
        <v>0</v>
      </c>
      <c r="L5443" s="345">
        <f ca="1" t="shared" ref="L5443:L5506" si="870">INDEX(INDIRECT("'"&amp;$D5443&amp;"'!A:g"),$E5443,COLUMN()-7)</f>
        <v>2</v>
      </c>
      <c r="M5443" s="345">
        <f ca="1" t="shared" ref="M5443:M5506" si="871">INDEX(INDIRECT("'"&amp;$D5443&amp;"'!A:g"),$E5443,COLUMN()-7)</f>
        <v>146649.96</v>
      </c>
      <c r="N5443" s="345">
        <f ca="1" t="shared" ref="N5443:N5506" si="872">INDEX(INDIRECT("'"&amp;$D5443&amp;"'!A:g"),$E5443,COLUMN()-7)</f>
        <v>0</v>
      </c>
    </row>
    <row r="5444" ht="14.25" hidden="1" spans="1:14">
      <c r="A5444" s="334">
        <f>档案!A5443</f>
        <v>0</v>
      </c>
      <c r="B5444" s="334">
        <f ca="1" t="shared" si="865"/>
        <v>1</v>
      </c>
      <c r="D5444" s="334">
        <f ca="1" t="shared" ref="D5444:D5507" si="873">IF(E5443&gt;=VLOOKUP(D5443,A:B,2,FALSE),D5443+1,D5443)</f>
        <v>31</v>
      </c>
      <c r="E5444" s="327">
        <f ca="1" t="shared" ref="E5444:E5507" si="874">IF(E5443&gt;=VLOOKUP(D5443,A:B,2,FALSE),3,E5443+1)</f>
        <v>248</v>
      </c>
      <c r="F5444" s="327" t="str">
        <f ca="1">VLOOKUP(D5444,档案!A:C,3,FALSE)</f>
        <v>湖北开明</v>
      </c>
      <c r="G5444" s="338" t="str">
        <f ca="1">VLOOKUP(D5444,档案!A:B,2,FALSE)</f>
        <v>中国银行鄂州分行0592794</v>
      </c>
      <c r="H5444" s="328">
        <f ca="1" t="shared" si="866"/>
        <v>45818</v>
      </c>
      <c r="I5444" s="344" t="str">
        <f ca="1" t="shared" si="867"/>
        <v>转武汉农商行</v>
      </c>
      <c r="J5444" s="344" t="str">
        <f ca="1" t="shared" si="868"/>
        <v>转出他行或提现</v>
      </c>
      <c r="K5444" s="345">
        <f ca="1" t="shared" si="869"/>
        <v>0</v>
      </c>
      <c r="L5444" s="345">
        <f ca="1" t="shared" si="870"/>
        <v>50000</v>
      </c>
      <c r="M5444" s="345">
        <f ca="1" t="shared" si="871"/>
        <v>96649.96</v>
      </c>
      <c r="N5444" s="345">
        <f ca="1" t="shared" si="872"/>
        <v>0</v>
      </c>
    </row>
    <row r="5445" ht="14.25" hidden="1" spans="1:14">
      <c r="A5445" s="334">
        <f>档案!A5444</f>
        <v>0</v>
      </c>
      <c r="B5445" s="334">
        <f ca="1" t="shared" si="865"/>
        <v>1</v>
      </c>
      <c r="D5445" s="334">
        <f ca="1" t="shared" si="873"/>
        <v>31</v>
      </c>
      <c r="E5445" s="327">
        <f ca="1" t="shared" si="874"/>
        <v>249</v>
      </c>
      <c r="F5445" s="327" t="str">
        <f ca="1">VLOOKUP(D5445,档案!A:C,3,FALSE)</f>
        <v>湖北开明</v>
      </c>
      <c r="G5445" s="338" t="str">
        <f ca="1">VLOOKUP(D5445,档案!A:B,2,FALSE)</f>
        <v>中国银行鄂州分行0592794</v>
      </c>
      <c r="H5445" s="328">
        <f ca="1" t="shared" si="866"/>
        <v>45818</v>
      </c>
      <c r="I5445" s="344" t="str">
        <f ca="1" t="shared" si="867"/>
        <v>收到湖北中行贷款</v>
      </c>
      <c r="J5445" s="344" t="str">
        <f ca="1" t="shared" si="868"/>
        <v>借款到账</v>
      </c>
      <c r="K5445" s="345">
        <f ca="1" t="shared" si="869"/>
        <v>3000000</v>
      </c>
      <c r="L5445" s="345">
        <f ca="1" t="shared" si="870"/>
        <v>0</v>
      </c>
      <c r="M5445" s="345">
        <f ca="1" t="shared" si="871"/>
        <v>3096649.96</v>
      </c>
      <c r="N5445" s="345">
        <f ca="1" t="shared" si="872"/>
        <v>0</v>
      </c>
    </row>
    <row r="5446" ht="14.25" hidden="1" spans="1:14">
      <c r="A5446" s="334">
        <f>档案!A5445</f>
        <v>0</v>
      </c>
      <c r="B5446" s="334">
        <f ca="1" t="shared" si="865"/>
        <v>1</v>
      </c>
      <c r="D5446" s="334">
        <f ca="1" t="shared" si="873"/>
        <v>31</v>
      </c>
      <c r="E5446" s="327">
        <f ca="1" t="shared" si="874"/>
        <v>250</v>
      </c>
      <c r="F5446" s="327" t="str">
        <f ca="1">VLOOKUP(D5446,档案!A:C,3,FALSE)</f>
        <v>湖北开明</v>
      </c>
      <c r="G5446" s="338" t="str">
        <f ca="1">VLOOKUP(D5446,档案!A:B,2,FALSE)</f>
        <v>中国银行鄂州分行0592794</v>
      </c>
      <c r="H5446" s="328">
        <f ca="1" t="shared" si="866"/>
        <v>45818</v>
      </c>
      <c r="I5446" s="344" t="str">
        <f ca="1" t="shared" si="867"/>
        <v>转武汉彤烨中信</v>
      </c>
      <c r="J5446" s="344" t="str">
        <f ca="1" t="shared" si="868"/>
        <v>转出他行或提现</v>
      </c>
      <c r="K5446" s="345">
        <f ca="1" t="shared" si="869"/>
        <v>0</v>
      </c>
      <c r="L5446" s="345">
        <f ca="1" t="shared" si="870"/>
        <v>600000</v>
      </c>
      <c r="M5446" s="345">
        <f ca="1" t="shared" si="871"/>
        <v>2496649.96</v>
      </c>
      <c r="N5446" s="345">
        <f ca="1" t="shared" si="872"/>
        <v>0</v>
      </c>
    </row>
    <row r="5447" ht="14.25" hidden="1" spans="1:14">
      <c r="A5447" s="334">
        <f>档案!A5446</f>
        <v>0</v>
      </c>
      <c r="B5447" s="334">
        <f ca="1" t="shared" si="865"/>
        <v>1</v>
      </c>
      <c r="D5447" s="334">
        <f ca="1" t="shared" si="873"/>
        <v>31</v>
      </c>
      <c r="E5447" s="327">
        <f ca="1" t="shared" si="874"/>
        <v>251</v>
      </c>
      <c r="F5447" s="327" t="str">
        <f ca="1">VLOOKUP(D5447,档案!A:C,3,FALSE)</f>
        <v>湖北开明</v>
      </c>
      <c r="G5447" s="338" t="str">
        <f ca="1">VLOOKUP(D5447,档案!A:B,2,FALSE)</f>
        <v>中国银行鄂州分行0592794</v>
      </c>
      <c r="H5447" s="328">
        <f ca="1" t="shared" si="866"/>
        <v>45818</v>
      </c>
      <c r="I5447" s="344" t="str">
        <f ca="1" t="shared" si="867"/>
        <v>转武汉彤烨中信</v>
      </c>
      <c r="J5447" s="344" t="str">
        <f ca="1" t="shared" si="868"/>
        <v>转出他行或提现</v>
      </c>
      <c r="K5447" s="345">
        <f ca="1" t="shared" si="869"/>
        <v>0</v>
      </c>
      <c r="L5447" s="345">
        <f ca="1" t="shared" si="870"/>
        <v>600000</v>
      </c>
      <c r="M5447" s="345">
        <f ca="1" t="shared" si="871"/>
        <v>1896649.96</v>
      </c>
      <c r="N5447" s="345">
        <f ca="1" t="shared" si="872"/>
        <v>0</v>
      </c>
    </row>
    <row r="5448" ht="14.25" hidden="1" spans="1:14">
      <c r="A5448" s="334">
        <f>档案!A5447</f>
        <v>0</v>
      </c>
      <c r="B5448" s="334">
        <f ca="1" t="shared" si="865"/>
        <v>1</v>
      </c>
      <c r="D5448" s="334">
        <f ca="1" t="shared" si="873"/>
        <v>31</v>
      </c>
      <c r="E5448" s="327">
        <f ca="1" t="shared" si="874"/>
        <v>252</v>
      </c>
      <c r="F5448" s="327" t="str">
        <f ca="1">VLOOKUP(D5448,档案!A:C,3,FALSE)</f>
        <v>湖北开明</v>
      </c>
      <c r="G5448" s="338" t="str">
        <f ca="1">VLOOKUP(D5448,档案!A:B,2,FALSE)</f>
        <v>中国银行鄂州分行0592794</v>
      </c>
      <c r="H5448" s="328">
        <f ca="1" t="shared" si="866"/>
        <v>45818</v>
      </c>
      <c r="I5448" s="344" t="str">
        <f ca="1" t="shared" si="867"/>
        <v>生产部王国志报销赣锋锂业毛昌兵 房廷云 王国志三人从新余站打车到新余学院交通费--个人</v>
      </c>
      <c r="J5448" s="344" t="str">
        <f ca="1" t="shared" si="868"/>
        <v>项目成本</v>
      </c>
      <c r="K5448" s="345">
        <f ca="1" t="shared" si="869"/>
        <v>0</v>
      </c>
      <c r="L5448" s="345">
        <f ca="1" t="shared" si="870"/>
        <v>816.07</v>
      </c>
      <c r="M5448" s="345">
        <f ca="1" t="shared" si="871"/>
        <v>1895833.89</v>
      </c>
      <c r="N5448" s="345">
        <f ca="1" t="shared" si="872"/>
        <v>0</v>
      </c>
    </row>
    <row r="5449" ht="14.25" hidden="1" spans="1:14">
      <c r="A5449" s="334">
        <f>档案!A5448</f>
        <v>0</v>
      </c>
      <c r="B5449" s="334">
        <f ca="1" t="shared" si="865"/>
        <v>1</v>
      </c>
      <c r="D5449" s="334">
        <f ca="1" t="shared" si="873"/>
        <v>31</v>
      </c>
      <c r="E5449" s="327">
        <f ca="1" t="shared" si="874"/>
        <v>253</v>
      </c>
      <c r="F5449" s="327" t="str">
        <f ca="1">VLOOKUP(D5449,档案!A:C,3,FALSE)</f>
        <v>湖北开明</v>
      </c>
      <c r="G5449" s="338" t="str">
        <f ca="1">VLOOKUP(D5449,档案!A:B,2,FALSE)</f>
        <v>中国银行鄂州分行0592794</v>
      </c>
      <c r="H5449" s="328">
        <f ca="1" t="shared" si="866"/>
        <v>45818</v>
      </c>
      <c r="I5449" s="344" t="str">
        <f ca="1" t="shared" si="867"/>
        <v>生产部王国志报销山东圣川5.28交通费--个人</v>
      </c>
      <c r="J5449" s="344" t="str">
        <f ca="1" t="shared" si="868"/>
        <v>项目成本</v>
      </c>
      <c r="K5449" s="345">
        <f ca="1" t="shared" si="869"/>
        <v>0</v>
      </c>
      <c r="L5449" s="345">
        <f ca="1" t="shared" si="870"/>
        <v>163</v>
      </c>
      <c r="M5449" s="345">
        <f ca="1" t="shared" si="871"/>
        <v>1895670.89</v>
      </c>
      <c r="N5449" s="345">
        <f ca="1" t="shared" si="872"/>
        <v>0</v>
      </c>
    </row>
    <row r="5450" ht="14.25" hidden="1" spans="1:14">
      <c r="A5450" s="334">
        <f>档案!A5449</f>
        <v>0</v>
      </c>
      <c r="B5450" s="334">
        <f ca="1" t="shared" si="865"/>
        <v>1</v>
      </c>
      <c r="D5450" s="334">
        <f ca="1" t="shared" si="873"/>
        <v>31</v>
      </c>
      <c r="E5450" s="327">
        <f ca="1" t="shared" si="874"/>
        <v>254</v>
      </c>
      <c r="F5450" s="327" t="str">
        <f ca="1">VLOOKUP(D5450,档案!A:C,3,FALSE)</f>
        <v>湖北开明</v>
      </c>
      <c r="G5450" s="338" t="str">
        <f ca="1">VLOOKUP(D5450,档案!A:B,2,FALSE)</f>
        <v>中国银行鄂州分行0592794</v>
      </c>
      <c r="H5450" s="328">
        <f ca="1" t="shared" si="866"/>
        <v>45818</v>
      </c>
      <c r="I5450" s="344" t="str">
        <f ca="1" t="shared" si="867"/>
        <v>销售部林柱生报销日照钢铁临时租用的货车加油鲁L6K868--个人</v>
      </c>
      <c r="J5450" s="344" t="str">
        <f ca="1" t="shared" si="868"/>
        <v>项目成本</v>
      </c>
      <c r="K5450" s="345">
        <f ca="1" t="shared" si="869"/>
        <v>0</v>
      </c>
      <c r="L5450" s="345">
        <f ca="1" t="shared" si="870"/>
        <v>95.33</v>
      </c>
      <c r="M5450" s="345">
        <f ca="1" t="shared" si="871"/>
        <v>1895575.56</v>
      </c>
      <c r="N5450" s="345">
        <f ca="1" t="shared" si="872"/>
        <v>0</v>
      </c>
    </row>
    <row r="5451" ht="14.25" hidden="1" spans="1:14">
      <c r="A5451" s="334">
        <f>档案!A5450</f>
        <v>0</v>
      </c>
      <c r="B5451" s="334">
        <f ca="1" t="shared" si="865"/>
        <v>1</v>
      </c>
      <c r="D5451" s="334">
        <f ca="1" t="shared" si="873"/>
        <v>31</v>
      </c>
      <c r="E5451" s="327">
        <f ca="1" t="shared" si="874"/>
        <v>255</v>
      </c>
      <c r="F5451" s="327" t="str">
        <f ca="1">VLOOKUP(D5451,档案!A:C,3,FALSE)</f>
        <v>湖北开明</v>
      </c>
      <c r="G5451" s="338" t="str">
        <f ca="1">VLOOKUP(D5451,档案!A:B,2,FALSE)</f>
        <v>中国银行鄂州分行0592794</v>
      </c>
      <c r="H5451" s="328">
        <f ca="1" t="shared" si="866"/>
        <v>45818</v>
      </c>
      <c r="I5451" s="344" t="str">
        <f ca="1" t="shared" si="867"/>
        <v>生产部饶凯报销曲阳金隅5.26-5.27交通费--个人</v>
      </c>
      <c r="J5451" s="344" t="str">
        <f ca="1" t="shared" si="868"/>
        <v>项目成本</v>
      </c>
      <c r="K5451" s="345">
        <f ca="1" t="shared" si="869"/>
        <v>0</v>
      </c>
      <c r="L5451" s="345">
        <f ca="1" t="shared" si="870"/>
        <v>337</v>
      </c>
      <c r="M5451" s="345">
        <f ca="1" t="shared" si="871"/>
        <v>1895238.56</v>
      </c>
      <c r="N5451" s="345">
        <f ca="1" t="shared" si="872"/>
        <v>0</v>
      </c>
    </row>
    <row r="5452" ht="14.25" hidden="1" spans="1:14">
      <c r="A5452" s="334">
        <f>档案!A5451</f>
        <v>0</v>
      </c>
      <c r="B5452" s="334">
        <f ca="1" t="shared" si="865"/>
        <v>1</v>
      </c>
      <c r="D5452" s="334">
        <f ca="1" t="shared" si="873"/>
        <v>31</v>
      </c>
      <c r="E5452" s="327">
        <f ca="1" t="shared" si="874"/>
        <v>256</v>
      </c>
      <c r="F5452" s="327" t="str">
        <f ca="1">VLOOKUP(D5452,档案!A:C,3,FALSE)</f>
        <v>湖北开明</v>
      </c>
      <c r="G5452" s="338" t="str">
        <f ca="1">VLOOKUP(D5452,档案!A:B,2,FALSE)</f>
        <v>中国银行鄂州分行0592794</v>
      </c>
      <c r="H5452" s="328">
        <f ca="1" t="shared" si="866"/>
        <v>45818</v>
      </c>
      <c r="I5452" s="344" t="str">
        <f ca="1" t="shared" si="867"/>
        <v>生产部李晶报销鲁L6K868临时加油费，5.26-6.1临时租用带证货车进出日照钢铁--个人</v>
      </c>
      <c r="J5452" s="344" t="str">
        <f ca="1" t="shared" si="868"/>
        <v>项目成本</v>
      </c>
      <c r="K5452" s="345">
        <f ca="1" t="shared" si="869"/>
        <v>0</v>
      </c>
      <c r="L5452" s="345">
        <f ca="1" t="shared" si="870"/>
        <v>1550</v>
      </c>
      <c r="M5452" s="345">
        <f ca="1" t="shared" si="871"/>
        <v>1893688.56</v>
      </c>
      <c r="N5452" s="345">
        <f ca="1" t="shared" si="872"/>
        <v>0</v>
      </c>
    </row>
    <row r="5453" ht="14.25" hidden="1" spans="1:14">
      <c r="A5453" s="334">
        <f>档案!A5452</f>
        <v>0</v>
      </c>
      <c r="B5453" s="334">
        <f ca="1" t="shared" si="865"/>
        <v>1</v>
      </c>
      <c r="D5453" s="334">
        <f ca="1" t="shared" si="873"/>
        <v>31</v>
      </c>
      <c r="E5453" s="327">
        <f ca="1" t="shared" si="874"/>
        <v>257</v>
      </c>
      <c r="F5453" s="327" t="str">
        <f ca="1">VLOOKUP(D5453,档案!A:C,3,FALSE)</f>
        <v>湖北开明</v>
      </c>
      <c r="G5453" s="338" t="str">
        <f ca="1">VLOOKUP(D5453,档案!A:B,2,FALSE)</f>
        <v>中国银行鄂州分行0592794</v>
      </c>
      <c r="H5453" s="328">
        <f ca="1" t="shared" si="866"/>
        <v>45818</v>
      </c>
      <c r="I5453" s="344" t="str">
        <f ca="1" t="shared" si="867"/>
        <v>生产部马全花报销青海发投石灰车间除尘器更换项目2025年5月6日二次浇筑购买浇注料10袋--个人</v>
      </c>
      <c r="J5453" s="344" t="str">
        <f ca="1" t="shared" si="868"/>
        <v>项目成本</v>
      </c>
      <c r="K5453" s="345">
        <f ca="1" t="shared" si="869"/>
        <v>0</v>
      </c>
      <c r="L5453" s="345">
        <f ca="1" t="shared" si="870"/>
        <v>618</v>
      </c>
      <c r="M5453" s="345">
        <f ca="1" t="shared" si="871"/>
        <v>1893070.56</v>
      </c>
      <c r="N5453" s="345">
        <f ca="1" t="shared" si="872"/>
        <v>0</v>
      </c>
    </row>
    <row r="5454" ht="14.25" hidden="1" spans="1:14">
      <c r="A5454" s="334">
        <f>档案!A5453</f>
        <v>0</v>
      </c>
      <c r="B5454" s="334">
        <f ca="1" t="shared" si="865"/>
        <v>1</v>
      </c>
      <c r="D5454" s="334">
        <f ca="1" t="shared" si="873"/>
        <v>31</v>
      </c>
      <c r="E5454" s="327">
        <f ca="1" t="shared" si="874"/>
        <v>258</v>
      </c>
      <c r="F5454" s="327" t="str">
        <f ca="1">VLOOKUP(D5454,档案!A:C,3,FALSE)</f>
        <v>湖北开明</v>
      </c>
      <c r="G5454" s="338" t="str">
        <f ca="1">VLOOKUP(D5454,档案!A:B,2,FALSE)</f>
        <v>中国银行鄂州分行0592794</v>
      </c>
      <c r="H5454" s="328">
        <f ca="1" t="shared" si="866"/>
        <v>45818</v>
      </c>
      <c r="I5454" s="344" t="str">
        <f ca="1" t="shared" si="867"/>
        <v>生产部闵洋用款内蒙古宜化外协人员工资付辛锋、丁浩强、乔高军--个人</v>
      </c>
      <c r="J5454" s="344" t="str">
        <f ca="1" t="shared" si="868"/>
        <v>项目成本</v>
      </c>
      <c r="K5454" s="345">
        <f ca="1" t="shared" si="869"/>
        <v>0</v>
      </c>
      <c r="L5454" s="345">
        <f ca="1" t="shared" si="870"/>
        <v>16314.25</v>
      </c>
      <c r="M5454" s="345">
        <f ca="1" t="shared" si="871"/>
        <v>1876756.31</v>
      </c>
      <c r="N5454" s="345">
        <f ca="1" t="shared" si="872"/>
        <v>0</v>
      </c>
    </row>
    <row r="5455" ht="14.25" hidden="1" spans="1:14">
      <c r="A5455" s="334">
        <f>档案!A5454</f>
        <v>0</v>
      </c>
      <c r="B5455" s="334">
        <f ca="1" t="shared" si="865"/>
        <v>1</v>
      </c>
      <c r="D5455" s="334">
        <f ca="1" t="shared" si="873"/>
        <v>31</v>
      </c>
      <c r="E5455" s="327">
        <f ca="1" t="shared" si="874"/>
        <v>259</v>
      </c>
      <c r="F5455" s="327" t="str">
        <f ca="1">VLOOKUP(D5455,档案!A:C,3,FALSE)</f>
        <v>湖北开明</v>
      </c>
      <c r="G5455" s="338" t="str">
        <f ca="1">VLOOKUP(D5455,档案!A:B,2,FALSE)</f>
        <v>中国银行鄂州分行0592794</v>
      </c>
      <c r="H5455" s="328">
        <f ca="1" t="shared" si="866"/>
        <v>45818</v>
      </c>
      <c r="I5455" s="344" t="str">
        <f ca="1" t="shared" si="867"/>
        <v>生产部张月用款莱芜钢铁5月19日物流费用付鄂州方刚物流有限公司--公司</v>
      </c>
      <c r="J5455" s="344" t="str">
        <f ca="1" t="shared" si="868"/>
        <v>项目成本</v>
      </c>
      <c r="K5455" s="345">
        <f ca="1" t="shared" si="869"/>
        <v>0</v>
      </c>
      <c r="L5455" s="345">
        <f ca="1" t="shared" si="870"/>
        <v>16000</v>
      </c>
      <c r="M5455" s="345">
        <f ca="1" t="shared" si="871"/>
        <v>1860756.31</v>
      </c>
      <c r="N5455" s="345">
        <f ca="1" t="shared" si="872"/>
        <v>0</v>
      </c>
    </row>
    <row r="5456" ht="14.25" hidden="1" spans="1:14">
      <c r="A5456" s="334">
        <f>档案!A5455</f>
        <v>0</v>
      </c>
      <c r="B5456" s="334">
        <f ca="1" t="shared" si="865"/>
        <v>1</v>
      </c>
      <c r="D5456" s="334">
        <f ca="1" t="shared" si="873"/>
        <v>31</v>
      </c>
      <c r="E5456" s="327">
        <f ca="1" t="shared" si="874"/>
        <v>260</v>
      </c>
      <c r="F5456" s="327" t="str">
        <f ca="1">VLOOKUP(D5456,档案!A:C,3,FALSE)</f>
        <v>湖北开明</v>
      </c>
      <c r="G5456" s="338" t="str">
        <f ca="1">VLOOKUP(D5456,档案!A:B,2,FALSE)</f>
        <v>中国银行鄂州分行0592794</v>
      </c>
      <c r="H5456" s="328">
        <f ca="1" t="shared" si="866"/>
        <v>45818</v>
      </c>
      <c r="I5456" s="344" t="str">
        <f ca="1" t="shared" si="867"/>
        <v>生产部李晶报销日照项目购买跳板共40根--个人</v>
      </c>
      <c r="J5456" s="344" t="str">
        <f ca="1" t="shared" si="868"/>
        <v>项目成本</v>
      </c>
      <c r="K5456" s="345">
        <f ca="1" t="shared" si="869"/>
        <v>0</v>
      </c>
      <c r="L5456" s="345">
        <f ca="1" t="shared" si="870"/>
        <v>900</v>
      </c>
      <c r="M5456" s="345">
        <f ca="1" t="shared" si="871"/>
        <v>1859856.31</v>
      </c>
      <c r="N5456" s="345">
        <f ca="1" t="shared" si="872"/>
        <v>0</v>
      </c>
    </row>
    <row r="5457" ht="14.25" hidden="1" spans="1:14">
      <c r="A5457" s="334">
        <f>档案!A5456</f>
        <v>0</v>
      </c>
      <c r="B5457" s="334">
        <f ca="1" t="shared" si="865"/>
        <v>1</v>
      </c>
      <c r="D5457" s="334">
        <f ca="1" t="shared" si="873"/>
        <v>31</v>
      </c>
      <c r="E5457" s="327">
        <f ca="1" t="shared" si="874"/>
        <v>261</v>
      </c>
      <c r="F5457" s="327" t="str">
        <f ca="1">VLOOKUP(D5457,档案!A:C,3,FALSE)</f>
        <v>湖北开明</v>
      </c>
      <c r="G5457" s="338" t="str">
        <f ca="1">VLOOKUP(D5457,档案!A:B,2,FALSE)</f>
        <v>中国银行鄂州分行0592794</v>
      </c>
      <c r="H5457" s="328">
        <f ca="1" t="shared" si="866"/>
        <v>45818</v>
      </c>
      <c r="I5457" s="344" t="str">
        <f ca="1" t="shared" si="867"/>
        <v>生产部王国志报销5.20-5.25在日照钢铁项目期间，车辆加油费用及购买烫伤药费用报销--个人</v>
      </c>
      <c r="J5457" s="344" t="str">
        <f ca="1" t="shared" si="868"/>
        <v>项目成本</v>
      </c>
      <c r="K5457" s="345">
        <f ca="1" t="shared" si="869"/>
        <v>0</v>
      </c>
      <c r="L5457" s="345">
        <f ca="1" t="shared" si="870"/>
        <v>150</v>
      </c>
      <c r="M5457" s="345">
        <f ca="1" t="shared" si="871"/>
        <v>1859706.31</v>
      </c>
      <c r="N5457" s="345">
        <f ca="1" t="shared" si="872"/>
        <v>0</v>
      </c>
    </row>
    <row r="5458" ht="14.25" hidden="1" spans="1:14">
      <c r="A5458" s="334">
        <f>档案!A5457</f>
        <v>0</v>
      </c>
      <c r="B5458" s="334">
        <f ca="1" t="shared" si="865"/>
        <v>1</v>
      </c>
      <c r="D5458" s="334">
        <f ca="1" t="shared" si="873"/>
        <v>31</v>
      </c>
      <c r="E5458" s="327">
        <f ca="1" t="shared" si="874"/>
        <v>262</v>
      </c>
      <c r="F5458" s="327" t="str">
        <f ca="1">VLOOKUP(D5458,档案!A:C,3,FALSE)</f>
        <v>湖北开明</v>
      </c>
      <c r="G5458" s="338" t="str">
        <f ca="1">VLOOKUP(D5458,档案!A:B,2,FALSE)</f>
        <v>中国银行鄂州分行0592794</v>
      </c>
      <c r="H5458" s="328">
        <f ca="1" t="shared" si="866"/>
        <v>45818</v>
      </c>
      <c r="I5458" s="344" t="str">
        <f ca="1" t="shared" si="867"/>
        <v>手续费</v>
      </c>
      <c r="J5458" s="344" t="str">
        <f ca="1" t="shared" si="868"/>
        <v>付日常费用</v>
      </c>
      <c r="K5458" s="345">
        <f ca="1" t="shared" si="869"/>
        <v>0</v>
      </c>
      <c r="L5458" s="345">
        <f ca="1" t="shared" si="870"/>
        <v>2</v>
      </c>
      <c r="M5458" s="345">
        <f ca="1" t="shared" si="871"/>
        <v>1859704.31</v>
      </c>
      <c r="N5458" s="345">
        <f ca="1" t="shared" si="872"/>
        <v>0</v>
      </c>
    </row>
    <row r="5459" ht="14.25" hidden="1" spans="1:14">
      <c r="A5459" s="334">
        <f>档案!A5458</f>
        <v>0</v>
      </c>
      <c r="B5459" s="334">
        <f ca="1" t="shared" si="865"/>
        <v>1</v>
      </c>
      <c r="D5459" s="334">
        <f ca="1" t="shared" si="873"/>
        <v>31</v>
      </c>
      <c r="E5459" s="327">
        <f ca="1" t="shared" si="874"/>
        <v>263</v>
      </c>
      <c r="F5459" s="327" t="str">
        <f ca="1">VLOOKUP(D5459,档案!A:C,3,FALSE)</f>
        <v>湖北开明</v>
      </c>
      <c r="G5459" s="338" t="str">
        <f ca="1">VLOOKUP(D5459,档案!A:B,2,FALSE)</f>
        <v>中国银行鄂州分行0592794</v>
      </c>
      <c r="H5459" s="328">
        <f ca="1" t="shared" si="866"/>
        <v>45818</v>
      </c>
      <c r="I5459" s="344" t="str">
        <f ca="1" t="shared" si="867"/>
        <v>手续费</v>
      </c>
      <c r="J5459" s="344" t="str">
        <f ca="1" t="shared" si="868"/>
        <v>付日常费用</v>
      </c>
      <c r="K5459" s="345">
        <f ca="1" t="shared" si="869"/>
        <v>0</v>
      </c>
      <c r="L5459" s="345">
        <f ca="1" t="shared" si="870"/>
        <v>2</v>
      </c>
      <c r="M5459" s="345">
        <f ca="1" t="shared" si="871"/>
        <v>1859702.31</v>
      </c>
      <c r="N5459" s="345">
        <f ca="1" t="shared" si="872"/>
        <v>0</v>
      </c>
    </row>
    <row r="5460" ht="14.25" hidden="1" spans="1:14">
      <c r="A5460" s="334">
        <f>档案!A5459</f>
        <v>0</v>
      </c>
      <c r="B5460" s="334">
        <f ca="1" t="shared" si="865"/>
        <v>1</v>
      </c>
      <c r="D5460" s="334">
        <f ca="1" t="shared" si="873"/>
        <v>31</v>
      </c>
      <c r="E5460" s="327">
        <f ca="1" t="shared" si="874"/>
        <v>264</v>
      </c>
      <c r="F5460" s="327" t="str">
        <f ca="1">VLOOKUP(D5460,档案!A:C,3,FALSE)</f>
        <v>湖北开明</v>
      </c>
      <c r="G5460" s="338" t="str">
        <f ca="1">VLOOKUP(D5460,档案!A:B,2,FALSE)</f>
        <v>中国银行鄂州分行0592794</v>
      </c>
      <c r="H5460" s="328">
        <f ca="1" t="shared" si="866"/>
        <v>45818</v>
      </c>
      <c r="I5460" s="344" t="str">
        <f ca="1" t="shared" si="867"/>
        <v>手续费</v>
      </c>
      <c r="J5460" s="344" t="str">
        <f ca="1" t="shared" si="868"/>
        <v>付日常费用</v>
      </c>
      <c r="K5460" s="345">
        <f ca="1" t="shared" si="869"/>
        <v>0</v>
      </c>
      <c r="L5460" s="345">
        <f ca="1" t="shared" si="870"/>
        <v>4.5</v>
      </c>
      <c r="M5460" s="345">
        <f ca="1" t="shared" si="871"/>
        <v>1859697.81</v>
      </c>
      <c r="N5460" s="345">
        <f ca="1" t="shared" si="872"/>
        <v>0</v>
      </c>
    </row>
    <row r="5461" ht="14.25" hidden="1" spans="1:14">
      <c r="A5461" s="334">
        <f>档案!A5460</f>
        <v>0</v>
      </c>
      <c r="B5461" s="334">
        <f ca="1" t="shared" si="865"/>
        <v>1</v>
      </c>
      <c r="D5461" s="334">
        <f ca="1" t="shared" si="873"/>
        <v>31</v>
      </c>
      <c r="E5461" s="327">
        <f ca="1" t="shared" si="874"/>
        <v>265</v>
      </c>
      <c r="F5461" s="327" t="str">
        <f ca="1">VLOOKUP(D5461,档案!A:C,3,FALSE)</f>
        <v>湖北开明</v>
      </c>
      <c r="G5461" s="338" t="str">
        <f ca="1">VLOOKUP(D5461,档案!A:B,2,FALSE)</f>
        <v>中国银行鄂州分行0592794</v>
      </c>
      <c r="H5461" s="328">
        <f ca="1" t="shared" si="866"/>
        <v>45818</v>
      </c>
      <c r="I5461" s="349" t="str">
        <f ca="1" t="shared" si="867"/>
        <v>手续费</v>
      </c>
      <c r="J5461" s="344" t="str">
        <f ca="1" t="shared" si="868"/>
        <v>付日常费用</v>
      </c>
      <c r="K5461" s="345">
        <f ca="1" t="shared" si="869"/>
        <v>0</v>
      </c>
      <c r="L5461" s="345">
        <f ca="1" t="shared" si="870"/>
        <v>4.5</v>
      </c>
      <c r="M5461" s="345">
        <f ca="1" t="shared" si="871"/>
        <v>1859693.31</v>
      </c>
      <c r="N5461" s="345">
        <f ca="1" t="shared" si="872"/>
        <v>0</v>
      </c>
    </row>
    <row r="5462" ht="14.25" hidden="1" spans="1:14">
      <c r="A5462" s="334">
        <f>档案!A5461</f>
        <v>0</v>
      </c>
      <c r="B5462" s="334">
        <f ca="1" t="shared" si="865"/>
        <v>1</v>
      </c>
      <c r="D5462" s="334">
        <f ca="1" t="shared" si="873"/>
        <v>31</v>
      </c>
      <c r="E5462" s="327">
        <f ca="1" t="shared" si="874"/>
        <v>266</v>
      </c>
      <c r="F5462" s="327" t="str">
        <f ca="1">VLOOKUP(D5462,档案!A:C,3,FALSE)</f>
        <v>湖北开明</v>
      </c>
      <c r="G5462" s="338" t="str">
        <f ca="1">VLOOKUP(D5462,档案!A:B,2,FALSE)</f>
        <v>中国银行鄂州分行0592794</v>
      </c>
      <c r="H5462" s="328">
        <f ca="1" t="shared" si="866"/>
        <v>45818</v>
      </c>
      <c r="I5462" s="344" t="str">
        <f ca="1" t="shared" si="867"/>
        <v>手续费</v>
      </c>
      <c r="J5462" s="344" t="str">
        <f ca="1" t="shared" si="868"/>
        <v>付日常费用</v>
      </c>
      <c r="K5462" s="345">
        <f ca="1" t="shared" si="869"/>
        <v>0</v>
      </c>
      <c r="L5462" s="345">
        <f ca="1" t="shared" si="870"/>
        <v>1.8</v>
      </c>
      <c r="M5462" s="345">
        <f ca="1" t="shared" si="871"/>
        <v>1859691.51</v>
      </c>
      <c r="N5462" s="345">
        <f ca="1" t="shared" si="872"/>
        <v>0</v>
      </c>
    </row>
    <row r="5463" ht="14.25" hidden="1" spans="1:14">
      <c r="A5463" s="334">
        <f>档案!A5462</f>
        <v>0</v>
      </c>
      <c r="B5463" s="334">
        <f ca="1" t="shared" si="865"/>
        <v>1</v>
      </c>
      <c r="D5463" s="334">
        <f ca="1" t="shared" si="873"/>
        <v>31</v>
      </c>
      <c r="E5463" s="327">
        <f ca="1" t="shared" si="874"/>
        <v>267</v>
      </c>
      <c r="F5463" s="327" t="str">
        <f ca="1">VLOOKUP(D5463,档案!A:C,3,FALSE)</f>
        <v>湖北开明</v>
      </c>
      <c r="G5463" s="338" t="str">
        <f ca="1">VLOOKUP(D5463,档案!A:B,2,FALSE)</f>
        <v>中国银行鄂州分行0592794</v>
      </c>
      <c r="H5463" s="328">
        <f ca="1" t="shared" si="866"/>
        <v>45818</v>
      </c>
      <c r="I5463" s="344" t="str">
        <f ca="1" t="shared" si="867"/>
        <v>手续费</v>
      </c>
      <c r="J5463" s="344" t="str">
        <f ca="1" t="shared" si="868"/>
        <v>付日常费用</v>
      </c>
      <c r="K5463" s="345">
        <f ca="1" t="shared" si="869"/>
        <v>0</v>
      </c>
      <c r="L5463" s="345">
        <f ca="1" t="shared" si="870"/>
        <v>1.8</v>
      </c>
      <c r="M5463" s="345">
        <f ca="1" t="shared" si="871"/>
        <v>1859689.71</v>
      </c>
      <c r="N5463" s="345">
        <f ca="1" t="shared" si="872"/>
        <v>0</v>
      </c>
    </row>
    <row r="5464" ht="14.25" hidden="1" spans="1:14">
      <c r="A5464" s="334">
        <f>档案!A5463</f>
        <v>0</v>
      </c>
      <c r="B5464" s="334">
        <f ca="1" t="shared" si="865"/>
        <v>1</v>
      </c>
      <c r="D5464" s="334">
        <f ca="1" t="shared" si="873"/>
        <v>31</v>
      </c>
      <c r="E5464" s="327">
        <f ca="1" t="shared" si="874"/>
        <v>268</v>
      </c>
      <c r="F5464" s="327" t="str">
        <f ca="1">VLOOKUP(D5464,档案!A:C,3,FALSE)</f>
        <v>湖北开明</v>
      </c>
      <c r="G5464" s="338" t="str">
        <f ca="1">VLOOKUP(D5464,档案!A:B,2,FALSE)</f>
        <v>中国银行鄂州分行0592794</v>
      </c>
      <c r="H5464" s="328">
        <f ca="1" t="shared" si="866"/>
        <v>45818</v>
      </c>
      <c r="I5464" s="344" t="str">
        <f ca="1" t="shared" si="867"/>
        <v>手续费</v>
      </c>
      <c r="J5464" s="344" t="str">
        <f ca="1" t="shared" si="868"/>
        <v>付日常费用</v>
      </c>
      <c r="K5464" s="345">
        <f ca="1" t="shared" si="869"/>
        <v>0</v>
      </c>
      <c r="L5464" s="345">
        <f ca="1" t="shared" si="870"/>
        <v>4.5</v>
      </c>
      <c r="M5464" s="345">
        <f ca="1" t="shared" si="871"/>
        <v>1859685.21</v>
      </c>
      <c r="N5464" s="345">
        <f ca="1" t="shared" si="872"/>
        <v>0</v>
      </c>
    </row>
    <row r="5465" ht="14.25" hidden="1" spans="1:14">
      <c r="A5465" s="334">
        <f>档案!A5464</f>
        <v>0</v>
      </c>
      <c r="B5465" s="334">
        <f ca="1" t="shared" si="865"/>
        <v>1</v>
      </c>
      <c r="D5465" s="334">
        <f ca="1" t="shared" si="873"/>
        <v>31</v>
      </c>
      <c r="E5465" s="327">
        <f ca="1" t="shared" si="874"/>
        <v>269</v>
      </c>
      <c r="F5465" s="327" t="str">
        <f ca="1">VLOOKUP(D5465,档案!A:C,3,FALSE)</f>
        <v>湖北开明</v>
      </c>
      <c r="G5465" s="338" t="str">
        <f ca="1">VLOOKUP(D5465,档案!A:B,2,FALSE)</f>
        <v>中国银行鄂州分行0592794</v>
      </c>
      <c r="H5465" s="328">
        <f ca="1" t="shared" si="866"/>
        <v>45818</v>
      </c>
      <c r="I5465" s="344" t="str">
        <f ca="1" t="shared" si="867"/>
        <v>手续费</v>
      </c>
      <c r="J5465" s="344" t="str">
        <f ca="1" t="shared" si="868"/>
        <v>付日常费用</v>
      </c>
      <c r="K5465" s="345">
        <f ca="1" t="shared" si="869"/>
        <v>0</v>
      </c>
      <c r="L5465" s="345">
        <f ca="1" t="shared" si="870"/>
        <v>4.5</v>
      </c>
      <c r="M5465" s="345">
        <f ca="1" t="shared" si="871"/>
        <v>1859680.71</v>
      </c>
      <c r="N5465" s="345">
        <f ca="1" t="shared" si="872"/>
        <v>0</v>
      </c>
    </row>
    <row r="5466" ht="14.25" hidden="1" spans="1:14">
      <c r="A5466" s="334">
        <f>档案!A5465</f>
        <v>0</v>
      </c>
      <c r="B5466" s="334">
        <f ca="1" t="shared" si="865"/>
        <v>1</v>
      </c>
      <c r="D5466" s="334">
        <f ca="1" t="shared" si="873"/>
        <v>31</v>
      </c>
      <c r="E5466" s="327">
        <f ca="1" t="shared" si="874"/>
        <v>270</v>
      </c>
      <c r="F5466" s="327" t="str">
        <f ca="1">VLOOKUP(D5466,档案!A:C,3,FALSE)</f>
        <v>湖北开明</v>
      </c>
      <c r="G5466" s="338" t="str">
        <f ca="1">VLOOKUP(D5466,档案!A:B,2,FALSE)</f>
        <v>中国银行鄂州分行0592794</v>
      </c>
      <c r="H5466" s="328">
        <f ca="1" t="shared" si="866"/>
        <v>45818</v>
      </c>
      <c r="I5466" s="344" t="str">
        <f ca="1" t="shared" si="867"/>
        <v>手续费</v>
      </c>
      <c r="J5466" s="344" t="str">
        <f ca="1" t="shared" si="868"/>
        <v>付日常费用</v>
      </c>
      <c r="K5466" s="345">
        <f ca="1" t="shared" si="869"/>
        <v>0</v>
      </c>
      <c r="L5466" s="345">
        <f ca="1" t="shared" si="870"/>
        <v>4.5</v>
      </c>
      <c r="M5466" s="345">
        <f ca="1" t="shared" si="871"/>
        <v>1859676.21</v>
      </c>
      <c r="N5466" s="345">
        <f ca="1" t="shared" si="872"/>
        <v>0</v>
      </c>
    </row>
    <row r="5467" ht="14.25" hidden="1" spans="1:14">
      <c r="A5467" s="334">
        <f>档案!A5466</f>
        <v>0</v>
      </c>
      <c r="B5467" s="334">
        <f ca="1" t="shared" si="865"/>
        <v>1</v>
      </c>
      <c r="D5467" s="334">
        <f ca="1" t="shared" si="873"/>
        <v>31</v>
      </c>
      <c r="E5467" s="327">
        <f ca="1" t="shared" si="874"/>
        <v>271</v>
      </c>
      <c r="F5467" s="327" t="str">
        <f ca="1">VLOOKUP(D5467,档案!A:C,3,FALSE)</f>
        <v>湖北开明</v>
      </c>
      <c r="G5467" s="338" t="str">
        <f ca="1">VLOOKUP(D5467,档案!A:B,2,FALSE)</f>
        <v>中国银行鄂州分行0592794</v>
      </c>
      <c r="H5467" s="328">
        <f ca="1" t="shared" si="866"/>
        <v>45818</v>
      </c>
      <c r="I5467" s="344" t="str">
        <f ca="1" t="shared" si="867"/>
        <v>手续费</v>
      </c>
      <c r="J5467" s="344" t="str">
        <f ca="1" t="shared" si="868"/>
        <v>付日常费用</v>
      </c>
      <c r="K5467" s="345">
        <f ca="1" t="shared" si="869"/>
        <v>0</v>
      </c>
      <c r="L5467" s="345">
        <f ca="1" t="shared" si="870"/>
        <v>1.8</v>
      </c>
      <c r="M5467" s="345">
        <f ca="1" t="shared" si="871"/>
        <v>1859674.41</v>
      </c>
      <c r="N5467" s="345">
        <f ca="1" t="shared" si="872"/>
        <v>0</v>
      </c>
    </row>
    <row r="5468" ht="14.25" hidden="1" spans="1:14">
      <c r="A5468" s="334">
        <f>档案!A5467</f>
        <v>0</v>
      </c>
      <c r="B5468" s="334">
        <f ca="1" t="shared" si="865"/>
        <v>1</v>
      </c>
      <c r="D5468" s="334">
        <f ca="1" t="shared" si="873"/>
        <v>31</v>
      </c>
      <c r="E5468" s="327">
        <f ca="1" t="shared" si="874"/>
        <v>272</v>
      </c>
      <c r="F5468" s="327" t="str">
        <f ca="1">VLOOKUP(D5468,档案!A:C,3,FALSE)</f>
        <v>湖北开明</v>
      </c>
      <c r="G5468" s="338" t="str">
        <f ca="1">VLOOKUP(D5468,档案!A:B,2,FALSE)</f>
        <v>中国银行鄂州分行0592794</v>
      </c>
      <c r="H5468" s="328">
        <f ca="1" t="shared" si="866"/>
        <v>45818</v>
      </c>
      <c r="I5468" s="344" t="str">
        <f ca="1" t="shared" si="867"/>
        <v>手续费</v>
      </c>
      <c r="J5468" s="344" t="str">
        <f ca="1" t="shared" si="868"/>
        <v>付日常费用</v>
      </c>
      <c r="K5468" s="345">
        <f ca="1" t="shared" si="869"/>
        <v>0</v>
      </c>
      <c r="L5468" s="345">
        <f ca="1" t="shared" si="870"/>
        <v>4.5</v>
      </c>
      <c r="M5468" s="345">
        <f ca="1" t="shared" si="871"/>
        <v>1859669.91</v>
      </c>
      <c r="N5468" s="345">
        <f ca="1" t="shared" si="872"/>
        <v>0</v>
      </c>
    </row>
    <row r="5469" ht="14.25" hidden="1" spans="1:14">
      <c r="A5469" s="334">
        <f>档案!A5468</f>
        <v>0</v>
      </c>
      <c r="B5469" s="334">
        <f ca="1" t="shared" si="865"/>
        <v>1</v>
      </c>
      <c r="D5469" s="334">
        <f ca="1" t="shared" si="873"/>
        <v>31</v>
      </c>
      <c r="E5469" s="327">
        <f ca="1" t="shared" si="874"/>
        <v>273</v>
      </c>
      <c r="F5469" s="327" t="str">
        <f ca="1">VLOOKUP(D5469,档案!A:C,3,FALSE)</f>
        <v>湖北开明</v>
      </c>
      <c r="G5469" s="338" t="str">
        <f ca="1">VLOOKUP(D5469,档案!A:B,2,FALSE)</f>
        <v>中国银行鄂州分行0592794</v>
      </c>
      <c r="H5469" s="328">
        <f ca="1" t="shared" si="866"/>
        <v>45818</v>
      </c>
      <c r="I5469" s="344" t="str">
        <f ca="1" t="shared" si="867"/>
        <v>手续费</v>
      </c>
      <c r="J5469" s="344" t="str">
        <f ca="1" t="shared" si="868"/>
        <v>付日常费用</v>
      </c>
      <c r="K5469" s="345">
        <f ca="1" t="shared" si="869"/>
        <v>0</v>
      </c>
      <c r="L5469" s="345">
        <f ca="1" t="shared" si="870"/>
        <v>4.5</v>
      </c>
      <c r="M5469" s="345">
        <f ca="1" t="shared" si="871"/>
        <v>1859665.41</v>
      </c>
      <c r="N5469" s="345">
        <f ca="1" t="shared" si="872"/>
        <v>0</v>
      </c>
    </row>
    <row r="5470" ht="14.25" hidden="1" spans="1:14">
      <c r="A5470" s="334">
        <f>档案!A5469</f>
        <v>0</v>
      </c>
      <c r="B5470" s="334">
        <f ca="1" t="shared" si="865"/>
        <v>1</v>
      </c>
      <c r="D5470" s="334">
        <f ca="1" t="shared" si="873"/>
        <v>31</v>
      </c>
      <c r="E5470" s="327">
        <f ca="1" t="shared" si="874"/>
        <v>274</v>
      </c>
      <c r="F5470" s="327" t="str">
        <f ca="1">VLOOKUP(D5470,档案!A:C,3,FALSE)</f>
        <v>湖北开明</v>
      </c>
      <c r="G5470" s="338" t="str">
        <f ca="1">VLOOKUP(D5470,档案!A:B,2,FALSE)</f>
        <v>中国银行鄂州分行0592794</v>
      </c>
      <c r="H5470" s="328">
        <f ca="1" t="shared" si="866"/>
        <v>45818</v>
      </c>
      <c r="I5470" s="344" t="str">
        <f ca="1" t="shared" si="867"/>
        <v>手续费</v>
      </c>
      <c r="J5470" s="344" t="str">
        <f ca="1" t="shared" si="868"/>
        <v>付日常费用</v>
      </c>
      <c r="K5470" s="345">
        <f ca="1" t="shared" si="869"/>
        <v>0</v>
      </c>
      <c r="L5470" s="345">
        <f ca="1" t="shared" si="870"/>
        <v>4.5</v>
      </c>
      <c r="M5470" s="345">
        <f ca="1" t="shared" si="871"/>
        <v>1859660.91</v>
      </c>
      <c r="N5470" s="345">
        <f ca="1" t="shared" si="872"/>
        <v>0</v>
      </c>
    </row>
    <row r="5471" ht="14.25" hidden="1" spans="1:14">
      <c r="A5471" s="334">
        <f>档案!A5470</f>
        <v>0</v>
      </c>
      <c r="B5471" s="334">
        <f ca="1" t="shared" si="865"/>
        <v>1</v>
      </c>
      <c r="D5471" s="334">
        <f ca="1" t="shared" si="873"/>
        <v>31</v>
      </c>
      <c r="E5471" s="327">
        <f ca="1" t="shared" si="874"/>
        <v>275</v>
      </c>
      <c r="F5471" s="327" t="str">
        <f ca="1">VLOOKUP(D5471,档案!A:C,3,FALSE)</f>
        <v>湖北开明</v>
      </c>
      <c r="G5471" s="338" t="str">
        <f ca="1">VLOOKUP(D5471,档案!A:B,2,FALSE)</f>
        <v>中国银行鄂州分行0592794</v>
      </c>
      <c r="H5471" s="328">
        <f ca="1" t="shared" si="866"/>
        <v>45818</v>
      </c>
      <c r="I5471" s="344" t="str">
        <f ca="1" t="shared" si="867"/>
        <v>手续费</v>
      </c>
      <c r="J5471" s="344" t="str">
        <f ca="1" t="shared" si="868"/>
        <v>付日常费用</v>
      </c>
      <c r="K5471" s="345">
        <f ca="1" t="shared" si="869"/>
        <v>0</v>
      </c>
      <c r="L5471" s="345">
        <f ca="1" t="shared" si="870"/>
        <v>1.8</v>
      </c>
      <c r="M5471" s="345">
        <f ca="1" t="shared" si="871"/>
        <v>1859659.11</v>
      </c>
      <c r="N5471" s="345">
        <f ca="1" t="shared" si="872"/>
        <v>0</v>
      </c>
    </row>
    <row r="5472" ht="14.25" hidden="1" spans="1:14">
      <c r="A5472" s="334">
        <f>档案!A5471</f>
        <v>0</v>
      </c>
      <c r="B5472" s="334">
        <f ca="1" t="shared" si="865"/>
        <v>1</v>
      </c>
      <c r="D5472" s="334">
        <f ca="1" t="shared" si="873"/>
        <v>31</v>
      </c>
      <c r="E5472" s="327">
        <f ca="1" t="shared" si="874"/>
        <v>276</v>
      </c>
      <c r="F5472" s="327" t="str">
        <f ca="1">VLOOKUP(D5472,档案!A:C,3,FALSE)</f>
        <v>湖北开明</v>
      </c>
      <c r="G5472" s="338" t="str">
        <f ca="1">VLOOKUP(D5472,档案!A:B,2,FALSE)</f>
        <v>中国银行鄂州分行0592794</v>
      </c>
      <c r="H5472" s="328">
        <f ca="1" t="shared" si="866"/>
        <v>45818</v>
      </c>
      <c r="I5472" s="344" t="str">
        <f ca="1" t="shared" si="867"/>
        <v>手续费</v>
      </c>
      <c r="J5472" s="344" t="str">
        <f ca="1" t="shared" si="868"/>
        <v>付日常费用</v>
      </c>
      <c r="K5472" s="345">
        <f ca="1" t="shared" si="869"/>
        <v>0</v>
      </c>
      <c r="L5472" s="345">
        <f ca="1" t="shared" si="870"/>
        <v>1.8</v>
      </c>
      <c r="M5472" s="345">
        <f ca="1" t="shared" si="871"/>
        <v>1859657.31</v>
      </c>
      <c r="N5472" s="345">
        <f ca="1" t="shared" si="872"/>
        <v>0</v>
      </c>
    </row>
    <row r="5473" ht="14.25" hidden="1" spans="1:14">
      <c r="A5473" s="334">
        <f>档案!A5472</f>
        <v>0</v>
      </c>
      <c r="B5473" s="334">
        <f ca="1" t="shared" si="865"/>
        <v>1</v>
      </c>
      <c r="D5473" s="334">
        <f ca="1" t="shared" si="873"/>
        <v>31</v>
      </c>
      <c r="E5473" s="327">
        <f ca="1" t="shared" si="874"/>
        <v>277</v>
      </c>
      <c r="F5473" s="327" t="str">
        <f ca="1">VLOOKUP(D5473,档案!A:C,3,FALSE)</f>
        <v>湖北开明</v>
      </c>
      <c r="G5473" s="338" t="str">
        <f ca="1">VLOOKUP(D5473,档案!A:B,2,FALSE)</f>
        <v>中国银行鄂州分行0592794</v>
      </c>
      <c r="H5473" s="328">
        <f ca="1" t="shared" si="866"/>
        <v>45819</v>
      </c>
      <c r="I5473" s="344" t="str">
        <f ca="1" t="shared" si="867"/>
        <v>生产部李权智用款青海发投离心机签证项目姚中平核算115892元，我们核算70350元，最终双方协商按8万结算；第一次支付7万--个人</v>
      </c>
      <c r="J5473" s="344" t="str">
        <f ca="1" t="shared" si="868"/>
        <v>项目成本</v>
      </c>
      <c r="K5473" s="345">
        <f ca="1" t="shared" si="869"/>
        <v>0</v>
      </c>
      <c r="L5473" s="345">
        <f ca="1" t="shared" si="870"/>
        <v>70000</v>
      </c>
      <c r="M5473" s="345">
        <f ca="1" t="shared" si="871"/>
        <v>1789657.31</v>
      </c>
      <c r="N5473" s="345">
        <f ca="1" t="shared" si="872"/>
        <v>0</v>
      </c>
    </row>
    <row r="5474" ht="14.25" hidden="1" spans="1:14">
      <c r="A5474" s="334">
        <f>档案!A5473</f>
        <v>0</v>
      </c>
      <c r="B5474" s="334">
        <f ca="1" t="shared" si="865"/>
        <v>1</v>
      </c>
      <c r="D5474" s="334">
        <f ca="1" t="shared" si="873"/>
        <v>31</v>
      </c>
      <c r="E5474" s="327">
        <f ca="1" t="shared" si="874"/>
        <v>278</v>
      </c>
      <c r="F5474" s="327" t="str">
        <f ca="1">VLOOKUP(D5474,档案!A:C,3,FALSE)</f>
        <v>湖北开明</v>
      </c>
      <c r="G5474" s="338" t="str">
        <f ca="1">VLOOKUP(D5474,档案!A:B,2,FALSE)</f>
        <v>中国银行鄂州分行0592794</v>
      </c>
      <c r="H5474" s="328">
        <f ca="1" t="shared" si="866"/>
        <v>45819</v>
      </c>
      <c r="I5474" s="344" t="str">
        <f ca="1" t="shared" si="867"/>
        <v>手续费</v>
      </c>
      <c r="J5474" s="344" t="str">
        <f ca="1" t="shared" si="868"/>
        <v>付日常费用</v>
      </c>
      <c r="K5474" s="345">
        <f ca="1" t="shared" si="869"/>
        <v>0</v>
      </c>
      <c r="L5474" s="345">
        <f ca="1" t="shared" si="870"/>
        <v>9</v>
      </c>
      <c r="M5474" s="345">
        <f ca="1" t="shared" si="871"/>
        <v>1789648.31</v>
      </c>
      <c r="N5474" s="345">
        <f ca="1" t="shared" si="872"/>
        <v>0</v>
      </c>
    </row>
    <row r="5475" ht="14.25" hidden="1" spans="1:14">
      <c r="A5475" s="334">
        <f>档案!A5474</f>
        <v>0</v>
      </c>
      <c r="B5475" s="334">
        <f ca="1" t="shared" si="865"/>
        <v>1</v>
      </c>
      <c r="D5475" s="334">
        <f ca="1" t="shared" si="873"/>
        <v>31</v>
      </c>
      <c r="E5475" s="327">
        <f ca="1" t="shared" si="874"/>
        <v>279</v>
      </c>
      <c r="F5475" s="327" t="str">
        <f ca="1">VLOOKUP(D5475,档案!A:C,3,FALSE)</f>
        <v>湖北开明</v>
      </c>
      <c r="G5475" s="338" t="str">
        <f ca="1">VLOOKUP(D5475,档案!A:B,2,FALSE)</f>
        <v>中国银行鄂州分行0592794</v>
      </c>
      <c r="H5475" s="328">
        <f ca="1" t="shared" si="866"/>
        <v>45819</v>
      </c>
      <c r="I5475" s="344" t="str">
        <f ca="1" t="shared" si="867"/>
        <v>转武汉彤烨中信</v>
      </c>
      <c r="J5475" s="344" t="str">
        <f ca="1" t="shared" si="868"/>
        <v>转出他行或提现</v>
      </c>
      <c r="K5475" s="345">
        <f ca="1" t="shared" si="869"/>
        <v>0</v>
      </c>
      <c r="L5475" s="345">
        <f ca="1" t="shared" si="870"/>
        <v>150000</v>
      </c>
      <c r="M5475" s="345">
        <f ca="1" t="shared" si="871"/>
        <v>1639648.31</v>
      </c>
      <c r="N5475" s="345">
        <f ca="1" t="shared" si="872"/>
        <v>0</v>
      </c>
    </row>
    <row r="5476" ht="14.25" hidden="1" spans="1:14">
      <c r="A5476" s="334">
        <f>档案!A5475</f>
        <v>0</v>
      </c>
      <c r="B5476" s="334">
        <f ca="1" t="shared" si="865"/>
        <v>1</v>
      </c>
      <c r="D5476" s="334">
        <f ca="1" t="shared" si="873"/>
        <v>31</v>
      </c>
      <c r="E5476" s="327">
        <f ca="1" t="shared" si="874"/>
        <v>280</v>
      </c>
      <c r="F5476" s="327" t="str">
        <f ca="1">VLOOKUP(D5476,档案!A:C,3,FALSE)</f>
        <v>湖北开明</v>
      </c>
      <c r="G5476" s="338" t="str">
        <f ca="1">VLOOKUP(D5476,档案!A:B,2,FALSE)</f>
        <v>中国银行鄂州分行0592794</v>
      </c>
      <c r="H5476" s="328">
        <f ca="1" t="shared" si="866"/>
        <v>45819</v>
      </c>
      <c r="I5476" s="344" t="str">
        <f ca="1" t="shared" si="867"/>
        <v>手续费</v>
      </c>
      <c r="J5476" s="344" t="str">
        <f ca="1" t="shared" si="868"/>
        <v>付日常费用</v>
      </c>
      <c r="K5476" s="345">
        <f ca="1" t="shared" si="869"/>
        <v>0</v>
      </c>
      <c r="L5476" s="345">
        <f ca="1" t="shared" si="870"/>
        <v>2</v>
      </c>
      <c r="M5476" s="345">
        <f ca="1" t="shared" si="871"/>
        <v>1639646.31</v>
      </c>
      <c r="N5476" s="345">
        <f ca="1" t="shared" si="872"/>
        <v>0</v>
      </c>
    </row>
    <row r="5477" ht="14.25" hidden="1" spans="1:14">
      <c r="A5477" s="334">
        <f>档案!A5476</f>
        <v>0</v>
      </c>
      <c r="B5477" s="334">
        <f ca="1" t="shared" si="865"/>
        <v>1</v>
      </c>
      <c r="D5477" s="334">
        <f ca="1" t="shared" si="873"/>
        <v>31</v>
      </c>
      <c r="E5477" s="327">
        <f ca="1" t="shared" si="874"/>
        <v>281</v>
      </c>
      <c r="F5477" s="327" t="str">
        <f ca="1">VLOOKUP(D5477,档案!A:C,3,FALSE)</f>
        <v>湖北开明</v>
      </c>
      <c r="G5477" s="338" t="str">
        <f ca="1">VLOOKUP(D5477,档案!A:B,2,FALSE)</f>
        <v>中国银行鄂州分行0592794</v>
      </c>
      <c r="H5477" s="328">
        <f ca="1" t="shared" si="866"/>
        <v>45820</v>
      </c>
      <c r="I5477" s="344" t="str">
        <f ca="1" t="shared" si="867"/>
        <v>生产部王国志报销6.4-6.5日照钢铁交通费--个人</v>
      </c>
      <c r="J5477" s="344" t="str">
        <f ca="1" t="shared" si="868"/>
        <v>项目成本</v>
      </c>
      <c r="K5477" s="345">
        <f ca="1" t="shared" si="869"/>
        <v>0</v>
      </c>
      <c r="L5477" s="345">
        <f ca="1" t="shared" si="870"/>
        <v>443</v>
      </c>
      <c r="M5477" s="345">
        <f ca="1" t="shared" si="871"/>
        <v>1639203.31</v>
      </c>
      <c r="N5477" s="345">
        <f ca="1" t="shared" si="872"/>
        <v>0</v>
      </c>
    </row>
    <row r="5478" ht="14.25" hidden="1" spans="1:14">
      <c r="A5478" s="334">
        <f>档案!A5477</f>
        <v>0</v>
      </c>
      <c r="B5478" s="334">
        <f ca="1" t="shared" si="865"/>
        <v>1</v>
      </c>
      <c r="D5478" s="334">
        <f ca="1" t="shared" si="873"/>
        <v>31</v>
      </c>
      <c r="E5478" s="327">
        <f ca="1" t="shared" si="874"/>
        <v>282</v>
      </c>
      <c r="F5478" s="327" t="str">
        <f ca="1">VLOOKUP(D5478,档案!A:C,3,FALSE)</f>
        <v>湖北开明</v>
      </c>
      <c r="G5478" s="338" t="str">
        <f ca="1">VLOOKUP(D5478,档案!A:B,2,FALSE)</f>
        <v>中国银行鄂州分行0592794</v>
      </c>
      <c r="H5478" s="328">
        <f ca="1" t="shared" si="866"/>
        <v>45820</v>
      </c>
      <c r="I5478" s="344" t="str">
        <f ca="1" t="shared" si="867"/>
        <v>生产部项小生报销内蒙古宜化体检费--个人</v>
      </c>
      <c r="J5478" s="344" t="str">
        <f ca="1" t="shared" si="868"/>
        <v>项目成本</v>
      </c>
      <c r="K5478" s="345">
        <f ca="1" t="shared" si="869"/>
        <v>0</v>
      </c>
      <c r="L5478" s="345">
        <f ca="1" t="shared" si="870"/>
        <v>160</v>
      </c>
      <c r="M5478" s="345">
        <f ca="1" t="shared" si="871"/>
        <v>1639043.31</v>
      </c>
      <c r="N5478" s="345">
        <f ca="1" t="shared" si="872"/>
        <v>0</v>
      </c>
    </row>
    <row r="5479" ht="14.25" hidden="1" spans="1:14">
      <c r="A5479" s="334">
        <f>档案!A5478</f>
        <v>0</v>
      </c>
      <c r="B5479" s="334">
        <f ca="1" t="shared" si="865"/>
        <v>1</v>
      </c>
      <c r="D5479" s="334">
        <f ca="1" t="shared" si="873"/>
        <v>31</v>
      </c>
      <c r="E5479" s="327">
        <f ca="1" t="shared" si="874"/>
        <v>283</v>
      </c>
      <c r="F5479" s="327" t="str">
        <f ca="1">VLOOKUP(D5479,档案!A:C,3,FALSE)</f>
        <v>湖北开明</v>
      </c>
      <c r="G5479" s="338" t="str">
        <f ca="1">VLOOKUP(D5479,档案!A:B,2,FALSE)</f>
        <v>中国银行鄂州分行0592794</v>
      </c>
      <c r="H5479" s="328">
        <f ca="1" t="shared" si="866"/>
        <v>45820</v>
      </c>
      <c r="I5479" s="344" t="str">
        <f ca="1" t="shared" si="867"/>
        <v>生产部项小生报销内蒙古宜化6.3-6.4交通费--个人</v>
      </c>
      <c r="J5479" s="344" t="str">
        <f ca="1" t="shared" si="868"/>
        <v>项目成本</v>
      </c>
      <c r="K5479" s="345">
        <f ca="1" t="shared" si="869"/>
        <v>0</v>
      </c>
      <c r="L5479" s="345">
        <f ca="1" t="shared" si="870"/>
        <v>387</v>
      </c>
      <c r="M5479" s="345">
        <f ca="1" t="shared" si="871"/>
        <v>1638656.31</v>
      </c>
      <c r="N5479" s="345">
        <f ca="1" t="shared" si="872"/>
        <v>0</v>
      </c>
    </row>
    <row r="5480" ht="14.25" hidden="1" spans="1:14">
      <c r="A5480" s="334">
        <f>档案!A5479</f>
        <v>0</v>
      </c>
      <c r="B5480" s="334">
        <f ca="1" t="shared" si="865"/>
        <v>1</v>
      </c>
      <c r="D5480" s="334">
        <f ca="1" t="shared" si="873"/>
        <v>31</v>
      </c>
      <c r="E5480" s="327">
        <f ca="1" t="shared" si="874"/>
        <v>284</v>
      </c>
      <c r="F5480" s="327" t="str">
        <f ca="1">VLOOKUP(D5480,档案!A:C,3,FALSE)</f>
        <v>湖北开明</v>
      </c>
      <c r="G5480" s="338" t="str">
        <f ca="1">VLOOKUP(D5480,档案!A:B,2,FALSE)</f>
        <v>中国银行鄂州分行0592794</v>
      </c>
      <c r="H5480" s="328">
        <f ca="1" t="shared" si="866"/>
        <v>45820</v>
      </c>
      <c r="I5480" s="344" t="str">
        <f ca="1" t="shared" si="867"/>
        <v>生产部程旭文报销山东圣川6.3-6.4交通费--个人</v>
      </c>
      <c r="J5480" s="344" t="str">
        <f ca="1" t="shared" si="868"/>
        <v>项目成本</v>
      </c>
      <c r="K5480" s="345">
        <f ca="1" t="shared" si="869"/>
        <v>0</v>
      </c>
      <c r="L5480" s="345">
        <f ca="1" t="shared" si="870"/>
        <v>457</v>
      </c>
      <c r="M5480" s="345">
        <f ca="1" t="shared" si="871"/>
        <v>1638199.31</v>
      </c>
      <c r="N5480" s="345">
        <f ca="1" t="shared" si="872"/>
        <v>0</v>
      </c>
    </row>
    <row r="5481" ht="14.25" hidden="1" spans="1:14">
      <c r="A5481" s="334">
        <f>档案!A5480</f>
        <v>0</v>
      </c>
      <c r="B5481" s="334">
        <f ca="1" t="shared" si="865"/>
        <v>1</v>
      </c>
      <c r="D5481" s="334">
        <f ca="1" t="shared" si="873"/>
        <v>31</v>
      </c>
      <c r="E5481" s="327">
        <f ca="1" t="shared" si="874"/>
        <v>285</v>
      </c>
      <c r="F5481" s="327" t="str">
        <f ca="1">VLOOKUP(D5481,档案!A:C,3,FALSE)</f>
        <v>湖北开明</v>
      </c>
      <c r="G5481" s="338" t="str">
        <f ca="1">VLOOKUP(D5481,档案!A:B,2,FALSE)</f>
        <v>中国银行鄂州分行0592794</v>
      </c>
      <c r="H5481" s="328">
        <f ca="1" t="shared" si="866"/>
        <v>45820</v>
      </c>
      <c r="I5481" s="344" t="str">
        <f ca="1" t="shared" si="867"/>
        <v>生产部饶凯报销福建鼎信6.3交通费--个人</v>
      </c>
      <c r="J5481" s="344" t="str">
        <f ca="1" t="shared" si="868"/>
        <v>项目成本</v>
      </c>
      <c r="K5481" s="345">
        <f ca="1" t="shared" si="869"/>
        <v>0</v>
      </c>
      <c r="L5481" s="345">
        <f ca="1" t="shared" si="870"/>
        <v>324</v>
      </c>
      <c r="M5481" s="345">
        <f ca="1" t="shared" si="871"/>
        <v>1637875.31</v>
      </c>
      <c r="N5481" s="345">
        <f ca="1" t="shared" si="872"/>
        <v>0</v>
      </c>
    </row>
    <row r="5482" ht="14.25" hidden="1" spans="1:14">
      <c r="A5482" s="334">
        <f>档案!A5481</f>
        <v>0</v>
      </c>
      <c r="B5482" s="334">
        <f ca="1" t="shared" si="865"/>
        <v>1</v>
      </c>
      <c r="D5482" s="334">
        <f ca="1" t="shared" si="873"/>
        <v>31</v>
      </c>
      <c r="E5482" s="327">
        <f ca="1" t="shared" si="874"/>
        <v>286</v>
      </c>
      <c r="F5482" s="327" t="str">
        <f ca="1">VLOOKUP(D5482,档案!A:C,3,FALSE)</f>
        <v>湖北开明</v>
      </c>
      <c r="G5482" s="338" t="str">
        <f ca="1">VLOOKUP(D5482,档案!A:B,2,FALSE)</f>
        <v>中国银行鄂州分行0592794</v>
      </c>
      <c r="H5482" s="328">
        <f ca="1" t="shared" si="866"/>
        <v>45820</v>
      </c>
      <c r="I5482" s="344" t="str">
        <f ca="1" t="shared" si="867"/>
        <v>生产部李权智报销青海盐湖镁业采购2套作色探伤剂--个人</v>
      </c>
      <c r="J5482" s="344" t="str">
        <f ca="1" t="shared" si="868"/>
        <v>项目成本</v>
      </c>
      <c r="K5482" s="345">
        <f ca="1" t="shared" si="869"/>
        <v>0</v>
      </c>
      <c r="L5482" s="345">
        <f ca="1" t="shared" si="870"/>
        <v>106.82</v>
      </c>
      <c r="M5482" s="345">
        <f ca="1" t="shared" si="871"/>
        <v>1637768.49</v>
      </c>
      <c r="N5482" s="345">
        <f ca="1" t="shared" si="872"/>
        <v>0</v>
      </c>
    </row>
    <row r="5483" ht="14.25" hidden="1" spans="1:14">
      <c r="A5483" s="334">
        <f>档案!A5482</f>
        <v>0</v>
      </c>
      <c r="B5483" s="334">
        <f ca="1" t="shared" si="865"/>
        <v>1</v>
      </c>
      <c r="D5483" s="334">
        <f ca="1" t="shared" si="873"/>
        <v>31</v>
      </c>
      <c r="E5483" s="327">
        <f ca="1" t="shared" si="874"/>
        <v>287</v>
      </c>
      <c r="F5483" s="327" t="str">
        <f ca="1">VLOOKUP(D5483,档案!A:C,3,FALSE)</f>
        <v>湖北开明</v>
      </c>
      <c r="G5483" s="338" t="str">
        <f ca="1">VLOOKUP(D5483,档案!A:B,2,FALSE)</f>
        <v>中国银行鄂州分行0592794</v>
      </c>
      <c r="H5483" s="328">
        <f ca="1" t="shared" si="866"/>
        <v>45820</v>
      </c>
      <c r="I5483" s="344" t="str">
        <f ca="1" t="shared" si="867"/>
        <v>生产部李权智报销山东圣川租用电瓶车上下班5月8日到6月2日费用，采购千叶轮费用--个人</v>
      </c>
      <c r="J5483" s="344" t="str">
        <f ca="1" t="shared" si="868"/>
        <v>项目成本</v>
      </c>
      <c r="K5483" s="345">
        <f ca="1" t="shared" si="869"/>
        <v>0</v>
      </c>
      <c r="L5483" s="345">
        <f ca="1" t="shared" si="870"/>
        <v>405.8</v>
      </c>
      <c r="M5483" s="345">
        <f ca="1" t="shared" si="871"/>
        <v>1637362.69</v>
      </c>
      <c r="N5483" s="345">
        <f ca="1" t="shared" si="872"/>
        <v>0</v>
      </c>
    </row>
    <row r="5484" ht="14.25" hidden="1" spans="1:14">
      <c r="A5484" s="334">
        <f>档案!A5483</f>
        <v>0</v>
      </c>
      <c r="B5484" s="334">
        <f ca="1" t="shared" si="865"/>
        <v>1</v>
      </c>
      <c r="D5484" s="334">
        <f ca="1" t="shared" si="873"/>
        <v>31</v>
      </c>
      <c r="E5484" s="327">
        <f ca="1" t="shared" si="874"/>
        <v>288</v>
      </c>
      <c r="F5484" s="327" t="str">
        <f ca="1">VLOOKUP(D5484,档案!A:C,3,FALSE)</f>
        <v>湖北开明</v>
      </c>
      <c r="G5484" s="338" t="str">
        <f ca="1">VLOOKUP(D5484,档案!A:B,2,FALSE)</f>
        <v>中国银行鄂州分行0592794</v>
      </c>
      <c r="H5484" s="328">
        <f ca="1" t="shared" si="866"/>
        <v>45820</v>
      </c>
      <c r="I5484" s="344" t="str">
        <f ca="1" t="shared" si="867"/>
        <v>生产部黄国恩报销日照钢铁二期清洗轴瓦购买柴油--个人</v>
      </c>
      <c r="J5484" s="344" t="str">
        <f ca="1" t="shared" si="868"/>
        <v>项目成本</v>
      </c>
      <c r="K5484" s="345">
        <f ca="1" t="shared" si="869"/>
        <v>0</v>
      </c>
      <c r="L5484" s="345">
        <f ca="1" t="shared" si="870"/>
        <v>170</v>
      </c>
      <c r="M5484" s="345">
        <f ca="1" t="shared" si="871"/>
        <v>1637192.69</v>
      </c>
      <c r="N5484" s="345">
        <f ca="1" t="shared" si="872"/>
        <v>0</v>
      </c>
    </row>
    <row r="5485" ht="14.25" hidden="1" spans="1:14">
      <c r="A5485" s="334">
        <f>档案!A5484</f>
        <v>0</v>
      </c>
      <c r="B5485" s="334">
        <f ca="1" t="shared" si="865"/>
        <v>1</v>
      </c>
      <c r="D5485" s="334">
        <f ca="1" t="shared" si="873"/>
        <v>31</v>
      </c>
      <c r="E5485" s="327">
        <f ca="1" t="shared" si="874"/>
        <v>289</v>
      </c>
      <c r="F5485" s="327" t="str">
        <f ca="1">VLOOKUP(D5485,档案!A:C,3,FALSE)</f>
        <v>湖北开明</v>
      </c>
      <c r="G5485" s="338" t="str">
        <f ca="1">VLOOKUP(D5485,档案!A:B,2,FALSE)</f>
        <v>中国银行鄂州分行0592794</v>
      </c>
      <c r="H5485" s="328">
        <f ca="1" t="shared" si="866"/>
        <v>45820</v>
      </c>
      <c r="I5485" s="344" t="str">
        <f ca="1" t="shared" si="867"/>
        <v>生产部闵洋报销内蒙古宜化外协工人薛红军医疗费垫付--个人</v>
      </c>
      <c r="J5485" s="344" t="str">
        <f ca="1" t="shared" si="868"/>
        <v>项目成本</v>
      </c>
      <c r="K5485" s="345">
        <f ca="1" t="shared" si="869"/>
        <v>0</v>
      </c>
      <c r="L5485" s="345">
        <f ca="1" t="shared" si="870"/>
        <v>5596.25</v>
      </c>
      <c r="M5485" s="345">
        <f ca="1" t="shared" si="871"/>
        <v>1631596.44</v>
      </c>
      <c r="N5485" s="345">
        <f ca="1" t="shared" si="872"/>
        <v>0</v>
      </c>
    </row>
    <row r="5486" ht="14.25" hidden="1" spans="1:14">
      <c r="A5486" s="334">
        <f>档案!A5485</f>
        <v>0</v>
      </c>
      <c r="B5486" s="334">
        <f ca="1" t="shared" si="865"/>
        <v>1</v>
      </c>
      <c r="D5486" s="334">
        <f ca="1" t="shared" si="873"/>
        <v>31</v>
      </c>
      <c r="E5486" s="327">
        <f ca="1" t="shared" si="874"/>
        <v>290</v>
      </c>
      <c r="F5486" s="327" t="str">
        <f ca="1">VLOOKUP(D5486,档案!A:C,3,FALSE)</f>
        <v>湖北开明</v>
      </c>
      <c r="G5486" s="338" t="str">
        <f ca="1">VLOOKUP(D5486,档案!A:B,2,FALSE)</f>
        <v>中国银行鄂州分行0592794</v>
      </c>
      <c r="H5486" s="328">
        <f ca="1" t="shared" si="866"/>
        <v>45820</v>
      </c>
      <c r="I5486" s="344" t="str">
        <f ca="1" t="shared" si="867"/>
        <v>生产部闵洋报销内蒙古宜化发放外协生活费5月26日-6月2日--个人</v>
      </c>
      <c r="J5486" s="344" t="str">
        <f ca="1" t="shared" si="868"/>
        <v>项目成本</v>
      </c>
      <c r="K5486" s="345">
        <f ca="1" t="shared" si="869"/>
        <v>0</v>
      </c>
      <c r="L5486" s="345">
        <f ca="1" t="shared" si="870"/>
        <v>3210</v>
      </c>
      <c r="M5486" s="345">
        <f ca="1" t="shared" si="871"/>
        <v>1628386.44</v>
      </c>
      <c r="N5486" s="345">
        <f ca="1" t="shared" si="872"/>
        <v>0</v>
      </c>
    </row>
    <row r="5487" ht="14.25" hidden="1" spans="1:14">
      <c r="A5487" s="334">
        <f>档案!A5486</f>
        <v>0</v>
      </c>
      <c r="B5487" s="334">
        <f ca="1" t="shared" si="865"/>
        <v>1</v>
      </c>
      <c r="D5487" s="334">
        <f ca="1" t="shared" si="873"/>
        <v>31</v>
      </c>
      <c r="E5487" s="327">
        <f ca="1" t="shared" si="874"/>
        <v>291</v>
      </c>
      <c r="F5487" s="327" t="str">
        <f ca="1">VLOOKUP(D5487,档案!A:C,3,FALSE)</f>
        <v>湖北开明</v>
      </c>
      <c r="G5487" s="338" t="str">
        <f ca="1">VLOOKUP(D5487,档案!A:B,2,FALSE)</f>
        <v>中国银行鄂州分行0592794</v>
      </c>
      <c r="H5487" s="328">
        <f ca="1" t="shared" si="866"/>
        <v>45820</v>
      </c>
      <c r="I5487" s="344" t="str">
        <f ca="1" t="shared" si="867"/>
        <v>生产部李晶用款江西亚东5号窑外协人员工资付朱晓举--个人</v>
      </c>
      <c r="J5487" s="344" t="str">
        <f ca="1" t="shared" si="868"/>
        <v>项目成本</v>
      </c>
      <c r="K5487" s="345">
        <f ca="1" t="shared" si="869"/>
        <v>0</v>
      </c>
      <c r="L5487" s="345">
        <f ca="1" t="shared" si="870"/>
        <v>6000</v>
      </c>
      <c r="M5487" s="345">
        <f ca="1" t="shared" si="871"/>
        <v>1622386.44</v>
      </c>
      <c r="N5487" s="345">
        <f ca="1" t="shared" si="872"/>
        <v>0</v>
      </c>
    </row>
    <row r="5488" ht="14.25" hidden="1" spans="1:14">
      <c r="A5488" s="334">
        <f>档案!A5487</f>
        <v>0</v>
      </c>
      <c r="B5488" s="334">
        <f ca="1" t="shared" si="865"/>
        <v>1</v>
      </c>
      <c r="D5488" s="334">
        <f ca="1" t="shared" si="873"/>
        <v>31</v>
      </c>
      <c r="E5488" s="327">
        <f ca="1" t="shared" si="874"/>
        <v>292</v>
      </c>
      <c r="F5488" s="327" t="str">
        <f ca="1">VLOOKUP(D5488,档案!A:C,3,FALSE)</f>
        <v>湖北开明</v>
      </c>
      <c r="G5488" s="338" t="str">
        <f ca="1">VLOOKUP(D5488,档案!A:B,2,FALSE)</f>
        <v>中国银行鄂州分行0592794</v>
      </c>
      <c r="H5488" s="328">
        <f ca="1" t="shared" si="866"/>
        <v>45820</v>
      </c>
      <c r="I5488" s="344" t="str">
        <f ca="1" t="shared" si="867"/>
        <v>生产部项小生报销6.10内蒙古宜化到江苏永钢交通费--个人</v>
      </c>
      <c r="J5488" s="344" t="str">
        <f ca="1" t="shared" si="868"/>
        <v>项目成本</v>
      </c>
      <c r="K5488" s="345">
        <f ca="1" t="shared" si="869"/>
        <v>0</v>
      </c>
      <c r="L5488" s="345">
        <f ca="1" t="shared" si="870"/>
        <v>899.5</v>
      </c>
      <c r="M5488" s="345">
        <f ca="1" t="shared" si="871"/>
        <v>1621486.94</v>
      </c>
      <c r="N5488" s="345">
        <f ca="1" t="shared" si="872"/>
        <v>0</v>
      </c>
    </row>
    <row r="5489" ht="14.25" hidden="1" spans="1:14">
      <c r="A5489" s="334">
        <f>档案!A5488</f>
        <v>0</v>
      </c>
      <c r="B5489" s="334">
        <f ca="1" t="shared" si="865"/>
        <v>1</v>
      </c>
      <c r="D5489" s="334">
        <f ca="1" t="shared" si="873"/>
        <v>31</v>
      </c>
      <c r="E5489" s="327">
        <f ca="1" t="shared" si="874"/>
        <v>293</v>
      </c>
      <c r="F5489" s="327" t="str">
        <f ca="1">VLOOKUP(D5489,档案!A:C,3,FALSE)</f>
        <v>湖北开明</v>
      </c>
      <c r="G5489" s="338" t="str">
        <f ca="1">VLOOKUP(D5489,档案!A:B,2,FALSE)</f>
        <v>中国银行鄂州分行0592794</v>
      </c>
      <c r="H5489" s="328">
        <f ca="1" t="shared" si="866"/>
        <v>45820</v>
      </c>
      <c r="I5489" s="344" t="str">
        <f ca="1" t="shared" si="867"/>
        <v>生产部李权智报销青海发投6.8-6.9交通费--个人</v>
      </c>
      <c r="J5489" s="344" t="str">
        <f ca="1" t="shared" si="868"/>
        <v>项目成本</v>
      </c>
      <c r="K5489" s="345">
        <f ca="1" t="shared" si="869"/>
        <v>0</v>
      </c>
      <c r="L5489" s="345">
        <f ca="1" t="shared" si="870"/>
        <v>371.5</v>
      </c>
      <c r="M5489" s="345">
        <f ca="1" t="shared" si="871"/>
        <v>1621115.44</v>
      </c>
      <c r="N5489" s="345">
        <f ca="1" t="shared" si="872"/>
        <v>0</v>
      </c>
    </row>
    <row r="5490" ht="14.25" hidden="1" spans="1:14">
      <c r="A5490" s="334">
        <f>档案!A5489</f>
        <v>0</v>
      </c>
      <c r="B5490" s="334">
        <f ca="1" t="shared" si="865"/>
        <v>1</v>
      </c>
      <c r="D5490" s="334">
        <f ca="1" t="shared" si="873"/>
        <v>31</v>
      </c>
      <c r="E5490" s="327">
        <f ca="1" t="shared" si="874"/>
        <v>294</v>
      </c>
      <c r="F5490" s="327" t="str">
        <f ca="1">VLOOKUP(D5490,档案!A:C,3,FALSE)</f>
        <v>湖北开明</v>
      </c>
      <c r="G5490" s="338" t="str">
        <f ca="1">VLOOKUP(D5490,档案!A:B,2,FALSE)</f>
        <v>中国银行鄂州分行0592794</v>
      </c>
      <c r="H5490" s="328">
        <f ca="1" t="shared" si="866"/>
        <v>45820</v>
      </c>
      <c r="I5490" s="344" t="str">
        <f ca="1" t="shared" si="867"/>
        <v>手续费</v>
      </c>
      <c r="J5490" s="344" t="str">
        <f ca="1" t="shared" si="868"/>
        <v>付日常费用</v>
      </c>
      <c r="K5490" s="345">
        <f ca="1" t="shared" si="869"/>
        <v>0</v>
      </c>
      <c r="L5490" s="345">
        <f ca="1" t="shared" si="870"/>
        <v>4.5</v>
      </c>
      <c r="M5490" s="345">
        <f ca="1" t="shared" si="871"/>
        <v>1621110.94</v>
      </c>
      <c r="N5490" s="345">
        <f ca="1" t="shared" si="872"/>
        <v>0</v>
      </c>
    </row>
    <row r="5491" ht="14.25" hidden="1" spans="1:14">
      <c r="A5491" s="334">
        <f>档案!A5490</f>
        <v>0</v>
      </c>
      <c r="B5491" s="334">
        <f ca="1" t="shared" si="865"/>
        <v>1</v>
      </c>
      <c r="D5491" s="334">
        <f ca="1" t="shared" si="873"/>
        <v>31</v>
      </c>
      <c r="E5491" s="327">
        <f ca="1" t="shared" si="874"/>
        <v>295</v>
      </c>
      <c r="F5491" s="327" t="str">
        <f ca="1">VLOOKUP(D5491,档案!A:C,3,FALSE)</f>
        <v>湖北开明</v>
      </c>
      <c r="G5491" s="338" t="str">
        <f ca="1">VLOOKUP(D5491,档案!A:B,2,FALSE)</f>
        <v>中国银行鄂州分行0592794</v>
      </c>
      <c r="H5491" s="328">
        <f ca="1" t="shared" si="866"/>
        <v>45820</v>
      </c>
      <c r="I5491" s="344" t="str">
        <f ca="1" t="shared" si="867"/>
        <v>手续费</v>
      </c>
      <c r="J5491" s="344" t="str">
        <f ca="1" t="shared" si="868"/>
        <v>付日常费用</v>
      </c>
      <c r="K5491" s="345">
        <f ca="1" t="shared" si="869"/>
        <v>0</v>
      </c>
      <c r="L5491" s="345">
        <f ca="1" t="shared" si="870"/>
        <v>4.5</v>
      </c>
      <c r="M5491" s="345">
        <f ca="1" t="shared" si="871"/>
        <v>1621106.44</v>
      </c>
      <c r="N5491" s="345">
        <f ca="1" t="shared" si="872"/>
        <v>0</v>
      </c>
    </row>
    <row r="5492" ht="14.25" hidden="1" spans="1:14">
      <c r="A5492" s="334">
        <f>档案!A5491</f>
        <v>0</v>
      </c>
      <c r="B5492" s="334">
        <f ca="1" t="shared" si="865"/>
        <v>1</v>
      </c>
      <c r="D5492" s="334">
        <f ca="1" t="shared" si="873"/>
        <v>31</v>
      </c>
      <c r="E5492" s="327">
        <f ca="1" t="shared" si="874"/>
        <v>296</v>
      </c>
      <c r="F5492" s="327" t="str">
        <f ca="1">VLOOKUP(D5492,档案!A:C,3,FALSE)</f>
        <v>湖北开明</v>
      </c>
      <c r="G5492" s="338" t="str">
        <f ca="1">VLOOKUP(D5492,档案!A:B,2,FALSE)</f>
        <v>中国银行鄂州分行0592794</v>
      </c>
      <c r="H5492" s="328">
        <f ca="1" t="shared" si="866"/>
        <v>45820</v>
      </c>
      <c r="I5492" s="344" t="str">
        <f ca="1" t="shared" si="867"/>
        <v>手续费</v>
      </c>
      <c r="J5492" s="344" t="str">
        <f ca="1" t="shared" si="868"/>
        <v>付日常费用</v>
      </c>
      <c r="K5492" s="345">
        <f ca="1" t="shared" si="869"/>
        <v>0</v>
      </c>
      <c r="L5492" s="345">
        <f ca="1" t="shared" si="870"/>
        <v>4.5</v>
      </c>
      <c r="M5492" s="345">
        <f ca="1" t="shared" si="871"/>
        <v>1621101.94</v>
      </c>
      <c r="N5492" s="345">
        <f ca="1" t="shared" si="872"/>
        <v>0</v>
      </c>
    </row>
    <row r="5493" ht="14.25" hidden="1" spans="1:14">
      <c r="A5493" s="334">
        <f>档案!A5492</f>
        <v>0</v>
      </c>
      <c r="B5493" s="334">
        <f ca="1" t="shared" si="865"/>
        <v>1</v>
      </c>
      <c r="D5493" s="334">
        <f ca="1" t="shared" si="873"/>
        <v>31</v>
      </c>
      <c r="E5493" s="327">
        <f ca="1" t="shared" si="874"/>
        <v>297</v>
      </c>
      <c r="F5493" s="327" t="str">
        <f ca="1">VLOOKUP(D5493,档案!A:C,3,FALSE)</f>
        <v>湖北开明</v>
      </c>
      <c r="G5493" s="338" t="str">
        <f ca="1">VLOOKUP(D5493,档案!A:B,2,FALSE)</f>
        <v>中国银行鄂州分行0592794</v>
      </c>
      <c r="H5493" s="328">
        <f ca="1" t="shared" si="866"/>
        <v>45820</v>
      </c>
      <c r="I5493" s="344" t="str">
        <f ca="1" t="shared" si="867"/>
        <v>手续费</v>
      </c>
      <c r="J5493" s="344" t="str">
        <f ca="1" t="shared" si="868"/>
        <v>付日常费用</v>
      </c>
      <c r="K5493" s="345">
        <f ca="1" t="shared" si="869"/>
        <v>0</v>
      </c>
      <c r="L5493" s="345">
        <f ca="1" t="shared" si="870"/>
        <v>4.5</v>
      </c>
      <c r="M5493" s="345">
        <f ca="1" t="shared" si="871"/>
        <v>1621097.44</v>
      </c>
      <c r="N5493" s="345">
        <f ca="1" t="shared" si="872"/>
        <v>0</v>
      </c>
    </row>
    <row r="5494" ht="14.25" hidden="1" spans="1:14">
      <c r="A5494" s="334">
        <f>档案!A5493</f>
        <v>0</v>
      </c>
      <c r="B5494" s="334">
        <f ca="1" t="shared" si="865"/>
        <v>1</v>
      </c>
      <c r="D5494" s="334">
        <f ca="1" t="shared" si="873"/>
        <v>31</v>
      </c>
      <c r="E5494" s="327">
        <f ca="1" t="shared" si="874"/>
        <v>298</v>
      </c>
      <c r="F5494" s="327" t="str">
        <f ca="1">VLOOKUP(D5494,档案!A:C,3,FALSE)</f>
        <v>湖北开明</v>
      </c>
      <c r="G5494" s="338" t="str">
        <f ca="1">VLOOKUP(D5494,档案!A:B,2,FALSE)</f>
        <v>中国银行鄂州分行0592794</v>
      </c>
      <c r="H5494" s="328">
        <f ca="1" t="shared" si="866"/>
        <v>45820</v>
      </c>
      <c r="I5494" s="344" t="str">
        <f ca="1" t="shared" si="867"/>
        <v>手续费</v>
      </c>
      <c r="J5494" s="344" t="str">
        <f ca="1" t="shared" si="868"/>
        <v>付日常费用</v>
      </c>
      <c r="K5494" s="345">
        <f ca="1" t="shared" si="869"/>
        <v>0</v>
      </c>
      <c r="L5494" s="345">
        <f ca="1" t="shared" si="870"/>
        <v>4.5</v>
      </c>
      <c r="M5494" s="345">
        <f ca="1" t="shared" si="871"/>
        <v>1621092.94</v>
      </c>
      <c r="N5494" s="345">
        <f ca="1" t="shared" si="872"/>
        <v>0</v>
      </c>
    </row>
    <row r="5495" ht="14.25" hidden="1" spans="1:14">
      <c r="A5495" s="334">
        <f>档案!A5494</f>
        <v>0</v>
      </c>
      <c r="B5495" s="334">
        <f ca="1" t="shared" si="865"/>
        <v>1</v>
      </c>
      <c r="D5495" s="334">
        <f ca="1" t="shared" si="873"/>
        <v>31</v>
      </c>
      <c r="E5495" s="327">
        <f ca="1" t="shared" si="874"/>
        <v>299</v>
      </c>
      <c r="F5495" s="327" t="str">
        <f ca="1">VLOOKUP(D5495,档案!A:C,3,FALSE)</f>
        <v>湖北开明</v>
      </c>
      <c r="G5495" s="338" t="str">
        <f ca="1">VLOOKUP(D5495,档案!A:B,2,FALSE)</f>
        <v>中国银行鄂州分行0592794</v>
      </c>
      <c r="H5495" s="328">
        <f ca="1" t="shared" si="866"/>
        <v>45820</v>
      </c>
      <c r="I5495" s="344" t="str">
        <f ca="1" t="shared" si="867"/>
        <v>手续费</v>
      </c>
      <c r="J5495" s="344" t="str">
        <f ca="1" t="shared" si="868"/>
        <v>付日常费用</v>
      </c>
      <c r="K5495" s="345">
        <f ca="1" t="shared" si="869"/>
        <v>0</v>
      </c>
      <c r="L5495" s="345">
        <f ca="1" t="shared" si="870"/>
        <v>1.8</v>
      </c>
      <c r="M5495" s="345">
        <f ca="1" t="shared" si="871"/>
        <v>1621091.14</v>
      </c>
      <c r="N5495" s="345">
        <f ca="1" t="shared" si="872"/>
        <v>0</v>
      </c>
    </row>
    <row r="5496" ht="14.25" hidden="1" spans="1:14">
      <c r="A5496" s="334">
        <f>档案!A5495</f>
        <v>0</v>
      </c>
      <c r="B5496" s="334">
        <f ca="1" t="shared" si="865"/>
        <v>1</v>
      </c>
      <c r="D5496" s="334">
        <f ca="1" t="shared" si="873"/>
        <v>31</v>
      </c>
      <c r="E5496" s="327">
        <f ca="1" t="shared" si="874"/>
        <v>300</v>
      </c>
      <c r="F5496" s="327" t="str">
        <f ca="1">VLOOKUP(D5496,档案!A:C,3,FALSE)</f>
        <v>湖北开明</v>
      </c>
      <c r="G5496" s="338" t="str">
        <f ca="1">VLOOKUP(D5496,档案!A:B,2,FALSE)</f>
        <v>中国银行鄂州分行0592794</v>
      </c>
      <c r="H5496" s="328">
        <f ca="1" t="shared" si="866"/>
        <v>45820</v>
      </c>
      <c r="I5496" s="344" t="str">
        <f ca="1" t="shared" si="867"/>
        <v>手续费</v>
      </c>
      <c r="J5496" s="344" t="str">
        <f ca="1" t="shared" si="868"/>
        <v>付日常费用</v>
      </c>
      <c r="K5496" s="345">
        <f ca="1" t="shared" si="869"/>
        <v>0</v>
      </c>
      <c r="L5496" s="345">
        <f ca="1" t="shared" si="870"/>
        <v>4.5</v>
      </c>
      <c r="M5496" s="345">
        <f ca="1" t="shared" si="871"/>
        <v>1621086.64</v>
      </c>
      <c r="N5496" s="345">
        <f ca="1" t="shared" si="872"/>
        <v>0</v>
      </c>
    </row>
    <row r="5497" ht="14.25" hidden="1" spans="1:14">
      <c r="A5497" s="334">
        <f>档案!A5496</f>
        <v>0</v>
      </c>
      <c r="B5497" s="334">
        <f ca="1" t="shared" si="865"/>
        <v>1</v>
      </c>
      <c r="D5497" s="334">
        <f ca="1" t="shared" si="873"/>
        <v>31</v>
      </c>
      <c r="E5497" s="327">
        <f ca="1" t="shared" si="874"/>
        <v>301</v>
      </c>
      <c r="F5497" s="327" t="str">
        <f ca="1">VLOOKUP(D5497,档案!A:C,3,FALSE)</f>
        <v>湖北开明</v>
      </c>
      <c r="G5497" s="338" t="str">
        <f ca="1">VLOOKUP(D5497,档案!A:B,2,FALSE)</f>
        <v>中国银行鄂州分行0592794</v>
      </c>
      <c r="H5497" s="328">
        <f ca="1" t="shared" si="866"/>
        <v>45820</v>
      </c>
      <c r="I5497" s="344" t="str">
        <f ca="1" t="shared" si="867"/>
        <v>手续费</v>
      </c>
      <c r="J5497" s="344" t="str">
        <f ca="1" t="shared" si="868"/>
        <v>付日常费用</v>
      </c>
      <c r="K5497" s="345">
        <f ca="1" t="shared" si="869"/>
        <v>0</v>
      </c>
      <c r="L5497" s="345">
        <f ca="1" t="shared" si="870"/>
        <v>4.5</v>
      </c>
      <c r="M5497" s="345">
        <f ca="1" t="shared" si="871"/>
        <v>1621082.14</v>
      </c>
      <c r="N5497" s="345">
        <f ca="1" t="shared" si="872"/>
        <v>0</v>
      </c>
    </row>
    <row r="5498" ht="14.25" hidden="1" spans="1:14">
      <c r="A5498" s="334">
        <f>档案!A5497</f>
        <v>0</v>
      </c>
      <c r="B5498" s="334">
        <f ca="1" t="shared" si="865"/>
        <v>1</v>
      </c>
      <c r="D5498" s="334">
        <f ca="1" t="shared" si="873"/>
        <v>31</v>
      </c>
      <c r="E5498" s="327">
        <f ca="1" t="shared" si="874"/>
        <v>302</v>
      </c>
      <c r="F5498" s="327" t="str">
        <f ca="1">VLOOKUP(D5498,档案!A:C,3,FALSE)</f>
        <v>湖北开明</v>
      </c>
      <c r="G5498" s="338" t="str">
        <f ca="1">VLOOKUP(D5498,档案!A:B,2,FALSE)</f>
        <v>中国银行鄂州分行0592794</v>
      </c>
      <c r="H5498" s="328">
        <f ca="1" t="shared" si="866"/>
        <v>45820</v>
      </c>
      <c r="I5498" s="344" t="str">
        <f ca="1" t="shared" si="867"/>
        <v>手续费</v>
      </c>
      <c r="J5498" s="344" t="str">
        <f ca="1" t="shared" si="868"/>
        <v>付日常费用</v>
      </c>
      <c r="K5498" s="345">
        <f ca="1" t="shared" si="869"/>
        <v>0</v>
      </c>
      <c r="L5498" s="345">
        <f ca="1" t="shared" si="870"/>
        <v>4.5</v>
      </c>
      <c r="M5498" s="345">
        <f ca="1" t="shared" si="871"/>
        <v>1621077.64</v>
      </c>
      <c r="N5498" s="345">
        <f ca="1" t="shared" si="872"/>
        <v>0</v>
      </c>
    </row>
    <row r="5499" ht="14.25" hidden="1" spans="1:14">
      <c r="A5499" s="334">
        <f>档案!A5498</f>
        <v>0</v>
      </c>
      <c r="B5499" s="334">
        <f ca="1" t="shared" si="865"/>
        <v>1</v>
      </c>
      <c r="D5499" s="334">
        <f ca="1" t="shared" si="873"/>
        <v>31</v>
      </c>
      <c r="E5499" s="327">
        <f ca="1" t="shared" si="874"/>
        <v>303</v>
      </c>
      <c r="F5499" s="327" t="str">
        <f ca="1">VLOOKUP(D5499,档案!A:C,3,FALSE)</f>
        <v>湖北开明</v>
      </c>
      <c r="G5499" s="338" t="str">
        <f ca="1">VLOOKUP(D5499,档案!A:B,2,FALSE)</f>
        <v>中国银行鄂州分行0592794</v>
      </c>
      <c r="H5499" s="328">
        <f ca="1" t="shared" si="866"/>
        <v>45820</v>
      </c>
      <c r="I5499" s="344" t="str">
        <f ca="1" t="shared" si="867"/>
        <v>手续费</v>
      </c>
      <c r="J5499" s="344" t="str">
        <f ca="1" t="shared" si="868"/>
        <v>付日常费用</v>
      </c>
      <c r="K5499" s="345">
        <f ca="1" t="shared" si="869"/>
        <v>0</v>
      </c>
      <c r="L5499" s="345">
        <f ca="1" t="shared" si="870"/>
        <v>4.5</v>
      </c>
      <c r="M5499" s="345">
        <f ca="1" t="shared" si="871"/>
        <v>1621073.14</v>
      </c>
      <c r="N5499" s="345">
        <f ca="1" t="shared" si="872"/>
        <v>0</v>
      </c>
    </row>
    <row r="5500" ht="14.25" hidden="1" spans="1:14">
      <c r="A5500" s="334">
        <f>档案!A5499</f>
        <v>0</v>
      </c>
      <c r="B5500" s="334">
        <f ca="1" t="shared" si="865"/>
        <v>1</v>
      </c>
      <c r="D5500" s="334">
        <f ca="1" t="shared" si="873"/>
        <v>31</v>
      </c>
      <c r="E5500" s="327">
        <f ca="1" t="shared" si="874"/>
        <v>304</v>
      </c>
      <c r="F5500" s="327" t="str">
        <f ca="1">VLOOKUP(D5500,档案!A:C,3,FALSE)</f>
        <v>湖北开明</v>
      </c>
      <c r="G5500" s="338" t="str">
        <f ca="1">VLOOKUP(D5500,档案!A:B,2,FALSE)</f>
        <v>中国银行鄂州分行0592794</v>
      </c>
      <c r="H5500" s="328">
        <f ca="1" t="shared" si="866"/>
        <v>45820</v>
      </c>
      <c r="I5500" s="344" t="str">
        <f ca="1" t="shared" si="867"/>
        <v>手续费</v>
      </c>
      <c r="J5500" s="344" t="str">
        <f ca="1" t="shared" si="868"/>
        <v>付日常费用</v>
      </c>
      <c r="K5500" s="345">
        <f ca="1" t="shared" si="869"/>
        <v>0</v>
      </c>
      <c r="L5500" s="345">
        <f ca="1" t="shared" si="870"/>
        <v>4.5</v>
      </c>
      <c r="M5500" s="345">
        <f ca="1" t="shared" si="871"/>
        <v>1621068.64</v>
      </c>
      <c r="N5500" s="345">
        <f ca="1" t="shared" si="872"/>
        <v>0</v>
      </c>
    </row>
    <row r="5501" ht="14.25" hidden="1" spans="1:14">
      <c r="A5501" s="334">
        <f>档案!A5500</f>
        <v>0</v>
      </c>
      <c r="B5501" s="334">
        <f ca="1" t="shared" si="865"/>
        <v>1</v>
      </c>
      <c r="D5501" s="334">
        <f ca="1" t="shared" si="873"/>
        <v>31</v>
      </c>
      <c r="E5501" s="327">
        <f ca="1" t="shared" si="874"/>
        <v>305</v>
      </c>
      <c r="F5501" s="327" t="str">
        <f ca="1">VLOOKUP(D5501,档案!A:C,3,FALSE)</f>
        <v>湖北开明</v>
      </c>
      <c r="G5501" s="338" t="str">
        <f ca="1">VLOOKUP(D5501,档案!A:B,2,FALSE)</f>
        <v>中国银行鄂州分行0592794</v>
      </c>
      <c r="H5501" s="328">
        <f ca="1" t="shared" si="866"/>
        <v>45820</v>
      </c>
      <c r="I5501" s="344" t="str">
        <f ca="1" t="shared" si="867"/>
        <v>手续费</v>
      </c>
      <c r="J5501" s="344" t="str">
        <f ca="1" t="shared" si="868"/>
        <v>付日常费用</v>
      </c>
      <c r="K5501" s="345">
        <f ca="1" t="shared" si="869"/>
        <v>0</v>
      </c>
      <c r="L5501" s="345">
        <f ca="1" t="shared" si="870"/>
        <v>4.5</v>
      </c>
      <c r="M5501" s="345">
        <f ca="1" t="shared" si="871"/>
        <v>1621064.14</v>
      </c>
      <c r="N5501" s="345">
        <f ca="1" t="shared" si="872"/>
        <v>0</v>
      </c>
    </row>
    <row r="5502" ht="14.25" hidden="1" spans="1:14">
      <c r="A5502" s="334">
        <f>档案!A5501</f>
        <v>0</v>
      </c>
      <c r="B5502" s="334">
        <f ca="1" t="shared" si="865"/>
        <v>1</v>
      </c>
      <c r="D5502" s="334">
        <f ca="1" t="shared" si="873"/>
        <v>31</v>
      </c>
      <c r="E5502" s="327">
        <f ca="1" t="shared" si="874"/>
        <v>306</v>
      </c>
      <c r="F5502" s="327" t="str">
        <f ca="1">VLOOKUP(D5502,档案!A:C,3,FALSE)</f>
        <v>湖北开明</v>
      </c>
      <c r="G5502" s="338" t="str">
        <f ca="1">VLOOKUP(D5502,档案!A:B,2,FALSE)</f>
        <v>中国银行鄂州分行0592794</v>
      </c>
      <c r="H5502" s="328">
        <f ca="1" t="shared" si="866"/>
        <v>45821</v>
      </c>
      <c r="I5502" s="344" t="str">
        <f ca="1" t="shared" si="867"/>
        <v>生产部李晶用款日照钢铁外协人员工资付程惠芬--个人</v>
      </c>
      <c r="J5502" s="344" t="str">
        <f ca="1" t="shared" si="868"/>
        <v>项目成本</v>
      </c>
      <c r="K5502" s="345">
        <f ca="1" t="shared" si="869"/>
        <v>0</v>
      </c>
      <c r="L5502" s="345">
        <f ca="1" t="shared" si="870"/>
        <v>4500</v>
      </c>
      <c r="M5502" s="345">
        <f ca="1" t="shared" si="871"/>
        <v>1616564.14</v>
      </c>
      <c r="N5502" s="345">
        <f ca="1" t="shared" si="872"/>
        <v>0</v>
      </c>
    </row>
    <row r="5503" ht="14.25" hidden="1" spans="1:14">
      <c r="A5503" s="334">
        <f>档案!A5502</f>
        <v>0</v>
      </c>
      <c r="B5503" s="334">
        <f ca="1" t="shared" si="865"/>
        <v>1</v>
      </c>
      <c r="D5503" s="334">
        <f ca="1" t="shared" si="873"/>
        <v>31</v>
      </c>
      <c r="E5503" s="327">
        <f ca="1" t="shared" si="874"/>
        <v>307</v>
      </c>
      <c r="F5503" s="327" t="str">
        <f ca="1">VLOOKUP(D5503,档案!A:C,3,FALSE)</f>
        <v>湖北开明</v>
      </c>
      <c r="G5503" s="338" t="str">
        <f ca="1">VLOOKUP(D5503,档案!A:B,2,FALSE)</f>
        <v>中国银行鄂州分行0592794</v>
      </c>
      <c r="H5503" s="328">
        <f ca="1" t="shared" si="866"/>
        <v>45821</v>
      </c>
      <c r="I5503" s="344" t="str">
        <f ca="1" t="shared" si="867"/>
        <v>转武汉彤烨中信</v>
      </c>
      <c r="J5503" s="344" t="str">
        <f ca="1" t="shared" si="868"/>
        <v>转出他行或提现</v>
      </c>
      <c r="K5503" s="345">
        <f ca="1" t="shared" si="869"/>
        <v>0</v>
      </c>
      <c r="L5503" s="345">
        <f ca="1" t="shared" si="870"/>
        <v>500000</v>
      </c>
      <c r="M5503" s="345">
        <f ca="1" t="shared" si="871"/>
        <v>1116564.14</v>
      </c>
      <c r="N5503" s="345">
        <f ca="1" t="shared" si="872"/>
        <v>0</v>
      </c>
    </row>
    <row r="5504" ht="14.25" hidden="1" spans="1:14">
      <c r="A5504" s="334">
        <f>档案!A5503</f>
        <v>0</v>
      </c>
      <c r="B5504" s="334">
        <f ca="1" t="shared" si="865"/>
        <v>1</v>
      </c>
      <c r="D5504" s="334">
        <f ca="1" t="shared" si="873"/>
        <v>31</v>
      </c>
      <c r="E5504" s="327">
        <f ca="1" t="shared" si="874"/>
        <v>308</v>
      </c>
      <c r="F5504" s="327" t="str">
        <f ca="1">VLOOKUP(D5504,档案!A:C,3,FALSE)</f>
        <v>湖北开明</v>
      </c>
      <c r="G5504" s="338" t="str">
        <f ca="1">VLOOKUP(D5504,档案!A:B,2,FALSE)</f>
        <v>中国银行鄂州分行0592794</v>
      </c>
      <c r="H5504" s="328">
        <f ca="1" t="shared" si="866"/>
        <v>45821</v>
      </c>
      <c r="I5504" s="344" t="str">
        <f ca="1" t="shared" si="867"/>
        <v>手续费</v>
      </c>
      <c r="J5504" s="344" t="str">
        <f ca="1" t="shared" si="868"/>
        <v>付日常费用</v>
      </c>
      <c r="K5504" s="345">
        <f ca="1" t="shared" si="869"/>
        <v>0</v>
      </c>
      <c r="L5504" s="345">
        <f ca="1" t="shared" si="870"/>
        <v>4.5</v>
      </c>
      <c r="M5504" s="345">
        <f ca="1" t="shared" si="871"/>
        <v>1116559.64</v>
      </c>
      <c r="N5504" s="345">
        <f ca="1" t="shared" si="872"/>
        <v>0</v>
      </c>
    </row>
    <row r="5505" ht="14.25" hidden="1" spans="1:14">
      <c r="A5505" s="334">
        <f>档案!A5504</f>
        <v>0</v>
      </c>
      <c r="B5505" s="334">
        <f ca="1" t="shared" si="865"/>
        <v>1</v>
      </c>
      <c r="D5505" s="334">
        <f ca="1" t="shared" si="873"/>
        <v>31</v>
      </c>
      <c r="E5505" s="327">
        <f ca="1" t="shared" si="874"/>
        <v>309</v>
      </c>
      <c r="F5505" s="327" t="str">
        <f ca="1">VLOOKUP(D5505,档案!A:C,3,FALSE)</f>
        <v>湖北开明</v>
      </c>
      <c r="G5505" s="338" t="str">
        <f ca="1">VLOOKUP(D5505,档案!A:B,2,FALSE)</f>
        <v>中国银行鄂州分行0592794</v>
      </c>
      <c r="H5505" s="328">
        <f ca="1" t="shared" si="866"/>
        <v>45821</v>
      </c>
      <c r="I5505" s="344" t="str">
        <f ca="1" t="shared" si="867"/>
        <v>手续费</v>
      </c>
      <c r="J5505" s="344" t="str">
        <f ca="1" t="shared" si="868"/>
        <v>付日常费用</v>
      </c>
      <c r="K5505" s="345">
        <f ca="1" t="shared" si="869"/>
        <v>0</v>
      </c>
      <c r="L5505" s="345">
        <f ca="1" t="shared" si="870"/>
        <v>2</v>
      </c>
      <c r="M5505" s="345">
        <f ca="1" t="shared" si="871"/>
        <v>1116557.64</v>
      </c>
      <c r="N5505" s="345">
        <f ca="1" t="shared" si="872"/>
        <v>0</v>
      </c>
    </row>
    <row r="5506" ht="14.25" hidden="1" spans="1:14">
      <c r="A5506" s="334">
        <f>档案!A5505</f>
        <v>0</v>
      </c>
      <c r="B5506" s="334">
        <f ca="1" t="shared" si="865"/>
        <v>1</v>
      </c>
      <c r="D5506" s="334">
        <f ca="1" t="shared" si="873"/>
        <v>31</v>
      </c>
      <c r="E5506" s="327">
        <f ca="1" t="shared" si="874"/>
        <v>310</v>
      </c>
      <c r="F5506" s="327" t="str">
        <f ca="1">VLOOKUP(D5506,档案!A:C,3,FALSE)</f>
        <v>湖北开明</v>
      </c>
      <c r="G5506" s="338" t="str">
        <f ca="1">VLOOKUP(D5506,档案!A:B,2,FALSE)</f>
        <v>中国银行鄂州分行0592794</v>
      </c>
      <c r="H5506" s="328">
        <f ca="1" t="shared" si="866"/>
        <v>45825</v>
      </c>
      <c r="I5506" s="344" t="str">
        <f ca="1" t="shared" si="867"/>
        <v>转武汉浦发</v>
      </c>
      <c r="J5506" s="344" t="str">
        <f ca="1" t="shared" si="868"/>
        <v>转出他行或提现</v>
      </c>
      <c r="K5506" s="345">
        <f ca="1" t="shared" si="869"/>
        <v>0</v>
      </c>
      <c r="L5506" s="345">
        <f ca="1" t="shared" si="870"/>
        <v>36000</v>
      </c>
      <c r="M5506" s="345">
        <f ca="1" t="shared" si="871"/>
        <v>1080557.64</v>
      </c>
      <c r="N5506" s="345">
        <f ca="1" t="shared" si="872"/>
        <v>0</v>
      </c>
    </row>
    <row r="5507" ht="14.25" hidden="1" spans="1:14">
      <c r="A5507" s="334">
        <f>档案!A5506</f>
        <v>0</v>
      </c>
      <c r="B5507" s="334">
        <f ca="1" t="shared" ref="B5507:B5570" si="875">COUNTA(INDIRECT("'"&amp;A5507&amp;"'!a:a"))</f>
        <v>1</v>
      </c>
      <c r="D5507" s="334">
        <f ca="1" t="shared" si="873"/>
        <v>31</v>
      </c>
      <c r="E5507" s="327">
        <f ca="1" t="shared" si="874"/>
        <v>311</v>
      </c>
      <c r="F5507" s="327" t="str">
        <f ca="1">VLOOKUP(D5507,档案!A:C,3,FALSE)</f>
        <v>湖北开明</v>
      </c>
      <c r="G5507" s="338" t="str">
        <f ca="1">VLOOKUP(D5507,档案!A:B,2,FALSE)</f>
        <v>中国银行鄂州分行0592794</v>
      </c>
      <c r="H5507" s="328">
        <f ca="1" t="shared" ref="H5507:H5570" si="876">INDEX(INDIRECT("'"&amp;$D5507&amp;"'!A:g"),$E5507,COLUMN()-7)</f>
        <v>45825</v>
      </c>
      <c r="I5507" s="344" t="str">
        <f ca="1" t="shared" ref="I5507:I5570" si="877">INDEX(INDIRECT("'"&amp;$D5507&amp;"'!A:g"),$E5507,COLUMN()-7)</f>
        <v>手续费</v>
      </c>
      <c r="J5507" s="344" t="str">
        <f ca="1" t="shared" ref="J5507:J5570" si="878">INDEX(INDIRECT("'"&amp;$D5507&amp;"'!A:g"),$E5507,COLUMN()-7)</f>
        <v>付日常费用</v>
      </c>
      <c r="K5507" s="345">
        <f ca="1" t="shared" ref="K5507:K5570" si="879">INDEX(INDIRECT("'"&amp;$D5507&amp;"'!A:g"),$E5507,COLUMN()-7)</f>
        <v>0</v>
      </c>
      <c r="L5507" s="345">
        <f ca="1" t="shared" ref="L5507:L5570" si="880">INDEX(INDIRECT("'"&amp;$D5507&amp;"'!A:g"),$E5507,COLUMN()-7)</f>
        <v>1.8</v>
      </c>
      <c r="M5507" s="345">
        <f ca="1" t="shared" ref="M5507:M5570" si="881">INDEX(INDIRECT("'"&amp;$D5507&amp;"'!A:g"),$E5507,COLUMN()-7)</f>
        <v>1080555.84</v>
      </c>
      <c r="N5507" s="345">
        <f ca="1" t="shared" ref="N5507:N5570" si="882">INDEX(INDIRECT("'"&amp;$D5507&amp;"'!A:g"),$E5507,COLUMN()-7)</f>
        <v>0</v>
      </c>
    </row>
    <row r="5508" ht="14.25" hidden="1" spans="1:14">
      <c r="A5508" s="334">
        <f>档案!A5507</f>
        <v>0</v>
      </c>
      <c r="B5508" s="334">
        <f ca="1" t="shared" si="875"/>
        <v>1</v>
      </c>
      <c r="D5508" s="334">
        <f ca="1" t="shared" ref="D5508:D5571" si="883">IF(E5507&gt;=VLOOKUP(D5507,A:B,2,FALSE),D5507+1,D5507)</f>
        <v>31</v>
      </c>
      <c r="E5508" s="327">
        <f ca="1" t="shared" ref="E5508:E5571" si="884">IF(E5507&gt;=VLOOKUP(D5507,A:B,2,FALSE),3,E5507+1)</f>
        <v>312</v>
      </c>
      <c r="F5508" s="327" t="str">
        <f ca="1">VLOOKUP(D5508,档案!A:C,3,FALSE)</f>
        <v>湖北开明</v>
      </c>
      <c r="G5508" s="338" t="str">
        <f ca="1">VLOOKUP(D5508,档案!A:B,2,FALSE)</f>
        <v>中国银行鄂州分行0592794</v>
      </c>
      <c r="H5508" s="328">
        <f ca="1" t="shared" si="876"/>
        <v>45826</v>
      </c>
      <c r="I5508" s="344" t="str">
        <f ca="1" t="shared" si="877"/>
        <v>转武汉彤烨中信</v>
      </c>
      <c r="J5508" s="344" t="str">
        <f ca="1" t="shared" si="878"/>
        <v>转出他行或提现</v>
      </c>
      <c r="K5508" s="345">
        <f ca="1" t="shared" si="879"/>
        <v>0</v>
      </c>
      <c r="L5508" s="345">
        <f ca="1" t="shared" si="880"/>
        <v>300000</v>
      </c>
      <c r="M5508" s="345">
        <f ca="1" t="shared" si="881"/>
        <v>780555.839999999</v>
      </c>
      <c r="N5508" s="345">
        <f ca="1" t="shared" si="882"/>
        <v>0</v>
      </c>
    </row>
    <row r="5509" ht="14.25" hidden="1" spans="1:14">
      <c r="A5509" s="334">
        <f>档案!A5508</f>
        <v>0</v>
      </c>
      <c r="B5509" s="334">
        <f ca="1" t="shared" si="875"/>
        <v>1</v>
      </c>
      <c r="D5509" s="334">
        <f ca="1" t="shared" si="883"/>
        <v>31</v>
      </c>
      <c r="E5509" s="327">
        <f ca="1" t="shared" si="884"/>
        <v>313</v>
      </c>
      <c r="F5509" s="327" t="str">
        <f ca="1">VLOOKUP(D5509,档案!A:C,3,FALSE)</f>
        <v>湖北开明</v>
      </c>
      <c r="G5509" s="338" t="str">
        <f ca="1">VLOOKUP(D5509,档案!A:B,2,FALSE)</f>
        <v>中国银行鄂州分行0592794</v>
      </c>
      <c r="H5509" s="328">
        <f ca="1" t="shared" si="876"/>
        <v>45826</v>
      </c>
      <c r="I5509" s="344" t="str">
        <f ca="1" t="shared" si="877"/>
        <v>转武汉彤烨中信</v>
      </c>
      <c r="J5509" s="344" t="str">
        <f ca="1" t="shared" si="878"/>
        <v>转出他行或提现</v>
      </c>
      <c r="K5509" s="345">
        <f ca="1" t="shared" si="879"/>
        <v>0</v>
      </c>
      <c r="L5509" s="345">
        <f ca="1" t="shared" si="880"/>
        <v>300000</v>
      </c>
      <c r="M5509" s="345">
        <f ca="1" t="shared" si="881"/>
        <v>480555.839999999</v>
      </c>
      <c r="N5509" s="345">
        <f ca="1" t="shared" si="882"/>
        <v>0</v>
      </c>
    </row>
    <row r="5510" ht="14.25" hidden="1" spans="1:14">
      <c r="A5510" s="334">
        <f>档案!A5509</f>
        <v>0</v>
      </c>
      <c r="B5510" s="334">
        <f ca="1" t="shared" si="875"/>
        <v>1</v>
      </c>
      <c r="D5510" s="334">
        <f ca="1" t="shared" si="883"/>
        <v>31</v>
      </c>
      <c r="E5510" s="327">
        <f ca="1" t="shared" si="884"/>
        <v>314</v>
      </c>
      <c r="F5510" s="327" t="str">
        <f ca="1">VLOOKUP(D5510,档案!A:C,3,FALSE)</f>
        <v>湖北开明</v>
      </c>
      <c r="G5510" s="338" t="str">
        <f ca="1">VLOOKUP(D5510,档案!A:B,2,FALSE)</f>
        <v>中国银行鄂州分行0592794</v>
      </c>
      <c r="H5510" s="328">
        <f ca="1" t="shared" si="876"/>
        <v>45826</v>
      </c>
      <c r="I5510" s="344" t="str">
        <f ca="1" t="shared" si="877"/>
        <v>手续费</v>
      </c>
      <c r="J5510" s="344" t="str">
        <f ca="1" t="shared" si="878"/>
        <v>付日常费用</v>
      </c>
      <c r="K5510" s="345">
        <f ca="1" t="shared" si="879"/>
        <v>0</v>
      </c>
      <c r="L5510" s="345">
        <f ca="1" t="shared" si="880"/>
        <v>2</v>
      </c>
      <c r="M5510" s="345">
        <f ca="1" t="shared" si="881"/>
        <v>480553.839999999</v>
      </c>
      <c r="N5510" s="345">
        <f ca="1" t="shared" si="882"/>
        <v>0</v>
      </c>
    </row>
    <row r="5511" ht="14.25" hidden="1" spans="1:14">
      <c r="A5511" s="334">
        <f>档案!A5510</f>
        <v>0</v>
      </c>
      <c r="B5511" s="334">
        <f ca="1" t="shared" si="875"/>
        <v>1</v>
      </c>
      <c r="D5511" s="334">
        <f ca="1" t="shared" si="883"/>
        <v>31</v>
      </c>
      <c r="E5511" s="327">
        <f ca="1" t="shared" si="884"/>
        <v>315</v>
      </c>
      <c r="F5511" s="327" t="str">
        <f ca="1">VLOOKUP(D5511,档案!A:C,3,FALSE)</f>
        <v>湖北开明</v>
      </c>
      <c r="G5511" s="338" t="str">
        <f ca="1">VLOOKUP(D5511,档案!A:B,2,FALSE)</f>
        <v>中国银行鄂州分行0592794</v>
      </c>
      <c r="H5511" s="328">
        <f ca="1" t="shared" si="876"/>
        <v>45826</v>
      </c>
      <c r="I5511" s="344" t="str">
        <f ca="1" t="shared" si="877"/>
        <v>手续费</v>
      </c>
      <c r="J5511" s="344" t="str">
        <f ca="1" t="shared" si="878"/>
        <v>付日常费用</v>
      </c>
      <c r="K5511" s="345">
        <f ca="1" t="shared" si="879"/>
        <v>0</v>
      </c>
      <c r="L5511" s="345">
        <f ca="1" t="shared" si="880"/>
        <v>2</v>
      </c>
      <c r="M5511" s="345">
        <f ca="1" t="shared" si="881"/>
        <v>480551.839999999</v>
      </c>
      <c r="N5511" s="345">
        <f ca="1" t="shared" si="882"/>
        <v>0</v>
      </c>
    </row>
    <row r="5512" ht="14.25" hidden="1" spans="1:14">
      <c r="A5512" s="334">
        <f>档案!A5511</f>
        <v>0</v>
      </c>
      <c r="B5512" s="334">
        <f ca="1" t="shared" si="875"/>
        <v>1</v>
      </c>
      <c r="D5512" s="334">
        <f ca="1" t="shared" si="883"/>
        <v>31</v>
      </c>
      <c r="E5512" s="327">
        <f ca="1" t="shared" si="884"/>
        <v>316</v>
      </c>
      <c r="F5512" s="327" t="str">
        <f ca="1">VLOOKUP(D5512,档案!A:C,3,FALSE)</f>
        <v>湖北开明</v>
      </c>
      <c r="G5512" s="338" t="str">
        <f ca="1">VLOOKUP(D5512,档案!A:B,2,FALSE)</f>
        <v>中国银行鄂州分行0592794</v>
      </c>
      <c r="H5512" s="328">
        <f ca="1" t="shared" si="876"/>
        <v>45827</v>
      </c>
      <c r="I5512" s="344" t="str">
        <f ca="1" t="shared" si="877"/>
        <v>收到湖北中行转款</v>
      </c>
      <c r="J5512" s="344" t="str">
        <f ca="1" t="shared" si="878"/>
        <v>他行转入或存现</v>
      </c>
      <c r="K5512" s="345">
        <f ca="1" t="shared" si="879"/>
        <v>50000</v>
      </c>
      <c r="L5512" s="345">
        <f ca="1" t="shared" si="880"/>
        <v>0</v>
      </c>
      <c r="M5512" s="345">
        <f ca="1" t="shared" si="881"/>
        <v>530551.839999999</v>
      </c>
      <c r="N5512" s="345">
        <f ca="1" t="shared" si="882"/>
        <v>0</v>
      </c>
    </row>
    <row r="5513" ht="14.25" hidden="1" spans="1:14">
      <c r="A5513" s="334">
        <f>档案!A5512</f>
        <v>0</v>
      </c>
      <c r="B5513" s="334">
        <f ca="1" t="shared" si="875"/>
        <v>1</v>
      </c>
      <c r="D5513" s="334">
        <f ca="1" t="shared" si="883"/>
        <v>31</v>
      </c>
      <c r="E5513" s="327">
        <f ca="1" t="shared" si="884"/>
        <v>317</v>
      </c>
      <c r="F5513" s="327" t="str">
        <f ca="1">VLOOKUP(D5513,档案!A:C,3,FALSE)</f>
        <v>湖北开明</v>
      </c>
      <c r="G5513" s="338" t="str">
        <f ca="1">VLOOKUP(D5513,档案!A:B,2,FALSE)</f>
        <v>中国银行鄂州分行0592794</v>
      </c>
      <c r="H5513" s="328">
        <f ca="1" t="shared" si="876"/>
        <v>45828</v>
      </c>
      <c r="I5513" s="344" t="str">
        <f ca="1" t="shared" si="877"/>
        <v>生产部毛昌兵报销黔西中水发电6.16-6.17交通费--个人</v>
      </c>
      <c r="J5513" s="344" t="str">
        <f ca="1" t="shared" si="878"/>
        <v>项目成本</v>
      </c>
      <c r="K5513" s="345">
        <f ca="1" t="shared" si="879"/>
        <v>0</v>
      </c>
      <c r="L5513" s="345">
        <f ca="1" t="shared" si="880"/>
        <v>58.5</v>
      </c>
      <c r="M5513" s="345">
        <f ca="1" t="shared" si="881"/>
        <v>530493.339999999</v>
      </c>
      <c r="N5513" s="345">
        <f ca="1" t="shared" si="882"/>
        <v>0</v>
      </c>
    </row>
    <row r="5514" ht="14.25" hidden="1" spans="1:14">
      <c r="A5514" s="334">
        <f>档案!A5513</f>
        <v>0</v>
      </c>
      <c r="B5514" s="334">
        <f ca="1" t="shared" si="875"/>
        <v>1</v>
      </c>
      <c r="D5514" s="334">
        <f ca="1" t="shared" si="883"/>
        <v>31</v>
      </c>
      <c r="E5514" s="327">
        <f ca="1" t="shared" si="884"/>
        <v>318</v>
      </c>
      <c r="F5514" s="327" t="str">
        <f ca="1">VLOOKUP(D5514,档案!A:C,3,FALSE)</f>
        <v>湖北开明</v>
      </c>
      <c r="G5514" s="338" t="str">
        <f ca="1">VLOOKUP(D5514,档案!A:B,2,FALSE)</f>
        <v>中国银行鄂州分行0592794</v>
      </c>
      <c r="H5514" s="328">
        <f ca="1" t="shared" si="876"/>
        <v>45828</v>
      </c>
      <c r="I5514" s="344" t="str">
        <f ca="1" t="shared" si="877"/>
        <v>生产部饶凯报销黔西中水发电6.16-6.17交通费--个人</v>
      </c>
      <c r="J5514" s="344" t="str">
        <f ca="1" t="shared" si="878"/>
        <v>项目成本</v>
      </c>
      <c r="K5514" s="345">
        <f ca="1" t="shared" si="879"/>
        <v>0</v>
      </c>
      <c r="L5514" s="345">
        <f ca="1" t="shared" si="880"/>
        <v>1074.86</v>
      </c>
      <c r="M5514" s="345">
        <f ca="1" t="shared" si="881"/>
        <v>529418.479999999</v>
      </c>
      <c r="N5514" s="345">
        <f ca="1" t="shared" si="882"/>
        <v>0</v>
      </c>
    </row>
    <row r="5515" ht="14.25" hidden="1" spans="1:14">
      <c r="A5515" s="334">
        <f>档案!A5514</f>
        <v>0</v>
      </c>
      <c r="B5515" s="334">
        <f ca="1" t="shared" si="875"/>
        <v>1</v>
      </c>
      <c r="D5515" s="334">
        <f ca="1" t="shared" si="883"/>
        <v>31</v>
      </c>
      <c r="E5515" s="327">
        <f ca="1" t="shared" si="884"/>
        <v>319</v>
      </c>
      <c r="F5515" s="327" t="str">
        <f ca="1">VLOOKUP(D5515,档案!A:C,3,FALSE)</f>
        <v>湖北开明</v>
      </c>
      <c r="G5515" s="338" t="str">
        <f ca="1">VLOOKUP(D5515,档案!A:B,2,FALSE)</f>
        <v>中国银行鄂州分行0592794</v>
      </c>
      <c r="H5515" s="328">
        <f ca="1" t="shared" si="876"/>
        <v>45828</v>
      </c>
      <c r="I5515" s="344" t="str">
        <f ca="1" t="shared" si="877"/>
        <v>生产部程时勇报销兆山诸暨6.12-6.13上下班交通费41.52元/黔西中水发电6.14-6.15交通费438.32元/兆山诸暨6.12交通费231.66元--个人</v>
      </c>
      <c r="J5515" s="344" t="str">
        <f ca="1" t="shared" si="878"/>
        <v>项目成本</v>
      </c>
      <c r="K5515" s="345">
        <f ca="1" t="shared" si="879"/>
        <v>0</v>
      </c>
      <c r="L5515" s="345">
        <f ca="1" t="shared" si="880"/>
        <v>711.5</v>
      </c>
      <c r="M5515" s="345">
        <f ca="1" t="shared" si="881"/>
        <v>528706.979999999</v>
      </c>
      <c r="N5515" s="345">
        <f ca="1" t="shared" si="882"/>
        <v>0</v>
      </c>
    </row>
    <row r="5516" ht="14.25" hidden="1" spans="1:14">
      <c r="A5516" s="334">
        <f>档案!A5515</f>
        <v>0</v>
      </c>
      <c r="B5516" s="334">
        <f ca="1" t="shared" si="875"/>
        <v>1</v>
      </c>
      <c r="D5516" s="334">
        <f ca="1" t="shared" si="883"/>
        <v>31</v>
      </c>
      <c r="E5516" s="327">
        <f ca="1" t="shared" si="884"/>
        <v>320</v>
      </c>
      <c r="F5516" s="327" t="str">
        <f ca="1">VLOOKUP(D5516,档案!A:C,3,FALSE)</f>
        <v>湖北开明</v>
      </c>
      <c r="G5516" s="338" t="str">
        <f ca="1">VLOOKUP(D5516,档案!A:B,2,FALSE)</f>
        <v>中国银行鄂州分行0592794</v>
      </c>
      <c r="H5516" s="328">
        <f ca="1" t="shared" si="876"/>
        <v>45828</v>
      </c>
      <c r="I5516" s="344" t="str">
        <f ca="1" t="shared" si="877"/>
        <v>生产部毛昌兵报销黔西中水发电6.14-6.15交通费--个人</v>
      </c>
      <c r="J5516" s="344" t="str">
        <f ca="1" t="shared" si="878"/>
        <v>项目成本</v>
      </c>
      <c r="K5516" s="345">
        <f ca="1" t="shared" si="879"/>
        <v>0</v>
      </c>
      <c r="L5516" s="345">
        <f ca="1" t="shared" si="880"/>
        <v>403.5</v>
      </c>
      <c r="M5516" s="345">
        <f ca="1" t="shared" si="881"/>
        <v>528303.479999999</v>
      </c>
      <c r="N5516" s="345">
        <f ca="1" t="shared" si="882"/>
        <v>0</v>
      </c>
    </row>
    <row r="5517" ht="14.25" hidden="1" spans="1:14">
      <c r="A5517" s="334">
        <f>档案!A5516</f>
        <v>0</v>
      </c>
      <c r="B5517" s="334">
        <f ca="1" t="shared" si="875"/>
        <v>1</v>
      </c>
      <c r="D5517" s="334">
        <f ca="1" t="shared" si="883"/>
        <v>31</v>
      </c>
      <c r="E5517" s="327">
        <f ca="1" t="shared" si="884"/>
        <v>321</v>
      </c>
      <c r="F5517" s="327" t="str">
        <f ca="1">VLOOKUP(D5517,档案!A:C,3,FALSE)</f>
        <v>湖北开明</v>
      </c>
      <c r="G5517" s="338" t="str">
        <f ca="1">VLOOKUP(D5517,档案!A:B,2,FALSE)</f>
        <v>中国银行鄂州分行0592794</v>
      </c>
      <c r="H5517" s="328">
        <f ca="1" t="shared" si="876"/>
        <v>45828</v>
      </c>
      <c r="I5517" s="344" t="str">
        <f ca="1" t="shared" si="877"/>
        <v>生产部饶凯报销黔西中水发电6.14-6.15交通费--个人</v>
      </c>
      <c r="J5517" s="344" t="str">
        <f ca="1" t="shared" si="878"/>
        <v>项目成本</v>
      </c>
      <c r="K5517" s="345">
        <f ca="1" t="shared" si="879"/>
        <v>0</v>
      </c>
      <c r="L5517" s="345">
        <f ca="1" t="shared" si="880"/>
        <v>406.5</v>
      </c>
      <c r="M5517" s="345">
        <f ca="1" t="shared" si="881"/>
        <v>527896.979999999</v>
      </c>
      <c r="N5517" s="345">
        <f ca="1" t="shared" si="882"/>
        <v>0</v>
      </c>
    </row>
    <row r="5518" ht="14.25" hidden="1" spans="1:14">
      <c r="A5518" s="334">
        <f>档案!A5517</f>
        <v>0</v>
      </c>
      <c r="B5518" s="334">
        <f ca="1" t="shared" si="875"/>
        <v>1</v>
      </c>
      <c r="D5518" s="334">
        <f ca="1" t="shared" si="883"/>
        <v>31</v>
      </c>
      <c r="E5518" s="327">
        <f ca="1" t="shared" si="884"/>
        <v>322</v>
      </c>
      <c r="F5518" s="327" t="str">
        <f ca="1">VLOOKUP(D5518,档案!A:C,3,FALSE)</f>
        <v>湖北开明</v>
      </c>
      <c r="G5518" s="338" t="str">
        <f ca="1">VLOOKUP(D5518,档案!A:B,2,FALSE)</f>
        <v>中国银行鄂州分行0592794</v>
      </c>
      <c r="H5518" s="328">
        <f ca="1" t="shared" si="876"/>
        <v>45828</v>
      </c>
      <c r="I5518" s="344" t="str">
        <f ca="1" t="shared" si="877"/>
        <v>生产部毛昌兵报销兆山诸暨6.12交通费--个人</v>
      </c>
      <c r="J5518" s="344" t="str">
        <f ca="1" t="shared" si="878"/>
        <v>项目成本</v>
      </c>
      <c r="K5518" s="345">
        <f ca="1" t="shared" si="879"/>
        <v>0</v>
      </c>
      <c r="L5518" s="345">
        <f ca="1" t="shared" si="880"/>
        <v>174.5</v>
      </c>
      <c r="M5518" s="345">
        <f ca="1" t="shared" si="881"/>
        <v>527722.479999999</v>
      </c>
      <c r="N5518" s="345">
        <f ca="1" t="shared" si="882"/>
        <v>0</v>
      </c>
    </row>
    <row r="5519" ht="14.25" hidden="1" spans="1:14">
      <c r="A5519" s="334">
        <f>档案!A5518</f>
        <v>0</v>
      </c>
      <c r="B5519" s="334">
        <f ca="1" t="shared" si="875"/>
        <v>1</v>
      </c>
      <c r="D5519" s="334">
        <f ca="1" t="shared" si="883"/>
        <v>31</v>
      </c>
      <c r="E5519" s="327">
        <f ca="1" t="shared" si="884"/>
        <v>323</v>
      </c>
      <c r="F5519" s="327" t="str">
        <f ca="1">VLOOKUP(D5519,档案!A:C,3,FALSE)</f>
        <v>湖北开明</v>
      </c>
      <c r="G5519" s="338" t="str">
        <f ca="1">VLOOKUP(D5519,档案!A:B,2,FALSE)</f>
        <v>中国银行鄂州分行0592794</v>
      </c>
      <c r="H5519" s="328">
        <f ca="1" t="shared" si="876"/>
        <v>45828</v>
      </c>
      <c r="I5519" s="344" t="str">
        <f ca="1" t="shared" si="877"/>
        <v>生产部余永昕报销6.12测窑工具江苏永钢发日照钢铁349元/5.31曲阳金隅工具出厂费用80元/6.7测窑工具安徽皖维发江苏永钢快递费180元/6.4测窑工曲阳金隅发安徽皖维快递费338元--个人</v>
      </c>
      <c r="J5519" s="344" t="str">
        <f ca="1" t="shared" si="878"/>
        <v>项目成本</v>
      </c>
      <c r="K5519" s="345">
        <f ca="1" t="shared" si="879"/>
        <v>0</v>
      </c>
      <c r="L5519" s="345">
        <f ca="1" t="shared" si="880"/>
        <v>947</v>
      </c>
      <c r="M5519" s="345">
        <f ca="1" t="shared" si="881"/>
        <v>526775.479999999</v>
      </c>
      <c r="N5519" s="345">
        <f ca="1" t="shared" si="882"/>
        <v>0</v>
      </c>
    </row>
    <row r="5520" ht="14.25" hidden="1" spans="1:14">
      <c r="A5520" s="334">
        <f>档案!A5519</f>
        <v>0</v>
      </c>
      <c r="B5520" s="334">
        <f ca="1" t="shared" si="875"/>
        <v>1</v>
      </c>
      <c r="D5520" s="334">
        <f ca="1" t="shared" si="883"/>
        <v>31</v>
      </c>
      <c r="E5520" s="327">
        <f ca="1" t="shared" si="884"/>
        <v>324</v>
      </c>
      <c r="F5520" s="327" t="str">
        <f ca="1">VLOOKUP(D5520,档案!A:C,3,FALSE)</f>
        <v>湖北开明</v>
      </c>
      <c r="G5520" s="338" t="str">
        <f ca="1">VLOOKUP(D5520,档案!A:B,2,FALSE)</f>
        <v>中国银行鄂州分行0592794</v>
      </c>
      <c r="H5520" s="328">
        <f ca="1" t="shared" si="876"/>
        <v>45828</v>
      </c>
      <c r="I5520" s="344" t="str">
        <f ca="1" t="shared" si="877"/>
        <v>生产部闵洋报销6.8内蒙古宜化现场施工购买钢丝绳--个人</v>
      </c>
      <c r="J5520" s="344" t="str">
        <f ca="1" t="shared" si="878"/>
        <v>项目成本</v>
      </c>
      <c r="K5520" s="345">
        <f ca="1" t="shared" si="879"/>
        <v>0</v>
      </c>
      <c r="L5520" s="345">
        <f ca="1" t="shared" si="880"/>
        <v>390</v>
      </c>
      <c r="M5520" s="345">
        <f ca="1" t="shared" si="881"/>
        <v>526385.479999999</v>
      </c>
      <c r="N5520" s="345">
        <f ca="1" t="shared" si="882"/>
        <v>0</v>
      </c>
    </row>
    <row r="5521" ht="14.25" hidden="1" spans="1:14">
      <c r="A5521" s="334">
        <f>档案!A5520</f>
        <v>0</v>
      </c>
      <c r="B5521" s="334">
        <f ca="1" t="shared" si="875"/>
        <v>1</v>
      </c>
      <c r="D5521" s="334">
        <f ca="1" t="shared" si="883"/>
        <v>31</v>
      </c>
      <c r="E5521" s="327">
        <f ca="1" t="shared" si="884"/>
        <v>325</v>
      </c>
      <c r="F5521" s="327" t="str">
        <f ca="1">VLOOKUP(D5521,档案!A:C,3,FALSE)</f>
        <v>湖北开明</v>
      </c>
      <c r="G5521" s="338" t="str">
        <f ca="1">VLOOKUP(D5521,档案!A:B,2,FALSE)</f>
        <v>中国银行鄂州分行0592794</v>
      </c>
      <c r="H5521" s="328">
        <f ca="1" t="shared" si="876"/>
        <v>45828</v>
      </c>
      <c r="I5521" s="344" t="str">
        <f ca="1" t="shared" si="877"/>
        <v>生产部祝发权报销四川峨胜4.15-4.16交通费602元/日照钢铁5.16交通费149元/山东圣川4.30-5.7交通费575.5元/湘潭瑞通4.26交通费420元--个人</v>
      </c>
      <c r="J5521" s="344" t="str">
        <f ca="1" t="shared" si="878"/>
        <v>项目成本</v>
      </c>
      <c r="K5521" s="345">
        <f ca="1" t="shared" si="879"/>
        <v>0</v>
      </c>
      <c r="L5521" s="345">
        <f ca="1" t="shared" si="880"/>
        <v>1746.5</v>
      </c>
      <c r="M5521" s="345">
        <f ca="1" t="shared" si="881"/>
        <v>524638.979999999</v>
      </c>
      <c r="N5521" s="345">
        <f ca="1" t="shared" si="882"/>
        <v>0</v>
      </c>
    </row>
    <row r="5522" ht="14.25" hidden="1" spans="1:14">
      <c r="A5522" s="334">
        <f>档案!A5521</f>
        <v>0</v>
      </c>
      <c r="B5522" s="334">
        <f ca="1" t="shared" si="875"/>
        <v>1</v>
      </c>
      <c r="D5522" s="334">
        <f ca="1" t="shared" si="883"/>
        <v>31</v>
      </c>
      <c r="E5522" s="327">
        <f ca="1" t="shared" si="884"/>
        <v>326</v>
      </c>
      <c r="F5522" s="327" t="str">
        <f ca="1">VLOOKUP(D5522,档案!A:C,3,FALSE)</f>
        <v>湖北开明</v>
      </c>
      <c r="G5522" s="338" t="str">
        <f ca="1">VLOOKUP(D5522,档案!A:B,2,FALSE)</f>
        <v>中国银行鄂州分行0592794</v>
      </c>
      <c r="H5522" s="328">
        <f ca="1" t="shared" si="876"/>
        <v>45828</v>
      </c>
      <c r="I5522" s="344" t="str">
        <f ca="1" t="shared" si="877"/>
        <v>生产部饶凯报销曲阳金隅5.31退票手续费--个人</v>
      </c>
      <c r="J5522" s="344" t="str">
        <f ca="1" t="shared" si="878"/>
        <v>项目成本</v>
      </c>
      <c r="K5522" s="345">
        <f ca="1" t="shared" si="879"/>
        <v>0</v>
      </c>
      <c r="L5522" s="345">
        <f ca="1" t="shared" si="880"/>
        <v>28</v>
      </c>
      <c r="M5522" s="345">
        <f ca="1" t="shared" si="881"/>
        <v>524610.979999999</v>
      </c>
      <c r="N5522" s="345">
        <f ca="1" t="shared" si="882"/>
        <v>0</v>
      </c>
    </row>
    <row r="5523" ht="14.25" hidden="1" spans="1:14">
      <c r="A5523" s="334">
        <f>档案!A5522</f>
        <v>0</v>
      </c>
      <c r="B5523" s="334">
        <f ca="1" t="shared" si="875"/>
        <v>1</v>
      </c>
      <c r="D5523" s="334">
        <f ca="1" t="shared" si="883"/>
        <v>31</v>
      </c>
      <c r="E5523" s="327">
        <f ca="1" t="shared" si="884"/>
        <v>327</v>
      </c>
      <c r="F5523" s="327" t="str">
        <f ca="1">VLOOKUP(D5523,档案!A:C,3,FALSE)</f>
        <v>湖北开明</v>
      </c>
      <c r="G5523" s="338" t="str">
        <f ca="1">VLOOKUP(D5523,档案!A:B,2,FALSE)</f>
        <v>中国银行鄂州分行0592794</v>
      </c>
      <c r="H5523" s="328">
        <f ca="1" t="shared" si="876"/>
        <v>45828</v>
      </c>
      <c r="I5523" s="344" t="str">
        <f ca="1" t="shared" si="877"/>
        <v>生产部李晶用款厂内焊机维修配件，林总金鱼缸换增养泵付袁漠广--个人</v>
      </c>
      <c r="J5523" s="344" t="str">
        <f ca="1" t="shared" si="878"/>
        <v>项目成本</v>
      </c>
      <c r="K5523" s="345">
        <f ca="1" t="shared" si="879"/>
        <v>0</v>
      </c>
      <c r="L5523" s="345">
        <f ca="1" t="shared" si="880"/>
        <v>70.36</v>
      </c>
      <c r="M5523" s="345">
        <f ca="1" t="shared" si="881"/>
        <v>524540.619999999</v>
      </c>
      <c r="N5523" s="345">
        <f ca="1" t="shared" si="882"/>
        <v>0</v>
      </c>
    </row>
    <row r="5524" ht="14.25" hidden="1" spans="1:14">
      <c r="A5524" s="334">
        <f>档案!A5523</f>
        <v>0</v>
      </c>
      <c r="B5524" s="334">
        <f ca="1" t="shared" si="875"/>
        <v>1</v>
      </c>
      <c r="D5524" s="334">
        <f ca="1" t="shared" si="883"/>
        <v>31</v>
      </c>
      <c r="E5524" s="327">
        <f ca="1" t="shared" si="884"/>
        <v>328</v>
      </c>
      <c r="F5524" s="327" t="str">
        <f ca="1">VLOOKUP(D5524,档案!A:C,3,FALSE)</f>
        <v>湖北开明</v>
      </c>
      <c r="G5524" s="338" t="str">
        <f ca="1">VLOOKUP(D5524,档案!A:B,2,FALSE)</f>
        <v>中国银行鄂州分行0592794</v>
      </c>
      <c r="H5524" s="328">
        <f ca="1" t="shared" si="876"/>
        <v>45828</v>
      </c>
      <c r="I5524" s="344" t="str">
        <f ca="1" t="shared" si="877"/>
        <v>生产部郭建霞用款重庆东方希望 5月寄工器具德邦物流费付湖北德邦物流有限公司--公司</v>
      </c>
      <c r="J5524" s="344" t="str">
        <f ca="1" t="shared" si="878"/>
        <v>项目成本</v>
      </c>
      <c r="K5524" s="345">
        <f ca="1" t="shared" si="879"/>
        <v>0</v>
      </c>
      <c r="L5524" s="345">
        <f ca="1" t="shared" si="880"/>
        <v>941</v>
      </c>
      <c r="M5524" s="345">
        <f ca="1" t="shared" si="881"/>
        <v>523599.619999999</v>
      </c>
      <c r="N5524" s="345">
        <f ca="1" t="shared" si="882"/>
        <v>0</v>
      </c>
    </row>
    <row r="5525" ht="14.25" hidden="1" spans="1:14">
      <c r="A5525" s="334">
        <f>档案!A5524</f>
        <v>0</v>
      </c>
      <c r="B5525" s="334">
        <f ca="1" t="shared" si="875"/>
        <v>1</v>
      </c>
      <c r="D5525" s="334">
        <f ca="1" t="shared" si="883"/>
        <v>31</v>
      </c>
      <c r="E5525" s="327">
        <f ca="1" t="shared" si="884"/>
        <v>329</v>
      </c>
      <c r="F5525" s="327" t="str">
        <f ca="1">VLOOKUP(D5525,档案!A:C,3,FALSE)</f>
        <v>湖北开明</v>
      </c>
      <c r="G5525" s="338" t="str">
        <f ca="1">VLOOKUP(D5525,档案!A:B,2,FALSE)</f>
        <v>中国银行鄂州分行0592794</v>
      </c>
      <c r="H5525" s="328">
        <f ca="1" t="shared" si="876"/>
        <v>45828</v>
      </c>
      <c r="I5525" s="344" t="str">
        <f ca="1" t="shared" si="877"/>
        <v>生产部闵洋用款内蒙古宜化外协王春红，刘志华，李占东，宋鑫，赵红普，曹富贵工资--个人</v>
      </c>
      <c r="J5525" s="344" t="str">
        <f ca="1" t="shared" si="878"/>
        <v>项目成本</v>
      </c>
      <c r="K5525" s="345">
        <f ca="1" t="shared" si="879"/>
        <v>0</v>
      </c>
      <c r="L5525" s="345">
        <f ca="1" t="shared" si="880"/>
        <v>74826.87</v>
      </c>
      <c r="M5525" s="345">
        <f ca="1" t="shared" si="881"/>
        <v>448772.749999999</v>
      </c>
      <c r="N5525" s="345">
        <f ca="1" t="shared" si="882"/>
        <v>0</v>
      </c>
    </row>
    <row r="5526" ht="14.25" hidden="1" spans="1:14">
      <c r="A5526" s="334">
        <f>档案!A5525</f>
        <v>0</v>
      </c>
      <c r="B5526" s="334">
        <f ca="1" t="shared" si="875"/>
        <v>1</v>
      </c>
      <c r="D5526" s="334">
        <f ca="1" t="shared" si="883"/>
        <v>31</v>
      </c>
      <c r="E5526" s="327">
        <f ca="1" t="shared" si="884"/>
        <v>330</v>
      </c>
      <c r="F5526" s="327" t="str">
        <f ca="1">VLOOKUP(D5526,档案!A:C,3,FALSE)</f>
        <v>湖北开明</v>
      </c>
      <c r="G5526" s="338" t="str">
        <f ca="1">VLOOKUP(D5526,档案!A:B,2,FALSE)</f>
        <v>中国银行鄂州分行0592794</v>
      </c>
      <c r="H5526" s="328">
        <f ca="1" t="shared" si="876"/>
        <v>45828</v>
      </c>
      <c r="I5526" s="344" t="str">
        <f ca="1" t="shared" si="877"/>
        <v>生产部王国志报销江西赣锋6月12日交通费--个人</v>
      </c>
      <c r="J5526" s="344" t="str">
        <f ca="1" t="shared" si="878"/>
        <v>项目成本</v>
      </c>
      <c r="K5526" s="345">
        <f ca="1" t="shared" si="879"/>
        <v>0</v>
      </c>
      <c r="L5526" s="345">
        <f ca="1" t="shared" si="880"/>
        <v>696</v>
      </c>
      <c r="M5526" s="345">
        <f ca="1" t="shared" si="881"/>
        <v>448076.749999999</v>
      </c>
      <c r="N5526" s="345">
        <f ca="1" t="shared" si="882"/>
        <v>0</v>
      </c>
    </row>
    <row r="5527" ht="14.25" hidden="1" spans="1:14">
      <c r="A5527" s="334">
        <f>档案!A5526</f>
        <v>0</v>
      </c>
      <c r="B5527" s="334">
        <f ca="1" t="shared" si="875"/>
        <v>1</v>
      </c>
      <c r="D5527" s="334">
        <f ca="1" t="shared" si="883"/>
        <v>31</v>
      </c>
      <c r="E5527" s="327">
        <f ca="1" t="shared" si="884"/>
        <v>331</v>
      </c>
      <c r="F5527" s="327" t="str">
        <f ca="1">VLOOKUP(D5527,档案!A:C,3,FALSE)</f>
        <v>湖北开明</v>
      </c>
      <c r="G5527" s="338" t="str">
        <f ca="1">VLOOKUP(D5527,档案!A:B,2,FALSE)</f>
        <v>中国银行鄂州分行0592794</v>
      </c>
      <c r="H5527" s="328">
        <f ca="1" t="shared" si="876"/>
        <v>45828</v>
      </c>
      <c r="I5527" s="344" t="str">
        <f ca="1" t="shared" si="877"/>
        <v>生产部李权智用款日照钢铁炼铁厂新1#2#高炉同停外网煤气管道检修项目外协人员王春红工资及安全罚款（总金额27737,6.3付2万，剩余1000付闵洋，6737付王春红）--个人</v>
      </c>
      <c r="J5527" s="344" t="str">
        <f ca="1" t="shared" si="878"/>
        <v>项目成本</v>
      </c>
      <c r="K5527" s="345">
        <f ca="1" t="shared" si="879"/>
        <v>0</v>
      </c>
      <c r="L5527" s="345">
        <f ca="1" t="shared" si="880"/>
        <v>7737</v>
      </c>
      <c r="M5527" s="345">
        <f ca="1" t="shared" si="881"/>
        <v>440339.749999999</v>
      </c>
      <c r="N5527" s="345">
        <f ca="1" t="shared" si="882"/>
        <v>0</v>
      </c>
    </row>
    <row r="5528" ht="14.25" hidden="1" spans="1:14">
      <c r="A5528" s="334">
        <f>档案!A5527</f>
        <v>0</v>
      </c>
      <c r="B5528" s="334">
        <f ca="1" t="shared" si="875"/>
        <v>1</v>
      </c>
      <c r="D5528" s="334">
        <f ca="1" t="shared" si="883"/>
        <v>31</v>
      </c>
      <c r="E5528" s="327">
        <f ca="1" t="shared" si="884"/>
        <v>332</v>
      </c>
      <c r="F5528" s="327" t="str">
        <f ca="1">VLOOKUP(D5528,档案!A:C,3,FALSE)</f>
        <v>湖北开明</v>
      </c>
      <c r="G5528" s="338" t="str">
        <f ca="1">VLOOKUP(D5528,档案!A:B,2,FALSE)</f>
        <v>中国银行鄂州分行0592794</v>
      </c>
      <c r="H5528" s="328">
        <f ca="1" t="shared" si="876"/>
        <v>45828</v>
      </c>
      <c r="I5528" s="344" t="str">
        <f ca="1" t="shared" si="877"/>
        <v>生产部李晶用款江西赣锋锂业外协人员预支工资每人一千（谷有强、梁爱军、李柏松）--个人</v>
      </c>
      <c r="J5528" s="344" t="str">
        <f ca="1" t="shared" si="878"/>
        <v>项目成本</v>
      </c>
      <c r="K5528" s="345">
        <f ca="1" t="shared" si="879"/>
        <v>0</v>
      </c>
      <c r="L5528" s="345">
        <f ca="1" t="shared" si="880"/>
        <v>3000</v>
      </c>
      <c r="M5528" s="345">
        <f ca="1" t="shared" si="881"/>
        <v>437339.749999999</v>
      </c>
      <c r="N5528" s="345">
        <f ca="1" t="shared" si="882"/>
        <v>0</v>
      </c>
    </row>
    <row r="5529" ht="14.25" hidden="1" spans="1:14">
      <c r="A5529" s="334">
        <f>档案!A5528</f>
        <v>0</v>
      </c>
      <c r="B5529" s="334">
        <f ca="1" t="shared" si="875"/>
        <v>1</v>
      </c>
      <c r="D5529" s="334">
        <f ca="1" t="shared" si="883"/>
        <v>31</v>
      </c>
      <c r="E5529" s="327">
        <f ca="1" t="shared" si="884"/>
        <v>333</v>
      </c>
      <c r="F5529" s="327" t="str">
        <f ca="1">VLOOKUP(D5529,档案!A:C,3,FALSE)</f>
        <v>湖北开明</v>
      </c>
      <c r="G5529" s="338" t="str">
        <f ca="1">VLOOKUP(D5529,档案!A:B,2,FALSE)</f>
        <v>中国银行鄂州分行0592794</v>
      </c>
      <c r="H5529" s="328">
        <f ca="1" t="shared" si="876"/>
        <v>45828</v>
      </c>
      <c r="I5529" s="344" t="str">
        <f ca="1" t="shared" si="877"/>
        <v>银行结息收入</v>
      </c>
      <c r="J5529" s="344" t="str">
        <f ca="1" t="shared" si="878"/>
        <v>其他收款</v>
      </c>
      <c r="K5529" s="345">
        <f ca="1" t="shared" si="879"/>
        <v>52.01</v>
      </c>
      <c r="L5529" s="345">
        <f ca="1" t="shared" si="880"/>
        <v>0</v>
      </c>
      <c r="M5529" s="345">
        <f ca="1" t="shared" si="881"/>
        <v>437391.759999999</v>
      </c>
      <c r="N5529" s="345">
        <f ca="1" t="shared" si="882"/>
        <v>0</v>
      </c>
    </row>
    <row r="5530" ht="14.25" hidden="1" spans="1:14">
      <c r="A5530" s="334">
        <f>档案!A5529</f>
        <v>0</v>
      </c>
      <c r="B5530" s="334">
        <f ca="1" t="shared" si="875"/>
        <v>1</v>
      </c>
      <c r="D5530" s="334">
        <f ca="1" t="shared" si="883"/>
        <v>31</v>
      </c>
      <c r="E5530" s="327">
        <f ca="1" t="shared" si="884"/>
        <v>334</v>
      </c>
      <c r="F5530" s="327" t="str">
        <f ca="1">VLOOKUP(D5530,档案!A:C,3,FALSE)</f>
        <v>湖北开明</v>
      </c>
      <c r="G5530" s="338" t="str">
        <f ca="1">VLOOKUP(D5530,档案!A:B,2,FALSE)</f>
        <v>中国银行鄂州分行0592794</v>
      </c>
      <c r="H5530" s="328">
        <f ca="1" t="shared" si="876"/>
        <v>45828</v>
      </c>
      <c r="I5530" s="344" t="str">
        <f ca="1" t="shared" si="877"/>
        <v>手续费</v>
      </c>
      <c r="J5530" s="344" t="str">
        <f ca="1" t="shared" si="878"/>
        <v>付日常费用</v>
      </c>
      <c r="K5530" s="345">
        <f ca="1" t="shared" si="879"/>
        <v>0</v>
      </c>
      <c r="L5530" s="345">
        <f ca="1" t="shared" si="880"/>
        <v>4.5</v>
      </c>
      <c r="M5530" s="345">
        <f ca="1" t="shared" si="881"/>
        <v>437387.259999999</v>
      </c>
      <c r="N5530" s="345">
        <f ca="1" t="shared" si="882"/>
        <v>0</v>
      </c>
    </row>
    <row r="5531" ht="14.25" hidden="1" spans="1:14">
      <c r="A5531" s="334">
        <f>档案!A5530</f>
        <v>0</v>
      </c>
      <c r="B5531" s="334">
        <f ca="1" t="shared" si="875"/>
        <v>1</v>
      </c>
      <c r="D5531" s="334">
        <f ca="1" t="shared" si="883"/>
        <v>31</v>
      </c>
      <c r="E5531" s="327">
        <f ca="1" t="shared" si="884"/>
        <v>335</v>
      </c>
      <c r="F5531" s="327" t="str">
        <f ca="1">VLOOKUP(D5531,档案!A:C,3,FALSE)</f>
        <v>湖北开明</v>
      </c>
      <c r="G5531" s="338" t="str">
        <f ca="1">VLOOKUP(D5531,档案!A:B,2,FALSE)</f>
        <v>中国银行鄂州分行0592794</v>
      </c>
      <c r="H5531" s="328">
        <f ca="1" t="shared" si="876"/>
        <v>45828</v>
      </c>
      <c r="I5531" s="344" t="str">
        <f ca="1" t="shared" si="877"/>
        <v>手续费</v>
      </c>
      <c r="J5531" s="344" t="str">
        <f ca="1" t="shared" si="878"/>
        <v>付日常费用</v>
      </c>
      <c r="K5531" s="345">
        <f ca="1" t="shared" si="879"/>
        <v>0</v>
      </c>
      <c r="L5531" s="345">
        <f ca="1" t="shared" si="880"/>
        <v>4.5</v>
      </c>
      <c r="M5531" s="345">
        <f ca="1" t="shared" si="881"/>
        <v>437382.759999999</v>
      </c>
      <c r="N5531" s="345">
        <f ca="1" t="shared" si="882"/>
        <v>0</v>
      </c>
    </row>
    <row r="5532" ht="14.25" hidden="1" spans="1:14">
      <c r="A5532" s="334">
        <f>档案!A5531</f>
        <v>0</v>
      </c>
      <c r="B5532" s="334">
        <f ca="1" t="shared" si="875"/>
        <v>1</v>
      </c>
      <c r="D5532" s="334">
        <f ca="1" t="shared" si="883"/>
        <v>31</v>
      </c>
      <c r="E5532" s="327">
        <f ca="1" t="shared" si="884"/>
        <v>336</v>
      </c>
      <c r="F5532" s="327" t="str">
        <f ca="1">VLOOKUP(D5532,档案!A:C,3,FALSE)</f>
        <v>湖北开明</v>
      </c>
      <c r="G5532" s="338" t="str">
        <f ca="1">VLOOKUP(D5532,档案!A:B,2,FALSE)</f>
        <v>中国银行鄂州分行0592794</v>
      </c>
      <c r="H5532" s="328">
        <f ca="1" t="shared" si="876"/>
        <v>45828</v>
      </c>
      <c r="I5532" s="344" t="str">
        <f ca="1" t="shared" si="877"/>
        <v>手续费</v>
      </c>
      <c r="J5532" s="344" t="str">
        <f ca="1" t="shared" si="878"/>
        <v>付日常费用</v>
      </c>
      <c r="K5532" s="345">
        <f ca="1" t="shared" si="879"/>
        <v>0</v>
      </c>
      <c r="L5532" s="345">
        <f ca="1" t="shared" si="880"/>
        <v>4.5</v>
      </c>
      <c r="M5532" s="345">
        <f ca="1" t="shared" si="881"/>
        <v>437378.259999999</v>
      </c>
      <c r="N5532" s="345">
        <f ca="1" t="shared" si="882"/>
        <v>0</v>
      </c>
    </row>
    <row r="5533" ht="14.25" hidden="1" spans="1:14">
      <c r="A5533" s="334">
        <f>档案!A5532</f>
        <v>0</v>
      </c>
      <c r="B5533" s="334">
        <f ca="1" t="shared" si="875"/>
        <v>1</v>
      </c>
      <c r="D5533" s="334">
        <f ca="1" t="shared" si="883"/>
        <v>31</v>
      </c>
      <c r="E5533" s="327">
        <f ca="1" t="shared" si="884"/>
        <v>337</v>
      </c>
      <c r="F5533" s="327" t="str">
        <f ca="1">VLOOKUP(D5533,档案!A:C,3,FALSE)</f>
        <v>湖北开明</v>
      </c>
      <c r="G5533" s="338" t="str">
        <f ca="1">VLOOKUP(D5533,档案!A:B,2,FALSE)</f>
        <v>中国银行鄂州分行0592794</v>
      </c>
      <c r="H5533" s="328">
        <f ca="1" t="shared" si="876"/>
        <v>45828</v>
      </c>
      <c r="I5533" s="344" t="str">
        <f ca="1" t="shared" si="877"/>
        <v>手续费</v>
      </c>
      <c r="J5533" s="344" t="str">
        <f ca="1" t="shared" si="878"/>
        <v>付日常费用</v>
      </c>
      <c r="K5533" s="345">
        <f ca="1" t="shared" si="879"/>
        <v>0</v>
      </c>
      <c r="L5533" s="345">
        <f ca="1" t="shared" si="880"/>
        <v>4.5</v>
      </c>
      <c r="M5533" s="345">
        <f ca="1" t="shared" si="881"/>
        <v>437373.759999999</v>
      </c>
      <c r="N5533" s="345">
        <f ca="1" t="shared" si="882"/>
        <v>0</v>
      </c>
    </row>
    <row r="5534" ht="14.25" hidden="1" spans="1:14">
      <c r="A5534" s="334">
        <f>档案!A5533</f>
        <v>0</v>
      </c>
      <c r="B5534" s="334">
        <f ca="1" t="shared" si="875"/>
        <v>1</v>
      </c>
      <c r="D5534" s="334">
        <f ca="1" t="shared" si="883"/>
        <v>31</v>
      </c>
      <c r="E5534" s="327">
        <f ca="1" t="shared" si="884"/>
        <v>338</v>
      </c>
      <c r="F5534" s="327" t="str">
        <f ca="1">VLOOKUP(D5534,档案!A:C,3,FALSE)</f>
        <v>湖北开明</v>
      </c>
      <c r="G5534" s="338" t="str">
        <f ca="1">VLOOKUP(D5534,档案!A:B,2,FALSE)</f>
        <v>中国银行鄂州分行0592794</v>
      </c>
      <c r="H5534" s="328">
        <f ca="1" t="shared" si="876"/>
        <v>45828</v>
      </c>
      <c r="I5534" s="344" t="str">
        <f ca="1" t="shared" si="877"/>
        <v>手续费</v>
      </c>
      <c r="J5534" s="344" t="str">
        <f ca="1" t="shared" si="878"/>
        <v>付日常费用</v>
      </c>
      <c r="K5534" s="345">
        <f ca="1" t="shared" si="879"/>
        <v>0</v>
      </c>
      <c r="L5534" s="345">
        <f ca="1" t="shared" si="880"/>
        <v>4.5</v>
      </c>
      <c r="M5534" s="345">
        <f ca="1" t="shared" si="881"/>
        <v>437369.259999999</v>
      </c>
      <c r="N5534" s="345">
        <f ca="1" t="shared" si="882"/>
        <v>0</v>
      </c>
    </row>
    <row r="5535" ht="14.25" hidden="1" spans="1:14">
      <c r="A5535" s="334">
        <f>档案!A5534</f>
        <v>0</v>
      </c>
      <c r="B5535" s="334">
        <f ca="1" t="shared" si="875"/>
        <v>1</v>
      </c>
      <c r="D5535" s="334">
        <f ca="1" t="shared" si="883"/>
        <v>31</v>
      </c>
      <c r="E5535" s="327">
        <f ca="1" t="shared" si="884"/>
        <v>339</v>
      </c>
      <c r="F5535" s="327" t="str">
        <f ca="1">VLOOKUP(D5535,档案!A:C,3,FALSE)</f>
        <v>湖北开明</v>
      </c>
      <c r="G5535" s="338" t="str">
        <f ca="1">VLOOKUP(D5535,档案!A:B,2,FALSE)</f>
        <v>中国银行鄂州分行0592794</v>
      </c>
      <c r="H5535" s="328">
        <f ca="1" t="shared" si="876"/>
        <v>45828</v>
      </c>
      <c r="I5535" s="344" t="str">
        <f ca="1" t="shared" si="877"/>
        <v>手续费</v>
      </c>
      <c r="J5535" s="344" t="str">
        <f ca="1" t="shared" si="878"/>
        <v>付日常费用</v>
      </c>
      <c r="K5535" s="345">
        <f ca="1" t="shared" si="879"/>
        <v>0</v>
      </c>
      <c r="L5535" s="345">
        <f ca="1" t="shared" si="880"/>
        <v>9</v>
      </c>
      <c r="M5535" s="345">
        <f ca="1" t="shared" si="881"/>
        <v>437360.259999999</v>
      </c>
      <c r="N5535" s="345">
        <f ca="1" t="shared" si="882"/>
        <v>0</v>
      </c>
    </row>
    <row r="5536" ht="14.25" hidden="1" spans="1:14">
      <c r="A5536" s="334">
        <f>档案!A5535</f>
        <v>0</v>
      </c>
      <c r="B5536" s="334">
        <f ca="1" t="shared" si="875"/>
        <v>1</v>
      </c>
      <c r="D5536" s="334">
        <f ca="1" t="shared" si="883"/>
        <v>31</v>
      </c>
      <c r="E5536" s="327">
        <f ca="1" t="shared" si="884"/>
        <v>340</v>
      </c>
      <c r="F5536" s="327" t="str">
        <f ca="1">VLOOKUP(D5536,档案!A:C,3,FALSE)</f>
        <v>湖北开明</v>
      </c>
      <c r="G5536" s="338" t="str">
        <f ca="1">VLOOKUP(D5536,档案!A:B,2,FALSE)</f>
        <v>中国银行鄂州分行0592794</v>
      </c>
      <c r="H5536" s="328">
        <f ca="1" t="shared" si="876"/>
        <v>45828</v>
      </c>
      <c r="I5536" s="344" t="str">
        <f ca="1" t="shared" si="877"/>
        <v>手续费</v>
      </c>
      <c r="J5536" s="344" t="str">
        <f ca="1" t="shared" si="878"/>
        <v>付日常费用</v>
      </c>
      <c r="K5536" s="345">
        <f ca="1" t="shared" si="879"/>
        <v>0</v>
      </c>
      <c r="L5536" s="345">
        <f ca="1" t="shared" si="880"/>
        <v>9</v>
      </c>
      <c r="M5536" s="345">
        <f ca="1" t="shared" si="881"/>
        <v>437351.259999999</v>
      </c>
      <c r="N5536" s="345">
        <f ca="1" t="shared" si="882"/>
        <v>0</v>
      </c>
    </row>
    <row r="5537" ht="14.25" hidden="1" spans="1:14">
      <c r="A5537" s="334">
        <f>档案!A5536</f>
        <v>0</v>
      </c>
      <c r="B5537" s="334">
        <f ca="1" t="shared" si="875"/>
        <v>1</v>
      </c>
      <c r="D5537" s="334">
        <f ca="1" t="shared" si="883"/>
        <v>31</v>
      </c>
      <c r="E5537" s="327">
        <f ca="1" t="shared" si="884"/>
        <v>341</v>
      </c>
      <c r="F5537" s="327" t="str">
        <f ca="1">VLOOKUP(D5537,档案!A:C,3,FALSE)</f>
        <v>湖北开明</v>
      </c>
      <c r="G5537" s="338" t="str">
        <f ca="1">VLOOKUP(D5537,档案!A:B,2,FALSE)</f>
        <v>中国银行鄂州分行0592794</v>
      </c>
      <c r="H5537" s="328">
        <f ca="1" t="shared" si="876"/>
        <v>45828</v>
      </c>
      <c r="I5537" s="344" t="str">
        <f ca="1" t="shared" si="877"/>
        <v>手续费</v>
      </c>
      <c r="J5537" s="344" t="str">
        <f ca="1" t="shared" si="878"/>
        <v>付日常费用</v>
      </c>
      <c r="K5537" s="345">
        <f ca="1" t="shared" si="879"/>
        <v>0</v>
      </c>
      <c r="L5537" s="345">
        <f ca="1" t="shared" si="880"/>
        <v>9</v>
      </c>
      <c r="M5537" s="345">
        <f ca="1" t="shared" si="881"/>
        <v>437342.259999999</v>
      </c>
      <c r="N5537" s="345">
        <f ca="1" t="shared" si="882"/>
        <v>0</v>
      </c>
    </row>
    <row r="5538" ht="14.25" hidden="1" spans="1:14">
      <c r="A5538" s="334">
        <f>档案!A5537</f>
        <v>0</v>
      </c>
      <c r="B5538" s="334">
        <f ca="1" t="shared" si="875"/>
        <v>1</v>
      </c>
      <c r="D5538" s="334">
        <f ca="1" t="shared" si="883"/>
        <v>31</v>
      </c>
      <c r="E5538" s="327">
        <f ca="1" t="shared" si="884"/>
        <v>342</v>
      </c>
      <c r="F5538" s="327" t="str">
        <f ca="1">VLOOKUP(D5538,档案!A:C,3,FALSE)</f>
        <v>湖北开明</v>
      </c>
      <c r="G5538" s="338" t="str">
        <f ca="1">VLOOKUP(D5538,档案!A:B,2,FALSE)</f>
        <v>中国银行鄂州分行0592794</v>
      </c>
      <c r="H5538" s="328">
        <f ca="1" t="shared" si="876"/>
        <v>45828</v>
      </c>
      <c r="I5538" s="344" t="str">
        <f ca="1" t="shared" si="877"/>
        <v>手续费</v>
      </c>
      <c r="J5538" s="344" t="str">
        <f ca="1" t="shared" si="878"/>
        <v>付日常费用</v>
      </c>
      <c r="K5538" s="345">
        <f ca="1" t="shared" si="879"/>
        <v>0</v>
      </c>
      <c r="L5538" s="345">
        <f ca="1" t="shared" si="880"/>
        <v>9</v>
      </c>
      <c r="M5538" s="345">
        <f ca="1" t="shared" si="881"/>
        <v>437333.259999999</v>
      </c>
      <c r="N5538" s="345">
        <f ca="1" t="shared" si="882"/>
        <v>0</v>
      </c>
    </row>
    <row r="5539" ht="14.25" hidden="1" spans="1:14">
      <c r="A5539" s="334">
        <f>档案!A5538</f>
        <v>0</v>
      </c>
      <c r="B5539" s="334">
        <f ca="1" t="shared" si="875"/>
        <v>1</v>
      </c>
      <c r="D5539" s="334">
        <f ca="1" t="shared" si="883"/>
        <v>31</v>
      </c>
      <c r="E5539" s="327">
        <f ca="1" t="shared" si="884"/>
        <v>343</v>
      </c>
      <c r="F5539" s="327" t="str">
        <f ca="1">VLOOKUP(D5539,档案!A:C,3,FALSE)</f>
        <v>湖北开明</v>
      </c>
      <c r="G5539" s="338" t="str">
        <f ca="1">VLOOKUP(D5539,档案!A:B,2,FALSE)</f>
        <v>中国银行鄂州分行0592794</v>
      </c>
      <c r="H5539" s="328">
        <f ca="1" t="shared" si="876"/>
        <v>45828</v>
      </c>
      <c r="I5539" s="344" t="str">
        <f ca="1" t="shared" si="877"/>
        <v>手续费</v>
      </c>
      <c r="J5539" s="344" t="str">
        <f ca="1" t="shared" si="878"/>
        <v>付日常费用</v>
      </c>
      <c r="K5539" s="345">
        <f ca="1" t="shared" si="879"/>
        <v>0</v>
      </c>
      <c r="L5539" s="345">
        <f ca="1" t="shared" si="880"/>
        <v>4.5</v>
      </c>
      <c r="M5539" s="345">
        <f ca="1" t="shared" si="881"/>
        <v>437328.759999999</v>
      </c>
      <c r="N5539" s="345">
        <f ca="1" t="shared" si="882"/>
        <v>0</v>
      </c>
    </row>
    <row r="5540" ht="14.25" hidden="1" spans="1:14">
      <c r="A5540" s="334">
        <f>档案!A5539</f>
        <v>0</v>
      </c>
      <c r="B5540" s="334">
        <f ca="1" t="shared" si="875"/>
        <v>1</v>
      </c>
      <c r="D5540" s="334">
        <f ca="1" t="shared" si="883"/>
        <v>31</v>
      </c>
      <c r="E5540" s="327">
        <f ca="1" t="shared" si="884"/>
        <v>344</v>
      </c>
      <c r="F5540" s="327" t="str">
        <f ca="1">VLOOKUP(D5540,档案!A:C,3,FALSE)</f>
        <v>湖北开明</v>
      </c>
      <c r="G5540" s="338" t="str">
        <f ca="1">VLOOKUP(D5540,档案!A:B,2,FALSE)</f>
        <v>中国银行鄂州分行0592794</v>
      </c>
      <c r="H5540" s="328">
        <f ca="1" t="shared" si="876"/>
        <v>45828</v>
      </c>
      <c r="I5540" s="344" t="str">
        <f ca="1" t="shared" si="877"/>
        <v>手续费</v>
      </c>
      <c r="J5540" s="344" t="str">
        <f ca="1" t="shared" si="878"/>
        <v>付日常费用</v>
      </c>
      <c r="K5540" s="345">
        <f ca="1" t="shared" si="879"/>
        <v>0</v>
      </c>
      <c r="L5540" s="345">
        <f ca="1" t="shared" si="880"/>
        <v>9</v>
      </c>
      <c r="M5540" s="345">
        <f ca="1" t="shared" si="881"/>
        <v>437319.759999999</v>
      </c>
      <c r="N5540" s="345">
        <f ca="1" t="shared" si="882"/>
        <v>0</v>
      </c>
    </row>
    <row r="5541" ht="14.25" hidden="1" spans="1:14">
      <c r="A5541" s="334">
        <f>档案!A5540</f>
        <v>0</v>
      </c>
      <c r="B5541" s="334">
        <f ca="1" t="shared" si="875"/>
        <v>1</v>
      </c>
      <c r="D5541" s="334">
        <f ca="1" t="shared" si="883"/>
        <v>31</v>
      </c>
      <c r="E5541" s="327">
        <f ca="1" t="shared" si="884"/>
        <v>345</v>
      </c>
      <c r="F5541" s="327" t="str">
        <f ca="1">VLOOKUP(D5541,档案!A:C,3,FALSE)</f>
        <v>湖北开明</v>
      </c>
      <c r="G5541" s="338" t="str">
        <f ca="1">VLOOKUP(D5541,档案!A:B,2,FALSE)</f>
        <v>中国银行鄂州分行0592794</v>
      </c>
      <c r="H5541" s="328">
        <f ca="1" t="shared" si="876"/>
        <v>45828</v>
      </c>
      <c r="I5541" s="344" t="str">
        <f ca="1" t="shared" si="877"/>
        <v>手续费</v>
      </c>
      <c r="J5541" s="344" t="str">
        <f ca="1" t="shared" si="878"/>
        <v>付日常费用</v>
      </c>
      <c r="K5541" s="345">
        <f ca="1" t="shared" si="879"/>
        <v>0</v>
      </c>
      <c r="L5541" s="345">
        <f ca="1" t="shared" si="880"/>
        <v>1.8</v>
      </c>
      <c r="M5541" s="345">
        <f ca="1" t="shared" si="881"/>
        <v>437317.959999999</v>
      </c>
      <c r="N5541" s="345">
        <f ca="1" t="shared" si="882"/>
        <v>0</v>
      </c>
    </row>
    <row r="5542" ht="14.25" hidden="1" spans="1:14">
      <c r="A5542" s="334">
        <f>档案!A5541</f>
        <v>0</v>
      </c>
      <c r="B5542" s="334">
        <f ca="1" t="shared" si="875"/>
        <v>1</v>
      </c>
      <c r="D5542" s="334">
        <f ca="1" t="shared" si="883"/>
        <v>31</v>
      </c>
      <c r="E5542" s="327">
        <f ca="1" t="shared" si="884"/>
        <v>346</v>
      </c>
      <c r="F5542" s="327" t="str">
        <f ca="1">VLOOKUP(D5542,档案!A:C,3,FALSE)</f>
        <v>湖北开明</v>
      </c>
      <c r="G5542" s="338" t="str">
        <f ca="1">VLOOKUP(D5542,档案!A:B,2,FALSE)</f>
        <v>中国银行鄂州分行0592794</v>
      </c>
      <c r="H5542" s="328">
        <f ca="1" t="shared" si="876"/>
        <v>45828</v>
      </c>
      <c r="I5542" s="344" t="str">
        <f ca="1" t="shared" si="877"/>
        <v>手续费</v>
      </c>
      <c r="J5542" s="344" t="str">
        <f ca="1" t="shared" si="878"/>
        <v>付日常费用</v>
      </c>
      <c r="K5542" s="345">
        <f ca="1" t="shared" si="879"/>
        <v>0</v>
      </c>
      <c r="L5542" s="345">
        <f ca="1" t="shared" si="880"/>
        <v>1.8</v>
      </c>
      <c r="M5542" s="345">
        <f ca="1" t="shared" si="881"/>
        <v>437316.159999999</v>
      </c>
      <c r="N5542" s="345">
        <f ca="1" t="shared" si="882"/>
        <v>0</v>
      </c>
    </row>
    <row r="5543" ht="14.25" hidden="1" spans="1:14">
      <c r="A5543" s="334">
        <f>档案!A5542</f>
        <v>0</v>
      </c>
      <c r="B5543" s="334">
        <f ca="1" t="shared" si="875"/>
        <v>1</v>
      </c>
      <c r="D5543" s="334">
        <f ca="1" t="shared" si="883"/>
        <v>31</v>
      </c>
      <c r="E5543" s="327">
        <f ca="1" t="shared" si="884"/>
        <v>347</v>
      </c>
      <c r="F5543" s="327" t="str">
        <f ca="1">VLOOKUP(D5543,档案!A:C,3,FALSE)</f>
        <v>湖北开明</v>
      </c>
      <c r="G5543" s="338" t="str">
        <f ca="1">VLOOKUP(D5543,档案!A:B,2,FALSE)</f>
        <v>中国银行鄂州分行0592794</v>
      </c>
      <c r="H5543" s="328">
        <f ca="1" t="shared" si="876"/>
        <v>45828</v>
      </c>
      <c r="I5543" s="344" t="str">
        <f ca="1" t="shared" si="877"/>
        <v>手续费</v>
      </c>
      <c r="J5543" s="344" t="str">
        <f ca="1" t="shared" si="878"/>
        <v>付日常费用</v>
      </c>
      <c r="K5543" s="345">
        <f ca="1" t="shared" si="879"/>
        <v>0</v>
      </c>
      <c r="L5543" s="345">
        <f ca="1" t="shared" si="880"/>
        <v>4.5</v>
      </c>
      <c r="M5543" s="345">
        <f ca="1" t="shared" si="881"/>
        <v>437311.659999999</v>
      </c>
      <c r="N5543" s="345">
        <f ca="1" t="shared" si="882"/>
        <v>0</v>
      </c>
    </row>
    <row r="5544" ht="14.25" hidden="1" spans="1:14">
      <c r="A5544" s="334">
        <f>档案!A5543</f>
        <v>0</v>
      </c>
      <c r="B5544" s="334">
        <f ca="1" t="shared" si="875"/>
        <v>1</v>
      </c>
      <c r="D5544" s="334">
        <f ca="1" t="shared" si="883"/>
        <v>31</v>
      </c>
      <c r="E5544" s="327">
        <f ca="1" t="shared" si="884"/>
        <v>348</v>
      </c>
      <c r="F5544" s="327" t="str">
        <f ca="1">VLOOKUP(D5544,档案!A:C,3,FALSE)</f>
        <v>湖北开明</v>
      </c>
      <c r="G5544" s="338" t="str">
        <f ca="1">VLOOKUP(D5544,档案!A:B,2,FALSE)</f>
        <v>中国银行鄂州分行0592794</v>
      </c>
      <c r="H5544" s="328">
        <f ca="1" t="shared" si="876"/>
        <v>45828</v>
      </c>
      <c r="I5544" s="344" t="str">
        <f ca="1" t="shared" si="877"/>
        <v>手续费</v>
      </c>
      <c r="J5544" s="344" t="str">
        <f ca="1" t="shared" si="878"/>
        <v>付日常费用</v>
      </c>
      <c r="K5544" s="345">
        <f ca="1" t="shared" si="879"/>
        <v>0</v>
      </c>
      <c r="L5544" s="345">
        <f ca="1" t="shared" si="880"/>
        <v>4.5</v>
      </c>
      <c r="M5544" s="345">
        <f ca="1" t="shared" si="881"/>
        <v>437307.159999999</v>
      </c>
      <c r="N5544" s="345">
        <f ca="1" t="shared" si="882"/>
        <v>0</v>
      </c>
    </row>
    <row r="5545" ht="14.25" hidden="1" spans="1:14">
      <c r="A5545" s="334">
        <f>档案!A5544</f>
        <v>0</v>
      </c>
      <c r="B5545" s="334">
        <f ca="1" t="shared" si="875"/>
        <v>1</v>
      </c>
      <c r="D5545" s="334">
        <f ca="1" t="shared" si="883"/>
        <v>31</v>
      </c>
      <c r="E5545" s="327">
        <f ca="1" t="shared" si="884"/>
        <v>349</v>
      </c>
      <c r="F5545" s="327" t="str">
        <f ca="1">VLOOKUP(D5545,档案!A:C,3,FALSE)</f>
        <v>湖北开明</v>
      </c>
      <c r="G5545" s="338" t="str">
        <f ca="1">VLOOKUP(D5545,档案!A:B,2,FALSE)</f>
        <v>中国银行鄂州分行0592794</v>
      </c>
      <c r="H5545" s="328">
        <f ca="1" t="shared" si="876"/>
        <v>45828</v>
      </c>
      <c r="I5545" s="344" t="str">
        <f ca="1" t="shared" si="877"/>
        <v>手续费</v>
      </c>
      <c r="J5545" s="344" t="str">
        <f ca="1" t="shared" si="878"/>
        <v>付日常费用</v>
      </c>
      <c r="K5545" s="345">
        <f ca="1" t="shared" si="879"/>
        <v>0</v>
      </c>
      <c r="L5545" s="345">
        <f ca="1" t="shared" si="880"/>
        <v>1.8</v>
      </c>
      <c r="M5545" s="345">
        <f ca="1" t="shared" si="881"/>
        <v>437305.359999999</v>
      </c>
      <c r="N5545" s="345">
        <f ca="1" t="shared" si="882"/>
        <v>0</v>
      </c>
    </row>
    <row r="5546" ht="14.25" hidden="1" spans="1:14">
      <c r="A5546" s="334">
        <f>档案!A5545</f>
        <v>0</v>
      </c>
      <c r="B5546" s="334">
        <f ca="1" t="shared" si="875"/>
        <v>1</v>
      </c>
      <c r="D5546" s="334">
        <f ca="1" t="shared" si="883"/>
        <v>31</v>
      </c>
      <c r="E5546" s="327">
        <f ca="1" t="shared" si="884"/>
        <v>350</v>
      </c>
      <c r="F5546" s="327" t="str">
        <f ca="1">VLOOKUP(D5546,档案!A:C,3,FALSE)</f>
        <v>湖北开明</v>
      </c>
      <c r="G5546" s="338" t="str">
        <f ca="1">VLOOKUP(D5546,档案!A:B,2,FALSE)</f>
        <v>中国银行鄂州分行0592794</v>
      </c>
      <c r="H5546" s="328">
        <f ca="1" t="shared" si="876"/>
        <v>45828</v>
      </c>
      <c r="I5546" s="344" t="str">
        <f ca="1" t="shared" si="877"/>
        <v>手续费</v>
      </c>
      <c r="J5546" s="344" t="str">
        <f ca="1" t="shared" si="878"/>
        <v>付日常费用</v>
      </c>
      <c r="K5546" s="345">
        <f ca="1" t="shared" si="879"/>
        <v>0</v>
      </c>
      <c r="L5546" s="345">
        <f ca="1" t="shared" si="880"/>
        <v>4.5</v>
      </c>
      <c r="M5546" s="345">
        <f ca="1" t="shared" si="881"/>
        <v>437300.859999999</v>
      </c>
      <c r="N5546" s="345">
        <f ca="1" t="shared" si="882"/>
        <v>0</v>
      </c>
    </row>
    <row r="5547" ht="14.25" hidden="1" spans="1:14">
      <c r="A5547" s="334">
        <f>档案!A5546</f>
        <v>0</v>
      </c>
      <c r="B5547" s="334">
        <f ca="1" t="shared" si="875"/>
        <v>1</v>
      </c>
      <c r="D5547" s="334">
        <f ca="1" t="shared" si="883"/>
        <v>31</v>
      </c>
      <c r="E5547" s="327">
        <f ca="1" t="shared" si="884"/>
        <v>351</v>
      </c>
      <c r="F5547" s="327" t="str">
        <f ca="1">VLOOKUP(D5547,档案!A:C,3,FALSE)</f>
        <v>湖北开明</v>
      </c>
      <c r="G5547" s="338" t="str">
        <f ca="1">VLOOKUP(D5547,档案!A:B,2,FALSE)</f>
        <v>中国银行鄂州分行0592794</v>
      </c>
      <c r="H5547" s="328">
        <f ca="1" t="shared" si="876"/>
        <v>45828</v>
      </c>
      <c r="I5547" s="344" t="str">
        <f ca="1" t="shared" si="877"/>
        <v>手续费</v>
      </c>
      <c r="J5547" s="344" t="str">
        <f ca="1" t="shared" si="878"/>
        <v>付日常费用</v>
      </c>
      <c r="K5547" s="345">
        <f ca="1" t="shared" si="879"/>
        <v>0</v>
      </c>
      <c r="L5547" s="345">
        <f ca="1" t="shared" si="880"/>
        <v>1.8</v>
      </c>
      <c r="M5547" s="345">
        <f ca="1" t="shared" si="881"/>
        <v>437299.059999999</v>
      </c>
      <c r="N5547" s="345">
        <f ca="1" t="shared" si="882"/>
        <v>0</v>
      </c>
    </row>
    <row r="5548" ht="14.25" hidden="1" spans="1:14">
      <c r="A5548" s="334">
        <f>档案!A5547</f>
        <v>0</v>
      </c>
      <c r="B5548" s="334">
        <f ca="1" t="shared" si="875"/>
        <v>1</v>
      </c>
      <c r="D5548" s="334">
        <f ca="1" t="shared" si="883"/>
        <v>31</v>
      </c>
      <c r="E5548" s="327">
        <f ca="1" t="shared" si="884"/>
        <v>352</v>
      </c>
      <c r="F5548" s="327" t="str">
        <f ca="1">VLOOKUP(D5548,档案!A:C,3,FALSE)</f>
        <v>湖北开明</v>
      </c>
      <c r="G5548" s="338" t="str">
        <f ca="1">VLOOKUP(D5548,档案!A:B,2,FALSE)</f>
        <v>中国银行鄂州分行0592794</v>
      </c>
      <c r="H5548" s="328">
        <f ca="1" t="shared" si="876"/>
        <v>45828</v>
      </c>
      <c r="I5548" s="344" t="str">
        <f ca="1" t="shared" si="877"/>
        <v>手续费</v>
      </c>
      <c r="J5548" s="344" t="str">
        <f ca="1" t="shared" si="878"/>
        <v>付日常费用</v>
      </c>
      <c r="K5548" s="345">
        <f ca="1" t="shared" si="879"/>
        <v>0</v>
      </c>
      <c r="L5548" s="345">
        <f ca="1" t="shared" si="880"/>
        <v>1.8</v>
      </c>
      <c r="M5548" s="345">
        <f ca="1" t="shared" si="881"/>
        <v>437297.259999999</v>
      </c>
      <c r="N5548" s="345">
        <f ca="1" t="shared" si="882"/>
        <v>0</v>
      </c>
    </row>
    <row r="5549" ht="14.25" hidden="1" spans="1:14">
      <c r="A5549" s="334">
        <f>档案!A5548</f>
        <v>0</v>
      </c>
      <c r="B5549" s="334">
        <f ca="1" t="shared" si="875"/>
        <v>1</v>
      </c>
      <c r="D5549" s="334">
        <f ca="1" t="shared" si="883"/>
        <v>31</v>
      </c>
      <c r="E5549" s="327">
        <f ca="1" t="shared" si="884"/>
        <v>353</v>
      </c>
      <c r="F5549" s="327" t="str">
        <f ca="1">VLOOKUP(D5549,档案!A:C,3,FALSE)</f>
        <v>湖北开明</v>
      </c>
      <c r="G5549" s="338" t="str">
        <f ca="1">VLOOKUP(D5549,档案!A:B,2,FALSE)</f>
        <v>中国银行鄂州分行0592794</v>
      </c>
      <c r="H5549" s="328">
        <f ca="1" t="shared" si="876"/>
        <v>45828</v>
      </c>
      <c r="I5549" s="344" t="str">
        <f ca="1" t="shared" si="877"/>
        <v>手续费</v>
      </c>
      <c r="J5549" s="344" t="str">
        <f ca="1" t="shared" si="878"/>
        <v>付日常费用</v>
      </c>
      <c r="K5549" s="345">
        <f ca="1" t="shared" si="879"/>
        <v>0</v>
      </c>
      <c r="L5549" s="345">
        <f ca="1" t="shared" si="880"/>
        <v>4.5</v>
      </c>
      <c r="M5549" s="345">
        <f ca="1" t="shared" si="881"/>
        <v>437292.759999999</v>
      </c>
      <c r="N5549" s="345">
        <f ca="1" t="shared" si="882"/>
        <v>0</v>
      </c>
    </row>
    <row r="5550" ht="14.25" hidden="1" spans="1:14">
      <c r="A5550" s="334">
        <f>档案!A5549</f>
        <v>0</v>
      </c>
      <c r="B5550" s="334">
        <f ca="1" t="shared" si="875"/>
        <v>1</v>
      </c>
      <c r="D5550" s="334">
        <f ca="1" t="shared" si="883"/>
        <v>31</v>
      </c>
      <c r="E5550" s="327">
        <f ca="1" t="shared" si="884"/>
        <v>354</v>
      </c>
      <c r="F5550" s="327" t="str">
        <f ca="1">VLOOKUP(D5550,档案!A:C,3,FALSE)</f>
        <v>湖北开明</v>
      </c>
      <c r="G5550" s="338" t="str">
        <f ca="1">VLOOKUP(D5550,档案!A:B,2,FALSE)</f>
        <v>中国银行鄂州分行0592794</v>
      </c>
      <c r="H5550" s="328">
        <f ca="1" t="shared" si="876"/>
        <v>45828</v>
      </c>
      <c r="I5550" s="344" t="str">
        <f ca="1" t="shared" si="877"/>
        <v>手续费</v>
      </c>
      <c r="J5550" s="344" t="str">
        <f ca="1" t="shared" si="878"/>
        <v>付日常费用</v>
      </c>
      <c r="K5550" s="345">
        <f ca="1" t="shared" si="879"/>
        <v>0</v>
      </c>
      <c r="L5550" s="345">
        <f ca="1" t="shared" si="880"/>
        <v>4.5</v>
      </c>
      <c r="M5550" s="345">
        <f ca="1" t="shared" si="881"/>
        <v>437288.259999999</v>
      </c>
      <c r="N5550" s="345">
        <f ca="1" t="shared" si="882"/>
        <v>0</v>
      </c>
    </row>
    <row r="5551" ht="14.25" hidden="1" spans="1:14">
      <c r="A5551" s="334">
        <f>档案!A5550</f>
        <v>0</v>
      </c>
      <c r="B5551" s="334">
        <f ca="1" t="shared" si="875"/>
        <v>1</v>
      </c>
      <c r="D5551" s="334">
        <f ca="1" t="shared" si="883"/>
        <v>31</v>
      </c>
      <c r="E5551" s="327">
        <f ca="1" t="shared" si="884"/>
        <v>355</v>
      </c>
      <c r="F5551" s="327" t="str">
        <f ca="1">VLOOKUP(D5551,档案!A:C,3,FALSE)</f>
        <v>湖北开明</v>
      </c>
      <c r="G5551" s="338" t="str">
        <f ca="1">VLOOKUP(D5551,档案!A:B,2,FALSE)</f>
        <v>中国银行鄂州分行0592794</v>
      </c>
      <c r="H5551" s="328">
        <f ca="1" t="shared" si="876"/>
        <v>45829</v>
      </c>
      <c r="I5551" s="344" t="str">
        <f ca="1" t="shared" si="877"/>
        <v>手续费</v>
      </c>
      <c r="J5551" s="344" t="str">
        <f ca="1" t="shared" si="878"/>
        <v>付日常费用</v>
      </c>
      <c r="K5551" s="345">
        <f ca="1" t="shared" si="879"/>
        <v>0</v>
      </c>
      <c r="L5551" s="345">
        <f ca="1" t="shared" si="880"/>
        <v>1.8</v>
      </c>
      <c r="M5551" s="345">
        <f ca="1" t="shared" si="881"/>
        <v>437286.459999999</v>
      </c>
      <c r="N5551" s="345">
        <f ca="1" t="shared" si="882"/>
        <v>0</v>
      </c>
    </row>
    <row r="5552" ht="14.25" hidden="1" spans="1:14">
      <c r="A5552" s="334">
        <f>档案!A5551</f>
        <v>0</v>
      </c>
      <c r="B5552" s="334">
        <f ca="1" t="shared" si="875"/>
        <v>1</v>
      </c>
      <c r="D5552" s="334">
        <f ca="1" t="shared" si="883"/>
        <v>31</v>
      </c>
      <c r="E5552" s="327">
        <f ca="1" t="shared" si="884"/>
        <v>356</v>
      </c>
      <c r="F5552" s="327" t="str">
        <f ca="1">VLOOKUP(D5552,档案!A:C,3,FALSE)</f>
        <v>湖北开明</v>
      </c>
      <c r="G5552" s="338" t="str">
        <f ca="1">VLOOKUP(D5552,档案!A:B,2,FALSE)</f>
        <v>中国银行鄂州分行0592794</v>
      </c>
      <c r="H5552" s="328">
        <f ca="1" t="shared" si="876"/>
        <v>45830</v>
      </c>
      <c r="I5552" s="344" t="str">
        <f ca="1" t="shared" si="877"/>
        <v>手续费</v>
      </c>
      <c r="J5552" s="344" t="str">
        <f ca="1" t="shared" si="878"/>
        <v>付日常费用</v>
      </c>
      <c r="K5552" s="345">
        <f ca="1" t="shared" si="879"/>
        <v>0</v>
      </c>
      <c r="L5552" s="345">
        <f ca="1" t="shared" si="880"/>
        <v>1.8</v>
      </c>
      <c r="M5552" s="345">
        <f ca="1" t="shared" si="881"/>
        <v>437284.66</v>
      </c>
      <c r="N5552" s="345">
        <f ca="1" t="shared" si="882"/>
        <v>0</v>
      </c>
    </row>
    <row r="5553" ht="14.25" hidden="1" spans="1:14">
      <c r="A5553" s="334">
        <f>档案!A5552</f>
        <v>0</v>
      </c>
      <c r="B5553" s="334">
        <f ca="1" t="shared" si="875"/>
        <v>1</v>
      </c>
      <c r="D5553" s="334">
        <f ca="1" t="shared" si="883"/>
        <v>31</v>
      </c>
      <c r="E5553" s="327">
        <f ca="1" t="shared" si="884"/>
        <v>357</v>
      </c>
      <c r="F5553" s="327" t="str">
        <f ca="1">VLOOKUP(D5553,档案!A:C,3,FALSE)</f>
        <v>湖北开明</v>
      </c>
      <c r="G5553" s="338" t="str">
        <f ca="1">VLOOKUP(D5553,档案!A:B,2,FALSE)</f>
        <v>中国银行鄂州分行0592794</v>
      </c>
      <c r="H5553" s="328">
        <f ca="1" t="shared" si="876"/>
        <v>45831</v>
      </c>
      <c r="I5553" s="344" t="str">
        <f ca="1" t="shared" si="877"/>
        <v>手续费</v>
      </c>
      <c r="J5553" s="344" t="str">
        <f ca="1" t="shared" si="878"/>
        <v>付日常费用</v>
      </c>
      <c r="K5553" s="345">
        <f ca="1" t="shared" si="879"/>
        <v>0</v>
      </c>
      <c r="L5553" s="345">
        <f ca="1" t="shared" si="880"/>
        <v>4.5</v>
      </c>
      <c r="M5553" s="345">
        <f ca="1" t="shared" si="881"/>
        <v>437280.16</v>
      </c>
      <c r="N5553" s="345">
        <f ca="1" t="shared" si="882"/>
        <v>0</v>
      </c>
    </row>
    <row r="5554" ht="14.25" hidden="1" spans="1:14">
      <c r="A5554" s="334">
        <f>档案!A5553</f>
        <v>0</v>
      </c>
      <c r="B5554" s="334">
        <f ca="1" t="shared" si="875"/>
        <v>1</v>
      </c>
      <c r="D5554" s="334">
        <f ca="1" t="shared" si="883"/>
        <v>31</v>
      </c>
      <c r="E5554" s="327">
        <f ca="1" t="shared" si="884"/>
        <v>358</v>
      </c>
      <c r="F5554" s="327" t="str">
        <f ca="1">VLOOKUP(D5554,档案!A:C,3,FALSE)</f>
        <v>湖北开明</v>
      </c>
      <c r="G5554" s="338" t="str">
        <f ca="1">VLOOKUP(D5554,档案!A:B,2,FALSE)</f>
        <v>中国银行鄂州分行0592794</v>
      </c>
      <c r="H5554" s="328">
        <f ca="1" t="shared" si="876"/>
        <v>45831</v>
      </c>
      <c r="I5554" s="344" t="str">
        <f ca="1" t="shared" si="877"/>
        <v>还贷款利息</v>
      </c>
      <c r="J5554" s="344" t="str">
        <f ca="1" t="shared" si="878"/>
        <v>还借款及利息</v>
      </c>
      <c r="K5554" s="345">
        <f ca="1" t="shared" si="879"/>
        <v>0</v>
      </c>
      <c r="L5554" s="345">
        <f ca="1" t="shared" si="880"/>
        <v>5338.89</v>
      </c>
      <c r="M5554" s="345">
        <f ca="1" t="shared" si="881"/>
        <v>431941.269999999</v>
      </c>
      <c r="N5554" s="345">
        <f ca="1" t="shared" si="882"/>
        <v>0</v>
      </c>
    </row>
    <row r="5555" ht="14.25" hidden="1" spans="1:14">
      <c r="A5555" s="334">
        <f>档案!A5554</f>
        <v>0</v>
      </c>
      <c r="B5555" s="334">
        <f ca="1" t="shared" si="875"/>
        <v>1</v>
      </c>
      <c r="D5555" s="334">
        <f ca="1" t="shared" si="883"/>
        <v>31</v>
      </c>
      <c r="E5555" s="327">
        <f ca="1" t="shared" si="884"/>
        <v>359</v>
      </c>
      <c r="F5555" s="327" t="str">
        <f ca="1">VLOOKUP(D5555,档案!A:C,3,FALSE)</f>
        <v>湖北开明</v>
      </c>
      <c r="G5555" s="338" t="str">
        <f ca="1">VLOOKUP(D5555,档案!A:B,2,FALSE)</f>
        <v>中国银行鄂州分行0592794</v>
      </c>
      <c r="H5555" s="328">
        <f ca="1" t="shared" si="876"/>
        <v>45831</v>
      </c>
      <c r="I5555" s="344" t="str">
        <f ca="1" t="shared" si="877"/>
        <v>还贷款利息</v>
      </c>
      <c r="J5555" s="344" t="str">
        <f ca="1" t="shared" si="878"/>
        <v>还借款及利息</v>
      </c>
      <c r="K5555" s="345">
        <f ca="1" t="shared" si="879"/>
        <v>0</v>
      </c>
      <c r="L5555" s="345">
        <f ca="1" t="shared" si="880"/>
        <v>2750</v>
      </c>
      <c r="M5555" s="345">
        <f ca="1" t="shared" si="881"/>
        <v>429191.269999999</v>
      </c>
      <c r="N5555" s="345">
        <f ca="1" t="shared" si="882"/>
        <v>0</v>
      </c>
    </row>
    <row r="5556" ht="14.25" hidden="1" spans="1:14">
      <c r="A5556" s="334">
        <f>档案!A5555</f>
        <v>0</v>
      </c>
      <c r="B5556" s="334">
        <f ca="1" t="shared" si="875"/>
        <v>1</v>
      </c>
      <c r="D5556" s="334">
        <f ca="1" t="shared" si="883"/>
        <v>31</v>
      </c>
      <c r="E5556" s="327">
        <f ca="1" t="shared" si="884"/>
        <v>360</v>
      </c>
      <c r="F5556" s="327" t="str">
        <f ca="1">VLOOKUP(D5556,档案!A:C,3,FALSE)</f>
        <v>湖北开明</v>
      </c>
      <c r="G5556" s="338" t="str">
        <f ca="1">VLOOKUP(D5556,档案!A:B,2,FALSE)</f>
        <v>中国银行鄂州分行0592794</v>
      </c>
      <c r="H5556" s="328">
        <f ca="1" t="shared" si="876"/>
        <v>45831</v>
      </c>
      <c r="I5556" s="344" t="str">
        <f ca="1" t="shared" si="877"/>
        <v>财务部汪余欢用款青海大修项目零星材料采购付德令哈中达五金机电铺（个体工商户）--公司</v>
      </c>
      <c r="J5556" s="344" t="str">
        <f ca="1" t="shared" si="878"/>
        <v>项目成本</v>
      </c>
      <c r="K5556" s="345">
        <f ca="1" t="shared" si="879"/>
        <v>0</v>
      </c>
      <c r="L5556" s="345">
        <f ca="1" t="shared" si="880"/>
        <v>5556</v>
      </c>
      <c r="M5556" s="345">
        <f ca="1" t="shared" si="881"/>
        <v>423635.269999999</v>
      </c>
      <c r="N5556" s="345">
        <f ca="1" t="shared" si="882"/>
        <v>0</v>
      </c>
    </row>
    <row r="5557" ht="14.25" hidden="1" spans="1:14">
      <c r="A5557" s="334">
        <f>档案!A5556</f>
        <v>0</v>
      </c>
      <c r="B5557" s="334">
        <f ca="1" t="shared" si="875"/>
        <v>1</v>
      </c>
      <c r="D5557" s="334">
        <f ca="1" t="shared" si="883"/>
        <v>31</v>
      </c>
      <c r="E5557" s="327">
        <f ca="1" t="shared" si="884"/>
        <v>361</v>
      </c>
      <c r="F5557" s="327" t="str">
        <f ca="1">VLOOKUP(D5557,档案!A:C,3,FALSE)</f>
        <v>湖北开明</v>
      </c>
      <c r="G5557" s="338" t="str">
        <f ca="1">VLOOKUP(D5557,档案!A:B,2,FALSE)</f>
        <v>中国银行鄂州分行0592794</v>
      </c>
      <c r="H5557" s="328">
        <f ca="1" t="shared" si="876"/>
        <v>45831</v>
      </c>
      <c r="I5557" s="344" t="str">
        <f ca="1" t="shared" si="877"/>
        <v>手续费</v>
      </c>
      <c r="J5557" s="344" t="str">
        <f ca="1" t="shared" si="878"/>
        <v>付日常费用</v>
      </c>
      <c r="K5557" s="345">
        <f ca="1" t="shared" si="879"/>
        <v>0</v>
      </c>
      <c r="L5557" s="345">
        <f ca="1" t="shared" si="880"/>
        <v>4.5</v>
      </c>
      <c r="M5557" s="345">
        <f ca="1" t="shared" si="881"/>
        <v>423630.769999999</v>
      </c>
      <c r="N5557" s="345">
        <f ca="1" t="shared" si="882"/>
        <v>0</v>
      </c>
    </row>
    <row r="5558" ht="14.25" hidden="1" spans="1:14">
      <c r="A5558" s="334">
        <f>档案!A5557</f>
        <v>0</v>
      </c>
      <c r="B5558" s="334">
        <f ca="1" t="shared" si="875"/>
        <v>1</v>
      </c>
      <c r="D5558" s="334">
        <f ca="1" t="shared" si="883"/>
        <v>31</v>
      </c>
      <c r="E5558" s="327">
        <f ca="1" t="shared" si="884"/>
        <v>362</v>
      </c>
      <c r="F5558" s="327" t="str">
        <f ca="1">VLOOKUP(D5558,档案!A:C,3,FALSE)</f>
        <v>湖北开明</v>
      </c>
      <c r="G5558" s="338" t="str">
        <f ca="1">VLOOKUP(D5558,档案!A:B,2,FALSE)</f>
        <v>中国银行鄂州分行0592794</v>
      </c>
      <c r="H5558" s="328">
        <f ca="1" t="shared" si="876"/>
        <v>45833</v>
      </c>
      <c r="I5558" s="344" t="str">
        <f ca="1" t="shared" si="877"/>
        <v>生产部唐欣欣用款日照钢铁垫板采购材料及加工付日照市正联金属材料有限公司--公司</v>
      </c>
      <c r="J5558" s="344" t="str">
        <f ca="1" t="shared" si="878"/>
        <v>项目成本</v>
      </c>
      <c r="K5558" s="345">
        <f ca="1" t="shared" si="879"/>
        <v>0</v>
      </c>
      <c r="L5558" s="345">
        <f ca="1" t="shared" si="880"/>
        <v>4880</v>
      </c>
      <c r="M5558" s="345">
        <f ca="1" t="shared" si="881"/>
        <v>418750.769999999</v>
      </c>
      <c r="N5558" s="345">
        <f ca="1" t="shared" si="882"/>
        <v>0</v>
      </c>
    </row>
    <row r="5559" ht="14.25" hidden="1" spans="1:14">
      <c r="A5559" s="334">
        <f>档案!A5558</f>
        <v>0</v>
      </c>
      <c r="B5559" s="334">
        <f ca="1" t="shared" si="875"/>
        <v>1</v>
      </c>
      <c r="D5559" s="334">
        <f ca="1" t="shared" si="883"/>
        <v>31</v>
      </c>
      <c r="E5559" s="327">
        <f ca="1" t="shared" si="884"/>
        <v>363</v>
      </c>
      <c r="F5559" s="327" t="str">
        <f ca="1">VLOOKUP(D5559,档案!A:C,3,FALSE)</f>
        <v>湖北开明</v>
      </c>
      <c r="G5559" s="338" t="str">
        <f ca="1">VLOOKUP(D5559,档案!A:B,2,FALSE)</f>
        <v>中国银行鄂州分行0592794</v>
      </c>
      <c r="H5559" s="328">
        <f ca="1" t="shared" si="876"/>
        <v>45833</v>
      </c>
      <c r="I5559" s="344" t="str">
        <f ca="1" t="shared" si="877"/>
        <v>生产部李权智用款青海发投200T吊车一天租赁费付肃州区润贸机械租赁部（个体工商户）--公司</v>
      </c>
      <c r="J5559" s="344" t="str">
        <f ca="1" t="shared" si="878"/>
        <v>项目成本</v>
      </c>
      <c r="K5559" s="345">
        <f ca="1" t="shared" si="879"/>
        <v>0</v>
      </c>
      <c r="L5559" s="345">
        <f ca="1" t="shared" si="880"/>
        <v>8000</v>
      </c>
      <c r="M5559" s="345">
        <f ca="1" t="shared" si="881"/>
        <v>410750.769999999</v>
      </c>
      <c r="N5559" s="345">
        <f ca="1" t="shared" si="882"/>
        <v>0</v>
      </c>
    </row>
    <row r="5560" ht="14.25" hidden="1" spans="1:14">
      <c r="A5560" s="334">
        <f>档案!A5559</f>
        <v>0</v>
      </c>
      <c r="B5560" s="334">
        <f ca="1" t="shared" si="875"/>
        <v>1</v>
      </c>
      <c r="D5560" s="334">
        <f ca="1" t="shared" si="883"/>
        <v>31</v>
      </c>
      <c r="E5560" s="327">
        <f ca="1" t="shared" si="884"/>
        <v>364</v>
      </c>
      <c r="F5560" s="327" t="str">
        <f ca="1">VLOOKUP(D5560,档案!A:C,3,FALSE)</f>
        <v>湖北开明</v>
      </c>
      <c r="G5560" s="338" t="str">
        <f ca="1">VLOOKUP(D5560,档案!A:B,2,FALSE)</f>
        <v>中国银行鄂州分行0592794</v>
      </c>
      <c r="H5560" s="328">
        <f ca="1" t="shared" si="876"/>
        <v>45833</v>
      </c>
      <c r="I5560" s="344" t="str">
        <f ca="1" t="shared" si="877"/>
        <v>综合部蒋霞用款2025.6月车辆加油费付中国石化销售股份有限公司湖北鄂州石油分公司--公司</v>
      </c>
      <c r="J5560" s="344" t="str">
        <f ca="1" t="shared" si="878"/>
        <v>项目成本</v>
      </c>
      <c r="K5560" s="345">
        <f ca="1" t="shared" si="879"/>
        <v>0</v>
      </c>
      <c r="L5560" s="345">
        <f ca="1" t="shared" si="880"/>
        <v>15000</v>
      </c>
      <c r="M5560" s="345">
        <f ca="1" t="shared" si="881"/>
        <v>395750.769999999</v>
      </c>
      <c r="N5560" s="345">
        <f ca="1" t="shared" si="882"/>
        <v>0</v>
      </c>
    </row>
    <row r="5561" ht="14.25" hidden="1" spans="1:14">
      <c r="A5561" s="334">
        <f>档案!A5560</f>
        <v>0</v>
      </c>
      <c r="B5561" s="334">
        <f ca="1" t="shared" si="875"/>
        <v>1</v>
      </c>
      <c r="D5561" s="334">
        <f ca="1" t="shared" si="883"/>
        <v>31</v>
      </c>
      <c r="E5561" s="327">
        <f ca="1" t="shared" si="884"/>
        <v>365</v>
      </c>
      <c r="F5561" s="327" t="str">
        <f ca="1">VLOOKUP(D5561,档案!A:C,3,FALSE)</f>
        <v>湖北开明</v>
      </c>
      <c r="G5561" s="338" t="str">
        <f ca="1">VLOOKUP(D5561,档案!A:B,2,FALSE)</f>
        <v>中国银行鄂州分行0592794</v>
      </c>
      <c r="H5561" s="328">
        <f ca="1" t="shared" si="876"/>
        <v>45833</v>
      </c>
      <c r="I5561" s="344" t="str">
        <f ca="1" t="shared" si="877"/>
        <v>综合部蒋霞用款湖北开明专利年费6300元付国家知识产权局专利局武汉代办处--公司</v>
      </c>
      <c r="J5561" s="344" t="str">
        <f ca="1" t="shared" si="878"/>
        <v>项目成本</v>
      </c>
      <c r="K5561" s="345">
        <f ca="1" t="shared" si="879"/>
        <v>0</v>
      </c>
      <c r="L5561" s="345">
        <f ca="1" t="shared" si="880"/>
        <v>6300</v>
      </c>
      <c r="M5561" s="345">
        <f ca="1" t="shared" si="881"/>
        <v>389450.769999999</v>
      </c>
      <c r="N5561" s="345">
        <f ca="1" t="shared" si="882"/>
        <v>0</v>
      </c>
    </row>
    <row r="5562" ht="14.25" hidden="1" spans="1:14">
      <c r="A5562" s="334">
        <f>档案!A5561</f>
        <v>0</v>
      </c>
      <c r="B5562" s="334">
        <f ca="1" t="shared" si="875"/>
        <v>1</v>
      </c>
      <c r="D5562" s="334">
        <f ca="1" t="shared" si="883"/>
        <v>31</v>
      </c>
      <c r="E5562" s="327">
        <f ca="1" t="shared" si="884"/>
        <v>366</v>
      </c>
      <c r="F5562" s="327" t="str">
        <f ca="1">VLOOKUP(D5562,档案!A:C,3,FALSE)</f>
        <v>湖北开明</v>
      </c>
      <c r="G5562" s="338" t="str">
        <f ca="1">VLOOKUP(D5562,档案!A:B,2,FALSE)</f>
        <v>中国银行鄂州分行0592794</v>
      </c>
      <c r="H5562" s="328">
        <f ca="1" t="shared" si="876"/>
        <v>45833</v>
      </c>
      <c r="I5562" s="344" t="str">
        <f ca="1" t="shared" si="877"/>
        <v>手续费</v>
      </c>
      <c r="J5562" s="344" t="str">
        <f ca="1" t="shared" si="878"/>
        <v>付日常费用</v>
      </c>
      <c r="K5562" s="345">
        <f ca="1" t="shared" si="879"/>
        <v>0</v>
      </c>
      <c r="L5562" s="345">
        <f ca="1" t="shared" si="880"/>
        <v>9</v>
      </c>
      <c r="M5562" s="345">
        <f ca="1" t="shared" si="881"/>
        <v>389441.769999999</v>
      </c>
      <c r="N5562" s="345">
        <f ca="1" t="shared" si="882"/>
        <v>0</v>
      </c>
    </row>
    <row r="5563" ht="14.25" hidden="1" spans="1:14">
      <c r="A5563" s="334">
        <f>档案!A5562</f>
        <v>0</v>
      </c>
      <c r="B5563" s="334">
        <f ca="1" t="shared" si="875"/>
        <v>1</v>
      </c>
      <c r="D5563" s="334">
        <f ca="1" t="shared" si="883"/>
        <v>31</v>
      </c>
      <c r="E5563" s="327">
        <f ca="1" t="shared" si="884"/>
        <v>367</v>
      </c>
      <c r="F5563" s="327" t="str">
        <f ca="1">VLOOKUP(D5563,档案!A:C,3,FALSE)</f>
        <v>湖北开明</v>
      </c>
      <c r="G5563" s="338" t="str">
        <f ca="1">VLOOKUP(D5563,档案!A:B,2,FALSE)</f>
        <v>中国银行鄂州分行0592794</v>
      </c>
      <c r="H5563" s="328">
        <f ca="1" t="shared" si="876"/>
        <v>45833</v>
      </c>
      <c r="I5563" s="344" t="str">
        <f ca="1" t="shared" si="877"/>
        <v>手续费</v>
      </c>
      <c r="J5563" s="344" t="str">
        <f ca="1" t="shared" si="878"/>
        <v>付日常费用</v>
      </c>
      <c r="K5563" s="345">
        <f ca="1" t="shared" si="879"/>
        <v>0</v>
      </c>
      <c r="L5563" s="345">
        <f ca="1" t="shared" si="880"/>
        <v>1.8</v>
      </c>
      <c r="M5563" s="345">
        <f ca="1" t="shared" si="881"/>
        <v>389439.97</v>
      </c>
      <c r="N5563" s="345">
        <f ca="1" t="shared" si="882"/>
        <v>0</v>
      </c>
    </row>
    <row r="5564" ht="14.25" hidden="1" spans="1:14">
      <c r="A5564" s="334">
        <f>档案!A5563</f>
        <v>0</v>
      </c>
      <c r="B5564" s="334">
        <f ca="1" t="shared" si="875"/>
        <v>1</v>
      </c>
      <c r="D5564" s="334">
        <f ca="1" t="shared" si="883"/>
        <v>31</v>
      </c>
      <c r="E5564" s="327">
        <f ca="1" t="shared" si="884"/>
        <v>368</v>
      </c>
      <c r="F5564" s="327" t="str">
        <f ca="1">VLOOKUP(D5564,档案!A:C,3,FALSE)</f>
        <v>湖北开明</v>
      </c>
      <c r="G5564" s="338" t="str">
        <f ca="1">VLOOKUP(D5564,档案!A:B,2,FALSE)</f>
        <v>中国银行鄂州分行0592794</v>
      </c>
      <c r="H5564" s="328">
        <f ca="1" t="shared" si="876"/>
        <v>45833</v>
      </c>
      <c r="I5564" s="344" t="str">
        <f ca="1" t="shared" si="877"/>
        <v>手续费</v>
      </c>
      <c r="J5564" s="344" t="str">
        <f ca="1" t="shared" si="878"/>
        <v>付日常费用</v>
      </c>
      <c r="K5564" s="345">
        <f ca="1" t="shared" si="879"/>
        <v>0</v>
      </c>
      <c r="L5564" s="345">
        <f ca="1" t="shared" si="880"/>
        <v>4.5</v>
      </c>
      <c r="M5564" s="345">
        <f ca="1" t="shared" si="881"/>
        <v>389435.47</v>
      </c>
      <c r="N5564" s="345">
        <f ca="1" t="shared" si="882"/>
        <v>0</v>
      </c>
    </row>
    <row r="5565" ht="14.25" hidden="1" spans="1:14">
      <c r="A5565" s="334">
        <f>档案!A5564</f>
        <v>0</v>
      </c>
      <c r="B5565" s="334">
        <f ca="1" t="shared" si="875"/>
        <v>1</v>
      </c>
      <c r="D5565" s="334">
        <f ca="1" t="shared" si="883"/>
        <v>31</v>
      </c>
      <c r="E5565" s="327">
        <f ca="1" t="shared" si="884"/>
        <v>369</v>
      </c>
      <c r="F5565" s="327" t="str">
        <f ca="1">VLOOKUP(D5565,档案!A:C,3,FALSE)</f>
        <v>湖北开明</v>
      </c>
      <c r="G5565" s="338" t="str">
        <f ca="1">VLOOKUP(D5565,档案!A:B,2,FALSE)</f>
        <v>中国银行鄂州分行0592794</v>
      </c>
      <c r="H5565" s="328">
        <f ca="1" t="shared" si="876"/>
        <v>45834</v>
      </c>
      <c r="I5565" s="344" t="str">
        <f ca="1" t="shared" si="877"/>
        <v>财务部杨万成报销青海发投食材和调料，煤气采购费及煤气押金--个人</v>
      </c>
      <c r="J5565" s="344" t="str">
        <f ca="1" t="shared" si="878"/>
        <v>项目成本</v>
      </c>
      <c r="K5565" s="345">
        <f ca="1" t="shared" si="879"/>
        <v>0</v>
      </c>
      <c r="L5565" s="345">
        <f ca="1" t="shared" si="880"/>
        <v>3949</v>
      </c>
      <c r="M5565" s="345">
        <f ca="1" t="shared" si="881"/>
        <v>385486.47</v>
      </c>
      <c r="N5565" s="345">
        <f ca="1" t="shared" si="882"/>
        <v>0</v>
      </c>
    </row>
    <row r="5566" ht="14.25" hidden="1" spans="1:14">
      <c r="A5566" s="334">
        <f>档案!A5565</f>
        <v>0</v>
      </c>
      <c r="B5566" s="334">
        <f ca="1" t="shared" si="875"/>
        <v>1</v>
      </c>
      <c r="D5566" s="334">
        <f ca="1" t="shared" si="883"/>
        <v>31</v>
      </c>
      <c r="E5566" s="327">
        <f ca="1" t="shared" si="884"/>
        <v>370</v>
      </c>
      <c r="F5566" s="327" t="str">
        <f ca="1">VLOOKUP(D5566,档案!A:C,3,FALSE)</f>
        <v>湖北开明</v>
      </c>
      <c r="G5566" s="338" t="str">
        <f ca="1">VLOOKUP(D5566,档案!A:B,2,FALSE)</f>
        <v>中国银行鄂州分行0592794</v>
      </c>
      <c r="H5566" s="328">
        <f ca="1" t="shared" si="876"/>
        <v>45834</v>
      </c>
      <c r="I5566" s="344" t="str">
        <f ca="1" t="shared" si="877"/>
        <v>生产部李晶用款江西晶昊盐业采购密封圈2个付洛阳仟业密封件有限公司--公司</v>
      </c>
      <c r="J5566" s="344" t="str">
        <f ca="1" t="shared" si="878"/>
        <v>项目成本</v>
      </c>
      <c r="K5566" s="345">
        <f ca="1" t="shared" si="879"/>
        <v>0</v>
      </c>
      <c r="L5566" s="345">
        <f ca="1" t="shared" si="880"/>
        <v>8000</v>
      </c>
      <c r="M5566" s="345">
        <f ca="1" t="shared" si="881"/>
        <v>377486.47</v>
      </c>
      <c r="N5566" s="345">
        <f ca="1" t="shared" si="882"/>
        <v>0</v>
      </c>
    </row>
    <row r="5567" ht="14.25" hidden="1" spans="1:14">
      <c r="A5567" s="334">
        <f>档案!A5566</f>
        <v>0</v>
      </c>
      <c r="B5567" s="334">
        <f ca="1" t="shared" si="875"/>
        <v>1</v>
      </c>
      <c r="D5567" s="334">
        <f ca="1" t="shared" si="883"/>
        <v>31</v>
      </c>
      <c r="E5567" s="327">
        <f ca="1" t="shared" si="884"/>
        <v>371</v>
      </c>
      <c r="F5567" s="327" t="str">
        <f ca="1">VLOOKUP(D5567,档案!A:C,3,FALSE)</f>
        <v>湖北开明</v>
      </c>
      <c r="G5567" s="338" t="str">
        <f ca="1">VLOOKUP(D5567,档案!A:B,2,FALSE)</f>
        <v>中国银行鄂州分行0592794</v>
      </c>
      <c r="H5567" s="328">
        <f ca="1" t="shared" si="876"/>
        <v>45834</v>
      </c>
      <c r="I5567" s="344" t="str">
        <f ca="1" t="shared" si="877"/>
        <v>手续费</v>
      </c>
      <c r="J5567" s="344" t="str">
        <f ca="1" t="shared" si="878"/>
        <v>付日常费用</v>
      </c>
      <c r="K5567" s="345">
        <f ca="1" t="shared" si="879"/>
        <v>0</v>
      </c>
      <c r="L5567" s="345">
        <f ca="1" t="shared" si="880"/>
        <v>4.5</v>
      </c>
      <c r="M5567" s="345">
        <f ca="1" t="shared" si="881"/>
        <v>377481.97</v>
      </c>
      <c r="N5567" s="345">
        <f ca="1" t="shared" si="882"/>
        <v>0</v>
      </c>
    </row>
    <row r="5568" ht="14.25" hidden="1" spans="1:14">
      <c r="A5568" s="334">
        <f>档案!A5567</f>
        <v>0</v>
      </c>
      <c r="B5568" s="334">
        <f ca="1" t="shared" si="875"/>
        <v>1</v>
      </c>
      <c r="D5568" s="334">
        <f ca="1" t="shared" si="883"/>
        <v>31</v>
      </c>
      <c r="E5568" s="327">
        <f ca="1" t="shared" si="884"/>
        <v>372</v>
      </c>
      <c r="F5568" s="327" t="str">
        <f ca="1">VLOOKUP(D5568,档案!A:C,3,FALSE)</f>
        <v>湖北开明</v>
      </c>
      <c r="G5568" s="338" t="str">
        <f ca="1">VLOOKUP(D5568,档案!A:B,2,FALSE)</f>
        <v>中国银行鄂州分行0592794</v>
      </c>
      <c r="H5568" s="328">
        <f ca="1" t="shared" si="876"/>
        <v>45834</v>
      </c>
      <c r="I5568" s="344" t="str">
        <f ca="1" t="shared" si="877"/>
        <v>手续费</v>
      </c>
      <c r="J5568" s="344" t="str">
        <f ca="1" t="shared" si="878"/>
        <v>付日常费用</v>
      </c>
      <c r="K5568" s="345">
        <f ca="1" t="shared" si="879"/>
        <v>0</v>
      </c>
      <c r="L5568" s="345">
        <f ca="1" t="shared" si="880"/>
        <v>4.5</v>
      </c>
      <c r="M5568" s="345">
        <f ca="1" t="shared" si="881"/>
        <v>377477.47</v>
      </c>
      <c r="N5568" s="345">
        <f ca="1" t="shared" si="882"/>
        <v>0</v>
      </c>
    </row>
    <row r="5569" ht="14.25" hidden="1" spans="1:14">
      <c r="A5569" s="334">
        <f>档案!A5568</f>
        <v>0</v>
      </c>
      <c r="B5569" s="334">
        <f ca="1" t="shared" si="875"/>
        <v>1</v>
      </c>
      <c r="D5569" s="334">
        <f ca="1" t="shared" si="883"/>
        <v>31</v>
      </c>
      <c r="E5569" s="327">
        <f ca="1" t="shared" si="884"/>
        <v>373</v>
      </c>
      <c r="F5569" s="327" t="str">
        <f ca="1">VLOOKUP(D5569,档案!A:C,3,FALSE)</f>
        <v>湖北开明</v>
      </c>
      <c r="G5569" s="338" t="str">
        <f ca="1">VLOOKUP(D5569,档案!A:B,2,FALSE)</f>
        <v>中国银行鄂州分行0592794</v>
      </c>
      <c r="H5569" s="328">
        <f ca="1" t="shared" si="876"/>
        <v>45835</v>
      </c>
      <c r="I5569" s="344" t="str">
        <f ca="1" t="shared" si="877"/>
        <v>生产部程时勇报销四川峨胜6.21交通费--个人</v>
      </c>
      <c r="J5569" s="344" t="str">
        <f ca="1" t="shared" si="878"/>
        <v>项目成本</v>
      </c>
      <c r="K5569" s="345">
        <f ca="1" t="shared" si="879"/>
        <v>0</v>
      </c>
      <c r="L5569" s="345">
        <f ca="1" t="shared" si="880"/>
        <v>719.53</v>
      </c>
      <c r="M5569" s="345">
        <f ca="1" t="shared" si="881"/>
        <v>376757.939999999</v>
      </c>
      <c r="N5569" s="345">
        <f ca="1" t="shared" si="882"/>
        <v>0</v>
      </c>
    </row>
    <row r="5570" ht="14.25" hidden="1" spans="1:14">
      <c r="A5570" s="334">
        <f>档案!A5569</f>
        <v>0</v>
      </c>
      <c r="B5570" s="334">
        <f ca="1" t="shared" si="875"/>
        <v>1</v>
      </c>
      <c r="D5570" s="334">
        <f ca="1" t="shared" si="883"/>
        <v>31</v>
      </c>
      <c r="E5570" s="327">
        <f ca="1" t="shared" si="884"/>
        <v>374</v>
      </c>
      <c r="F5570" s="327" t="str">
        <f ca="1">VLOOKUP(D5570,档案!A:C,3,FALSE)</f>
        <v>湖北开明</v>
      </c>
      <c r="G5570" s="338" t="str">
        <f ca="1">VLOOKUP(D5570,档案!A:B,2,FALSE)</f>
        <v>中国银行鄂州分行0592794</v>
      </c>
      <c r="H5570" s="328">
        <f ca="1" t="shared" si="876"/>
        <v>45835</v>
      </c>
      <c r="I5570" s="344" t="str">
        <f ca="1" t="shared" si="877"/>
        <v>生产部汪余欢报销青海发投厨房做饭用水箱--个人</v>
      </c>
      <c r="J5570" s="344" t="str">
        <f ca="1" t="shared" si="878"/>
        <v>项目成本</v>
      </c>
      <c r="K5570" s="345">
        <f ca="1" t="shared" si="879"/>
        <v>0</v>
      </c>
      <c r="L5570" s="345">
        <f ca="1" t="shared" si="880"/>
        <v>266</v>
      </c>
      <c r="M5570" s="345">
        <f ca="1" t="shared" si="881"/>
        <v>376491.939999999</v>
      </c>
      <c r="N5570" s="345">
        <f ca="1" t="shared" si="882"/>
        <v>0</v>
      </c>
    </row>
    <row r="5571" ht="14.25" hidden="1" spans="1:14">
      <c r="A5571" s="334">
        <f>档案!A5570</f>
        <v>0</v>
      </c>
      <c r="B5571" s="334">
        <f ca="1" t="shared" ref="B5571:B5634" si="885">COUNTA(INDIRECT("'"&amp;A5571&amp;"'!a:a"))</f>
        <v>1</v>
      </c>
      <c r="D5571" s="334">
        <f ca="1" t="shared" si="883"/>
        <v>31</v>
      </c>
      <c r="E5571" s="327">
        <f ca="1" t="shared" si="884"/>
        <v>375</v>
      </c>
      <c r="F5571" s="327" t="str">
        <f ca="1">VLOOKUP(D5571,档案!A:C,3,FALSE)</f>
        <v>湖北开明</v>
      </c>
      <c r="G5571" s="338" t="str">
        <f ca="1">VLOOKUP(D5571,档案!A:B,2,FALSE)</f>
        <v>中国银行鄂州分行0592794</v>
      </c>
      <c r="H5571" s="328">
        <f ca="1" t="shared" ref="H5571:H5634" si="886">INDEX(INDIRECT("'"&amp;$D5571&amp;"'!A:g"),$E5571,COLUMN()-7)</f>
        <v>45835</v>
      </c>
      <c r="I5571" s="344" t="str">
        <f ca="1" t="shared" ref="I5571:I5634" si="887">INDEX(INDIRECT("'"&amp;$D5571&amp;"'!A:g"),$E5571,COLUMN()-7)</f>
        <v>生产部饶凯报销江西晶昊盐化6.21交通费--个人</v>
      </c>
      <c r="J5571" s="344" t="str">
        <f ca="1" t="shared" ref="J5571:J5634" si="888">INDEX(INDIRECT("'"&amp;$D5571&amp;"'!A:g"),$E5571,COLUMN()-7)</f>
        <v>项目成本</v>
      </c>
      <c r="K5571" s="345">
        <f ca="1" t="shared" ref="K5571:K5634" si="889">INDEX(INDIRECT("'"&amp;$D5571&amp;"'!A:g"),$E5571,COLUMN()-7)</f>
        <v>0</v>
      </c>
      <c r="L5571" s="345">
        <f ca="1" t="shared" ref="L5571:L5634" si="890">INDEX(INDIRECT("'"&amp;$D5571&amp;"'!A:g"),$E5571,COLUMN()-7)</f>
        <v>66</v>
      </c>
      <c r="M5571" s="345">
        <f ca="1" t="shared" ref="M5571:M5634" si="891">INDEX(INDIRECT("'"&amp;$D5571&amp;"'!A:g"),$E5571,COLUMN()-7)</f>
        <v>376425.939999999</v>
      </c>
      <c r="N5571" s="345">
        <f ca="1" t="shared" ref="N5571:N5634" si="892">INDEX(INDIRECT("'"&amp;$D5571&amp;"'!A:g"),$E5571,COLUMN()-7)</f>
        <v>0</v>
      </c>
    </row>
    <row r="5572" ht="14.25" hidden="1" spans="1:14">
      <c r="A5572" s="334">
        <f>档案!A5571</f>
        <v>0</v>
      </c>
      <c r="B5572" s="334">
        <f ca="1" t="shared" si="885"/>
        <v>1</v>
      </c>
      <c r="D5572" s="334">
        <f ca="1" t="shared" ref="D5572:D5635" si="893">IF(E5571&gt;=VLOOKUP(D5571,A:B,2,FALSE),D5571+1,D5571)</f>
        <v>31</v>
      </c>
      <c r="E5572" s="327">
        <f ca="1" t="shared" ref="E5572:E5635" si="894">IF(E5571&gt;=VLOOKUP(D5571,A:B,2,FALSE),3,E5571+1)</f>
        <v>376</v>
      </c>
      <c r="F5572" s="327" t="str">
        <f ca="1">VLOOKUP(D5572,档案!A:C,3,FALSE)</f>
        <v>湖北开明</v>
      </c>
      <c r="G5572" s="338" t="str">
        <f ca="1">VLOOKUP(D5572,档案!A:B,2,FALSE)</f>
        <v>中国银行鄂州分行0592794</v>
      </c>
      <c r="H5572" s="328">
        <f ca="1" t="shared" si="886"/>
        <v>45835</v>
      </c>
      <c r="I5572" s="344" t="str">
        <f ca="1" t="shared" si="887"/>
        <v>生产部汪余欢报销青海发投大修项目购买办公用品--个人</v>
      </c>
      <c r="J5572" s="344" t="str">
        <f ca="1" t="shared" si="888"/>
        <v>项目成本</v>
      </c>
      <c r="K5572" s="345">
        <f ca="1" t="shared" si="889"/>
        <v>0</v>
      </c>
      <c r="L5572" s="345">
        <f ca="1" t="shared" si="890"/>
        <v>653</v>
      </c>
      <c r="M5572" s="345">
        <f ca="1" t="shared" si="891"/>
        <v>375772.939999999</v>
      </c>
      <c r="N5572" s="345">
        <f ca="1" t="shared" si="892"/>
        <v>0</v>
      </c>
    </row>
    <row r="5573" ht="14.25" hidden="1" spans="1:14">
      <c r="A5573" s="334">
        <f>档案!A5572</f>
        <v>0</v>
      </c>
      <c r="B5573" s="334">
        <f ca="1" t="shared" si="885"/>
        <v>1</v>
      </c>
      <c r="D5573" s="334">
        <f ca="1" t="shared" si="893"/>
        <v>31</v>
      </c>
      <c r="E5573" s="327">
        <f ca="1" t="shared" si="894"/>
        <v>377</v>
      </c>
      <c r="F5573" s="327" t="str">
        <f ca="1">VLOOKUP(D5573,档案!A:C,3,FALSE)</f>
        <v>湖北开明</v>
      </c>
      <c r="G5573" s="338" t="str">
        <f ca="1">VLOOKUP(D5573,档案!A:B,2,FALSE)</f>
        <v>中国银行鄂州分行0592794</v>
      </c>
      <c r="H5573" s="328">
        <f ca="1" t="shared" si="886"/>
        <v>45835</v>
      </c>
      <c r="I5573" s="344" t="str">
        <f ca="1" t="shared" si="887"/>
        <v>生产部李晶用款四川峨胜动平衡尾款付四川大奥风机制造有限公司（全款5000，6.19付3000）--公司</v>
      </c>
      <c r="J5573" s="344" t="str">
        <f ca="1" t="shared" si="888"/>
        <v>项目成本</v>
      </c>
      <c r="K5573" s="345">
        <f ca="1" t="shared" si="889"/>
        <v>0</v>
      </c>
      <c r="L5573" s="345">
        <f ca="1" t="shared" si="890"/>
        <v>2000</v>
      </c>
      <c r="M5573" s="345">
        <f ca="1" t="shared" si="891"/>
        <v>373772.939999999</v>
      </c>
      <c r="N5573" s="345">
        <f ca="1" t="shared" si="892"/>
        <v>0</v>
      </c>
    </row>
    <row r="5574" ht="14.25" hidden="1" spans="1:14">
      <c r="A5574" s="334">
        <f>档案!A5573</f>
        <v>0</v>
      </c>
      <c r="B5574" s="334">
        <f ca="1" t="shared" si="885"/>
        <v>1</v>
      </c>
      <c r="D5574" s="334">
        <f ca="1" t="shared" si="893"/>
        <v>31</v>
      </c>
      <c r="E5574" s="327">
        <f ca="1" t="shared" si="894"/>
        <v>378</v>
      </c>
      <c r="F5574" s="327" t="str">
        <f ca="1">VLOOKUP(D5574,档案!A:C,3,FALSE)</f>
        <v>湖北开明</v>
      </c>
      <c r="G5574" s="338" t="str">
        <f ca="1">VLOOKUP(D5574,档案!A:B,2,FALSE)</f>
        <v>中国银行鄂州分行0592794</v>
      </c>
      <c r="H5574" s="328">
        <f ca="1" t="shared" si="886"/>
        <v>45835</v>
      </c>
      <c r="I5574" s="344" t="str">
        <f ca="1" t="shared" si="887"/>
        <v>生产部郭建霞报销兆山诸暨工器具回厂，畅顺通达物流费用 580元--个人</v>
      </c>
      <c r="J5574" s="344" t="str">
        <f ca="1" t="shared" si="888"/>
        <v>项目成本</v>
      </c>
      <c r="K5574" s="345">
        <f ca="1" t="shared" si="889"/>
        <v>0</v>
      </c>
      <c r="L5574" s="345">
        <f ca="1" t="shared" si="890"/>
        <v>580</v>
      </c>
      <c r="M5574" s="345">
        <f ca="1" t="shared" si="891"/>
        <v>373192.939999999</v>
      </c>
      <c r="N5574" s="345">
        <f ca="1" t="shared" si="892"/>
        <v>0</v>
      </c>
    </row>
    <row r="5575" ht="14.25" hidden="1" spans="1:14">
      <c r="A5575" s="334">
        <f>档案!A5574</f>
        <v>0</v>
      </c>
      <c r="B5575" s="334">
        <f ca="1" t="shared" si="885"/>
        <v>1</v>
      </c>
      <c r="D5575" s="334">
        <f ca="1" t="shared" si="893"/>
        <v>31</v>
      </c>
      <c r="E5575" s="327">
        <f ca="1" t="shared" si="894"/>
        <v>379</v>
      </c>
      <c r="F5575" s="327" t="str">
        <f ca="1">VLOOKUP(D5575,档案!A:C,3,FALSE)</f>
        <v>湖北开明</v>
      </c>
      <c r="G5575" s="338" t="str">
        <f ca="1">VLOOKUP(D5575,档案!A:B,2,FALSE)</f>
        <v>中国银行鄂州分行0592794</v>
      </c>
      <c r="H5575" s="328">
        <f ca="1" t="shared" si="886"/>
        <v>45835</v>
      </c>
      <c r="I5575" s="344" t="str">
        <f ca="1" t="shared" si="887"/>
        <v>生产部李权智报销福建鼎信6.4-6.12租电动车上下班--个人</v>
      </c>
      <c r="J5575" s="344" t="str">
        <f ca="1" t="shared" si="888"/>
        <v>项目成本</v>
      </c>
      <c r="K5575" s="345">
        <f ca="1" t="shared" si="889"/>
        <v>0</v>
      </c>
      <c r="L5575" s="345">
        <f ca="1" t="shared" si="890"/>
        <v>160</v>
      </c>
      <c r="M5575" s="345">
        <f ca="1" t="shared" si="891"/>
        <v>373032.939999999</v>
      </c>
      <c r="N5575" s="345">
        <f ca="1" t="shared" si="892"/>
        <v>0</v>
      </c>
    </row>
    <row r="5576" ht="14.25" hidden="1" spans="1:14">
      <c r="A5576" s="334">
        <f>档案!A5575</f>
        <v>0</v>
      </c>
      <c r="B5576" s="334">
        <f ca="1" t="shared" si="885"/>
        <v>1</v>
      </c>
      <c r="D5576" s="334">
        <f ca="1" t="shared" si="893"/>
        <v>31</v>
      </c>
      <c r="E5576" s="327">
        <f ca="1" t="shared" si="894"/>
        <v>380</v>
      </c>
      <c r="F5576" s="327" t="str">
        <f ca="1">VLOOKUP(D5576,档案!A:C,3,FALSE)</f>
        <v>湖北开明</v>
      </c>
      <c r="G5576" s="338" t="str">
        <f ca="1">VLOOKUP(D5576,档案!A:B,2,FALSE)</f>
        <v>中国银行鄂州分行0592794</v>
      </c>
      <c r="H5576" s="328">
        <f ca="1" t="shared" si="886"/>
        <v>45835</v>
      </c>
      <c r="I5576" s="344" t="str">
        <f ca="1" t="shared" si="887"/>
        <v>生产部李权智报销兆山诸暨工具转运货拉拉费用--个人</v>
      </c>
      <c r="J5576" s="344" t="str">
        <f ca="1" t="shared" si="888"/>
        <v>项目成本</v>
      </c>
      <c r="K5576" s="345">
        <f ca="1" t="shared" si="889"/>
        <v>0</v>
      </c>
      <c r="L5576" s="345">
        <f ca="1" t="shared" si="890"/>
        <v>936.6</v>
      </c>
      <c r="M5576" s="345">
        <f ca="1" t="shared" si="891"/>
        <v>372096.34</v>
      </c>
      <c r="N5576" s="345">
        <f ca="1" t="shared" si="892"/>
        <v>0</v>
      </c>
    </row>
    <row r="5577" ht="14.25" hidden="1" spans="1:14">
      <c r="A5577" s="334">
        <f>档案!A5576</f>
        <v>0</v>
      </c>
      <c r="B5577" s="334">
        <f ca="1" t="shared" si="885"/>
        <v>1</v>
      </c>
      <c r="D5577" s="334">
        <f ca="1" t="shared" si="893"/>
        <v>31</v>
      </c>
      <c r="E5577" s="327">
        <f ca="1" t="shared" si="894"/>
        <v>381</v>
      </c>
      <c r="F5577" s="327" t="str">
        <f ca="1">VLOOKUP(D5577,档案!A:C,3,FALSE)</f>
        <v>湖北开明</v>
      </c>
      <c r="G5577" s="338" t="str">
        <f ca="1">VLOOKUP(D5577,档案!A:B,2,FALSE)</f>
        <v>中国银行鄂州分行0592794</v>
      </c>
      <c r="H5577" s="328">
        <f ca="1" t="shared" si="886"/>
        <v>45835</v>
      </c>
      <c r="I5577" s="344" t="str">
        <f ca="1" t="shared" si="887"/>
        <v>生产部唐欣欣报销日照钢铁6.7王国志、胡彦振、张伟三人餐费--个人</v>
      </c>
      <c r="J5577" s="344" t="str">
        <f ca="1" t="shared" si="888"/>
        <v>项目成本</v>
      </c>
      <c r="K5577" s="345">
        <f ca="1" t="shared" si="889"/>
        <v>0</v>
      </c>
      <c r="L5577" s="345">
        <f ca="1" t="shared" si="890"/>
        <v>100</v>
      </c>
      <c r="M5577" s="345">
        <f ca="1" t="shared" si="891"/>
        <v>371996.34</v>
      </c>
      <c r="N5577" s="345">
        <f ca="1" t="shared" si="892"/>
        <v>0</v>
      </c>
    </row>
    <row r="5578" ht="14.25" hidden="1" spans="1:14">
      <c r="A5578" s="334">
        <f>档案!A5577</f>
        <v>0</v>
      </c>
      <c r="B5578" s="334">
        <f ca="1" t="shared" si="885"/>
        <v>1</v>
      </c>
      <c r="D5578" s="334">
        <f ca="1" t="shared" si="893"/>
        <v>31</v>
      </c>
      <c r="E5578" s="327">
        <f ca="1" t="shared" si="894"/>
        <v>382</v>
      </c>
      <c r="F5578" s="327" t="str">
        <f ca="1">VLOOKUP(D5578,档案!A:C,3,FALSE)</f>
        <v>湖北开明</v>
      </c>
      <c r="G5578" s="338" t="str">
        <f ca="1">VLOOKUP(D5578,档案!A:B,2,FALSE)</f>
        <v>中国银行鄂州分行0592794</v>
      </c>
      <c r="H5578" s="328">
        <f ca="1" t="shared" si="886"/>
        <v>45835</v>
      </c>
      <c r="I5578" s="344" t="str">
        <f ca="1" t="shared" si="887"/>
        <v>生产部马全花报销石灰车间除尘器更换项目混凝土浇筑4.28购买水泥1吨和沙子3方--个人</v>
      </c>
      <c r="J5578" s="344" t="str">
        <f ca="1" t="shared" si="888"/>
        <v>项目成本</v>
      </c>
      <c r="K5578" s="345">
        <f ca="1" t="shared" si="889"/>
        <v>0</v>
      </c>
      <c r="L5578" s="345">
        <f ca="1" t="shared" si="890"/>
        <v>830</v>
      </c>
      <c r="M5578" s="345">
        <f ca="1" t="shared" si="891"/>
        <v>371166.34</v>
      </c>
      <c r="N5578" s="345">
        <f ca="1" t="shared" si="892"/>
        <v>0</v>
      </c>
    </row>
    <row r="5579" ht="14.25" hidden="1" spans="1:14">
      <c r="A5579" s="334">
        <f>档案!A5578</f>
        <v>0</v>
      </c>
      <c r="B5579" s="334">
        <f ca="1" t="shared" si="885"/>
        <v>1</v>
      </c>
      <c r="D5579" s="334">
        <f ca="1" t="shared" si="893"/>
        <v>31</v>
      </c>
      <c r="E5579" s="327">
        <f ca="1" t="shared" si="894"/>
        <v>383</v>
      </c>
      <c r="F5579" s="327" t="str">
        <f ca="1">VLOOKUP(D5579,档案!A:C,3,FALSE)</f>
        <v>湖北开明</v>
      </c>
      <c r="G5579" s="338" t="str">
        <f ca="1">VLOOKUP(D5579,档案!A:B,2,FALSE)</f>
        <v>中国银行鄂州分行0592794</v>
      </c>
      <c r="H5579" s="328">
        <f ca="1" t="shared" si="886"/>
        <v>45835</v>
      </c>
      <c r="I5579" s="344" t="str">
        <f ca="1" t="shared" si="887"/>
        <v>生产部周稳报销青海发投6.19-6.24买菜--个人</v>
      </c>
      <c r="J5579" s="344" t="str">
        <f ca="1" t="shared" si="888"/>
        <v>项目成本</v>
      </c>
      <c r="K5579" s="345">
        <f ca="1" t="shared" si="889"/>
        <v>0</v>
      </c>
      <c r="L5579" s="345">
        <f ca="1" t="shared" si="890"/>
        <v>1061.7</v>
      </c>
      <c r="M5579" s="345">
        <f ca="1" t="shared" si="891"/>
        <v>370104.639999999</v>
      </c>
      <c r="N5579" s="345">
        <f ca="1" t="shared" si="892"/>
        <v>0</v>
      </c>
    </row>
    <row r="5580" ht="14.25" hidden="1" spans="1:14">
      <c r="A5580" s="334">
        <f>档案!A5579</f>
        <v>0</v>
      </c>
      <c r="B5580" s="334">
        <f ca="1" t="shared" si="885"/>
        <v>1</v>
      </c>
      <c r="D5580" s="334">
        <f ca="1" t="shared" si="893"/>
        <v>31</v>
      </c>
      <c r="E5580" s="327">
        <f ca="1" t="shared" si="894"/>
        <v>384</v>
      </c>
      <c r="F5580" s="327" t="str">
        <f ca="1">VLOOKUP(D5580,档案!A:C,3,FALSE)</f>
        <v>湖北开明</v>
      </c>
      <c r="G5580" s="338" t="str">
        <f ca="1">VLOOKUP(D5580,档案!A:B,2,FALSE)</f>
        <v>中国银行鄂州分行0592794</v>
      </c>
      <c r="H5580" s="328">
        <f ca="1" t="shared" si="886"/>
        <v>45835</v>
      </c>
      <c r="I5580" s="344" t="str">
        <f ca="1" t="shared" si="887"/>
        <v>生产部李晶用款张炳文等三人工资+补贴合计10430元（预支500生活费给张炳文，500元直接支付给李晶；剩余9930支付给张炳如）--个人</v>
      </c>
      <c r="J5580" s="344" t="str">
        <f ca="1" t="shared" si="888"/>
        <v>项目成本</v>
      </c>
      <c r="K5580" s="345">
        <f ca="1" t="shared" si="889"/>
        <v>0</v>
      </c>
      <c r="L5580" s="345">
        <f ca="1" t="shared" si="890"/>
        <v>10430</v>
      </c>
      <c r="M5580" s="345">
        <f ca="1" t="shared" si="891"/>
        <v>359674.639999999</v>
      </c>
      <c r="N5580" s="345">
        <f ca="1" t="shared" si="892"/>
        <v>0</v>
      </c>
    </row>
    <row r="5581" ht="14.25" hidden="1" spans="1:14">
      <c r="A5581" s="334">
        <f>档案!A5580</f>
        <v>0</v>
      </c>
      <c r="B5581" s="334">
        <f ca="1" t="shared" si="885"/>
        <v>1</v>
      </c>
      <c r="D5581" s="334">
        <f ca="1" t="shared" si="893"/>
        <v>31</v>
      </c>
      <c r="E5581" s="327">
        <f ca="1" t="shared" si="894"/>
        <v>385</v>
      </c>
      <c r="F5581" s="327" t="str">
        <f ca="1">VLOOKUP(D5581,档案!A:C,3,FALSE)</f>
        <v>湖北开明</v>
      </c>
      <c r="G5581" s="338" t="str">
        <f ca="1">VLOOKUP(D5581,档案!A:B,2,FALSE)</f>
        <v>中国银行鄂州分行0592794</v>
      </c>
      <c r="H5581" s="328">
        <f ca="1" t="shared" si="886"/>
        <v>45835</v>
      </c>
      <c r="I5581" s="344" t="str">
        <f ca="1" t="shared" si="887"/>
        <v>生产部饶凯报销江西赣锋锂业6.26交通费--个人</v>
      </c>
      <c r="J5581" s="344" t="str">
        <f ca="1" t="shared" si="888"/>
        <v>项目成本</v>
      </c>
      <c r="K5581" s="345">
        <f ca="1" t="shared" si="889"/>
        <v>0</v>
      </c>
      <c r="L5581" s="345">
        <f ca="1" t="shared" si="890"/>
        <v>27</v>
      </c>
      <c r="M5581" s="345">
        <f ca="1" t="shared" si="891"/>
        <v>359647.639999999</v>
      </c>
      <c r="N5581" s="345">
        <f ca="1" t="shared" si="892"/>
        <v>0</v>
      </c>
    </row>
    <row r="5582" ht="14.25" hidden="1" spans="1:14">
      <c r="A5582" s="334">
        <f>档案!A5581</f>
        <v>0</v>
      </c>
      <c r="B5582" s="334">
        <f ca="1" t="shared" si="885"/>
        <v>1</v>
      </c>
      <c r="D5582" s="334">
        <f ca="1" t="shared" si="893"/>
        <v>31</v>
      </c>
      <c r="E5582" s="327">
        <f ca="1" t="shared" si="894"/>
        <v>386</v>
      </c>
      <c r="F5582" s="327" t="str">
        <f ca="1">VLOOKUP(D5582,档案!A:C,3,FALSE)</f>
        <v>湖北开明</v>
      </c>
      <c r="G5582" s="338" t="str">
        <f ca="1">VLOOKUP(D5582,档案!A:B,2,FALSE)</f>
        <v>中国银行鄂州分行0592794</v>
      </c>
      <c r="H5582" s="328">
        <f ca="1" t="shared" si="886"/>
        <v>45835</v>
      </c>
      <c r="I5582" s="344" t="str">
        <f ca="1" t="shared" si="887"/>
        <v>生产部闵洋用款内蒙古宜化5.23-6.22外协吕海涛，郭保锋，吕建伟工资，5.13-6.13苗文温，王红卫工资--个人</v>
      </c>
      <c r="J5582" s="344" t="str">
        <f ca="1" t="shared" si="888"/>
        <v>项目成本</v>
      </c>
      <c r="K5582" s="345">
        <f ca="1" t="shared" si="889"/>
        <v>0</v>
      </c>
      <c r="L5582" s="345">
        <f ca="1" t="shared" si="890"/>
        <v>58218.75</v>
      </c>
      <c r="M5582" s="345">
        <f ca="1" t="shared" si="891"/>
        <v>301428.889999999</v>
      </c>
      <c r="N5582" s="345">
        <f ca="1" t="shared" si="892"/>
        <v>0</v>
      </c>
    </row>
    <row r="5583" ht="14.25" hidden="1" spans="1:14">
      <c r="A5583" s="334">
        <f>档案!A5582</f>
        <v>0</v>
      </c>
      <c r="B5583" s="334">
        <f ca="1" t="shared" si="885"/>
        <v>1</v>
      </c>
      <c r="D5583" s="334">
        <f ca="1" t="shared" si="893"/>
        <v>31</v>
      </c>
      <c r="E5583" s="327">
        <f ca="1" t="shared" si="894"/>
        <v>387</v>
      </c>
      <c r="F5583" s="327" t="str">
        <f ca="1">VLOOKUP(D5583,档案!A:C,3,FALSE)</f>
        <v>湖北开明</v>
      </c>
      <c r="G5583" s="338" t="str">
        <f ca="1">VLOOKUP(D5583,档案!A:B,2,FALSE)</f>
        <v>中国银行鄂州分行0592794</v>
      </c>
      <c r="H5583" s="328">
        <f ca="1" t="shared" si="886"/>
        <v>45835</v>
      </c>
      <c r="I5583" s="344" t="str">
        <f ca="1" t="shared" si="887"/>
        <v>财务部汪余欢用款6.18-6.23大修项目零星采购 (总金额25458折后25300，原价格为1%普票，结算开13%专票补10%税金2810，请款总额为28100) 付德令哈埃克森商贸有限公司--公司</v>
      </c>
      <c r="J5583" s="344" t="str">
        <f ca="1" t="shared" si="888"/>
        <v>项目成本</v>
      </c>
      <c r="K5583" s="345">
        <f ca="1" t="shared" si="889"/>
        <v>0</v>
      </c>
      <c r="L5583" s="345">
        <f ca="1" t="shared" si="890"/>
        <v>28100</v>
      </c>
      <c r="M5583" s="345">
        <f ca="1" t="shared" si="891"/>
        <v>273328.889999999</v>
      </c>
      <c r="N5583" s="345">
        <f ca="1" t="shared" si="892"/>
        <v>0</v>
      </c>
    </row>
    <row r="5584" ht="14.25" hidden="1" spans="1:14">
      <c r="A5584" s="334">
        <f>档案!A5583</f>
        <v>0</v>
      </c>
      <c r="B5584" s="334">
        <f ca="1" t="shared" si="885"/>
        <v>1</v>
      </c>
      <c r="D5584" s="334">
        <f ca="1" t="shared" si="893"/>
        <v>31</v>
      </c>
      <c r="E5584" s="327">
        <f ca="1" t="shared" si="894"/>
        <v>388</v>
      </c>
      <c r="F5584" s="327" t="str">
        <f ca="1">VLOOKUP(D5584,档案!A:C,3,FALSE)</f>
        <v>湖北开明</v>
      </c>
      <c r="G5584" s="338" t="str">
        <f ca="1">VLOOKUP(D5584,档案!A:B,2,FALSE)</f>
        <v>中国银行鄂州分行0592794</v>
      </c>
      <c r="H5584" s="328">
        <f ca="1" t="shared" si="886"/>
        <v>45835</v>
      </c>
      <c r="I5584" s="344" t="str">
        <f ca="1" t="shared" si="887"/>
        <v>生产部张月用款青海发投6.19-6.27倪双喜1852.5元、王永义1852.5元外协工资--个人</v>
      </c>
      <c r="J5584" s="344" t="str">
        <f ca="1" t="shared" si="888"/>
        <v>项目成本</v>
      </c>
      <c r="K5584" s="345">
        <f ca="1" t="shared" si="889"/>
        <v>0</v>
      </c>
      <c r="L5584" s="345">
        <f ca="1" t="shared" si="890"/>
        <v>3705</v>
      </c>
      <c r="M5584" s="345">
        <f ca="1" t="shared" si="891"/>
        <v>269623.889999999</v>
      </c>
      <c r="N5584" s="345">
        <f ca="1" t="shared" si="892"/>
        <v>0</v>
      </c>
    </row>
    <row r="5585" ht="14.25" hidden="1" spans="1:14">
      <c r="A5585" s="334">
        <f>档案!A5584</f>
        <v>0</v>
      </c>
      <c r="B5585" s="334">
        <f ca="1" t="shared" si="885"/>
        <v>1</v>
      </c>
      <c r="D5585" s="334">
        <f ca="1" t="shared" si="893"/>
        <v>31</v>
      </c>
      <c r="E5585" s="327">
        <f ca="1" t="shared" si="894"/>
        <v>389</v>
      </c>
      <c r="F5585" s="327" t="str">
        <f ca="1">VLOOKUP(D5585,档案!A:C,3,FALSE)</f>
        <v>湖北开明</v>
      </c>
      <c r="G5585" s="338" t="str">
        <f ca="1">VLOOKUP(D5585,档案!A:B,2,FALSE)</f>
        <v>中国银行鄂州分行0592794</v>
      </c>
      <c r="H5585" s="328">
        <f ca="1" t="shared" si="886"/>
        <v>45835</v>
      </c>
      <c r="I5585" s="344" t="str">
        <f ca="1" t="shared" si="887"/>
        <v>生产部李晶用款日照钢铁气体押金付日照市岚山华泰氧气有限公司--公司</v>
      </c>
      <c r="J5585" s="344" t="str">
        <f ca="1" t="shared" si="888"/>
        <v>项目成本</v>
      </c>
      <c r="K5585" s="345">
        <f ca="1" t="shared" si="889"/>
        <v>0</v>
      </c>
      <c r="L5585" s="345">
        <f ca="1" t="shared" si="890"/>
        <v>8000</v>
      </c>
      <c r="M5585" s="345">
        <f ca="1" t="shared" si="891"/>
        <v>261623.889999999</v>
      </c>
      <c r="N5585" s="345">
        <f ca="1" t="shared" si="892"/>
        <v>0</v>
      </c>
    </row>
    <row r="5586" ht="14.25" hidden="1" spans="1:14">
      <c r="A5586" s="334">
        <f>档案!A5585</f>
        <v>0</v>
      </c>
      <c r="B5586" s="334">
        <f ca="1" t="shared" si="885"/>
        <v>1</v>
      </c>
      <c r="D5586" s="334">
        <f ca="1" t="shared" si="893"/>
        <v>31</v>
      </c>
      <c r="E5586" s="327">
        <f ca="1" t="shared" si="894"/>
        <v>390</v>
      </c>
      <c r="F5586" s="327" t="str">
        <f ca="1">VLOOKUP(D5586,档案!A:C,3,FALSE)</f>
        <v>湖北开明</v>
      </c>
      <c r="G5586" s="338" t="str">
        <f ca="1">VLOOKUP(D5586,档案!A:B,2,FALSE)</f>
        <v>中国银行鄂州分行0592794</v>
      </c>
      <c r="H5586" s="328">
        <f ca="1" t="shared" si="886"/>
        <v>45835</v>
      </c>
      <c r="I5586" s="344" t="str">
        <f ca="1" t="shared" si="887"/>
        <v>生产部李晶报销江西晶昊6.21外协王大军去樟树晶昊项目车费386.5/江西晶昊盐6.21外协3人交通费136.5/四川峨胜外协三人和程时勇6.15-6.19住宿费470/四川峨胜采购耐磨焊丝482/日照钢铁零星采购材料576/江西赣锋锂业6.12李松柏，谷有强，梁爱军差旅费789/日照钢铁购买仓库货架924</v>
      </c>
      <c r="J5586" s="344" t="str">
        <f ca="1" t="shared" si="888"/>
        <v>项目成本</v>
      </c>
      <c r="K5586" s="345">
        <f ca="1" t="shared" si="889"/>
        <v>0</v>
      </c>
      <c r="L5586" s="345">
        <f ca="1" t="shared" si="890"/>
        <v>3764</v>
      </c>
      <c r="M5586" s="345">
        <f ca="1" t="shared" si="891"/>
        <v>257859.889999999</v>
      </c>
      <c r="N5586" s="345">
        <f ca="1" t="shared" si="892"/>
        <v>0</v>
      </c>
    </row>
    <row r="5587" ht="14.25" hidden="1" spans="1:14">
      <c r="A5587" s="334">
        <f>档案!A5586</f>
        <v>0</v>
      </c>
      <c r="B5587" s="334">
        <f ca="1" t="shared" si="885"/>
        <v>1</v>
      </c>
      <c r="D5587" s="334">
        <f ca="1" t="shared" si="893"/>
        <v>31</v>
      </c>
      <c r="E5587" s="327">
        <f ca="1" t="shared" si="894"/>
        <v>391</v>
      </c>
      <c r="F5587" s="327" t="str">
        <f ca="1">VLOOKUP(D5587,档案!A:C,3,FALSE)</f>
        <v>湖北开明</v>
      </c>
      <c r="G5587" s="338" t="str">
        <f ca="1">VLOOKUP(D5587,档案!A:B,2,FALSE)</f>
        <v>中国银行鄂州分行0592794</v>
      </c>
      <c r="H5587" s="328">
        <f ca="1" t="shared" si="886"/>
        <v>45835</v>
      </c>
      <c r="I5587" s="344" t="str">
        <f ca="1" t="shared" si="887"/>
        <v>生产部王国志报销江西晶昊6月22日交通费32.5/江西赣锋锂业6月20日交通费377.5/江西赣锋锂业外协三个人6.13-20日住宿费，6.14-6.21电动车租赁费570/江西晶昊500元住房押金，1800租用三台电动车押金。购买口罩，霍香正气水费用。合计2349元/江西晶昊6月18日 交通费619/江西晶昊新增人员购买安全帽30/江西晶昊盐业入场题目打印费30/江西赣锋锂业6.13采购安全帽及劳保手套54/6.18去西安考流动式吊车证交通费75/江西赣锋锂业6月12日交通费696/江西晶昊新余赣锋锂业发往樟树晶昊盐业等离子一套、割枪带一套114</v>
      </c>
      <c r="J5587" s="344" t="str">
        <f ca="1" t="shared" si="888"/>
        <v>项目成本</v>
      </c>
      <c r="K5587" s="345">
        <f ca="1" t="shared" si="889"/>
        <v>0</v>
      </c>
      <c r="L5587" s="345">
        <f ca="1" t="shared" si="890"/>
        <v>4947</v>
      </c>
      <c r="M5587" s="345">
        <f ca="1" t="shared" si="891"/>
        <v>252912.889999999</v>
      </c>
      <c r="N5587" s="345">
        <f ca="1" t="shared" si="892"/>
        <v>0</v>
      </c>
    </row>
    <row r="5588" ht="14.25" hidden="1" spans="1:14">
      <c r="A5588" s="334">
        <f>档案!A5587</f>
        <v>0</v>
      </c>
      <c r="B5588" s="334">
        <f ca="1" t="shared" si="885"/>
        <v>1</v>
      </c>
      <c r="D5588" s="334">
        <f ca="1" t="shared" si="893"/>
        <v>31</v>
      </c>
      <c r="E5588" s="327">
        <f ca="1" t="shared" si="894"/>
        <v>392</v>
      </c>
      <c r="F5588" s="327" t="str">
        <f ca="1">VLOOKUP(D5588,档案!A:C,3,FALSE)</f>
        <v>湖北开明</v>
      </c>
      <c r="G5588" s="338" t="str">
        <f ca="1">VLOOKUP(D5588,档案!A:B,2,FALSE)</f>
        <v>中国银行鄂州分行0592794</v>
      </c>
      <c r="H5588" s="328">
        <f ca="1" t="shared" si="886"/>
        <v>45835</v>
      </c>
      <c r="I5588" s="344" t="str">
        <f ca="1" t="shared" si="887"/>
        <v>手续费</v>
      </c>
      <c r="J5588" s="344" t="str">
        <f ca="1" t="shared" si="888"/>
        <v>付日常费用</v>
      </c>
      <c r="K5588" s="345">
        <f ca="1" t="shared" si="889"/>
        <v>0</v>
      </c>
      <c r="L5588" s="345">
        <f ca="1" t="shared" si="890"/>
        <v>9</v>
      </c>
      <c r="M5588" s="345">
        <f ca="1" t="shared" si="891"/>
        <v>252903.889999999</v>
      </c>
      <c r="N5588" s="345">
        <f ca="1" t="shared" si="892"/>
        <v>0</v>
      </c>
    </row>
    <row r="5589" ht="14.25" hidden="1" spans="1:14">
      <c r="A5589" s="334">
        <f>档案!A5588</f>
        <v>0</v>
      </c>
      <c r="B5589" s="334">
        <f ca="1" t="shared" si="885"/>
        <v>1</v>
      </c>
      <c r="D5589" s="334">
        <f ca="1" t="shared" si="893"/>
        <v>31</v>
      </c>
      <c r="E5589" s="327">
        <f ca="1" t="shared" si="894"/>
        <v>393</v>
      </c>
      <c r="F5589" s="327" t="str">
        <f ca="1">VLOOKUP(D5589,档案!A:C,3,FALSE)</f>
        <v>湖北开明</v>
      </c>
      <c r="G5589" s="338" t="str">
        <f ca="1">VLOOKUP(D5589,档案!A:B,2,FALSE)</f>
        <v>中国银行鄂州分行0592794</v>
      </c>
      <c r="H5589" s="328">
        <f ca="1" t="shared" si="886"/>
        <v>45835</v>
      </c>
      <c r="I5589" s="344" t="str">
        <f ca="1" t="shared" si="887"/>
        <v>手续费</v>
      </c>
      <c r="J5589" s="344" t="str">
        <f ca="1" t="shared" si="888"/>
        <v>付日常费用</v>
      </c>
      <c r="K5589" s="345">
        <f ca="1" t="shared" si="889"/>
        <v>0</v>
      </c>
      <c r="L5589" s="345">
        <f ca="1" t="shared" si="890"/>
        <v>9</v>
      </c>
      <c r="M5589" s="345">
        <f ca="1" t="shared" si="891"/>
        <v>252894.889999999</v>
      </c>
      <c r="N5589" s="345">
        <f ca="1" t="shared" si="892"/>
        <v>0</v>
      </c>
    </row>
    <row r="5590" ht="14.25" hidden="1" spans="1:14">
      <c r="A5590" s="334">
        <f>档案!A5589</f>
        <v>0</v>
      </c>
      <c r="B5590" s="334">
        <f ca="1" t="shared" si="885"/>
        <v>1</v>
      </c>
      <c r="D5590" s="334">
        <f ca="1" t="shared" si="893"/>
        <v>31</v>
      </c>
      <c r="E5590" s="327">
        <f ca="1" t="shared" si="894"/>
        <v>394</v>
      </c>
      <c r="F5590" s="327" t="str">
        <f ca="1">VLOOKUP(D5590,档案!A:C,3,FALSE)</f>
        <v>湖北开明</v>
      </c>
      <c r="G5590" s="338" t="str">
        <f ca="1">VLOOKUP(D5590,档案!A:B,2,FALSE)</f>
        <v>中国银行鄂州分行0592794</v>
      </c>
      <c r="H5590" s="328">
        <f ca="1" t="shared" si="886"/>
        <v>45835</v>
      </c>
      <c r="I5590" s="344" t="str">
        <f ca="1" t="shared" si="887"/>
        <v>手续费</v>
      </c>
      <c r="J5590" s="344" t="str">
        <f ca="1" t="shared" si="888"/>
        <v>付日常费用</v>
      </c>
      <c r="K5590" s="345">
        <f ca="1" t="shared" si="889"/>
        <v>0</v>
      </c>
      <c r="L5590" s="345">
        <f ca="1" t="shared" si="890"/>
        <v>9</v>
      </c>
      <c r="M5590" s="345">
        <f ca="1" t="shared" si="891"/>
        <v>252885.889999999</v>
      </c>
      <c r="N5590" s="345">
        <f ca="1" t="shared" si="892"/>
        <v>0</v>
      </c>
    </row>
    <row r="5591" ht="14.25" hidden="1" spans="1:14">
      <c r="A5591" s="334">
        <f>档案!A5590</f>
        <v>0</v>
      </c>
      <c r="B5591" s="334">
        <f ca="1" t="shared" si="885"/>
        <v>1</v>
      </c>
      <c r="D5591" s="334">
        <f ca="1" t="shared" si="893"/>
        <v>31</v>
      </c>
      <c r="E5591" s="327">
        <f ca="1" t="shared" si="894"/>
        <v>395</v>
      </c>
      <c r="F5591" s="327" t="str">
        <f ca="1">VLOOKUP(D5591,档案!A:C,3,FALSE)</f>
        <v>湖北开明</v>
      </c>
      <c r="G5591" s="338" t="str">
        <f ca="1">VLOOKUP(D5591,档案!A:B,2,FALSE)</f>
        <v>中国银行鄂州分行0592794</v>
      </c>
      <c r="H5591" s="328">
        <f ca="1" t="shared" si="886"/>
        <v>45835</v>
      </c>
      <c r="I5591" s="344" t="str">
        <f ca="1" t="shared" si="887"/>
        <v>手续费</v>
      </c>
      <c r="J5591" s="344" t="str">
        <f ca="1" t="shared" si="888"/>
        <v>付日常费用</v>
      </c>
      <c r="K5591" s="345">
        <f ca="1" t="shared" si="889"/>
        <v>0</v>
      </c>
      <c r="L5591" s="345">
        <f ca="1" t="shared" si="890"/>
        <v>9</v>
      </c>
      <c r="M5591" s="345">
        <f ca="1" t="shared" si="891"/>
        <v>252876.889999999</v>
      </c>
      <c r="N5591" s="345">
        <f ca="1" t="shared" si="892"/>
        <v>0</v>
      </c>
    </row>
    <row r="5592" ht="14.25" hidden="1" spans="1:14">
      <c r="A5592" s="334">
        <f>档案!A5591</f>
        <v>0</v>
      </c>
      <c r="B5592" s="334">
        <f ca="1" t="shared" si="885"/>
        <v>1</v>
      </c>
      <c r="D5592" s="334">
        <f ca="1" t="shared" si="893"/>
        <v>31</v>
      </c>
      <c r="E5592" s="327">
        <f ca="1" t="shared" si="894"/>
        <v>396</v>
      </c>
      <c r="F5592" s="327" t="str">
        <f ca="1">VLOOKUP(D5592,档案!A:C,3,FALSE)</f>
        <v>湖北开明</v>
      </c>
      <c r="G5592" s="338" t="str">
        <f ca="1">VLOOKUP(D5592,档案!A:B,2,FALSE)</f>
        <v>中国银行鄂州分行0592794</v>
      </c>
      <c r="H5592" s="328">
        <f ca="1" t="shared" si="886"/>
        <v>45835</v>
      </c>
      <c r="I5592" s="344" t="str">
        <f ca="1" t="shared" si="887"/>
        <v>手续费</v>
      </c>
      <c r="J5592" s="344" t="str">
        <f ca="1" t="shared" si="888"/>
        <v>付日常费用</v>
      </c>
      <c r="K5592" s="345">
        <f ca="1" t="shared" si="889"/>
        <v>0</v>
      </c>
      <c r="L5592" s="345">
        <f ca="1" t="shared" si="890"/>
        <v>9</v>
      </c>
      <c r="M5592" s="345">
        <f ca="1" t="shared" si="891"/>
        <v>252867.889999999</v>
      </c>
      <c r="N5592" s="345">
        <f ca="1" t="shared" si="892"/>
        <v>0</v>
      </c>
    </row>
    <row r="5593" ht="14.25" hidden="1" spans="1:14">
      <c r="A5593" s="334">
        <f>档案!A5592</f>
        <v>0</v>
      </c>
      <c r="B5593" s="334">
        <f ca="1" t="shared" si="885"/>
        <v>1</v>
      </c>
      <c r="D5593" s="334">
        <f ca="1" t="shared" si="893"/>
        <v>31</v>
      </c>
      <c r="E5593" s="327">
        <f ca="1" t="shared" si="894"/>
        <v>397</v>
      </c>
      <c r="F5593" s="327" t="str">
        <f ca="1">VLOOKUP(D5593,档案!A:C,3,FALSE)</f>
        <v>湖北开明</v>
      </c>
      <c r="G5593" s="338" t="str">
        <f ca="1">VLOOKUP(D5593,档案!A:B,2,FALSE)</f>
        <v>中国银行鄂州分行0592794</v>
      </c>
      <c r="H5593" s="328">
        <f ca="1" t="shared" si="886"/>
        <v>45835</v>
      </c>
      <c r="I5593" s="344" t="str">
        <f ca="1" t="shared" si="887"/>
        <v>手续费</v>
      </c>
      <c r="J5593" s="344" t="str">
        <f ca="1" t="shared" si="888"/>
        <v>付日常费用</v>
      </c>
      <c r="K5593" s="345">
        <f ca="1" t="shared" si="889"/>
        <v>0</v>
      </c>
      <c r="L5593" s="345">
        <f ca="1" t="shared" si="890"/>
        <v>4.5</v>
      </c>
      <c r="M5593" s="345">
        <f ca="1" t="shared" si="891"/>
        <v>252863.389999999</v>
      </c>
      <c r="N5593" s="345">
        <f ca="1" t="shared" si="892"/>
        <v>0</v>
      </c>
    </row>
    <row r="5594" ht="14.25" hidden="1" spans="1:14">
      <c r="A5594" s="334">
        <f>档案!A5593</f>
        <v>0</v>
      </c>
      <c r="B5594" s="334">
        <f ca="1" t="shared" si="885"/>
        <v>1</v>
      </c>
      <c r="D5594" s="334">
        <f ca="1" t="shared" si="893"/>
        <v>31</v>
      </c>
      <c r="E5594" s="327">
        <f ca="1" t="shared" si="894"/>
        <v>398</v>
      </c>
      <c r="F5594" s="327" t="str">
        <f ca="1">VLOOKUP(D5594,档案!A:C,3,FALSE)</f>
        <v>湖北开明</v>
      </c>
      <c r="G5594" s="338" t="str">
        <f ca="1">VLOOKUP(D5594,档案!A:B,2,FALSE)</f>
        <v>中国银行鄂州分行0592794</v>
      </c>
      <c r="H5594" s="328">
        <f ca="1" t="shared" si="886"/>
        <v>45835</v>
      </c>
      <c r="I5594" s="344" t="str">
        <f ca="1" t="shared" si="887"/>
        <v>手续费</v>
      </c>
      <c r="J5594" s="344" t="str">
        <f ca="1" t="shared" si="888"/>
        <v>付日常费用</v>
      </c>
      <c r="K5594" s="345">
        <f ca="1" t="shared" si="889"/>
        <v>0</v>
      </c>
      <c r="L5594" s="345">
        <f ca="1" t="shared" si="890"/>
        <v>4.5</v>
      </c>
      <c r="M5594" s="345">
        <f ca="1" t="shared" si="891"/>
        <v>252858.889999999</v>
      </c>
      <c r="N5594" s="345">
        <f ca="1" t="shared" si="892"/>
        <v>0</v>
      </c>
    </row>
    <row r="5595" ht="14.25" hidden="1" spans="1:14">
      <c r="A5595" s="334">
        <f>档案!A5594</f>
        <v>0</v>
      </c>
      <c r="B5595" s="334">
        <f ca="1" t="shared" si="885"/>
        <v>1</v>
      </c>
      <c r="D5595" s="334">
        <f ca="1" t="shared" si="893"/>
        <v>31</v>
      </c>
      <c r="E5595" s="327">
        <f ca="1" t="shared" si="894"/>
        <v>399</v>
      </c>
      <c r="F5595" s="327" t="str">
        <f ca="1">VLOOKUP(D5595,档案!A:C,3,FALSE)</f>
        <v>湖北开明</v>
      </c>
      <c r="G5595" s="338" t="str">
        <f ca="1">VLOOKUP(D5595,档案!A:B,2,FALSE)</f>
        <v>中国银行鄂州分行0592794</v>
      </c>
      <c r="H5595" s="328">
        <f ca="1" t="shared" si="886"/>
        <v>45835</v>
      </c>
      <c r="I5595" s="344" t="str">
        <f ca="1" t="shared" si="887"/>
        <v>手续费</v>
      </c>
      <c r="J5595" s="344" t="str">
        <f ca="1" t="shared" si="888"/>
        <v>付日常费用</v>
      </c>
      <c r="K5595" s="345">
        <f ca="1" t="shared" si="889"/>
        <v>0</v>
      </c>
      <c r="L5595" s="345">
        <f ca="1" t="shared" si="890"/>
        <v>4.5</v>
      </c>
      <c r="M5595" s="345">
        <f ca="1" t="shared" si="891"/>
        <v>252854.389999999</v>
      </c>
      <c r="N5595" s="345">
        <f ca="1" t="shared" si="892"/>
        <v>0</v>
      </c>
    </row>
    <row r="5596" ht="14.25" hidden="1" spans="1:14">
      <c r="A5596" s="334">
        <f>档案!A5595</f>
        <v>0</v>
      </c>
      <c r="B5596" s="334">
        <f ca="1" t="shared" si="885"/>
        <v>1</v>
      </c>
      <c r="D5596" s="334">
        <f ca="1" t="shared" si="893"/>
        <v>31</v>
      </c>
      <c r="E5596" s="327">
        <f ca="1" t="shared" si="894"/>
        <v>400</v>
      </c>
      <c r="F5596" s="327" t="str">
        <f ca="1">VLOOKUP(D5596,档案!A:C,3,FALSE)</f>
        <v>湖北开明</v>
      </c>
      <c r="G5596" s="338" t="str">
        <f ca="1">VLOOKUP(D5596,档案!A:B,2,FALSE)</f>
        <v>中国银行鄂州分行0592794</v>
      </c>
      <c r="H5596" s="328">
        <f ca="1" t="shared" si="886"/>
        <v>45835</v>
      </c>
      <c r="I5596" s="344" t="str">
        <f ca="1" t="shared" si="887"/>
        <v>手续费</v>
      </c>
      <c r="J5596" s="344" t="str">
        <f ca="1" t="shared" si="888"/>
        <v>付日常费用</v>
      </c>
      <c r="K5596" s="345">
        <f ca="1" t="shared" si="889"/>
        <v>0</v>
      </c>
      <c r="L5596" s="345">
        <f ca="1" t="shared" si="890"/>
        <v>4.5</v>
      </c>
      <c r="M5596" s="345">
        <f ca="1" t="shared" si="891"/>
        <v>252849.889999999</v>
      </c>
      <c r="N5596" s="345">
        <f ca="1" t="shared" si="892"/>
        <v>0</v>
      </c>
    </row>
    <row r="5597" ht="14.25" hidden="1" spans="1:14">
      <c r="A5597" s="334">
        <f>档案!A5596</f>
        <v>0</v>
      </c>
      <c r="B5597" s="334">
        <f ca="1" t="shared" si="885"/>
        <v>1</v>
      </c>
      <c r="D5597" s="334">
        <f ca="1" t="shared" si="893"/>
        <v>31</v>
      </c>
      <c r="E5597" s="327">
        <f ca="1" t="shared" si="894"/>
        <v>401</v>
      </c>
      <c r="F5597" s="327" t="str">
        <f ca="1">VLOOKUP(D5597,档案!A:C,3,FALSE)</f>
        <v>湖北开明</v>
      </c>
      <c r="G5597" s="338" t="str">
        <f ca="1">VLOOKUP(D5597,档案!A:B,2,FALSE)</f>
        <v>中国银行鄂州分行0592794</v>
      </c>
      <c r="H5597" s="328">
        <f ca="1" t="shared" si="886"/>
        <v>45835</v>
      </c>
      <c r="I5597" s="344" t="str">
        <f ca="1" t="shared" si="887"/>
        <v>手续费</v>
      </c>
      <c r="J5597" s="344" t="str">
        <f ca="1" t="shared" si="888"/>
        <v>付日常费用</v>
      </c>
      <c r="K5597" s="345">
        <f ca="1" t="shared" si="889"/>
        <v>0</v>
      </c>
      <c r="L5597" s="345">
        <f ca="1" t="shared" si="890"/>
        <v>4.5</v>
      </c>
      <c r="M5597" s="345">
        <f ca="1" t="shared" si="891"/>
        <v>252845.389999999</v>
      </c>
      <c r="N5597" s="345">
        <f ca="1" t="shared" si="892"/>
        <v>0</v>
      </c>
    </row>
    <row r="5598" ht="14.25" hidden="1" spans="1:14">
      <c r="A5598" s="334">
        <f>档案!A5597</f>
        <v>0</v>
      </c>
      <c r="B5598" s="334">
        <f ca="1" t="shared" si="885"/>
        <v>1</v>
      </c>
      <c r="D5598" s="334">
        <f ca="1" t="shared" si="893"/>
        <v>31</v>
      </c>
      <c r="E5598" s="327">
        <f ca="1" t="shared" si="894"/>
        <v>402</v>
      </c>
      <c r="F5598" s="327" t="str">
        <f ca="1">VLOOKUP(D5598,档案!A:C,3,FALSE)</f>
        <v>湖北开明</v>
      </c>
      <c r="G5598" s="338" t="str">
        <f ca="1">VLOOKUP(D5598,档案!A:B,2,FALSE)</f>
        <v>中国银行鄂州分行0592794</v>
      </c>
      <c r="H5598" s="328">
        <f ca="1" t="shared" si="886"/>
        <v>45835</v>
      </c>
      <c r="I5598" s="344" t="str">
        <f ca="1" t="shared" si="887"/>
        <v>手续费</v>
      </c>
      <c r="J5598" s="344" t="str">
        <f ca="1" t="shared" si="888"/>
        <v>付日常费用</v>
      </c>
      <c r="K5598" s="345">
        <f ca="1" t="shared" si="889"/>
        <v>0</v>
      </c>
      <c r="L5598" s="345">
        <f ca="1" t="shared" si="890"/>
        <v>4.5</v>
      </c>
      <c r="M5598" s="345">
        <f ca="1" t="shared" si="891"/>
        <v>252840.889999999</v>
      </c>
      <c r="N5598" s="345">
        <f ca="1" t="shared" si="892"/>
        <v>0</v>
      </c>
    </row>
    <row r="5599" ht="14.25" hidden="1" spans="1:14">
      <c r="A5599" s="334">
        <f>档案!A5598</f>
        <v>0</v>
      </c>
      <c r="B5599" s="334">
        <f ca="1" t="shared" si="885"/>
        <v>1</v>
      </c>
      <c r="D5599" s="334">
        <f ca="1" t="shared" si="893"/>
        <v>31</v>
      </c>
      <c r="E5599" s="327">
        <f ca="1" t="shared" si="894"/>
        <v>403</v>
      </c>
      <c r="F5599" s="327" t="str">
        <f ca="1">VLOOKUP(D5599,档案!A:C,3,FALSE)</f>
        <v>湖北开明</v>
      </c>
      <c r="G5599" s="338" t="str">
        <f ca="1">VLOOKUP(D5599,档案!A:B,2,FALSE)</f>
        <v>中国银行鄂州分行0592794</v>
      </c>
      <c r="H5599" s="328">
        <f ca="1" t="shared" si="886"/>
        <v>45835</v>
      </c>
      <c r="I5599" s="344" t="str">
        <f ca="1" t="shared" si="887"/>
        <v>手续费</v>
      </c>
      <c r="J5599" s="344" t="str">
        <f ca="1" t="shared" si="888"/>
        <v>付日常费用</v>
      </c>
      <c r="K5599" s="345">
        <f ca="1" t="shared" si="889"/>
        <v>0</v>
      </c>
      <c r="L5599" s="345">
        <f ca="1" t="shared" si="890"/>
        <v>4.5</v>
      </c>
      <c r="M5599" s="345">
        <f ca="1" t="shared" si="891"/>
        <v>252836.389999999</v>
      </c>
      <c r="N5599" s="345">
        <f ca="1" t="shared" si="892"/>
        <v>0</v>
      </c>
    </row>
    <row r="5600" ht="14.25" hidden="1" spans="1:14">
      <c r="A5600" s="334">
        <f>档案!A5599</f>
        <v>0</v>
      </c>
      <c r="B5600" s="334">
        <f ca="1" t="shared" si="885"/>
        <v>1</v>
      </c>
      <c r="D5600" s="334">
        <f ca="1" t="shared" si="893"/>
        <v>31</v>
      </c>
      <c r="E5600" s="327">
        <f ca="1" t="shared" si="894"/>
        <v>404</v>
      </c>
      <c r="F5600" s="327" t="str">
        <f ca="1">VLOOKUP(D5600,档案!A:C,3,FALSE)</f>
        <v>湖北开明</v>
      </c>
      <c r="G5600" s="338" t="str">
        <f ca="1">VLOOKUP(D5600,档案!A:B,2,FALSE)</f>
        <v>中国银行鄂州分行0592794</v>
      </c>
      <c r="H5600" s="328">
        <f ca="1" t="shared" si="886"/>
        <v>45835</v>
      </c>
      <c r="I5600" s="344" t="str">
        <f ca="1" t="shared" si="887"/>
        <v>手续费</v>
      </c>
      <c r="J5600" s="344" t="str">
        <f ca="1" t="shared" si="888"/>
        <v>付日常费用</v>
      </c>
      <c r="K5600" s="345">
        <f ca="1" t="shared" si="889"/>
        <v>0</v>
      </c>
      <c r="L5600" s="345">
        <f ca="1" t="shared" si="890"/>
        <v>4.5</v>
      </c>
      <c r="M5600" s="345">
        <f ca="1" t="shared" si="891"/>
        <v>252831.889999999</v>
      </c>
      <c r="N5600" s="345">
        <f ca="1" t="shared" si="892"/>
        <v>0</v>
      </c>
    </row>
    <row r="5601" ht="14.25" hidden="1" spans="1:14">
      <c r="A5601" s="334">
        <f>档案!A5600</f>
        <v>0</v>
      </c>
      <c r="B5601" s="334">
        <f ca="1" t="shared" si="885"/>
        <v>1</v>
      </c>
      <c r="D5601" s="334">
        <f ca="1" t="shared" si="893"/>
        <v>31</v>
      </c>
      <c r="E5601" s="327">
        <f ca="1" t="shared" si="894"/>
        <v>405</v>
      </c>
      <c r="F5601" s="327" t="str">
        <f ca="1">VLOOKUP(D5601,档案!A:C,3,FALSE)</f>
        <v>湖北开明</v>
      </c>
      <c r="G5601" s="338" t="str">
        <f ca="1">VLOOKUP(D5601,档案!A:B,2,FALSE)</f>
        <v>中国银行鄂州分行0592794</v>
      </c>
      <c r="H5601" s="328">
        <f ca="1" t="shared" si="886"/>
        <v>45835</v>
      </c>
      <c r="I5601" s="344" t="str">
        <f ca="1" t="shared" si="887"/>
        <v>手续费</v>
      </c>
      <c r="J5601" s="344" t="str">
        <f ca="1" t="shared" si="888"/>
        <v>付日常费用</v>
      </c>
      <c r="K5601" s="345">
        <f ca="1" t="shared" si="889"/>
        <v>0</v>
      </c>
      <c r="L5601" s="345">
        <f ca="1" t="shared" si="890"/>
        <v>4.5</v>
      </c>
      <c r="M5601" s="345">
        <f ca="1" t="shared" si="891"/>
        <v>252827.389999999</v>
      </c>
      <c r="N5601" s="345">
        <f ca="1" t="shared" si="892"/>
        <v>0</v>
      </c>
    </row>
    <row r="5602" ht="14.25" hidden="1" spans="1:14">
      <c r="A5602" s="334">
        <f>档案!A5601</f>
        <v>0</v>
      </c>
      <c r="B5602" s="334">
        <f ca="1" t="shared" si="885"/>
        <v>1</v>
      </c>
      <c r="D5602" s="334">
        <f ca="1" t="shared" si="893"/>
        <v>31</v>
      </c>
      <c r="E5602" s="327">
        <f ca="1" t="shared" si="894"/>
        <v>406</v>
      </c>
      <c r="F5602" s="327" t="str">
        <f ca="1">VLOOKUP(D5602,档案!A:C,3,FALSE)</f>
        <v>湖北开明</v>
      </c>
      <c r="G5602" s="338" t="str">
        <f ca="1">VLOOKUP(D5602,档案!A:B,2,FALSE)</f>
        <v>中国银行鄂州分行0592794</v>
      </c>
      <c r="H5602" s="328">
        <f ca="1" t="shared" si="886"/>
        <v>45835</v>
      </c>
      <c r="I5602" s="344" t="str">
        <f ca="1" t="shared" si="887"/>
        <v>手续费</v>
      </c>
      <c r="J5602" s="344" t="str">
        <f ca="1" t="shared" si="888"/>
        <v>付日常费用</v>
      </c>
      <c r="K5602" s="345">
        <f ca="1" t="shared" si="889"/>
        <v>0</v>
      </c>
      <c r="L5602" s="345">
        <f ca="1" t="shared" si="890"/>
        <v>4.5</v>
      </c>
      <c r="M5602" s="345">
        <f ca="1" t="shared" si="891"/>
        <v>252822.889999999</v>
      </c>
      <c r="N5602" s="345">
        <f ca="1" t="shared" si="892"/>
        <v>0</v>
      </c>
    </row>
    <row r="5603" ht="14.25" hidden="1" spans="1:14">
      <c r="A5603" s="334">
        <f>档案!A5602</f>
        <v>0</v>
      </c>
      <c r="B5603" s="334">
        <f ca="1" t="shared" si="885"/>
        <v>1</v>
      </c>
      <c r="D5603" s="334">
        <f ca="1" t="shared" si="893"/>
        <v>31</v>
      </c>
      <c r="E5603" s="327">
        <f ca="1" t="shared" si="894"/>
        <v>407</v>
      </c>
      <c r="F5603" s="327" t="str">
        <f ca="1">VLOOKUP(D5603,档案!A:C,3,FALSE)</f>
        <v>湖北开明</v>
      </c>
      <c r="G5603" s="338" t="str">
        <f ca="1">VLOOKUP(D5603,档案!A:B,2,FALSE)</f>
        <v>中国银行鄂州分行0592794</v>
      </c>
      <c r="H5603" s="328">
        <f ca="1" t="shared" si="886"/>
        <v>45835</v>
      </c>
      <c r="I5603" s="344" t="str">
        <f ca="1" t="shared" si="887"/>
        <v>手续费</v>
      </c>
      <c r="J5603" s="344" t="str">
        <f ca="1" t="shared" si="888"/>
        <v>付日常费用</v>
      </c>
      <c r="K5603" s="345">
        <f ca="1" t="shared" si="889"/>
        <v>0</v>
      </c>
      <c r="L5603" s="345">
        <f ca="1" t="shared" si="890"/>
        <v>4.5</v>
      </c>
      <c r="M5603" s="345">
        <f ca="1" t="shared" si="891"/>
        <v>252818.389999999</v>
      </c>
      <c r="N5603" s="345">
        <f ca="1" t="shared" si="892"/>
        <v>0</v>
      </c>
    </row>
    <row r="5604" ht="14.25" hidden="1" spans="1:14">
      <c r="A5604" s="334">
        <f>档案!A5603</f>
        <v>0</v>
      </c>
      <c r="B5604" s="334">
        <f ca="1" t="shared" si="885"/>
        <v>1</v>
      </c>
      <c r="D5604" s="334">
        <f ca="1" t="shared" si="893"/>
        <v>31</v>
      </c>
      <c r="E5604" s="327">
        <f ca="1" t="shared" si="894"/>
        <v>408</v>
      </c>
      <c r="F5604" s="327" t="str">
        <f ca="1">VLOOKUP(D5604,档案!A:C,3,FALSE)</f>
        <v>湖北开明</v>
      </c>
      <c r="G5604" s="338" t="str">
        <f ca="1">VLOOKUP(D5604,档案!A:B,2,FALSE)</f>
        <v>中国银行鄂州分行0592794</v>
      </c>
      <c r="H5604" s="328">
        <f ca="1" t="shared" si="886"/>
        <v>45835</v>
      </c>
      <c r="I5604" s="344" t="str">
        <f ca="1" t="shared" si="887"/>
        <v>手续费</v>
      </c>
      <c r="J5604" s="344" t="str">
        <f ca="1" t="shared" si="888"/>
        <v>付日常费用</v>
      </c>
      <c r="K5604" s="345">
        <f ca="1" t="shared" si="889"/>
        <v>0</v>
      </c>
      <c r="L5604" s="345">
        <f ca="1" t="shared" si="890"/>
        <v>4.5</v>
      </c>
      <c r="M5604" s="345">
        <f ca="1" t="shared" si="891"/>
        <v>252813.889999999</v>
      </c>
      <c r="N5604" s="345">
        <f ca="1" t="shared" si="892"/>
        <v>0</v>
      </c>
    </row>
    <row r="5605" ht="14.25" hidden="1" spans="1:14">
      <c r="A5605" s="334">
        <f>档案!A5604</f>
        <v>0</v>
      </c>
      <c r="B5605" s="334">
        <f ca="1" t="shared" si="885"/>
        <v>1</v>
      </c>
      <c r="D5605" s="334">
        <f ca="1" t="shared" si="893"/>
        <v>31</v>
      </c>
      <c r="E5605" s="327">
        <f ca="1" t="shared" si="894"/>
        <v>409</v>
      </c>
      <c r="F5605" s="327" t="str">
        <f ca="1">VLOOKUP(D5605,档案!A:C,3,FALSE)</f>
        <v>湖北开明</v>
      </c>
      <c r="G5605" s="338" t="str">
        <f ca="1">VLOOKUP(D5605,档案!A:B,2,FALSE)</f>
        <v>中国银行鄂州分行0592794</v>
      </c>
      <c r="H5605" s="328">
        <f ca="1" t="shared" si="886"/>
        <v>45835</v>
      </c>
      <c r="I5605" s="344" t="str">
        <f ca="1" t="shared" si="887"/>
        <v>手续费</v>
      </c>
      <c r="J5605" s="344" t="str">
        <f ca="1" t="shared" si="888"/>
        <v>付日常费用</v>
      </c>
      <c r="K5605" s="345">
        <f ca="1" t="shared" si="889"/>
        <v>0</v>
      </c>
      <c r="L5605" s="345">
        <f ca="1" t="shared" si="890"/>
        <v>4.5</v>
      </c>
      <c r="M5605" s="345">
        <f ca="1" t="shared" si="891"/>
        <v>252809.389999999</v>
      </c>
      <c r="N5605" s="345">
        <f ca="1" t="shared" si="892"/>
        <v>0</v>
      </c>
    </row>
    <row r="5606" ht="14.25" hidden="1" spans="1:14">
      <c r="A5606" s="334">
        <f>档案!A5605</f>
        <v>0</v>
      </c>
      <c r="B5606" s="334">
        <f ca="1" t="shared" si="885"/>
        <v>1</v>
      </c>
      <c r="D5606" s="334">
        <f ca="1" t="shared" si="893"/>
        <v>31</v>
      </c>
      <c r="E5606" s="327">
        <f ca="1" t="shared" si="894"/>
        <v>410</v>
      </c>
      <c r="F5606" s="327" t="str">
        <f ca="1">VLOOKUP(D5606,档案!A:C,3,FALSE)</f>
        <v>湖北开明</v>
      </c>
      <c r="G5606" s="338" t="str">
        <f ca="1">VLOOKUP(D5606,档案!A:B,2,FALSE)</f>
        <v>中国银行鄂州分行0592794</v>
      </c>
      <c r="H5606" s="328">
        <f ca="1" t="shared" si="886"/>
        <v>45835</v>
      </c>
      <c r="I5606" s="344" t="str">
        <f ca="1" t="shared" si="887"/>
        <v>手续费</v>
      </c>
      <c r="J5606" s="344" t="str">
        <f ca="1" t="shared" si="888"/>
        <v>付日常费用</v>
      </c>
      <c r="K5606" s="345">
        <f ca="1" t="shared" si="889"/>
        <v>0</v>
      </c>
      <c r="L5606" s="345">
        <f ca="1" t="shared" si="890"/>
        <v>4.5</v>
      </c>
      <c r="M5606" s="345">
        <f ca="1" t="shared" si="891"/>
        <v>252804.889999999</v>
      </c>
      <c r="N5606" s="345">
        <f ca="1" t="shared" si="892"/>
        <v>0</v>
      </c>
    </row>
    <row r="5607" ht="14.25" hidden="1" spans="1:14">
      <c r="A5607" s="334">
        <f>档案!A5606</f>
        <v>0</v>
      </c>
      <c r="B5607" s="334">
        <f ca="1" t="shared" si="885"/>
        <v>1</v>
      </c>
      <c r="D5607" s="334">
        <f ca="1" t="shared" si="893"/>
        <v>31</v>
      </c>
      <c r="E5607" s="327">
        <f ca="1" t="shared" si="894"/>
        <v>411</v>
      </c>
      <c r="F5607" s="327" t="str">
        <f ca="1">VLOOKUP(D5607,档案!A:C,3,FALSE)</f>
        <v>湖北开明</v>
      </c>
      <c r="G5607" s="338" t="str">
        <f ca="1">VLOOKUP(D5607,档案!A:B,2,FALSE)</f>
        <v>中国银行鄂州分行0592794</v>
      </c>
      <c r="H5607" s="328">
        <f ca="1" t="shared" si="886"/>
        <v>45835</v>
      </c>
      <c r="I5607" s="344" t="str">
        <f ca="1" t="shared" si="887"/>
        <v>手续费</v>
      </c>
      <c r="J5607" s="344" t="str">
        <f ca="1" t="shared" si="888"/>
        <v>付日常费用</v>
      </c>
      <c r="K5607" s="345">
        <f ca="1" t="shared" si="889"/>
        <v>0</v>
      </c>
      <c r="L5607" s="345">
        <f ca="1" t="shared" si="890"/>
        <v>1.8</v>
      </c>
      <c r="M5607" s="345">
        <f ca="1" t="shared" si="891"/>
        <v>252803.09</v>
      </c>
      <c r="N5607" s="345">
        <f ca="1" t="shared" si="892"/>
        <v>0</v>
      </c>
    </row>
    <row r="5608" ht="14.25" hidden="1" spans="1:14">
      <c r="A5608" s="334">
        <f>档案!A5607</f>
        <v>0</v>
      </c>
      <c r="B5608" s="334">
        <f ca="1" t="shared" si="885"/>
        <v>1</v>
      </c>
      <c r="D5608" s="334">
        <f ca="1" t="shared" si="893"/>
        <v>31</v>
      </c>
      <c r="E5608" s="327">
        <f ca="1" t="shared" si="894"/>
        <v>412</v>
      </c>
      <c r="F5608" s="327" t="str">
        <f ca="1">VLOOKUP(D5608,档案!A:C,3,FALSE)</f>
        <v>湖北开明</v>
      </c>
      <c r="G5608" s="338" t="str">
        <f ca="1">VLOOKUP(D5608,档案!A:B,2,FALSE)</f>
        <v>中国银行鄂州分行0592794</v>
      </c>
      <c r="H5608" s="328">
        <f ca="1" t="shared" si="886"/>
        <v>45835</v>
      </c>
      <c r="I5608" s="344" t="str">
        <f ca="1" t="shared" si="887"/>
        <v>手续费</v>
      </c>
      <c r="J5608" s="344" t="str">
        <f ca="1" t="shared" si="888"/>
        <v>付日常费用</v>
      </c>
      <c r="K5608" s="345">
        <f ca="1" t="shared" si="889"/>
        <v>0</v>
      </c>
      <c r="L5608" s="345">
        <f ca="1" t="shared" si="890"/>
        <v>1.8</v>
      </c>
      <c r="M5608" s="345">
        <f ca="1" t="shared" si="891"/>
        <v>252801.29</v>
      </c>
      <c r="N5608" s="345">
        <f ca="1" t="shared" si="892"/>
        <v>0</v>
      </c>
    </row>
    <row r="5609" ht="14.25" hidden="1" spans="1:14">
      <c r="A5609" s="334">
        <f>档案!A5608</f>
        <v>0</v>
      </c>
      <c r="B5609" s="334">
        <f ca="1" t="shared" si="885"/>
        <v>1</v>
      </c>
      <c r="D5609" s="334">
        <f ca="1" t="shared" si="893"/>
        <v>31</v>
      </c>
      <c r="E5609" s="327">
        <f ca="1" t="shared" si="894"/>
        <v>413</v>
      </c>
      <c r="F5609" s="327" t="str">
        <f ca="1">VLOOKUP(D5609,档案!A:C,3,FALSE)</f>
        <v>湖北开明</v>
      </c>
      <c r="G5609" s="338" t="str">
        <f ca="1">VLOOKUP(D5609,档案!A:B,2,FALSE)</f>
        <v>中国银行鄂州分行0592794</v>
      </c>
      <c r="H5609" s="328">
        <f ca="1" t="shared" si="886"/>
        <v>45835</v>
      </c>
      <c r="I5609" s="344" t="str">
        <f ca="1" t="shared" si="887"/>
        <v>手续费</v>
      </c>
      <c r="J5609" s="344" t="str">
        <f ca="1" t="shared" si="888"/>
        <v>付日常费用</v>
      </c>
      <c r="K5609" s="345">
        <f ca="1" t="shared" si="889"/>
        <v>0</v>
      </c>
      <c r="L5609" s="345">
        <f ca="1" t="shared" si="890"/>
        <v>1.8</v>
      </c>
      <c r="M5609" s="345">
        <f ca="1" t="shared" si="891"/>
        <v>252799.49</v>
      </c>
      <c r="N5609" s="345">
        <f ca="1" t="shared" si="892"/>
        <v>0</v>
      </c>
    </row>
    <row r="5610" ht="14.25" hidden="1" spans="1:14">
      <c r="A5610" s="334">
        <f>档案!A5609</f>
        <v>0</v>
      </c>
      <c r="B5610" s="334">
        <f ca="1" t="shared" si="885"/>
        <v>1</v>
      </c>
      <c r="D5610" s="334">
        <f ca="1" t="shared" si="893"/>
        <v>31</v>
      </c>
      <c r="E5610" s="327">
        <f ca="1" t="shared" si="894"/>
        <v>414</v>
      </c>
      <c r="F5610" s="327" t="str">
        <f ca="1">VLOOKUP(D5610,档案!A:C,3,FALSE)</f>
        <v>湖北开明</v>
      </c>
      <c r="G5610" s="338" t="str">
        <f ca="1">VLOOKUP(D5610,档案!A:B,2,FALSE)</f>
        <v>中国银行鄂州分行0592794</v>
      </c>
      <c r="H5610" s="328">
        <f ca="1" t="shared" si="886"/>
        <v>45835</v>
      </c>
      <c r="I5610" s="344" t="str">
        <f ca="1" t="shared" si="887"/>
        <v>手续费</v>
      </c>
      <c r="J5610" s="344" t="str">
        <f ca="1" t="shared" si="888"/>
        <v>付日常费用</v>
      </c>
      <c r="K5610" s="345">
        <f ca="1" t="shared" si="889"/>
        <v>0</v>
      </c>
      <c r="L5610" s="345">
        <f ca="1" t="shared" si="890"/>
        <v>1.8</v>
      </c>
      <c r="M5610" s="345">
        <f ca="1" t="shared" si="891"/>
        <v>252797.69</v>
      </c>
      <c r="N5610" s="345">
        <f ca="1" t="shared" si="892"/>
        <v>0</v>
      </c>
    </row>
    <row r="5611" ht="14.25" hidden="1" spans="1:14">
      <c r="A5611" s="334">
        <f>档案!A5610</f>
        <v>0</v>
      </c>
      <c r="B5611" s="334">
        <f ca="1" t="shared" si="885"/>
        <v>1</v>
      </c>
      <c r="D5611" s="334">
        <f ca="1" t="shared" si="893"/>
        <v>31</v>
      </c>
      <c r="E5611" s="327">
        <f ca="1" t="shared" si="894"/>
        <v>415</v>
      </c>
      <c r="F5611" s="327" t="str">
        <f ca="1">VLOOKUP(D5611,档案!A:C,3,FALSE)</f>
        <v>湖北开明</v>
      </c>
      <c r="G5611" s="338" t="str">
        <f ca="1">VLOOKUP(D5611,档案!A:B,2,FALSE)</f>
        <v>中国银行鄂州分行0592794</v>
      </c>
      <c r="H5611" s="328">
        <f ca="1" t="shared" si="886"/>
        <v>45835</v>
      </c>
      <c r="I5611" s="344" t="str">
        <f ca="1" t="shared" si="887"/>
        <v>手续费</v>
      </c>
      <c r="J5611" s="344" t="str">
        <f ca="1" t="shared" si="888"/>
        <v>付日常费用</v>
      </c>
      <c r="K5611" s="345">
        <f ca="1" t="shared" si="889"/>
        <v>0</v>
      </c>
      <c r="L5611" s="345">
        <f ca="1" t="shared" si="890"/>
        <v>1.8</v>
      </c>
      <c r="M5611" s="345">
        <f ca="1" t="shared" si="891"/>
        <v>252795.89</v>
      </c>
      <c r="N5611" s="345">
        <f ca="1" t="shared" si="892"/>
        <v>0</v>
      </c>
    </row>
    <row r="5612" ht="14.25" hidden="1" spans="1:14">
      <c r="A5612" s="334">
        <f>档案!A5611</f>
        <v>0</v>
      </c>
      <c r="B5612" s="334">
        <f ca="1" t="shared" si="885"/>
        <v>1</v>
      </c>
      <c r="D5612" s="334">
        <f ca="1" t="shared" si="893"/>
        <v>31</v>
      </c>
      <c r="E5612" s="327">
        <f ca="1" t="shared" si="894"/>
        <v>416</v>
      </c>
      <c r="F5612" s="327" t="str">
        <f ca="1">VLOOKUP(D5612,档案!A:C,3,FALSE)</f>
        <v>湖北开明</v>
      </c>
      <c r="G5612" s="338" t="str">
        <f ca="1">VLOOKUP(D5612,档案!A:B,2,FALSE)</f>
        <v>中国银行鄂州分行0592794</v>
      </c>
      <c r="H5612" s="328">
        <f ca="1" t="shared" si="886"/>
        <v>45835</v>
      </c>
      <c r="I5612" s="344" t="str">
        <f ca="1" t="shared" si="887"/>
        <v>手续费</v>
      </c>
      <c r="J5612" s="344" t="str">
        <f ca="1" t="shared" si="888"/>
        <v>付日常费用</v>
      </c>
      <c r="K5612" s="345">
        <f ca="1" t="shared" si="889"/>
        <v>0</v>
      </c>
      <c r="L5612" s="345">
        <f ca="1" t="shared" si="890"/>
        <v>1.8</v>
      </c>
      <c r="M5612" s="345">
        <f ca="1" t="shared" si="891"/>
        <v>252794.09</v>
      </c>
      <c r="N5612" s="345">
        <f ca="1" t="shared" si="892"/>
        <v>0</v>
      </c>
    </row>
    <row r="5613" ht="14.25" hidden="1" spans="1:14">
      <c r="A5613" s="334">
        <f>档案!A5612</f>
        <v>0</v>
      </c>
      <c r="B5613" s="334">
        <f ca="1" t="shared" si="885"/>
        <v>1</v>
      </c>
      <c r="D5613" s="334">
        <f ca="1" t="shared" si="893"/>
        <v>31</v>
      </c>
      <c r="E5613" s="327">
        <f ca="1" t="shared" si="894"/>
        <v>417</v>
      </c>
      <c r="F5613" s="327" t="str">
        <f ca="1">VLOOKUP(D5613,档案!A:C,3,FALSE)</f>
        <v>湖北开明</v>
      </c>
      <c r="G5613" s="338" t="str">
        <f ca="1">VLOOKUP(D5613,档案!A:B,2,FALSE)</f>
        <v>中国银行鄂州分行0592794</v>
      </c>
      <c r="H5613" s="328">
        <f ca="1" t="shared" si="886"/>
        <v>45839</v>
      </c>
      <c r="I5613" s="344" t="str">
        <f ca="1" t="shared" si="887"/>
        <v>生产部李晶用款日照钢铁购买二保焊机2套付日照维刚商贸有限公司--公司</v>
      </c>
      <c r="J5613" s="344" t="str">
        <f ca="1" t="shared" si="888"/>
        <v>项目成本</v>
      </c>
      <c r="K5613" s="345">
        <f ca="1" t="shared" si="889"/>
        <v>0</v>
      </c>
      <c r="L5613" s="345">
        <f ca="1" t="shared" si="890"/>
        <v>9400</v>
      </c>
      <c r="M5613" s="345">
        <f ca="1" t="shared" si="891"/>
        <v>243394.09</v>
      </c>
      <c r="N5613" s="345">
        <f ca="1" t="shared" si="892"/>
        <v>0</v>
      </c>
    </row>
    <row r="5614" ht="14.25" hidden="1" spans="1:14">
      <c r="A5614" s="334">
        <f>档案!A5613</f>
        <v>0</v>
      </c>
      <c r="B5614" s="334">
        <f ca="1" t="shared" si="885"/>
        <v>1</v>
      </c>
      <c r="D5614" s="334">
        <f ca="1" t="shared" si="893"/>
        <v>31</v>
      </c>
      <c r="E5614" s="327">
        <f ca="1" t="shared" si="894"/>
        <v>418</v>
      </c>
      <c r="F5614" s="327" t="str">
        <f ca="1">VLOOKUP(D5614,档案!A:C,3,FALSE)</f>
        <v>湖北开明</v>
      </c>
      <c r="G5614" s="338" t="str">
        <f ca="1">VLOOKUP(D5614,档案!A:B,2,FALSE)</f>
        <v>中国银行鄂州分行0592794</v>
      </c>
      <c r="H5614" s="328">
        <f ca="1" t="shared" si="886"/>
        <v>45839</v>
      </c>
      <c r="I5614" s="344" t="str">
        <f ca="1" t="shared" si="887"/>
        <v>手续费</v>
      </c>
      <c r="J5614" s="344" t="str">
        <f ca="1" t="shared" si="888"/>
        <v>付日常费用</v>
      </c>
      <c r="K5614" s="345">
        <f ca="1" t="shared" si="889"/>
        <v>0</v>
      </c>
      <c r="L5614" s="345">
        <f ca="1" t="shared" si="890"/>
        <v>4.5</v>
      </c>
      <c r="M5614" s="345">
        <f ca="1" t="shared" si="891"/>
        <v>243389.59</v>
      </c>
      <c r="N5614" s="345">
        <f ca="1" t="shared" si="892"/>
        <v>0</v>
      </c>
    </row>
    <row r="5615" ht="14.25" hidden="1" spans="1:14">
      <c r="A5615" s="334">
        <f>档案!A5614</f>
        <v>0</v>
      </c>
      <c r="B5615" s="334">
        <f ca="1" t="shared" si="885"/>
        <v>1</v>
      </c>
      <c r="D5615" s="334">
        <f ca="1" t="shared" si="893"/>
        <v>31</v>
      </c>
      <c r="E5615" s="327">
        <f ca="1" t="shared" si="894"/>
        <v>419</v>
      </c>
      <c r="F5615" s="327" t="str">
        <f ca="1">VLOOKUP(D5615,档案!A:C,3,FALSE)</f>
        <v>湖北开明</v>
      </c>
      <c r="G5615" s="338" t="str">
        <f ca="1">VLOOKUP(D5615,档案!A:B,2,FALSE)</f>
        <v>中国银行鄂州分行0592794</v>
      </c>
      <c r="H5615" s="328">
        <f ca="1" t="shared" si="886"/>
        <v>45841</v>
      </c>
      <c r="I5615" s="344" t="str">
        <f ca="1" t="shared" si="887"/>
        <v>生产部张月用款青海发投现场使用200T吊车租赁费付肃州区润贸机械租赁部（个体工商户）</v>
      </c>
      <c r="J5615" s="344" t="str">
        <f ca="1" t="shared" si="888"/>
        <v>项目成本</v>
      </c>
      <c r="K5615" s="345">
        <f ca="1" t="shared" si="889"/>
        <v>0</v>
      </c>
      <c r="L5615" s="345">
        <f ca="1" t="shared" si="890"/>
        <v>8000</v>
      </c>
      <c r="M5615" s="345">
        <f ca="1" t="shared" si="891"/>
        <v>235389.59</v>
      </c>
      <c r="N5615" s="345">
        <f ca="1" t="shared" si="892"/>
        <v>0</v>
      </c>
    </row>
    <row r="5616" ht="14.25" hidden="1" spans="1:14">
      <c r="A5616" s="334">
        <f>档案!A5615</f>
        <v>0</v>
      </c>
      <c r="B5616" s="334">
        <f ca="1" t="shared" si="885"/>
        <v>1</v>
      </c>
      <c r="D5616" s="334">
        <f ca="1" t="shared" si="893"/>
        <v>31</v>
      </c>
      <c r="E5616" s="327">
        <f ca="1" t="shared" si="894"/>
        <v>420</v>
      </c>
      <c r="F5616" s="327" t="str">
        <f ca="1">VLOOKUP(D5616,档案!A:C,3,FALSE)</f>
        <v>湖北开明</v>
      </c>
      <c r="G5616" s="338" t="str">
        <f ca="1">VLOOKUP(D5616,档案!A:B,2,FALSE)</f>
        <v>中国银行鄂州分行0592794</v>
      </c>
      <c r="H5616" s="328">
        <f ca="1" t="shared" si="886"/>
        <v>45842</v>
      </c>
      <c r="I5616" s="344" t="str">
        <f ca="1" t="shared" si="887"/>
        <v>收到武汉浦发转款</v>
      </c>
      <c r="J5616" s="344" t="str">
        <f ca="1" t="shared" si="888"/>
        <v>他行转入或存现</v>
      </c>
      <c r="K5616" s="345">
        <f ca="1" t="shared" si="889"/>
        <v>200000</v>
      </c>
      <c r="L5616" s="345">
        <f ca="1" t="shared" si="890"/>
        <v>0</v>
      </c>
      <c r="M5616" s="345">
        <f ca="1" t="shared" si="891"/>
        <v>435389.59</v>
      </c>
      <c r="N5616" s="345">
        <f ca="1" t="shared" si="892"/>
        <v>0</v>
      </c>
    </row>
    <row r="5617" ht="14.25" hidden="1" spans="1:14">
      <c r="A5617" s="334">
        <f>档案!A5616</f>
        <v>0</v>
      </c>
      <c r="B5617" s="334">
        <f ca="1" t="shared" si="885"/>
        <v>1</v>
      </c>
      <c r="D5617" s="334">
        <f ca="1" t="shared" si="893"/>
        <v>31</v>
      </c>
      <c r="E5617" s="327">
        <f ca="1" t="shared" si="894"/>
        <v>421</v>
      </c>
      <c r="F5617" s="327" t="str">
        <f ca="1">VLOOKUP(D5617,档案!A:C,3,FALSE)</f>
        <v>湖北开明</v>
      </c>
      <c r="G5617" s="338" t="str">
        <f ca="1">VLOOKUP(D5617,档案!A:B,2,FALSE)</f>
        <v>中国银行鄂州分行0592794</v>
      </c>
      <c r="H5617" s="328">
        <f ca="1" t="shared" si="886"/>
        <v>45842</v>
      </c>
      <c r="I5617" s="344" t="str">
        <f ca="1" t="shared" si="887"/>
        <v>收到湖北岚丹转款</v>
      </c>
      <c r="J5617" s="344" t="str">
        <f ca="1" t="shared" si="888"/>
        <v>他行转入或存现</v>
      </c>
      <c r="K5617" s="345">
        <f ca="1" t="shared" si="889"/>
        <v>162000</v>
      </c>
      <c r="L5617" s="345">
        <f ca="1" t="shared" si="890"/>
        <v>0</v>
      </c>
      <c r="M5617" s="345">
        <f ca="1" t="shared" si="891"/>
        <v>597389.59</v>
      </c>
      <c r="N5617" s="345">
        <f ca="1" t="shared" si="892"/>
        <v>0</v>
      </c>
    </row>
    <row r="5618" ht="14.25" hidden="1" spans="1:14">
      <c r="A5618" s="334">
        <f>档案!A5617</f>
        <v>0</v>
      </c>
      <c r="B5618" s="334">
        <f ca="1" t="shared" si="885"/>
        <v>1</v>
      </c>
      <c r="D5618" s="334">
        <f ca="1" t="shared" si="893"/>
        <v>31</v>
      </c>
      <c r="E5618" s="327">
        <f ca="1" t="shared" si="894"/>
        <v>422</v>
      </c>
      <c r="F5618" s="327" t="str">
        <f ca="1">VLOOKUP(D5618,档案!A:C,3,FALSE)</f>
        <v>湖北开明</v>
      </c>
      <c r="G5618" s="338" t="str">
        <f ca="1">VLOOKUP(D5618,档案!A:B,2,FALSE)</f>
        <v>中国银行鄂州分行0592794</v>
      </c>
      <c r="H5618" s="328">
        <f ca="1" t="shared" si="886"/>
        <v>45842</v>
      </c>
      <c r="I5618" s="344" t="str">
        <f ca="1" t="shared" si="887"/>
        <v>转湖北邮政</v>
      </c>
      <c r="J5618" s="344" t="str">
        <f ca="1" t="shared" si="888"/>
        <v>转出他行或提现</v>
      </c>
      <c r="K5618" s="345">
        <f ca="1" t="shared" si="889"/>
        <v>0</v>
      </c>
      <c r="L5618" s="345">
        <f ca="1" t="shared" si="890"/>
        <v>160000</v>
      </c>
      <c r="M5618" s="345">
        <f ca="1" t="shared" si="891"/>
        <v>437389.59</v>
      </c>
      <c r="N5618" s="345">
        <f ca="1" t="shared" si="892"/>
        <v>0</v>
      </c>
    </row>
    <row r="5619" ht="14.25" hidden="1" spans="1:14">
      <c r="A5619" s="334">
        <f>档案!A5618</f>
        <v>0</v>
      </c>
      <c r="B5619" s="334">
        <f ca="1" t="shared" si="885"/>
        <v>1</v>
      </c>
      <c r="D5619" s="334">
        <f ca="1" t="shared" si="893"/>
        <v>31</v>
      </c>
      <c r="E5619" s="327">
        <f ca="1" t="shared" si="894"/>
        <v>423</v>
      </c>
      <c r="F5619" s="327" t="str">
        <f ca="1">VLOOKUP(D5619,档案!A:C,3,FALSE)</f>
        <v>湖北开明</v>
      </c>
      <c r="G5619" s="338" t="str">
        <f ca="1">VLOOKUP(D5619,档案!A:B,2,FALSE)</f>
        <v>中国银行鄂州分行0592794</v>
      </c>
      <c r="H5619" s="328">
        <f ca="1" t="shared" si="886"/>
        <v>45842</v>
      </c>
      <c r="I5619" s="344" t="str">
        <f ca="1" t="shared" si="887"/>
        <v>生产部王国志报销江西晶昊盐六人6月27-7月1王国志 梁爱军 谷友强 王大军 陈宝柱 殷小光外协住宿费--个人</v>
      </c>
      <c r="J5619" s="344" t="str">
        <f ca="1" t="shared" si="888"/>
        <v>项目成本</v>
      </c>
      <c r="K5619" s="345">
        <f ca="1" t="shared" si="889"/>
        <v>0</v>
      </c>
      <c r="L5619" s="345">
        <f ca="1" t="shared" si="890"/>
        <v>900</v>
      </c>
      <c r="M5619" s="345">
        <f ca="1" t="shared" si="891"/>
        <v>436489.59</v>
      </c>
      <c r="N5619" s="345">
        <f ca="1" t="shared" si="892"/>
        <v>0</v>
      </c>
    </row>
    <row r="5620" ht="14.25" hidden="1" spans="1:14">
      <c r="A5620" s="334">
        <f>档案!A5619</f>
        <v>0</v>
      </c>
      <c r="B5620" s="334">
        <f ca="1" t="shared" si="885"/>
        <v>1</v>
      </c>
      <c r="D5620" s="334">
        <f ca="1" t="shared" si="893"/>
        <v>31</v>
      </c>
      <c r="E5620" s="327">
        <f ca="1" t="shared" si="894"/>
        <v>424</v>
      </c>
      <c r="F5620" s="327" t="str">
        <f ca="1">VLOOKUP(D5620,档案!A:C,3,FALSE)</f>
        <v>湖北开明</v>
      </c>
      <c r="G5620" s="338" t="str">
        <f ca="1">VLOOKUP(D5620,档案!A:B,2,FALSE)</f>
        <v>中国银行鄂州分行0592794</v>
      </c>
      <c r="H5620" s="328">
        <f ca="1" t="shared" si="886"/>
        <v>45842</v>
      </c>
      <c r="I5620" s="344" t="str">
        <f ca="1" t="shared" si="887"/>
        <v>生产部李晶报销鱼泡网充值99元一个月--个人</v>
      </c>
      <c r="J5620" s="344" t="str">
        <f ca="1" t="shared" si="888"/>
        <v>项目成本</v>
      </c>
      <c r="K5620" s="345">
        <f ca="1" t="shared" si="889"/>
        <v>0</v>
      </c>
      <c r="L5620" s="345">
        <f ca="1" t="shared" si="890"/>
        <v>99</v>
      </c>
      <c r="M5620" s="345">
        <f ca="1" t="shared" si="891"/>
        <v>436390.59</v>
      </c>
      <c r="N5620" s="345">
        <f ca="1" t="shared" si="892"/>
        <v>0</v>
      </c>
    </row>
    <row r="5621" ht="14.25" hidden="1" spans="1:14">
      <c r="A5621" s="334">
        <f>档案!A5620</f>
        <v>0</v>
      </c>
      <c r="B5621" s="334">
        <f ca="1" t="shared" si="885"/>
        <v>1</v>
      </c>
      <c r="D5621" s="334">
        <f ca="1" t="shared" si="893"/>
        <v>31</v>
      </c>
      <c r="E5621" s="327">
        <f ca="1" t="shared" si="894"/>
        <v>425</v>
      </c>
      <c r="F5621" s="327" t="str">
        <f ca="1">VLOOKUP(D5621,档案!A:C,3,FALSE)</f>
        <v>湖北开明</v>
      </c>
      <c r="G5621" s="338" t="str">
        <f ca="1">VLOOKUP(D5621,档案!A:B,2,FALSE)</f>
        <v>中国银行鄂州分行0592794</v>
      </c>
      <c r="H5621" s="328">
        <f ca="1" t="shared" si="886"/>
        <v>45842</v>
      </c>
      <c r="I5621" s="344" t="str">
        <f ca="1" t="shared" si="887"/>
        <v>生产部程时勇报销6.25鄂州出差江西赣锋锂业交通费--个人</v>
      </c>
      <c r="J5621" s="344" t="str">
        <f ca="1" t="shared" si="888"/>
        <v>项目成本</v>
      </c>
      <c r="K5621" s="345">
        <f ca="1" t="shared" si="889"/>
        <v>0</v>
      </c>
      <c r="L5621" s="345">
        <f ca="1" t="shared" si="890"/>
        <v>66</v>
      </c>
      <c r="M5621" s="345">
        <f ca="1" t="shared" si="891"/>
        <v>436324.59</v>
      </c>
      <c r="N5621" s="345">
        <f ca="1" t="shared" si="892"/>
        <v>0</v>
      </c>
    </row>
    <row r="5622" ht="14.25" hidden="1" spans="1:14">
      <c r="A5622" s="334">
        <f>档案!A5621</f>
        <v>0</v>
      </c>
      <c r="B5622" s="334">
        <f ca="1" t="shared" si="885"/>
        <v>1</v>
      </c>
      <c r="D5622" s="334">
        <f ca="1" t="shared" si="893"/>
        <v>31</v>
      </c>
      <c r="E5622" s="327">
        <f ca="1" t="shared" si="894"/>
        <v>426</v>
      </c>
      <c r="F5622" s="327" t="str">
        <f ca="1">VLOOKUP(D5622,档案!A:C,3,FALSE)</f>
        <v>湖北开明</v>
      </c>
      <c r="G5622" s="338" t="str">
        <f ca="1">VLOOKUP(D5622,档案!A:B,2,FALSE)</f>
        <v>中国银行鄂州分行0592794</v>
      </c>
      <c r="H5622" s="328">
        <f ca="1" t="shared" si="886"/>
        <v>45842</v>
      </c>
      <c r="I5622" s="344" t="str">
        <f ca="1" t="shared" si="887"/>
        <v>生产部马全花报销6月28日青海发投大修人员培训餐费--个人</v>
      </c>
      <c r="J5622" s="344" t="str">
        <f ca="1" t="shared" si="888"/>
        <v>项目成本</v>
      </c>
      <c r="K5622" s="345">
        <f ca="1" t="shared" si="889"/>
        <v>0</v>
      </c>
      <c r="L5622" s="345">
        <f ca="1" t="shared" si="890"/>
        <v>125</v>
      </c>
      <c r="M5622" s="345">
        <f ca="1" t="shared" si="891"/>
        <v>436199.59</v>
      </c>
      <c r="N5622" s="345">
        <f ca="1" t="shared" si="892"/>
        <v>0</v>
      </c>
    </row>
    <row r="5623" ht="14.25" hidden="1" spans="1:14">
      <c r="A5623" s="334">
        <f>档案!A5622</f>
        <v>0</v>
      </c>
      <c r="B5623" s="334">
        <f ca="1" t="shared" si="885"/>
        <v>1</v>
      </c>
      <c r="D5623" s="334">
        <f ca="1" t="shared" si="893"/>
        <v>31</v>
      </c>
      <c r="E5623" s="327">
        <f ca="1" t="shared" si="894"/>
        <v>427</v>
      </c>
      <c r="F5623" s="327" t="str">
        <f ca="1">VLOOKUP(D5623,档案!A:C,3,FALSE)</f>
        <v>湖北开明</v>
      </c>
      <c r="G5623" s="338" t="str">
        <f ca="1">VLOOKUP(D5623,档案!A:B,2,FALSE)</f>
        <v>中国银行鄂州分行0592794</v>
      </c>
      <c r="H5623" s="328">
        <f ca="1" t="shared" si="886"/>
        <v>45842</v>
      </c>
      <c r="I5623" s="344" t="str">
        <f ca="1" t="shared" si="887"/>
        <v>生产部李晶报销江西赣锋锂业临时采购10卷药性焊丝，1个二氧化碳表--个人</v>
      </c>
      <c r="J5623" s="344" t="str">
        <f ca="1" t="shared" si="888"/>
        <v>项目成本</v>
      </c>
      <c r="K5623" s="345">
        <f ca="1" t="shared" si="889"/>
        <v>0</v>
      </c>
      <c r="L5623" s="345">
        <f ca="1" t="shared" si="890"/>
        <v>1170</v>
      </c>
      <c r="M5623" s="345">
        <f ca="1" t="shared" si="891"/>
        <v>435029.59</v>
      </c>
      <c r="N5623" s="345">
        <f ca="1" t="shared" si="892"/>
        <v>0</v>
      </c>
    </row>
    <row r="5624" ht="14.25" hidden="1" spans="1:14">
      <c r="A5624" s="334">
        <f>档案!A5623</f>
        <v>0</v>
      </c>
      <c r="B5624" s="334">
        <f ca="1" t="shared" si="885"/>
        <v>1</v>
      </c>
      <c r="D5624" s="334">
        <f ca="1" t="shared" si="893"/>
        <v>31</v>
      </c>
      <c r="E5624" s="327">
        <f ca="1" t="shared" si="894"/>
        <v>428</v>
      </c>
      <c r="F5624" s="327" t="str">
        <f ca="1">VLOOKUP(D5624,档案!A:C,3,FALSE)</f>
        <v>湖北开明</v>
      </c>
      <c r="G5624" s="338" t="str">
        <f ca="1">VLOOKUP(D5624,档案!A:B,2,FALSE)</f>
        <v>中国银行鄂州分行0592794</v>
      </c>
      <c r="H5624" s="328">
        <f ca="1" t="shared" si="886"/>
        <v>45842</v>
      </c>
      <c r="I5624" s="344" t="str">
        <f ca="1" t="shared" si="887"/>
        <v>生产部李晶报销日钢铁网购物资帐篷，藿香正气水等--个人</v>
      </c>
      <c r="J5624" s="344" t="str">
        <f ca="1" t="shared" si="888"/>
        <v>项目成本</v>
      </c>
      <c r="K5624" s="345">
        <f ca="1" t="shared" si="889"/>
        <v>0</v>
      </c>
      <c r="L5624" s="345">
        <f ca="1" t="shared" si="890"/>
        <v>1452.45</v>
      </c>
      <c r="M5624" s="345">
        <f ca="1" t="shared" si="891"/>
        <v>433577.14</v>
      </c>
      <c r="N5624" s="345">
        <f ca="1" t="shared" si="892"/>
        <v>0</v>
      </c>
    </row>
    <row r="5625" ht="14.25" hidden="1" spans="1:14">
      <c r="A5625" s="334">
        <f>档案!A5624</f>
        <v>0</v>
      </c>
      <c r="B5625" s="334">
        <f ca="1" t="shared" si="885"/>
        <v>1</v>
      </c>
      <c r="D5625" s="334">
        <f ca="1" t="shared" si="893"/>
        <v>31</v>
      </c>
      <c r="E5625" s="327">
        <f ca="1" t="shared" si="894"/>
        <v>429</v>
      </c>
      <c r="F5625" s="327" t="str">
        <f ca="1">VLOOKUP(D5625,档案!A:C,3,FALSE)</f>
        <v>湖北开明</v>
      </c>
      <c r="G5625" s="338" t="str">
        <f ca="1">VLOOKUP(D5625,档案!A:B,2,FALSE)</f>
        <v>中国银行鄂州分行0592794</v>
      </c>
      <c r="H5625" s="328">
        <f ca="1" t="shared" si="886"/>
        <v>45842</v>
      </c>
      <c r="I5625" s="344" t="str">
        <f ca="1" t="shared" si="887"/>
        <v>生产部李晶报销赣锋锂业临时采购气体及配件--个人</v>
      </c>
      <c r="J5625" s="344" t="str">
        <f ca="1" t="shared" si="888"/>
        <v>项目成本</v>
      </c>
      <c r="K5625" s="345">
        <f ca="1" t="shared" si="889"/>
        <v>0</v>
      </c>
      <c r="L5625" s="345">
        <f ca="1" t="shared" si="890"/>
        <v>1400</v>
      </c>
      <c r="M5625" s="345">
        <f ca="1" t="shared" si="891"/>
        <v>432177.14</v>
      </c>
      <c r="N5625" s="345">
        <f ca="1" t="shared" si="892"/>
        <v>0</v>
      </c>
    </row>
    <row r="5626" ht="14.25" hidden="1" spans="1:14">
      <c r="A5626" s="334">
        <f>档案!A5625</f>
        <v>0</v>
      </c>
      <c r="B5626" s="334">
        <f ca="1" t="shared" si="885"/>
        <v>1</v>
      </c>
      <c r="D5626" s="334">
        <f ca="1" t="shared" si="893"/>
        <v>31</v>
      </c>
      <c r="E5626" s="327">
        <f ca="1" t="shared" si="894"/>
        <v>430</v>
      </c>
      <c r="F5626" s="327" t="str">
        <f ca="1">VLOOKUP(D5626,档案!A:C,3,FALSE)</f>
        <v>湖北开明</v>
      </c>
      <c r="G5626" s="338" t="str">
        <f ca="1">VLOOKUP(D5626,档案!A:B,2,FALSE)</f>
        <v>中国银行鄂州分行0592794</v>
      </c>
      <c r="H5626" s="328">
        <f ca="1" t="shared" si="886"/>
        <v>45842</v>
      </c>
      <c r="I5626" s="344" t="str">
        <f ca="1" t="shared" si="887"/>
        <v>生产部袁漠广报销青海发投6.14-6.15交通费--个人</v>
      </c>
      <c r="J5626" s="344" t="str">
        <f ca="1" t="shared" si="888"/>
        <v>项目成本</v>
      </c>
      <c r="K5626" s="345">
        <f ca="1" t="shared" si="889"/>
        <v>0</v>
      </c>
      <c r="L5626" s="345">
        <f ca="1" t="shared" si="890"/>
        <v>797</v>
      </c>
      <c r="M5626" s="345">
        <f ca="1" t="shared" si="891"/>
        <v>431380.14</v>
      </c>
      <c r="N5626" s="345">
        <f ca="1" t="shared" si="892"/>
        <v>0</v>
      </c>
    </row>
    <row r="5627" ht="14.25" hidden="1" spans="1:14">
      <c r="A5627" s="334">
        <f>档案!A5626</f>
        <v>0</v>
      </c>
      <c r="B5627" s="334">
        <f ca="1" t="shared" si="885"/>
        <v>1</v>
      </c>
      <c r="D5627" s="334">
        <f ca="1" t="shared" si="893"/>
        <v>31</v>
      </c>
      <c r="E5627" s="327">
        <f ca="1" t="shared" si="894"/>
        <v>431</v>
      </c>
      <c r="F5627" s="327" t="str">
        <f ca="1">VLOOKUP(D5627,档案!A:C,3,FALSE)</f>
        <v>湖北开明</v>
      </c>
      <c r="G5627" s="338" t="str">
        <f ca="1">VLOOKUP(D5627,档案!A:B,2,FALSE)</f>
        <v>中国银行鄂州分行0592794</v>
      </c>
      <c r="H5627" s="328">
        <f ca="1" t="shared" si="886"/>
        <v>45842</v>
      </c>
      <c r="I5627" s="349" t="str">
        <f ca="1" t="shared" si="887"/>
        <v>生产部王国志报销江西晶昊购买耗材及外协住宿--个人</v>
      </c>
      <c r="J5627" s="344" t="str">
        <f ca="1" t="shared" si="888"/>
        <v>项目成本</v>
      </c>
      <c r="K5627" s="345">
        <f ca="1" t="shared" si="889"/>
        <v>0</v>
      </c>
      <c r="L5627" s="345">
        <f ca="1" t="shared" si="890"/>
        <v>1109</v>
      </c>
      <c r="M5627" s="345">
        <f ca="1" t="shared" si="891"/>
        <v>430271.14</v>
      </c>
      <c r="N5627" s="345">
        <f ca="1" t="shared" si="892"/>
        <v>0</v>
      </c>
    </row>
    <row r="5628" ht="14.25" hidden="1" spans="1:14">
      <c r="A5628" s="334">
        <f>档案!A5627</f>
        <v>0</v>
      </c>
      <c r="B5628" s="334">
        <f ca="1" t="shared" si="885"/>
        <v>1</v>
      </c>
      <c r="D5628" s="334">
        <f ca="1" t="shared" si="893"/>
        <v>31</v>
      </c>
      <c r="E5628" s="327">
        <f ca="1" t="shared" si="894"/>
        <v>432</v>
      </c>
      <c r="F5628" s="327" t="str">
        <f ca="1">VLOOKUP(D5628,档案!A:C,3,FALSE)</f>
        <v>湖北开明</v>
      </c>
      <c r="G5628" s="338" t="str">
        <f ca="1">VLOOKUP(D5628,档案!A:B,2,FALSE)</f>
        <v>中国银行鄂州分行0592794</v>
      </c>
      <c r="H5628" s="328">
        <f ca="1" t="shared" si="886"/>
        <v>45842</v>
      </c>
      <c r="I5628" s="344" t="str">
        <f ca="1" t="shared" si="887"/>
        <v>生产部齐晓宇用款陈宝柱殷小光晶昊盐业零星派工工资结算，陈宝柱代收殷小光工资。--个人</v>
      </c>
      <c r="J5628" s="344" t="str">
        <f ca="1" t="shared" si="888"/>
        <v>项目成本</v>
      </c>
      <c r="K5628" s="345">
        <f ca="1" t="shared" si="889"/>
        <v>0</v>
      </c>
      <c r="L5628" s="345">
        <f ca="1" t="shared" si="890"/>
        <v>4602</v>
      </c>
      <c r="M5628" s="345">
        <f ca="1" t="shared" si="891"/>
        <v>425669.14</v>
      </c>
      <c r="N5628" s="345">
        <f ca="1" t="shared" si="892"/>
        <v>0</v>
      </c>
    </row>
    <row r="5629" ht="14.25" hidden="1" spans="1:14">
      <c r="A5629" s="334">
        <f>档案!A5628</f>
        <v>0</v>
      </c>
      <c r="B5629" s="334">
        <f ca="1" t="shared" si="885"/>
        <v>1</v>
      </c>
      <c r="D5629" s="334">
        <f ca="1" t="shared" si="893"/>
        <v>31</v>
      </c>
      <c r="E5629" s="327">
        <f ca="1" t="shared" si="894"/>
        <v>433</v>
      </c>
      <c r="F5629" s="327" t="str">
        <f ca="1">VLOOKUP(D5629,档案!A:C,3,FALSE)</f>
        <v>湖北开明</v>
      </c>
      <c r="G5629" s="338" t="str">
        <f ca="1">VLOOKUP(D5629,档案!A:B,2,FALSE)</f>
        <v>中国银行鄂州分行0592794</v>
      </c>
      <c r="H5629" s="328">
        <f ca="1" t="shared" si="886"/>
        <v>45842</v>
      </c>
      <c r="I5629" s="344" t="str">
        <f ca="1" t="shared" si="887"/>
        <v>生产部张月用款东方希望现场施工气体押金付重庆市涪陵区强箭气体有限公司--公司</v>
      </c>
      <c r="J5629" s="344" t="str">
        <f ca="1" t="shared" si="888"/>
        <v>项目成本</v>
      </c>
      <c r="K5629" s="345">
        <f ca="1" t="shared" si="889"/>
        <v>0</v>
      </c>
      <c r="L5629" s="345">
        <f ca="1" t="shared" si="890"/>
        <v>5000</v>
      </c>
      <c r="M5629" s="345">
        <f ca="1" t="shared" si="891"/>
        <v>420669.14</v>
      </c>
      <c r="N5629" s="345">
        <f ca="1" t="shared" si="892"/>
        <v>0</v>
      </c>
    </row>
    <row r="5630" ht="14.25" hidden="1" spans="1:14">
      <c r="A5630" s="334">
        <f>档案!A5629</f>
        <v>0</v>
      </c>
      <c r="B5630" s="334">
        <f ca="1" t="shared" si="885"/>
        <v>1</v>
      </c>
      <c r="D5630" s="334">
        <f ca="1" t="shared" si="893"/>
        <v>31</v>
      </c>
      <c r="E5630" s="327">
        <f ca="1" t="shared" si="894"/>
        <v>434</v>
      </c>
      <c r="F5630" s="327" t="str">
        <f ca="1">VLOOKUP(D5630,档案!A:C,3,FALSE)</f>
        <v>湖北开明</v>
      </c>
      <c r="G5630" s="338" t="str">
        <f ca="1">VLOOKUP(D5630,档案!A:B,2,FALSE)</f>
        <v>中国银行鄂州分行0592794</v>
      </c>
      <c r="H5630" s="328">
        <f ca="1" t="shared" si="886"/>
        <v>45842</v>
      </c>
      <c r="I5630" s="344" t="str">
        <f ca="1" t="shared" si="887"/>
        <v>生产部李晶报销江西赣锋锂业现场购买LED灯--个人</v>
      </c>
      <c r="J5630" s="344" t="str">
        <f ca="1" t="shared" si="888"/>
        <v>项目成本</v>
      </c>
      <c r="K5630" s="345">
        <f ca="1" t="shared" si="889"/>
        <v>0</v>
      </c>
      <c r="L5630" s="345">
        <f ca="1" t="shared" si="890"/>
        <v>429</v>
      </c>
      <c r="M5630" s="345">
        <f ca="1" t="shared" si="891"/>
        <v>420240.14</v>
      </c>
      <c r="N5630" s="345">
        <f ca="1" t="shared" si="892"/>
        <v>0</v>
      </c>
    </row>
    <row r="5631" ht="14.25" hidden="1" spans="1:14">
      <c r="A5631" s="334">
        <f>档案!A5630</f>
        <v>0</v>
      </c>
      <c r="B5631" s="334">
        <f ca="1" t="shared" si="885"/>
        <v>1</v>
      </c>
      <c r="D5631" s="334">
        <f ca="1" t="shared" si="893"/>
        <v>31</v>
      </c>
      <c r="E5631" s="327">
        <f ca="1" t="shared" si="894"/>
        <v>435</v>
      </c>
      <c r="F5631" s="327" t="str">
        <f ca="1">VLOOKUP(D5631,档案!A:C,3,FALSE)</f>
        <v>湖北开明</v>
      </c>
      <c r="G5631" s="338" t="str">
        <f ca="1">VLOOKUP(D5631,档案!A:B,2,FALSE)</f>
        <v>中国银行鄂州分行0592794</v>
      </c>
      <c r="H5631" s="328">
        <f ca="1" t="shared" si="886"/>
        <v>45842</v>
      </c>
      <c r="I5631" s="344" t="str">
        <f ca="1" t="shared" si="887"/>
        <v>生产部张月用款青海发投大修项目宋刚团队外协人员工资110587.5元，交通费23409元（全款133996.5-5000暂扣=128996.5）--个人</v>
      </c>
      <c r="J5631" s="344" t="str">
        <f ca="1" t="shared" si="888"/>
        <v>项目成本</v>
      </c>
      <c r="K5631" s="345">
        <f ca="1" t="shared" si="889"/>
        <v>0</v>
      </c>
      <c r="L5631" s="345">
        <f ca="1" t="shared" si="890"/>
        <v>128996.5</v>
      </c>
      <c r="M5631" s="345">
        <f ca="1" t="shared" si="891"/>
        <v>291243.64</v>
      </c>
      <c r="N5631" s="345">
        <f ca="1" t="shared" si="892"/>
        <v>0</v>
      </c>
    </row>
    <row r="5632" ht="14.25" hidden="1" spans="1:14">
      <c r="A5632" s="334">
        <f>档案!A5631</f>
        <v>0</v>
      </c>
      <c r="B5632" s="334">
        <f ca="1" t="shared" si="885"/>
        <v>1</v>
      </c>
      <c r="D5632" s="334">
        <f ca="1" t="shared" si="893"/>
        <v>31</v>
      </c>
      <c r="E5632" s="327">
        <f ca="1" t="shared" si="894"/>
        <v>436</v>
      </c>
      <c r="F5632" s="327" t="str">
        <f ca="1">VLOOKUP(D5632,档案!A:C,3,FALSE)</f>
        <v>湖北开明</v>
      </c>
      <c r="G5632" s="338" t="str">
        <f ca="1">VLOOKUP(D5632,档案!A:B,2,FALSE)</f>
        <v>中国银行鄂州分行0592794</v>
      </c>
      <c r="H5632" s="328">
        <f ca="1" t="shared" si="886"/>
        <v>45842</v>
      </c>
      <c r="I5632" s="344" t="str">
        <f ca="1" t="shared" si="887"/>
        <v>生产部李晶用款青海发投张少伟团队外协12人工资（全款69966-5000暂扣=64966）--个人</v>
      </c>
      <c r="J5632" s="344" t="str">
        <f ca="1" t="shared" si="888"/>
        <v>项目成本</v>
      </c>
      <c r="K5632" s="345">
        <f ca="1" t="shared" si="889"/>
        <v>0</v>
      </c>
      <c r="L5632" s="345">
        <f ca="1" t="shared" si="890"/>
        <v>64965.83</v>
      </c>
      <c r="M5632" s="345">
        <f ca="1" t="shared" si="891"/>
        <v>226277.81</v>
      </c>
      <c r="N5632" s="345">
        <f ca="1" t="shared" si="892"/>
        <v>0</v>
      </c>
    </row>
    <row r="5633" ht="14.25" hidden="1" spans="1:14">
      <c r="A5633" s="334">
        <f>档案!A5632</f>
        <v>0</v>
      </c>
      <c r="B5633" s="334">
        <f ca="1" t="shared" si="885"/>
        <v>1</v>
      </c>
      <c r="D5633" s="334">
        <f ca="1" t="shared" si="893"/>
        <v>31</v>
      </c>
      <c r="E5633" s="327">
        <f ca="1" t="shared" si="894"/>
        <v>437</v>
      </c>
      <c r="F5633" s="327" t="str">
        <f ca="1">VLOOKUP(D5633,档案!A:C,3,FALSE)</f>
        <v>湖北开明</v>
      </c>
      <c r="G5633" s="338" t="str">
        <f ca="1">VLOOKUP(D5633,档案!A:B,2,FALSE)</f>
        <v>中国银行鄂州分行0592794</v>
      </c>
      <c r="H5633" s="328">
        <f ca="1" t="shared" si="886"/>
        <v>45842</v>
      </c>
      <c r="I5633" s="344" t="str">
        <f ca="1" t="shared" si="887"/>
        <v>生产部李晶用款青海发投外协葛红垒团队工资155925元及交通费39078元（全款195003-5000暂扣=190003）--个人</v>
      </c>
      <c r="J5633" s="344" t="str">
        <f ca="1" t="shared" si="888"/>
        <v>项目成本</v>
      </c>
      <c r="K5633" s="345">
        <f ca="1" t="shared" si="889"/>
        <v>0</v>
      </c>
      <c r="L5633" s="345">
        <f ca="1" t="shared" si="890"/>
        <v>190003</v>
      </c>
      <c r="M5633" s="345">
        <f ca="1" t="shared" si="891"/>
        <v>36274.8099999996</v>
      </c>
      <c r="N5633" s="345">
        <f ca="1" t="shared" si="892"/>
        <v>0</v>
      </c>
    </row>
    <row r="5634" ht="14.25" hidden="1" spans="1:14">
      <c r="A5634" s="334">
        <f>档案!A5633</f>
        <v>0</v>
      </c>
      <c r="B5634" s="334">
        <f ca="1" t="shared" si="885"/>
        <v>1</v>
      </c>
      <c r="D5634" s="334">
        <f ca="1" t="shared" si="893"/>
        <v>31</v>
      </c>
      <c r="E5634" s="327">
        <f ca="1" t="shared" si="894"/>
        <v>438</v>
      </c>
      <c r="F5634" s="327" t="str">
        <f ca="1">VLOOKUP(D5634,档案!A:C,3,FALSE)</f>
        <v>湖北开明</v>
      </c>
      <c r="G5634" s="338" t="str">
        <f ca="1">VLOOKUP(D5634,档案!A:B,2,FALSE)</f>
        <v>中国银行鄂州分行0592794</v>
      </c>
      <c r="H5634" s="328">
        <f ca="1" t="shared" si="886"/>
        <v>45842</v>
      </c>
      <c r="I5634" s="344" t="str">
        <f ca="1" t="shared" si="887"/>
        <v>手续费4.5*15=67.5</v>
      </c>
      <c r="J5634" s="344" t="str">
        <f ca="1" t="shared" si="888"/>
        <v>付日常费用</v>
      </c>
      <c r="K5634" s="345">
        <f ca="1" t="shared" si="889"/>
        <v>0</v>
      </c>
      <c r="L5634" s="345">
        <f ca="1" t="shared" si="890"/>
        <v>67.5</v>
      </c>
      <c r="M5634" s="345">
        <f ca="1" t="shared" si="891"/>
        <v>36207.3099999996</v>
      </c>
      <c r="N5634" s="345">
        <f ca="1" t="shared" si="892"/>
        <v>0</v>
      </c>
    </row>
    <row r="5635" ht="14.25" hidden="1" spans="1:14">
      <c r="A5635" s="334">
        <f>档案!A5634</f>
        <v>0</v>
      </c>
      <c r="B5635" s="334">
        <f ca="1" t="shared" ref="B5635:B5698" si="895">COUNTA(INDIRECT("'"&amp;A5635&amp;"'!a:a"))</f>
        <v>1</v>
      </c>
      <c r="D5635" s="334">
        <f ca="1" t="shared" si="893"/>
        <v>31</v>
      </c>
      <c r="E5635" s="327">
        <f ca="1" t="shared" si="894"/>
        <v>439</v>
      </c>
      <c r="F5635" s="327" t="str">
        <f ca="1">VLOOKUP(D5635,档案!A:C,3,FALSE)</f>
        <v>湖北开明</v>
      </c>
      <c r="G5635" s="338" t="str">
        <f ca="1">VLOOKUP(D5635,档案!A:B,2,FALSE)</f>
        <v>中国银行鄂州分行0592794</v>
      </c>
      <c r="H5635" s="328">
        <f ca="1" t="shared" ref="H5635:H5698" si="896">INDEX(INDIRECT("'"&amp;$D5635&amp;"'!A:g"),$E5635,COLUMN()-7)</f>
        <v>45842</v>
      </c>
      <c r="I5635" s="344" t="str">
        <f ca="1" t="shared" ref="I5635:I5698" si="897">INDEX(INDIRECT("'"&amp;$D5635&amp;"'!A:g"),$E5635,COLUMN()-7)</f>
        <v>手续费</v>
      </c>
      <c r="J5635" s="344" t="str">
        <f ca="1" t="shared" ref="J5635:J5698" si="898">INDEX(INDIRECT("'"&amp;$D5635&amp;"'!A:g"),$E5635,COLUMN()-7)</f>
        <v>付日常费用</v>
      </c>
      <c r="K5635" s="345">
        <f ca="1" t="shared" ref="K5635:K5698" si="899">INDEX(INDIRECT("'"&amp;$D5635&amp;"'!A:g"),$E5635,COLUMN()-7)</f>
        <v>0</v>
      </c>
      <c r="L5635" s="345">
        <f ca="1" t="shared" ref="L5635:L5698" si="900">INDEX(INDIRECT("'"&amp;$D5635&amp;"'!A:g"),$E5635,COLUMN()-7)</f>
        <v>15</v>
      </c>
      <c r="M5635" s="345">
        <f ca="1" t="shared" ref="M5635:M5698" si="901">INDEX(INDIRECT("'"&amp;$D5635&amp;"'!A:g"),$E5635,COLUMN()-7)</f>
        <v>36192.3099999996</v>
      </c>
      <c r="N5635" s="345">
        <f ca="1" t="shared" ref="N5635:N5698" si="902">INDEX(INDIRECT("'"&amp;$D5635&amp;"'!A:g"),$E5635,COLUMN()-7)</f>
        <v>0</v>
      </c>
    </row>
    <row r="5636" ht="14.25" hidden="1" spans="1:14">
      <c r="A5636" s="334">
        <f>档案!A5635</f>
        <v>0</v>
      </c>
      <c r="B5636" s="334">
        <f ca="1" t="shared" si="895"/>
        <v>1</v>
      </c>
      <c r="D5636" s="334">
        <f ca="1" t="shared" ref="D5636:D5699" si="903">IF(E5635&gt;=VLOOKUP(D5635,A:B,2,FALSE),D5635+1,D5635)</f>
        <v>31</v>
      </c>
      <c r="E5636" s="327">
        <f ca="1" t="shared" ref="E5636:E5699" si="904">IF(E5635&gt;=VLOOKUP(D5635,A:B,2,FALSE),3,E5635+1)</f>
        <v>440</v>
      </c>
      <c r="F5636" s="327" t="str">
        <f ca="1">VLOOKUP(D5636,档案!A:C,3,FALSE)</f>
        <v>湖北开明</v>
      </c>
      <c r="G5636" s="338" t="str">
        <f ca="1">VLOOKUP(D5636,档案!A:B,2,FALSE)</f>
        <v>中国银行鄂州分行0592794</v>
      </c>
      <c r="H5636" s="328">
        <f ca="1" t="shared" si="896"/>
        <v>45842</v>
      </c>
      <c r="I5636" s="344" t="str">
        <f ca="1" t="shared" si="897"/>
        <v>手续费</v>
      </c>
      <c r="J5636" s="344" t="str">
        <f ca="1" t="shared" si="898"/>
        <v>付日常费用</v>
      </c>
      <c r="K5636" s="345">
        <f ca="1" t="shared" si="899"/>
        <v>0</v>
      </c>
      <c r="L5636" s="345">
        <f ca="1" t="shared" si="900"/>
        <v>15</v>
      </c>
      <c r="M5636" s="345">
        <f ca="1" t="shared" si="901"/>
        <v>36177.3099999996</v>
      </c>
      <c r="N5636" s="345">
        <f ca="1" t="shared" si="902"/>
        <v>0</v>
      </c>
    </row>
    <row r="5637" ht="14.25" hidden="1" spans="1:14">
      <c r="A5637" s="334">
        <f>档案!A5636</f>
        <v>0</v>
      </c>
      <c r="B5637" s="334">
        <f ca="1" t="shared" si="895"/>
        <v>1</v>
      </c>
      <c r="D5637" s="334">
        <f ca="1" t="shared" si="903"/>
        <v>31</v>
      </c>
      <c r="E5637" s="327">
        <f ca="1" t="shared" si="904"/>
        <v>441</v>
      </c>
      <c r="F5637" s="327" t="str">
        <f ca="1">VLOOKUP(D5637,档案!A:C,3,FALSE)</f>
        <v>湖北开明</v>
      </c>
      <c r="G5637" s="338" t="str">
        <f ca="1">VLOOKUP(D5637,档案!A:B,2,FALSE)</f>
        <v>中国银行鄂州分行0592794</v>
      </c>
      <c r="H5637" s="328">
        <f ca="1" t="shared" si="896"/>
        <v>45842</v>
      </c>
      <c r="I5637" s="344" t="str">
        <f ca="1" t="shared" si="897"/>
        <v>手续费</v>
      </c>
      <c r="J5637" s="344" t="str">
        <f ca="1" t="shared" si="898"/>
        <v>付日常费用</v>
      </c>
      <c r="K5637" s="345">
        <f ca="1" t="shared" si="899"/>
        <v>0</v>
      </c>
      <c r="L5637" s="345">
        <f ca="1" t="shared" si="900"/>
        <v>9</v>
      </c>
      <c r="M5637" s="345">
        <f ca="1" t="shared" si="901"/>
        <v>36168.3099999996</v>
      </c>
      <c r="N5637" s="345">
        <f ca="1" t="shared" si="902"/>
        <v>0</v>
      </c>
    </row>
    <row r="5638" ht="14.25" hidden="1" spans="1:14">
      <c r="A5638" s="334">
        <f>档案!A5637</f>
        <v>0</v>
      </c>
      <c r="B5638" s="334">
        <f ca="1" t="shared" si="895"/>
        <v>1</v>
      </c>
      <c r="D5638" s="334">
        <f ca="1" t="shared" si="903"/>
        <v>31</v>
      </c>
      <c r="E5638" s="327">
        <f ca="1" t="shared" si="904"/>
        <v>442</v>
      </c>
      <c r="F5638" s="327" t="str">
        <f ca="1">VLOOKUP(D5638,档案!A:C,3,FALSE)</f>
        <v>湖北开明</v>
      </c>
      <c r="G5638" s="338" t="str">
        <f ca="1">VLOOKUP(D5638,档案!A:B,2,FALSE)</f>
        <v>中国银行鄂州分行0592794</v>
      </c>
      <c r="H5638" s="328">
        <f ca="1" t="shared" si="896"/>
        <v>45842</v>
      </c>
      <c r="I5638" s="344" t="str">
        <f ca="1" t="shared" si="897"/>
        <v>手续费</v>
      </c>
      <c r="J5638" s="344" t="str">
        <f ca="1" t="shared" si="898"/>
        <v>付日常费用</v>
      </c>
      <c r="K5638" s="345">
        <f ca="1" t="shared" si="899"/>
        <v>0</v>
      </c>
      <c r="L5638" s="345">
        <f ca="1" t="shared" si="900"/>
        <v>1.8</v>
      </c>
      <c r="M5638" s="345">
        <f ca="1" t="shared" si="901"/>
        <v>36166.5099999996</v>
      </c>
      <c r="N5638" s="345">
        <f ca="1" t="shared" si="902"/>
        <v>0</v>
      </c>
    </row>
    <row r="5639" ht="14.25" hidden="1" spans="1:14">
      <c r="A5639" s="334">
        <f>档案!A5638</f>
        <v>0</v>
      </c>
      <c r="B5639" s="334">
        <f ca="1" t="shared" si="895"/>
        <v>1</v>
      </c>
      <c r="D5639" s="334">
        <f ca="1" t="shared" si="903"/>
        <v>31</v>
      </c>
      <c r="E5639" s="327">
        <f ca="1" t="shared" si="904"/>
        <v>443</v>
      </c>
      <c r="F5639" s="327" t="str">
        <f ca="1">VLOOKUP(D5639,档案!A:C,3,FALSE)</f>
        <v>湖北开明</v>
      </c>
      <c r="G5639" s="338" t="str">
        <f ca="1">VLOOKUP(D5639,档案!A:B,2,FALSE)</f>
        <v>中国银行鄂州分行0592794</v>
      </c>
      <c r="H5639" s="328">
        <f ca="1" t="shared" si="896"/>
        <v>45842</v>
      </c>
      <c r="I5639" s="344" t="str">
        <f ca="1" t="shared" si="897"/>
        <v>手续费</v>
      </c>
      <c r="J5639" s="344" t="str">
        <f ca="1" t="shared" si="898"/>
        <v>付日常费用</v>
      </c>
      <c r="K5639" s="345">
        <f ca="1" t="shared" si="899"/>
        <v>0</v>
      </c>
      <c r="L5639" s="345">
        <f ca="1" t="shared" si="900"/>
        <v>1.8</v>
      </c>
      <c r="M5639" s="345">
        <f ca="1" t="shared" si="901"/>
        <v>36164.7099999996</v>
      </c>
      <c r="N5639" s="345">
        <f ca="1" t="shared" si="902"/>
        <v>0</v>
      </c>
    </row>
    <row r="5640" ht="14.25" hidden="1" spans="1:14">
      <c r="A5640" s="334">
        <f>档案!A5639</f>
        <v>0</v>
      </c>
      <c r="B5640" s="334">
        <f ca="1" t="shared" si="895"/>
        <v>1</v>
      </c>
      <c r="D5640" s="334">
        <f ca="1" t="shared" si="903"/>
        <v>31</v>
      </c>
      <c r="E5640" s="327">
        <f ca="1" t="shared" si="904"/>
        <v>444</v>
      </c>
      <c r="F5640" s="327" t="str">
        <f ca="1">VLOOKUP(D5640,档案!A:C,3,FALSE)</f>
        <v>湖北开明</v>
      </c>
      <c r="G5640" s="338" t="str">
        <f ca="1">VLOOKUP(D5640,档案!A:B,2,FALSE)</f>
        <v>中国银行鄂州分行0592794</v>
      </c>
      <c r="H5640" s="328">
        <f ca="1" t="shared" si="896"/>
        <v>45842</v>
      </c>
      <c r="I5640" s="344" t="str">
        <f ca="1" t="shared" si="897"/>
        <v>手续费</v>
      </c>
      <c r="J5640" s="344" t="str">
        <f ca="1" t="shared" si="898"/>
        <v>付日常费用</v>
      </c>
      <c r="K5640" s="345">
        <f ca="1" t="shared" si="899"/>
        <v>0</v>
      </c>
      <c r="L5640" s="345">
        <f ca="1" t="shared" si="900"/>
        <v>1.8</v>
      </c>
      <c r="M5640" s="345">
        <f ca="1" t="shared" si="901"/>
        <v>36162.9099999996</v>
      </c>
      <c r="N5640" s="345">
        <f ca="1" t="shared" si="902"/>
        <v>0</v>
      </c>
    </row>
    <row r="5641" ht="14.25" hidden="1" spans="1:14">
      <c r="A5641" s="334">
        <f>档案!A5640</f>
        <v>0</v>
      </c>
      <c r="B5641" s="334">
        <f ca="1" t="shared" si="895"/>
        <v>1</v>
      </c>
      <c r="D5641" s="334">
        <f ca="1" t="shared" si="903"/>
        <v>31</v>
      </c>
      <c r="E5641" s="327">
        <f ca="1" t="shared" si="904"/>
        <v>445</v>
      </c>
      <c r="F5641" s="327" t="str">
        <f ca="1">VLOOKUP(D5641,档案!A:C,3,FALSE)</f>
        <v>湖北开明</v>
      </c>
      <c r="G5641" s="338" t="str">
        <f ca="1">VLOOKUP(D5641,档案!A:B,2,FALSE)</f>
        <v>中国银行鄂州分行0592794</v>
      </c>
      <c r="H5641" s="328">
        <f ca="1" t="shared" si="896"/>
        <v>45842</v>
      </c>
      <c r="I5641" s="344" t="str">
        <f ca="1" t="shared" si="897"/>
        <v>手续费</v>
      </c>
      <c r="J5641" s="344" t="str">
        <f ca="1" t="shared" si="898"/>
        <v>付日常费用</v>
      </c>
      <c r="K5641" s="345">
        <f ca="1" t="shared" si="899"/>
        <v>0</v>
      </c>
      <c r="L5641" s="345">
        <f ca="1" t="shared" si="900"/>
        <v>1.8</v>
      </c>
      <c r="M5641" s="345">
        <f ca="1" t="shared" si="901"/>
        <v>36161.1099999996</v>
      </c>
      <c r="N5641" s="345">
        <f ca="1" t="shared" si="902"/>
        <v>0</v>
      </c>
    </row>
    <row r="5642" ht="14.25" hidden="1" spans="1:14">
      <c r="A5642" s="334">
        <f>档案!A5641</f>
        <v>0</v>
      </c>
      <c r="B5642" s="334">
        <f ca="1" t="shared" si="895"/>
        <v>1</v>
      </c>
      <c r="D5642" s="334">
        <f ca="1" t="shared" si="903"/>
        <v>31</v>
      </c>
      <c r="E5642" s="327">
        <f ca="1" t="shared" si="904"/>
        <v>446</v>
      </c>
      <c r="F5642" s="327" t="str">
        <f ca="1">VLOOKUP(D5642,档案!A:C,3,FALSE)</f>
        <v>湖北开明</v>
      </c>
      <c r="G5642" s="338" t="str">
        <f ca="1">VLOOKUP(D5642,档案!A:B,2,FALSE)</f>
        <v>中国银行鄂州分行0592794</v>
      </c>
      <c r="H5642" s="328">
        <f ca="1" t="shared" si="896"/>
        <v>45842</v>
      </c>
      <c r="I5642" s="344" t="str">
        <f ca="1" t="shared" si="897"/>
        <v>手续费</v>
      </c>
      <c r="J5642" s="344" t="str">
        <f ca="1" t="shared" si="898"/>
        <v>付日常费用</v>
      </c>
      <c r="K5642" s="345">
        <f ca="1" t="shared" si="899"/>
        <v>0</v>
      </c>
      <c r="L5642" s="345">
        <f ca="1" t="shared" si="900"/>
        <v>1.8</v>
      </c>
      <c r="M5642" s="345">
        <f ca="1" t="shared" si="901"/>
        <v>36159.3099999996</v>
      </c>
      <c r="N5642" s="345">
        <f ca="1" t="shared" si="902"/>
        <v>0</v>
      </c>
    </row>
    <row r="5643" ht="14.25" hidden="1" spans="1:14">
      <c r="A5643" s="334">
        <f>档案!A5642</f>
        <v>0</v>
      </c>
      <c r="B5643" s="334">
        <f ca="1" t="shared" si="895"/>
        <v>1</v>
      </c>
      <c r="D5643" s="334">
        <f ca="1" t="shared" si="903"/>
        <v>31</v>
      </c>
      <c r="E5643" s="327">
        <f ca="1" t="shared" si="904"/>
        <v>447</v>
      </c>
      <c r="F5643" s="327" t="str">
        <f ca="1">VLOOKUP(D5643,档案!A:C,3,FALSE)</f>
        <v>湖北开明</v>
      </c>
      <c r="G5643" s="338" t="str">
        <f ca="1">VLOOKUP(D5643,档案!A:B,2,FALSE)</f>
        <v>中国银行鄂州分行0592794</v>
      </c>
      <c r="H5643" s="328">
        <f ca="1" t="shared" si="896"/>
        <v>45842</v>
      </c>
      <c r="I5643" s="344" t="str">
        <f ca="1" t="shared" si="897"/>
        <v>手续费</v>
      </c>
      <c r="J5643" s="344" t="str">
        <f ca="1" t="shared" si="898"/>
        <v>付日常费用</v>
      </c>
      <c r="K5643" s="345">
        <f ca="1" t="shared" si="899"/>
        <v>0</v>
      </c>
      <c r="L5643" s="345">
        <f ca="1" t="shared" si="900"/>
        <v>1.8</v>
      </c>
      <c r="M5643" s="345">
        <f ca="1" t="shared" si="901"/>
        <v>36157.5099999996</v>
      </c>
      <c r="N5643" s="345">
        <f ca="1" t="shared" si="902"/>
        <v>0</v>
      </c>
    </row>
    <row r="5644" ht="14.25" hidden="1" spans="1:14">
      <c r="A5644" s="334">
        <f>档案!A5643</f>
        <v>0</v>
      </c>
      <c r="B5644" s="334">
        <f ca="1" t="shared" si="895"/>
        <v>1</v>
      </c>
      <c r="D5644" s="334">
        <f ca="1" t="shared" si="903"/>
        <v>31</v>
      </c>
      <c r="E5644" s="327">
        <f ca="1" t="shared" si="904"/>
        <v>448</v>
      </c>
      <c r="F5644" s="327" t="str">
        <f ca="1">VLOOKUP(D5644,档案!A:C,3,FALSE)</f>
        <v>湖北开明</v>
      </c>
      <c r="G5644" s="338" t="str">
        <f ca="1">VLOOKUP(D5644,档案!A:B,2,FALSE)</f>
        <v>中国银行鄂州分行0592794</v>
      </c>
      <c r="H5644" s="328">
        <f ca="1" t="shared" si="896"/>
        <v>45842</v>
      </c>
      <c r="I5644" s="344" t="str">
        <f ca="1" t="shared" si="897"/>
        <v>手续费</v>
      </c>
      <c r="J5644" s="344" t="str">
        <f ca="1" t="shared" si="898"/>
        <v>付日常费用</v>
      </c>
      <c r="K5644" s="345">
        <f ca="1" t="shared" si="899"/>
        <v>0</v>
      </c>
      <c r="L5644" s="345">
        <f ca="1" t="shared" si="900"/>
        <v>1.8</v>
      </c>
      <c r="M5644" s="345">
        <f ca="1" t="shared" si="901"/>
        <v>36155.7099999996</v>
      </c>
      <c r="N5644" s="345">
        <f ca="1" t="shared" si="902"/>
        <v>0</v>
      </c>
    </row>
    <row r="5645" ht="14.25" hidden="1" spans="1:14">
      <c r="A5645" s="334">
        <f>档案!A5644</f>
        <v>0</v>
      </c>
      <c r="B5645" s="334">
        <f ca="1" t="shared" si="895"/>
        <v>1</v>
      </c>
      <c r="D5645" s="334">
        <f ca="1" t="shared" si="903"/>
        <v>31</v>
      </c>
      <c r="E5645" s="327">
        <f ca="1" t="shared" si="904"/>
        <v>449</v>
      </c>
      <c r="F5645" s="327" t="str">
        <f ca="1">VLOOKUP(D5645,档案!A:C,3,FALSE)</f>
        <v>湖北开明</v>
      </c>
      <c r="G5645" s="338" t="str">
        <f ca="1">VLOOKUP(D5645,档案!A:B,2,FALSE)</f>
        <v>中国银行鄂州分行0592794</v>
      </c>
      <c r="H5645" s="328">
        <f ca="1" t="shared" si="896"/>
        <v>45842</v>
      </c>
      <c r="I5645" s="344" t="str">
        <f ca="1" t="shared" si="897"/>
        <v>手续费</v>
      </c>
      <c r="J5645" s="344" t="str">
        <f ca="1" t="shared" si="898"/>
        <v>其他收款</v>
      </c>
      <c r="K5645" s="345">
        <f ca="1" t="shared" si="899"/>
        <v>4.5</v>
      </c>
      <c r="L5645" s="345">
        <f ca="1" t="shared" si="900"/>
        <v>0</v>
      </c>
      <c r="M5645" s="345">
        <f ca="1" t="shared" si="901"/>
        <v>36160.2099999996</v>
      </c>
      <c r="N5645" s="345">
        <f ca="1" t="shared" si="902"/>
        <v>0</v>
      </c>
    </row>
    <row r="5646" ht="14.25" hidden="1" spans="1:14">
      <c r="A5646" s="334">
        <f>档案!A5645</f>
        <v>0</v>
      </c>
      <c r="B5646" s="334">
        <f ca="1" t="shared" si="895"/>
        <v>1</v>
      </c>
      <c r="D5646" s="334">
        <f ca="1" t="shared" si="903"/>
        <v>31</v>
      </c>
      <c r="E5646" s="327">
        <f ca="1" t="shared" si="904"/>
        <v>450</v>
      </c>
      <c r="F5646" s="327" t="str">
        <f ca="1">VLOOKUP(D5646,档案!A:C,3,FALSE)</f>
        <v>湖北开明</v>
      </c>
      <c r="G5646" s="338" t="str">
        <f ca="1">VLOOKUP(D5646,档案!A:B,2,FALSE)</f>
        <v>中国银行鄂州分行0592794</v>
      </c>
      <c r="H5646" s="328">
        <f ca="1" t="shared" si="896"/>
        <v>45842</v>
      </c>
      <c r="I5646" s="344" t="str">
        <f ca="1" t="shared" si="897"/>
        <v>手续费</v>
      </c>
      <c r="J5646" s="344" t="str">
        <f ca="1" t="shared" si="898"/>
        <v>付日常费用</v>
      </c>
      <c r="K5646" s="345">
        <f ca="1" t="shared" si="899"/>
        <v>0</v>
      </c>
      <c r="L5646" s="345">
        <f ca="1" t="shared" si="900"/>
        <v>2</v>
      </c>
      <c r="M5646" s="345">
        <f ca="1" t="shared" si="901"/>
        <v>36158.2099999996</v>
      </c>
      <c r="N5646" s="345">
        <f ca="1" t="shared" si="902"/>
        <v>0</v>
      </c>
    </row>
    <row r="5647" ht="14.25" hidden="1" spans="1:14">
      <c r="A5647" s="334">
        <f>档案!A5646</f>
        <v>0</v>
      </c>
      <c r="B5647" s="334">
        <f ca="1" t="shared" si="895"/>
        <v>1</v>
      </c>
      <c r="D5647" s="334">
        <f ca="1" t="shared" si="903"/>
        <v>31</v>
      </c>
      <c r="E5647" s="327">
        <f ca="1" t="shared" si="904"/>
        <v>451</v>
      </c>
      <c r="F5647" s="327" t="str">
        <f ca="1">VLOOKUP(D5647,档案!A:C,3,FALSE)</f>
        <v>湖北开明</v>
      </c>
      <c r="G5647" s="338" t="str">
        <f ca="1">VLOOKUP(D5647,档案!A:B,2,FALSE)</f>
        <v>中国银行鄂州分行0592794</v>
      </c>
      <c r="H5647" s="328">
        <f ca="1" t="shared" si="896"/>
        <v>45845</v>
      </c>
      <c r="I5647" s="344" t="str">
        <f ca="1" t="shared" si="897"/>
        <v>生产部李晶报销四川峨胜临时工交通费，住宿费，差旅费付李晶1468.5，张炳如付603--个人</v>
      </c>
      <c r="J5647" s="344" t="str">
        <f ca="1" t="shared" si="898"/>
        <v>项目成本</v>
      </c>
      <c r="K5647" s="345">
        <f ca="1" t="shared" si="899"/>
        <v>0</v>
      </c>
      <c r="L5647" s="345">
        <f ca="1" t="shared" si="900"/>
        <v>2071.5</v>
      </c>
      <c r="M5647" s="345">
        <f ca="1" t="shared" si="901"/>
        <v>34086.7099999996</v>
      </c>
      <c r="N5647" s="345">
        <f ca="1" t="shared" si="902"/>
        <v>0</v>
      </c>
    </row>
    <row r="5648" ht="14.25" hidden="1" spans="1:14">
      <c r="A5648" s="334">
        <f>档案!A5647</f>
        <v>0</v>
      </c>
      <c r="B5648" s="334">
        <f ca="1" t="shared" si="895"/>
        <v>1</v>
      </c>
      <c r="D5648" s="334">
        <f ca="1" t="shared" si="903"/>
        <v>31</v>
      </c>
      <c r="E5648" s="327">
        <f ca="1" t="shared" si="904"/>
        <v>452</v>
      </c>
      <c r="F5648" s="327" t="str">
        <f ca="1">VLOOKUP(D5648,档案!A:C,3,FALSE)</f>
        <v>湖北开明</v>
      </c>
      <c r="G5648" s="338" t="str">
        <f ca="1">VLOOKUP(D5648,档案!A:B,2,FALSE)</f>
        <v>中国银行鄂州分行0592794</v>
      </c>
      <c r="H5648" s="328">
        <f ca="1" t="shared" si="896"/>
        <v>45845</v>
      </c>
      <c r="I5648" s="344" t="str">
        <f ca="1" t="shared" si="897"/>
        <v>生产部李晶用款日照钢铁外协8人人员加班工资3200元付林柱生，12个人餐费180元付李晶--个人</v>
      </c>
      <c r="J5648" s="344" t="str">
        <f ca="1" t="shared" si="898"/>
        <v>项目成本</v>
      </c>
      <c r="K5648" s="345">
        <f ca="1" t="shared" si="899"/>
        <v>0</v>
      </c>
      <c r="L5648" s="345">
        <f ca="1" t="shared" si="900"/>
        <v>3380</v>
      </c>
      <c r="M5648" s="345">
        <f ca="1" t="shared" si="901"/>
        <v>30706.7099999996</v>
      </c>
      <c r="N5648" s="345">
        <f ca="1" t="shared" si="902"/>
        <v>0</v>
      </c>
    </row>
    <row r="5649" ht="14.25" hidden="1" spans="1:14">
      <c r="A5649" s="334">
        <f>档案!A5648</f>
        <v>0</v>
      </c>
      <c r="B5649" s="334">
        <f ca="1" t="shared" si="895"/>
        <v>1</v>
      </c>
      <c r="D5649" s="334">
        <f ca="1" t="shared" si="903"/>
        <v>31</v>
      </c>
      <c r="E5649" s="327">
        <f ca="1" t="shared" si="904"/>
        <v>453</v>
      </c>
      <c r="F5649" s="327" t="str">
        <f ca="1">VLOOKUP(D5649,档案!A:C,3,FALSE)</f>
        <v>湖北开明</v>
      </c>
      <c r="G5649" s="338" t="str">
        <f ca="1">VLOOKUP(D5649,档案!A:B,2,FALSE)</f>
        <v>中国银行鄂州分行0592794</v>
      </c>
      <c r="H5649" s="328">
        <f ca="1" t="shared" si="896"/>
        <v>45845</v>
      </c>
      <c r="I5649" s="344" t="str">
        <f ca="1" t="shared" si="897"/>
        <v>生产部李晶报销日照钢铁现场临时采购需钢丝软管32的100m，125管径10m。--个人</v>
      </c>
      <c r="J5649" s="344" t="str">
        <f ca="1" t="shared" si="898"/>
        <v>项目成本</v>
      </c>
      <c r="K5649" s="345">
        <f ca="1" t="shared" si="899"/>
        <v>0</v>
      </c>
      <c r="L5649" s="345">
        <f ca="1" t="shared" si="900"/>
        <v>1030</v>
      </c>
      <c r="M5649" s="345">
        <f ca="1" t="shared" si="901"/>
        <v>29676.7099999996</v>
      </c>
      <c r="N5649" s="345">
        <f ca="1" t="shared" si="902"/>
        <v>0</v>
      </c>
    </row>
    <row r="5650" ht="14.25" hidden="1" spans="1:14">
      <c r="A5650" s="334">
        <f>档案!A5649</f>
        <v>0</v>
      </c>
      <c r="B5650" s="334">
        <f ca="1" t="shared" si="895"/>
        <v>1</v>
      </c>
      <c r="D5650" s="334">
        <f ca="1" t="shared" si="903"/>
        <v>31</v>
      </c>
      <c r="E5650" s="327">
        <f ca="1" t="shared" si="904"/>
        <v>454</v>
      </c>
      <c r="F5650" s="327" t="str">
        <f ca="1">VLOOKUP(D5650,档案!A:C,3,FALSE)</f>
        <v>湖北开明</v>
      </c>
      <c r="G5650" s="338" t="str">
        <f ca="1">VLOOKUP(D5650,档案!A:B,2,FALSE)</f>
        <v>中国银行鄂州分行0592794</v>
      </c>
      <c r="H5650" s="328">
        <f ca="1" t="shared" si="896"/>
        <v>45845</v>
      </c>
      <c r="I5650" s="344" t="str">
        <f ca="1" t="shared" si="897"/>
        <v>手续费</v>
      </c>
      <c r="J5650" s="344" t="str">
        <f ca="1" t="shared" si="898"/>
        <v>付日常费用</v>
      </c>
      <c r="K5650" s="345">
        <f ca="1" t="shared" si="899"/>
        <v>0</v>
      </c>
      <c r="L5650" s="345">
        <f ca="1" t="shared" si="900"/>
        <v>4.5</v>
      </c>
      <c r="M5650" s="345">
        <f ca="1" t="shared" si="901"/>
        <v>29672.2099999996</v>
      </c>
      <c r="N5650" s="345">
        <f ca="1" t="shared" si="902"/>
        <v>0</v>
      </c>
    </row>
    <row r="5651" ht="14.25" hidden="1" spans="1:14">
      <c r="A5651" s="334">
        <f>档案!A5650</f>
        <v>0</v>
      </c>
      <c r="B5651" s="334">
        <f ca="1" t="shared" si="895"/>
        <v>1</v>
      </c>
      <c r="D5651" s="334">
        <f ca="1" t="shared" si="903"/>
        <v>31</v>
      </c>
      <c r="E5651" s="327">
        <f ca="1" t="shared" si="904"/>
        <v>455</v>
      </c>
      <c r="F5651" s="327" t="str">
        <f ca="1">VLOOKUP(D5651,档案!A:C,3,FALSE)</f>
        <v>湖北开明</v>
      </c>
      <c r="G5651" s="338" t="str">
        <f ca="1">VLOOKUP(D5651,档案!A:B,2,FALSE)</f>
        <v>中国银行鄂州分行0592794</v>
      </c>
      <c r="H5651" s="328">
        <f ca="1" t="shared" si="896"/>
        <v>45845</v>
      </c>
      <c r="I5651" s="344" t="str">
        <f ca="1" t="shared" si="897"/>
        <v>手续费</v>
      </c>
      <c r="J5651" s="344" t="str">
        <f ca="1" t="shared" si="898"/>
        <v>付日常费用</v>
      </c>
      <c r="K5651" s="345">
        <f ca="1" t="shared" si="899"/>
        <v>0</v>
      </c>
      <c r="L5651" s="345">
        <f ca="1" t="shared" si="900"/>
        <v>1.8</v>
      </c>
      <c r="M5651" s="345">
        <f ca="1" t="shared" si="901"/>
        <v>29670.4099999996</v>
      </c>
      <c r="N5651" s="345">
        <f ca="1" t="shared" si="902"/>
        <v>0</v>
      </c>
    </row>
    <row r="5652" ht="14.25" hidden="1" spans="1:14">
      <c r="A5652" s="334">
        <f>档案!A5651</f>
        <v>0</v>
      </c>
      <c r="B5652" s="334">
        <f ca="1" t="shared" si="895"/>
        <v>1</v>
      </c>
      <c r="D5652" s="334">
        <f ca="1" t="shared" si="903"/>
        <v>31</v>
      </c>
      <c r="E5652" s="327">
        <f ca="1" t="shared" si="904"/>
        <v>456</v>
      </c>
      <c r="F5652" s="327" t="str">
        <f ca="1">VLOOKUP(D5652,档案!A:C,3,FALSE)</f>
        <v>湖北开明</v>
      </c>
      <c r="G5652" s="338" t="str">
        <f ca="1">VLOOKUP(D5652,档案!A:B,2,FALSE)</f>
        <v>中国银行鄂州分行0592794</v>
      </c>
      <c r="H5652" s="328">
        <f ca="1" t="shared" si="896"/>
        <v>45845</v>
      </c>
      <c r="I5652" s="344" t="str">
        <f ca="1" t="shared" si="897"/>
        <v>手续费</v>
      </c>
      <c r="J5652" s="344" t="str">
        <f ca="1" t="shared" si="898"/>
        <v>付日常费用</v>
      </c>
      <c r="K5652" s="345">
        <f ca="1" t="shared" si="899"/>
        <v>0</v>
      </c>
      <c r="L5652" s="345">
        <f ca="1" t="shared" si="900"/>
        <v>4.5</v>
      </c>
      <c r="M5652" s="345">
        <f ca="1" t="shared" si="901"/>
        <v>29665.9099999996</v>
      </c>
      <c r="N5652" s="345">
        <f ca="1" t="shared" si="902"/>
        <v>0</v>
      </c>
    </row>
    <row r="5653" ht="14.25" hidden="1" spans="1:14">
      <c r="A5653" s="334">
        <f>档案!A5652</f>
        <v>0</v>
      </c>
      <c r="B5653" s="334">
        <f ca="1" t="shared" si="895"/>
        <v>1</v>
      </c>
      <c r="D5653" s="334">
        <f ca="1" t="shared" si="903"/>
        <v>31</v>
      </c>
      <c r="E5653" s="327">
        <f ca="1" t="shared" si="904"/>
        <v>457</v>
      </c>
      <c r="F5653" s="327" t="str">
        <f ca="1">VLOOKUP(D5653,档案!A:C,3,FALSE)</f>
        <v>湖北开明</v>
      </c>
      <c r="G5653" s="338" t="str">
        <f ca="1">VLOOKUP(D5653,档案!A:B,2,FALSE)</f>
        <v>中国银行鄂州分行0592794</v>
      </c>
      <c r="H5653" s="328">
        <f ca="1" t="shared" si="896"/>
        <v>45845</v>
      </c>
      <c r="I5653" s="344" t="str">
        <f ca="1" t="shared" si="897"/>
        <v>手续费</v>
      </c>
      <c r="J5653" s="344" t="str">
        <f ca="1" t="shared" si="898"/>
        <v>付日常费用</v>
      </c>
      <c r="K5653" s="345">
        <f ca="1" t="shared" si="899"/>
        <v>0</v>
      </c>
      <c r="L5653" s="345">
        <f ca="1" t="shared" si="900"/>
        <v>1.8</v>
      </c>
      <c r="M5653" s="345">
        <f ca="1" t="shared" si="901"/>
        <v>29664.1099999996</v>
      </c>
      <c r="N5653" s="345">
        <f ca="1" t="shared" si="902"/>
        <v>0</v>
      </c>
    </row>
    <row r="5654" ht="14.25" hidden="1" spans="1:14">
      <c r="A5654" s="334">
        <f>档案!A5653</f>
        <v>0</v>
      </c>
      <c r="B5654" s="334">
        <f ca="1" t="shared" si="895"/>
        <v>1</v>
      </c>
      <c r="D5654" s="334">
        <f ca="1" t="shared" si="903"/>
        <v>31</v>
      </c>
      <c r="E5654" s="327">
        <f ca="1" t="shared" si="904"/>
        <v>458</v>
      </c>
      <c r="F5654" s="327" t="str">
        <f ca="1">VLOOKUP(D5654,档案!A:C,3,FALSE)</f>
        <v>湖北开明</v>
      </c>
      <c r="G5654" s="338" t="str">
        <f ca="1">VLOOKUP(D5654,档案!A:B,2,FALSE)</f>
        <v>中国银行鄂州分行0592794</v>
      </c>
      <c r="H5654" s="328">
        <f ca="1" t="shared" si="896"/>
        <v>45845</v>
      </c>
      <c r="I5654" s="344" t="str">
        <f ca="1" t="shared" si="897"/>
        <v>手续费</v>
      </c>
      <c r="J5654" s="344" t="str">
        <f ca="1" t="shared" si="898"/>
        <v>付日常费用</v>
      </c>
      <c r="K5654" s="345">
        <f ca="1" t="shared" si="899"/>
        <v>0</v>
      </c>
      <c r="L5654" s="345">
        <f ca="1" t="shared" si="900"/>
        <v>1.8</v>
      </c>
      <c r="M5654" s="345">
        <f ca="1" t="shared" si="901"/>
        <v>29662.3099999996</v>
      </c>
      <c r="N5654" s="345">
        <f ca="1" t="shared" si="902"/>
        <v>0</v>
      </c>
    </row>
    <row r="5655" ht="14.25" hidden="1" spans="1:14">
      <c r="A5655" s="334">
        <f>档案!A5654</f>
        <v>0</v>
      </c>
      <c r="B5655" s="334">
        <f ca="1" t="shared" si="895"/>
        <v>1</v>
      </c>
      <c r="D5655" s="334">
        <f ca="1" t="shared" si="903"/>
        <v>31</v>
      </c>
      <c r="E5655" s="327">
        <f ca="1" t="shared" si="904"/>
        <v>459</v>
      </c>
      <c r="F5655" s="327" t="str">
        <f ca="1">VLOOKUP(D5655,档案!A:C,3,FALSE)</f>
        <v>湖北开明</v>
      </c>
      <c r="G5655" s="338" t="str">
        <f ca="1">VLOOKUP(D5655,档案!A:B,2,FALSE)</f>
        <v>中国银行鄂州分行0592794</v>
      </c>
      <c r="H5655" s="328">
        <f ca="1" t="shared" si="896"/>
        <v>45846</v>
      </c>
      <c r="I5655" s="344" t="str">
        <f ca="1" t="shared" si="897"/>
        <v>收到武汉农商行转款</v>
      </c>
      <c r="J5655" s="344" t="str">
        <f ca="1" t="shared" si="898"/>
        <v>他行转入或存现</v>
      </c>
      <c r="K5655" s="345">
        <f ca="1" t="shared" si="899"/>
        <v>40000</v>
      </c>
      <c r="L5655" s="345">
        <f ca="1" t="shared" si="900"/>
        <v>0</v>
      </c>
      <c r="M5655" s="345">
        <f ca="1" t="shared" si="901"/>
        <v>69662.3099999996</v>
      </c>
      <c r="N5655" s="345">
        <f ca="1" t="shared" si="902"/>
        <v>0</v>
      </c>
    </row>
    <row r="5656" ht="14.25" hidden="1" spans="1:14">
      <c r="A5656" s="334">
        <f>档案!A5655</f>
        <v>0</v>
      </c>
      <c r="B5656" s="334">
        <f ca="1" t="shared" si="895"/>
        <v>1</v>
      </c>
      <c r="D5656" s="334">
        <f ca="1" t="shared" si="903"/>
        <v>31</v>
      </c>
      <c r="E5656" s="327">
        <f ca="1" t="shared" si="904"/>
        <v>460</v>
      </c>
      <c r="F5656" s="327" t="str">
        <f ca="1">VLOOKUP(D5656,档案!A:C,3,FALSE)</f>
        <v>湖北开明</v>
      </c>
      <c r="G5656" s="338" t="str">
        <f ca="1">VLOOKUP(D5656,档案!A:B,2,FALSE)</f>
        <v>中国银行鄂州分行0592794</v>
      </c>
      <c r="H5656" s="328">
        <f ca="1" t="shared" si="896"/>
        <v>45846</v>
      </c>
      <c r="I5656" s="344" t="str">
        <f ca="1" t="shared" si="897"/>
        <v>生产部李权智用款青海发投小工工资刘海明1950元、宋国强1820元、张文山1820元--个人</v>
      </c>
      <c r="J5656" s="344" t="str">
        <f ca="1" t="shared" si="898"/>
        <v>项目成本</v>
      </c>
      <c r="K5656" s="345">
        <f ca="1" t="shared" si="899"/>
        <v>0</v>
      </c>
      <c r="L5656" s="345">
        <f ca="1" t="shared" si="900"/>
        <v>5590</v>
      </c>
      <c r="M5656" s="345">
        <f ca="1" t="shared" si="901"/>
        <v>64072.3099999996</v>
      </c>
      <c r="N5656" s="345">
        <f ca="1" t="shared" si="902"/>
        <v>0</v>
      </c>
    </row>
    <row r="5657" ht="14.25" hidden="1" spans="1:14">
      <c r="A5657" s="334">
        <f>档案!A5656</f>
        <v>0</v>
      </c>
      <c r="B5657" s="334">
        <f ca="1" t="shared" si="895"/>
        <v>1</v>
      </c>
      <c r="D5657" s="334">
        <f ca="1" t="shared" si="903"/>
        <v>31</v>
      </c>
      <c r="E5657" s="327">
        <f ca="1" t="shared" si="904"/>
        <v>461</v>
      </c>
      <c r="F5657" s="327" t="str">
        <f ca="1">VLOOKUP(D5657,档案!A:C,3,FALSE)</f>
        <v>湖北开明</v>
      </c>
      <c r="G5657" s="338" t="str">
        <f ca="1">VLOOKUP(D5657,档案!A:B,2,FALSE)</f>
        <v>中国银行鄂州分行0592794</v>
      </c>
      <c r="H5657" s="328">
        <f ca="1" t="shared" si="896"/>
        <v>45846</v>
      </c>
      <c r="I5657" s="344" t="str">
        <f ca="1" t="shared" si="897"/>
        <v>生产部李权智用款青海发投热电车间锅炉喷水减温器更换项目外协人员预支工资付戴路生--个人</v>
      </c>
      <c r="J5657" s="344" t="str">
        <f ca="1" t="shared" si="898"/>
        <v>项目成本</v>
      </c>
      <c r="K5657" s="345">
        <f ca="1" t="shared" si="899"/>
        <v>0</v>
      </c>
      <c r="L5657" s="345">
        <f ca="1" t="shared" si="900"/>
        <v>10000</v>
      </c>
      <c r="M5657" s="345">
        <f ca="1" t="shared" si="901"/>
        <v>54072.3099999996</v>
      </c>
      <c r="N5657" s="345">
        <f ca="1" t="shared" si="902"/>
        <v>0</v>
      </c>
    </row>
    <row r="5658" ht="14.25" hidden="1" spans="1:14">
      <c r="A5658" s="334">
        <f>档案!A5657</f>
        <v>0</v>
      </c>
      <c r="B5658" s="334">
        <f ca="1" t="shared" si="895"/>
        <v>1</v>
      </c>
      <c r="D5658" s="334">
        <f ca="1" t="shared" si="903"/>
        <v>31</v>
      </c>
      <c r="E5658" s="327">
        <f ca="1" t="shared" si="904"/>
        <v>462</v>
      </c>
      <c r="F5658" s="327" t="str">
        <f ca="1">VLOOKUP(D5658,档案!A:C,3,FALSE)</f>
        <v>湖北开明</v>
      </c>
      <c r="G5658" s="338" t="str">
        <f ca="1">VLOOKUP(D5658,档案!A:B,2,FALSE)</f>
        <v>中国银行鄂州分行0592794</v>
      </c>
      <c r="H5658" s="328">
        <f ca="1" t="shared" si="896"/>
        <v>45846</v>
      </c>
      <c r="I5658" s="344" t="str">
        <f ca="1" t="shared" si="897"/>
        <v>生产部李权智用款青海发投项目外协人员工资高建伟14959.5元，郭彦波14973.50元， 陈永强13744.75元</v>
      </c>
      <c r="J5658" s="344" t="str">
        <f ca="1" t="shared" si="898"/>
        <v>项目成本</v>
      </c>
      <c r="K5658" s="345">
        <f ca="1" t="shared" si="899"/>
        <v>0</v>
      </c>
      <c r="L5658" s="345">
        <f ca="1" t="shared" si="900"/>
        <v>43677.75</v>
      </c>
      <c r="M5658" s="345">
        <f ca="1" t="shared" si="901"/>
        <v>10394.5599999996</v>
      </c>
      <c r="N5658" s="345">
        <f ca="1" t="shared" si="902"/>
        <v>0</v>
      </c>
    </row>
    <row r="5659" ht="14.25" hidden="1" spans="1:14">
      <c r="A5659" s="334">
        <f>档案!A5658</f>
        <v>0</v>
      </c>
      <c r="B5659" s="334">
        <f ca="1" t="shared" si="895"/>
        <v>1</v>
      </c>
      <c r="D5659" s="334">
        <f ca="1" t="shared" si="903"/>
        <v>31</v>
      </c>
      <c r="E5659" s="327">
        <f ca="1" t="shared" si="904"/>
        <v>463</v>
      </c>
      <c r="F5659" s="327" t="str">
        <f ca="1">VLOOKUP(D5659,档案!A:C,3,FALSE)</f>
        <v>湖北开明</v>
      </c>
      <c r="G5659" s="338" t="str">
        <f ca="1">VLOOKUP(D5659,档案!A:B,2,FALSE)</f>
        <v>中国银行鄂州分行0592794</v>
      </c>
      <c r="H5659" s="328">
        <f ca="1" t="shared" si="896"/>
        <v>45846</v>
      </c>
      <c r="I5659" s="344" t="str">
        <f ca="1" t="shared" si="897"/>
        <v>手续费</v>
      </c>
      <c r="J5659" s="344" t="str">
        <f ca="1" t="shared" si="898"/>
        <v>付日常费用</v>
      </c>
      <c r="K5659" s="345">
        <f ca="1" t="shared" si="899"/>
        <v>0</v>
      </c>
      <c r="L5659" s="345">
        <f ca="1" t="shared" si="900"/>
        <v>9</v>
      </c>
      <c r="M5659" s="345">
        <f ca="1" t="shared" si="901"/>
        <v>10385.5599999996</v>
      </c>
      <c r="N5659" s="345">
        <f ca="1" t="shared" si="902"/>
        <v>0</v>
      </c>
    </row>
    <row r="5660" ht="14.25" hidden="1" spans="1:14">
      <c r="A5660" s="334">
        <f>档案!A5659</f>
        <v>0</v>
      </c>
      <c r="B5660" s="334">
        <f ca="1" t="shared" si="895"/>
        <v>1</v>
      </c>
      <c r="D5660" s="334">
        <f ca="1" t="shared" si="903"/>
        <v>31</v>
      </c>
      <c r="E5660" s="327">
        <f ca="1" t="shared" si="904"/>
        <v>464</v>
      </c>
      <c r="F5660" s="327" t="str">
        <f ca="1">VLOOKUP(D5660,档案!A:C,3,FALSE)</f>
        <v>湖北开明</v>
      </c>
      <c r="G5660" s="338" t="str">
        <f ca="1">VLOOKUP(D5660,档案!A:B,2,FALSE)</f>
        <v>中国银行鄂州分行0592794</v>
      </c>
      <c r="H5660" s="328">
        <f ca="1" t="shared" si="896"/>
        <v>45846</v>
      </c>
      <c r="I5660" s="344" t="str">
        <f ca="1" t="shared" si="897"/>
        <v>手续费</v>
      </c>
      <c r="J5660" s="344" t="str">
        <f ca="1" t="shared" si="898"/>
        <v>付日常费用</v>
      </c>
      <c r="K5660" s="345">
        <f ca="1" t="shared" si="899"/>
        <v>0</v>
      </c>
      <c r="L5660" s="345">
        <f ca="1" t="shared" si="900"/>
        <v>4.5</v>
      </c>
      <c r="M5660" s="345">
        <f ca="1" t="shared" si="901"/>
        <v>10381.0599999996</v>
      </c>
      <c r="N5660" s="345">
        <f ca="1" t="shared" si="902"/>
        <v>0</v>
      </c>
    </row>
    <row r="5661" ht="14.25" hidden="1" spans="1:14">
      <c r="A5661" s="334">
        <f>档案!A5660</f>
        <v>0</v>
      </c>
      <c r="B5661" s="334">
        <f ca="1" t="shared" si="895"/>
        <v>1</v>
      </c>
      <c r="D5661" s="334">
        <f ca="1" t="shared" si="903"/>
        <v>31</v>
      </c>
      <c r="E5661" s="327">
        <f ca="1" t="shared" si="904"/>
        <v>465</v>
      </c>
      <c r="F5661" s="327" t="str">
        <f ca="1">VLOOKUP(D5661,档案!A:C,3,FALSE)</f>
        <v>湖北开明</v>
      </c>
      <c r="G5661" s="338" t="str">
        <f ca="1">VLOOKUP(D5661,档案!A:B,2,FALSE)</f>
        <v>中国银行鄂州分行0592794</v>
      </c>
      <c r="H5661" s="328">
        <f ca="1" t="shared" si="896"/>
        <v>45846</v>
      </c>
      <c r="I5661" s="344" t="str">
        <f ca="1" t="shared" si="897"/>
        <v>手续费</v>
      </c>
      <c r="J5661" s="344" t="str">
        <f ca="1" t="shared" si="898"/>
        <v>付日常费用</v>
      </c>
      <c r="K5661" s="345">
        <f ca="1" t="shared" si="899"/>
        <v>0</v>
      </c>
      <c r="L5661" s="345">
        <f ca="1" t="shared" si="900"/>
        <v>9</v>
      </c>
      <c r="M5661" s="345">
        <f ca="1" t="shared" si="901"/>
        <v>10372.0599999996</v>
      </c>
      <c r="N5661" s="345">
        <f ca="1" t="shared" si="902"/>
        <v>0</v>
      </c>
    </row>
    <row r="5662" ht="14.25" hidden="1" spans="1:14">
      <c r="A5662" s="334">
        <f>档案!A5661</f>
        <v>0</v>
      </c>
      <c r="B5662" s="334">
        <f ca="1" t="shared" si="895"/>
        <v>1</v>
      </c>
      <c r="D5662" s="334">
        <f ca="1" t="shared" si="903"/>
        <v>31</v>
      </c>
      <c r="E5662" s="327">
        <f ca="1" t="shared" si="904"/>
        <v>466</v>
      </c>
      <c r="F5662" s="327" t="str">
        <f ca="1">VLOOKUP(D5662,档案!A:C,3,FALSE)</f>
        <v>湖北开明</v>
      </c>
      <c r="G5662" s="338" t="str">
        <f ca="1">VLOOKUP(D5662,档案!A:B,2,FALSE)</f>
        <v>中国银行鄂州分行0592794</v>
      </c>
      <c r="H5662" s="328">
        <f ca="1" t="shared" si="896"/>
        <v>45846</v>
      </c>
      <c r="I5662" s="344" t="str">
        <f ca="1" t="shared" si="897"/>
        <v>手续费</v>
      </c>
      <c r="J5662" s="344" t="str">
        <f ca="1" t="shared" si="898"/>
        <v>付日常费用</v>
      </c>
      <c r="K5662" s="345">
        <f ca="1" t="shared" si="899"/>
        <v>0</v>
      </c>
      <c r="L5662" s="345">
        <f ca="1" t="shared" si="900"/>
        <v>9</v>
      </c>
      <c r="M5662" s="345">
        <f ca="1" t="shared" si="901"/>
        <v>10363.0599999996</v>
      </c>
      <c r="N5662" s="345">
        <f ca="1" t="shared" si="902"/>
        <v>0</v>
      </c>
    </row>
    <row r="5663" ht="14.25" hidden="1" spans="1:14">
      <c r="A5663" s="334">
        <f>档案!A5662</f>
        <v>0</v>
      </c>
      <c r="B5663" s="334">
        <f ca="1" t="shared" si="895"/>
        <v>1</v>
      </c>
      <c r="D5663" s="334">
        <f ca="1" t="shared" si="903"/>
        <v>31</v>
      </c>
      <c r="E5663" s="327">
        <f ca="1" t="shared" si="904"/>
        <v>467</v>
      </c>
      <c r="F5663" s="327" t="str">
        <f ca="1">VLOOKUP(D5663,档案!A:C,3,FALSE)</f>
        <v>湖北开明</v>
      </c>
      <c r="G5663" s="338" t="str">
        <f ca="1">VLOOKUP(D5663,档案!A:B,2,FALSE)</f>
        <v>中国银行鄂州分行0592794</v>
      </c>
      <c r="H5663" s="328">
        <f ca="1" t="shared" si="896"/>
        <v>45846</v>
      </c>
      <c r="I5663" s="344" t="str">
        <f ca="1" t="shared" si="897"/>
        <v>手续费</v>
      </c>
      <c r="J5663" s="344" t="str">
        <f ca="1" t="shared" si="898"/>
        <v>付日常费用</v>
      </c>
      <c r="K5663" s="345">
        <f ca="1" t="shared" si="899"/>
        <v>0</v>
      </c>
      <c r="L5663" s="345">
        <f ca="1" t="shared" si="900"/>
        <v>4.5</v>
      </c>
      <c r="M5663" s="345">
        <f ca="1" t="shared" si="901"/>
        <v>10358.5599999996</v>
      </c>
      <c r="N5663" s="345">
        <f ca="1" t="shared" si="902"/>
        <v>0</v>
      </c>
    </row>
    <row r="5664" ht="14.25" hidden="1" spans="1:14">
      <c r="A5664" s="334">
        <f>档案!A5663</f>
        <v>0</v>
      </c>
      <c r="B5664" s="334">
        <f ca="1" t="shared" si="895"/>
        <v>1</v>
      </c>
      <c r="D5664" s="334">
        <f ca="1" t="shared" si="903"/>
        <v>31</v>
      </c>
      <c r="E5664" s="327">
        <f ca="1" t="shared" si="904"/>
        <v>468</v>
      </c>
      <c r="F5664" s="327" t="str">
        <f ca="1">VLOOKUP(D5664,档案!A:C,3,FALSE)</f>
        <v>湖北开明</v>
      </c>
      <c r="G5664" s="338" t="str">
        <f ca="1">VLOOKUP(D5664,档案!A:B,2,FALSE)</f>
        <v>中国银行鄂州分行0592794</v>
      </c>
      <c r="H5664" s="328">
        <f ca="1" t="shared" si="896"/>
        <v>45846</v>
      </c>
      <c r="I5664" s="344" t="str">
        <f ca="1" t="shared" si="897"/>
        <v>手续费</v>
      </c>
      <c r="J5664" s="344" t="str">
        <f ca="1" t="shared" si="898"/>
        <v>付日常费用</v>
      </c>
      <c r="K5664" s="345">
        <f ca="1" t="shared" si="899"/>
        <v>0</v>
      </c>
      <c r="L5664" s="345">
        <f ca="1" t="shared" si="900"/>
        <v>4.5</v>
      </c>
      <c r="M5664" s="345">
        <f ca="1" t="shared" si="901"/>
        <v>10354.0599999996</v>
      </c>
      <c r="N5664" s="345">
        <f ca="1" t="shared" si="902"/>
        <v>0</v>
      </c>
    </row>
    <row r="5665" ht="14.25" hidden="1" spans="1:14">
      <c r="A5665" s="334">
        <f>档案!A5664</f>
        <v>0</v>
      </c>
      <c r="B5665" s="334">
        <f ca="1" t="shared" si="895"/>
        <v>1</v>
      </c>
      <c r="D5665" s="334">
        <f ca="1" t="shared" si="903"/>
        <v>31</v>
      </c>
      <c r="E5665" s="327">
        <f ca="1" t="shared" si="904"/>
        <v>469</v>
      </c>
      <c r="F5665" s="327" t="str">
        <f ca="1">VLOOKUP(D5665,档案!A:C,3,FALSE)</f>
        <v>湖北开明</v>
      </c>
      <c r="G5665" s="338" t="str">
        <f ca="1">VLOOKUP(D5665,档案!A:B,2,FALSE)</f>
        <v>中国银行鄂州分行0592794</v>
      </c>
      <c r="H5665" s="328">
        <f ca="1" t="shared" si="896"/>
        <v>45846</v>
      </c>
      <c r="I5665" s="344" t="str">
        <f ca="1" t="shared" si="897"/>
        <v>手续费退回</v>
      </c>
      <c r="J5665" s="344" t="str">
        <f ca="1" t="shared" si="898"/>
        <v>其他收款</v>
      </c>
      <c r="K5665" s="345">
        <f ca="1" t="shared" si="899"/>
        <v>4.5</v>
      </c>
      <c r="L5665" s="345">
        <f ca="1" t="shared" si="900"/>
        <v>0</v>
      </c>
      <c r="M5665" s="345">
        <f ca="1" t="shared" si="901"/>
        <v>10358.5599999996</v>
      </c>
      <c r="N5665" s="345">
        <f ca="1" t="shared" si="902"/>
        <v>0</v>
      </c>
    </row>
    <row r="5666" ht="14.25" hidden="1" spans="1:14">
      <c r="A5666" s="334">
        <f>档案!A5665</f>
        <v>0</v>
      </c>
      <c r="B5666" s="334">
        <f ca="1" t="shared" si="895"/>
        <v>1</v>
      </c>
      <c r="D5666" s="334">
        <f ca="1" t="shared" si="903"/>
        <v>31</v>
      </c>
      <c r="E5666" s="327">
        <f ca="1" t="shared" si="904"/>
        <v>470</v>
      </c>
      <c r="F5666" s="327" t="str">
        <f ca="1">VLOOKUP(D5666,档案!A:C,3,FALSE)</f>
        <v>湖北开明</v>
      </c>
      <c r="G5666" s="338" t="str">
        <f ca="1">VLOOKUP(D5666,档案!A:B,2,FALSE)</f>
        <v>中国银行鄂州分行0592794</v>
      </c>
      <c r="H5666" s="328">
        <f ca="1" t="shared" si="896"/>
        <v>45846</v>
      </c>
      <c r="I5666" s="344" t="str">
        <f ca="1" t="shared" si="897"/>
        <v>手续费</v>
      </c>
      <c r="J5666" s="344" t="str">
        <f ca="1" t="shared" si="898"/>
        <v>付日常费用</v>
      </c>
      <c r="K5666" s="345">
        <f ca="1" t="shared" si="899"/>
        <v>0</v>
      </c>
      <c r="L5666" s="345">
        <f ca="1" t="shared" si="900"/>
        <v>4.5</v>
      </c>
      <c r="M5666" s="345">
        <f ca="1" t="shared" si="901"/>
        <v>10354.0599999996</v>
      </c>
      <c r="N5666" s="345">
        <f ca="1" t="shared" si="902"/>
        <v>0</v>
      </c>
    </row>
    <row r="5667" ht="14.25" hidden="1" spans="1:14">
      <c r="A5667" s="334">
        <f>档案!A5666</f>
        <v>0</v>
      </c>
      <c r="B5667" s="334">
        <f ca="1" t="shared" si="895"/>
        <v>1</v>
      </c>
      <c r="D5667" s="334">
        <f ca="1" t="shared" si="903"/>
        <v>31</v>
      </c>
      <c r="E5667" s="327">
        <f ca="1" t="shared" si="904"/>
        <v>471</v>
      </c>
      <c r="F5667" s="327" t="str">
        <f ca="1">VLOOKUP(D5667,档案!A:C,3,FALSE)</f>
        <v>湖北开明</v>
      </c>
      <c r="G5667" s="338" t="str">
        <f ca="1">VLOOKUP(D5667,档案!A:B,2,FALSE)</f>
        <v>中国银行鄂州分行0592794</v>
      </c>
      <c r="H5667" s="328">
        <f ca="1" t="shared" si="896"/>
        <v>45846</v>
      </c>
      <c r="I5667" s="344" t="str">
        <f ca="1" t="shared" si="897"/>
        <v>手续费</v>
      </c>
      <c r="J5667" s="344" t="str">
        <f ca="1" t="shared" si="898"/>
        <v>付日常费用</v>
      </c>
      <c r="K5667" s="345">
        <f ca="1" t="shared" si="899"/>
        <v>0</v>
      </c>
      <c r="L5667" s="345">
        <f ca="1" t="shared" si="900"/>
        <v>4.5</v>
      </c>
      <c r="M5667" s="345">
        <f ca="1" t="shared" si="901"/>
        <v>10349.5599999996</v>
      </c>
      <c r="N5667" s="345">
        <f ca="1" t="shared" si="902"/>
        <v>0</v>
      </c>
    </row>
    <row r="5668" ht="14.25" hidden="1" spans="1:14">
      <c r="A5668" s="334">
        <f>档案!A5667</f>
        <v>0</v>
      </c>
      <c r="B5668" s="334">
        <f ca="1" t="shared" si="895"/>
        <v>1</v>
      </c>
      <c r="D5668" s="334">
        <f ca="1" t="shared" si="903"/>
        <v>31</v>
      </c>
      <c r="E5668" s="327">
        <f ca="1" t="shared" si="904"/>
        <v>472</v>
      </c>
      <c r="F5668" s="327" t="str">
        <f ca="1">VLOOKUP(D5668,档案!A:C,3,FALSE)</f>
        <v>湖北开明</v>
      </c>
      <c r="G5668" s="338" t="str">
        <f ca="1">VLOOKUP(D5668,档案!A:B,2,FALSE)</f>
        <v>中国银行鄂州分行0592794</v>
      </c>
      <c r="H5668" s="328">
        <f ca="1" t="shared" si="896"/>
        <v>45848</v>
      </c>
      <c r="I5668" s="344" t="str">
        <f ca="1" t="shared" si="897"/>
        <v>收到湖北邮政转款</v>
      </c>
      <c r="J5668" s="344" t="str">
        <f ca="1" t="shared" si="898"/>
        <v>他行转入或存现</v>
      </c>
      <c r="K5668" s="345">
        <f ca="1" t="shared" si="899"/>
        <v>480000</v>
      </c>
      <c r="L5668" s="345">
        <f ca="1" t="shared" si="900"/>
        <v>0</v>
      </c>
      <c r="M5668" s="345">
        <f ca="1" t="shared" si="901"/>
        <v>490349.56</v>
      </c>
      <c r="N5668" s="345">
        <f ca="1" t="shared" si="902"/>
        <v>0</v>
      </c>
    </row>
    <row r="5669" ht="14.25" hidden="1" spans="1:14">
      <c r="A5669" s="334">
        <f>档案!A5668</f>
        <v>0</v>
      </c>
      <c r="B5669" s="334">
        <f ca="1" t="shared" si="895"/>
        <v>1</v>
      </c>
      <c r="D5669" s="334">
        <f ca="1" t="shared" si="903"/>
        <v>31</v>
      </c>
      <c r="E5669" s="327">
        <f ca="1" t="shared" si="904"/>
        <v>473</v>
      </c>
      <c r="F5669" s="327" t="str">
        <f ca="1">VLOOKUP(D5669,档案!A:C,3,FALSE)</f>
        <v>湖北开明</v>
      </c>
      <c r="G5669" s="338" t="str">
        <f ca="1">VLOOKUP(D5669,档案!A:B,2,FALSE)</f>
        <v>中国银行鄂州分行0592794</v>
      </c>
      <c r="H5669" s="328">
        <f ca="1" t="shared" si="896"/>
        <v>45849</v>
      </c>
      <c r="I5669" s="344" t="str">
        <f ca="1" t="shared" si="897"/>
        <v>生产部李权智用款日照钢铁外协人员工资、车票、生活费、体检费付杨建军--个人</v>
      </c>
      <c r="J5669" s="344" t="str">
        <f ca="1" t="shared" si="898"/>
        <v>项目成本</v>
      </c>
      <c r="K5669" s="345">
        <f ca="1" t="shared" si="899"/>
        <v>0</v>
      </c>
      <c r="L5669" s="345">
        <f ca="1" t="shared" si="900"/>
        <v>6503.87</v>
      </c>
      <c r="M5669" s="345">
        <f ca="1" t="shared" si="901"/>
        <v>483845.69</v>
      </c>
      <c r="N5669" s="345">
        <f ca="1" t="shared" si="902"/>
        <v>0</v>
      </c>
    </row>
    <row r="5670" ht="14.25" hidden="1" spans="1:14">
      <c r="A5670" s="334">
        <f>档案!A5669</f>
        <v>0</v>
      </c>
      <c r="B5670" s="334">
        <f ca="1" t="shared" si="895"/>
        <v>1</v>
      </c>
      <c r="D5670" s="334">
        <f ca="1" t="shared" si="903"/>
        <v>31</v>
      </c>
      <c r="E5670" s="327">
        <f ca="1" t="shared" si="904"/>
        <v>474</v>
      </c>
      <c r="F5670" s="327" t="str">
        <f ca="1">VLOOKUP(D5670,档案!A:C,3,FALSE)</f>
        <v>湖北开明</v>
      </c>
      <c r="G5670" s="338" t="str">
        <f ca="1">VLOOKUP(D5670,档案!A:B,2,FALSE)</f>
        <v>中国银行鄂州分行0592794</v>
      </c>
      <c r="H5670" s="328">
        <f ca="1" t="shared" si="896"/>
        <v>45849</v>
      </c>
      <c r="I5670" s="344" t="str">
        <f ca="1" t="shared" si="897"/>
        <v>生产部李权智报销莱芜钢铁厂内安装轴承座，购买盘根--个人</v>
      </c>
      <c r="J5670" s="344" t="str">
        <f ca="1" t="shared" si="898"/>
        <v>项目成本</v>
      </c>
      <c r="K5670" s="345">
        <f ca="1" t="shared" si="899"/>
        <v>0</v>
      </c>
      <c r="L5670" s="345">
        <f ca="1" t="shared" si="900"/>
        <v>360</v>
      </c>
      <c r="M5670" s="345">
        <f ca="1" t="shared" si="901"/>
        <v>483485.69</v>
      </c>
      <c r="N5670" s="345">
        <f ca="1" t="shared" si="902"/>
        <v>0</v>
      </c>
    </row>
    <row r="5671" ht="14.25" hidden="1" spans="1:14">
      <c r="A5671" s="334">
        <f>档案!A5670</f>
        <v>0</v>
      </c>
      <c r="B5671" s="334">
        <f ca="1" t="shared" si="895"/>
        <v>1</v>
      </c>
      <c r="D5671" s="334">
        <f ca="1" t="shared" si="903"/>
        <v>31</v>
      </c>
      <c r="E5671" s="327">
        <f ca="1" t="shared" si="904"/>
        <v>475</v>
      </c>
      <c r="F5671" s="327" t="str">
        <f ca="1">VLOOKUP(D5671,档案!A:C,3,FALSE)</f>
        <v>湖北开明</v>
      </c>
      <c r="G5671" s="338" t="str">
        <f ca="1">VLOOKUP(D5671,档案!A:B,2,FALSE)</f>
        <v>中国银行鄂州分行0592794</v>
      </c>
      <c r="H5671" s="328">
        <f ca="1" t="shared" si="896"/>
        <v>45849</v>
      </c>
      <c r="I5671" s="344" t="str">
        <f ca="1" t="shared" si="897"/>
        <v>生产部李晶报销日照钢铁依维柯维修保养费--个人</v>
      </c>
      <c r="J5671" s="344" t="str">
        <f ca="1" t="shared" si="898"/>
        <v>项目成本</v>
      </c>
      <c r="K5671" s="345">
        <f ca="1" t="shared" si="899"/>
        <v>0</v>
      </c>
      <c r="L5671" s="345">
        <f ca="1" t="shared" si="900"/>
        <v>570</v>
      </c>
      <c r="M5671" s="345">
        <f ca="1" t="shared" si="901"/>
        <v>482915.69</v>
      </c>
      <c r="N5671" s="345">
        <f ca="1" t="shared" si="902"/>
        <v>0</v>
      </c>
    </row>
    <row r="5672" ht="14.25" hidden="1" spans="1:14">
      <c r="A5672" s="334">
        <f>档案!A5671</f>
        <v>0</v>
      </c>
      <c r="B5672" s="334">
        <f ca="1" t="shared" si="895"/>
        <v>1</v>
      </c>
      <c r="D5672" s="334">
        <f ca="1" t="shared" si="903"/>
        <v>31</v>
      </c>
      <c r="E5672" s="327">
        <f ca="1" t="shared" si="904"/>
        <v>476</v>
      </c>
      <c r="F5672" s="327" t="str">
        <f ca="1">VLOOKUP(D5672,档案!A:C,3,FALSE)</f>
        <v>湖北开明</v>
      </c>
      <c r="G5672" s="338" t="str">
        <f ca="1">VLOOKUP(D5672,档案!A:B,2,FALSE)</f>
        <v>中国银行鄂州分行0592794</v>
      </c>
      <c r="H5672" s="328">
        <f ca="1" t="shared" si="896"/>
        <v>45849</v>
      </c>
      <c r="I5672" s="344" t="str">
        <f ca="1" t="shared" si="897"/>
        <v>生产部林柱生报销莱芜钢铁2个正修拖轮装配，2个返修托运的拆卸人工费--个人</v>
      </c>
      <c r="J5672" s="344" t="str">
        <f ca="1" t="shared" si="898"/>
        <v>项目成本</v>
      </c>
      <c r="K5672" s="345">
        <f ca="1" t="shared" si="899"/>
        <v>0</v>
      </c>
      <c r="L5672" s="345">
        <f ca="1" t="shared" si="900"/>
        <v>8000</v>
      </c>
      <c r="M5672" s="345">
        <f ca="1" t="shared" si="901"/>
        <v>474915.69</v>
      </c>
      <c r="N5672" s="345">
        <f ca="1" t="shared" si="902"/>
        <v>0</v>
      </c>
    </row>
    <row r="5673" ht="14.25" hidden="1" spans="1:14">
      <c r="A5673" s="334">
        <f>档案!A5672</f>
        <v>0</v>
      </c>
      <c r="B5673" s="334">
        <f ca="1" t="shared" si="895"/>
        <v>1</v>
      </c>
      <c r="D5673" s="334">
        <f ca="1" t="shared" si="903"/>
        <v>31</v>
      </c>
      <c r="E5673" s="327">
        <f ca="1" t="shared" si="904"/>
        <v>477</v>
      </c>
      <c r="F5673" s="327" t="str">
        <f ca="1">VLOOKUP(D5673,档案!A:C,3,FALSE)</f>
        <v>湖北开明</v>
      </c>
      <c r="G5673" s="338" t="str">
        <f ca="1">VLOOKUP(D5673,档案!A:B,2,FALSE)</f>
        <v>中国银行鄂州分行0592794</v>
      </c>
      <c r="H5673" s="328">
        <f ca="1" t="shared" si="896"/>
        <v>45849</v>
      </c>
      <c r="I5673" s="344" t="str">
        <f ca="1" t="shared" si="897"/>
        <v>生产部雍佳强报销东方希望7.4去途交通费--个人</v>
      </c>
      <c r="J5673" s="344" t="str">
        <f ca="1" t="shared" si="898"/>
        <v>项目成本</v>
      </c>
      <c r="K5673" s="345">
        <f ca="1" t="shared" si="899"/>
        <v>0</v>
      </c>
      <c r="L5673" s="345">
        <f ca="1" t="shared" si="900"/>
        <v>273.5</v>
      </c>
      <c r="M5673" s="345">
        <f ca="1" t="shared" si="901"/>
        <v>474642.19</v>
      </c>
      <c r="N5673" s="345">
        <f ca="1" t="shared" si="902"/>
        <v>0</v>
      </c>
    </row>
    <row r="5674" ht="14.25" hidden="1" spans="1:14">
      <c r="A5674" s="334">
        <f>档案!A5673</f>
        <v>0</v>
      </c>
      <c r="B5674" s="334">
        <f ca="1" t="shared" si="895"/>
        <v>1</v>
      </c>
      <c r="D5674" s="334">
        <f ca="1" t="shared" si="903"/>
        <v>31</v>
      </c>
      <c r="E5674" s="327">
        <f ca="1" t="shared" si="904"/>
        <v>478</v>
      </c>
      <c r="F5674" s="327" t="str">
        <f ca="1">VLOOKUP(D5674,档案!A:C,3,FALSE)</f>
        <v>湖北开明</v>
      </c>
      <c r="G5674" s="338" t="str">
        <f ca="1">VLOOKUP(D5674,档案!A:B,2,FALSE)</f>
        <v>中国银行鄂州分行0592794</v>
      </c>
      <c r="H5674" s="328">
        <f ca="1" t="shared" si="896"/>
        <v>45849</v>
      </c>
      <c r="I5674" s="344" t="str">
        <f ca="1" t="shared" si="897"/>
        <v>生产部李权智用款邯郸钢厂采购零件（已预付 30%，全款提货，余款69125元）付河北快步节能科技有限公司--公司</v>
      </c>
      <c r="J5674" s="344" t="str">
        <f ca="1" t="shared" si="898"/>
        <v>项目成本</v>
      </c>
      <c r="K5674" s="345">
        <f ca="1" t="shared" si="899"/>
        <v>0</v>
      </c>
      <c r="L5674" s="345">
        <f ca="1" t="shared" si="900"/>
        <v>69125</v>
      </c>
      <c r="M5674" s="345">
        <f ca="1" t="shared" si="901"/>
        <v>405517.19</v>
      </c>
      <c r="N5674" s="345">
        <f ca="1" t="shared" si="902"/>
        <v>0</v>
      </c>
    </row>
    <row r="5675" ht="14.25" hidden="1" spans="1:14">
      <c r="A5675" s="334">
        <f>档案!A5674</f>
        <v>0</v>
      </c>
      <c r="B5675" s="334">
        <f ca="1" t="shared" si="895"/>
        <v>1</v>
      </c>
      <c r="D5675" s="334">
        <f ca="1" t="shared" si="903"/>
        <v>31</v>
      </c>
      <c r="E5675" s="327">
        <f ca="1" t="shared" si="904"/>
        <v>479</v>
      </c>
      <c r="F5675" s="327" t="str">
        <f ca="1">VLOOKUP(D5675,档案!A:C,3,FALSE)</f>
        <v>湖北开明</v>
      </c>
      <c r="G5675" s="338" t="str">
        <f ca="1">VLOOKUP(D5675,档案!A:B,2,FALSE)</f>
        <v>中国银行鄂州分行0592794</v>
      </c>
      <c r="H5675" s="328">
        <f ca="1" t="shared" si="896"/>
        <v>45849</v>
      </c>
      <c r="I5675" s="344" t="str">
        <f ca="1" t="shared" si="897"/>
        <v>生产部李权智用款邯郸钢厂未采购的零件（30%已付，提货前付到合同获的70%，余款34160元）付河北宏远液压机械有限公司--公司</v>
      </c>
      <c r="J5675" s="344" t="str">
        <f ca="1" t="shared" si="898"/>
        <v>项目成本</v>
      </c>
      <c r="K5675" s="345">
        <f ca="1" t="shared" si="899"/>
        <v>0</v>
      </c>
      <c r="L5675" s="345">
        <f ca="1" t="shared" si="900"/>
        <v>34160</v>
      </c>
      <c r="M5675" s="345">
        <f ca="1" t="shared" si="901"/>
        <v>371357.19</v>
      </c>
      <c r="N5675" s="345">
        <f ca="1" t="shared" si="902"/>
        <v>0</v>
      </c>
    </row>
    <row r="5676" ht="14.25" hidden="1" spans="1:14">
      <c r="A5676" s="334">
        <f>档案!A5675</f>
        <v>0</v>
      </c>
      <c r="B5676" s="334">
        <f ca="1" t="shared" si="895"/>
        <v>1</v>
      </c>
      <c r="D5676" s="334">
        <f ca="1" t="shared" si="903"/>
        <v>31</v>
      </c>
      <c r="E5676" s="327">
        <f ca="1" t="shared" si="904"/>
        <v>480</v>
      </c>
      <c r="F5676" s="327" t="str">
        <f ca="1">VLOOKUP(D5676,档案!A:C,3,FALSE)</f>
        <v>湖北开明</v>
      </c>
      <c r="G5676" s="338" t="str">
        <f ca="1">VLOOKUP(D5676,档案!A:B,2,FALSE)</f>
        <v>中国银行鄂州分行0592794</v>
      </c>
      <c r="H5676" s="328">
        <f ca="1" t="shared" si="896"/>
        <v>45849</v>
      </c>
      <c r="I5676" s="344" t="str">
        <f ca="1" t="shared" si="897"/>
        <v>财务部汪余欢用款青海大修项目零星材料采购付德令哈中达五金机电铺（个体工商户）--公司</v>
      </c>
      <c r="J5676" s="344" t="str">
        <f ca="1" t="shared" si="898"/>
        <v>项目成本</v>
      </c>
      <c r="K5676" s="345">
        <f ca="1" t="shared" si="899"/>
        <v>0</v>
      </c>
      <c r="L5676" s="345">
        <f ca="1" t="shared" si="900"/>
        <v>1005</v>
      </c>
      <c r="M5676" s="345">
        <f ca="1" t="shared" si="901"/>
        <v>370352.19</v>
      </c>
      <c r="N5676" s="345">
        <f ca="1" t="shared" si="902"/>
        <v>0</v>
      </c>
    </row>
    <row r="5677" ht="14.25" hidden="1" spans="1:14">
      <c r="A5677" s="334">
        <f>档案!A5676</f>
        <v>0</v>
      </c>
      <c r="B5677" s="334">
        <f ca="1" t="shared" si="895"/>
        <v>1</v>
      </c>
      <c r="D5677" s="334">
        <f ca="1" t="shared" si="903"/>
        <v>31</v>
      </c>
      <c r="E5677" s="327">
        <f ca="1" t="shared" si="904"/>
        <v>481</v>
      </c>
      <c r="F5677" s="327" t="str">
        <f ca="1">VLOOKUP(D5677,档案!A:C,3,FALSE)</f>
        <v>湖北开明</v>
      </c>
      <c r="G5677" s="338" t="str">
        <f ca="1">VLOOKUP(D5677,档案!A:B,2,FALSE)</f>
        <v>中国银行鄂州分行0592794</v>
      </c>
      <c r="H5677" s="328">
        <f ca="1" t="shared" si="896"/>
        <v>45849</v>
      </c>
      <c r="I5677" s="344" t="str">
        <f ca="1" t="shared" si="897"/>
        <v>生产部饶凯报销东方希望7.4-7.5交通费--个人</v>
      </c>
      <c r="J5677" s="344" t="str">
        <f ca="1" t="shared" si="898"/>
        <v>项目成本</v>
      </c>
      <c r="K5677" s="345">
        <f ca="1" t="shared" si="899"/>
        <v>0</v>
      </c>
      <c r="L5677" s="345">
        <f ca="1" t="shared" si="900"/>
        <v>322</v>
      </c>
      <c r="M5677" s="345">
        <f ca="1" t="shared" si="901"/>
        <v>370030.19</v>
      </c>
      <c r="N5677" s="345">
        <f ca="1" t="shared" si="902"/>
        <v>0</v>
      </c>
    </row>
    <row r="5678" ht="14.25" hidden="1" spans="1:14">
      <c r="A5678" s="334">
        <f>档案!A5677</f>
        <v>0</v>
      </c>
      <c r="B5678" s="334">
        <f ca="1" t="shared" si="895"/>
        <v>1</v>
      </c>
      <c r="D5678" s="334">
        <f ca="1" t="shared" si="903"/>
        <v>31</v>
      </c>
      <c r="E5678" s="327">
        <f ca="1" t="shared" si="904"/>
        <v>482</v>
      </c>
      <c r="F5678" s="327" t="str">
        <f ca="1">VLOOKUP(D5678,档案!A:C,3,FALSE)</f>
        <v>湖北开明</v>
      </c>
      <c r="G5678" s="338" t="str">
        <f ca="1">VLOOKUP(D5678,档案!A:B,2,FALSE)</f>
        <v>中国银行鄂州分行0592794</v>
      </c>
      <c r="H5678" s="328">
        <f ca="1" t="shared" si="896"/>
        <v>45849</v>
      </c>
      <c r="I5678" s="344" t="str">
        <f ca="1" t="shared" si="897"/>
        <v>生产部余永昕报销加班人员冰水矿泉水 现场工程师吊车人员中餐费用--个人</v>
      </c>
      <c r="J5678" s="344" t="str">
        <f ca="1" t="shared" si="898"/>
        <v>项目成本</v>
      </c>
      <c r="K5678" s="345">
        <f ca="1" t="shared" si="899"/>
        <v>0</v>
      </c>
      <c r="L5678" s="345">
        <f ca="1" t="shared" si="900"/>
        <v>192</v>
      </c>
      <c r="M5678" s="345">
        <f ca="1" t="shared" si="901"/>
        <v>369838.19</v>
      </c>
      <c r="N5678" s="345">
        <f ca="1" t="shared" si="902"/>
        <v>0</v>
      </c>
    </row>
    <row r="5679" ht="14.25" hidden="1" spans="1:14">
      <c r="A5679" s="334">
        <f>档案!A5678</f>
        <v>0</v>
      </c>
      <c r="B5679" s="334">
        <f ca="1" t="shared" si="895"/>
        <v>1</v>
      </c>
      <c r="D5679" s="334">
        <f ca="1" t="shared" si="903"/>
        <v>31</v>
      </c>
      <c r="E5679" s="327">
        <f ca="1" t="shared" si="904"/>
        <v>483</v>
      </c>
      <c r="F5679" s="327" t="str">
        <f ca="1">VLOOKUP(D5679,档案!A:C,3,FALSE)</f>
        <v>湖北开明</v>
      </c>
      <c r="G5679" s="338" t="str">
        <f ca="1">VLOOKUP(D5679,档案!A:B,2,FALSE)</f>
        <v>中国银行鄂州分行0592794</v>
      </c>
      <c r="H5679" s="328">
        <f ca="1" t="shared" si="896"/>
        <v>45849</v>
      </c>
      <c r="I5679" s="344" t="str">
        <f ca="1" t="shared" si="897"/>
        <v>生产部李晶报销赣锋锂业二氧化碳气体送10瓶--个人</v>
      </c>
      <c r="J5679" s="344" t="str">
        <f ca="1" t="shared" si="898"/>
        <v>项目成本</v>
      </c>
      <c r="K5679" s="345">
        <f ca="1" t="shared" si="899"/>
        <v>0</v>
      </c>
      <c r="L5679" s="345">
        <f ca="1" t="shared" si="900"/>
        <v>600</v>
      </c>
      <c r="M5679" s="345">
        <f ca="1" t="shared" si="901"/>
        <v>369238.19</v>
      </c>
      <c r="N5679" s="345">
        <f ca="1" t="shared" si="902"/>
        <v>0</v>
      </c>
    </row>
    <row r="5680" ht="14.25" hidden="1" spans="1:14">
      <c r="A5680" s="334">
        <f>档案!A5679</f>
        <v>0</v>
      </c>
      <c r="B5680" s="334">
        <f ca="1" t="shared" si="895"/>
        <v>1</v>
      </c>
      <c r="D5680" s="334">
        <f ca="1" t="shared" si="903"/>
        <v>31</v>
      </c>
      <c r="E5680" s="327">
        <f ca="1" t="shared" si="904"/>
        <v>484</v>
      </c>
      <c r="F5680" s="327" t="str">
        <f ca="1">VLOOKUP(D5680,档案!A:C,3,FALSE)</f>
        <v>湖北开明</v>
      </c>
      <c r="G5680" s="338" t="str">
        <f ca="1">VLOOKUP(D5680,档案!A:B,2,FALSE)</f>
        <v>中国银行鄂州分行0592794</v>
      </c>
      <c r="H5680" s="328">
        <f ca="1" t="shared" si="896"/>
        <v>45849</v>
      </c>
      <c r="I5680" s="344" t="str">
        <f ca="1" t="shared" si="897"/>
        <v>生产部周稳报销出差青海发投车费--个人</v>
      </c>
      <c r="J5680" s="344" t="str">
        <f ca="1" t="shared" si="898"/>
        <v>项目成本</v>
      </c>
      <c r="K5680" s="345">
        <f ca="1" t="shared" si="899"/>
        <v>0</v>
      </c>
      <c r="L5680" s="345">
        <f ca="1" t="shared" si="900"/>
        <v>1033.5</v>
      </c>
      <c r="M5680" s="345">
        <f ca="1" t="shared" si="901"/>
        <v>368204.69</v>
      </c>
      <c r="N5680" s="345">
        <f ca="1" t="shared" si="902"/>
        <v>0</v>
      </c>
    </row>
    <row r="5681" ht="14.25" hidden="1" spans="1:14">
      <c r="A5681" s="334">
        <f>档案!A5680</f>
        <v>0</v>
      </c>
      <c r="B5681" s="334">
        <f ca="1" t="shared" si="895"/>
        <v>1</v>
      </c>
      <c r="D5681" s="334">
        <f ca="1" t="shared" si="903"/>
        <v>31</v>
      </c>
      <c r="E5681" s="327">
        <f ca="1" t="shared" si="904"/>
        <v>485</v>
      </c>
      <c r="F5681" s="327" t="str">
        <f ca="1">VLOOKUP(D5681,档案!A:C,3,FALSE)</f>
        <v>湖北开明</v>
      </c>
      <c r="G5681" s="338" t="str">
        <f ca="1">VLOOKUP(D5681,档案!A:B,2,FALSE)</f>
        <v>中国银行鄂州分行0592794</v>
      </c>
      <c r="H5681" s="328">
        <f ca="1" t="shared" si="896"/>
        <v>45849</v>
      </c>
      <c r="I5681" s="344" t="str">
        <f ca="1" t="shared" si="897"/>
        <v>生产部张月报销预缴纳鄂州工厂网费500元--个人</v>
      </c>
      <c r="J5681" s="344" t="str">
        <f ca="1" t="shared" si="898"/>
        <v>项目成本</v>
      </c>
      <c r="K5681" s="345">
        <f ca="1" t="shared" si="899"/>
        <v>0</v>
      </c>
      <c r="L5681" s="345">
        <f ca="1" t="shared" si="900"/>
        <v>500</v>
      </c>
      <c r="M5681" s="345">
        <f ca="1" t="shared" si="901"/>
        <v>367704.69</v>
      </c>
      <c r="N5681" s="345">
        <f ca="1" t="shared" si="902"/>
        <v>0</v>
      </c>
    </row>
    <row r="5682" ht="14.25" hidden="1" spans="1:14">
      <c r="A5682" s="334">
        <f>档案!A5681</f>
        <v>0</v>
      </c>
      <c r="B5682" s="334">
        <f ca="1" t="shared" si="895"/>
        <v>1</v>
      </c>
      <c r="D5682" s="334">
        <f ca="1" t="shared" si="903"/>
        <v>31</v>
      </c>
      <c r="E5682" s="327">
        <f ca="1" t="shared" si="904"/>
        <v>486</v>
      </c>
      <c r="F5682" s="327" t="str">
        <f ca="1">VLOOKUP(D5682,档案!A:C,3,FALSE)</f>
        <v>湖北开明</v>
      </c>
      <c r="G5682" s="338" t="str">
        <f ca="1">VLOOKUP(D5682,档案!A:B,2,FALSE)</f>
        <v>中国银行鄂州分行0592794</v>
      </c>
      <c r="H5682" s="328">
        <f ca="1" t="shared" si="896"/>
        <v>45849</v>
      </c>
      <c r="I5682" s="344" t="str">
        <f ca="1" t="shared" si="897"/>
        <v>生产部张月报销鄂州公司水费--个人</v>
      </c>
      <c r="J5682" s="344" t="str">
        <f ca="1" t="shared" si="898"/>
        <v>项目成本</v>
      </c>
      <c r="K5682" s="345">
        <f ca="1" t="shared" si="899"/>
        <v>0</v>
      </c>
      <c r="L5682" s="345">
        <f ca="1" t="shared" si="900"/>
        <v>555</v>
      </c>
      <c r="M5682" s="345">
        <f ca="1" t="shared" si="901"/>
        <v>367149.69</v>
      </c>
      <c r="N5682" s="345">
        <f ca="1" t="shared" si="902"/>
        <v>0</v>
      </c>
    </row>
    <row r="5683" ht="14.25" hidden="1" spans="1:14">
      <c r="A5683" s="334">
        <f>档案!A5682</f>
        <v>0</v>
      </c>
      <c r="B5683" s="334">
        <f ca="1" t="shared" si="895"/>
        <v>1</v>
      </c>
      <c r="D5683" s="334">
        <f ca="1" t="shared" si="903"/>
        <v>31</v>
      </c>
      <c r="E5683" s="327">
        <f ca="1" t="shared" si="904"/>
        <v>487</v>
      </c>
      <c r="F5683" s="327" t="str">
        <f ca="1">VLOOKUP(D5683,档案!A:C,3,FALSE)</f>
        <v>湖北开明</v>
      </c>
      <c r="G5683" s="338" t="str">
        <f ca="1">VLOOKUP(D5683,档案!A:B,2,FALSE)</f>
        <v>中国银行鄂州分行0592794</v>
      </c>
      <c r="H5683" s="328">
        <f ca="1" t="shared" si="896"/>
        <v>45849</v>
      </c>
      <c r="I5683" s="344" t="str">
        <f ca="1" t="shared" si="897"/>
        <v>生产部张月报销莱芜钢铁安装轴承购买螺丝，厂内行车遥控器没电，购买电池--个人</v>
      </c>
      <c r="J5683" s="344" t="str">
        <f ca="1" t="shared" si="898"/>
        <v>项目成本</v>
      </c>
      <c r="K5683" s="345">
        <f ca="1" t="shared" si="899"/>
        <v>0</v>
      </c>
      <c r="L5683" s="345">
        <f ca="1" t="shared" si="900"/>
        <v>49</v>
      </c>
      <c r="M5683" s="345">
        <f ca="1" t="shared" si="901"/>
        <v>367100.69</v>
      </c>
      <c r="N5683" s="345">
        <f ca="1" t="shared" si="902"/>
        <v>0</v>
      </c>
    </row>
    <row r="5684" ht="14.25" hidden="1" spans="1:14">
      <c r="A5684" s="334">
        <f>档案!A5683</f>
        <v>0</v>
      </c>
      <c r="B5684" s="334">
        <f ca="1" t="shared" si="895"/>
        <v>1</v>
      </c>
      <c r="D5684" s="334">
        <f ca="1" t="shared" si="903"/>
        <v>31</v>
      </c>
      <c r="E5684" s="327">
        <f ca="1" t="shared" si="904"/>
        <v>488</v>
      </c>
      <c r="F5684" s="327" t="str">
        <f ca="1">VLOOKUP(D5684,档案!A:C,3,FALSE)</f>
        <v>湖北开明</v>
      </c>
      <c r="G5684" s="338" t="str">
        <f ca="1">VLOOKUP(D5684,档案!A:B,2,FALSE)</f>
        <v>中国银行鄂州分行0592794</v>
      </c>
      <c r="H5684" s="328">
        <f ca="1" t="shared" si="896"/>
        <v>45849</v>
      </c>
      <c r="I5684" s="344" t="str">
        <f ca="1" t="shared" si="897"/>
        <v>生产部李权智用款青海发投大修项目25.7月使用的100吨吊车及登高车租赁费付诚兴吊装 {肃州区鼎辉机械租赁部(个体工商户)）--公司</v>
      </c>
      <c r="J5684" s="344" t="str">
        <f ca="1" t="shared" si="898"/>
        <v>项目成本</v>
      </c>
      <c r="K5684" s="345">
        <f ca="1" t="shared" si="899"/>
        <v>0</v>
      </c>
      <c r="L5684" s="345">
        <f ca="1" t="shared" si="900"/>
        <v>29437.5</v>
      </c>
      <c r="M5684" s="345">
        <f ca="1" t="shared" si="901"/>
        <v>337663.19</v>
      </c>
      <c r="N5684" s="345">
        <f ca="1" t="shared" si="902"/>
        <v>0</v>
      </c>
    </row>
    <row r="5685" ht="14.25" hidden="1" spans="1:14">
      <c r="A5685" s="334">
        <f>档案!A5684</f>
        <v>0</v>
      </c>
      <c r="B5685" s="334">
        <f ca="1" t="shared" si="895"/>
        <v>1</v>
      </c>
      <c r="D5685" s="334">
        <f ca="1" t="shared" si="903"/>
        <v>31</v>
      </c>
      <c r="E5685" s="327">
        <f ca="1" t="shared" si="904"/>
        <v>489</v>
      </c>
      <c r="F5685" s="327" t="str">
        <f ca="1">VLOOKUP(D5685,档案!A:C,3,FALSE)</f>
        <v>湖北开明</v>
      </c>
      <c r="G5685" s="338" t="str">
        <f ca="1">VLOOKUP(D5685,档案!A:B,2,FALSE)</f>
        <v>中国银行鄂州分行0592794</v>
      </c>
      <c r="H5685" s="328">
        <f ca="1" t="shared" si="896"/>
        <v>45849</v>
      </c>
      <c r="I5685" s="344" t="str">
        <f ca="1" t="shared" si="897"/>
        <v>生产部山玉英报销青海发投6.17购买中华烟4条--个人</v>
      </c>
      <c r="J5685" s="344" t="str">
        <f ca="1" t="shared" si="898"/>
        <v>项目成本</v>
      </c>
      <c r="K5685" s="345">
        <f ca="1" t="shared" si="899"/>
        <v>0</v>
      </c>
      <c r="L5685" s="345">
        <f ca="1" t="shared" si="900"/>
        <v>2800</v>
      </c>
      <c r="M5685" s="345">
        <f ca="1" t="shared" si="901"/>
        <v>334863.19</v>
      </c>
      <c r="N5685" s="345">
        <f ca="1" t="shared" si="902"/>
        <v>0</v>
      </c>
    </row>
    <row r="5686" ht="14.25" hidden="1" spans="1:14">
      <c r="A5686" s="334">
        <f>档案!A5685</f>
        <v>0</v>
      </c>
      <c r="B5686" s="334">
        <f ca="1" t="shared" si="895"/>
        <v>1</v>
      </c>
      <c r="D5686" s="334">
        <f ca="1" t="shared" si="903"/>
        <v>31</v>
      </c>
      <c r="E5686" s="327">
        <f ca="1" t="shared" si="904"/>
        <v>490</v>
      </c>
      <c r="F5686" s="327" t="str">
        <f ca="1">VLOOKUP(D5686,档案!A:C,3,FALSE)</f>
        <v>湖北开明</v>
      </c>
      <c r="G5686" s="338" t="str">
        <f ca="1">VLOOKUP(D5686,档案!A:B,2,FALSE)</f>
        <v>中国银行鄂州分行0592794</v>
      </c>
      <c r="H5686" s="328">
        <f ca="1" t="shared" si="896"/>
        <v>45849</v>
      </c>
      <c r="I5686" s="344" t="str">
        <f ca="1" t="shared" si="897"/>
        <v>生产部山玉英报销青海发投装载机司机夯实除尘器回填土工费--个人</v>
      </c>
      <c r="J5686" s="344" t="str">
        <f ca="1" t="shared" si="898"/>
        <v>项目成本</v>
      </c>
      <c r="K5686" s="345">
        <f ca="1" t="shared" si="899"/>
        <v>0</v>
      </c>
      <c r="L5686" s="345">
        <f ca="1" t="shared" si="900"/>
        <v>60</v>
      </c>
      <c r="M5686" s="345">
        <f ca="1" t="shared" si="901"/>
        <v>334803.19</v>
      </c>
      <c r="N5686" s="345">
        <f ca="1" t="shared" si="902"/>
        <v>0</v>
      </c>
    </row>
    <row r="5687" ht="14.25" hidden="1" spans="1:14">
      <c r="A5687" s="334">
        <f>档案!A5686</f>
        <v>0</v>
      </c>
      <c r="B5687" s="334">
        <f ca="1" t="shared" si="895"/>
        <v>1</v>
      </c>
      <c r="D5687" s="334">
        <f ca="1" t="shared" si="903"/>
        <v>31</v>
      </c>
      <c r="E5687" s="327">
        <f ca="1" t="shared" si="904"/>
        <v>491</v>
      </c>
      <c r="F5687" s="327" t="str">
        <f ca="1">VLOOKUP(D5687,档案!A:C,3,FALSE)</f>
        <v>湖北开明</v>
      </c>
      <c r="G5687" s="338" t="str">
        <f ca="1">VLOOKUP(D5687,档案!A:B,2,FALSE)</f>
        <v>中国银行鄂州分行0592794</v>
      </c>
      <c r="H5687" s="328">
        <f ca="1" t="shared" si="896"/>
        <v>45849</v>
      </c>
      <c r="I5687" s="344" t="str">
        <f ca="1" t="shared" si="897"/>
        <v>生产部山玉英报销青海发投6.16餐费--个人</v>
      </c>
      <c r="J5687" s="344" t="str">
        <f ca="1" t="shared" si="898"/>
        <v>项目成本</v>
      </c>
      <c r="K5687" s="345">
        <f ca="1" t="shared" si="899"/>
        <v>0</v>
      </c>
      <c r="L5687" s="345">
        <f ca="1" t="shared" si="900"/>
        <v>78</v>
      </c>
      <c r="M5687" s="345">
        <f ca="1" t="shared" si="901"/>
        <v>334725.19</v>
      </c>
      <c r="N5687" s="345">
        <f ca="1" t="shared" si="902"/>
        <v>0</v>
      </c>
    </row>
    <row r="5688" ht="14.25" hidden="1" spans="1:14">
      <c r="A5688" s="334">
        <f>档案!A5687</f>
        <v>0</v>
      </c>
      <c r="B5688" s="334">
        <f ca="1" t="shared" si="895"/>
        <v>1</v>
      </c>
      <c r="D5688" s="334">
        <f ca="1" t="shared" si="903"/>
        <v>31</v>
      </c>
      <c r="E5688" s="327">
        <f ca="1" t="shared" si="904"/>
        <v>492</v>
      </c>
      <c r="F5688" s="327" t="str">
        <f ca="1">VLOOKUP(D5688,档案!A:C,3,FALSE)</f>
        <v>湖北开明</v>
      </c>
      <c r="G5688" s="338" t="str">
        <f ca="1">VLOOKUP(D5688,档案!A:B,2,FALSE)</f>
        <v>中国银行鄂州分行0592794</v>
      </c>
      <c r="H5688" s="328">
        <f ca="1" t="shared" si="896"/>
        <v>45849</v>
      </c>
      <c r="I5688" s="344" t="str">
        <f ca="1" t="shared" si="897"/>
        <v>生产部李晶报销陈宝柱、殷小光两个人从日照到晶昊盐业、晶昊盐业到遵化交通费；--个人</v>
      </c>
      <c r="J5688" s="344" t="str">
        <f ca="1" t="shared" si="898"/>
        <v>项目成本</v>
      </c>
      <c r="K5688" s="345">
        <f ca="1" t="shared" si="899"/>
        <v>0</v>
      </c>
      <c r="L5688" s="345">
        <f ca="1" t="shared" si="900"/>
        <v>1419.1</v>
      </c>
      <c r="M5688" s="345">
        <f ca="1" t="shared" si="901"/>
        <v>333306.09</v>
      </c>
      <c r="N5688" s="345">
        <f ca="1" t="shared" si="902"/>
        <v>0</v>
      </c>
    </row>
    <row r="5689" ht="14.25" hidden="1" spans="1:14">
      <c r="A5689" s="334">
        <f>档案!A5688</f>
        <v>0</v>
      </c>
      <c r="B5689" s="334">
        <f ca="1" t="shared" si="895"/>
        <v>1</v>
      </c>
      <c r="D5689" s="334">
        <f ca="1" t="shared" si="903"/>
        <v>31</v>
      </c>
      <c r="E5689" s="327">
        <f ca="1" t="shared" si="904"/>
        <v>493</v>
      </c>
      <c r="F5689" s="327" t="str">
        <f ca="1">VLOOKUP(D5689,档案!A:C,3,FALSE)</f>
        <v>湖北开明</v>
      </c>
      <c r="G5689" s="338" t="str">
        <f ca="1">VLOOKUP(D5689,档案!A:B,2,FALSE)</f>
        <v>中国银行鄂州分行0592794</v>
      </c>
      <c r="H5689" s="328">
        <f ca="1" t="shared" si="896"/>
        <v>45849</v>
      </c>
      <c r="I5689" s="344" t="str">
        <f ca="1" t="shared" si="897"/>
        <v>手续费</v>
      </c>
      <c r="J5689" s="344" t="str">
        <f ca="1" t="shared" si="898"/>
        <v>付日常费用</v>
      </c>
      <c r="K5689" s="345">
        <f ca="1" t="shared" si="899"/>
        <v>0</v>
      </c>
      <c r="L5689" s="345">
        <f ca="1" t="shared" si="900"/>
        <v>4.5</v>
      </c>
      <c r="M5689" s="345">
        <f ca="1" t="shared" si="901"/>
        <v>333301.59</v>
      </c>
      <c r="N5689" s="345">
        <f ca="1" t="shared" si="902"/>
        <v>0</v>
      </c>
    </row>
    <row r="5690" ht="14.25" hidden="1" spans="1:14">
      <c r="A5690" s="334">
        <f>档案!A5689</f>
        <v>0</v>
      </c>
      <c r="B5690" s="334">
        <f ca="1" t="shared" si="895"/>
        <v>1</v>
      </c>
      <c r="D5690" s="334">
        <f ca="1" t="shared" si="903"/>
        <v>31</v>
      </c>
      <c r="E5690" s="327">
        <f ca="1" t="shared" si="904"/>
        <v>494</v>
      </c>
      <c r="F5690" s="327" t="str">
        <f ca="1">VLOOKUP(D5690,档案!A:C,3,FALSE)</f>
        <v>湖北开明</v>
      </c>
      <c r="G5690" s="338" t="str">
        <f ca="1">VLOOKUP(D5690,档案!A:B,2,FALSE)</f>
        <v>中国银行鄂州分行0592794</v>
      </c>
      <c r="H5690" s="328">
        <f ca="1" t="shared" si="896"/>
        <v>45849</v>
      </c>
      <c r="I5690" s="344" t="str">
        <f ca="1" t="shared" si="897"/>
        <v>手续费</v>
      </c>
      <c r="J5690" s="344" t="str">
        <f ca="1" t="shared" si="898"/>
        <v>付日常费用</v>
      </c>
      <c r="K5690" s="345">
        <f ca="1" t="shared" si="899"/>
        <v>0</v>
      </c>
      <c r="L5690" s="345">
        <f ca="1" t="shared" si="900"/>
        <v>1.8</v>
      </c>
      <c r="M5690" s="345">
        <f ca="1" t="shared" si="901"/>
        <v>333299.79</v>
      </c>
      <c r="N5690" s="345">
        <f ca="1" t="shared" si="902"/>
        <v>0</v>
      </c>
    </row>
    <row r="5691" ht="14.25" hidden="1" spans="1:14">
      <c r="A5691" s="334">
        <f>档案!A5690</f>
        <v>0</v>
      </c>
      <c r="B5691" s="334">
        <f ca="1" t="shared" si="895"/>
        <v>1</v>
      </c>
      <c r="D5691" s="334">
        <f ca="1" t="shared" si="903"/>
        <v>31</v>
      </c>
      <c r="E5691" s="327">
        <f ca="1" t="shared" si="904"/>
        <v>495</v>
      </c>
      <c r="F5691" s="327" t="str">
        <f ca="1">VLOOKUP(D5691,档案!A:C,3,FALSE)</f>
        <v>湖北开明</v>
      </c>
      <c r="G5691" s="338" t="str">
        <f ca="1">VLOOKUP(D5691,档案!A:B,2,FALSE)</f>
        <v>中国银行鄂州分行0592794</v>
      </c>
      <c r="H5691" s="328">
        <f ca="1" t="shared" si="896"/>
        <v>45849</v>
      </c>
      <c r="I5691" s="344" t="str">
        <f ca="1" t="shared" si="897"/>
        <v>手续费</v>
      </c>
      <c r="J5691" s="344" t="str">
        <f ca="1" t="shared" si="898"/>
        <v>付日常费用</v>
      </c>
      <c r="K5691" s="345">
        <f ca="1" t="shared" si="899"/>
        <v>0</v>
      </c>
      <c r="L5691" s="345">
        <f ca="1" t="shared" si="900"/>
        <v>4.5</v>
      </c>
      <c r="M5691" s="345">
        <f ca="1" t="shared" si="901"/>
        <v>333295.29</v>
      </c>
      <c r="N5691" s="345">
        <f ca="1" t="shared" si="902"/>
        <v>0</v>
      </c>
    </row>
    <row r="5692" ht="14.25" hidden="1" spans="1:14">
      <c r="A5692" s="334">
        <f>档案!A5691</f>
        <v>0</v>
      </c>
      <c r="B5692" s="334">
        <f ca="1" t="shared" si="895"/>
        <v>1</v>
      </c>
      <c r="D5692" s="334">
        <f ca="1" t="shared" si="903"/>
        <v>31</v>
      </c>
      <c r="E5692" s="327">
        <f ca="1" t="shared" si="904"/>
        <v>496</v>
      </c>
      <c r="F5692" s="327" t="str">
        <f ca="1">VLOOKUP(D5692,档案!A:C,3,FALSE)</f>
        <v>湖北开明</v>
      </c>
      <c r="G5692" s="338" t="str">
        <f ca="1">VLOOKUP(D5692,档案!A:B,2,FALSE)</f>
        <v>中国银行鄂州分行0592794</v>
      </c>
      <c r="H5692" s="328">
        <f ca="1" t="shared" si="896"/>
        <v>45849</v>
      </c>
      <c r="I5692" s="344" t="str">
        <f ca="1" t="shared" si="897"/>
        <v>手续费</v>
      </c>
      <c r="J5692" s="344" t="str">
        <f ca="1" t="shared" si="898"/>
        <v>付日常费用</v>
      </c>
      <c r="K5692" s="345">
        <f ca="1" t="shared" si="899"/>
        <v>0</v>
      </c>
      <c r="L5692" s="345">
        <f ca="1" t="shared" si="900"/>
        <v>1.8</v>
      </c>
      <c r="M5692" s="345">
        <f ca="1" t="shared" si="901"/>
        <v>333293.49</v>
      </c>
      <c r="N5692" s="345">
        <f ca="1" t="shared" si="902"/>
        <v>0</v>
      </c>
    </row>
    <row r="5693" ht="14.25" hidden="1" spans="1:14">
      <c r="A5693" s="334">
        <f>档案!A5692</f>
        <v>0</v>
      </c>
      <c r="B5693" s="334">
        <f ca="1" t="shared" si="895"/>
        <v>1</v>
      </c>
      <c r="D5693" s="334">
        <f ca="1" t="shared" si="903"/>
        <v>31</v>
      </c>
      <c r="E5693" s="327">
        <f ca="1" t="shared" si="904"/>
        <v>497</v>
      </c>
      <c r="F5693" s="327" t="str">
        <f ca="1">VLOOKUP(D5693,档案!A:C,3,FALSE)</f>
        <v>湖北开明</v>
      </c>
      <c r="G5693" s="338" t="str">
        <f ca="1">VLOOKUP(D5693,档案!A:B,2,FALSE)</f>
        <v>中国银行鄂州分行0592794</v>
      </c>
      <c r="H5693" s="328">
        <f ca="1" t="shared" si="896"/>
        <v>45849</v>
      </c>
      <c r="I5693" s="344" t="str">
        <f ca="1" t="shared" si="897"/>
        <v>手续费</v>
      </c>
      <c r="J5693" s="344" t="str">
        <f ca="1" t="shared" si="898"/>
        <v>付日常费用</v>
      </c>
      <c r="K5693" s="345">
        <f ca="1" t="shared" si="899"/>
        <v>0</v>
      </c>
      <c r="L5693" s="345">
        <f ca="1" t="shared" si="900"/>
        <v>4.5</v>
      </c>
      <c r="M5693" s="345">
        <f ca="1" t="shared" si="901"/>
        <v>333288.99</v>
      </c>
      <c r="N5693" s="345">
        <f ca="1" t="shared" si="902"/>
        <v>0</v>
      </c>
    </row>
    <row r="5694" ht="14.25" hidden="1" spans="1:14">
      <c r="A5694" s="334">
        <f>档案!A5693</f>
        <v>0</v>
      </c>
      <c r="B5694" s="334">
        <f ca="1" t="shared" si="895"/>
        <v>1</v>
      </c>
      <c r="D5694" s="334">
        <f ca="1" t="shared" si="903"/>
        <v>31</v>
      </c>
      <c r="E5694" s="327">
        <f ca="1" t="shared" si="904"/>
        <v>498</v>
      </c>
      <c r="F5694" s="327" t="str">
        <f ca="1">VLOOKUP(D5694,档案!A:C,3,FALSE)</f>
        <v>湖北开明</v>
      </c>
      <c r="G5694" s="338" t="str">
        <f ca="1">VLOOKUP(D5694,档案!A:B,2,FALSE)</f>
        <v>中国银行鄂州分行0592794</v>
      </c>
      <c r="H5694" s="328">
        <f ca="1" t="shared" si="896"/>
        <v>45849</v>
      </c>
      <c r="I5694" s="344" t="str">
        <f ca="1" t="shared" si="897"/>
        <v>手续费</v>
      </c>
      <c r="J5694" s="344" t="str">
        <f ca="1" t="shared" si="898"/>
        <v>付日常费用</v>
      </c>
      <c r="K5694" s="345">
        <f ca="1" t="shared" si="899"/>
        <v>0</v>
      </c>
      <c r="L5694" s="345">
        <f ca="1" t="shared" si="900"/>
        <v>1.8</v>
      </c>
      <c r="M5694" s="345">
        <f ca="1" t="shared" si="901"/>
        <v>333287.19</v>
      </c>
      <c r="N5694" s="345">
        <f ca="1" t="shared" si="902"/>
        <v>0</v>
      </c>
    </row>
    <row r="5695" ht="14.25" hidden="1" spans="1:14">
      <c r="A5695" s="334">
        <f>档案!A5694</f>
        <v>0</v>
      </c>
      <c r="B5695" s="334">
        <f ca="1" t="shared" si="895"/>
        <v>1</v>
      </c>
      <c r="D5695" s="334">
        <f ca="1" t="shared" si="903"/>
        <v>31</v>
      </c>
      <c r="E5695" s="327">
        <f ca="1" t="shared" si="904"/>
        <v>499</v>
      </c>
      <c r="F5695" s="327" t="str">
        <f ca="1">VLOOKUP(D5695,档案!A:C,3,FALSE)</f>
        <v>湖北开明</v>
      </c>
      <c r="G5695" s="338" t="str">
        <f ca="1">VLOOKUP(D5695,档案!A:B,2,FALSE)</f>
        <v>中国银行鄂州分行0592794</v>
      </c>
      <c r="H5695" s="328">
        <f ca="1" t="shared" si="896"/>
        <v>45849</v>
      </c>
      <c r="I5695" s="344" t="str">
        <f ca="1" t="shared" si="897"/>
        <v>手续费</v>
      </c>
      <c r="J5695" s="344" t="str">
        <f ca="1" t="shared" si="898"/>
        <v>付日常费用</v>
      </c>
      <c r="K5695" s="345">
        <f ca="1" t="shared" si="899"/>
        <v>0</v>
      </c>
      <c r="L5695" s="345">
        <f ca="1" t="shared" si="900"/>
        <v>9</v>
      </c>
      <c r="M5695" s="345">
        <f ca="1" t="shared" si="901"/>
        <v>333278.19</v>
      </c>
      <c r="N5695" s="345">
        <f ca="1" t="shared" si="902"/>
        <v>0</v>
      </c>
    </row>
    <row r="5696" ht="14.25" hidden="1" spans="1:14">
      <c r="A5696" s="334">
        <f>档案!A5695</f>
        <v>0</v>
      </c>
      <c r="B5696" s="334">
        <f ca="1" t="shared" si="895"/>
        <v>1</v>
      </c>
      <c r="D5696" s="334">
        <f ca="1" t="shared" si="903"/>
        <v>31</v>
      </c>
      <c r="E5696" s="327">
        <f ca="1" t="shared" si="904"/>
        <v>500</v>
      </c>
      <c r="F5696" s="327" t="str">
        <f ca="1">VLOOKUP(D5696,档案!A:C,3,FALSE)</f>
        <v>湖北开明</v>
      </c>
      <c r="G5696" s="338" t="str">
        <f ca="1">VLOOKUP(D5696,档案!A:B,2,FALSE)</f>
        <v>中国银行鄂州分行0592794</v>
      </c>
      <c r="H5696" s="328">
        <f ca="1" t="shared" si="896"/>
        <v>45849</v>
      </c>
      <c r="I5696" s="344" t="str">
        <f ca="1" t="shared" si="897"/>
        <v>手续费</v>
      </c>
      <c r="J5696" s="344" t="str">
        <f ca="1" t="shared" si="898"/>
        <v>付日常费用</v>
      </c>
      <c r="K5696" s="345">
        <f ca="1" t="shared" si="899"/>
        <v>0</v>
      </c>
      <c r="L5696" s="345">
        <f ca="1" t="shared" si="900"/>
        <v>9</v>
      </c>
      <c r="M5696" s="345">
        <f ca="1" t="shared" si="901"/>
        <v>333269.19</v>
      </c>
      <c r="N5696" s="345">
        <f ca="1" t="shared" si="902"/>
        <v>0</v>
      </c>
    </row>
    <row r="5697" ht="14.25" hidden="1" spans="1:14">
      <c r="A5697" s="334">
        <f>档案!A5696</f>
        <v>0</v>
      </c>
      <c r="B5697" s="334">
        <f ca="1" t="shared" si="895"/>
        <v>1</v>
      </c>
      <c r="D5697" s="334">
        <f ca="1" t="shared" si="903"/>
        <v>31</v>
      </c>
      <c r="E5697" s="327">
        <f ca="1" t="shared" si="904"/>
        <v>501</v>
      </c>
      <c r="F5697" s="327" t="str">
        <f ca="1">VLOOKUP(D5697,档案!A:C,3,FALSE)</f>
        <v>湖北开明</v>
      </c>
      <c r="G5697" s="338" t="str">
        <f ca="1">VLOOKUP(D5697,档案!A:B,2,FALSE)</f>
        <v>中国银行鄂州分行0592794</v>
      </c>
      <c r="H5697" s="328">
        <f ca="1" t="shared" si="896"/>
        <v>45849</v>
      </c>
      <c r="I5697" s="344" t="str">
        <f ca="1" t="shared" si="897"/>
        <v>手续费</v>
      </c>
      <c r="J5697" s="344" t="str">
        <f ca="1" t="shared" si="898"/>
        <v>付日常费用</v>
      </c>
      <c r="K5697" s="345">
        <f ca="1" t="shared" si="899"/>
        <v>0</v>
      </c>
      <c r="L5697" s="345">
        <f ca="1" t="shared" si="900"/>
        <v>1.8</v>
      </c>
      <c r="M5697" s="345">
        <f ca="1" t="shared" si="901"/>
        <v>333267.39</v>
      </c>
      <c r="N5697" s="345">
        <f ca="1" t="shared" si="902"/>
        <v>0</v>
      </c>
    </row>
    <row r="5698" ht="14.25" hidden="1" spans="1:14">
      <c r="A5698" s="334">
        <f>档案!A5697</f>
        <v>0</v>
      </c>
      <c r="B5698" s="334">
        <f ca="1" t="shared" si="895"/>
        <v>1</v>
      </c>
      <c r="D5698" s="334">
        <f ca="1" t="shared" si="903"/>
        <v>31</v>
      </c>
      <c r="E5698" s="327">
        <f ca="1" t="shared" si="904"/>
        <v>502</v>
      </c>
      <c r="F5698" s="327" t="str">
        <f ca="1">VLOOKUP(D5698,档案!A:C,3,FALSE)</f>
        <v>湖北开明</v>
      </c>
      <c r="G5698" s="338" t="str">
        <f ca="1">VLOOKUP(D5698,档案!A:B,2,FALSE)</f>
        <v>中国银行鄂州分行0592794</v>
      </c>
      <c r="H5698" s="328">
        <f ca="1" t="shared" si="896"/>
        <v>45849</v>
      </c>
      <c r="I5698" s="344" t="str">
        <f ca="1" t="shared" si="897"/>
        <v>手续费</v>
      </c>
      <c r="J5698" s="344" t="str">
        <f ca="1" t="shared" si="898"/>
        <v>付日常费用</v>
      </c>
      <c r="K5698" s="345">
        <f ca="1" t="shared" si="899"/>
        <v>0</v>
      </c>
      <c r="L5698" s="345">
        <f ca="1" t="shared" si="900"/>
        <v>4.5</v>
      </c>
      <c r="M5698" s="345">
        <f ca="1" t="shared" si="901"/>
        <v>333262.89</v>
      </c>
      <c r="N5698" s="345">
        <f ca="1" t="shared" si="902"/>
        <v>0</v>
      </c>
    </row>
    <row r="5699" ht="14.25" hidden="1" spans="1:14">
      <c r="A5699" s="334">
        <f>档案!A5698</f>
        <v>0</v>
      </c>
      <c r="B5699" s="334">
        <f ca="1" t="shared" ref="B5699:B5762" si="905">COUNTA(INDIRECT("'"&amp;A5699&amp;"'!a:a"))</f>
        <v>1</v>
      </c>
      <c r="D5699" s="334">
        <f ca="1" t="shared" si="903"/>
        <v>31</v>
      </c>
      <c r="E5699" s="327">
        <f ca="1" t="shared" si="904"/>
        <v>503</v>
      </c>
      <c r="F5699" s="327" t="str">
        <f ca="1">VLOOKUP(D5699,档案!A:C,3,FALSE)</f>
        <v>湖北开明</v>
      </c>
      <c r="G5699" s="338" t="str">
        <f ca="1">VLOOKUP(D5699,档案!A:B,2,FALSE)</f>
        <v>中国银行鄂州分行0592794</v>
      </c>
      <c r="H5699" s="328">
        <f ca="1" t="shared" ref="H5699:H5762" si="906">INDEX(INDIRECT("'"&amp;$D5699&amp;"'!A:g"),$E5699,COLUMN()-7)</f>
        <v>45849</v>
      </c>
      <c r="I5699" s="344" t="str">
        <f ca="1" t="shared" ref="I5699:I5762" si="907">INDEX(INDIRECT("'"&amp;$D5699&amp;"'!A:g"),$E5699,COLUMN()-7)</f>
        <v>手续费</v>
      </c>
      <c r="J5699" s="344" t="str">
        <f ca="1" t="shared" ref="J5699:J5762" si="908">INDEX(INDIRECT("'"&amp;$D5699&amp;"'!A:g"),$E5699,COLUMN()-7)</f>
        <v>付日常费用</v>
      </c>
      <c r="K5699" s="345">
        <f ca="1" t="shared" ref="K5699:K5762" si="909">INDEX(INDIRECT("'"&amp;$D5699&amp;"'!A:g"),$E5699,COLUMN()-7)</f>
        <v>0</v>
      </c>
      <c r="L5699" s="345">
        <f ca="1" t="shared" ref="L5699:L5762" si="910">INDEX(INDIRECT("'"&amp;$D5699&amp;"'!A:g"),$E5699,COLUMN()-7)</f>
        <v>1.8</v>
      </c>
      <c r="M5699" s="345">
        <f ca="1" t="shared" ref="M5699:M5762" si="911">INDEX(INDIRECT("'"&amp;$D5699&amp;"'!A:g"),$E5699,COLUMN()-7)</f>
        <v>333261.09</v>
      </c>
      <c r="N5699" s="345">
        <f ca="1" t="shared" ref="N5699:N5762" si="912">INDEX(INDIRECT("'"&amp;$D5699&amp;"'!A:g"),$E5699,COLUMN()-7)</f>
        <v>0</v>
      </c>
    </row>
    <row r="5700" ht="14.25" hidden="1" spans="1:14">
      <c r="A5700" s="334">
        <f>档案!A5699</f>
        <v>0</v>
      </c>
      <c r="B5700" s="334">
        <f ca="1" t="shared" si="905"/>
        <v>1</v>
      </c>
      <c r="D5700" s="334">
        <f ca="1" t="shared" ref="D5700:D5763" si="913">IF(E5699&gt;=VLOOKUP(D5699,A:B,2,FALSE),D5699+1,D5699)</f>
        <v>31</v>
      </c>
      <c r="E5700" s="327">
        <f ca="1" t="shared" ref="E5700:E5763" si="914">IF(E5699&gt;=VLOOKUP(D5699,A:B,2,FALSE),3,E5699+1)</f>
        <v>504</v>
      </c>
      <c r="F5700" s="327" t="str">
        <f ca="1">VLOOKUP(D5700,档案!A:C,3,FALSE)</f>
        <v>湖北开明</v>
      </c>
      <c r="G5700" s="338" t="str">
        <f ca="1">VLOOKUP(D5700,档案!A:B,2,FALSE)</f>
        <v>中国银行鄂州分行0592794</v>
      </c>
      <c r="H5700" s="328">
        <f ca="1" t="shared" si="906"/>
        <v>45849</v>
      </c>
      <c r="I5700" s="344" t="str">
        <f ca="1" t="shared" si="907"/>
        <v>手续费</v>
      </c>
      <c r="J5700" s="344" t="str">
        <f ca="1" t="shared" si="908"/>
        <v>付日常费用</v>
      </c>
      <c r="K5700" s="345">
        <f ca="1" t="shared" si="909"/>
        <v>0</v>
      </c>
      <c r="L5700" s="345">
        <f ca="1" t="shared" si="910"/>
        <v>4.5</v>
      </c>
      <c r="M5700" s="345">
        <f ca="1" t="shared" si="911"/>
        <v>333256.59</v>
      </c>
      <c r="N5700" s="345">
        <f ca="1" t="shared" si="912"/>
        <v>0</v>
      </c>
    </row>
    <row r="5701" ht="14.25" hidden="1" spans="1:14">
      <c r="A5701" s="334">
        <f>档案!A5700</f>
        <v>0</v>
      </c>
      <c r="B5701" s="334">
        <f ca="1" t="shared" si="905"/>
        <v>1</v>
      </c>
      <c r="D5701" s="334">
        <f ca="1" t="shared" si="913"/>
        <v>31</v>
      </c>
      <c r="E5701" s="327">
        <f ca="1" t="shared" si="914"/>
        <v>505</v>
      </c>
      <c r="F5701" s="327" t="str">
        <f ca="1">VLOOKUP(D5701,档案!A:C,3,FALSE)</f>
        <v>湖北开明</v>
      </c>
      <c r="G5701" s="338" t="str">
        <f ca="1">VLOOKUP(D5701,档案!A:B,2,FALSE)</f>
        <v>中国银行鄂州分行0592794</v>
      </c>
      <c r="H5701" s="328">
        <f ca="1" t="shared" si="906"/>
        <v>45849</v>
      </c>
      <c r="I5701" s="344" t="str">
        <f ca="1" t="shared" si="907"/>
        <v>手续费</v>
      </c>
      <c r="J5701" s="344" t="str">
        <f ca="1" t="shared" si="908"/>
        <v>付日常费用</v>
      </c>
      <c r="K5701" s="345">
        <f ca="1" t="shared" si="909"/>
        <v>0</v>
      </c>
      <c r="L5701" s="345">
        <f ca="1" t="shared" si="910"/>
        <v>1.8</v>
      </c>
      <c r="M5701" s="345">
        <f ca="1" t="shared" si="911"/>
        <v>333254.79</v>
      </c>
      <c r="N5701" s="345">
        <f ca="1" t="shared" si="912"/>
        <v>0</v>
      </c>
    </row>
    <row r="5702" ht="14.25" hidden="1" spans="1:14">
      <c r="A5702" s="334">
        <f>档案!A5701</f>
        <v>0</v>
      </c>
      <c r="B5702" s="334">
        <f ca="1" t="shared" si="905"/>
        <v>1</v>
      </c>
      <c r="D5702" s="334">
        <f ca="1" t="shared" si="913"/>
        <v>31</v>
      </c>
      <c r="E5702" s="327">
        <f ca="1" t="shared" si="914"/>
        <v>506</v>
      </c>
      <c r="F5702" s="327" t="str">
        <f ca="1">VLOOKUP(D5702,档案!A:C,3,FALSE)</f>
        <v>湖北开明</v>
      </c>
      <c r="G5702" s="338" t="str">
        <f ca="1">VLOOKUP(D5702,档案!A:B,2,FALSE)</f>
        <v>中国银行鄂州分行0592794</v>
      </c>
      <c r="H5702" s="328">
        <f ca="1" t="shared" si="906"/>
        <v>45849</v>
      </c>
      <c r="I5702" s="344" t="str">
        <f ca="1" t="shared" si="907"/>
        <v>手续费</v>
      </c>
      <c r="J5702" s="344" t="str">
        <f ca="1" t="shared" si="908"/>
        <v>付日常费用</v>
      </c>
      <c r="K5702" s="345">
        <f ca="1" t="shared" si="909"/>
        <v>0</v>
      </c>
      <c r="L5702" s="345">
        <f ca="1" t="shared" si="910"/>
        <v>4.5</v>
      </c>
      <c r="M5702" s="345">
        <f ca="1" t="shared" si="911"/>
        <v>333250.29</v>
      </c>
      <c r="N5702" s="345">
        <f ca="1" t="shared" si="912"/>
        <v>0</v>
      </c>
    </row>
    <row r="5703" ht="14.25" hidden="1" spans="1:14">
      <c r="A5703" s="334">
        <f>档案!A5702</f>
        <v>0</v>
      </c>
      <c r="B5703" s="334">
        <f ca="1" t="shared" si="905"/>
        <v>1</v>
      </c>
      <c r="D5703" s="334">
        <f ca="1" t="shared" si="913"/>
        <v>31</v>
      </c>
      <c r="E5703" s="327">
        <f ca="1" t="shared" si="914"/>
        <v>507</v>
      </c>
      <c r="F5703" s="327" t="str">
        <f ca="1">VLOOKUP(D5703,档案!A:C,3,FALSE)</f>
        <v>湖北开明</v>
      </c>
      <c r="G5703" s="338" t="str">
        <f ca="1">VLOOKUP(D5703,档案!A:B,2,FALSE)</f>
        <v>中国银行鄂州分行0592794</v>
      </c>
      <c r="H5703" s="328">
        <f ca="1" t="shared" si="906"/>
        <v>45852</v>
      </c>
      <c r="I5703" s="344" t="str">
        <f ca="1" t="shared" si="907"/>
        <v>转湖北工行西山</v>
      </c>
      <c r="J5703" s="344" t="str">
        <f ca="1" t="shared" si="908"/>
        <v>转出他行或提现</v>
      </c>
      <c r="K5703" s="345">
        <f ca="1" t="shared" si="909"/>
        <v>0</v>
      </c>
      <c r="L5703" s="345">
        <f ca="1" t="shared" si="910"/>
        <v>270000</v>
      </c>
      <c r="M5703" s="345">
        <f ca="1" t="shared" si="911"/>
        <v>63250.2899999997</v>
      </c>
      <c r="N5703" s="345">
        <f ca="1" t="shared" si="912"/>
        <v>0</v>
      </c>
    </row>
    <row r="5704" ht="14.25" hidden="1" spans="1:14">
      <c r="A5704" s="334">
        <f>档案!A5703</f>
        <v>0</v>
      </c>
      <c r="B5704" s="334">
        <f ca="1" t="shared" si="905"/>
        <v>1</v>
      </c>
      <c r="D5704" s="334">
        <f ca="1" t="shared" si="913"/>
        <v>31</v>
      </c>
      <c r="E5704" s="327">
        <f ca="1" t="shared" si="914"/>
        <v>508</v>
      </c>
      <c r="F5704" s="327" t="str">
        <f ca="1">VLOOKUP(D5704,档案!A:C,3,FALSE)</f>
        <v>湖北开明</v>
      </c>
      <c r="G5704" s="338" t="str">
        <f ca="1">VLOOKUP(D5704,档案!A:B,2,FALSE)</f>
        <v>中国银行鄂州分行0592794</v>
      </c>
      <c r="H5704" s="328">
        <f ca="1" t="shared" si="906"/>
        <v>45852</v>
      </c>
      <c r="I5704" s="344" t="str">
        <f ca="1" t="shared" si="907"/>
        <v>销售部山玉英报销青海发投6.20招待晚餐400元，烟酒1820元。--个人</v>
      </c>
      <c r="J5704" s="344" t="str">
        <f ca="1" t="shared" si="908"/>
        <v>付日常费用</v>
      </c>
      <c r="K5704" s="345">
        <f ca="1" t="shared" si="909"/>
        <v>0</v>
      </c>
      <c r="L5704" s="345">
        <f ca="1" t="shared" si="910"/>
        <v>2220</v>
      </c>
      <c r="M5704" s="345">
        <f ca="1" t="shared" si="911"/>
        <v>61030.2899999997</v>
      </c>
      <c r="N5704" s="345">
        <f ca="1" t="shared" si="912"/>
        <v>0</v>
      </c>
    </row>
    <row r="5705" ht="14.25" hidden="1" spans="1:14">
      <c r="A5705" s="334">
        <f>档案!A5704</f>
        <v>0</v>
      </c>
      <c r="B5705" s="334">
        <f ca="1" t="shared" si="905"/>
        <v>1</v>
      </c>
      <c r="D5705" s="334">
        <f ca="1" t="shared" si="913"/>
        <v>31</v>
      </c>
      <c r="E5705" s="327">
        <f ca="1" t="shared" si="914"/>
        <v>509</v>
      </c>
      <c r="F5705" s="327" t="str">
        <f ca="1">VLOOKUP(D5705,档案!A:C,3,FALSE)</f>
        <v>湖北开明</v>
      </c>
      <c r="G5705" s="338" t="str">
        <f ca="1">VLOOKUP(D5705,档案!A:B,2,FALSE)</f>
        <v>中国银行鄂州分行0592794</v>
      </c>
      <c r="H5705" s="328">
        <f ca="1" t="shared" si="906"/>
        <v>45852</v>
      </c>
      <c r="I5705" s="344" t="str">
        <f ca="1" t="shared" si="907"/>
        <v>销售部山玉英报销青海发投6.15午餐--个人</v>
      </c>
      <c r="J5705" s="344" t="str">
        <f ca="1" t="shared" si="908"/>
        <v>付日常费用</v>
      </c>
      <c r="K5705" s="345">
        <f ca="1" t="shared" si="909"/>
        <v>0</v>
      </c>
      <c r="L5705" s="345">
        <f ca="1" t="shared" si="910"/>
        <v>360</v>
      </c>
      <c r="M5705" s="345">
        <f ca="1" t="shared" si="911"/>
        <v>60670.2899999997</v>
      </c>
      <c r="N5705" s="345">
        <f ca="1" t="shared" si="912"/>
        <v>0</v>
      </c>
    </row>
    <row r="5706" ht="14.25" hidden="1" spans="1:14">
      <c r="A5706" s="334">
        <f>档案!A5705</f>
        <v>0</v>
      </c>
      <c r="B5706" s="334">
        <f ca="1" t="shared" si="905"/>
        <v>1</v>
      </c>
      <c r="D5706" s="334">
        <f ca="1" t="shared" si="913"/>
        <v>31</v>
      </c>
      <c r="E5706" s="327">
        <f ca="1" t="shared" si="914"/>
        <v>510</v>
      </c>
      <c r="F5706" s="327" t="str">
        <f ca="1">VLOOKUP(D5706,档案!A:C,3,FALSE)</f>
        <v>湖北开明</v>
      </c>
      <c r="G5706" s="338" t="str">
        <f ca="1">VLOOKUP(D5706,档案!A:B,2,FALSE)</f>
        <v>中国银行鄂州分行0592794</v>
      </c>
      <c r="H5706" s="328">
        <f ca="1" t="shared" si="906"/>
        <v>45852</v>
      </c>
      <c r="I5706" s="344" t="str">
        <f ca="1" t="shared" si="907"/>
        <v>销售部管厚良报销7.8中盐宴请山东淮坊孙和--个人</v>
      </c>
      <c r="J5706" s="344" t="str">
        <f ca="1" t="shared" si="908"/>
        <v>付日常费用</v>
      </c>
      <c r="K5706" s="345">
        <f ca="1" t="shared" si="909"/>
        <v>0</v>
      </c>
      <c r="L5706" s="345">
        <f ca="1" t="shared" si="910"/>
        <v>477</v>
      </c>
      <c r="M5706" s="345">
        <f ca="1" t="shared" si="911"/>
        <v>60193.2899999997</v>
      </c>
      <c r="N5706" s="345">
        <f ca="1" t="shared" si="912"/>
        <v>0</v>
      </c>
    </row>
    <row r="5707" ht="14.25" hidden="1" spans="1:14">
      <c r="A5707" s="334">
        <f>档案!A5706</f>
        <v>0</v>
      </c>
      <c r="B5707" s="334">
        <f ca="1" t="shared" si="905"/>
        <v>1</v>
      </c>
      <c r="D5707" s="334">
        <f ca="1" t="shared" si="913"/>
        <v>31</v>
      </c>
      <c r="E5707" s="327">
        <f ca="1" t="shared" si="914"/>
        <v>511</v>
      </c>
      <c r="F5707" s="327" t="str">
        <f ca="1">VLOOKUP(D5707,档案!A:C,3,FALSE)</f>
        <v>湖北开明</v>
      </c>
      <c r="G5707" s="338" t="str">
        <f ca="1">VLOOKUP(D5707,档案!A:B,2,FALSE)</f>
        <v>中国银行鄂州分行0592794</v>
      </c>
      <c r="H5707" s="328">
        <f ca="1" t="shared" si="906"/>
        <v>45852</v>
      </c>
      <c r="I5707" s="344" t="str">
        <f ca="1" t="shared" si="907"/>
        <v>手续费</v>
      </c>
      <c r="J5707" s="344" t="str">
        <f ca="1" t="shared" si="908"/>
        <v>付日常费用</v>
      </c>
      <c r="K5707" s="345">
        <f ca="1" t="shared" si="909"/>
        <v>0</v>
      </c>
      <c r="L5707" s="345">
        <f ca="1" t="shared" si="910"/>
        <v>2</v>
      </c>
      <c r="M5707" s="345">
        <f ca="1" t="shared" si="911"/>
        <v>60191.2899999997</v>
      </c>
      <c r="N5707" s="345">
        <f ca="1" t="shared" si="912"/>
        <v>0</v>
      </c>
    </row>
    <row r="5708" ht="14.25" hidden="1" spans="1:14">
      <c r="A5708" s="334">
        <f>档案!A5707</f>
        <v>0</v>
      </c>
      <c r="B5708" s="334">
        <f ca="1" t="shared" si="905"/>
        <v>1</v>
      </c>
      <c r="D5708" s="334">
        <f ca="1" t="shared" si="913"/>
        <v>31</v>
      </c>
      <c r="E5708" s="327">
        <f ca="1" t="shared" si="914"/>
        <v>512</v>
      </c>
      <c r="F5708" s="327" t="str">
        <f ca="1">VLOOKUP(D5708,档案!A:C,3,FALSE)</f>
        <v>湖北开明</v>
      </c>
      <c r="G5708" s="338" t="str">
        <f ca="1">VLOOKUP(D5708,档案!A:B,2,FALSE)</f>
        <v>中国银行鄂州分行0592794</v>
      </c>
      <c r="H5708" s="328">
        <f ca="1" t="shared" si="906"/>
        <v>45852</v>
      </c>
      <c r="I5708" s="344" t="str">
        <f ca="1" t="shared" si="907"/>
        <v>手续费</v>
      </c>
      <c r="J5708" s="344" t="str">
        <f ca="1" t="shared" si="908"/>
        <v>付日常费用</v>
      </c>
      <c r="K5708" s="345">
        <f ca="1" t="shared" si="909"/>
        <v>0</v>
      </c>
      <c r="L5708" s="345">
        <f ca="1" t="shared" si="910"/>
        <v>4.5</v>
      </c>
      <c r="M5708" s="345">
        <f ca="1" t="shared" si="911"/>
        <v>60186.7899999997</v>
      </c>
      <c r="N5708" s="345">
        <f ca="1" t="shared" si="912"/>
        <v>0</v>
      </c>
    </row>
    <row r="5709" ht="14.25" hidden="1" spans="1:14">
      <c r="A5709" s="334">
        <f>档案!A5708</f>
        <v>0</v>
      </c>
      <c r="B5709" s="334">
        <f ca="1" t="shared" si="905"/>
        <v>1</v>
      </c>
      <c r="D5709" s="334">
        <f ca="1" t="shared" si="913"/>
        <v>31</v>
      </c>
      <c r="E5709" s="327">
        <f ca="1" t="shared" si="914"/>
        <v>513</v>
      </c>
      <c r="F5709" s="327" t="str">
        <f ca="1">VLOOKUP(D5709,档案!A:C,3,FALSE)</f>
        <v>湖北开明</v>
      </c>
      <c r="G5709" s="338" t="str">
        <f ca="1">VLOOKUP(D5709,档案!A:B,2,FALSE)</f>
        <v>中国银行鄂州分行0592794</v>
      </c>
      <c r="H5709" s="328">
        <f ca="1" t="shared" si="906"/>
        <v>45852</v>
      </c>
      <c r="I5709" s="344" t="str">
        <f ca="1" t="shared" si="907"/>
        <v>手续费</v>
      </c>
      <c r="J5709" s="344" t="str">
        <f ca="1" t="shared" si="908"/>
        <v>付日常费用</v>
      </c>
      <c r="K5709" s="345">
        <f ca="1" t="shared" si="909"/>
        <v>0</v>
      </c>
      <c r="L5709" s="345">
        <f ca="1" t="shared" si="910"/>
        <v>4.5</v>
      </c>
      <c r="M5709" s="345">
        <f ca="1" t="shared" si="911"/>
        <v>60182.2899999997</v>
      </c>
      <c r="N5709" s="345">
        <f ca="1" t="shared" si="912"/>
        <v>0</v>
      </c>
    </row>
    <row r="5710" ht="14.25" hidden="1" spans="1:14">
      <c r="A5710" s="334">
        <f>档案!A5709</f>
        <v>0</v>
      </c>
      <c r="B5710" s="334">
        <f ca="1" t="shared" si="905"/>
        <v>1</v>
      </c>
      <c r="D5710" s="334">
        <f ca="1" t="shared" si="913"/>
        <v>31</v>
      </c>
      <c r="E5710" s="327">
        <f ca="1" t="shared" si="914"/>
        <v>514</v>
      </c>
      <c r="F5710" s="327" t="str">
        <f ca="1">VLOOKUP(D5710,档案!A:C,3,FALSE)</f>
        <v>湖北开明</v>
      </c>
      <c r="G5710" s="338" t="str">
        <f ca="1">VLOOKUP(D5710,档案!A:B,2,FALSE)</f>
        <v>中国银行鄂州分行0592794</v>
      </c>
      <c r="H5710" s="328">
        <f ca="1" t="shared" si="906"/>
        <v>45852</v>
      </c>
      <c r="I5710" s="344" t="str">
        <f ca="1" t="shared" si="907"/>
        <v>手续费</v>
      </c>
      <c r="J5710" s="344" t="str">
        <f ca="1" t="shared" si="908"/>
        <v>付日常费用</v>
      </c>
      <c r="K5710" s="345">
        <f ca="1" t="shared" si="909"/>
        <v>0</v>
      </c>
      <c r="L5710" s="345">
        <f ca="1" t="shared" si="910"/>
        <v>4.5</v>
      </c>
      <c r="M5710" s="345">
        <f ca="1" t="shared" si="911"/>
        <v>60177.7899999997</v>
      </c>
      <c r="N5710" s="345">
        <f ca="1" t="shared" si="912"/>
        <v>0</v>
      </c>
    </row>
    <row r="5711" ht="14.25" hidden="1" spans="1:14">
      <c r="A5711" s="334">
        <f>档案!A5710</f>
        <v>0</v>
      </c>
      <c r="B5711" s="334">
        <f ca="1" t="shared" si="905"/>
        <v>1</v>
      </c>
      <c r="D5711" s="334">
        <f ca="1" t="shared" si="913"/>
        <v>31</v>
      </c>
      <c r="E5711" s="327">
        <f ca="1" t="shared" si="914"/>
        <v>515</v>
      </c>
      <c r="F5711" s="327" t="str">
        <f ca="1">VLOOKUP(D5711,档案!A:C,3,FALSE)</f>
        <v>湖北开明</v>
      </c>
      <c r="G5711" s="338" t="str">
        <f ca="1">VLOOKUP(D5711,档案!A:B,2,FALSE)</f>
        <v>中国银行鄂州分行0592794</v>
      </c>
      <c r="H5711" s="328">
        <f ca="1" t="shared" si="906"/>
        <v>45855</v>
      </c>
      <c r="I5711" s="344" t="str">
        <f ca="1" t="shared" si="907"/>
        <v>收到湖北邮政转款</v>
      </c>
      <c r="J5711" s="344" t="str">
        <f ca="1" t="shared" si="908"/>
        <v>他行转入或存现</v>
      </c>
      <c r="K5711" s="345">
        <f ca="1" t="shared" si="909"/>
        <v>200000</v>
      </c>
      <c r="L5711" s="345">
        <f ca="1" t="shared" si="910"/>
        <v>0</v>
      </c>
      <c r="M5711" s="345">
        <f ca="1" t="shared" si="911"/>
        <v>260177.79</v>
      </c>
      <c r="N5711" s="345">
        <f ca="1" t="shared" si="912"/>
        <v>0</v>
      </c>
    </row>
    <row r="5712" ht="14.25" hidden="1" spans="1:14">
      <c r="A5712" s="334">
        <f>档案!A5711</f>
        <v>0</v>
      </c>
      <c r="B5712" s="334">
        <f ca="1" t="shared" si="905"/>
        <v>1</v>
      </c>
      <c r="D5712" s="334">
        <f ca="1" t="shared" si="913"/>
        <v>31</v>
      </c>
      <c r="E5712" s="327">
        <f ca="1" t="shared" si="914"/>
        <v>516</v>
      </c>
      <c r="F5712" s="327" t="str">
        <f ca="1">VLOOKUP(D5712,档案!A:C,3,FALSE)</f>
        <v>湖北开明</v>
      </c>
      <c r="G5712" s="338" t="str">
        <f ca="1">VLOOKUP(D5712,档案!A:B,2,FALSE)</f>
        <v>中国银行鄂州分行0592794</v>
      </c>
      <c r="H5712" s="328">
        <f ca="1" t="shared" si="906"/>
        <v>45855</v>
      </c>
      <c r="I5712" s="344" t="str">
        <f ca="1" t="shared" si="907"/>
        <v>生产部李权智用款东方希望80吨吊车不同日期共使用两次费用付重庆凡高建筑机械设备租赁有限公司--公司</v>
      </c>
      <c r="J5712" s="344" t="str">
        <f ca="1" t="shared" si="908"/>
        <v>项目成本</v>
      </c>
      <c r="K5712" s="345">
        <f ca="1" t="shared" si="909"/>
        <v>0</v>
      </c>
      <c r="L5712" s="345">
        <f ca="1" t="shared" si="910"/>
        <v>2000</v>
      </c>
      <c r="M5712" s="345">
        <f ca="1" t="shared" si="911"/>
        <v>258177.79</v>
      </c>
      <c r="N5712" s="345">
        <f ca="1" t="shared" si="912"/>
        <v>0</v>
      </c>
    </row>
    <row r="5713" ht="14.25" hidden="1" spans="1:14">
      <c r="A5713" s="334">
        <f>档案!A5712</f>
        <v>0</v>
      </c>
      <c r="B5713" s="334">
        <f ca="1" t="shared" si="905"/>
        <v>1</v>
      </c>
      <c r="D5713" s="334">
        <f ca="1" t="shared" si="913"/>
        <v>31</v>
      </c>
      <c r="E5713" s="327">
        <f ca="1" t="shared" si="914"/>
        <v>517</v>
      </c>
      <c r="F5713" s="327" t="str">
        <f ca="1">VLOOKUP(D5713,档案!A:C,3,FALSE)</f>
        <v>湖北开明</v>
      </c>
      <c r="G5713" s="338" t="str">
        <f ca="1">VLOOKUP(D5713,档案!A:B,2,FALSE)</f>
        <v>中国银行鄂州分行0592794</v>
      </c>
      <c r="H5713" s="328">
        <f ca="1" t="shared" si="906"/>
        <v>45855</v>
      </c>
      <c r="I5713" s="344" t="str">
        <f ca="1" t="shared" si="907"/>
        <v>生产部李权智用款青海发投外协人员工资(刘仁雪16668元，苏鹏辉22891.75元，王立飞16702元，戴路生12847.5元，陶翼10767.5元，杨建军10619.5元)--个人</v>
      </c>
      <c r="J5713" s="344" t="str">
        <f ca="1" t="shared" si="908"/>
        <v>项目成本</v>
      </c>
      <c r="K5713" s="345">
        <f ca="1" t="shared" si="909"/>
        <v>0</v>
      </c>
      <c r="L5713" s="345">
        <f ca="1" t="shared" si="910"/>
        <v>90496.25</v>
      </c>
      <c r="M5713" s="345">
        <f ca="1" t="shared" si="911"/>
        <v>167681.54</v>
      </c>
      <c r="N5713" s="345">
        <f ca="1" t="shared" si="912"/>
        <v>0</v>
      </c>
    </row>
    <row r="5714" ht="14.25" hidden="1" spans="1:14">
      <c r="A5714" s="334">
        <f>档案!A5713</f>
        <v>0</v>
      </c>
      <c r="B5714" s="334">
        <f ca="1" t="shared" si="905"/>
        <v>1</v>
      </c>
      <c r="D5714" s="334">
        <f ca="1" t="shared" si="913"/>
        <v>31</v>
      </c>
      <c r="E5714" s="327">
        <f ca="1" t="shared" si="914"/>
        <v>518</v>
      </c>
      <c r="F5714" s="327" t="str">
        <f ca="1">VLOOKUP(D5714,档案!A:C,3,FALSE)</f>
        <v>湖北开明</v>
      </c>
      <c r="G5714" s="338" t="str">
        <f ca="1">VLOOKUP(D5714,档案!A:B,2,FALSE)</f>
        <v>中国银行鄂州分行0592794</v>
      </c>
      <c r="H5714" s="328">
        <f ca="1" t="shared" si="906"/>
        <v>45855</v>
      </c>
      <c r="I5714" s="344" t="str">
        <f ca="1" t="shared" si="907"/>
        <v>手续费</v>
      </c>
      <c r="J5714" s="344" t="str">
        <f ca="1" t="shared" si="908"/>
        <v>付日常费用</v>
      </c>
      <c r="K5714" s="345">
        <f ca="1" t="shared" si="909"/>
        <v>0</v>
      </c>
      <c r="L5714" s="345">
        <f ca="1" t="shared" si="910"/>
        <v>9</v>
      </c>
      <c r="M5714" s="345">
        <f ca="1" t="shared" si="911"/>
        <v>167672.54</v>
      </c>
      <c r="N5714" s="345">
        <f ca="1" t="shared" si="912"/>
        <v>0</v>
      </c>
    </row>
    <row r="5715" ht="14.25" hidden="1" spans="1:14">
      <c r="A5715" s="334">
        <f>档案!A5714</f>
        <v>0</v>
      </c>
      <c r="B5715" s="334">
        <f ca="1" t="shared" si="905"/>
        <v>1</v>
      </c>
      <c r="D5715" s="334">
        <f ca="1" t="shared" si="913"/>
        <v>31</v>
      </c>
      <c r="E5715" s="327">
        <f ca="1" t="shared" si="914"/>
        <v>519</v>
      </c>
      <c r="F5715" s="327" t="str">
        <f ca="1">VLOOKUP(D5715,档案!A:C,3,FALSE)</f>
        <v>湖北开明</v>
      </c>
      <c r="G5715" s="338" t="str">
        <f ca="1">VLOOKUP(D5715,档案!A:B,2,FALSE)</f>
        <v>中国银行鄂州分行0592794</v>
      </c>
      <c r="H5715" s="328">
        <f ca="1" t="shared" si="906"/>
        <v>45855</v>
      </c>
      <c r="I5715" s="344" t="str">
        <f ca="1" t="shared" si="907"/>
        <v>手续费</v>
      </c>
      <c r="J5715" s="344" t="str">
        <f ca="1" t="shared" si="908"/>
        <v>付日常费用</v>
      </c>
      <c r="K5715" s="345">
        <f ca="1" t="shared" si="909"/>
        <v>0</v>
      </c>
      <c r="L5715" s="345">
        <f ca="1" t="shared" si="910"/>
        <v>9</v>
      </c>
      <c r="M5715" s="345">
        <f ca="1" t="shared" si="911"/>
        <v>167663.54</v>
      </c>
      <c r="N5715" s="345">
        <f ca="1" t="shared" si="912"/>
        <v>0</v>
      </c>
    </row>
    <row r="5716" ht="14.25" hidden="1" spans="1:14">
      <c r="A5716" s="334">
        <f>档案!A5715</f>
        <v>0</v>
      </c>
      <c r="B5716" s="334">
        <f ca="1" t="shared" si="905"/>
        <v>1</v>
      </c>
      <c r="D5716" s="334">
        <f ca="1" t="shared" si="913"/>
        <v>31</v>
      </c>
      <c r="E5716" s="327">
        <f ca="1" t="shared" si="914"/>
        <v>520</v>
      </c>
      <c r="F5716" s="327" t="str">
        <f ca="1">VLOOKUP(D5716,档案!A:C,3,FALSE)</f>
        <v>湖北开明</v>
      </c>
      <c r="G5716" s="338" t="str">
        <f ca="1">VLOOKUP(D5716,档案!A:B,2,FALSE)</f>
        <v>中国银行鄂州分行0592794</v>
      </c>
      <c r="H5716" s="328">
        <f ca="1" t="shared" si="906"/>
        <v>45855</v>
      </c>
      <c r="I5716" s="344" t="str">
        <f ca="1" t="shared" si="907"/>
        <v>手续费</v>
      </c>
      <c r="J5716" s="344" t="str">
        <f ca="1" t="shared" si="908"/>
        <v>付日常费用</v>
      </c>
      <c r="K5716" s="345">
        <f ca="1" t="shared" si="909"/>
        <v>0</v>
      </c>
      <c r="L5716" s="345">
        <f ca="1" t="shared" si="910"/>
        <v>4.5</v>
      </c>
      <c r="M5716" s="345">
        <f ca="1" t="shared" si="911"/>
        <v>167659.04</v>
      </c>
      <c r="N5716" s="345">
        <f ca="1" t="shared" si="912"/>
        <v>0</v>
      </c>
    </row>
    <row r="5717" ht="14.25" hidden="1" spans="1:14">
      <c r="A5717" s="334">
        <f>档案!A5716</f>
        <v>0</v>
      </c>
      <c r="B5717" s="334">
        <f ca="1" t="shared" si="905"/>
        <v>1</v>
      </c>
      <c r="D5717" s="334">
        <f ca="1" t="shared" si="913"/>
        <v>31</v>
      </c>
      <c r="E5717" s="327">
        <f ca="1" t="shared" si="914"/>
        <v>521</v>
      </c>
      <c r="F5717" s="327" t="str">
        <f ca="1">VLOOKUP(D5717,档案!A:C,3,FALSE)</f>
        <v>湖北开明</v>
      </c>
      <c r="G5717" s="338" t="str">
        <f ca="1">VLOOKUP(D5717,档案!A:B,2,FALSE)</f>
        <v>中国银行鄂州分行0592794</v>
      </c>
      <c r="H5717" s="328">
        <f ca="1" t="shared" si="906"/>
        <v>45855</v>
      </c>
      <c r="I5717" s="344" t="str">
        <f ca="1" t="shared" si="907"/>
        <v>手续费</v>
      </c>
      <c r="J5717" s="344" t="str">
        <f ca="1" t="shared" si="908"/>
        <v>付日常费用</v>
      </c>
      <c r="K5717" s="345">
        <f ca="1" t="shared" si="909"/>
        <v>0</v>
      </c>
      <c r="L5717" s="345">
        <f ca="1" t="shared" si="910"/>
        <v>9</v>
      </c>
      <c r="M5717" s="345">
        <f ca="1" t="shared" si="911"/>
        <v>167650.04</v>
      </c>
      <c r="N5717" s="345">
        <f ca="1" t="shared" si="912"/>
        <v>0</v>
      </c>
    </row>
    <row r="5718" ht="14.25" hidden="1" spans="1:14">
      <c r="A5718" s="334">
        <f>档案!A5717</f>
        <v>0</v>
      </c>
      <c r="B5718" s="334">
        <f ca="1" t="shared" si="905"/>
        <v>1</v>
      </c>
      <c r="D5718" s="334">
        <f ca="1" t="shared" si="913"/>
        <v>31</v>
      </c>
      <c r="E5718" s="327">
        <f ca="1" t="shared" si="914"/>
        <v>522</v>
      </c>
      <c r="F5718" s="327" t="str">
        <f ca="1">VLOOKUP(D5718,档案!A:C,3,FALSE)</f>
        <v>湖北开明</v>
      </c>
      <c r="G5718" s="338" t="str">
        <f ca="1">VLOOKUP(D5718,档案!A:B,2,FALSE)</f>
        <v>中国银行鄂州分行0592794</v>
      </c>
      <c r="H5718" s="328">
        <f ca="1" t="shared" si="906"/>
        <v>45855</v>
      </c>
      <c r="I5718" s="344" t="str">
        <f ca="1" t="shared" si="907"/>
        <v>手续费</v>
      </c>
      <c r="J5718" s="344" t="str">
        <f ca="1" t="shared" si="908"/>
        <v>付日常费用</v>
      </c>
      <c r="K5718" s="345">
        <f ca="1" t="shared" si="909"/>
        <v>0</v>
      </c>
      <c r="L5718" s="345">
        <f ca="1" t="shared" si="910"/>
        <v>9</v>
      </c>
      <c r="M5718" s="345">
        <f ca="1" t="shared" si="911"/>
        <v>167641.04</v>
      </c>
      <c r="N5718" s="345">
        <f ca="1" t="shared" si="912"/>
        <v>0</v>
      </c>
    </row>
    <row r="5719" ht="14.25" hidden="1" spans="1:14">
      <c r="A5719" s="334">
        <f>档案!A5718</f>
        <v>0</v>
      </c>
      <c r="B5719" s="334">
        <f ca="1" t="shared" si="905"/>
        <v>1</v>
      </c>
      <c r="D5719" s="334">
        <f ca="1" t="shared" si="913"/>
        <v>31</v>
      </c>
      <c r="E5719" s="327">
        <f ca="1" t="shared" si="914"/>
        <v>523</v>
      </c>
      <c r="F5719" s="327" t="str">
        <f ca="1">VLOOKUP(D5719,档案!A:C,3,FALSE)</f>
        <v>湖北开明</v>
      </c>
      <c r="G5719" s="338" t="str">
        <f ca="1">VLOOKUP(D5719,档案!A:B,2,FALSE)</f>
        <v>中国银行鄂州分行0592794</v>
      </c>
      <c r="H5719" s="328">
        <f ca="1" t="shared" si="906"/>
        <v>45855</v>
      </c>
      <c r="I5719" s="344" t="str">
        <f ca="1" t="shared" si="907"/>
        <v>手续费</v>
      </c>
      <c r="J5719" s="344" t="str">
        <f ca="1" t="shared" si="908"/>
        <v>付日常费用</v>
      </c>
      <c r="K5719" s="345">
        <f ca="1" t="shared" si="909"/>
        <v>0</v>
      </c>
      <c r="L5719" s="345">
        <f ca="1" t="shared" si="910"/>
        <v>9</v>
      </c>
      <c r="M5719" s="345">
        <f ca="1" t="shared" si="911"/>
        <v>167632.04</v>
      </c>
      <c r="N5719" s="345">
        <f ca="1" t="shared" si="912"/>
        <v>0</v>
      </c>
    </row>
    <row r="5720" ht="14.25" hidden="1" spans="1:14">
      <c r="A5720" s="334">
        <f>档案!A5719</f>
        <v>0</v>
      </c>
      <c r="B5720" s="334">
        <f ca="1" t="shared" si="905"/>
        <v>1</v>
      </c>
      <c r="D5720" s="334">
        <f ca="1" t="shared" si="913"/>
        <v>31</v>
      </c>
      <c r="E5720" s="327">
        <f ca="1" t="shared" si="914"/>
        <v>524</v>
      </c>
      <c r="F5720" s="327" t="str">
        <f ca="1">VLOOKUP(D5720,档案!A:C,3,FALSE)</f>
        <v>湖北开明</v>
      </c>
      <c r="G5720" s="338" t="str">
        <f ca="1">VLOOKUP(D5720,档案!A:B,2,FALSE)</f>
        <v>中国银行鄂州分行0592794</v>
      </c>
      <c r="H5720" s="328">
        <f ca="1" t="shared" si="906"/>
        <v>45855</v>
      </c>
      <c r="I5720" s="344" t="str">
        <f ca="1" t="shared" si="907"/>
        <v>手续费</v>
      </c>
      <c r="J5720" s="344" t="str">
        <f ca="1" t="shared" si="908"/>
        <v>付日常费用</v>
      </c>
      <c r="K5720" s="345">
        <f ca="1" t="shared" si="909"/>
        <v>0</v>
      </c>
      <c r="L5720" s="345">
        <f ca="1" t="shared" si="910"/>
        <v>9</v>
      </c>
      <c r="M5720" s="345">
        <f ca="1" t="shared" si="911"/>
        <v>167623.04</v>
      </c>
      <c r="N5720" s="345">
        <f ca="1" t="shared" si="912"/>
        <v>0</v>
      </c>
    </row>
    <row r="5721" ht="14.25" hidden="1" spans="1:14">
      <c r="A5721" s="334">
        <f>档案!A5720</f>
        <v>0</v>
      </c>
      <c r="B5721" s="334">
        <f ca="1" t="shared" si="905"/>
        <v>1</v>
      </c>
      <c r="D5721" s="334">
        <f ca="1" t="shared" si="913"/>
        <v>31</v>
      </c>
      <c r="E5721" s="327">
        <f ca="1" t="shared" si="914"/>
        <v>525</v>
      </c>
      <c r="F5721" s="327" t="str">
        <f ca="1">VLOOKUP(D5721,档案!A:C,3,FALSE)</f>
        <v>湖北开明</v>
      </c>
      <c r="G5721" s="338" t="str">
        <f ca="1">VLOOKUP(D5721,档案!A:B,2,FALSE)</f>
        <v>中国银行鄂州分行0592794</v>
      </c>
      <c r="H5721" s="328">
        <f ca="1" t="shared" si="906"/>
        <v>45856</v>
      </c>
      <c r="I5721" s="344" t="str">
        <f ca="1" t="shared" si="907"/>
        <v>生产部丁春法报销门房值班室换锁费用--个人</v>
      </c>
      <c r="J5721" s="344" t="str">
        <f ca="1" t="shared" si="908"/>
        <v>项目成本</v>
      </c>
      <c r="K5721" s="345">
        <f ca="1" t="shared" si="909"/>
        <v>0</v>
      </c>
      <c r="L5721" s="345">
        <f ca="1" t="shared" si="910"/>
        <v>350</v>
      </c>
      <c r="M5721" s="345">
        <f ca="1" t="shared" si="911"/>
        <v>167273.04</v>
      </c>
      <c r="N5721" s="345">
        <f ca="1" t="shared" si="912"/>
        <v>0</v>
      </c>
    </row>
    <row r="5722" ht="14.25" hidden="1" spans="1:14">
      <c r="A5722" s="334">
        <f>档案!A5721</f>
        <v>0</v>
      </c>
      <c r="B5722" s="334">
        <f ca="1" t="shared" si="905"/>
        <v>1</v>
      </c>
      <c r="D5722" s="334">
        <f ca="1" t="shared" si="913"/>
        <v>31</v>
      </c>
      <c r="E5722" s="327">
        <f ca="1" t="shared" si="914"/>
        <v>526</v>
      </c>
      <c r="F5722" s="327" t="str">
        <f ca="1">VLOOKUP(D5722,档案!A:C,3,FALSE)</f>
        <v>湖北开明</v>
      </c>
      <c r="G5722" s="338" t="str">
        <f ca="1">VLOOKUP(D5722,档案!A:B,2,FALSE)</f>
        <v>中国银行鄂州分行0592794</v>
      </c>
      <c r="H5722" s="328">
        <f ca="1" t="shared" si="906"/>
        <v>45856</v>
      </c>
      <c r="I5722" s="344" t="str">
        <f ca="1" t="shared" si="907"/>
        <v>财务部汪余欢报销商务车清洗+雾化消毒--个人</v>
      </c>
      <c r="J5722" s="344" t="str">
        <f ca="1" t="shared" si="908"/>
        <v>项目成本</v>
      </c>
      <c r="K5722" s="345">
        <f ca="1" t="shared" si="909"/>
        <v>0</v>
      </c>
      <c r="L5722" s="345">
        <f ca="1" t="shared" si="910"/>
        <v>85</v>
      </c>
      <c r="M5722" s="345">
        <f ca="1" t="shared" si="911"/>
        <v>167188.04</v>
      </c>
      <c r="N5722" s="345">
        <f ca="1" t="shared" si="912"/>
        <v>0</v>
      </c>
    </row>
    <row r="5723" ht="14.25" hidden="1" spans="1:14">
      <c r="A5723" s="334">
        <f>档案!A5722</f>
        <v>0</v>
      </c>
      <c r="B5723" s="334">
        <f ca="1" t="shared" si="905"/>
        <v>1</v>
      </c>
      <c r="D5723" s="334">
        <f ca="1" t="shared" si="913"/>
        <v>31</v>
      </c>
      <c r="E5723" s="327">
        <f ca="1" t="shared" si="914"/>
        <v>527</v>
      </c>
      <c r="F5723" s="327" t="str">
        <f ca="1">VLOOKUP(D5723,档案!A:C,3,FALSE)</f>
        <v>湖北开明</v>
      </c>
      <c r="G5723" s="338" t="str">
        <f ca="1">VLOOKUP(D5723,档案!A:B,2,FALSE)</f>
        <v>中国银行鄂州分行0592794</v>
      </c>
      <c r="H5723" s="328">
        <f ca="1" t="shared" si="906"/>
        <v>45856</v>
      </c>
      <c r="I5723" s="344" t="str">
        <f ca="1" t="shared" si="907"/>
        <v>财务部汪余欢报销6.14青海发投工具装车林总安排晚餐--个人</v>
      </c>
      <c r="J5723" s="344" t="str">
        <f ca="1" t="shared" si="908"/>
        <v>项目成本</v>
      </c>
      <c r="K5723" s="345">
        <f ca="1" t="shared" si="909"/>
        <v>0</v>
      </c>
      <c r="L5723" s="345">
        <f ca="1" t="shared" si="910"/>
        <v>170</v>
      </c>
      <c r="M5723" s="345">
        <f ca="1" t="shared" si="911"/>
        <v>167018.04</v>
      </c>
      <c r="N5723" s="345">
        <f ca="1" t="shared" si="912"/>
        <v>0</v>
      </c>
    </row>
    <row r="5724" ht="14.25" hidden="1" spans="1:14">
      <c r="A5724" s="334">
        <f>档案!A5723</f>
        <v>0</v>
      </c>
      <c r="B5724" s="334">
        <f ca="1" t="shared" si="905"/>
        <v>1</v>
      </c>
      <c r="D5724" s="334">
        <f ca="1" t="shared" si="913"/>
        <v>31</v>
      </c>
      <c r="E5724" s="327">
        <f ca="1" t="shared" si="914"/>
        <v>528</v>
      </c>
      <c r="F5724" s="327" t="str">
        <f ca="1">VLOOKUP(D5724,档案!A:C,3,FALSE)</f>
        <v>湖北开明</v>
      </c>
      <c r="G5724" s="338" t="str">
        <f ca="1">VLOOKUP(D5724,档案!A:B,2,FALSE)</f>
        <v>中国银行鄂州分行0592794</v>
      </c>
      <c r="H5724" s="328">
        <f ca="1" t="shared" si="906"/>
        <v>45856</v>
      </c>
      <c r="I5724" s="344" t="str">
        <f ca="1" t="shared" si="907"/>
        <v>生产部王国志报销中盐内蒙古7月8日交通费--个人</v>
      </c>
      <c r="J5724" s="344" t="str">
        <f ca="1" t="shared" si="908"/>
        <v>项目成本</v>
      </c>
      <c r="K5724" s="345">
        <f ca="1" t="shared" si="909"/>
        <v>0</v>
      </c>
      <c r="L5724" s="345">
        <f ca="1" t="shared" si="910"/>
        <v>209.61</v>
      </c>
      <c r="M5724" s="345">
        <f ca="1" t="shared" si="911"/>
        <v>166808.43</v>
      </c>
      <c r="N5724" s="345">
        <f ca="1" t="shared" si="912"/>
        <v>0</v>
      </c>
    </row>
    <row r="5725" ht="14.25" hidden="1" spans="1:14">
      <c r="A5725" s="334">
        <f>档案!A5724</f>
        <v>0</v>
      </c>
      <c r="B5725" s="334">
        <f ca="1" t="shared" si="905"/>
        <v>1</v>
      </c>
      <c r="D5725" s="334">
        <f ca="1" t="shared" si="913"/>
        <v>31</v>
      </c>
      <c r="E5725" s="327">
        <f ca="1" t="shared" si="914"/>
        <v>529</v>
      </c>
      <c r="F5725" s="327" t="str">
        <f ca="1">VLOOKUP(D5725,档案!A:C,3,FALSE)</f>
        <v>湖北开明</v>
      </c>
      <c r="G5725" s="338" t="str">
        <f ca="1">VLOOKUP(D5725,档案!A:B,2,FALSE)</f>
        <v>中国银行鄂州分行0592794</v>
      </c>
      <c r="H5725" s="328">
        <f ca="1" t="shared" si="906"/>
        <v>45856</v>
      </c>
      <c r="I5725" s="344" t="str">
        <f ca="1" t="shared" si="907"/>
        <v>生产部李权智报销莱芜钢铁采购2个托轮，轴承润滑脂采购2桶，4支密封胶材料费--个人</v>
      </c>
      <c r="J5725" s="344" t="str">
        <f ca="1" t="shared" si="908"/>
        <v>项目成本</v>
      </c>
      <c r="K5725" s="345">
        <f ca="1" t="shared" si="909"/>
        <v>0</v>
      </c>
      <c r="L5725" s="345">
        <f ca="1" t="shared" si="910"/>
        <v>452</v>
      </c>
      <c r="M5725" s="345">
        <f ca="1" t="shared" si="911"/>
        <v>166356.43</v>
      </c>
      <c r="N5725" s="345">
        <f ca="1" t="shared" si="912"/>
        <v>0</v>
      </c>
    </row>
    <row r="5726" ht="14.25" hidden="1" spans="1:14">
      <c r="A5726" s="334">
        <f>档案!A5725</f>
        <v>0</v>
      </c>
      <c r="B5726" s="334">
        <f ca="1" t="shared" si="905"/>
        <v>1</v>
      </c>
      <c r="D5726" s="334">
        <f ca="1" t="shared" si="913"/>
        <v>31</v>
      </c>
      <c r="E5726" s="327">
        <f ca="1" t="shared" si="914"/>
        <v>530</v>
      </c>
      <c r="F5726" s="327" t="str">
        <f ca="1">VLOOKUP(D5726,档案!A:C,3,FALSE)</f>
        <v>湖北开明</v>
      </c>
      <c r="G5726" s="338" t="str">
        <f ca="1">VLOOKUP(D5726,档案!A:B,2,FALSE)</f>
        <v>中国银行鄂州分行0592794</v>
      </c>
      <c r="H5726" s="328">
        <f ca="1" t="shared" si="906"/>
        <v>45856</v>
      </c>
      <c r="I5726" s="344" t="str">
        <f ca="1" t="shared" si="907"/>
        <v>生产部李权智报销江西赣锋锂业500吨顶液压管及接头更换--个人</v>
      </c>
      <c r="J5726" s="344" t="str">
        <f ca="1" t="shared" si="908"/>
        <v>项目成本</v>
      </c>
      <c r="K5726" s="345">
        <f ca="1" t="shared" si="909"/>
        <v>0</v>
      </c>
      <c r="L5726" s="345">
        <f ca="1" t="shared" si="910"/>
        <v>100</v>
      </c>
      <c r="M5726" s="345">
        <f ca="1" t="shared" si="911"/>
        <v>166256.43</v>
      </c>
      <c r="N5726" s="345">
        <f ca="1" t="shared" si="912"/>
        <v>0</v>
      </c>
    </row>
    <row r="5727" ht="14.25" hidden="1" spans="1:14">
      <c r="A5727" s="334">
        <f>档案!A5726</f>
        <v>0</v>
      </c>
      <c r="B5727" s="334">
        <f ca="1" t="shared" si="905"/>
        <v>1</v>
      </c>
      <c r="D5727" s="334">
        <f ca="1" t="shared" si="913"/>
        <v>31</v>
      </c>
      <c r="E5727" s="327">
        <f ca="1" t="shared" si="914"/>
        <v>531</v>
      </c>
      <c r="F5727" s="327" t="str">
        <f ca="1">VLOOKUP(D5727,档案!A:C,3,FALSE)</f>
        <v>湖北开明</v>
      </c>
      <c r="G5727" s="338" t="str">
        <f ca="1">VLOOKUP(D5727,档案!A:B,2,FALSE)</f>
        <v>中国银行鄂州分行0592794</v>
      </c>
      <c r="H5727" s="328">
        <f ca="1" t="shared" si="906"/>
        <v>45856</v>
      </c>
      <c r="I5727" s="344" t="str">
        <f ca="1" t="shared" si="907"/>
        <v>生产部李权智报销东方希望7.12采购5卷焊丝--个人</v>
      </c>
      <c r="J5727" s="344" t="str">
        <f ca="1" t="shared" si="908"/>
        <v>项目成本</v>
      </c>
      <c r="K5727" s="345">
        <f ca="1" t="shared" si="909"/>
        <v>0</v>
      </c>
      <c r="L5727" s="345">
        <f ca="1" t="shared" si="910"/>
        <v>600</v>
      </c>
      <c r="M5727" s="345">
        <f ca="1" t="shared" si="911"/>
        <v>165656.43</v>
      </c>
      <c r="N5727" s="345">
        <f ca="1" t="shared" si="912"/>
        <v>0</v>
      </c>
    </row>
    <row r="5728" ht="14.25" hidden="1" spans="1:14">
      <c r="A5728" s="334">
        <f>档案!A5727</f>
        <v>0</v>
      </c>
      <c r="B5728" s="334">
        <f ca="1" t="shared" si="905"/>
        <v>1</v>
      </c>
      <c r="D5728" s="334">
        <f ca="1" t="shared" si="913"/>
        <v>31</v>
      </c>
      <c r="E5728" s="327">
        <f ca="1" t="shared" si="914"/>
        <v>532</v>
      </c>
      <c r="F5728" s="327" t="str">
        <f ca="1">VLOOKUP(D5728,档案!A:C,3,FALSE)</f>
        <v>湖北开明</v>
      </c>
      <c r="G5728" s="338" t="str">
        <f ca="1">VLOOKUP(D5728,档案!A:B,2,FALSE)</f>
        <v>中国银行鄂州分行0592794</v>
      </c>
      <c r="H5728" s="328">
        <f ca="1" t="shared" si="906"/>
        <v>45856</v>
      </c>
      <c r="I5728" s="344" t="str">
        <f ca="1" t="shared" si="907"/>
        <v>生产部李权智报销临时在德令哈调动杨建军7.13-7.14交通费--个人</v>
      </c>
      <c r="J5728" s="344" t="str">
        <f ca="1" t="shared" si="908"/>
        <v>项目成本</v>
      </c>
      <c r="K5728" s="345">
        <f ca="1" t="shared" si="909"/>
        <v>0</v>
      </c>
      <c r="L5728" s="345">
        <f ca="1" t="shared" si="910"/>
        <v>477</v>
      </c>
      <c r="M5728" s="345">
        <f ca="1" t="shared" si="911"/>
        <v>165179.43</v>
      </c>
      <c r="N5728" s="345">
        <f ca="1" t="shared" si="912"/>
        <v>0</v>
      </c>
    </row>
    <row r="5729" ht="14.25" hidden="1" spans="1:14">
      <c r="A5729" s="334">
        <f>档案!A5728</f>
        <v>0</v>
      </c>
      <c r="B5729" s="334">
        <f ca="1" t="shared" si="905"/>
        <v>1</v>
      </c>
      <c r="D5729" s="334">
        <f ca="1" t="shared" si="913"/>
        <v>31</v>
      </c>
      <c r="E5729" s="327">
        <f ca="1" t="shared" si="914"/>
        <v>533</v>
      </c>
      <c r="F5729" s="327" t="str">
        <f ca="1">VLOOKUP(D5729,档案!A:C,3,FALSE)</f>
        <v>湖北开明</v>
      </c>
      <c r="G5729" s="338" t="str">
        <f ca="1">VLOOKUP(D5729,档案!A:B,2,FALSE)</f>
        <v>中国银行鄂州分行0592794</v>
      </c>
      <c r="H5729" s="328">
        <f ca="1" t="shared" si="906"/>
        <v>45856</v>
      </c>
      <c r="I5729" s="344" t="str">
        <f ca="1" t="shared" si="907"/>
        <v>销售部叶涛报销江西赣锋锂业采购手套10套和割嘴5个--个人</v>
      </c>
      <c r="J5729" s="344" t="str">
        <f ca="1" t="shared" si="908"/>
        <v>项目成本</v>
      </c>
      <c r="K5729" s="345">
        <f ca="1" t="shared" si="909"/>
        <v>0</v>
      </c>
      <c r="L5729" s="345">
        <f ca="1" t="shared" si="910"/>
        <v>45</v>
      </c>
      <c r="M5729" s="345">
        <f ca="1" t="shared" si="911"/>
        <v>165134.43</v>
      </c>
      <c r="N5729" s="345">
        <f ca="1" t="shared" si="912"/>
        <v>0</v>
      </c>
    </row>
    <row r="5730" ht="14.25" hidden="1" spans="1:14">
      <c r="A5730" s="334">
        <f>档案!A5729</f>
        <v>0</v>
      </c>
      <c r="B5730" s="334">
        <f ca="1" t="shared" si="905"/>
        <v>1</v>
      </c>
      <c r="D5730" s="334">
        <f ca="1" t="shared" si="913"/>
        <v>31</v>
      </c>
      <c r="E5730" s="327">
        <f ca="1" t="shared" si="914"/>
        <v>534</v>
      </c>
      <c r="F5730" s="327" t="str">
        <f ca="1">VLOOKUP(D5730,档案!A:C,3,FALSE)</f>
        <v>湖北开明</v>
      </c>
      <c r="G5730" s="338" t="str">
        <f ca="1">VLOOKUP(D5730,档案!A:B,2,FALSE)</f>
        <v>中国银行鄂州分行0592794</v>
      </c>
      <c r="H5730" s="328">
        <f ca="1" t="shared" si="906"/>
        <v>45856</v>
      </c>
      <c r="I5730" s="344" t="str">
        <f ca="1" t="shared" si="907"/>
        <v>生产部李晶报销日照钢铁采购8#窑尾用梯子--个人</v>
      </c>
      <c r="J5730" s="344" t="str">
        <f ca="1" t="shared" si="908"/>
        <v>项目成本</v>
      </c>
      <c r="K5730" s="345">
        <f ca="1" t="shared" si="909"/>
        <v>0</v>
      </c>
      <c r="L5730" s="345">
        <f ca="1" t="shared" si="910"/>
        <v>300</v>
      </c>
      <c r="M5730" s="345">
        <f ca="1" t="shared" si="911"/>
        <v>164834.43</v>
      </c>
      <c r="N5730" s="345">
        <f ca="1" t="shared" si="912"/>
        <v>0</v>
      </c>
    </row>
    <row r="5731" ht="14.25" hidden="1" spans="1:14">
      <c r="A5731" s="334">
        <f>档案!A5730</f>
        <v>0</v>
      </c>
      <c r="B5731" s="334">
        <f ca="1" t="shared" si="905"/>
        <v>1</v>
      </c>
      <c r="D5731" s="334">
        <f ca="1" t="shared" si="913"/>
        <v>31</v>
      </c>
      <c r="E5731" s="327">
        <f ca="1" t="shared" si="914"/>
        <v>535</v>
      </c>
      <c r="F5731" s="327" t="str">
        <f ca="1">VLOOKUP(D5731,档案!A:C,3,FALSE)</f>
        <v>湖北开明</v>
      </c>
      <c r="G5731" s="338" t="str">
        <f ca="1">VLOOKUP(D5731,档案!A:B,2,FALSE)</f>
        <v>中国银行鄂州分行0592794</v>
      </c>
      <c r="H5731" s="328">
        <f ca="1" t="shared" si="906"/>
        <v>45856</v>
      </c>
      <c r="I5731" s="344" t="str">
        <f ca="1" t="shared" si="907"/>
        <v>生产部李晶报销日照钢铁7.13采购割嘴、通针、调速风机--个人</v>
      </c>
      <c r="J5731" s="344" t="str">
        <f ca="1" t="shared" si="908"/>
        <v>项目成本</v>
      </c>
      <c r="K5731" s="345">
        <f ca="1" t="shared" si="909"/>
        <v>0</v>
      </c>
      <c r="L5731" s="345">
        <f ca="1" t="shared" si="910"/>
        <v>434</v>
      </c>
      <c r="M5731" s="345">
        <f ca="1" t="shared" si="911"/>
        <v>164400.43</v>
      </c>
      <c r="N5731" s="345">
        <f ca="1" t="shared" si="912"/>
        <v>0</v>
      </c>
    </row>
    <row r="5732" ht="14.25" hidden="1" spans="1:14">
      <c r="A5732" s="334">
        <f>档案!A5731</f>
        <v>0</v>
      </c>
      <c r="B5732" s="334">
        <f ca="1" t="shared" si="905"/>
        <v>1</v>
      </c>
      <c r="D5732" s="334">
        <f ca="1" t="shared" si="913"/>
        <v>31</v>
      </c>
      <c r="E5732" s="327">
        <f ca="1" t="shared" si="914"/>
        <v>536</v>
      </c>
      <c r="F5732" s="327" t="str">
        <f ca="1">VLOOKUP(D5732,档案!A:C,3,FALSE)</f>
        <v>湖北开明</v>
      </c>
      <c r="G5732" s="338" t="str">
        <f ca="1">VLOOKUP(D5732,档案!A:B,2,FALSE)</f>
        <v>中国银行鄂州分行0592794</v>
      </c>
      <c r="H5732" s="328">
        <f ca="1" t="shared" si="906"/>
        <v>45856</v>
      </c>
      <c r="I5732" s="344" t="str">
        <f ca="1" t="shared" si="907"/>
        <v>生产部李晶报销日照钢铁7.11采购垫板，垫板加工费，7月9号晚班安全绳--个人</v>
      </c>
      <c r="J5732" s="344" t="str">
        <f ca="1" t="shared" si="908"/>
        <v>项目成本</v>
      </c>
      <c r="K5732" s="345">
        <f ca="1" t="shared" si="909"/>
        <v>0</v>
      </c>
      <c r="L5732" s="345">
        <f ca="1" t="shared" si="910"/>
        <v>4145</v>
      </c>
      <c r="M5732" s="345">
        <f ca="1" t="shared" si="911"/>
        <v>160255.43</v>
      </c>
      <c r="N5732" s="345">
        <f ca="1" t="shared" si="912"/>
        <v>0</v>
      </c>
    </row>
    <row r="5733" ht="14.25" hidden="1" spans="1:14">
      <c r="A5733" s="334">
        <f>档案!A5732</f>
        <v>0</v>
      </c>
      <c r="B5733" s="334">
        <f ca="1" t="shared" si="905"/>
        <v>1</v>
      </c>
      <c r="D5733" s="334">
        <f ca="1" t="shared" si="913"/>
        <v>31</v>
      </c>
      <c r="E5733" s="327">
        <f ca="1" t="shared" si="914"/>
        <v>537</v>
      </c>
      <c r="F5733" s="327" t="str">
        <f ca="1">VLOOKUP(D5733,档案!A:C,3,FALSE)</f>
        <v>湖北开明</v>
      </c>
      <c r="G5733" s="338" t="str">
        <f ca="1">VLOOKUP(D5733,档案!A:B,2,FALSE)</f>
        <v>中国银行鄂州分行0592794</v>
      </c>
      <c r="H5733" s="328">
        <f ca="1" t="shared" si="906"/>
        <v>45856</v>
      </c>
      <c r="I5733" s="344" t="str">
        <f ca="1" t="shared" si="907"/>
        <v>生产部项小生报销日照钢铁7.7采购大锤手把--个人</v>
      </c>
      <c r="J5733" s="344" t="str">
        <f ca="1" t="shared" si="908"/>
        <v>项目成本</v>
      </c>
      <c r="K5733" s="345">
        <f ca="1" t="shared" si="909"/>
        <v>0</v>
      </c>
      <c r="L5733" s="345">
        <f ca="1" t="shared" si="910"/>
        <v>24</v>
      </c>
      <c r="M5733" s="345">
        <f ca="1" t="shared" si="911"/>
        <v>160231.43</v>
      </c>
      <c r="N5733" s="345">
        <f ca="1" t="shared" si="912"/>
        <v>0</v>
      </c>
    </row>
    <row r="5734" ht="14.25" hidden="1" spans="1:14">
      <c r="A5734" s="334">
        <f>档案!A5733</f>
        <v>0</v>
      </c>
      <c r="B5734" s="334">
        <f ca="1" t="shared" si="905"/>
        <v>1</v>
      </c>
      <c r="D5734" s="334">
        <f ca="1" t="shared" si="913"/>
        <v>31</v>
      </c>
      <c r="E5734" s="327">
        <f ca="1" t="shared" si="914"/>
        <v>538</v>
      </c>
      <c r="F5734" s="327" t="str">
        <f ca="1">VLOOKUP(D5734,档案!A:C,3,FALSE)</f>
        <v>湖北开明</v>
      </c>
      <c r="G5734" s="338" t="str">
        <f ca="1">VLOOKUP(D5734,档案!A:B,2,FALSE)</f>
        <v>中国银行鄂州分行0592794</v>
      </c>
      <c r="H5734" s="328">
        <f ca="1" t="shared" si="906"/>
        <v>45856</v>
      </c>
      <c r="I5734" s="344" t="str">
        <f ca="1" t="shared" si="907"/>
        <v>生产部唐欣欣用款日照钢铁依维柯加油付史遥旺--个人</v>
      </c>
      <c r="J5734" s="344" t="str">
        <f ca="1" t="shared" si="908"/>
        <v>项目成本</v>
      </c>
      <c r="K5734" s="345">
        <f ca="1" t="shared" si="909"/>
        <v>0</v>
      </c>
      <c r="L5734" s="345">
        <f ca="1" t="shared" si="910"/>
        <v>212</v>
      </c>
      <c r="M5734" s="345">
        <f ca="1" t="shared" si="911"/>
        <v>160019.43</v>
      </c>
      <c r="N5734" s="345">
        <f ca="1" t="shared" si="912"/>
        <v>0</v>
      </c>
    </row>
    <row r="5735" ht="14.25" hidden="1" spans="1:14">
      <c r="A5735" s="334">
        <f>档案!A5734</f>
        <v>0</v>
      </c>
      <c r="B5735" s="334">
        <f ca="1" t="shared" si="905"/>
        <v>1</v>
      </c>
      <c r="D5735" s="334">
        <f ca="1" t="shared" si="913"/>
        <v>31</v>
      </c>
      <c r="E5735" s="327">
        <f ca="1" t="shared" si="914"/>
        <v>539</v>
      </c>
      <c r="F5735" s="327" t="str">
        <f ca="1">VLOOKUP(D5735,档案!A:C,3,FALSE)</f>
        <v>湖北开明</v>
      </c>
      <c r="G5735" s="338" t="str">
        <f ca="1">VLOOKUP(D5735,档案!A:B,2,FALSE)</f>
        <v>中国银行鄂州分行0592794</v>
      </c>
      <c r="H5735" s="328">
        <f ca="1" t="shared" si="906"/>
        <v>45856</v>
      </c>
      <c r="I5735" s="344" t="str">
        <f ca="1" t="shared" si="907"/>
        <v>生产部王国志报销成渝钒钛采购丙烷表和气带--个人</v>
      </c>
      <c r="J5735" s="344" t="str">
        <f ca="1" t="shared" si="908"/>
        <v>项目成本</v>
      </c>
      <c r="K5735" s="345">
        <f ca="1" t="shared" si="909"/>
        <v>0</v>
      </c>
      <c r="L5735" s="345">
        <f ca="1" t="shared" si="910"/>
        <v>290</v>
      </c>
      <c r="M5735" s="345">
        <f ca="1" t="shared" si="911"/>
        <v>159729.43</v>
      </c>
      <c r="N5735" s="345">
        <f ca="1" t="shared" si="912"/>
        <v>0</v>
      </c>
    </row>
    <row r="5736" ht="14.25" hidden="1" spans="1:14">
      <c r="A5736" s="334">
        <f>档案!A5735</f>
        <v>0</v>
      </c>
      <c r="B5736" s="334">
        <f ca="1" t="shared" si="905"/>
        <v>1</v>
      </c>
      <c r="D5736" s="334">
        <f ca="1" t="shared" si="913"/>
        <v>31</v>
      </c>
      <c r="E5736" s="327">
        <f ca="1" t="shared" si="914"/>
        <v>540</v>
      </c>
      <c r="F5736" s="327" t="str">
        <f ca="1">VLOOKUP(D5736,档案!A:C,3,FALSE)</f>
        <v>湖北开明</v>
      </c>
      <c r="G5736" s="338" t="str">
        <f ca="1">VLOOKUP(D5736,档案!A:B,2,FALSE)</f>
        <v>中国银行鄂州分行0592794</v>
      </c>
      <c r="H5736" s="328">
        <f ca="1" t="shared" si="906"/>
        <v>45856</v>
      </c>
      <c r="I5736" s="344" t="str">
        <f ca="1" t="shared" si="907"/>
        <v>生产部程时勇报销广安公司7.14交通费--个人</v>
      </c>
      <c r="J5736" s="344" t="str">
        <f ca="1" t="shared" si="908"/>
        <v>项目成本</v>
      </c>
      <c r="K5736" s="345">
        <f ca="1" t="shared" si="909"/>
        <v>0</v>
      </c>
      <c r="L5736" s="345">
        <f ca="1" t="shared" si="910"/>
        <v>333</v>
      </c>
      <c r="M5736" s="345">
        <f ca="1" t="shared" si="911"/>
        <v>159396.43</v>
      </c>
      <c r="N5736" s="345">
        <f ca="1" t="shared" si="912"/>
        <v>0</v>
      </c>
    </row>
    <row r="5737" ht="14.25" hidden="1" spans="1:14">
      <c r="A5737" s="334">
        <f>档案!A5736</f>
        <v>0</v>
      </c>
      <c r="B5737" s="334">
        <f ca="1" t="shared" si="905"/>
        <v>1</v>
      </c>
      <c r="D5737" s="334">
        <f ca="1" t="shared" si="913"/>
        <v>31</v>
      </c>
      <c r="E5737" s="327">
        <f ca="1" t="shared" si="914"/>
        <v>541</v>
      </c>
      <c r="F5737" s="327" t="str">
        <f ca="1">VLOOKUP(D5737,档案!A:C,3,FALSE)</f>
        <v>湖北开明</v>
      </c>
      <c r="G5737" s="338" t="str">
        <f ca="1">VLOOKUP(D5737,档案!A:B,2,FALSE)</f>
        <v>中国银行鄂州分行0592794</v>
      </c>
      <c r="H5737" s="328">
        <f ca="1" t="shared" si="906"/>
        <v>45856</v>
      </c>
      <c r="I5737" s="344" t="str">
        <f ca="1" t="shared" si="907"/>
        <v>生产部喻志明报销成渝钒钛采购手套，横幅制作费用--个人</v>
      </c>
      <c r="J5737" s="344" t="str">
        <f ca="1" t="shared" si="908"/>
        <v>项目成本</v>
      </c>
      <c r="K5737" s="345">
        <f ca="1" t="shared" si="909"/>
        <v>0</v>
      </c>
      <c r="L5737" s="345">
        <f ca="1" t="shared" si="910"/>
        <v>264</v>
      </c>
      <c r="M5737" s="345">
        <f ca="1" t="shared" si="911"/>
        <v>159132.43</v>
      </c>
      <c r="N5737" s="345">
        <f ca="1" t="shared" si="912"/>
        <v>0</v>
      </c>
    </row>
    <row r="5738" ht="14.25" hidden="1" spans="1:14">
      <c r="A5738" s="334">
        <f>档案!A5737</f>
        <v>0</v>
      </c>
      <c r="B5738" s="334">
        <f ca="1" t="shared" si="905"/>
        <v>1</v>
      </c>
      <c r="D5738" s="334">
        <f ca="1" t="shared" si="913"/>
        <v>31</v>
      </c>
      <c r="E5738" s="327">
        <f ca="1" t="shared" si="914"/>
        <v>542</v>
      </c>
      <c r="F5738" s="327" t="str">
        <f ca="1">VLOOKUP(D5738,档案!A:C,3,FALSE)</f>
        <v>湖北开明</v>
      </c>
      <c r="G5738" s="338" t="str">
        <f ca="1">VLOOKUP(D5738,档案!A:B,2,FALSE)</f>
        <v>中国银行鄂州分行0592794</v>
      </c>
      <c r="H5738" s="328">
        <f ca="1" t="shared" si="906"/>
        <v>45856</v>
      </c>
      <c r="I5738" s="344" t="str">
        <f ca="1" t="shared" si="907"/>
        <v>生产部饶凯报销广安公司7.14交通费--个人</v>
      </c>
      <c r="J5738" s="344" t="str">
        <f ca="1" t="shared" si="908"/>
        <v>项目成本</v>
      </c>
      <c r="K5738" s="345">
        <f ca="1" t="shared" si="909"/>
        <v>0</v>
      </c>
      <c r="L5738" s="345">
        <f ca="1" t="shared" si="910"/>
        <v>78.5</v>
      </c>
      <c r="M5738" s="345">
        <f ca="1" t="shared" si="911"/>
        <v>159053.93</v>
      </c>
      <c r="N5738" s="345">
        <f ca="1" t="shared" si="912"/>
        <v>0</v>
      </c>
    </row>
    <row r="5739" ht="14.25" hidden="1" spans="1:14">
      <c r="A5739" s="334">
        <f>档案!A5738</f>
        <v>0</v>
      </c>
      <c r="B5739" s="334">
        <f ca="1" t="shared" si="905"/>
        <v>1</v>
      </c>
      <c r="D5739" s="334">
        <f ca="1" t="shared" si="913"/>
        <v>31</v>
      </c>
      <c r="E5739" s="327">
        <f ca="1" t="shared" si="914"/>
        <v>543</v>
      </c>
      <c r="F5739" s="327" t="str">
        <f ca="1">VLOOKUP(D5739,档案!A:C,3,FALSE)</f>
        <v>湖北开明</v>
      </c>
      <c r="G5739" s="338" t="str">
        <f ca="1">VLOOKUP(D5739,档案!A:B,2,FALSE)</f>
        <v>中国银行鄂州分行0592794</v>
      </c>
      <c r="H5739" s="328">
        <f ca="1" t="shared" si="906"/>
        <v>45856</v>
      </c>
      <c r="I5739" s="344" t="str">
        <f ca="1" t="shared" si="907"/>
        <v>生产部余永昕报销测窑工具日照钢铁发广安台泥物流费--个人</v>
      </c>
      <c r="J5739" s="344" t="str">
        <f ca="1" t="shared" si="908"/>
        <v>项目成本</v>
      </c>
      <c r="K5739" s="345">
        <f ca="1" t="shared" si="909"/>
        <v>0</v>
      </c>
      <c r="L5739" s="345">
        <f ca="1" t="shared" si="910"/>
        <v>456.6</v>
      </c>
      <c r="M5739" s="345">
        <f ca="1" t="shared" si="911"/>
        <v>158597.33</v>
      </c>
      <c r="N5739" s="345">
        <f ca="1" t="shared" si="912"/>
        <v>0</v>
      </c>
    </row>
    <row r="5740" ht="14.25" hidden="1" spans="1:14">
      <c r="A5740" s="334">
        <f>档案!A5739</f>
        <v>0</v>
      </c>
      <c r="B5740" s="334">
        <f ca="1" t="shared" si="905"/>
        <v>1</v>
      </c>
      <c r="D5740" s="334">
        <f ca="1" t="shared" si="913"/>
        <v>31</v>
      </c>
      <c r="E5740" s="327">
        <f ca="1" t="shared" si="914"/>
        <v>544</v>
      </c>
      <c r="F5740" s="327" t="str">
        <f ca="1">VLOOKUP(D5740,档案!A:C,3,FALSE)</f>
        <v>湖北开明</v>
      </c>
      <c r="G5740" s="338" t="str">
        <f ca="1">VLOOKUP(D5740,档案!A:B,2,FALSE)</f>
        <v>中国银行鄂州分行0592794</v>
      </c>
      <c r="H5740" s="328">
        <f ca="1" t="shared" si="906"/>
        <v>45856</v>
      </c>
      <c r="I5740" s="344" t="str">
        <f ca="1" t="shared" si="907"/>
        <v>生产部郭建霞用款7.6袁漠广青海发投回鄂州交通费--个人</v>
      </c>
      <c r="J5740" s="344" t="str">
        <f ca="1" t="shared" si="908"/>
        <v>项目成本</v>
      </c>
      <c r="K5740" s="345">
        <f ca="1" t="shared" si="909"/>
        <v>0</v>
      </c>
      <c r="L5740" s="345">
        <f ca="1" t="shared" si="910"/>
        <v>1914</v>
      </c>
      <c r="M5740" s="345">
        <f ca="1" t="shared" si="911"/>
        <v>156683.33</v>
      </c>
      <c r="N5740" s="345">
        <f ca="1" t="shared" si="912"/>
        <v>0</v>
      </c>
    </row>
    <row r="5741" ht="14.25" hidden="1" spans="1:14">
      <c r="A5741" s="334">
        <f>档案!A5740</f>
        <v>0</v>
      </c>
      <c r="B5741" s="334">
        <f ca="1" t="shared" si="905"/>
        <v>1</v>
      </c>
      <c r="D5741" s="334">
        <f ca="1" t="shared" si="913"/>
        <v>31</v>
      </c>
      <c r="E5741" s="327">
        <f ca="1" t="shared" si="914"/>
        <v>545</v>
      </c>
      <c r="F5741" s="327" t="str">
        <f ca="1">VLOOKUP(D5741,档案!A:C,3,FALSE)</f>
        <v>湖北开明</v>
      </c>
      <c r="G5741" s="338" t="str">
        <f ca="1">VLOOKUP(D5741,档案!A:B,2,FALSE)</f>
        <v>中国银行鄂州分行0592794</v>
      </c>
      <c r="H5741" s="328">
        <f ca="1" t="shared" si="906"/>
        <v>45856</v>
      </c>
      <c r="I5741" s="344" t="str">
        <f ca="1" t="shared" si="907"/>
        <v>生产部叶涛报销江西赣锋锂业采购挂瓦工具--个人</v>
      </c>
      <c r="J5741" s="344" t="str">
        <f ca="1" t="shared" si="908"/>
        <v>项目成本</v>
      </c>
      <c r="K5741" s="345">
        <f ca="1" t="shared" si="909"/>
        <v>0</v>
      </c>
      <c r="L5741" s="345">
        <f ca="1" t="shared" si="910"/>
        <v>149</v>
      </c>
      <c r="M5741" s="345">
        <f ca="1" t="shared" si="911"/>
        <v>156534.33</v>
      </c>
      <c r="N5741" s="345">
        <f ca="1" t="shared" si="912"/>
        <v>0</v>
      </c>
    </row>
    <row r="5742" ht="14.25" hidden="1" spans="1:14">
      <c r="A5742" s="334">
        <f>档案!A5741</f>
        <v>0</v>
      </c>
      <c r="B5742" s="334">
        <f ca="1" t="shared" si="905"/>
        <v>1</v>
      </c>
      <c r="D5742" s="334">
        <f ca="1" t="shared" si="913"/>
        <v>31</v>
      </c>
      <c r="E5742" s="327">
        <f ca="1" t="shared" si="914"/>
        <v>546</v>
      </c>
      <c r="F5742" s="327" t="str">
        <f ca="1">VLOOKUP(D5742,档案!A:C,3,FALSE)</f>
        <v>湖北开明</v>
      </c>
      <c r="G5742" s="338" t="str">
        <f ca="1">VLOOKUP(D5742,档案!A:B,2,FALSE)</f>
        <v>中国银行鄂州分行0592794</v>
      </c>
      <c r="H5742" s="328">
        <f ca="1" t="shared" si="906"/>
        <v>45856</v>
      </c>
      <c r="I5742" s="344" t="str">
        <f ca="1" t="shared" si="907"/>
        <v>生产部马全花报销青海发投7.8废液分配站工人加班晚餐费--个人</v>
      </c>
      <c r="J5742" s="344" t="str">
        <f ca="1" t="shared" si="908"/>
        <v>项目成本</v>
      </c>
      <c r="K5742" s="345">
        <f ca="1" t="shared" si="909"/>
        <v>0</v>
      </c>
      <c r="L5742" s="345">
        <f ca="1" t="shared" si="910"/>
        <v>76</v>
      </c>
      <c r="M5742" s="345">
        <f ca="1" t="shared" si="911"/>
        <v>156458.33</v>
      </c>
      <c r="N5742" s="345">
        <f ca="1" t="shared" si="912"/>
        <v>0</v>
      </c>
    </row>
    <row r="5743" ht="14.25" hidden="1" spans="1:14">
      <c r="A5743" s="334">
        <f>档案!A5742</f>
        <v>0</v>
      </c>
      <c r="B5743" s="334">
        <f ca="1" t="shared" si="905"/>
        <v>1</v>
      </c>
      <c r="D5743" s="334">
        <f ca="1" t="shared" si="913"/>
        <v>31</v>
      </c>
      <c r="E5743" s="327">
        <f ca="1" t="shared" si="914"/>
        <v>547</v>
      </c>
      <c r="F5743" s="327" t="str">
        <f ca="1">VLOOKUP(D5743,档案!A:C,3,FALSE)</f>
        <v>湖北开明</v>
      </c>
      <c r="G5743" s="338" t="str">
        <f ca="1">VLOOKUP(D5743,档案!A:B,2,FALSE)</f>
        <v>中国银行鄂州分行0592794</v>
      </c>
      <c r="H5743" s="328">
        <f ca="1" t="shared" si="906"/>
        <v>45856</v>
      </c>
      <c r="I5743" s="344" t="str">
        <f ca="1" t="shared" si="907"/>
        <v>生产部程旭文报销6.5江苏永钢来回交通费--个人</v>
      </c>
      <c r="J5743" s="344" t="str">
        <f ca="1" t="shared" si="908"/>
        <v>项目成本</v>
      </c>
      <c r="K5743" s="345">
        <f ca="1" t="shared" si="909"/>
        <v>0</v>
      </c>
      <c r="L5743" s="345">
        <f ca="1" t="shared" si="910"/>
        <v>642</v>
      </c>
      <c r="M5743" s="345">
        <f ca="1" t="shared" si="911"/>
        <v>155816.33</v>
      </c>
      <c r="N5743" s="345">
        <f ca="1" t="shared" si="912"/>
        <v>0</v>
      </c>
    </row>
    <row r="5744" ht="14.25" hidden="1" spans="1:14">
      <c r="A5744" s="334">
        <f>档案!A5743</f>
        <v>0</v>
      </c>
      <c r="B5744" s="334">
        <f ca="1" t="shared" si="905"/>
        <v>1</v>
      </c>
      <c r="D5744" s="334">
        <f ca="1" t="shared" si="913"/>
        <v>31</v>
      </c>
      <c r="E5744" s="327">
        <f ca="1" t="shared" si="914"/>
        <v>548</v>
      </c>
      <c r="F5744" s="327" t="str">
        <f ca="1">VLOOKUP(D5744,档案!A:C,3,FALSE)</f>
        <v>湖北开明</v>
      </c>
      <c r="G5744" s="338" t="str">
        <f ca="1">VLOOKUP(D5744,档案!A:B,2,FALSE)</f>
        <v>中国银行鄂州分行0592794</v>
      </c>
      <c r="H5744" s="328">
        <f ca="1" t="shared" si="906"/>
        <v>45856</v>
      </c>
      <c r="I5744" s="344" t="str">
        <f ca="1" t="shared" si="907"/>
        <v>生产部房延云报销6.2从永钢到福建鼎信实业交通费--个人</v>
      </c>
      <c r="J5744" s="344" t="str">
        <f ca="1" t="shared" si="908"/>
        <v>项目成本</v>
      </c>
      <c r="K5744" s="345">
        <f ca="1" t="shared" si="909"/>
        <v>0</v>
      </c>
      <c r="L5744" s="345">
        <f ca="1" t="shared" si="910"/>
        <v>397</v>
      </c>
      <c r="M5744" s="345">
        <f ca="1" t="shared" si="911"/>
        <v>155419.33</v>
      </c>
      <c r="N5744" s="345">
        <f ca="1" t="shared" si="912"/>
        <v>0</v>
      </c>
    </row>
    <row r="5745" ht="14.25" hidden="1" spans="1:14">
      <c r="A5745" s="334">
        <f>档案!A5744</f>
        <v>0</v>
      </c>
      <c r="B5745" s="334">
        <f ca="1" t="shared" si="905"/>
        <v>1</v>
      </c>
      <c r="D5745" s="334">
        <f ca="1" t="shared" si="913"/>
        <v>31</v>
      </c>
      <c r="E5745" s="327">
        <f ca="1" t="shared" si="914"/>
        <v>549</v>
      </c>
      <c r="F5745" s="327" t="str">
        <f ca="1">VLOOKUP(D5745,档案!A:C,3,FALSE)</f>
        <v>湖北开明</v>
      </c>
      <c r="G5745" s="338" t="str">
        <f ca="1">VLOOKUP(D5745,档案!A:B,2,FALSE)</f>
        <v>中国银行鄂州分行0592794</v>
      </c>
      <c r="H5745" s="328">
        <f ca="1" t="shared" si="906"/>
        <v>45856</v>
      </c>
      <c r="I5745" s="344" t="str">
        <f ca="1" t="shared" si="907"/>
        <v>生产部李权智用款厂内购买刀具和刀片付武汉新上量科技有限公司--公司</v>
      </c>
      <c r="J5745" s="344" t="str">
        <f ca="1" t="shared" si="908"/>
        <v>项目成本</v>
      </c>
      <c r="K5745" s="345">
        <f ca="1" t="shared" si="909"/>
        <v>0</v>
      </c>
      <c r="L5745" s="345">
        <f ca="1" t="shared" si="910"/>
        <v>8799</v>
      </c>
      <c r="M5745" s="345">
        <f ca="1" t="shared" si="911"/>
        <v>146620.33</v>
      </c>
      <c r="N5745" s="345">
        <f ca="1" t="shared" si="912"/>
        <v>0</v>
      </c>
    </row>
    <row r="5746" ht="14.25" hidden="1" spans="1:14">
      <c r="A5746" s="334">
        <f>档案!A5745</f>
        <v>0</v>
      </c>
      <c r="B5746" s="334">
        <f ca="1" t="shared" si="905"/>
        <v>1</v>
      </c>
      <c r="D5746" s="334">
        <f ca="1" t="shared" si="913"/>
        <v>31</v>
      </c>
      <c r="E5746" s="327">
        <f ca="1" t="shared" si="914"/>
        <v>550</v>
      </c>
      <c r="F5746" s="327" t="str">
        <f ca="1">VLOOKUP(D5746,档案!A:C,3,FALSE)</f>
        <v>湖北开明</v>
      </c>
      <c r="G5746" s="338" t="str">
        <f ca="1">VLOOKUP(D5746,档案!A:B,2,FALSE)</f>
        <v>中国银行鄂州分行0592794</v>
      </c>
      <c r="H5746" s="328">
        <f ca="1" t="shared" si="906"/>
        <v>45856</v>
      </c>
      <c r="I5746" s="344" t="str">
        <f ca="1" t="shared" si="907"/>
        <v>生产部闵洋报销7.13内蒙古君正能源化工集团股份有限公司煤气管道隔热保温项目标书打印费--个人</v>
      </c>
      <c r="J5746" s="344" t="str">
        <f ca="1" t="shared" si="908"/>
        <v>项目成本</v>
      </c>
      <c r="K5746" s="345">
        <f ca="1" t="shared" si="909"/>
        <v>0</v>
      </c>
      <c r="L5746" s="345">
        <f ca="1" t="shared" si="910"/>
        <v>380</v>
      </c>
      <c r="M5746" s="345">
        <f ca="1" t="shared" si="911"/>
        <v>146240.33</v>
      </c>
      <c r="N5746" s="345">
        <f ca="1" t="shared" si="912"/>
        <v>0</v>
      </c>
    </row>
    <row r="5747" ht="14.25" hidden="1" spans="1:14">
      <c r="A5747" s="334">
        <f>档案!A5746</f>
        <v>0</v>
      </c>
      <c r="B5747" s="334">
        <f ca="1" t="shared" si="905"/>
        <v>1</v>
      </c>
      <c r="D5747" s="334">
        <f ca="1" t="shared" si="913"/>
        <v>31</v>
      </c>
      <c r="E5747" s="327">
        <f ca="1" t="shared" si="914"/>
        <v>551</v>
      </c>
      <c r="F5747" s="327" t="str">
        <f ca="1">VLOOKUP(D5747,档案!A:C,3,FALSE)</f>
        <v>湖北开明</v>
      </c>
      <c r="G5747" s="338" t="str">
        <f ca="1">VLOOKUP(D5747,档案!A:B,2,FALSE)</f>
        <v>中国银行鄂州分行0592794</v>
      </c>
      <c r="H5747" s="328">
        <f ca="1" t="shared" si="906"/>
        <v>45856</v>
      </c>
      <c r="I5747" s="344" t="str">
        <f ca="1" t="shared" si="907"/>
        <v>生产部闵洋报销内蒙古宜化现场购买电动三轮费用1500元--个人</v>
      </c>
      <c r="J5747" s="344" t="str">
        <f ca="1" t="shared" si="908"/>
        <v>项目成本</v>
      </c>
      <c r="K5747" s="345">
        <f ca="1" t="shared" si="909"/>
        <v>0</v>
      </c>
      <c r="L5747" s="345">
        <f ca="1" t="shared" si="910"/>
        <v>1500</v>
      </c>
      <c r="M5747" s="345">
        <f ca="1" t="shared" si="911"/>
        <v>144740.33</v>
      </c>
      <c r="N5747" s="345">
        <f ca="1" t="shared" si="912"/>
        <v>0</v>
      </c>
    </row>
    <row r="5748" ht="14.25" hidden="1" spans="1:14">
      <c r="A5748" s="334">
        <f>档案!A5747</f>
        <v>0</v>
      </c>
      <c r="B5748" s="334">
        <f ca="1" t="shared" si="905"/>
        <v>1</v>
      </c>
      <c r="D5748" s="334">
        <f ca="1" t="shared" si="913"/>
        <v>31</v>
      </c>
      <c r="E5748" s="327">
        <f ca="1" t="shared" si="914"/>
        <v>552</v>
      </c>
      <c r="F5748" s="327" t="str">
        <f ca="1">VLOOKUP(D5748,档案!A:C,3,FALSE)</f>
        <v>湖北开明</v>
      </c>
      <c r="G5748" s="338" t="str">
        <f ca="1">VLOOKUP(D5748,档案!A:B,2,FALSE)</f>
        <v>中国银行鄂州分行0592794</v>
      </c>
      <c r="H5748" s="328">
        <f ca="1" t="shared" si="906"/>
        <v>45856</v>
      </c>
      <c r="I5748" s="344" t="str">
        <f ca="1" t="shared" si="907"/>
        <v>财务部汪余欢用款青海发投大修采购工器具、焊材、焊机等6.24-7.3付德令哈埃克森商贸有限公司--公司</v>
      </c>
      <c r="J5748" s="344" t="str">
        <f ca="1" t="shared" si="908"/>
        <v>项目成本</v>
      </c>
      <c r="K5748" s="345">
        <f ca="1" t="shared" si="909"/>
        <v>0</v>
      </c>
      <c r="L5748" s="345">
        <f ca="1" t="shared" si="910"/>
        <v>64800</v>
      </c>
      <c r="M5748" s="345">
        <f ca="1" t="shared" si="911"/>
        <v>79940.3299999997</v>
      </c>
      <c r="N5748" s="345">
        <f ca="1" t="shared" si="912"/>
        <v>0</v>
      </c>
    </row>
    <row r="5749" ht="14.25" hidden="1" spans="1:14">
      <c r="A5749" s="334">
        <f>档案!A5748</f>
        <v>0</v>
      </c>
      <c r="B5749" s="334">
        <f ca="1" t="shared" si="905"/>
        <v>1</v>
      </c>
      <c r="D5749" s="334">
        <f ca="1" t="shared" si="913"/>
        <v>31</v>
      </c>
      <c r="E5749" s="327">
        <f ca="1" t="shared" si="914"/>
        <v>553</v>
      </c>
      <c r="F5749" s="327" t="str">
        <f ca="1">VLOOKUP(D5749,档案!A:C,3,FALSE)</f>
        <v>湖北开明</v>
      </c>
      <c r="G5749" s="338" t="str">
        <f ca="1">VLOOKUP(D5749,档案!A:B,2,FALSE)</f>
        <v>中国银行鄂州分行0592794</v>
      </c>
      <c r="H5749" s="328">
        <f ca="1" t="shared" si="906"/>
        <v>45856</v>
      </c>
      <c r="I5749" s="344" t="str">
        <f ca="1" t="shared" si="907"/>
        <v>手续费</v>
      </c>
      <c r="J5749" s="344" t="str">
        <f ca="1" t="shared" si="908"/>
        <v>付日常费用</v>
      </c>
      <c r="K5749" s="345">
        <f ca="1" t="shared" si="909"/>
        <v>0</v>
      </c>
      <c r="L5749" s="345">
        <f ca="1" t="shared" si="910"/>
        <v>82.8</v>
      </c>
      <c r="M5749" s="345">
        <f ca="1" t="shared" si="911"/>
        <v>79857.5299999997</v>
      </c>
      <c r="N5749" s="345">
        <f ca="1" t="shared" si="912"/>
        <v>0</v>
      </c>
    </row>
    <row r="5750" ht="14.25" hidden="1" spans="1:14">
      <c r="A5750" s="334">
        <f>档案!A5749</f>
        <v>0</v>
      </c>
      <c r="B5750" s="334">
        <f ca="1" t="shared" si="905"/>
        <v>1</v>
      </c>
      <c r="D5750" s="334">
        <f ca="1" t="shared" si="913"/>
        <v>31</v>
      </c>
      <c r="E5750" s="327">
        <f ca="1" t="shared" si="914"/>
        <v>554</v>
      </c>
      <c r="F5750" s="327" t="str">
        <f ca="1">VLOOKUP(D5750,档案!A:C,3,FALSE)</f>
        <v>湖北开明</v>
      </c>
      <c r="G5750" s="338" t="str">
        <f ca="1">VLOOKUP(D5750,档案!A:B,2,FALSE)</f>
        <v>中国银行鄂州分行0592794</v>
      </c>
      <c r="H5750" s="328">
        <f ca="1" t="shared" si="906"/>
        <v>45859</v>
      </c>
      <c r="I5750" s="344" t="str">
        <f ca="1" t="shared" si="907"/>
        <v>还贷款利息</v>
      </c>
      <c r="J5750" s="344" t="str">
        <f ca="1" t="shared" si="908"/>
        <v>还借款及利息</v>
      </c>
      <c r="K5750" s="345">
        <f ca="1" t="shared" si="909"/>
        <v>0</v>
      </c>
      <c r="L5750" s="345">
        <f ca="1" t="shared" si="910"/>
        <v>7500</v>
      </c>
      <c r="M5750" s="345">
        <f ca="1" t="shared" si="911"/>
        <v>72357.5299999997</v>
      </c>
      <c r="N5750" s="345">
        <f ca="1" t="shared" si="912"/>
        <v>0</v>
      </c>
    </row>
    <row r="5751" ht="14.25" hidden="1" spans="1:14">
      <c r="A5751" s="334">
        <f>档案!A5750</f>
        <v>0</v>
      </c>
      <c r="B5751" s="334">
        <f ca="1" t="shared" si="905"/>
        <v>1</v>
      </c>
      <c r="D5751" s="334">
        <f ca="1" t="shared" si="913"/>
        <v>31</v>
      </c>
      <c r="E5751" s="327">
        <f ca="1" t="shared" si="914"/>
        <v>555</v>
      </c>
      <c r="F5751" s="327" t="str">
        <f ca="1">VLOOKUP(D5751,档案!A:C,3,FALSE)</f>
        <v>湖北开明</v>
      </c>
      <c r="G5751" s="338" t="str">
        <f ca="1">VLOOKUP(D5751,档案!A:B,2,FALSE)</f>
        <v>中国银行鄂州分行0592794</v>
      </c>
      <c r="H5751" s="328">
        <f ca="1" t="shared" si="906"/>
        <v>45859</v>
      </c>
      <c r="I5751" s="344" t="str">
        <f ca="1" t="shared" si="907"/>
        <v>还贷款利息</v>
      </c>
      <c r="J5751" s="344" t="str">
        <f ca="1" t="shared" si="908"/>
        <v>还借款及利息</v>
      </c>
      <c r="K5751" s="345">
        <f ca="1" t="shared" si="909"/>
        <v>0</v>
      </c>
      <c r="L5751" s="345">
        <f ca="1" t="shared" si="910"/>
        <v>5166.67</v>
      </c>
      <c r="M5751" s="345">
        <f ca="1" t="shared" si="911"/>
        <v>67190.8599999997</v>
      </c>
      <c r="N5751" s="345">
        <f ca="1" t="shared" si="912"/>
        <v>0</v>
      </c>
    </row>
    <row r="5752" ht="14.25" hidden="1" spans="1:14">
      <c r="A5752" s="334">
        <f>档案!A5751</f>
        <v>0</v>
      </c>
      <c r="B5752" s="334">
        <f ca="1" t="shared" si="905"/>
        <v>1</v>
      </c>
      <c r="D5752" s="334">
        <f ca="1" t="shared" si="913"/>
        <v>31</v>
      </c>
      <c r="E5752" s="327">
        <f ca="1" t="shared" si="914"/>
        <v>556</v>
      </c>
      <c r="F5752" s="327" t="str">
        <f ca="1">VLOOKUP(D5752,档案!A:C,3,FALSE)</f>
        <v>湖北开明</v>
      </c>
      <c r="G5752" s="338" t="str">
        <f ca="1">VLOOKUP(D5752,档案!A:B,2,FALSE)</f>
        <v>中国银行鄂州分行0592794</v>
      </c>
      <c r="H5752" s="328">
        <f ca="1" t="shared" si="906"/>
        <v>45859</v>
      </c>
      <c r="I5752" s="344" t="str">
        <f ca="1" t="shared" si="907"/>
        <v>生产部李权智用款江西赣锋锂业外协1人7天工资付涂满根--个人</v>
      </c>
      <c r="J5752" s="344" t="str">
        <f ca="1" t="shared" si="908"/>
        <v>项目成本</v>
      </c>
      <c r="K5752" s="345">
        <f ca="1" t="shared" si="909"/>
        <v>0</v>
      </c>
      <c r="L5752" s="345">
        <f ca="1" t="shared" si="910"/>
        <v>3390</v>
      </c>
      <c r="M5752" s="345">
        <f ca="1" t="shared" si="911"/>
        <v>63800.8599999997</v>
      </c>
      <c r="N5752" s="345">
        <f ca="1" t="shared" si="912"/>
        <v>0</v>
      </c>
    </row>
    <row r="5753" ht="14.25" hidden="1" spans="1:14">
      <c r="A5753" s="334">
        <f>档案!A5752</f>
        <v>0</v>
      </c>
      <c r="B5753" s="334">
        <f ca="1" t="shared" si="905"/>
        <v>1</v>
      </c>
      <c r="D5753" s="334">
        <f ca="1" t="shared" si="913"/>
        <v>31</v>
      </c>
      <c r="E5753" s="327">
        <f ca="1" t="shared" si="914"/>
        <v>557</v>
      </c>
      <c r="F5753" s="327" t="str">
        <f ca="1">VLOOKUP(D5753,档案!A:C,3,FALSE)</f>
        <v>湖北开明</v>
      </c>
      <c r="G5753" s="338" t="str">
        <f ca="1">VLOOKUP(D5753,档案!A:B,2,FALSE)</f>
        <v>中国银行鄂州分行0592794</v>
      </c>
      <c r="H5753" s="328">
        <f ca="1" t="shared" si="906"/>
        <v>45859</v>
      </c>
      <c r="I5753" s="344" t="str">
        <f ca="1" t="shared" si="907"/>
        <v>生产部李权智用款江西赣锋锂业外协人员工资（廖庆民1440元，彭根珠1440元）--个人</v>
      </c>
      <c r="J5753" s="344" t="str">
        <f ca="1" t="shared" si="908"/>
        <v>项目成本</v>
      </c>
      <c r="K5753" s="345">
        <f ca="1" t="shared" si="909"/>
        <v>0</v>
      </c>
      <c r="L5753" s="345">
        <f ca="1" t="shared" si="910"/>
        <v>2880</v>
      </c>
      <c r="M5753" s="345">
        <f ca="1" t="shared" si="911"/>
        <v>60920.8599999997</v>
      </c>
      <c r="N5753" s="345">
        <f ca="1" t="shared" si="912"/>
        <v>0</v>
      </c>
    </row>
    <row r="5754" ht="14.25" hidden="1" spans="1:14">
      <c r="A5754" s="334">
        <f>档案!A5753</f>
        <v>0</v>
      </c>
      <c r="B5754" s="334">
        <f ca="1" t="shared" si="905"/>
        <v>1</v>
      </c>
      <c r="D5754" s="334">
        <f ca="1" t="shared" si="913"/>
        <v>31</v>
      </c>
      <c r="E5754" s="327">
        <f ca="1" t="shared" si="914"/>
        <v>558</v>
      </c>
      <c r="F5754" s="327" t="str">
        <f ca="1">VLOOKUP(D5754,档案!A:C,3,FALSE)</f>
        <v>湖北开明</v>
      </c>
      <c r="G5754" s="338" t="str">
        <f ca="1">VLOOKUP(D5754,档案!A:B,2,FALSE)</f>
        <v>中国银行鄂州分行0592794</v>
      </c>
      <c r="H5754" s="328">
        <f ca="1" t="shared" si="906"/>
        <v>45859</v>
      </c>
      <c r="I5754" s="344" t="str">
        <f ca="1" t="shared" si="907"/>
        <v>生产部李权智用款成渝钒钛外协工资（卫明明6114.38元，董二刚4984.38元，董兵5004.25元 ）--个人</v>
      </c>
      <c r="J5754" s="344" t="str">
        <f ca="1" t="shared" si="908"/>
        <v>项目成本</v>
      </c>
      <c r="K5754" s="345">
        <f ca="1" t="shared" si="909"/>
        <v>0</v>
      </c>
      <c r="L5754" s="345">
        <f ca="1" t="shared" si="910"/>
        <v>16103.01</v>
      </c>
      <c r="M5754" s="345">
        <f ca="1" t="shared" si="911"/>
        <v>44817.8499999997</v>
      </c>
      <c r="N5754" s="345">
        <f ca="1" t="shared" si="912"/>
        <v>0</v>
      </c>
    </row>
    <row r="5755" ht="14.25" hidden="1" spans="1:14">
      <c r="A5755" s="334">
        <f>档案!A5754</f>
        <v>0</v>
      </c>
      <c r="B5755" s="334">
        <f ca="1" t="shared" si="905"/>
        <v>1</v>
      </c>
      <c r="D5755" s="334">
        <f ca="1" t="shared" si="913"/>
        <v>31</v>
      </c>
      <c r="E5755" s="327">
        <f ca="1" t="shared" si="914"/>
        <v>559</v>
      </c>
      <c r="F5755" s="327" t="str">
        <f ca="1">VLOOKUP(D5755,档案!A:C,3,FALSE)</f>
        <v>湖北开明</v>
      </c>
      <c r="G5755" s="338" t="str">
        <f ca="1">VLOOKUP(D5755,档案!A:B,2,FALSE)</f>
        <v>中国银行鄂州分行0592794</v>
      </c>
      <c r="H5755" s="328">
        <f ca="1" t="shared" si="906"/>
        <v>45859</v>
      </c>
      <c r="I5755" s="344" t="str">
        <f ca="1" t="shared" si="907"/>
        <v>生产部张月用款青海发投大修项目宋刚团队外协人员工资110587.5元，交通费23409元（全款133996.5,已付128996.5，余5000）--个人</v>
      </c>
      <c r="J5755" s="344" t="str">
        <f ca="1" t="shared" si="908"/>
        <v>项目成本</v>
      </c>
      <c r="K5755" s="345">
        <f ca="1" t="shared" si="909"/>
        <v>0</v>
      </c>
      <c r="L5755" s="345">
        <f ca="1" t="shared" si="910"/>
        <v>5000</v>
      </c>
      <c r="M5755" s="345">
        <f ca="1" t="shared" si="911"/>
        <v>39817.8499999997</v>
      </c>
      <c r="N5755" s="345">
        <f ca="1" t="shared" si="912"/>
        <v>0</v>
      </c>
    </row>
    <row r="5756" ht="14.25" hidden="1" spans="1:14">
      <c r="A5756" s="334">
        <f>档案!A5755</f>
        <v>0</v>
      </c>
      <c r="B5756" s="334">
        <f ca="1" t="shared" si="905"/>
        <v>1</v>
      </c>
      <c r="D5756" s="334">
        <f ca="1" t="shared" si="913"/>
        <v>31</v>
      </c>
      <c r="E5756" s="327">
        <f ca="1" t="shared" si="914"/>
        <v>560</v>
      </c>
      <c r="F5756" s="327" t="str">
        <f ca="1">VLOOKUP(D5756,档案!A:C,3,FALSE)</f>
        <v>湖北开明</v>
      </c>
      <c r="G5756" s="338" t="str">
        <f ca="1">VLOOKUP(D5756,档案!A:B,2,FALSE)</f>
        <v>中国银行鄂州分行0592794</v>
      </c>
      <c r="H5756" s="328">
        <f ca="1" t="shared" si="906"/>
        <v>45859</v>
      </c>
      <c r="I5756" s="344" t="str">
        <f ca="1" t="shared" si="907"/>
        <v>生产部李晶用款青海发投张少伟团队外协12人工资（全款69966，已付64966，余5000）--个人</v>
      </c>
      <c r="J5756" s="344" t="str">
        <f ca="1" t="shared" si="908"/>
        <v>项目成本</v>
      </c>
      <c r="K5756" s="345">
        <f ca="1" t="shared" si="909"/>
        <v>0</v>
      </c>
      <c r="L5756" s="345">
        <f ca="1" t="shared" si="910"/>
        <v>5000</v>
      </c>
      <c r="M5756" s="345">
        <f ca="1" t="shared" si="911"/>
        <v>34817.8499999997</v>
      </c>
      <c r="N5756" s="345">
        <f ca="1" t="shared" si="912"/>
        <v>0</v>
      </c>
    </row>
    <row r="5757" ht="14.25" hidden="1" spans="1:14">
      <c r="A5757" s="334">
        <f>档案!A5756</f>
        <v>0</v>
      </c>
      <c r="B5757" s="334">
        <f ca="1" t="shared" si="905"/>
        <v>1</v>
      </c>
      <c r="D5757" s="334">
        <f ca="1" t="shared" si="913"/>
        <v>31</v>
      </c>
      <c r="E5757" s="327">
        <f ca="1" t="shared" si="914"/>
        <v>561</v>
      </c>
      <c r="F5757" s="327" t="str">
        <f ca="1">VLOOKUP(D5757,档案!A:C,3,FALSE)</f>
        <v>湖北开明</v>
      </c>
      <c r="G5757" s="338" t="str">
        <f ca="1">VLOOKUP(D5757,档案!A:B,2,FALSE)</f>
        <v>中国银行鄂州分行0592794</v>
      </c>
      <c r="H5757" s="328">
        <f ca="1" t="shared" si="906"/>
        <v>45859</v>
      </c>
      <c r="I5757" s="344" t="str">
        <f ca="1" t="shared" si="907"/>
        <v>生产部李晶用款青海发投外协葛红垒团队工资155925元及交通费39078元（全款195003，已付190003，余5000）--个人</v>
      </c>
      <c r="J5757" s="344" t="str">
        <f ca="1" t="shared" si="908"/>
        <v>项目成本</v>
      </c>
      <c r="K5757" s="345">
        <f ca="1" t="shared" si="909"/>
        <v>0</v>
      </c>
      <c r="L5757" s="345">
        <f ca="1" t="shared" si="910"/>
        <v>5000</v>
      </c>
      <c r="M5757" s="345">
        <f ca="1" t="shared" si="911"/>
        <v>29817.8499999997</v>
      </c>
      <c r="N5757" s="345">
        <f ca="1" t="shared" si="912"/>
        <v>0</v>
      </c>
    </row>
    <row r="5758" ht="14.25" hidden="1" spans="1:14">
      <c r="A5758" s="334">
        <f>档案!A5757</f>
        <v>0</v>
      </c>
      <c r="B5758" s="334">
        <f ca="1" t="shared" si="905"/>
        <v>1</v>
      </c>
      <c r="D5758" s="334">
        <f ca="1" t="shared" si="913"/>
        <v>31</v>
      </c>
      <c r="E5758" s="327">
        <f ca="1" t="shared" si="914"/>
        <v>562</v>
      </c>
      <c r="F5758" s="327" t="str">
        <f ca="1">VLOOKUP(D5758,档案!A:C,3,FALSE)</f>
        <v>湖北开明</v>
      </c>
      <c r="G5758" s="338" t="str">
        <f ca="1">VLOOKUP(D5758,档案!A:B,2,FALSE)</f>
        <v>中国银行鄂州分行0592794</v>
      </c>
      <c r="H5758" s="328">
        <f ca="1" t="shared" si="906"/>
        <v>45859</v>
      </c>
      <c r="I5758" s="344" t="str">
        <f ca="1" t="shared" si="907"/>
        <v>转武汉彤烨中信</v>
      </c>
      <c r="J5758" s="344" t="str">
        <f ca="1" t="shared" si="908"/>
        <v>转出他行或提现</v>
      </c>
      <c r="K5758" s="345">
        <f ca="1" t="shared" si="909"/>
        <v>0</v>
      </c>
      <c r="L5758" s="345">
        <f ca="1" t="shared" si="910"/>
        <v>914.77</v>
      </c>
      <c r="M5758" s="345">
        <f ca="1" t="shared" si="911"/>
        <v>28903.0799999997</v>
      </c>
      <c r="N5758" s="345">
        <f ca="1" t="shared" si="912"/>
        <v>0</v>
      </c>
    </row>
    <row r="5759" ht="14.25" hidden="1" spans="1:14">
      <c r="A5759" s="334">
        <f>档案!A5758</f>
        <v>0</v>
      </c>
      <c r="B5759" s="334">
        <f ca="1" t="shared" si="905"/>
        <v>1</v>
      </c>
      <c r="D5759" s="334">
        <f ca="1" t="shared" si="913"/>
        <v>31</v>
      </c>
      <c r="E5759" s="327">
        <f ca="1" t="shared" si="914"/>
        <v>563</v>
      </c>
      <c r="F5759" s="327" t="str">
        <f ca="1">VLOOKUP(D5759,档案!A:C,3,FALSE)</f>
        <v>湖北开明</v>
      </c>
      <c r="G5759" s="338" t="str">
        <f ca="1">VLOOKUP(D5759,档案!A:B,2,FALSE)</f>
        <v>中国银行鄂州分行0592794</v>
      </c>
      <c r="H5759" s="328">
        <f ca="1" t="shared" si="906"/>
        <v>45859</v>
      </c>
      <c r="I5759" s="344" t="str">
        <f ca="1" t="shared" si="907"/>
        <v>手续费</v>
      </c>
      <c r="J5759" s="344" t="str">
        <f ca="1" t="shared" si="908"/>
        <v>付日常费用</v>
      </c>
      <c r="K5759" s="345">
        <f ca="1" t="shared" si="909"/>
        <v>0</v>
      </c>
      <c r="L5759" s="345">
        <f ca="1" t="shared" si="910"/>
        <v>42.3</v>
      </c>
      <c r="M5759" s="345">
        <f ca="1" t="shared" si="911"/>
        <v>28860.7799999997</v>
      </c>
      <c r="N5759" s="345">
        <f ca="1" t="shared" si="912"/>
        <v>0</v>
      </c>
    </row>
    <row r="5760" ht="14.25" hidden="1" spans="1:14">
      <c r="A5760" s="334">
        <f>档案!A5759</f>
        <v>0</v>
      </c>
      <c r="B5760" s="334">
        <f ca="1" t="shared" si="905"/>
        <v>1</v>
      </c>
      <c r="D5760" s="334">
        <f ca="1" t="shared" si="913"/>
        <v>31</v>
      </c>
      <c r="E5760" s="327">
        <f ca="1" t="shared" si="914"/>
        <v>564</v>
      </c>
      <c r="F5760" s="327" t="str">
        <f ca="1">VLOOKUP(D5760,档案!A:C,3,FALSE)</f>
        <v>湖北开明</v>
      </c>
      <c r="G5760" s="338" t="str">
        <f ca="1">VLOOKUP(D5760,档案!A:B,2,FALSE)</f>
        <v>中国银行鄂州分行0592794</v>
      </c>
      <c r="H5760" s="328">
        <f ca="1" t="shared" si="906"/>
        <v>45863</v>
      </c>
      <c r="I5760" s="344" t="str">
        <f ca="1" t="shared" si="907"/>
        <v>收到温州凯沣机械有限公司贴现（原票金额45000，手续费390，实收44610）</v>
      </c>
      <c r="J5760" s="344" t="str">
        <f ca="1" t="shared" si="908"/>
        <v>他行转入或存现</v>
      </c>
      <c r="K5760" s="345">
        <f ca="1" t="shared" si="909"/>
        <v>44610</v>
      </c>
      <c r="L5760" s="345">
        <f ca="1" t="shared" si="910"/>
        <v>0</v>
      </c>
      <c r="M5760" s="345">
        <f ca="1" t="shared" si="911"/>
        <v>73470.7799999997</v>
      </c>
      <c r="N5760" s="345">
        <f ca="1" t="shared" si="912"/>
        <v>0</v>
      </c>
    </row>
    <row r="5761" ht="14.25" hidden="1" spans="1:14">
      <c r="A5761" s="334">
        <f>档案!A5760</f>
        <v>0</v>
      </c>
      <c r="B5761" s="334">
        <f ca="1" t="shared" si="905"/>
        <v>1</v>
      </c>
      <c r="D5761" s="334">
        <f ca="1" t="shared" si="913"/>
        <v>31</v>
      </c>
      <c r="E5761" s="327">
        <f ca="1" t="shared" si="914"/>
        <v>565</v>
      </c>
      <c r="F5761" s="327" t="str">
        <f ca="1">VLOOKUP(D5761,档案!A:C,3,FALSE)</f>
        <v>湖北开明</v>
      </c>
      <c r="G5761" s="338" t="str">
        <f ca="1">VLOOKUP(D5761,档案!A:B,2,FALSE)</f>
        <v>中国银行鄂州分行0592794</v>
      </c>
      <c r="H5761" s="328">
        <f ca="1" t="shared" si="906"/>
        <v>45863</v>
      </c>
      <c r="I5761" s="344" t="str">
        <f ca="1" t="shared" si="907"/>
        <v>生产部李晶报销日照钢铁临时采购12mm气管材料费--个人</v>
      </c>
      <c r="J5761" s="344" t="str">
        <f ca="1" t="shared" si="908"/>
        <v>项目成本</v>
      </c>
      <c r="K5761" s="345">
        <f ca="1" t="shared" si="909"/>
        <v>0</v>
      </c>
      <c r="L5761" s="345">
        <f ca="1" t="shared" si="910"/>
        <v>247</v>
      </c>
      <c r="M5761" s="345">
        <f ca="1" t="shared" si="911"/>
        <v>73223.7799999997</v>
      </c>
      <c r="N5761" s="345">
        <f ca="1" t="shared" si="912"/>
        <v>0</v>
      </c>
    </row>
    <row r="5762" ht="14.25" hidden="1" spans="1:14">
      <c r="A5762" s="334">
        <f>档案!A5761</f>
        <v>0</v>
      </c>
      <c r="B5762" s="334">
        <f ca="1" t="shared" si="905"/>
        <v>1</v>
      </c>
      <c r="D5762" s="334">
        <f ca="1" t="shared" si="913"/>
        <v>31</v>
      </c>
      <c r="E5762" s="327">
        <f ca="1" t="shared" si="914"/>
        <v>566</v>
      </c>
      <c r="F5762" s="327" t="str">
        <f ca="1">VLOOKUP(D5762,档案!A:C,3,FALSE)</f>
        <v>湖北开明</v>
      </c>
      <c r="G5762" s="338" t="str">
        <f ca="1">VLOOKUP(D5762,档案!A:B,2,FALSE)</f>
        <v>中国银行鄂州分行0592794</v>
      </c>
      <c r="H5762" s="328">
        <f ca="1" t="shared" si="906"/>
        <v>45863</v>
      </c>
      <c r="I5762" s="344" t="str">
        <f ca="1" t="shared" si="907"/>
        <v>生产部项小生报销日照钢铁提锌窑加班换托轮 购买加班餐矿泉水--个人</v>
      </c>
      <c r="J5762" s="344" t="str">
        <f ca="1" t="shared" si="908"/>
        <v>项目成本</v>
      </c>
      <c r="K5762" s="345">
        <f ca="1" t="shared" si="909"/>
        <v>0</v>
      </c>
      <c r="L5762" s="345">
        <f ca="1" t="shared" si="910"/>
        <v>138</v>
      </c>
      <c r="M5762" s="345">
        <f ca="1" t="shared" si="911"/>
        <v>73085.7799999997</v>
      </c>
      <c r="N5762" s="345">
        <f ca="1" t="shared" si="912"/>
        <v>0</v>
      </c>
    </row>
    <row r="5763" ht="14.25" hidden="1" spans="1:14">
      <c r="A5763" s="334">
        <f>档案!A5762</f>
        <v>0</v>
      </c>
      <c r="B5763" s="334">
        <f ca="1" t="shared" ref="B5763:B5826" si="915">COUNTA(INDIRECT("'"&amp;A5763&amp;"'!a:a"))</f>
        <v>1</v>
      </c>
      <c r="D5763" s="334">
        <f ca="1" t="shared" si="913"/>
        <v>31</v>
      </c>
      <c r="E5763" s="327">
        <f ca="1" t="shared" si="914"/>
        <v>567</v>
      </c>
      <c r="F5763" s="327" t="str">
        <f ca="1">VLOOKUP(D5763,档案!A:C,3,FALSE)</f>
        <v>湖北开明</v>
      </c>
      <c r="G5763" s="338" t="str">
        <f ca="1">VLOOKUP(D5763,档案!A:B,2,FALSE)</f>
        <v>中国银行鄂州分行0592794</v>
      </c>
      <c r="H5763" s="328">
        <f ca="1" t="shared" ref="H5763:H5826" si="916">INDEX(INDIRECT("'"&amp;$D5763&amp;"'!A:g"),$E5763,COLUMN()-7)</f>
        <v>45863</v>
      </c>
      <c r="I5763" s="344" t="str">
        <f ca="1" t="shared" ref="I5763:I5826" si="917">INDEX(INDIRECT("'"&amp;$D5763&amp;"'!A:g"),$E5763,COLUMN()-7)</f>
        <v>生产部余永昕报销测窑工具中盐内蒙古发江苏永钢物流费--个人</v>
      </c>
      <c r="J5763" s="344" t="str">
        <f ca="1" t="shared" ref="J5763:J5826" si="918">INDEX(INDIRECT("'"&amp;$D5763&amp;"'!A:g"),$E5763,COLUMN()-7)</f>
        <v>项目成本</v>
      </c>
      <c r="K5763" s="345">
        <f ca="1" t="shared" ref="K5763:K5826" si="919">INDEX(INDIRECT("'"&amp;$D5763&amp;"'!A:g"),$E5763,COLUMN()-7)</f>
        <v>0</v>
      </c>
      <c r="L5763" s="345">
        <f ca="1" t="shared" ref="L5763:L5826" si="920">INDEX(INDIRECT("'"&amp;$D5763&amp;"'!A:g"),$E5763,COLUMN()-7)</f>
        <v>600</v>
      </c>
      <c r="M5763" s="345">
        <f ca="1" t="shared" ref="M5763:M5826" si="921">INDEX(INDIRECT("'"&amp;$D5763&amp;"'!A:g"),$E5763,COLUMN()-7)</f>
        <v>72485.7799999997</v>
      </c>
      <c r="N5763" s="345">
        <f ca="1" t="shared" ref="N5763:N5826" si="922">INDEX(INDIRECT("'"&amp;$D5763&amp;"'!A:g"),$E5763,COLUMN()-7)</f>
        <v>0</v>
      </c>
    </row>
    <row r="5764" ht="14.25" hidden="1" spans="1:14">
      <c r="A5764" s="334">
        <f>档案!A5763</f>
        <v>0</v>
      </c>
      <c r="B5764" s="334">
        <f ca="1" t="shared" si="915"/>
        <v>1</v>
      </c>
      <c r="D5764" s="334">
        <f ca="1" t="shared" ref="D5764:D5827" si="923">IF(E5763&gt;=VLOOKUP(D5763,A:B,2,FALSE),D5763+1,D5763)</f>
        <v>31</v>
      </c>
      <c r="E5764" s="327">
        <f ca="1" t="shared" ref="E5764:E5827" si="924">IF(E5763&gt;=VLOOKUP(D5763,A:B,2,FALSE),3,E5763+1)</f>
        <v>568</v>
      </c>
      <c r="F5764" s="327" t="str">
        <f ca="1">VLOOKUP(D5764,档案!A:C,3,FALSE)</f>
        <v>湖北开明</v>
      </c>
      <c r="G5764" s="338" t="str">
        <f ca="1">VLOOKUP(D5764,档案!A:B,2,FALSE)</f>
        <v>中国银行鄂州分行0592794</v>
      </c>
      <c r="H5764" s="328">
        <f ca="1" t="shared" si="916"/>
        <v>45863</v>
      </c>
      <c r="I5764" s="344" t="str">
        <f ca="1" t="shared" si="917"/>
        <v>生产部李权智报销7.22江西赣锋锂业租用顶500吨两天800元（400元一天），运费300元，共1100元--个人</v>
      </c>
      <c r="J5764" s="344" t="str">
        <f ca="1" t="shared" si="918"/>
        <v>项目成本</v>
      </c>
      <c r="K5764" s="345">
        <f ca="1" t="shared" si="919"/>
        <v>0</v>
      </c>
      <c r="L5764" s="345">
        <f ca="1" t="shared" si="920"/>
        <v>1100</v>
      </c>
      <c r="M5764" s="345">
        <f ca="1" t="shared" si="921"/>
        <v>71385.7799999997</v>
      </c>
      <c r="N5764" s="345">
        <f ca="1" t="shared" si="922"/>
        <v>0</v>
      </c>
    </row>
    <row r="5765" ht="14.25" hidden="1" spans="1:14">
      <c r="A5765" s="334">
        <f>档案!A5764</f>
        <v>0</v>
      </c>
      <c r="B5765" s="334">
        <f ca="1" t="shared" si="915"/>
        <v>1</v>
      </c>
      <c r="D5765" s="334">
        <f ca="1" t="shared" si="923"/>
        <v>31</v>
      </c>
      <c r="E5765" s="327">
        <f ca="1" t="shared" si="924"/>
        <v>569</v>
      </c>
      <c r="F5765" s="327" t="str">
        <f ca="1">VLOOKUP(D5765,档案!A:C,3,FALSE)</f>
        <v>湖北开明</v>
      </c>
      <c r="G5765" s="338" t="str">
        <f ca="1">VLOOKUP(D5765,档案!A:B,2,FALSE)</f>
        <v>中国银行鄂州分行0592794</v>
      </c>
      <c r="H5765" s="328">
        <f ca="1" t="shared" si="916"/>
        <v>45863</v>
      </c>
      <c r="I5765" s="344" t="str">
        <f ca="1" t="shared" si="917"/>
        <v>生产部李晶报销日照钢铁7月2朱立全中暑防暑降温药品采购--个人</v>
      </c>
      <c r="J5765" s="344" t="str">
        <f ca="1" t="shared" si="918"/>
        <v>项目成本</v>
      </c>
      <c r="K5765" s="345">
        <f ca="1" t="shared" si="919"/>
        <v>0</v>
      </c>
      <c r="L5765" s="345">
        <f ca="1" t="shared" si="920"/>
        <v>68</v>
      </c>
      <c r="M5765" s="345">
        <f ca="1" t="shared" si="921"/>
        <v>71317.7799999997</v>
      </c>
      <c r="N5765" s="345">
        <f ca="1" t="shared" si="922"/>
        <v>0</v>
      </c>
    </row>
    <row r="5766" ht="14.25" hidden="1" spans="1:14">
      <c r="A5766" s="334">
        <f>档案!A5765</f>
        <v>0</v>
      </c>
      <c r="B5766" s="334">
        <f ca="1" t="shared" si="915"/>
        <v>1</v>
      </c>
      <c r="D5766" s="334">
        <f ca="1" t="shared" si="923"/>
        <v>31</v>
      </c>
      <c r="E5766" s="327">
        <f ca="1" t="shared" si="924"/>
        <v>570</v>
      </c>
      <c r="F5766" s="327" t="str">
        <f ca="1">VLOOKUP(D5766,档案!A:C,3,FALSE)</f>
        <v>湖北开明</v>
      </c>
      <c r="G5766" s="338" t="str">
        <f ca="1">VLOOKUP(D5766,档案!A:B,2,FALSE)</f>
        <v>中国银行鄂州分行0592794</v>
      </c>
      <c r="H5766" s="328">
        <f ca="1" t="shared" si="916"/>
        <v>45863</v>
      </c>
      <c r="I5766" s="344" t="str">
        <f ca="1" t="shared" si="917"/>
        <v>生产部王国志报销江西赣锋锂业7月21日交通费934.78元--个人</v>
      </c>
      <c r="J5766" s="344" t="str">
        <f ca="1" t="shared" si="918"/>
        <v>项目成本</v>
      </c>
      <c r="K5766" s="345">
        <f ca="1" t="shared" si="919"/>
        <v>0</v>
      </c>
      <c r="L5766" s="345">
        <f ca="1" t="shared" si="920"/>
        <v>934.78</v>
      </c>
      <c r="M5766" s="345">
        <f ca="1" t="shared" si="921"/>
        <v>70382.9999999997</v>
      </c>
      <c r="N5766" s="345">
        <f ca="1" t="shared" si="922"/>
        <v>0</v>
      </c>
    </row>
    <row r="5767" ht="14.25" hidden="1" spans="1:14">
      <c r="A5767" s="334">
        <f>档案!A5766</f>
        <v>0</v>
      </c>
      <c r="B5767" s="334">
        <f ca="1" t="shared" si="915"/>
        <v>1</v>
      </c>
      <c r="D5767" s="334">
        <f ca="1" t="shared" si="923"/>
        <v>31</v>
      </c>
      <c r="E5767" s="327">
        <f ca="1" t="shared" si="924"/>
        <v>571</v>
      </c>
      <c r="F5767" s="327" t="str">
        <f ca="1">VLOOKUP(D5767,档案!A:C,3,FALSE)</f>
        <v>湖北开明</v>
      </c>
      <c r="G5767" s="338" t="str">
        <f ca="1">VLOOKUP(D5767,档案!A:B,2,FALSE)</f>
        <v>中国银行鄂州分行0592794</v>
      </c>
      <c r="H5767" s="328">
        <f ca="1" t="shared" si="916"/>
        <v>45863</v>
      </c>
      <c r="I5767" s="344" t="str">
        <f ca="1" t="shared" si="917"/>
        <v>生产部李莉莉用款日照钢铁零星耗材、防暑降温物资等付日照维刚商贸有限公司--公司</v>
      </c>
      <c r="J5767" s="344" t="str">
        <f ca="1" t="shared" si="918"/>
        <v>项目成本</v>
      </c>
      <c r="K5767" s="345">
        <f ca="1" t="shared" si="919"/>
        <v>0</v>
      </c>
      <c r="L5767" s="345">
        <f ca="1" t="shared" si="920"/>
        <v>1110.3</v>
      </c>
      <c r="M5767" s="345">
        <f ca="1" t="shared" si="921"/>
        <v>69272.6999999997</v>
      </c>
      <c r="N5767" s="345">
        <f ca="1" t="shared" si="922"/>
        <v>0</v>
      </c>
    </row>
    <row r="5768" ht="14.25" hidden="1" spans="1:14">
      <c r="A5768" s="334">
        <f>档案!A5767</f>
        <v>0</v>
      </c>
      <c r="B5768" s="334">
        <f ca="1" t="shared" si="915"/>
        <v>1</v>
      </c>
      <c r="D5768" s="334">
        <f ca="1" t="shared" si="923"/>
        <v>31</v>
      </c>
      <c r="E5768" s="327">
        <f ca="1" t="shared" si="924"/>
        <v>572</v>
      </c>
      <c r="F5768" s="327" t="str">
        <f ca="1">VLOOKUP(D5768,档案!A:C,3,FALSE)</f>
        <v>湖北开明</v>
      </c>
      <c r="G5768" s="338" t="str">
        <f ca="1">VLOOKUP(D5768,档案!A:B,2,FALSE)</f>
        <v>中国银行鄂州分行0592794</v>
      </c>
      <c r="H5768" s="328">
        <f ca="1" t="shared" si="916"/>
        <v>45863</v>
      </c>
      <c r="I5768" s="344" t="str">
        <f ca="1" t="shared" si="917"/>
        <v>生产部唐欣欣报销日照钢铁二期石灰窑维修急需配件，五金店采购付--个人</v>
      </c>
      <c r="J5768" s="344" t="str">
        <f ca="1" t="shared" si="918"/>
        <v>项目成本</v>
      </c>
      <c r="K5768" s="345">
        <f ca="1" t="shared" si="919"/>
        <v>0</v>
      </c>
      <c r="L5768" s="345">
        <f ca="1" t="shared" si="920"/>
        <v>13.4</v>
      </c>
      <c r="M5768" s="345">
        <f ca="1" t="shared" si="921"/>
        <v>69259.2999999997</v>
      </c>
      <c r="N5768" s="345">
        <f ca="1" t="shared" si="922"/>
        <v>0</v>
      </c>
    </row>
    <row r="5769" ht="14.25" hidden="1" spans="1:14">
      <c r="A5769" s="334">
        <f>档案!A5768</f>
        <v>0</v>
      </c>
      <c r="B5769" s="334">
        <f ca="1" t="shared" si="915"/>
        <v>1</v>
      </c>
      <c r="D5769" s="334">
        <f ca="1" t="shared" si="923"/>
        <v>31</v>
      </c>
      <c r="E5769" s="327">
        <f ca="1" t="shared" si="924"/>
        <v>573</v>
      </c>
      <c r="F5769" s="327" t="str">
        <f ca="1">VLOOKUP(D5769,档案!A:C,3,FALSE)</f>
        <v>湖北开明</v>
      </c>
      <c r="G5769" s="338" t="str">
        <f ca="1">VLOOKUP(D5769,档案!A:B,2,FALSE)</f>
        <v>中国银行鄂州分行0592794</v>
      </c>
      <c r="H5769" s="328">
        <f ca="1" t="shared" si="916"/>
        <v>45863</v>
      </c>
      <c r="I5769" s="344" t="str">
        <f ca="1" t="shared" si="917"/>
        <v>生产部毛昌兵报销7.20江西赣锋锂业交通费--个人</v>
      </c>
      <c r="J5769" s="344" t="str">
        <f ca="1" t="shared" si="918"/>
        <v>项目成本</v>
      </c>
      <c r="K5769" s="345">
        <f ca="1" t="shared" si="919"/>
        <v>0</v>
      </c>
      <c r="L5769" s="345">
        <f ca="1" t="shared" si="920"/>
        <v>202</v>
      </c>
      <c r="M5769" s="345">
        <f ca="1" t="shared" si="921"/>
        <v>69057.2999999997</v>
      </c>
      <c r="N5769" s="345">
        <f ca="1" t="shared" si="922"/>
        <v>0</v>
      </c>
    </row>
    <row r="5770" ht="14.25" hidden="1" spans="1:14">
      <c r="A5770" s="334">
        <f>档案!A5769</f>
        <v>0</v>
      </c>
      <c r="B5770" s="334">
        <f ca="1" t="shared" si="915"/>
        <v>1</v>
      </c>
      <c r="D5770" s="334">
        <f ca="1" t="shared" si="923"/>
        <v>31</v>
      </c>
      <c r="E5770" s="327">
        <f ca="1" t="shared" si="924"/>
        <v>574</v>
      </c>
      <c r="F5770" s="327" t="str">
        <f ca="1">VLOOKUP(D5770,档案!A:C,3,FALSE)</f>
        <v>湖北开明</v>
      </c>
      <c r="G5770" s="338" t="str">
        <f ca="1">VLOOKUP(D5770,档案!A:B,2,FALSE)</f>
        <v>中国银行鄂州分行0592794</v>
      </c>
      <c r="H5770" s="328">
        <f ca="1" t="shared" si="916"/>
        <v>45863</v>
      </c>
      <c r="I5770" s="344" t="str">
        <f ca="1" t="shared" si="917"/>
        <v>生产部刘江波报销项目部办公车辆使用加油费--个人</v>
      </c>
      <c r="J5770" s="344" t="str">
        <f ca="1" t="shared" si="918"/>
        <v>项目成本</v>
      </c>
      <c r="K5770" s="345">
        <f ca="1" t="shared" si="919"/>
        <v>0</v>
      </c>
      <c r="L5770" s="345">
        <f ca="1" t="shared" si="920"/>
        <v>369.65</v>
      </c>
      <c r="M5770" s="345">
        <f ca="1" t="shared" si="921"/>
        <v>68687.6499999997</v>
      </c>
      <c r="N5770" s="345">
        <f ca="1" t="shared" si="922"/>
        <v>0</v>
      </c>
    </row>
    <row r="5771" ht="14.25" hidden="1" spans="1:14">
      <c r="A5771" s="334">
        <f>档案!A5770</f>
        <v>0</v>
      </c>
      <c r="B5771" s="334">
        <f ca="1" t="shared" si="915"/>
        <v>1</v>
      </c>
      <c r="D5771" s="334">
        <f ca="1" t="shared" si="923"/>
        <v>31</v>
      </c>
      <c r="E5771" s="327">
        <f ca="1" t="shared" si="924"/>
        <v>575</v>
      </c>
      <c r="F5771" s="327" t="str">
        <f ca="1">VLOOKUP(D5771,档案!A:C,3,FALSE)</f>
        <v>湖北开明</v>
      </c>
      <c r="G5771" s="338" t="str">
        <f ca="1">VLOOKUP(D5771,档案!A:B,2,FALSE)</f>
        <v>中国银行鄂州分行0592794</v>
      </c>
      <c r="H5771" s="328">
        <f ca="1" t="shared" si="916"/>
        <v>45863</v>
      </c>
      <c r="I5771" s="344" t="str">
        <f ca="1" t="shared" si="917"/>
        <v>生产部饶凯报销7.18江西赣锋锂业交通费--个人</v>
      </c>
      <c r="J5771" s="344" t="str">
        <f ca="1" t="shared" si="918"/>
        <v>项目成本</v>
      </c>
      <c r="K5771" s="345">
        <f ca="1" t="shared" si="919"/>
        <v>0</v>
      </c>
      <c r="L5771" s="345">
        <f ca="1" t="shared" si="920"/>
        <v>359</v>
      </c>
      <c r="M5771" s="345">
        <f ca="1" t="shared" si="921"/>
        <v>68328.6499999997</v>
      </c>
      <c r="N5771" s="345">
        <f ca="1" t="shared" si="922"/>
        <v>0</v>
      </c>
    </row>
    <row r="5772" ht="14.25" hidden="1" spans="1:14">
      <c r="A5772" s="334">
        <f>档案!A5771</f>
        <v>0</v>
      </c>
      <c r="B5772" s="334">
        <f ca="1" t="shared" si="915"/>
        <v>1</v>
      </c>
      <c r="D5772" s="334">
        <f ca="1" t="shared" si="923"/>
        <v>31</v>
      </c>
      <c r="E5772" s="327">
        <f ca="1" t="shared" si="924"/>
        <v>576</v>
      </c>
      <c r="F5772" s="327" t="str">
        <f ca="1">VLOOKUP(D5772,档案!A:C,3,FALSE)</f>
        <v>湖北开明</v>
      </c>
      <c r="G5772" s="338" t="str">
        <f ca="1">VLOOKUP(D5772,档案!A:B,2,FALSE)</f>
        <v>中国银行鄂州分行0592794</v>
      </c>
      <c r="H5772" s="328">
        <f ca="1" t="shared" si="916"/>
        <v>45863</v>
      </c>
      <c r="I5772" s="344" t="str">
        <f ca="1" t="shared" si="917"/>
        <v>生产部程时勇报销7.6赣锋锂业到福建鼎信交通费用--个人</v>
      </c>
      <c r="J5772" s="344" t="str">
        <f ca="1" t="shared" si="918"/>
        <v>项目成本</v>
      </c>
      <c r="K5772" s="345">
        <f ca="1" t="shared" si="919"/>
        <v>0</v>
      </c>
      <c r="L5772" s="345">
        <f ca="1" t="shared" si="920"/>
        <v>295.95</v>
      </c>
      <c r="M5772" s="345">
        <f ca="1" t="shared" si="921"/>
        <v>68032.6999999997</v>
      </c>
      <c r="N5772" s="345">
        <f ca="1" t="shared" si="922"/>
        <v>0</v>
      </c>
    </row>
    <row r="5773" ht="14.25" hidden="1" spans="1:14">
      <c r="A5773" s="334">
        <f>档案!A5772</f>
        <v>0</v>
      </c>
      <c r="B5773" s="334">
        <f ca="1" t="shared" si="915"/>
        <v>1</v>
      </c>
      <c r="D5773" s="334">
        <f ca="1" t="shared" si="923"/>
        <v>31</v>
      </c>
      <c r="E5773" s="327">
        <f ca="1" t="shared" si="924"/>
        <v>577</v>
      </c>
      <c r="F5773" s="327" t="str">
        <f ca="1">VLOOKUP(D5773,档案!A:C,3,FALSE)</f>
        <v>湖北开明</v>
      </c>
      <c r="G5773" s="338" t="str">
        <f ca="1">VLOOKUP(D5773,档案!A:B,2,FALSE)</f>
        <v>中国银行鄂州分行0592794</v>
      </c>
      <c r="H5773" s="328">
        <f ca="1" t="shared" si="916"/>
        <v>45863</v>
      </c>
      <c r="I5773" s="344" t="str">
        <f ca="1" t="shared" si="917"/>
        <v>生产部余永昕报销7.9测窑工具广安台泥发内蒙古中盐物流费--个人</v>
      </c>
      <c r="J5773" s="344" t="str">
        <f ca="1" t="shared" si="918"/>
        <v>项目成本</v>
      </c>
      <c r="K5773" s="345">
        <f ca="1" t="shared" si="919"/>
        <v>0</v>
      </c>
      <c r="L5773" s="345">
        <f ca="1" t="shared" si="920"/>
        <v>478</v>
      </c>
      <c r="M5773" s="345">
        <f ca="1" t="shared" si="921"/>
        <v>67554.6999999997</v>
      </c>
      <c r="N5773" s="345">
        <f ca="1" t="shared" si="922"/>
        <v>0</v>
      </c>
    </row>
    <row r="5774" ht="14.25" hidden="1" spans="1:14">
      <c r="A5774" s="334">
        <f>档案!A5773</f>
        <v>0</v>
      </c>
      <c r="B5774" s="334">
        <f ca="1" t="shared" si="915"/>
        <v>1</v>
      </c>
      <c r="D5774" s="334">
        <f ca="1" t="shared" si="923"/>
        <v>31</v>
      </c>
      <c r="E5774" s="327">
        <f ca="1" t="shared" si="924"/>
        <v>578</v>
      </c>
      <c r="F5774" s="327" t="str">
        <f ca="1">VLOOKUP(D5774,档案!A:C,3,FALSE)</f>
        <v>湖北开明</v>
      </c>
      <c r="G5774" s="338" t="str">
        <f ca="1">VLOOKUP(D5774,档案!A:B,2,FALSE)</f>
        <v>中国银行鄂州分行0592794</v>
      </c>
      <c r="H5774" s="328">
        <f ca="1" t="shared" si="916"/>
        <v>45863</v>
      </c>
      <c r="I5774" s="344" t="str">
        <f ca="1" t="shared" si="917"/>
        <v>生产部饶凯报销广安公司回转窑动静态检测项目7.15-7.16交通费--个人</v>
      </c>
      <c r="J5774" s="344" t="str">
        <f ca="1" t="shared" si="918"/>
        <v>项目成本</v>
      </c>
      <c r="K5774" s="345">
        <f ca="1" t="shared" si="919"/>
        <v>0</v>
      </c>
      <c r="L5774" s="345">
        <f ca="1" t="shared" si="920"/>
        <v>33.6</v>
      </c>
      <c r="M5774" s="345">
        <f ca="1" t="shared" si="921"/>
        <v>67521.0999999997</v>
      </c>
      <c r="N5774" s="345">
        <f ca="1" t="shared" si="922"/>
        <v>0</v>
      </c>
    </row>
    <row r="5775" ht="14.25" hidden="1" spans="1:14">
      <c r="A5775" s="334">
        <f>档案!A5774</f>
        <v>0</v>
      </c>
      <c r="B5775" s="334">
        <f ca="1" t="shared" si="915"/>
        <v>1</v>
      </c>
      <c r="D5775" s="334">
        <f ca="1" t="shared" si="923"/>
        <v>31</v>
      </c>
      <c r="E5775" s="327">
        <f ca="1" t="shared" si="924"/>
        <v>579</v>
      </c>
      <c r="F5775" s="327" t="str">
        <f ca="1">VLOOKUP(D5775,档案!A:C,3,FALSE)</f>
        <v>湖北开明</v>
      </c>
      <c r="G5775" s="338" t="str">
        <f ca="1">VLOOKUP(D5775,档案!A:B,2,FALSE)</f>
        <v>中国银行鄂州分行0592794</v>
      </c>
      <c r="H5775" s="328">
        <f ca="1" t="shared" si="916"/>
        <v>45863</v>
      </c>
      <c r="I5775" s="344" t="str">
        <f ca="1" t="shared" si="917"/>
        <v>生产部李晶报销日照钢铁临时采购费及50活接采购费--个人</v>
      </c>
      <c r="J5775" s="344" t="str">
        <f ca="1" t="shared" si="918"/>
        <v>项目成本</v>
      </c>
      <c r="K5775" s="345">
        <f ca="1" t="shared" si="919"/>
        <v>0</v>
      </c>
      <c r="L5775" s="345">
        <f ca="1" t="shared" si="920"/>
        <v>67</v>
      </c>
      <c r="M5775" s="345">
        <f ca="1" t="shared" si="921"/>
        <v>67454.0999999997</v>
      </c>
      <c r="N5775" s="345">
        <f ca="1" t="shared" si="922"/>
        <v>0</v>
      </c>
    </row>
    <row r="5776" ht="14.25" hidden="1" spans="1:14">
      <c r="A5776" s="334">
        <f>档案!A5775</f>
        <v>0</v>
      </c>
      <c r="B5776" s="334">
        <f ca="1" t="shared" si="915"/>
        <v>1</v>
      </c>
      <c r="D5776" s="334">
        <f ca="1" t="shared" si="923"/>
        <v>31</v>
      </c>
      <c r="E5776" s="327">
        <f ca="1" t="shared" si="924"/>
        <v>580</v>
      </c>
      <c r="F5776" s="327" t="str">
        <f ca="1">VLOOKUP(D5776,档案!A:C,3,FALSE)</f>
        <v>湖北开明</v>
      </c>
      <c r="G5776" s="338" t="str">
        <f ca="1">VLOOKUP(D5776,档案!A:B,2,FALSE)</f>
        <v>中国银行鄂州分行0592794</v>
      </c>
      <c r="H5776" s="328">
        <f ca="1" t="shared" si="916"/>
        <v>45863</v>
      </c>
      <c r="I5776" s="344" t="str">
        <f ca="1" t="shared" si="917"/>
        <v>生产部饶凯报销东方希望外协住宿费7.4-7.13 --个人</v>
      </c>
      <c r="J5776" s="344" t="str">
        <f ca="1" t="shared" si="918"/>
        <v>项目成本</v>
      </c>
      <c r="K5776" s="345">
        <f ca="1" t="shared" si="919"/>
        <v>0</v>
      </c>
      <c r="L5776" s="345">
        <f ca="1" t="shared" si="920"/>
        <v>300</v>
      </c>
      <c r="M5776" s="345">
        <f ca="1" t="shared" si="921"/>
        <v>67154.0999999997</v>
      </c>
      <c r="N5776" s="345">
        <f ca="1" t="shared" si="922"/>
        <v>0</v>
      </c>
    </row>
    <row r="5777" ht="14.25" hidden="1" spans="1:14">
      <c r="A5777" s="334">
        <f>档案!A5776</f>
        <v>0</v>
      </c>
      <c r="B5777" s="334">
        <f ca="1" t="shared" si="915"/>
        <v>1</v>
      </c>
      <c r="D5777" s="334">
        <f ca="1" t="shared" si="923"/>
        <v>31</v>
      </c>
      <c r="E5777" s="327">
        <f ca="1" t="shared" si="924"/>
        <v>581</v>
      </c>
      <c r="F5777" s="327" t="str">
        <f ca="1">VLOOKUP(D5777,档案!A:C,3,FALSE)</f>
        <v>湖北开明</v>
      </c>
      <c r="G5777" s="338" t="str">
        <f ca="1">VLOOKUP(D5777,档案!A:B,2,FALSE)</f>
        <v>中国银行鄂州分行0592794</v>
      </c>
      <c r="H5777" s="328">
        <f ca="1" t="shared" si="916"/>
        <v>45863</v>
      </c>
      <c r="I5777" s="344" t="str">
        <f ca="1" t="shared" si="917"/>
        <v>生产部王国志报销成渝钒钛7月10日交通费264元--个人</v>
      </c>
      <c r="J5777" s="344" t="str">
        <f ca="1" t="shared" si="918"/>
        <v>项目成本</v>
      </c>
      <c r="K5777" s="345">
        <f ca="1" t="shared" si="919"/>
        <v>0</v>
      </c>
      <c r="L5777" s="345">
        <f ca="1" t="shared" si="920"/>
        <v>264</v>
      </c>
      <c r="M5777" s="345">
        <f ca="1" t="shared" si="921"/>
        <v>66890.0999999997</v>
      </c>
      <c r="N5777" s="345">
        <f ca="1" t="shared" si="922"/>
        <v>0</v>
      </c>
    </row>
    <row r="5778" ht="14.25" hidden="1" spans="1:14">
      <c r="A5778" s="334">
        <f>档案!A5777</f>
        <v>0</v>
      </c>
      <c r="B5778" s="334">
        <f ca="1" t="shared" si="915"/>
        <v>1</v>
      </c>
      <c r="D5778" s="334">
        <f ca="1" t="shared" si="923"/>
        <v>31</v>
      </c>
      <c r="E5778" s="327">
        <f ca="1" t="shared" si="924"/>
        <v>582</v>
      </c>
      <c r="F5778" s="327" t="str">
        <f ca="1">VLOOKUP(D5778,档案!A:C,3,FALSE)</f>
        <v>湖北开明</v>
      </c>
      <c r="G5778" s="338" t="str">
        <f ca="1">VLOOKUP(D5778,档案!A:B,2,FALSE)</f>
        <v>中国银行鄂州分行0592794</v>
      </c>
      <c r="H5778" s="328">
        <f ca="1" t="shared" si="916"/>
        <v>45863</v>
      </c>
      <c r="I5778" s="344" t="str">
        <f ca="1" t="shared" si="917"/>
        <v>生产部李晶报销日照钢铁王宗民办公室购买冰柜；抵扣现场罚款--个人</v>
      </c>
      <c r="J5778" s="344" t="str">
        <f ca="1" t="shared" si="918"/>
        <v>项目成本</v>
      </c>
      <c r="K5778" s="345">
        <f ca="1" t="shared" si="919"/>
        <v>0</v>
      </c>
      <c r="L5778" s="345">
        <f ca="1" t="shared" si="920"/>
        <v>718</v>
      </c>
      <c r="M5778" s="345">
        <f ca="1" t="shared" si="921"/>
        <v>66172.0999999997</v>
      </c>
      <c r="N5778" s="345">
        <f ca="1" t="shared" si="922"/>
        <v>0</v>
      </c>
    </row>
    <row r="5779" ht="14.25" hidden="1" spans="1:14">
      <c r="A5779" s="334">
        <f>档案!A5778</f>
        <v>0</v>
      </c>
      <c r="B5779" s="334">
        <f ca="1" t="shared" si="915"/>
        <v>1</v>
      </c>
      <c r="D5779" s="334">
        <f ca="1" t="shared" si="923"/>
        <v>31</v>
      </c>
      <c r="E5779" s="327">
        <f ca="1" t="shared" si="924"/>
        <v>583</v>
      </c>
      <c r="F5779" s="327" t="str">
        <f ca="1">VLOOKUP(D5779,档案!A:C,3,FALSE)</f>
        <v>湖北开明</v>
      </c>
      <c r="G5779" s="338" t="str">
        <f ca="1">VLOOKUP(D5779,档案!A:B,2,FALSE)</f>
        <v>中国银行鄂州分行0592794</v>
      </c>
      <c r="H5779" s="328">
        <f ca="1" t="shared" si="916"/>
        <v>45863</v>
      </c>
      <c r="I5779" s="344" t="str">
        <f ca="1" t="shared" si="917"/>
        <v>生产部程旭文报销山西铝业采购链条和链轮--个人</v>
      </c>
      <c r="J5779" s="344" t="str">
        <f ca="1" t="shared" si="918"/>
        <v>项目成本</v>
      </c>
      <c r="K5779" s="345">
        <f ca="1" t="shared" si="919"/>
        <v>0</v>
      </c>
      <c r="L5779" s="345">
        <f ca="1" t="shared" si="920"/>
        <v>60</v>
      </c>
      <c r="M5779" s="345">
        <f ca="1" t="shared" si="921"/>
        <v>66112.0999999997</v>
      </c>
      <c r="N5779" s="345">
        <f ca="1" t="shared" si="922"/>
        <v>0</v>
      </c>
    </row>
    <row r="5780" ht="14.25" hidden="1" spans="1:14">
      <c r="A5780" s="334">
        <f>档案!A5779</f>
        <v>0</v>
      </c>
      <c r="B5780" s="334">
        <f ca="1" t="shared" si="915"/>
        <v>1</v>
      </c>
      <c r="D5780" s="334">
        <f ca="1" t="shared" si="923"/>
        <v>31</v>
      </c>
      <c r="E5780" s="327">
        <f ca="1" t="shared" si="924"/>
        <v>584</v>
      </c>
      <c r="F5780" s="327" t="str">
        <f ca="1">VLOOKUP(D5780,档案!A:C,3,FALSE)</f>
        <v>湖北开明</v>
      </c>
      <c r="G5780" s="338" t="str">
        <f ca="1">VLOOKUP(D5780,档案!A:B,2,FALSE)</f>
        <v>中国银行鄂州分行0592794</v>
      </c>
      <c r="H5780" s="328">
        <f ca="1" t="shared" si="916"/>
        <v>45863</v>
      </c>
      <c r="I5780" s="344" t="str">
        <f ca="1" t="shared" si="917"/>
        <v>财务部汪余欢用款青海发投大修期间川佳住宿费，付川佳2700，付何俊杰500--个人</v>
      </c>
      <c r="J5780" s="344" t="str">
        <f ca="1" t="shared" si="918"/>
        <v>项目成本</v>
      </c>
      <c r="K5780" s="345">
        <f ca="1" t="shared" si="919"/>
        <v>0</v>
      </c>
      <c r="L5780" s="345">
        <f ca="1" t="shared" si="920"/>
        <v>3200</v>
      </c>
      <c r="M5780" s="345">
        <f ca="1" t="shared" si="921"/>
        <v>62912.0999999997</v>
      </c>
      <c r="N5780" s="345">
        <f ca="1" t="shared" si="922"/>
        <v>0</v>
      </c>
    </row>
    <row r="5781" ht="14.25" hidden="1" spans="1:14">
      <c r="A5781" s="334">
        <f>档案!A5780</f>
        <v>0</v>
      </c>
      <c r="B5781" s="334">
        <f ca="1" t="shared" si="915"/>
        <v>1</v>
      </c>
      <c r="D5781" s="334">
        <f ca="1" t="shared" si="923"/>
        <v>31</v>
      </c>
      <c r="E5781" s="327">
        <f ca="1" t="shared" si="924"/>
        <v>585</v>
      </c>
      <c r="F5781" s="327" t="str">
        <f ca="1">VLOOKUP(D5781,档案!A:C,3,FALSE)</f>
        <v>湖北开明</v>
      </c>
      <c r="G5781" s="338" t="str">
        <f ca="1">VLOOKUP(D5781,档案!A:B,2,FALSE)</f>
        <v>中国银行鄂州分行0592794</v>
      </c>
      <c r="H5781" s="328">
        <f ca="1" t="shared" si="916"/>
        <v>45863</v>
      </c>
      <c r="I5781" s="344" t="str">
        <f ca="1" t="shared" si="917"/>
        <v>生产部李权智报销安全检查整改项：氧气库房，气体浓度检测仪失效需采购更换--个人</v>
      </c>
      <c r="J5781" s="344" t="str">
        <f ca="1" t="shared" si="918"/>
        <v>项目成本</v>
      </c>
      <c r="K5781" s="345">
        <f ca="1" t="shared" si="919"/>
        <v>0</v>
      </c>
      <c r="L5781" s="345">
        <f ca="1" t="shared" si="920"/>
        <v>435</v>
      </c>
      <c r="M5781" s="345">
        <f ca="1" t="shared" si="921"/>
        <v>62477.0999999997</v>
      </c>
      <c r="N5781" s="345">
        <f ca="1" t="shared" si="922"/>
        <v>0</v>
      </c>
    </row>
    <row r="5782" ht="14.25" hidden="1" spans="1:14">
      <c r="A5782" s="334">
        <f>档案!A5781</f>
        <v>0</v>
      </c>
      <c r="B5782" s="334">
        <f ca="1" t="shared" si="915"/>
        <v>1</v>
      </c>
      <c r="D5782" s="334">
        <f ca="1" t="shared" si="923"/>
        <v>31</v>
      </c>
      <c r="E5782" s="327">
        <f ca="1" t="shared" si="924"/>
        <v>586</v>
      </c>
      <c r="F5782" s="327" t="str">
        <f ca="1">VLOOKUP(D5782,档案!A:C,3,FALSE)</f>
        <v>湖北开明</v>
      </c>
      <c r="G5782" s="338" t="str">
        <f ca="1">VLOOKUP(D5782,档案!A:B,2,FALSE)</f>
        <v>中国银行鄂州分行0592794</v>
      </c>
      <c r="H5782" s="328">
        <f ca="1" t="shared" si="916"/>
        <v>45863</v>
      </c>
      <c r="I5782" s="344" t="str">
        <f ca="1" t="shared" si="917"/>
        <v>生产部李权智报销7.19号赣锋锂业500吨液压顶9天租金2700元（300元/天），运费300元（来回运费）--个人</v>
      </c>
      <c r="J5782" s="344" t="str">
        <f ca="1" t="shared" si="918"/>
        <v>项目成本</v>
      </c>
      <c r="K5782" s="345">
        <f ca="1" t="shared" si="919"/>
        <v>0</v>
      </c>
      <c r="L5782" s="345">
        <f ca="1" t="shared" si="920"/>
        <v>3000</v>
      </c>
      <c r="M5782" s="345">
        <f ca="1" t="shared" si="921"/>
        <v>59477.0999999997</v>
      </c>
      <c r="N5782" s="345">
        <f ca="1" t="shared" si="922"/>
        <v>0</v>
      </c>
    </row>
    <row r="5783" ht="14.25" hidden="1" spans="1:14">
      <c r="A5783" s="334">
        <f>档案!A5782</f>
        <v>0</v>
      </c>
      <c r="B5783" s="334">
        <f ca="1" t="shared" si="915"/>
        <v>1</v>
      </c>
      <c r="D5783" s="334">
        <f ca="1" t="shared" si="923"/>
        <v>31</v>
      </c>
      <c r="E5783" s="327">
        <f ca="1" t="shared" si="924"/>
        <v>587</v>
      </c>
      <c r="F5783" s="327" t="str">
        <f ca="1">VLOOKUP(D5783,档案!A:C,3,FALSE)</f>
        <v>湖北开明</v>
      </c>
      <c r="G5783" s="338" t="str">
        <f ca="1">VLOOKUP(D5783,档案!A:B,2,FALSE)</f>
        <v>中国银行鄂州分行0592794</v>
      </c>
      <c r="H5783" s="328">
        <f ca="1" t="shared" si="916"/>
        <v>45863</v>
      </c>
      <c r="I5783" s="344" t="str">
        <f ca="1" t="shared" si="917"/>
        <v>生产部李权智报销内蒙古宜化15台手推车，共19件货，大林总采购，物流费到付285元。--个人</v>
      </c>
      <c r="J5783" s="344" t="str">
        <f ca="1" t="shared" si="918"/>
        <v>项目成本</v>
      </c>
      <c r="K5783" s="345">
        <f ca="1" t="shared" si="919"/>
        <v>0</v>
      </c>
      <c r="L5783" s="345">
        <f ca="1" t="shared" si="920"/>
        <v>285</v>
      </c>
      <c r="M5783" s="345">
        <f ca="1" t="shared" si="921"/>
        <v>59192.0999999997</v>
      </c>
      <c r="N5783" s="345">
        <f ca="1" t="shared" si="922"/>
        <v>0</v>
      </c>
    </row>
    <row r="5784" ht="14.25" hidden="1" spans="1:14">
      <c r="A5784" s="334">
        <f>档案!A5783</f>
        <v>0</v>
      </c>
      <c r="B5784" s="334">
        <f ca="1" t="shared" si="915"/>
        <v>1</v>
      </c>
      <c r="D5784" s="334">
        <f ca="1" t="shared" si="923"/>
        <v>31</v>
      </c>
      <c r="E5784" s="327">
        <f ca="1" t="shared" si="924"/>
        <v>588</v>
      </c>
      <c r="F5784" s="327" t="str">
        <f ca="1">VLOOKUP(D5784,档案!A:C,3,FALSE)</f>
        <v>湖北开明</v>
      </c>
      <c r="G5784" s="338" t="str">
        <f ca="1">VLOOKUP(D5784,档案!A:B,2,FALSE)</f>
        <v>中国银行鄂州分行0592794</v>
      </c>
      <c r="H5784" s="328">
        <f ca="1" t="shared" si="916"/>
        <v>45863</v>
      </c>
      <c r="I5784" s="344" t="str">
        <f ca="1" t="shared" si="917"/>
        <v>生产部李权智报销200双手套采购费--个人</v>
      </c>
      <c r="J5784" s="344" t="str">
        <f ca="1" t="shared" si="918"/>
        <v>项目成本</v>
      </c>
      <c r="K5784" s="345">
        <f ca="1" t="shared" si="919"/>
        <v>0</v>
      </c>
      <c r="L5784" s="345">
        <f ca="1" t="shared" si="920"/>
        <v>380</v>
      </c>
      <c r="M5784" s="345">
        <f ca="1" t="shared" si="921"/>
        <v>58812.0999999997</v>
      </c>
      <c r="N5784" s="345">
        <f ca="1" t="shared" si="922"/>
        <v>0</v>
      </c>
    </row>
    <row r="5785" ht="14.25" hidden="1" spans="1:14">
      <c r="A5785" s="334">
        <f>档案!A5784</f>
        <v>0</v>
      </c>
      <c r="B5785" s="334">
        <f ca="1" t="shared" si="915"/>
        <v>1</v>
      </c>
      <c r="D5785" s="334">
        <f ca="1" t="shared" si="923"/>
        <v>31</v>
      </c>
      <c r="E5785" s="327">
        <f ca="1" t="shared" si="924"/>
        <v>589</v>
      </c>
      <c r="F5785" s="327" t="str">
        <f ca="1">VLOOKUP(D5785,档案!A:C,3,FALSE)</f>
        <v>湖北开明</v>
      </c>
      <c r="G5785" s="338" t="str">
        <f ca="1">VLOOKUP(D5785,档案!A:B,2,FALSE)</f>
        <v>中国银行鄂州分行0592794</v>
      </c>
      <c r="H5785" s="328">
        <f ca="1" t="shared" si="916"/>
        <v>45863</v>
      </c>
      <c r="I5785" s="344" t="str">
        <f ca="1" t="shared" si="917"/>
        <v>财务部汪余欢报销6.26卷扬机供应商叫货拉拉从西宁送货至青海发投物流费--个人</v>
      </c>
      <c r="J5785" s="344" t="str">
        <f ca="1" t="shared" si="918"/>
        <v>项目成本</v>
      </c>
      <c r="K5785" s="345">
        <f ca="1" t="shared" si="919"/>
        <v>0</v>
      </c>
      <c r="L5785" s="345">
        <f ca="1" t="shared" si="920"/>
        <v>979.88</v>
      </c>
      <c r="M5785" s="345">
        <f ca="1" t="shared" si="921"/>
        <v>57832.2199999997</v>
      </c>
      <c r="N5785" s="345">
        <f ca="1" t="shared" si="922"/>
        <v>0</v>
      </c>
    </row>
    <row r="5786" ht="14.25" hidden="1" spans="1:14">
      <c r="A5786" s="334">
        <f>档案!A5785</f>
        <v>0</v>
      </c>
      <c r="B5786" s="334">
        <f ca="1" t="shared" si="915"/>
        <v>1</v>
      </c>
      <c r="D5786" s="334">
        <f ca="1" t="shared" si="923"/>
        <v>31</v>
      </c>
      <c r="E5786" s="327">
        <f ca="1" t="shared" si="924"/>
        <v>590</v>
      </c>
      <c r="F5786" s="327" t="str">
        <f ca="1">VLOOKUP(D5786,档案!A:C,3,FALSE)</f>
        <v>湖北开明</v>
      </c>
      <c r="G5786" s="338" t="str">
        <f ca="1">VLOOKUP(D5786,档案!A:B,2,FALSE)</f>
        <v>中国银行鄂州分行0592794</v>
      </c>
      <c r="H5786" s="328">
        <f ca="1" t="shared" si="916"/>
        <v>45863</v>
      </c>
      <c r="I5786" s="344" t="str">
        <f ca="1" t="shared" si="917"/>
        <v>生产部房延云报销7.7-7.21宾馆到福建鼎信实业租电动车交通费--个人</v>
      </c>
      <c r="J5786" s="344" t="str">
        <f ca="1" t="shared" si="918"/>
        <v>项目成本</v>
      </c>
      <c r="K5786" s="345">
        <f ca="1" t="shared" si="919"/>
        <v>0</v>
      </c>
      <c r="L5786" s="345">
        <f ca="1" t="shared" si="920"/>
        <v>165</v>
      </c>
      <c r="M5786" s="345">
        <f ca="1" t="shared" si="921"/>
        <v>57667.2199999997</v>
      </c>
      <c r="N5786" s="345">
        <f ca="1" t="shared" si="922"/>
        <v>0</v>
      </c>
    </row>
    <row r="5787" ht="14.25" hidden="1" spans="1:14">
      <c r="A5787" s="334">
        <f>档案!A5786</f>
        <v>0</v>
      </c>
      <c r="B5787" s="334">
        <f ca="1" t="shared" si="915"/>
        <v>1</v>
      </c>
      <c r="D5787" s="334">
        <f ca="1" t="shared" si="923"/>
        <v>31</v>
      </c>
      <c r="E5787" s="327">
        <f ca="1" t="shared" si="924"/>
        <v>591</v>
      </c>
      <c r="F5787" s="327" t="str">
        <f ca="1">VLOOKUP(D5787,档案!A:C,3,FALSE)</f>
        <v>湖北开明</v>
      </c>
      <c r="G5787" s="338" t="str">
        <f ca="1">VLOOKUP(D5787,档案!A:B,2,FALSE)</f>
        <v>中国银行鄂州分行0592794</v>
      </c>
      <c r="H5787" s="328">
        <f ca="1" t="shared" si="916"/>
        <v>45863</v>
      </c>
      <c r="I5787" s="344" t="str">
        <f ca="1" t="shared" si="917"/>
        <v>手续费</v>
      </c>
      <c r="J5787" s="344" t="str">
        <f ca="1" t="shared" si="918"/>
        <v>项目成本</v>
      </c>
      <c r="K5787" s="345">
        <f ca="1" t="shared" si="919"/>
        <v>0</v>
      </c>
      <c r="L5787" s="345">
        <f ca="1" t="shared" si="920"/>
        <v>63</v>
      </c>
      <c r="M5787" s="345">
        <f ca="1" t="shared" si="921"/>
        <v>57604.2199999997</v>
      </c>
      <c r="N5787" s="345">
        <f ca="1" t="shared" si="922"/>
        <v>0</v>
      </c>
    </row>
    <row r="5788" ht="14.25" hidden="1" spans="1:14">
      <c r="A5788" s="334">
        <f>档案!A5787</f>
        <v>0</v>
      </c>
      <c r="B5788" s="334">
        <f ca="1" t="shared" si="915"/>
        <v>1</v>
      </c>
      <c r="D5788" s="334">
        <f ca="1" t="shared" si="923"/>
        <v>31</v>
      </c>
      <c r="E5788" s="327">
        <f ca="1" t="shared" si="924"/>
        <v>592</v>
      </c>
      <c r="F5788" s="327" t="str">
        <f ca="1">VLOOKUP(D5788,档案!A:C,3,FALSE)</f>
        <v>湖北开明</v>
      </c>
      <c r="G5788" s="338" t="str">
        <f ca="1">VLOOKUP(D5788,档案!A:B,2,FALSE)</f>
        <v>中国银行鄂州分行0592794</v>
      </c>
      <c r="H5788" s="328">
        <f ca="1" t="shared" si="916"/>
        <v>45866</v>
      </c>
      <c r="I5788" s="344" t="str">
        <f ca="1" t="shared" si="917"/>
        <v>生产部李权智用款成渝钒钛工具回厂物流付鄂州方刚物流有限公司--公司</v>
      </c>
      <c r="J5788" s="344" t="str">
        <f ca="1" t="shared" si="918"/>
        <v>项目成本</v>
      </c>
      <c r="K5788" s="345">
        <f ca="1" t="shared" si="919"/>
        <v>0</v>
      </c>
      <c r="L5788" s="345">
        <f ca="1" t="shared" si="920"/>
        <v>1981</v>
      </c>
      <c r="M5788" s="345">
        <f ca="1" t="shared" si="921"/>
        <v>55623.2199999997</v>
      </c>
      <c r="N5788" s="345">
        <f ca="1" t="shared" si="922"/>
        <v>0</v>
      </c>
    </row>
    <row r="5789" ht="14.25" hidden="1" spans="1:14">
      <c r="A5789" s="334">
        <f>档案!A5788</f>
        <v>0</v>
      </c>
      <c r="B5789" s="334">
        <f ca="1" t="shared" si="915"/>
        <v>1</v>
      </c>
      <c r="D5789" s="334">
        <f ca="1" t="shared" si="923"/>
        <v>31</v>
      </c>
      <c r="E5789" s="327">
        <f ca="1" t="shared" si="924"/>
        <v>593</v>
      </c>
      <c r="F5789" s="327" t="str">
        <f ca="1">VLOOKUP(D5789,档案!A:C,3,FALSE)</f>
        <v>湖北开明</v>
      </c>
      <c r="G5789" s="338" t="str">
        <f ca="1">VLOOKUP(D5789,档案!A:B,2,FALSE)</f>
        <v>中国银行鄂州分行0592794</v>
      </c>
      <c r="H5789" s="328">
        <f ca="1" t="shared" si="916"/>
        <v>45866</v>
      </c>
      <c r="I5789" s="344" t="str">
        <f ca="1" t="shared" si="917"/>
        <v>生产部闵洋报销内蒙古宜化5.8-7.26现场租赁车辆费用（总金额6500，冲借支5000，实付1500）--个人</v>
      </c>
      <c r="J5789" s="344" t="str">
        <f ca="1" t="shared" si="918"/>
        <v>项目成本</v>
      </c>
      <c r="K5789" s="345">
        <f ca="1" t="shared" si="919"/>
        <v>0</v>
      </c>
      <c r="L5789" s="345">
        <f ca="1" t="shared" si="920"/>
        <v>1500</v>
      </c>
      <c r="M5789" s="345">
        <f ca="1" t="shared" si="921"/>
        <v>54123.2199999997</v>
      </c>
      <c r="N5789" s="345">
        <f ca="1" t="shared" si="922"/>
        <v>0</v>
      </c>
    </row>
    <row r="5790" ht="14.25" hidden="1" spans="1:14">
      <c r="A5790" s="334">
        <f>档案!A5789</f>
        <v>0</v>
      </c>
      <c r="B5790" s="334">
        <f ca="1" t="shared" si="915"/>
        <v>1</v>
      </c>
      <c r="D5790" s="334">
        <f ca="1" t="shared" si="923"/>
        <v>31</v>
      </c>
      <c r="E5790" s="327">
        <f ca="1" t="shared" si="924"/>
        <v>594</v>
      </c>
      <c r="F5790" s="327" t="str">
        <f ca="1">VLOOKUP(D5790,档案!A:C,3,FALSE)</f>
        <v>湖北开明</v>
      </c>
      <c r="G5790" s="338" t="str">
        <f ca="1">VLOOKUP(D5790,档案!A:B,2,FALSE)</f>
        <v>中国银行鄂州分行0592794</v>
      </c>
      <c r="H5790" s="328">
        <f ca="1" t="shared" si="916"/>
        <v>45866</v>
      </c>
      <c r="I5790" s="344" t="str">
        <f ca="1" t="shared" si="917"/>
        <v>生产部张月用款中盐内蒙古外协架子工付朱红宁--个人</v>
      </c>
      <c r="J5790" s="344" t="str">
        <f ca="1" t="shared" si="918"/>
        <v>项目成本</v>
      </c>
      <c r="K5790" s="345">
        <f ca="1" t="shared" si="919"/>
        <v>0</v>
      </c>
      <c r="L5790" s="345">
        <f ca="1" t="shared" si="920"/>
        <v>1162.5</v>
      </c>
      <c r="M5790" s="345">
        <f ca="1" t="shared" si="921"/>
        <v>52960.7199999997</v>
      </c>
      <c r="N5790" s="345">
        <f ca="1" t="shared" si="922"/>
        <v>0</v>
      </c>
    </row>
    <row r="5791" ht="14.25" hidden="1" spans="1:14">
      <c r="A5791" s="334">
        <f>档案!A5790</f>
        <v>0</v>
      </c>
      <c r="B5791" s="334">
        <f ca="1" t="shared" si="915"/>
        <v>1</v>
      </c>
      <c r="D5791" s="334">
        <f ca="1" t="shared" si="923"/>
        <v>31</v>
      </c>
      <c r="E5791" s="327">
        <f ca="1" t="shared" si="924"/>
        <v>595</v>
      </c>
      <c r="F5791" s="327" t="str">
        <f ca="1">VLOOKUP(D5791,档案!A:C,3,FALSE)</f>
        <v>湖北开明</v>
      </c>
      <c r="G5791" s="338" t="str">
        <f ca="1">VLOOKUP(D5791,档案!A:B,2,FALSE)</f>
        <v>中国银行鄂州分行0592794</v>
      </c>
      <c r="H5791" s="328">
        <f ca="1" t="shared" si="916"/>
        <v>45866</v>
      </c>
      <c r="I5791" s="344" t="str">
        <f ca="1" t="shared" si="917"/>
        <v>生产部李权智用款江西玉山万年青外协工人工资及交通费付陈保胜--个人</v>
      </c>
      <c r="J5791" s="344" t="str">
        <f ca="1" t="shared" si="918"/>
        <v>项目成本</v>
      </c>
      <c r="K5791" s="345">
        <f ca="1" t="shared" si="919"/>
        <v>0</v>
      </c>
      <c r="L5791" s="345">
        <f ca="1" t="shared" si="920"/>
        <v>36974</v>
      </c>
      <c r="M5791" s="345">
        <f ca="1" t="shared" si="921"/>
        <v>15986.7199999997</v>
      </c>
      <c r="N5791" s="345">
        <f ca="1" t="shared" si="922"/>
        <v>0</v>
      </c>
    </row>
    <row r="5792" ht="14.25" hidden="1" spans="1:14">
      <c r="A5792" s="334">
        <f>档案!A5791</f>
        <v>0</v>
      </c>
      <c r="B5792" s="334">
        <f ca="1" t="shared" si="915"/>
        <v>1</v>
      </c>
      <c r="D5792" s="334">
        <f ca="1" t="shared" si="923"/>
        <v>31</v>
      </c>
      <c r="E5792" s="327">
        <f ca="1" t="shared" si="924"/>
        <v>596</v>
      </c>
      <c r="F5792" s="327" t="str">
        <f ca="1">VLOOKUP(D5792,档案!A:C,3,FALSE)</f>
        <v>湖北开明</v>
      </c>
      <c r="G5792" s="338" t="str">
        <f ca="1">VLOOKUP(D5792,档案!A:B,2,FALSE)</f>
        <v>中国银行鄂州分行0592794</v>
      </c>
      <c r="H5792" s="328">
        <f ca="1" t="shared" si="916"/>
        <v>45866</v>
      </c>
      <c r="I5792" s="344" t="str">
        <f ca="1" t="shared" si="917"/>
        <v>生产部林柱生报销江西玉山万年青外协人员工资赵洪工资--个人</v>
      </c>
      <c r="J5792" s="344" t="str">
        <f ca="1" t="shared" si="918"/>
        <v>项目成本</v>
      </c>
      <c r="K5792" s="345">
        <f ca="1" t="shared" si="919"/>
        <v>0</v>
      </c>
      <c r="L5792" s="345">
        <f ca="1" t="shared" si="920"/>
        <v>6000</v>
      </c>
      <c r="M5792" s="345">
        <f ca="1" t="shared" si="921"/>
        <v>9986.7199999997</v>
      </c>
      <c r="N5792" s="345">
        <f ca="1" t="shared" si="922"/>
        <v>0</v>
      </c>
    </row>
    <row r="5793" ht="14.25" hidden="1" spans="1:14">
      <c r="A5793" s="334">
        <f>档案!A5792</f>
        <v>0</v>
      </c>
      <c r="B5793" s="334">
        <f ca="1" t="shared" si="915"/>
        <v>1</v>
      </c>
      <c r="D5793" s="334">
        <f ca="1" t="shared" si="923"/>
        <v>31</v>
      </c>
      <c r="E5793" s="327">
        <f ca="1" t="shared" si="924"/>
        <v>597</v>
      </c>
      <c r="F5793" s="327" t="str">
        <f ca="1">VLOOKUP(D5793,档案!A:C,3,FALSE)</f>
        <v>湖北开明</v>
      </c>
      <c r="G5793" s="338" t="str">
        <f ca="1">VLOOKUP(D5793,档案!A:B,2,FALSE)</f>
        <v>中国银行鄂州分行0592794</v>
      </c>
      <c r="H5793" s="328">
        <f ca="1" t="shared" si="916"/>
        <v>45866</v>
      </c>
      <c r="I5793" s="344" t="str">
        <f ca="1" t="shared" si="917"/>
        <v>生产部李权智用款东方希望外协工资及生活费付雍佳强--个人</v>
      </c>
      <c r="J5793" s="344" t="str">
        <f ca="1" t="shared" si="918"/>
        <v>项目成本</v>
      </c>
      <c r="K5793" s="345">
        <f ca="1" t="shared" si="919"/>
        <v>0</v>
      </c>
      <c r="L5793" s="345">
        <f ca="1" t="shared" si="920"/>
        <v>5565</v>
      </c>
      <c r="M5793" s="345">
        <f ca="1" t="shared" si="921"/>
        <v>4421.7199999997</v>
      </c>
      <c r="N5793" s="345">
        <f ca="1" t="shared" si="922"/>
        <v>0</v>
      </c>
    </row>
    <row r="5794" ht="14.25" hidden="1" spans="1:14">
      <c r="A5794" s="334">
        <f>档案!A5793</f>
        <v>0</v>
      </c>
      <c r="B5794" s="334">
        <f ca="1" t="shared" si="915"/>
        <v>1</v>
      </c>
      <c r="D5794" s="334">
        <f ca="1" t="shared" si="923"/>
        <v>31</v>
      </c>
      <c r="E5794" s="327">
        <f ca="1" t="shared" si="924"/>
        <v>598</v>
      </c>
      <c r="F5794" s="327" t="str">
        <f ca="1">VLOOKUP(D5794,档案!A:C,3,FALSE)</f>
        <v>湖北开明</v>
      </c>
      <c r="G5794" s="338" t="str">
        <f ca="1">VLOOKUP(D5794,档案!A:B,2,FALSE)</f>
        <v>中国银行鄂州分行0592794</v>
      </c>
      <c r="H5794" s="328">
        <f ca="1" t="shared" si="916"/>
        <v>45866</v>
      </c>
      <c r="I5794" s="344" t="str">
        <f ca="1" t="shared" si="917"/>
        <v>手续费</v>
      </c>
      <c r="J5794" s="344" t="str">
        <f ca="1" t="shared" si="918"/>
        <v>项目成本</v>
      </c>
      <c r="K5794" s="345">
        <f ca="1" t="shared" si="919"/>
        <v>0</v>
      </c>
      <c r="L5794" s="345">
        <f ca="1" t="shared" si="920"/>
        <v>24.3</v>
      </c>
      <c r="M5794" s="345">
        <f ca="1" t="shared" si="921"/>
        <v>4397.4199999997</v>
      </c>
      <c r="N5794" s="345">
        <f ca="1" t="shared" si="922"/>
        <v>0</v>
      </c>
    </row>
    <row r="5795" ht="14.25" hidden="1" spans="1:14">
      <c r="A5795" s="334">
        <f>档案!A5794</f>
        <v>0</v>
      </c>
      <c r="B5795" s="334">
        <f ca="1" t="shared" si="915"/>
        <v>1</v>
      </c>
      <c r="D5795" s="334">
        <f ca="1" t="shared" si="923"/>
        <v>31</v>
      </c>
      <c r="E5795" s="327">
        <f ca="1" t="shared" si="924"/>
        <v>599</v>
      </c>
      <c r="F5795" s="327" t="str">
        <f ca="1">VLOOKUP(D5795,档案!A:C,3,FALSE)</f>
        <v>湖北开明</v>
      </c>
      <c r="G5795" s="338" t="str">
        <f ca="1">VLOOKUP(D5795,档案!A:B,2,FALSE)</f>
        <v>中国银行鄂州分行0592794</v>
      </c>
      <c r="H5795" s="328">
        <f ca="1" t="shared" si="916"/>
        <v>45867</v>
      </c>
      <c r="I5795" s="344" t="str">
        <f ca="1" t="shared" si="917"/>
        <v>生产部何俊杰报销中盐建材工装钢材采费3300元，物流费500元付何俊杰</v>
      </c>
      <c r="J5795" s="344" t="str">
        <f ca="1" t="shared" si="918"/>
        <v>项目成本</v>
      </c>
      <c r="K5795" s="345">
        <f ca="1" t="shared" si="919"/>
        <v>0</v>
      </c>
      <c r="L5795" s="345">
        <f ca="1" t="shared" si="920"/>
        <v>3800</v>
      </c>
      <c r="M5795" s="345">
        <f ca="1" t="shared" si="921"/>
        <v>597.419999999703</v>
      </c>
      <c r="N5795" s="345">
        <f ca="1" t="shared" si="922"/>
        <v>0</v>
      </c>
    </row>
    <row r="5796" ht="14.25" hidden="1" spans="1:14">
      <c r="A5796" s="334">
        <f>档案!A5795</f>
        <v>0</v>
      </c>
      <c r="B5796" s="334">
        <f ca="1" t="shared" si="915"/>
        <v>1</v>
      </c>
      <c r="D5796" s="334">
        <f ca="1" t="shared" si="923"/>
        <v>31</v>
      </c>
      <c r="E5796" s="327">
        <f ca="1" t="shared" si="924"/>
        <v>600</v>
      </c>
      <c r="F5796" s="327" t="str">
        <f ca="1">VLOOKUP(D5796,档案!A:C,3,FALSE)</f>
        <v>湖北开明</v>
      </c>
      <c r="G5796" s="338" t="str">
        <f ca="1">VLOOKUP(D5796,档案!A:B,2,FALSE)</f>
        <v>中国银行鄂州分行0592794</v>
      </c>
      <c r="H5796" s="328">
        <f ca="1" t="shared" si="916"/>
        <v>45867</v>
      </c>
      <c r="I5796" s="344" t="str">
        <f ca="1" t="shared" si="917"/>
        <v>手续费</v>
      </c>
      <c r="J5796" s="344" t="str">
        <f ca="1" t="shared" si="918"/>
        <v>项目成本</v>
      </c>
      <c r="K5796" s="345">
        <f ca="1" t="shared" si="919"/>
        <v>0</v>
      </c>
      <c r="L5796" s="345">
        <f ca="1" t="shared" si="920"/>
        <v>4.5</v>
      </c>
      <c r="M5796" s="345">
        <f ca="1" t="shared" si="921"/>
        <v>592.919999999703</v>
      </c>
      <c r="N5796" s="345">
        <f ca="1" t="shared" si="922"/>
        <v>0</v>
      </c>
    </row>
    <row r="5797" ht="14.25" hidden="1" spans="1:14">
      <c r="A5797" s="334">
        <f>档案!A5796</f>
        <v>0</v>
      </c>
      <c r="B5797" s="334">
        <f ca="1" t="shared" si="915"/>
        <v>1</v>
      </c>
      <c r="D5797" s="334">
        <f ca="1" t="shared" si="923"/>
        <v>31</v>
      </c>
      <c r="E5797" s="327">
        <f ca="1" t="shared" si="924"/>
        <v>601</v>
      </c>
      <c r="F5797" s="327" t="str">
        <f ca="1">VLOOKUP(D5797,档案!A:C,3,FALSE)</f>
        <v>湖北开明</v>
      </c>
      <c r="G5797" s="338" t="str">
        <f ca="1">VLOOKUP(D5797,档案!A:B,2,FALSE)</f>
        <v>中国银行鄂州分行0592794</v>
      </c>
      <c r="H5797" s="328">
        <f ca="1" t="shared" si="916"/>
        <v>45869</v>
      </c>
      <c r="I5797" s="344" t="str">
        <f ca="1" t="shared" si="917"/>
        <v>收到武汉农商行转款</v>
      </c>
      <c r="J5797" s="344" t="str">
        <f ca="1" t="shared" si="918"/>
        <v>他行转入或存现</v>
      </c>
      <c r="K5797" s="345">
        <f ca="1" t="shared" si="919"/>
        <v>200000</v>
      </c>
      <c r="L5797" s="345">
        <f ca="1" t="shared" si="920"/>
        <v>0</v>
      </c>
      <c r="M5797" s="345">
        <f ca="1" t="shared" si="921"/>
        <v>200592.92</v>
      </c>
      <c r="N5797" s="345">
        <f ca="1" t="shared" si="922"/>
        <v>0</v>
      </c>
    </row>
    <row r="5798" ht="14.25" hidden="1" spans="1:14">
      <c r="A5798" s="334">
        <f>档案!A5797</f>
        <v>0</v>
      </c>
      <c r="B5798" s="334">
        <f ca="1" t="shared" si="915"/>
        <v>1</v>
      </c>
      <c r="D5798" s="334">
        <f ca="1" t="shared" si="923"/>
        <v>31</v>
      </c>
      <c r="E5798" s="327">
        <f ca="1" t="shared" si="924"/>
        <v>602</v>
      </c>
      <c r="F5798" s="327" t="str">
        <f ca="1">VLOOKUP(D5798,档案!A:C,3,FALSE)</f>
        <v>湖北开明</v>
      </c>
      <c r="G5798" s="338" t="str">
        <f ca="1">VLOOKUP(D5798,档案!A:B,2,FALSE)</f>
        <v>中国银行鄂州分行0592794</v>
      </c>
      <c r="H5798" s="328">
        <f ca="1" t="shared" si="916"/>
        <v>45870</v>
      </c>
      <c r="I5798" s="344" t="str">
        <f ca="1" t="shared" si="917"/>
        <v>生产部林家祥报销7.19玉山万年青交通费--个人</v>
      </c>
      <c r="J5798" s="344" t="str">
        <f ca="1" t="shared" si="918"/>
        <v>项目成本</v>
      </c>
      <c r="K5798" s="345">
        <f ca="1" t="shared" si="919"/>
        <v>0</v>
      </c>
      <c r="L5798" s="345">
        <f ca="1" t="shared" si="920"/>
        <v>239</v>
      </c>
      <c r="M5798" s="345">
        <f ca="1" t="shared" si="921"/>
        <v>200353.92</v>
      </c>
      <c r="N5798" s="345">
        <f ca="1" t="shared" si="922"/>
        <v>0</v>
      </c>
    </row>
    <row r="5799" ht="14.25" hidden="1" spans="1:14">
      <c r="A5799" s="334">
        <f>档案!A5798</f>
        <v>0</v>
      </c>
      <c r="B5799" s="334">
        <f ca="1" t="shared" si="915"/>
        <v>1</v>
      </c>
      <c r="D5799" s="334">
        <f ca="1" t="shared" si="923"/>
        <v>31</v>
      </c>
      <c r="E5799" s="327">
        <f ca="1" t="shared" si="924"/>
        <v>603</v>
      </c>
      <c r="F5799" s="327" t="str">
        <f ca="1">VLOOKUP(D5799,档案!A:C,3,FALSE)</f>
        <v>湖北开明</v>
      </c>
      <c r="G5799" s="338" t="str">
        <f ca="1">VLOOKUP(D5799,档案!A:B,2,FALSE)</f>
        <v>中国银行鄂州分行0592794</v>
      </c>
      <c r="H5799" s="328">
        <f ca="1" t="shared" si="916"/>
        <v>45870</v>
      </c>
      <c r="I5799" s="344" t="str">
        <f ca="1" t="shared" si="917"/>
        <v>生产部吴有良报销成渝钒钛采购铅丝压齿顶间隙--个人</v>
      </c>
      <c r="J5799" s="344" t="str">
        <f ca="1" t="shared" si="918"/>
        <v>项目成本</v>
      </c>
      <c r="K5799" s="345">
        <f ca="1" t="shared" si="919"/>
        <v>0</v>
      </c>
      <c r="L5799" s="345">
        <f ca="1" t="shared" si="920"/>
        <v>20</v>
      </c>
      <c r="M5799" s="345">
        <f ca="1" t="shared" si="921"/>
        <v>200333.92</v>
      </c>
      <c r="N5799" s="345">
        <f ca="1" t="shared" si="922"/>
        <v>0</v>
      </c>
    </row>
    <row r="5800" ht="14.25" hidden="1" spans="1:14">
      <c r="A5800" s="334">
        <f>档案!A5799</f>
        <v>0</v>
      </c>
      <c r="B5800" s="334">
        <f ca="1" t="shared" si="915"/>
        <v>1</v>
      </c>
      <c r="D5800" s="334">
        <f ca="1" t="shared" si="923"/>
        <v>31</v>
      </c>
      <c r="E5800" s="327">
        <f ca="1" t="shared" si="924"/>
        <v>604</v>
      </c>
      <c r="F5800" s="327" t="str">
        <f ca="1">VLOOKUP(D5800,档案!A:C,3,FALSE)</f>
        <v>湖北开明</v>
      </c>
      <c r="G5800" s="338" t="str">
        <f ca="1">VLOOKUP(D5800,档案!A:B,2,FALSE)</f>
        <v>中国银行鄂州分行0592794</v>
      </c>
      <c r="H5800" s="328">
        <f ca="1" t="shared" si="916"/>
        <v>45870</v>
      </c>
      <c r="I5800" s="344" t="str">
        <f ca="1" t="shared" si="917"/>
        <v>生产部项小生报销7.29曲阳金隅水泥厂回公司交通费--个人</v>
      </c>
      <c r="J5800" s="344" t="str">
        <f ca="1" t="shared" si="918"/>
        <v>项目成本</v>
      </c>
      <c r="K5800" s="345">
        <f ca="1" t="shared" si="919"/>
        <v>0</v>
      </c>
      <c r="L5800" s="345">
        <f ca="1" t="shared" si="920"/>
        <v>233</v>
      </c>
      <c r="M5800" s="345">
        <f ca="1" t="shared" si="921"/>
        <v>200100.92</v>
      </c>
      <c r="N5800" s="345">
        <f ca="1" t="shared" si="922"/>
        <v>0</v>
      </c>
    </row>
    <row r="5801" ht="14.25" hidden="1" spans="1:14">
      <c r="A5801" s="334">
        <f>档案!A5800</f>
        <v>0</v>
      </c>
      <c r="B5801" s="334">
        <f ca="1" t="shared" si="915"/>
        <v>1</v>
      </c>
      <c r="D5801" s="334">
        <f ca="1" t="shared" si="923"/>
        <v>31</v>
      </c>
      <c r="E5801" s="327">
        <f ca="1" t="shared" si="924"/>
        <v>605</v>
      </c>
      <c r="F5801" s="327" t="str">
        <f ca="1">VLOOKUP(D5801,档案!A:C,3,FALSE)</f>
        <v>湖北开明</v>
      </c>
      <c r="G5801" s="338" t="str">
        <f ca="1">VLOOKUP(D5801,档案!A:B,2,FALSE)</f>
        <v>中国银行鄂州分行0592794</v>
      </c>
      <c r="H5801" s="328">
        <f ca="1" t="shared" si="916"/>
        <v>45870</v>
      </c>
      <c r="I5801" s="344" t="str">
        <f ca="1" t="shared" si="917"/>
        <v>生产部闵洋报销内蒙古宜化租车蒙KQ685Q加油费用--个人</v>
      </c>
      <c r="J5801" s="344" t="str">
        <f ca="1" t="shared" si="918"/>
        <v>项目成本</v>
      </c>
      <c r="K5801" s="345">
        <f ca="1" t="shared" si="919"/>
        <v>0</v>
      </c>
      <c r="L5801" s="345">
        <f ca="1" t="shared" si="920"/>
        <v>2297.69</v>
      </c>
      <c r="M5801" s="345">
        <f ca="1" t="shared" si="921"/>
        <v>197803.23</v>
      </c>
      <c r="N5801" s="345">
        <f ca="1" t="shared" si="922"/>
        <v>0</v>
      </c>
    </row>
    <row r="5802" ht="14.25" hidden="1" spans="1:14">
      <c r="A5802" s="334">
        <f>档案!A5801</f>
        <v>0</v>
      </c>
      <c r="B5802" s="334">
        <f ca="1" t="shared" si="915"/>
        <v>1</v>
      </c>
      <c r="D5802" s="334">
        <f ca="1" t="shared" si="923"/>
        <v>31</v>
      </c>
      <c r="E5802" s="327">
        <f ca="1" t="shared" si="924"/>
        <v>606</v>
      </c>
      <c r="F5802" s="327" t="str">
        <f ca="1">VLOOKUP(D5802,档案!A:C,3,FALSE)</f>
        <v>湖北开明</v>
      </c>
      <c r="G5802" s="338" t="str">
        <f ca="1">VLOOKUP(D5802,档案!A:B,2,FALSE)</f>
        <v>中国银行鄂州分行0592794</v>
      </c>
      <c r="H5802" s="328">
        <f ca="1" t="shared" si="916"/>
        <v>45870</v>
      </c>
      <c r="I5802" s="344" t="str">
        <f ca="1" t="shared" si="917"/>
        <v>生产部吴有良报销成渝钒钛7.18-7.20交通费--个人</v>
      </c>
      <c r="J5802" s="344" t="str">
        <f ca="1" t="shared" si="918"/>
        <v>项目成本</v>
      </c>
      <c r="K5802" s="345">
        <f ca="1" t="shared" si="919"/>
        <v>0</v>
      </c>
      <c r="L5802" s="345">
        <f ca="1" t="shared" si="920"/>
        <v>851.8</v>
      </c>
      <c r="M5802" s="345">
        <f ca="1" t="shared" si="921"/>
        <v>196951.43</v>
      </c>
      <c r="N5802" s="345">
        <f ca="1" t="shared" si="922"/>
        <v>0</v>
      </c>
    </row>
    <row r="5803" ht="14.25" hidden="1" spans="1:14">
      <c r="A5803" s="334">
        <f>档案!A5802</f>
        <v>0</v>
      </c>
      <c r="B5803" s="334">
        <f ca="1" t="shared" si="915"/>
        <v>1</v>
      </c>
      <c r="D5803" s="334">
        <f ca="1" t="shared" si="923"/>
        <v>31</v>
      </c>
      <c r="E5803" s="327">
        <f ca="1" t="shared" si="924"/>
        <v>607</v>
      </c>
      <c r="F5803" s="327" t="str">
        <f ca="1">VLOOKUP(D5803,档案!A:C,3,FALSE)</f>
        <v>湖北开明</v>
      </c>
      <c r="G5803" s="338" t="str">
        <f ca="1">VLOOKUP(D5803,档案!A:B,2,FALSE)</f>
        <v>中国银行鄂州分行0592794</v>
      </c>
      <c r="H5803" s="328">
        <f ca="1" t="shared" si="916"/>
        <v>45870</v>
      </c>
      <c r="I5803" s="344" t="str">
        <f ca="1" t="shared" si="917"/>
        <v>生产部饶凯报销日照调外协钳工师傅，3人一起打滴滴去水泥厂交通费--个人</v>
      </c>
      <c r="J5803" s="344" t="str">
        <f ca="1" t="shared" si="918"/>
        <v>项目成本</v>
      </c>
      <c r="K5803" s="345">
        <f ca="1" t="shared" si="919"/>
        <v>0</v>
      </c>
      <c r="L5803" s="345">
        <f ca="1" t="shared" si="920"/>
        <v>233</v>
      </c>
      <c r="M5803" s="345">
        <f ca="1" t="shared" si="921"/>
        <v>196718.43</v>
      </c>
      <c r="N5803" s="345">
        <f ca="1" t="shared" si="922"/>
        <v>0</v>
      </c>
    </row>
    <row r="5804" ht="14.25" hidden="1" spans="1:14">
      <c r="A5804" s="334">
        <f>档案!A5803</f>
        <v>0</v>
      </c>
      <c r="B5804" s="334">
        <f ca="1" t="shared" si="915"/>
        <v>1</v>
      </c>
      <c r="D5804" s="334">
        <f ca="1" t="shared" si="923"/>
        <v>31</v>
      </c>
      <c r="E5804" s="327">
        <f ca="1" t="shared" si="924"/>
        <v>608</v>
      </c>
      <c r="F5804" s="327" t="str">
        <f ca="1">VLOOKUP(D5804,档案!A:C,3,FALSE)</f>
        <v>湖北开明</v>
      </c>
      <c r="G5804" s="338" t="str">
        <f ca="1">VLOOKUP(D5804,档案!A:B,2,FALSE)</f>
        <v>中国银行鄂州分行0592794</v>
      </c>
      <c r="H5804" s="328">
        <f ca="1" t="shared" si="916"/>
        <v>45870</v>
      </c>
      <c r="I5804" s="344" t="str">
        <f ca="1" t="shared" si="917"/>
        <v>生产部饶凯报销江西晶昊7.23交通费--个人</v>
      </c>
      <c r="J5804" s="344" t="str">
        <f ca="1" t="shared" si="918"/>
        <v>项目成本</v>
      </c>
      <c r="K5804" s="345">
        <f ca="1" t="shared" si="919"/>
        <v>0</v>
      </c>
      <c r="L5804" s="345">
        <f ca="1" t="shared" si="920"/>
        <v>48</v>
      </c>
      <c r="M5804" s="345">
        <f ca="1" t="shared" si="921"/>
        <v>196670.43</v>
      </c>
      <c r="N5804" s="345">
        <f ca="1" t="shared" si="922"/>
        <v>0</v>
      </c>
    </row>
    <row r="5805" ht="14.25" hidden="1" spans="1:14">
      <c r="A5805" s="334">
        <f>档案!A5804</f>
        <v>0</v>
      </c>
      <c r="B5805" s="334">
        <f ca="1" t="shared" si="915"/>
        <v>1</v>
      </c>
      <c r="D5805" s="334">
        <f ca="1" t="shared" si="923"/>
        <v>31</v>
      </c>
      <c r="E5805" s="327">
        <f ca="1" t="shared" si="924"/>
        <v>609</v>
      </c>
      <c r="F5805" s="327" t="str">
        <f ca="1">VLOOKUP(D5805,档案!A:C,3,FALSE)</f>
        <v>湖北开明</v>
      </c>
      <c r="G5805" s="338" t="str">
        <f ca="1">VLOOKUP(D5805,档案!A:B,2,FALSE)</f>
        <v>中国银行鄂州分行0592794</v>
      </c>
      <c r="H5805" s="328">
        <f ca="1" t="shared" si="916"/>
        <v>45870</v>
      </c>
      <c r="I5805" s="344" t="str">
        <f ca="1" t="shared" si="917"/>
        <v>生产部程时勇报销7.11福建鼎信回鄂州交通费--个人</v>
      </c>
      <c r="J5805" s="344" t="str">
        <f ca="1" t="shared" si="918"/>
        <v>项目成本</v>
      </c>
      <c r="K5805" s="345">
        <f ca="1" t="shared" si="919"/>
        <v>0</v>
      </c>
      <c r="L5805" s="345">
        <f ca="1" t="shared" si="920"/>
        <v>155</v>
      </c>
      <c r="M5805" s="345">
        <f ca="1" t="shared" si="921"/>
        <v>196515.43</v>
      </c>
      <c r="N5805" s="345">
        <f ca="1" t="shared" si="922"/>
        <v>0</v>
      </c>
    </row>
    <row r="5806" ht="14.25" hidden="1" spans="1:14">
      <c r="A5806" s="334">
        <f>档案!A5805</f>
        <v>0</v>
      </c>
      <c r="B5806" s="334">
        <f ca="1" t="shared" si="915"/>
        <v>1</v>
      </c>
      <c r="D5806" s="334">
        <f ca="1" t="shared" si="923"/>
        <v>31</v>
      </c>
      <c r="E5806" s="327">
        <f ca="1" t="shared" si="924"/>
        <v>610</v>
      </c>
      <c r="F5806" s="327" t="str">
        <f ca="1">VLOOKUP(D5806,档案!A:C,3,FALSE)</f>
        <v>湖北开明</v>
      </c>
      <c r="G5806" s="338" t="str">
        <f ca="1">VLOOKUP(D5806,档案!A:B,2,FALSE)</f>
        <v>中国银行鄂州分行0592794</v>
      </c>
      <c r="H5806" s="328">
        <f ca="1" t="shared" si="916"/>
        <v>45870</v>
      </c>
      <c r="I5806" s="344" t="str">
        <f ca="1" t="shared" si="917"/>
        <v>生产部郭建霞用款工厂2025.5月食堂采购费付周稳--个人</v>
      </c>
      <c r="J5806" s="344" t="str">
        <f ca="1" t="shared" si="918"/>
        <v>项目成本</v>
      </c>
      <c r="K5806" s="345">
        <f ca="1" t="shared" si="919"/>
        <v>0</v>
      </c>
      <c r="L5806" s="345">
        <f ca="1" t="shared" si="920"/>
        <v>2370.6</v>
      </c>
      <c r="M5806" s="345">
        <f ca="1" t="shared" si="921"/>
        <v>194144.83</v>
      </c>
      <c r="N5806" s="345">
        <f ca="1" t="shared" si="922"/>
        <v>0</v>
      </c>
    </row>
    <row r="5807" ht="14.25" hidden="1" spans="1:14">
      <c r="A5807" s="334">
        <f>档案!A5806</f>
        <v>0</v>
      </c>
      <c r="B5807" s="334">
        <f ca="1" t="shared" si="915"/>
        <v>1</v>
      </c>
      <c r="D5807" s="334">
        <f ca="1" t="shared" si="923"/>
        <v>31</v>
      </c>
      <c r="E5807" s="327">
        <f ca="1" t="shared" si="924"/>
        <v>611</v>
      </c>
      <c r="F5807" s="327" t="str">
        <f ca="1">VLOOKUP(D5807,档案!A:C,3,FALSE)</f>
        <v>湖北开明</v>
      </c>
      <c r="G5807" s="338" t="str">
        <f ca="1">VLOOKUP(D5807,档案!A:B,2,FALSE)</f>
        <v>中国银行鄂州分行0592794</v>
      </c>
      <c r="H5807" s="328">
        <f ca="1" t="shared" si="916"/>
        <v>45870</v>
      </c>
      <c r="I5807" s="344" t="str">
        <f ca="1" t="shared" si="917"/>
        <v>生产部李权智报销中盐内蒙古挂瓦，轴修复购买砂带和油石--个人</v>
      </c>
      <c r="J5807" s="344" t="str">
        <f ca="1" t="shared" si="918"/>
        <v>项目成本</v>
      </c>
      <c r="K5807" s="345">
        <f ca="1" t="shared" si="919"/>
        <v>0</v>
      </c>
      <c r="L5807" s="345">
        <f ca="1" t="shared" si="920"/>
        <v>197.29</v>
      </c>
      <c r="M5807" s="345">
        <f ca="1" t="shared" si="921"/>
        <v>193947.54</v>
      </c>
      <c r="N5807" s="345">
        <f ca="1" t="shared" si="922"/>
        <v>0</v>
      </c>
    </row>
    <row r="5808" ht="14.25" hidden="1" spans="1:14">
      <c r="A5808" s="334">
        <f>档案!A5807</f>
        <v>0</v>
      </c>
      <c r="B5808" s="334">
        <f ca="1" t="shared" si="915"/>
        <v>1</v>
      </c>
      <c r="D5808" s="334">
        <f ca="1" t="shared" si="923"/>
        <v>31</v>
      </c>
      <c r="E5808" s="327">
        <f ca="1" t="shared" si="924"/>
        <v>612</v>
      </c>
      <c r="F5808" s="327" t="str">
        <f ca="1">VLOOKUP(D5808,档案!A:C,3,FALSE)</f>
        <v>湖北开明</v>
      </c>
      <c r="G5808" s="338" t="str">
        <f ca="1">VLOOKUP(D5808,档案!A:B,2,FALSE)</f>
        <v>中国银行鄂州分行0592794</v>
      </c>
      <c r="H5808" s="328">
        <f ca="1" t="shared" si="916"/>
        <v>45870</v>
      </c>
      <c r="I5808" s="344" t="str">
        <f ca="1" t="shared" si="917"/>
        <v>生产部李权智报销莱芜钢铁2件托轮安装，密封盘根购买--个人</v>
      </c>
      <c r="J5808" s="344" t="str">
        <f ca="1" t="shared" si="918"/>
        <v>项目成本</v>
      </c>
      <c r="K5808" s="345">
        <f ca="1" t="shared" si="919"/>
        <v>0</v>
      </c>
      <c r="L5808" s="345">
        <f ca="1" t="shared" si="920"/>
        <v>360</v>
      </c>
      <c r="M5808" s="345">
        <f ca="1" t="shared" si="921"/>
        <v>193587.54</v>
      </c>
      <c r="N5808" s="345">
        <f ca="1" t="shared" si="922"/>
        <v>0</v>
      </c>
    </row>
    <row r="5809" ht="14.25" hidden="1" spans="1:14">
      <c r="A5809" s="334">
        <f>档案!A5808</f>
        <v>0</v>
      </c>
      <c r="B5809" s="334">
        <f ca="1" t="shared" si="915"/>
        <v>1</v>
      </c>
      <c r="D5809" s="334">
        <f ca="1" t="shared" si="923"/>
        <v>31</v>
      </c>
      <c r="E5809" s="327">
        <f ca="1" t="shared" si="924"/>
        <v>613</v>
      </c>
      <c r="F5809" s="327" t="str">
        <f ca="1">VLOOKUP(D5809,档案!A:C,3,FALSE)</f>
        <v>湖北开明</v>
      </c>
      <c r="G5809" s="338" t="str">
        <f ca="1">VLOOKUP(D5809,档案!A:B,2,FALSE)</f>
        <v>中国银行鄂州分行0592794</v>
      </c>
      <c r="H5809" s="328">
        <f ca="1" t="shared" si="916"/>
        <v>45870</v>
      </c>
      <c r="I5809" s="344" t="str">
        <f ca="1" t="shared" si="917"/>
        <v>生产部李权智报销购买盘根，私车使用里程费--个人</v>
      </c>
      <c r="J5809" s="344" t="str">
        <f ca="1" t="shared" si="918"/>
        <v>项目成本</v>
      </c>
      <c r="K5809" s="345">
        <f ca="1" t="shared" si="919"/>
        <v>0</v>
      </c>
      <c r="L5809" s="345">
        <f ca="1" t="shared" si="920"/>
        <v>27</v>
      </c>
      <c r="M5809" s="345">
        <f ca="1" t="shared" si="921"/>
        <v>193560.54</v>
      </c>
      <c r="N5809" s="345">
        <f ca="1" t="shared" si="922"/>
        <v>0</v>
      </c>
    </row>
    <row r="5810" ht="14.25" hidden="1" spans="1:14">
      <c r="A5810" s="334">
        <f>档案!A5809</f>
        <v>0</v>
      </c>
      <c r="B5810" s="334">
        <f ca="1" t="shared" si="915"/>
        <v>1</v>
      </c>
      <c r="D5810" s="334">
        <f ca="1" t="shared" si="923"/>
        <v>31</v>
      </c>
      <c r="E5810" s="327">
        <f ca="1" t="shared" si="924"/>
        <v>614</v>
      </c>
      <c r="F5810" s="327" t="str">
        <f ca="1">VLOOKUP(D5810,档案!A:C,3,FALSE)</f>
        <v>湖北开明</v>
      </c>
      <c r="G5810" s="338" t="str">
        <f ca="1">VLOOKUP(D5810,档案!A:B,2,FALSE)</f>
        <v>中国银行鄂州分行0592794</v>
      </c>
      <c r="H5810" s="328">
        <f ca="1" t="shared" si="916"/>
        <v>45870</v>
      </c>
      <c r="I5810" s="344" t="str">
        <f ca="1" t="shared" si="917"/>
        <v>生产部李权智用款青海发投马占全工资--个人</v>
      </c>
      <c r="J5810" s="344" t="str">
        <f ca="1" t="shared" si="918"/>
        <v>项目成本</v>
      </c>
      <c r="K5810" s="345">
        <f ca="1" t="shared" si="919"/>
        <v>0</v>
      </c>
      <c r="L5810" s="345">
        <f ca="1" t="shared" si="920"/>
        <v>10536</v>
      </c>
      <c r="M5810" s="345">
        <f ca="1" t="shared" si="921"/>
        <v>183024.54</v>
      </c>
      <c r="N5810" s="345">
        <f ca="1" t="shared" si="922"/>
        <v>0</v>
      </c>
    </row>
    <row r="5811" ht="14.25" hidden="1" spans="1:14">
      <c r="A5811" s="334">
        <f>档案!A5810</f>
        <v>0</v>
      </c>
      <c r="B5811" s="334">
        <f ca="1" t="shared" si="915"/>
        <v>1</v>
      </c>
      <c r="D5811" s="334">
        <f ca="1" t="shared" si="923"/>
        <v>31</v>
      </c>
      <c r="E5811" s="327">
        <f ca="1" t="shared" si="924"/>
        <v>615</v>
      </c>
      <c r="F5811" s="327" t="str">
        <f ca="1">VLOOKUP(D5811,档案!A:C,3,FALSE)</f>
        <v>湖北开明</v>
      </c>
      <c r="G5811" s="338" t="str">
        <f ca="1">VLOOKUP(D5811,档案!A:B,2,FALSE)</f>
        <v>中国银行鄂州分行0592794</v>
      </c>
      <c r="H5811" s="328">
        <f ca="1" t="shared" si="916"/>
        <v>45870</v>
      </c>
      <c r="I5811" s="344" t="str">
        <f ca="1" t="shared" si="917"/>
        <v>生产部李权智用款青海发投6月17日到7月22日租车费用付德令哈诚联汽贸有限公司--个人</v>
      </c>
      <c r="J5811" s="344" t="str">
        <f ca="1" t="shared" si="918"/>
        <v>项目成本</v>
      </c>
      <c r="K5811" s="345">
        <f ca="1" t="shared" si="919"/>
        <v>0</v>
      </c>
      <c r="L5811" s="345">
        <f ca="1" t="shared" si="920"/>
        <v>4800</v>
      </c>
      <c r="M5811" s="345">
        <f ca="1" t="shared" si="921"/>
        <v>178224.54</v>
      </c>
      <c r="N5811" s="345">
        <f ca="1" t="shared" si="922"/>
        <v>0</v>
      </c>
    </row>
    <row r="5812" ht="14.25" hidden="1" spans="1:14">
      <c r="A5812" s="334">
        <f>档案!A5811</f>
        <v>0</v>
      </c>
      <c r="B5812" s="334">
        <f ca="1" t="shared" si="915"/>
        <v>1</v>
      </c>
      <c r="D5812" s="334">
        <f ca="1" t="shared" si="923"/>
        <v>31</v>
      </c>
      <c r="E5812" s="327">
        <f ca="1" t="shared" si="924"/>
        <v>616</v>
      </c>
      <c r="F5812" s="327" t="str">
        <f ca="1">VLOOKUP(D5812,档案!A:C,3,FALSE)</f>
        <v>湖北开明</v>
      </c>
      <c r="G5812" s="338" t="str">
        <f ca="1">VLOOKUP(D5812,档案!A:B,2,FALSE)</f>
        <v>中国银行鄂州分行0592794</v>
      </c>
      <c r="H5812" s="328">
        <f ca="1" t="shared" si="916"/>
        <v>45870</v>
      </c>
      <c r="I5812" s="344" t="str">
        <f ca="1" t="shared" si="917"/>
        <v>生产部李权智用款青海发投外协人员祁宏栋工资--个人</v>
      </c>
      <c r="J5812" s="344" t="str">
        <f ca="1" t="shared" si="918"/>
        <v>项目成本</v>
      </c>
      <c r="K5812" s="345">
        <f ca="1" t="shared" si="919"/>
        <v>0</v>
      </c>
      <c r="L5812" s="345">
        <f ca="1" t="shared" si="920"/>
        <v>8700</v>
      </c>
      <c r="M5812" s="345">
        <f ca="1" t="shared" si="921"/>
        <v>169524.54</v>
      </c>
      <c r="N5812" s="345">
        <f ca="1" t="shared" si="922"/>
        <v>0</v>
      </c>
    </row>
    <row r="5813" ht="14.25" hidden="1" spans="1:14">
      <c r="A5813" s="334">
        <f>档案!A5812</f>
        <v>0</v>
      </c>
      <c r="B5813" s="334">
        <f ca="1" t="shared" si="915"/>
        <v>1</v>
      </c>
      <c r="D5813" s="334">
        <f ca="1" t="shared" si="923"/>
        <v>31</v>
      </c>
      <c r="E5813" s="327">
        <f ca="1" t="shared" si="924"/>
        <v>617</v>
      </c>
      <c r="F5813" s="327" t="str">
        <f ca="1">VLOOKUP(D5813,档案!A:C,3,FALSE)</f>
        <v>湖北开明</v>
      </c>
      <c r="G5813" s="338" t="str">
        <f ca="1">VLOOKUP(D5813,档案!A:B,2,FALSE)</f>
        <v>中国银行鄂州分行0592794</v>
      </c>
      <c r="H5813" s="328">
        <f ca="1" t="shared" si="916"/>
        <v>45870</v>
      </c>
      <c r="I5813" s="344" t="str">
        <f ca="1" t="shared" si="917"/>
        <v>转湖北邮政</v>
      </c>
      <c r="J5813" s="344" t="str">
        <f ca="1" t="shared" si="918"/>
        <v>转出他行或提现</v>
      </c>
      <c r="K5813" s="345">
        <f ca="1" t="shared" si="919"/>
        <v>0</v>
      </c>
      <c r="L5813" s="345">
        <f ca="1" t="shared" si="920"/>
        <v>10000</v>
      </c>
      <c r="M5813" s="345">
        <f ca="1" t="shared" si="921"/>
        <v>159524.54</v>
      </c>
      <c r="N5813" s="345">
        <f ca="1" t="shared" si="922"/>
        <v>0</v>
      </c>
    </row>
    <row r="5814" ht="14.25" hidden="1" spans="1:14">
      <c r="A5814" s="334">
        <f>档案!A5813</f>
        <v>0</v>
      </c>
      <c r="B5814" s="334">
        <f ca="1" t="shared" si="915"/>
        <v>1</v>
      </c>
      <c r="D5814" s="334">
        <f ca="1" t="shared" si="923"/>
        <v>31</v>
      </c>
      <c r="E5814" s="327">
        <f ca="1" t="shared" si="924"/>
        <v>618</v>
      </c>
      <c r="F5814" s="327" t="str">
        <f ca="1">VLOOKUP(D5814,档案!A:C,3,FALSE)</f>
        <v>湖北开明</v>
      </c>
      <c r="G5814" s="338" t="str">
        <f ca="1">VLOOKUP(D5814,档案!A:B,2,FALSE)</f>
        <v>中国银行鄂州分行0592794</v>
      </c>
      <c r="H5814" s="328">
        <f ca="1" t="shared" si="916"/>
        <v>45870</v>
      </c>
      <c r="I5814" s="344" t="str">
        <f ca="1" t="shared" si="917"/>
        <v>手续费</v>
      </c>
      <c r="J5814" s="344" t="str">
        <f ca="1" t="shared" si="918"/>
        <v>项目成本</v>
      </c>
      <c r="K5814" s="345">
        <f ca="1" t="shared" si="919"/>
        <v>0</v>
      </c>
      <c r="L5814" s="345">
        <f ca="1" t="shared" si="920"/>
        <v>52.2</v>
      </c>
      <c r="M5814" s="345">
        <f ca="1" t="shared" si="921"/>
        <v>159472.34</v>
      </c>
      <c r="N5814" s="345">
        <f ca="1" t="shared" si="922"/>
        <v>0</v>
      </c>
    </row>
    <row r="5815" ht="14.25" hidden="1" spans="1:14">
      <c r="A5815" s="334">
        <f>档案!A5814</f>
        <v>0</v>
      </c>
      <c r="B5815" s="334">
        <f ca="1" t="shared" si="915"/>
        <v>1</v>
      </c>
      <c r="D5815" s="334">
        <f ca="1" t="shared" si="923"/>
        <v>31</v>
      </c>
      <c r="E5815" s="327">
        <f ca="1" t="shared" si="924"/>
        <v>619</v>
      </c>
      <c r="F5815" s="327" t="str">
        <f ca="1">VLOOKUP(D5815,档案!A:C,3,FALSE)</f>
        <v>湖北开明</v>
      </c>
      <c r="G5815" s="338" t="str">
        <f ca="1">VLOOKUP(D5815,档案!A:B,2,FALSE)</f>
        <v>中国银行鄂州分行0592794</v>
      </c>
      <c r="H5815" s="328">
        <f ca="1" t="shared" si="916"/>
        <v>45871</v>
      </c>
      <c r="I5815" s="344" t="str">
        <f ca="1" t="shared" si="917"/>
        <v>手续费</v>
      </c>
      <c r="J5815" s="344" t="str">
        <f ca="1" t="shared" si="918"/>
        <v>项目成本</v>
      </c>
      <c r="K5815" s="345">
        <f ca="1" t="shared" si="919"/>
        <v>0</v>
      </c>
      <c r="L5815" s="345">
        <f ca="1" t="shared" si="920"/>
        <v>49.5</v>
      </c>
      <c r="M5815" s="345">
        <f ca="1" t="shared" si="921"/>
        <v>159422.84</v>
      </c>
      <c r="N5815" s="345">
        <f ca="1" t="shared" si="922"/>
        <v>0</v>
      </c>
    </row>
    <row r="5816" ht="14.25" hidden="1" spans="1:14">
      <c r="A5816" s="334">
        <f>档案!A5815</f>
        <v>0</v>
      </c>
      <c r="B5816" s="334">
        <f ca="1" t="shared" si="915"/>
        <v>1</v>
      </c>
      <c r="D5816" s="334">
        <f ca="1" t="shared" si="923"/>
        <v>31</v>
      </c>
      <c r="E5816" s="327">
        <f ca="1" t="shared" si="924"/>
        <v>620</v>
      </c>
      <c r="F5816" s="327" t="str">
        <f ca="1">VLOOKUP(D5816,档案!A:C,3,FALSE)</f>
        <v>湖北开明</v>
      </c>
      <c r="G5816" s="338" t="str">
        <f ca="1">VLOOKUP(D5816,档案!A:B,2,FALSE)</f>
        <v>中国银行鄂州分行0592794</v>
      </c>
      <c r="H5816" s="328">
        <f ca="1" t="shared" si="916"/>
        <v>45871</v>
      </c>
      <c r="I5816" s="344" t="str">
        <f ca="1" t="shared" si="917"/>
        <v>生产部闵洋用款内蒙古宜化外协（吕海涛14900，郭保锋12285，吕建伟11000，尚小军预支5000元+14845元，6.14-7.13苗文温14000，王红卫工资暂时不付）--个人</v>
      </c>
      <c r="J5816" s="344" t="str">
        <f ca="1" t="shared" si="918"/>
        <v>项目成本</v>
      </c>
      <c r="K5816" s="345">
        <f ca="1" t="shared" si="919"/>
        <v>0</v>
      </c>
      <c r="L5816" s="345">
        <f ca="1" t="shared" si="920"/>
        <v>72030</v>
      </c>
      <c r="M5816" s="345">
        <f ca="1" t="shared" si="921"/>
        <v>87392.8399999997</v>
      </c>
      <c r="N5816" s="345">
        <f ca="1" t="shared" si="922"/>
        <v>0</v>
      </c>
    </row>
    <row r="5817" ht="14.25" hidden="1" spans="1:14">
      <c r="A5817" s="334">
        <f>档案!A5816</f>
        <v>0</v>
      </c>
      <c r="B5817" s="334">
        <f ca="1" t="shared" si="915"/>
        <v>1</v>
      </c>
      <c r="D5817" s="334">
        <f ca="1" t="shared" si="923"/>
        <v>31</v>
      </c>
      <c r="E5817" s="327">
        <f ca="1" t="shared" si="924"/>
        <v>621</v>
      </c>
      <c r="F5817" s="327" t="str">
        <f ca="1">VLOOKUP(D5817,档案!A:C,3,FALSE)</f>
        <v>湖北开明</v>
      </c>
      <c r="G5817" s="338" t="str">
        <f ca="1">VLOOKUP(D5817,档案!A:B,2,FALSE)</f>
        <v>中国银行鄂州分行0592794</v>
      </c>
      <c r="H5817" s="328">
        <f ca="1" t="shared" si="916"/>
        <v>45874</v>
      </c>
      <c r="I5817" s="344" t="str">
        <f ca="1" t="shared" si="917"/>
        <v>转湖北邮政</v>
      </c>
      <c r="J5817" s="344" t="str">
        <f ca="1" t="shared" si="918"/>
        <v>转出他行或提现</v>
      </c>
      <c r="K5817" s="345">
        <f ca="1" t="shared" si="919"/>
        <v>0</v>
      </c>
      <c r="L5817" s="345">
        <f ca="1" t="shared" si="920"/>
        <v>87300</v>
      </c>
      <c r="M5817" s="345">
        <f ca="1" t="shared" si="921"/>
        <v>92.8399999996764</v>
      </c>
      <c r="N5817" s="345">
        <f ca="1" t="shared" si="922"/>
        <v>0</v>
      </c>
    </row>
    <row r="5818" ht="14.25" hidden="1" spans="1:14">
      <c r="A5818" s="334">
        <f>档案!A5817</f>
        <v>0</v>
      </c>
      <c r="B5818" s="334">
        <f ca="1" t="shared" si="915"/>
        <v>1</v>
      </c>
      <c r="D5818" s="334">
        <f ca="1" t="shared" si="923"/>
        <v>31</v>
      </c>
      <c r="E5818" s="327">
        <f ca="1" t="shared" si="924"/>
        <v>622</v>
      </c>
      <c r="F5818" s="327" t="str">
        <f ca="1">VLOOKUP(D5818,档案!A:C,3,FALSE)</f>
        <v>湖北开明</v>
      </c>
      <c r="G5818" s="338" t="str">
        <f ca="1">VLOOKUP(D5818,档案!A:B,2,FALSE)</f>
        <v>中国银行鄂州分行0592794</v>
      </c>
      <c r="H5818" s="328">
        <f ca="1" t="shared" si="916"/>
        <v>45874</v>
      </c>
      <c r="I5818" s="344" t="str">
        <f ca="1" t="shared" si="917"/>
        <v>手续费</v>
      </c>
      <c r="J5818" s="344" t="str">
        <f ca="1" t="shared" si="918"/>
        <v>付日常费用</v>
      </c>
      <c r="K5818" s="345">
        <f ca="1" t="shared" si="919"/>
        <v>0</v>
      </c>
      <c r="L5818" s="345">
        <f ca="1" t="shared" si="920"/>
        <v>1.8</v>
      </c>
      <c r="M5818" s="345">
        <f ca="1" t="shared" si="921"/>
        <v>91.0399999996764</v>
      </c>
      <c r="N5818" s="345">
        <f ca="1" t="shared" si="922"/>
        <v>0</v>
      </c>
    </row>
    <row r="5819" ht="14.25" hidden="1" spans="1:14">
      <c r="A5819" s="334">
        <f>档案!A5818</f>
        <v>0</v>
      </c>
      <c r="B5819" s="334">
        <f ca="1" t="shared" si="915"/>
        <v>1</v>
      </c>
      <c r="D5819" s="334">
        <f ca="1" t="shared" si="923"/>
        <v>31</v>
      </c>
      <c r="E5819" s="327">
        <f ca="1" t="shared" si="924"/>
        <v>623</v>
      </c>
      <c r="F5819" s="327" t="str">
        <f ca="1">VLOOKUP(D5819,档案!A:C,3,FALSE)</f>
        <v>湖北开明</v>
      </c>
      <c r="G5819" s="338" t="str">
        <f ca="1">VLOOKUP(D5819,档案!A:B,2,FALSE)</f>
        <v>中国银行鄂州分行0592794</v>
      </c>
      <c r="H5819" s="328">
        <f ca="1" t="shared" si="916"/>
        <v>45875</v>
      </c>
      <c r="I5819" s="344" t="str">
        <f ca="1" t="shared" si="917"/>
        <v>收到武汉国兰商贸有限公司贴现款</v>
      </c>
      <c r="J5819" s="344" t="str">
        <f ca="1" t="shared" si="918"/>
        <v>他行转入或存现</v>
      </c>
      <c r="K5819" s="345">
        <f ca="1" t="shared" si="919"/>
        <v>10000</v>
      </c>
      <c r="L5819" s="345">
        <f ca="1" t="shared" si="920"/>
        <v>0</v>
      </c>
      <c r="M5819" s="345">
        <f ca="1" t="shared" si="921"/>
        <v>10091.0399999997</v>
      </c>
      <c r="N5819" s="345">
        <f ca="1" t="shared" si="922"/>
        <v>0</v>
      </c>
    </row>
    <row r="5820" ht="14.25" hidden="1" spans="1:14">
      <c r="A5820" s="334">
        <f>档案!A5819</f>
        <v>0</v>
      </c>
      <c r="B5820" s="334">
        <f ca="1" t="shared" si="915"/>
        <v>1</v>
      </c>
      <c r="D5820" s="334">
        <f ca="1" t="shared" si="923"/>
        <v>31</v>
      </c>
      <c r="E5820" s="327">
        <f ca="1" t="shared" si="924"/>
        <v>624</v>
      </c>
      <c r="F5820" s="327" t="str">
        <f ca="1">VLOOKUP(D5820,档案!A:C,3,FALSE)</f>
        <v>湖北开明</v>
      </c>
      <c r="G5820" s="338" t="str">
        <f ca="1">VLOOKUP(D5820,档案!A:B,2,FALSE)</f>
        <v>中国银行鄂州分行0592794</v>
      </c>
      <c r="H5820" s="328">
        <f ca="1" t="shared" si="916"/>
        <v>45877</v>
      </c>
      <c r="I5820" s="344" t="str">
        <f ca="1" t="shared" si="917"/>
        <v>收到湖北工行西山转款</v>
      </c>
      <c r="J5820" s="344" t="str">
        <f ca="1" t="shared" si="918"/>
        <v>他行转入或存现</v>
      </c>
      <c r="K5820" s="345">
        <f ca="1" t="shared" si="919"/>
        <v>300000</v>
      </c>
      <c r="L5820" s="345">
        <f ca="1" t="shared" si="920"/>
        <v>0</v>
      </c>
      <c r="M5820" s="345">
        <f ca="1" t="shared" si="921"/>
        <v>310091.04</v>
      </c>
      <c r="N5820" s="345">
        <f ca="1" t="shared" si="922"/>
        <v>0</v>
      </c>
    </row>
    <row r="5821" ht="14.25" hidden="1" spans="1:14">
      <c r="A5821" s="334">
        <f>档案!A5820</f>
        <v>0</v>
      </c>
      <c r="B5821" s="334">
        <f ca="1" t="shared" si="915"/>
        <v>1</v>
      </c>
      <c r="D5821" s="334">
        <f ca="1" t="shared" si="923"/>
        <v>31</v>
      </c>
      <c r="E5821" s="327">
        <f ca="1" t="shared" si="924"/>
        <v>625</v>
      </c>
      <c r="F5821" s="327" t="str">
        <f ca="1">VLOOKUP(D5821,档案!A:C,3,FALSE)</f>
        <v>湖北开明</v>
      </c>
      <c r="G5821" s="338" t="str">
        <f ca="1">VLOOKUP(D5821,档案!A:B,2,FALSE)</f>
        <v>中国银行鄂州分行0592794</v>
      </c>
      <c r="H5821" s="328">
        <f ca="1" t="shared" si="916"/>
        <v>45877</v>
      </c>
      <c r="I5821" s="344" t="str">
        <f ca="1" t="shared" si="917"/>
        <v>综合部蒋霞用款张月住院探望福利费--个人</v>
      </c>
      <c r="J5821" s="344" t="str">
        <f ca="1" t="shared" si="918"/>
        <v>项目成本</v>
      </c>
      <c r="K5821" s="345">
        <f ca="1" t="shared" si="919"/>
        <v>0</v>
      </c>
      <c r="L5821" s="345">
        <f ca="1" t="shared" si="920"/>
        <v>225.57</v>
      </c>
      <c r="M5821" s="345">
        <f ca="1" t="shared" si="921"/>
        <v>309865.47</v>
      </c>
      <c r="N5821" s="345">
        <f ca="1" t="shared" si="922"/>
        <v>0</v>
      </c>
    </row>
    <row r="5822" ht="14.25" hidden="1" spans="1:14">
      <c r="A5822" s="334">
        <f>档案!A5821</f>
        <v>0</v>
      </c>
      <c r="B5822" s="334">
        <f ca="1" t="shared" si="915"/>
        <v>1</v>
      </c>
      <c r="D5822" s="334">
        <f ca="1" t="shared" si="923"/>
        <v>31</v>
      </c>
      <c r="E5822" s="327">
        <f ca="1" t="shared" si="924"/>
        <v>626</v>
      </c>
      <c r="F5822" s="327" t="str">
        <f ca="1">VLOOKUP(D5822,档案!A:C,3,FALSE)</f>
        <v>湖北开明</v>
      </c>
      <c r="G5822" s="338" t="str">
        <f ca="1">VLOOKUP(D5822,档案!A:B,2,FALSE)</f>
        <v>中国银行鄂州分行0592794</v>
      </c>
      <c r="H5822" s="328">
        <f ca="1" t="shared" si="916"/>
        <v>45877</v>
      </c>
      <c r="I5822" s="344" t="str">
        <f ca="1" t="shared" si="917"/>
        <v>财务部王金平用款湖北开明2023年和2024年审计报告，400元/年，合计800元，高企复审需要付四川欣亿欣企业管理咨询有限公司--个人</v>
      </c>
      <c r="J5822" s="344" t="str">
        <f ca="1" t="shared" si="918"/>
        <v>项目成本</v>
      </c>
      <c r="K5822" s="345">
        <f ca="1" t="shared" si="919"/>
        <v>0</v>
      </c>
      <c r="L5822" s="345">
        <f ca="1" t="shared" si="920"/>
        <v>800</v>
      </c>
      <c r="M5822" s="345">
        <f ca="1" t="shared" si="921"/>
        <v>309065.47</v>
      </c>
      <c r="N5822" s="345">
        <f ca="1" t="shared" si="922"/>
        <v>0</v>
      </c>
    </row>
    <row r="5823" ht="14.25" hidden="1" spans="1:14">
      <c r="A5823" s="334">
        <f>档案!A5822</f>
        <v>0</v>
      </c>
      <c r="B5823" s="334">
        <f ca="1" t="shared" si="915"/>
        <v>1</v>
      </c>
      <c r="D5823" s="334">
        <f ca="1" t="shared" si="923"/>
        <v>31</v>
      </c>
      <c r="E5823" s="327">
        <f ca="1" t="shared" si="924"/>
        <v>627</v>
      </c>
      <c r="F5823" s="327" t="str">
        <f ca="1">VLOOKUP(D5823,档案!A:C,3,FALSE)</f>
        <v>湖北开明</v>
      </c>
      <c r="G5823" s="338" t="str">
        <f ca="1">VLOOKUP(D5823,档案!A:B,2,FALSE)</f>
        <v>中国银行鄂州分行0592794</v>
      </c>
      <c r="H5823" s="328">
        <f ca="1" t="shared" si="916"/>
        <v>45877</v>
      </c>
      <c r="I5823" s="344" t="str">
        <f ca="1" t="shared" si="917"/>
        <v>生产部陈国树报销湖北特种设备检验检测研究院（鄂州分院）提交公司3台行车检验申请书及报检手续-私车公用--个人</v>
      </c>
      <c r="J5823" s="344" t="str">
        <f ca="1" t="shared" si="918"/>
        <v>项目成本</v>
      </c>
      <c r="K5823" s="345">
        <f ca="1" t="shared" si="919"/>
        <v>0</v>
      </c>
      <c r="L5823" s="345">
        <f ca="1" t="shared" si="920"/>
        <v>21</v>
      </c>
      <c r="M5823" s="345">
        <f ca="1" t="shared" si="921"/>
        <v>309044.47</v>
      </c>
      <c r="N5823" s="345">
        <f ca="1" t="shared" si="922"/>
        <v>0</v>
      </c>
    </row>
    <row r="5824" ht="14.25" hidden="1" spans="1:14">
      <c r="A5824" s="334">
        <f>档案!A5823</f>
        <v>0</v>
      </c>
      <c r="B5824" s="334">
        <f ca="1" t="shared" si="915"/>
        <v>1</v>
      </c>
      <c r="D5824" s="334">
        <f ca="1" t="shared" si="923"/>
        <v>31</v>
      </c>
      <c r="E5824" s="327">
        <f ca="1" t="shared" si="924"/>
        <v>628</v>
      </c>
      <c r="F5824" s="327" t="str">
        <f ca="1">VLOOKUP(D5824,档案!A:C,3,FALSE)</f>
        <v>湖北开明</v>
      </c>
      <c r="G5824" s="338" t="str">
        <f ca="1">VLOOKUP(D5824,档案!A:B,2,FALSE)</f>
        <v>中国银行鄂州分行0592794</v>
      </c>
      <c r="H5824" s="328">
        <f ca="1" t="shared" si="916"/>
        <v>45877</v>
      </c>
      <c r="I5824" s="344" t="str">
        <f ca="1" t="shared" si="917"/>
        <v>生产部黄震报销青海发投7.15-7.16交通费--个人</v>
      </c>
      <c r="J5824" s="344" t="str">
        <f ca="1" t="shared" si="918"/>
        <v>项目成本</v>
      </c>
      <c r="K5824" s="345">
        <f ca="1" t="shared" si="919"/>
        <v>0</v>
      </c>
      <c r="L5824" s="345">
        <f ca="1" t="shared" si="920"/>
        <v>481.5</v>
      </c>
      <c r="M5824" s="345">
        <f ca="1" t="shared" si="921"/>
        <v>308562.97</v>
      </c>
      <c r="N5824" s="345">
        <f ca="1" t="shared" si="922"/>
        <v>0</v>
      </c>
    </row>
    <row r="5825" ht="14.25" hidden="1" spans="1:14">
      <c r="A5825" s="334">
        <f>档案!A5824</f>
        <v>0</v>
      </c>
      <c r="B5825" s="334">
        <f ca="1" t="shared" si="915"/>
        <v>1</v>
      </c>
      <c r="D5825" s="334">
        <f ca="1" t="shared" si="923"/>
        <v>31</v>
      </c>
      <c r="E5825" s="327">
        <f ca="1" t="shared" si="924"/>
        <v>629</v>
      </c>
      <c r="F5825" s="327" t="str">
        <f ca="1">VLOOKUP(D5825,档案!A:C,3,FALSE)</f>
        <v>湖北开明</v>
      </c>
      <c r="G5825" s="338" t="str">
        <f ca="1">VLOOKUP(D5825,档案!A:B,2,FALSE)</f>
        <v>中国银行鄂州分行0592794</v>
      </c>
      <c r="H5825" s="328">
        <f ca="1" t="shared" si="916"/>
        <v>45877</v>
      </c>
      <c r="I5825" s="344" t="str">
        <f ca="1" t="shared" si="917"/>
        <v>生产部黄震报销7.30公司到青海发投交通费--个人</v>
      </c>
      <c r="J5825" s="344" t="str">
        <f ca="1" t="shared" si="918"/>
        <v>项目成本</v>
      </c>
      <c r="K5825" s="345">
        <f ca="1" t="shared" si="919"/>
        <v>0</v>
      </c>
      <c r="L5825" s="345">
        <f ca="1" t="shared" si="920"/>
        <v>276</v>
      </c>
      <c r="M5825" s="345">
        <f ca="1" t="shared" si="921"/>
        <v>308286.97</v>
      </c>
      <c r="N5825" s="345">
        <f ca="1" t="shared" si="922"/>
        <v>0</v>
      </c>
    </row>
    <row r="5826" ht="14.25" hidden="1" spans="1:14">
      <c r="A5826" s="334">
        <f>档案!A5825</f>
        <v>0</v>
      </c>
      <c r="B5826" s="334">
        <f ca="1" t="shared" si="915"/>
        <v>1</v>
      </c>
      <c r="D5826" s="334">
        <f ca="1" t="shared" si="923"/>
        <v>31</v>
      </c>
      <c r="E5826" s="327">
        <f ca="1" t="shared" si="924"/>
        <v>630</v>
      </c>
      <c r="F5826" s="327" t="str">
        <f ca="1">VLOOKUP(D5826,档案!A:C,3,FALSE)</f>
        <v>湖北开明</v>
      </c>
      <c r="G5826" s="338" t="str">
        <f ca="1">VLOOKUP(D5826,档案!A:B,2,FALSE)</f>
        <v>中国银行鄂州分行0592794</v>
      </c>
      <c r="H5826" s="328">
        <f ca="1" t="shared" si="916"/>
        <v>45877</v>
      </c>
      <c r="I5826" s="344" t="str">
        <f ca="1" t="shared" si="917"/>
        <v>生产部黄震报销中盐内蒙古7.23采购安全帽3顶--个人</v>
      </c>
      <c r="J5826" s="344" t="str">
        <f ca="1" t="shared" si="918"/>
        <v>项目成本</v>
      </c>
      <c r="K5826" s="345">
        <f ca="1" t="shared" si="919"/>
        <v>0</v>
      </c>
      <c r="L5826" s="345">
        <f ca="1" t="shared" si="920"/>
        <v>36</v>
      </c>
      <c r="M5826" s="345">
        <f ca="1" t="shared" si="921"/>
        <v>308250.97</v>
      </c>
      <c r="N5826" s="345">
        <f ca="1" t="shared" si="922"/>
        <v>0</v>
      </c>
    </row>
    <row r="5827" ht="14.25" hidden="1" spans="1:14">
      <c r="A5827" s="334">
        <f>档案!A5826</f>
        <v>0</v>
      </c>
      <c r="B5827" s="334">
        <f ca="1" t="shared" ref="B5827:B5890" si="925">COUNTA(INDIRECT("'"&amp;A5827&amp;"'!a:a"))</f>
        <v>1</v>
      </c>
      <c r="D5827" s="334">
        <f ca="1" t="shared" si="923"/>
        <v>31</v>
      </c>
      <c r="E5827" s="327">
        <f ca="1" t="shared" si="924"/>
        <v>631</v>
      </c>
      <c r="F5827" s="327" t="str">
        <f ca="1">VLOOKUP(D5827,档案!A:C,3,FALSE)</f>
        <v>湖北开明</v>
      </c>
      <c r="G5827" s="338" t="str">
        <f ca="1">VLOOKUP(D5827,档案!A:B,2,FALSE)</f>
        <v>中国银行鄂州分行0592794</v>
      </c>
      <c r="H5827" s="328">
        <f ca="1" t="shared" ref="H5827:H5890" si="926">INDEX(INDIRECT("'"&amp;$D5827&amp;"'!A:g"),$E5827,COLUMN()-7)</f>
        <v>45877</v>
      </c>
      <c r="I5827" s="344" t="str">
        <f ca="1" t="shared" ref="I5827:I5890" si="927">INDEX(INDIRECT("'"&amp;$D5827&amp;"'!A:g"),$E5827,COLUMN()-7)</f>
        <v>生产部黄震报销7.25-7.27乌海中盐回公司交通费--个人</v>
      </c>
      <c r="J5827" s="344" t="str">
        <f ca="1" t="shared" ref="J5827:J5890" si="928">INDEX(INDIRECT("'"&amp;$D5827&amp;"'!A:g"),$E5827,COLUMN()-7)</f>
        <v>项目成本</v>
      </c>
      <c r="K5827" s="345">
        <f ca="1" t="shared" ref="K5827:K5890" si="929">INDEX(INDIRECT("'"&amp;$D5827&amp;"'!A:g"),$E5827,COLUMN()-7)</f>
        <v>0</v>
      </c>
      <c r="L5827" s="345">
        <f ca="1" t="shared" ref="L5827:L5890" si="930">INDEX(INDIRECT("'"&amp;$D5827&amp;"'!A:g"),$E5827,COLUMN()-7)</f>
        <v>406.5</v>
      </c>
      <c r="M5827" s="345">
        <f ca="1" t="shared" ref="M5827:M5890" si="931">INDEX(INDIRECT("'"&amp;$D5827&amp;"'!A:g"),$E5827,COLUMN()-7)</f>
        <v>307844.47</v>
      </c>
      <c r="N5827" s="345">
        <f ca="1" t="shared" ref="N5827:N5890" si="932">INDEX(INDIRECT("'"&amp;$D5827&amp;"'!A:g"),$E5827,COLUMN()-7)</f>
        <v>0</v>
      </c>
    </row>
    <row r="5828" ht="14.25" hidden="1" spans="1:14">
      <c r="A5828" s="334">
        <f>档案!A5827</f>
        <v>0</v>
      </c>
      <c r="B5828" s="334">
        <f ca="1" t="shared" si="925"/>
        <v>1</v>
      </c>
      <c r="D5828" s="334">
        <f ca="1" t="shared" ref="D5828:D5891" si="933">IF(E5827&gt;=VLOOKUP(D5827,A:B,2,FALSE),D5827+1,D5827)</f>
        <v>31</v>
      </c>
      <c r="E5828" s="327">
        <f ca="1" t="shared" ref="E5828:E5891" si="934">IF(E5827&gt;=VLOOKUP(D5827,A:B,2,FALSE),3,E5827+1)</f>
        <v>632</v>
      </c>
      <c r="F5828" s="327" t="str">
        <f ca="1">VLOOKUP(D5828,档案!A:C,3,FALSE)</f>
        <v>湖北开明</v>
      </c>
      <c r="G5828" s="338" t="str">
        <f ca="1">VLOOKUP(D5828,档案!A:B,2,FALSE)</f>
        <v>中国银行鄂州分行0592794</v>
      </c>
      <c r="H5828" s="328">
        <f ca="1" t="shared" si="926"/>
        <v>45877</v>
      </c>
      <c r="I5828" s="344" t="str">
        <f ca="1" t="shared" si="927"/>
        <v>生产部黄震报销公司到乌海西中盐建材公司车费--个人</v>
      </c>
      <c r="J5828" s="344" t="str">
        <f ca="1" t="shared" si="928"/>
        <v>项目成本</v>
      </c>
      <c r="K5828" s="345">
        <f ca="1" t="shared" si="929"/>
        <v>0</v>
      </c>
      <c r="L5828" s="345">
        <f ca="1" t="shared" si="930"/>
        <v>500.5</v>
      </c>
      <c r="M5828" s="345">
        <f ca="1" t="shared" si="931"/>
        <v>307343.97</v>
      </c>
      <c r="N5828" s="345">
        <f ca="1" t="shared" si="932"/>
        <v>0</v>
      </c>
    </row>
    <row r="5829" ht="14.25" hidden="1" spans="1:14">
      <c r="A5829" s="334">
        <f>档案!A5828</f>
        <v>0</v>
      </c>
      <c r="B5829" s="334">
        <f ca="1" t="shared" si="925"/>
        <v>1</v>
      </c>
      <c r="D5829" s="334">
        <f ca="1" t="shared" si="933"/>
        <v>31</v>
      </c>
      <c r="E5829" s="327">
        <f ca="1" t="shared" si="934"/>
        <v>633</v>
      </c>
      <c r="F5829" s="327" t="str">
        <f ca="1">VLOOKUP(D5829,档案!A:C,3,FALSE)</f>
        <v>湖北开明</v>
      </c>
      <c r="G5829" s="338" t="str">
        <f ca="1">VLOOKUP(D5829,档案!A:B,2,FALSE)</f>
        <v>中国银行鄂州分行0592794</v>
      </c>
      <c r="H5829" s="328">
        <f ca="1" t="shared" si="926"/>
        <v>45877</v>
      </c>
      <c r="I5829" s="344" t="str">
        <f ca="1" t="shared" si="927"/>
        <v>生产部李权智报销7.22福建鼎信工具回厂物流费--个人</v>
      </c>
      <c r="J5829" s="344" t="str">
        <f ca="1" t="shared" si="928"/>
        <v>项目成本</v>
      </c>
      <c r="K5829" s="345">
        <f ca="1" t="shared" si="929"/>
        <v>0</v>
      </c>
      <c r="L5829" s="345">
        <f ca="1" t="shared" si="930"/>
        <v>500</v>
      </c>
      <c r="M5829" s="345">
        <f ca="1" t="shared" si="931"/>
        <v>306843.97</v>
      </c>
      <c r="N5829" s="345">
        <f ca="1" t="shared" si="932"/>
        <v>0</v>
      </c>
    </row>
    <row r="5830" ht="14.25" hidden="1" spans="1:14">
      <c r="A5830" s="334">
        <f>档案!A5829</f>
        <v>0</v>
      </c>
      <c r="B5830" s="334">
        <f ca="1" t="shared" si="925"/>
        <v>1</v>
      </c>
      <c r="D5830" s="334">
        <f ca="1" t="shared" si="933"/>
        <v>31</v>
      </c>
      <c r="E5830" s="327">
        <f ca="1" t="shared" si="934"/>
        <v>634</v>
      </c>
      <c r="F5830" s="327" t="str">
        <f ca="1">VLOOKUP(D5830,档案!A:C,3,FALSE)</f>
        <v>湖北开明</v>
      </c>
      <c r="G5830" s="338" t="str">
        <f ca="1">VLOOKUP(D5830,档案!A:B,2,FALSE)</f>
        <v>中国银行鄂州分行0592794</v>
      </c>
      <c r="H5830" s="328">
        <f ca="1" t="shared" si="926"/>
        <v>45877</v>
      </c>
      <c r="I5830" s="344" t="str">
        <f ca="1" t="shared" si="927"/>
        <v>生产部毛昌兵报销玉山万年青7.24交通费--个人</v>
      </c>
      <c r="J5830" s="344" t="str">
        <f ca="1" t="shared" si="928"/>
        <v>项目成本</v>
      </c>
      <c r="K5830" s="345">
        <f ca="1" t="shared" si="929"/>
        <v>0</v>
      </c>
      <c r="L5830" s="345">
        <f ca="1" t="shared" si="930"/>
        <v>203</v>
      </c>
      <c r="M5830" s="345">
        <f ca="1" t="shared" si="931"/>
        <v>306640.97</v>
      </c>
      <c r="N5830" s="345">
        <f ca="1" t="shared" si="932"/>
        <v>0</v>
      </c>
    </row>
    <row r="5831" ht="14.25" hidden="1" spans="1:14">
      <c r="A5831" s="334">
        <f>档案!A5830</f>
        <v>0</v>
      </c>
      <c r="B5831" s="334">
        <f ca="1" t="shared" si="925"/>
        <v>1</v>
      </c>
      <c r="D5831" s="334">
        <f ca="1" t="shared" si="933"/>
        <v>31</v>
      </c>
      <c r="E5831" s="327">
        <f ca="1" t="shared" si="934"/>
        <v>635</v>
      </c>
      <c r="F5831" s="327" t="str">
        <f ca="1">VLOOKUP(D5831,档案!A:C,3,FALSE)</f>
        <v>湖北开明</v>
      </c>
      <c r="G5831" s="338" t="str">
        <f ca="1">VLOOKUP(D5831,档案!A:B,2,FALSE)</f>
        <v>中国银行鄂州分行0592794</v>
      </c>
      <c r="H5831" s="328">
        <f ca="1" t="shared" si="926"/>
        <v>45877</v>
      </c>
      <c r="I5831" s="344" t="str">
        <f ca="1" t="shared" si="927"/>
        <v>生产部李权智报销内蒙古宜化张全民回程票--个人</v>
      </c>
      <c r="J5831" s="344" t="str">
        <f ca="1" t="shared" si="928"/>
        <v>项目成本</v>
      </c>
      <c r="K5831" s="345">
        <f ca="1" t="shared" si="929"/>
        <v>0</v>
      </c>
      <c r="L5831" s="345">
        <f ca="1" t="shared" si="930"/>
        <v>344</v>
      </c>
      <c r="M5831" s="345">
        <f ca="1" t="shared" si="931"/>
        <v>306296.97</v>
      </c>
      <c r="N5831" s="345">
        <f ca="1" t="shared" si="932"/>
        <v>0</v>
      </c>
    </row>
    <row r="5832" ht="14.25" hidden="1" spans="1:14">
      <c r="A5832" s="334">
        <f>档案!A5831</f>
        <v>0</v>
      </c>
      <c r="B5832" s="334">
        <f ca="1" t="shared" si="925"/>
        <v>1</v>
      </c>
      <c r="D5832" s="334">
        <f ca="1" t="shared" si="933"/>
        <v>31</v>
      </c>
      <c r="E5832" s="327">
        <f ca="1" t="shared" si="934"/>
        <v>636</v>
      </c>
      <c r="F5832" s="327" t="str">
        <f ca="1">VLOOKUP(D5832,档案!A:C,3,FALSE)</f>
        <v>湖北开明</v>
      </c>
      <c r="G5832" s="338" t="str">
        <f ca="1">VLOOKUP(D5832,档案!A:B,2,FALSE)</f>
        <v>中国银行鄂州分行0592794</v>
      </c>
      <c r="H5832" s="328">
        <f ca="1" t="shared" si="926"/>
        <v>45877</v>
      </c>
      <c r="I5832" s="344" t="str">
        <f ca="1" t="shared" si="927"/>
        <v>生产部李晶用款日照钢铁华泰6.27-7.26气体采购费付日照市岚山华泰氧气有限公司--公司</v>
      </c>
      <c r="J5832" s="344" t="str">
        <f ca="1" t="shared" si="928"/>
        <v>项目成本</v>
      </c>
      <c r="K5832" s="345">
        <f ca="1" t="shared" si="929"/>
        <v>0</v>
      </c>
      <c r="L5832" s="345">
        <f ca="1" t="shared" si="930"/>
        <v>11930</v>
      </c>
      <c r="M5832" s="345">
        <f ca="1" t="shared" si="931"/>
        <v>294366.97</v>
      </c>
      <c r="N5832" s="345">
        <f ca="1" t="shared" si="932"/>
        <v>0</v>
      </c>
    </row>
    <row r="5833" ht="14.25" hidden="1" spans="1:14">
      <c r="A5833" s="334">
        <f>档案!A5832</f>
        <v>0</v>
      </c>
      <c r="B5833" s="334">
        <f ca="1" t="shared" si="925"/>
        <v>1</v>
      </c>
      <c r="D5833" s="334">
        <f ca="1" t="shared" si="933"/>
        <v>31</v>
      </c>
      <c r="E5833" s="327">
        <f ca="1" t="shared" si="934"/>
        <v>637</v>
      </c>
      <c r="F5833" s="327" t="str">
        <f ca="1">VLOOKUP(D5833,档案!A:C,3,FALSE)</f>
        <v>湖北开明</v>
      </c>
      <c r="G5833" s="338" t="str">
        <f ca="1">VLOOKUP(D5833,档案!A:B,2,FALSE)</f>
        <v>中国银行鄂州分行0592794</v>
      </c>
      <c r="H5833" s="328">
        <f ca="1" t="shared" si="926"/>
        <v>45877</v>
      </c>
      <c r="I5833" s="344" t="str">
        <f ca="1" t="shared" si="927"/>
        <v>生产部程时勇报销7.25-7.27赣峰锂业转曲阳金隅交通费--个人</v>
      </c>
      <c r="J5833" s="344" t="str">
        <f ca="1" t="shared" si="928"/>
        <v>项目成本</v>
      </c>
      <c r="K5833" s="345">
        <f ca="1" t="shared" si="929"/>
        <v>0</v>
      </c>
      <c r="L5833" s="345">
        <f ca="1" t="shared" si="930"/>
        <v>748</v>
      </c>
      <c r="M5833" s="345">
        <f ca="1" t="shared" si="931"/>
        <v>293618.97</v>
      </c>
      <c r="N5833" s="345">
        <f ca="1" t="shared" si="932"/>
        <v>0</v>
      </c>
    </row>
    <row r="5834" ht="14.25" hidden="1" spans="1:14">
      <c r="A5834" s="334">
        <f>档案!A5833</f>
        <v>0</v>
      </c>
      <c r="B5834" s="334">
        <f ca="1" t="shared" si="925"/>
        <v>1</v>
      </c>
      <c r="D5834" s="334">
        <f ca="1" t="shared" si="933"/>
        <v>31</v>
      </c>
      <c r="E5834" s="327">
        <f ca="1" t="shared" si="934"/>
        <v>638</v>
      </c>
      <c r="F5834" s="327" t="str">
        <f ca="1">VLOOKUP(D5834,档案!A:C,3,FALSE)</f>
        <v>湖北开明</v>
      </c>
      <c r="G5834" s="338" t="str">
        <f ca="1">VLOOKUP(D5834,档案!A:B,2,FALSE)</f>
        <v>中国银行鄂州分行0592794</v>
      </c>
      <c r="H5834" s="328">
        <f ca="1" t="shared" si="926"/>
        <v>45877</v>
      </c>
      <c r="I5834" s="344" t="str">
        <f ca="1" t="shared" si="927"/>
        <v>生产部林维报销日照钢铁采购的物资 柴油清洗油污用--个人</v>
      </c>
      <c r="J5834" s="344" t="str">
        <f ca="1" t="shared" si="928"/>
        <v>项目成本</v>
      </c>
      <c r="K5834" s="345">
        <f ca="1" t="shared" si="929"/>
        <v>0</v>
      </c>
      <c r="L5834" s="345">
        <f ca="1" t="shared" si="930"/>
        <v>981.44</v>
      </c>
      <c r="M5834" s="345">
        <f ca="1" t="shared" si="931"/>
        <v>292637.53</v>
      </c>
      <c r="N5834" s="345">
        <f ca="1" t="shared" si="932"/>
        <v>0</v>
      </c>
    </row>
    <row r="5835" ht="14.25" hidden="1" spans="1:14">
      <c r="A5835" s="334">
        <f>档案!A5834</f>
        <v>0</v>
      </c>
      <c r="B5835" s="334">
        <f ca="1" t="shared" si="925"/>
        <v>1</v>
      </c>
      <c r="D5835" s="334">
        <f ca="1" t="shared" si="933"/>
        <v>31</v>
      </c>
      <c r="E5835" s="327">
        <f ca="1" t="shared" si="934"/>
        <v>639</v>
      </c>
      <c r="F5835" s="327" t="str">
        <f ca="1">VLOOKUP(D5835,档案!A:C,3,FALSE)</f>
        <v>湖北开明</v>
      </c>
      <c r="G5835" s="338" t="str">
        <f ca="1">VLOOKUP(D5835,档案!A:B,2,FALSE)</f>
        <v>中国银行鄂州分行0592794</v>
      </c>
      <c r="H5835" s="328">
        <f ca="1" t="shared" si="926"/>
        <v>45877</v>
      </c>
      <c r="I5835" s="344" t="str">
        <f ca="1" t="shared" si="927"/>
        <v>生产部李权智用款青海发投气体采购费（总金额23825，冲押金15000，实付8825）付海西恒利气体工贸有限公司--个人</v>
      </c>
      <c r="J5835" s="344" t="str">
        <f ca="1" t="shared" si="928"/>
        <v>项目成本</v>
      </c>
      <c r="K5835" s="345">
        <f ca="1" t="shared" si="929"/>
        <v>0</v>
      </c>
      <c r="L5835" s="345">
        <f ca="1" t="shared" si="930"/>
        <v>8825</v>
      </c>
      <c r="M5835" s="345">
        <f ca="1" t="shared" si="931"/>
        <v>283812.53</v>
      </c>
      <c r="N5835" s="345">
        <f ca="1" t="shared" si="932"/>
        <v>0</v>
      </c>
    </row>
    <row r="5836" ht="14.25" hidden="1" spans="1:14">
      <c r="A5836" s="334">
        <f>档案!A5835</f>
        <v>0</v>
      </c>
      <c r="B5836" s="334">
        <f ca="1" t="shared" si="925"/>
        <v>1</v>
      </c>
      <c r="D5836" s="334">
        <f ca="1" t="shared" si="933"/>
        <v>31</v>
      </c>
      <c r="E5836" s="327">
        <f ca="1" t="shared" si="934"/>
        <v>640</v>
      </c>
      <c r="F5836" s="327" t="str">
        <f ca="1">VLOOKUP(D5836,档案!A:C,3,FALSE)</f>
        <v>湖北开明</v>
      </c>
      <c r="G5836" s="338" t="str">
        <f ca="1">VLOOKUP(D5836,档案!A:B,2,FALSE)</f>
        <v>中国银行鄂州分行0592794</v>
      </c>
      <c r="H5836" s="328">
        <f ca="1" t="shared" si="926"/>
        <v>45877</v>
      </c>
      <c r="I5836" s="344" t="str">
        <f ca="1" t="shared" si="927"/>
        <v>生产部饶凯报销江西玉山万年青7.26交通费--个人</v>
      </c>
      <c r="J5836" s="344" t="str">
        <f ca="1" t="shared" si="928"/>
        <v>项目成本</v>
      </c>
      <c r="K5836" s="345">
        <f ca="1" t="shared" si="929"/>
        <v>0</v>
      </c>
      <c r="L5836" s="345">
        <f ca="1" t="shared" si="930"/>
        <v>201.5</v>
      </c>
      <c r="M5836" s="345">
        <f ca="1" t="shared" si="931"/>
        <v>283611.03</v>
      </c>
      <c r="N5836" s="345">
        <f ca="1" t="shared" si="932"/>
        <v>0</v>
      </c>
    </row>
    <row r="5837" ht="14.25" hidden="1" spans="1:14">
      <c r="A5837" s="334">
        <f>档案!A5836</f>
        <v>0</v>
      </c>
      <c r="B5837" s="334">
        <f ca="1" t="shared" si="925"/>
        <v>1</v>
      </c>
      <c r="D5837" s="334">
        <f ca="1" t="shared" si="933"/>
        <v>31</v>
      </c>
      <c r="E5837" s="327">
        <f ca="1" t="shared" si="934"/>
        <v>641</v>
      </c>
      <c r="F5837" s="327" t="str">
        <f ca="1">VLOOKUP(D5837,档案!A:C,3,FALSE)</f>
        <v>湖北开明</v>
      </c>
      <c r="G5837" s="338" t="str">
        <f ca="1">VLOOKUP(D5837,档案!A:B,2,FALSE)</f>
        <v>中国银行鄂州分行0592794</v>
      </c>
      <c r="H5837" s="328">
        <f ca="1" t="shared" si="926"/>
        <v>45877</v>
      </c>
      <c r="I5837" s="344" t="str">
        <f ca="1" t="shared" si="927"/>
        <v>生产部程时勇报销曲阳金隅水泥7.29交通费--个人</v>
      </c>
      <c r="J5837" s="344" t="str">
        <f ca="1" t="shared" si="928"/>
        <v>项目成本</v>
      </c>
      <c r="K5837" s="345">
        <f ca="1" t="shared" si="929"/>
        <v>0</v>
      </c>
      <c r="L5837" s="345">
        <f ca="1" t="shared" si="930"/>
        <v>263</v>
      </c>
      <c r="M5837" s="345">
        <f ca="1" t="shared" si="931"/>
        <v>283348.03</v>
      </c>
      <c r="N5837" s="345">
        <f ca="1" t="shared" si="932"/>
        <v>0</v>
      </c>
    </row>
    <row r="5838" ht="14.25" hidden="1" spans="1:14">
      <c r="A5838" s="334">
        <f>档案!A5837</f>
        <v>0</v>
      </c>
      <c r="B5838" s="334">
        <f ca="1" t="shared" si="925"/>
        <v>1</v>
      </c>
      <c r="D5838" s="334">
        <f ca="1" t="shared" si="933"/>
        <v>31</v>
      </c>
      <c r="E5838" s="327">
        <f ca="1" t="shared" si="934"/>
        <v>642</v>
      </c>
      <c r="F5838" s="327" t="str">
        <f ca="1">VLOOKUP(D5838,档案!A:C,3,FALSE)</f>
        <v>湖北开明</v>
      </c>
      <c r="G5838" s="338" t="str">
        <f ca="1">VLOOKUP(D5838,档案!A:B,2,FALSE)</f>
        <v>中国银行鄂州分行0592794</v>
      </c>
      <c r="H5838" s="328">
        <f ca="1" t="shared" si="926"/>
        <v>45877</v>
      </c>
      <c r="I5838" s="344" t="str">
        <f ca="1" t="shared" si="927"/>
        <v>生产部余永昕报销测窑工具江苏永钢发日照钢铁物流费--个人</v>
      </c>
      <c r="J5838" s="344" t="str">
        <f ca="1" t="shared" si="928"/>
        <v>项目成本</v>
      </c>
      <c r="K5838" s="345">
        <f ca="1" t="shared" si="929"/>
        <v>0</v>
      </c>
      <c r="L5838" s="345">
        <f ca="1" t="shared" si="930"/>
        <v>348</v>
      </c>
      <c r="M5838" s="345">
        <f ca="1" t="shared" si="931"/>
        <v>283000.03</v>
      </c>
      <c r="N5838" s="345">
        <f ca="1" t="shared" si="932"/>
        <v>0</v>
      </c>
    </row>
    <row r="5839" ht="14.25" hidden="1" spans="1:14">
      <c r="A5839" s="334">
        <f>档案!A5838</f>
        <v>0</v>
      </c>
      <c r="B5839" s="334">
        <f ca="1" t="shared" si="925"/>
        <v>1</v>
      </c>
      <c r="D5839" s="334">
        <f ca="1" t="shared" si="933"/>
        <v>31</v>
      </c>
      <c r="E5839" s="327">
        <f ca="1" t="shared" si="934"/>
        <v>643</v>
      </c>
      <c r="F5839" s="327" t="str">
        <f ca="1">VLOOKUP(D5839,档案!A:C,3,FALSE)</f>
        <v>湖北开明</v>
      </c>
      <c r="G5839" s="338" t="str">
        <f ca="1">VLOOKUP(D5839,档案!A:B,2,FALSE)</f>
        <v>中国银行鄂州分行0592794</v>
      </c>
      <c r="H5839" s="328">
        <f ca="1" t="shared" si="926"/>
        <v>45877</v>
      </c>
      <c r="I5839" s="344" t="str">
        <f ca="1" t="shared" si="927"/>
        <v>生产部余永昕报销测厚仪山东日照发曲阳 完工测厚仪探伤仪发回山东日照快递费--个人</v>
      </c>
      <c r="J5839" s="344" t="str">
        <f ca="1" t="shared" si="928"/>
        <v>项目成本</v>
      </c>
      <c r="K5839" s="345">
        <f ca="1" t="shared" si="929"/>
        <v>0</v>
      </c>
      <c r="L5839" s="345">
        <f ca="1" t="shared" si="930"/>
        <v>142</v>
      </c>
      <c r="M5839" s="345">
        <f ca="1" t="shared" si="931"/>
        <v>282858.03</v>
      </c>
      <c r="N5839" s="345">
        <f ca="1" t="shared" si="932"/>
        <v>0</v>
      </c>
    </row>
    <row r="5840" ht="14.25" hidden="1" spans="1:14">
      <c r="A5840" s="334">
        <f>档案!A5839</f>
        <v>0</v>
      </c>
      <c r="B5840" s="334">
        <f ca="1" t="shared" si="925"/>
        <v>1</v>
      </c>
      <c r="D5840" s="334">
        <f ca="1" t="shared" si="933"/>
        <v>31</v>
      </c>
      <c r="E5840" s="327">
        <f ca="1" t="shared" si="934"/>
        <v>644</v>
      </c>
      <c r="F5840" s="327" t="str">
        <f ca="1">VLOOKUP(D5840,档案!A:C,3,FALSE)</f>
        <v>湖北开明</v>
      </c>
      <c r="G5840" s="338" t="str">
        <f ca="1">VLOOKUP(D5840,档案!A:B,2,FALSE)</f>
        <v>中国银行鄂州分行0592794</v>
      </c>
      <c r="H5840" s="328">
        <f ca="1" t="shared" si="926"/>
        <v>45877</v>
      </c>
      <c r="I5840" s="344" t="str">
        <f ca="1" t="shared" si="927"/>
        <v>生产部李权智用款莱芜钢铁托轮车磨削外协人员8月2日20:00到8月3日8:00共12小时收费1000元付陈志雄--个人</v>
      </c>
      <c r="J5840" s="344" t="str">
        <f ca="1" t="shared" si="928"/>
        <v>项目成本</v>
      </c>
      <c r="K5840" s="345">
        <f ca="1" t="shared" si="929"/>
        <v>0</v>
      </c>
      <c r="L5840" s="345">
        <f ca="1" t="shared" si="930"/>
        <v>1000</v>
      </c>
      <c r="M5840" s="345">
        <f ca="1" t="shared" si="931"/>
        <v>281858.03</v>
      </c>
      <c r="N5840" s="345">
        <f ca="1" t="shared" si="932"/>
        <v>0</v>
      </c>
    </row>
    <row r="5841" ht="14.25" hidden="1" spans="1:14">
      <c r="A5841" s="334">
        <f>档案!A5840</f>
        <v>0</v>
      </c>
      <c r="B5841" s="334">
        <f ca="1" t="shared" si="925"/>
        <v>1</v>
      </c>
      <c r="D5841" s="334">
        <f ca="1" t="shared" si="933"/>
        <v>31</v>
      </c>
      <c r="E5841" s="327">
        <f ca="1" t="shared" si="934"/>
        <v>645</v>
      </c>
      <c r="F5841" s="327" t="str">
        <f ca="1">VLOOKUP(D5841,档案!A:C,3,FALSE)</f>
        <v>湖北开明</v>
      </c>
      <c r="G5841" s="338" t="str">
        <f ca="1">VLOOKUP(D5841,档案!A:B,2,FALSE)</f>
        <v>中国银行鄂州分行0592794</v>
      </c>
      <c r="H5841" s="328">
        <f ca="1" t="shared" si="926"/>
        <v>45877</v>
      </c>
      <c r="I5841" s="344" t="str">
        <f ca="1" t="shared" si="927"/>
        <v>生产部李权智报销莱芜钢铁托轮组装采购2桶润滑脂（黄油）--个人</v>
      </c>
      <c r="J5841" s="344" t="str">
        <f ca="1" t="shared" si="928"/>
        <v>项目成本</v>
      </c>
      <c r="K5841" s="345">
        <f ca="1" t="shared" si="929"/>
        <v>0</v>
      </c>
      <c r="L5841" s="345">
        <f ca="1" t="shared" si="930"/>
        <v>460</v>
      </c>
      <c r="M5841" s="345">
        <f ca="1" t="shared" si="931"/>
        <v>281398.03</v>
      </c>
      <c r="N5841" s="345">
        <f ca="1" t="shared" si="932"/>
        <v>0</v>
      </c>
    </row>
    <row r="5842" ht="14.25" hidden="1" spans="1:14">
      <c r="A5842" s="334">
        <f>档案!A5841</f>
        <v>0</v>
      </c>
      <c r="B5842" s="334">
        <f ca="1" t="shared" si="925"/>
        <v>1</v>
      </c>
      <c r="D5842" s="334">
        <f ca="1" t="shared" si="933"/>
        <v>31</v>
      </c>
      <c r="E5842" s="327">
        <f ca="1" t="shared" si="934"/>
        <v>646</v>
      </c>
      <c r="F5842" s="327" t="str">
        <f ca="1">VLOOKUP(D5842,档案!A:C,3,FALSE)</f>
        <v>湖北开明</v>
      </c>
      <c r="G5842" s="338" t="str">
        <f ca="1">VLOOKUP(D5842,档案!A:B,2,FALSE)</f>
        <v>中国银行鄂州分行0592794</v>
      </c>
      <c r="H5842" s="328">
        <f ca="1" t="shared" si="926"/>
        <v>45877</v>
      </c>
      <c r="I5842" s="344" t="str">
        <f ca="1" t="shared" si="927"/>
        <v>生产部李权智用款8月4日发货的2件莱芜钢铁托轮安装费用外协人员工资付林柱生--个人</v>
      </c>
      <c r="J5842" s="344" t="str">
        <f ca="1" t="shared" si="928"/>
        <v>项目成本</v>
      </c>
      <c r="K5842" s="345">
        <f ca="1" t="shared" si="929"/>
        <v>0</v>
      </c>
      <c r="L5842" s="345">
        <f ca="1" t="shared" si="930"/>
        <v>5000</v>
      </c>
      <c r="M5842" s="345">
        <f ca="1" t="shared" si="931"/>
        <v>276398.03</v>
      </c>
      <c r="N5842" s="345">
        <f ca="1" t="shared" si="932"/>
        <v>0</v>
      </c>
    </row>
    <row r="5843" ht="14.25" hidden="1" spans="1:14">
      <c r="A5843" s="334">
        <f>档案!A5842</f>
        <v>0</v>
      </c>
      <c r="B5843" s="334">
        <f ca="1" t="shared" si="925"/>
        <v>1</v>
      </c>
      <c r="D5843" s="334">
        <f ca="1" t="shared" si="933"/>
        <v>31</v>
      </c>
      <c r="E5843" s="327">
        <f ca="1" t="shared" si="934"/>
        <v>647</v>
      </c>
      <c r="F5843" s="327" t="str">
        <f ca="1">VLOOKUP(D5843,档案!A:C,3,FALSE)</f>
        <v>湖北开明</v>
      </c>
      <c r="G5843" s="338" t="str">
        <f ca="1">VLOOKUP(D5843,档案!A:B,2,FALSE)</f>
        <v>中国银行鄂州分行0592794</v>
      </c>
      <c r="H5843" s="328">
        <f ca="1" t="shared" si="926"/>
        <v>45877</v>
      </c>
      <c r="I5843" s="344" t="str">
        <f ca="1" t="shared" si="927"/>
        <v>生产部项小生报销8.5-8.6从湖北双环到日照钢铁交通费--个人</v>
      </c>
      <c r="J5843" s="344" t="str">
        <f ca="1" t="shared" si="928"/>
        <v>项目成本</v>
      </c>
      <c r="K5843" s="345">
        <f ca="1" t="shared" si="929"/>
        <v>0</v>
      </c>
      <c r="L5843" s="345">
        <f ca="1" t="shared" si="930"/>
        <v>173.66</v>
      </c>
      <c r="M5843" s="345">
        <f ca="1" t="shared" si="931"/>
        <v>276224.37</v>
      </c>
      <c r="N5843" s="345">
        <f ca="1" t="shared" si="932"/>
        <v>0</v>
      </c>
    </row>
    <row r="5844" ht="14.25" hidden="1" spans="1:14">
      <c r="A5844" s="334">
        <f>档案!A5843</f>
        <v>0</v>
      </c>
      <c r="B5844" s="334">
        <f ca="1" t="shared" si="925"/>
        <v>1</v>
      </c>
      <c r="D5844" s="334">
        <f ca="1" t="shared" si="933"/>
        <v>31</v>
      </c>
      <c r="E5844" s="327">
        <f ca="1" t="shared" si="934"/>
        <v>648</v>
      </c>
      <c r="F5844" s="327" t="str">
        <f ca="1">VLOOKUP(D5844,档案!A:C,3,FALSE)</f>
        <v>湖北开明</v>
      </c>
      <c r="G5844" s="338" t="str">
        <f ca="1">VLOOKUP(D5844,档案!A:B,2,FALSE)</f>
        <v>中国银行鄂州分行0592794</v>
      </c>
      <c r="H5844" s="328">
        <f ca="1" t="shared" si="926"/>
        <v>45877</v>
      </c>
      <c r="I5844" s="344" t="str">
        <f ca="1" t="shared" si="927"/>
        <v>生产部林维报销日照钢铁鲁L A017U保养更换机油：200元。更换离合器拉线：80元--个人</v>
      </c>
      <c r="J5844" s="344" t="str">
        <f ca="1" t="shared" si="928"/>
        <v>项目成本</v>
      </c>
      <c r="K5844" s="345">
        <f ca="1" t="shared" si="929"/>
        <v>0</v>
      </c>
      <c r="L5844" s="345">
        <f ca="1" t="shared" si="930"/>
        <v>280</v>
      </c>
      <c r="M5844" s="345">
        <f ca="1" t="shared" si="931"/>
        <v>275944.37</v>
      </c>
      <c r="N5844" s="345">
        <f ca="1" t="shared" si="932"/>
        <v>0</v>
      </c>
    </row>
    <row r="5845" ht="14.25" hidden="1" spans="1:14">
      <c r="A5845" s="334">
        <f>档案!A5844</f>
        <v>0</v>
      </c>
      <c r="B5845" s="334">
        <f ca="1" t="shared" si="925"/>
        <v>1</v>
      </c>
      <c r="D5845" s="334">
        <f ca="1" t="shared" si="933"/>
        <v>31</v>
      </c>
      <c r="E5845" s="327">
        <f ca="1" t="shared" si="934"/>
        <v>649</v>
      </c>
      <c r="F5845" s="327" t="str">
        <f ca="1">VLOOKUP(D5845,档案!A:C,3,FALSE)</f>
        <v>湖北开明</v>
      </c>
      <c r="G5845" s="338" t="str">
        <f ca="1">VLOOKUP(D5845,档案!A:B,2,FALSE)</f>
        <v>中国银行鄂州分行0592794</v>
      </c>
      <c r="H5845" s="328">
        <f ca="1" t="shared" si="926"/>
        <v>45877</v>
      </c>
      <c r="I5845" s="344" t="str">
        <f ca="1" t="shared" si="927"/>
        <v>生产部闵洋报销8.4内蒙古宜化租车蒙KQ685Q加油费用200元--个人</v>
      </c>
      <c r="J5845" s="344" t="str">
        <f ca="1" t="shared" si="928"/>
        <v>项目成本</v>
      </c>
      <c r="K5845" s="345">
        <f ca="1" t="shared" si="929"/>
        <v>0</v>
      </c>
      <c r="L5845" s="345">
        <f ca="1" t="shared" si="930"/>
        <v>200</v>
      </c>
      <c r="M5845" s="345">
        <f ca="1" t="shared" si="931"/>
        <v>275744.37</v>
      </c>
      <c r="N5845" s="345">
        <f ca="1" t="shared" si="932"/>
        <v>0</v>
      </c>
    </row>
    <row r="5846" ht="14.25" hidden="1" spans="1:14">
      <c r="A5846" s="334">
        <f>档案!A5845</f>
        <v>0</v>
      </c>
      <c r="B5846" s="334">
        <f ca="1" t="shared" si="925"/>
        <v>1</v>
      </c>
      <c r="D5846" s="334">
        <f ca="1" t="shared" si="933"/>
        <v>31</v>
      </c>
      <c r="E5846" s="327">
        <f ca="1" t="shared" si="934"/>
        <v>650</v>
      </c>
      <c r="F5846" s="327" t="str">
        <f ca="1">VLOOKUP(D5846,档案!A:C,3,FALSE)</f>
        <v>湖北开明</v>
      </c>
      <c r="G5846" s="338" t="str">
        <f ca="1">VLOOKUP(D5846,档案!A:B,2,FALSE)</f>
        <v>中国银行鄂州分行0592794</v>
      </c>
      <c r="H5846" s="328">
        <f ca="1" t="shared" si="926"/>
        <v>45877</v>
      </c>
      <c r="I5846" s="344" t="str">
        <f ca="1" t="shared" si="927"/>
        <v>生产部饶凯报销天瑞集团汝州8.4-8.5交通费--个人</v>
      </c>
      <c r="J5846" s="344" t="str">
        <f ca="1" t="shared" si="928"/>
        <v>项目成本</v>
      </c>
      <c r="K5846" s="345">
        <f ca="1" t="shared" si="929"/>
        <v>0</v>
      </c>
      <c r="L5846" s="345">
        <f ca="1" t="shared" si="930"/>
        <v>255</v>
      </c>
      <c r="M5846" s="345">
        <f ca="1" t="shared" si="931"/>
        <v>275489.37</v>
      </c>
      <c r="N5846" s="345">
        <f ca="1" t="shared" si="932"/>
        <v>0</v>
      </c>
    </row>
    <row r="5847" ht="14.25" hidden="1" spans="1:14">
      <c r="A5847" s="334">
        <f>档案!A5846</f>
        <v>0</v>
      </c>
      <c r="B5847" s="334">
        <f ca="1" t="shared" si="925"/>
        <v>1</v>
      </c>
      <c r="D5847" s="334">
        <f ca="1" t="shared" si="933"/>
        <v>31</v>
      </c>
      <c r="E5847" s="327">
        <f ca="1" t="shared" si="934"/>
        <v>651</v>
      </c>
      <c r="F5847" s="327" t="str">
        <f ca="1">VLOOKUP(D5847,档案!A:C,3,FALSE)</f>
        <v>湖北开明</v>
      </c>
      <c r="G5847" s="338" t="str">
        <f ca="1">VLOOKUP(D5847,档案!A:B,2,FALSE)</f>
        <v>中国银行鄂州分行0592794</v>
      </c>
      <c r="H5847" s="328">
        <f ca="1" t="shared" si="926"/>
        <v>45877</v>
      </c>
      <c r="I5847" s="344" t="str">
        <f ca="1" t="shared" si="927"/>
        <v>综合部蒋霞报销王国志7月24日江西赣锋锂业交通费--个人</v>
      </c>
      <c r="J5847" s="344" t="str">
        <f ca="1" t="shared" si="928"/>
        <v>项目成本</v>
      </c>
      <c r="K5847" s="345">
        <f ca="1" t="shared" si="929"/>
        <v>0</v>
      </c>
      <c r="L5847" s="345">
        <f ca="1" t="shared" si="930"/>
        <v>748.3</v>
      </c>
      <c r="M5847" s="345">
        <f ca="1" t="shared" si="931"/>
        <v>274741.07</v>
      </c>
      <c r="N5847" s="345">
        <f ca="1" t="shared" si="932"/>
        <v>0</v>
      </c>
    </row>
    <row r="5848" ht="14.25" hidden="1" spans="1:14">
      <c r="A5848" s="334">
        <f>档案!A5847</f>
        <v>0</v>
      </c>
      <c r="B5848" s="334">
        <f ca="1" t="shared" si="925"/>
        <v>1</v>
      </c>
      <c r="D5848" s="334">
        <f ca="1" t="shared" si="933"/>
        <v>31</v>
      </c>
      <c r="E5848" s="327">
        <f ca="1" t="shared" si="934"/>
        <v>652</v>
      </c>
      <c r="F5848" s="327" t="str">
        <f ca="1">VLOOKUP(D5848,档案!A:C,3,FALSE)</f>
        <v>湖北开明</v>
      </c>
      <c r="G5848" s="338" t="str">
        <f ca="1">VLOOKUP(D5848,档案!A:B,2,FALSE)</f>
        <v>中国银行鄂州分行0592794</v>
      </c>
      <c r="H5848" s="328">
        <f ca="1" t="shared" si="926"/>
        <v>45877</v>
      </c>
      <c r="I5848" s="344" t="str">
        <f ca="1" t="shared" si="927"/>
        <v>生产部蒋霞报销王国志7月23日交通费--个人</v>
      </c>
      <c r="J5848" s="344" t="str">
        <f ca="1" t="shared" si="928"/>
        <v>项目成本</v>
      </c>
      <c r="K5848" s="345">
        <f ca="1" t="shared" si="929"/>
        <v>0</v>
      </c>
      <c r="L5848" s="345">
        <f ca="1" t="shared" si="930"/>
        <v>651.5</v>
      </c>
      <c r="M5848" s="345">
        <f ca="1" t="shared" si="931"/>
        <v>274089.57</v>
      </c>
      <c r="N5848" s="345">
        <f ca="1" t="shared" si="932"/>
        <v>0</v>
      </c>
    </row>
    <row r="5849" ht="14.25" hidden="1" spans="1:14">
      <c r="A5849" s="334">
        <f>档案!A5848</f>
        <v>0</v>
      </c>
      <c r="B5849" s="334">
        <f ca="1" t="shared" si="925"/>
        <v>1</v>
      </c>
      <c r="D5849" s="334">
        <f ca="1" t="shared" si="933"/>
        <v>31</v>
      </c>
      <c r="E5849" s="327">
        <f ca="1" t="shared" si="934"/>
        <v>653</v>
      </c>
      <c r="F5849" s="327" t="str">
        <f ca="1">VLOOKUP(D5849,档案!A:C,3,FALSE)</f>
        <v>湖北开明</v>
      </c>
      <c r="G5849" s="338" t="str">
        <f ca="1">VLOOKUP(D5849,档案!A:B,2,FALSE)</f>
        <v>中国银行鄂州分行0592794</v>
      </c>
      <c r="H5849" s="328">
        <f ca="1" t="shared" si="926"/>
        <v>45877</v>
      </c>
      <c r="I5849" s="344" t="str">
        <f ca="1" t="shared" si="927"/>
        <v>生产部李权智报销公司网络缴费500元--个人</v>
      </c>
      <c r="J5849" s="344" t="str">
        <f ca="1" t="shared" si="928"/>
        <v>项目成本</v>
      </c>
      <c r="K5849" s="345">
        <f ca="1" t="shared" si="929"/>
        <v>0</v>
      </c>
      <c r="L5849" s="345">
        <f ca="1" t="shared" si="930"/>
        <v>500</v>
      </c>
      <c r="M5849" s="345">
        <f ca="1" t="shared" si="931"/>
        <v>273589.57</v>
      </c>
      <c r="N5849" s="345">
        <f ca="1" t="shared" si="932"/>
        <v>0</v>
      </c>
    </row>
    <row r="5850" ht="14.25" hidden="1" spans="1:14">
      <c r="A5850" s="334">
        <f>档案!A5849</f>
        <v>0</v>
      </c>
      <c r="B5850" s="334">
        <f ca="1" t="shared" si="925"/>
        <v>1</v>
      </c>
      <c r="D5850" s="334">
        <f ca="1" t="shared" si="933"/>
        <v>31</v>
      </c>
      <c r="E5850" s="327">
        <f ca="1" t="shared" si="934"/>
        <v>654</v>
      </c>
      <c r="F5850" s="327" t="str">
        <f ca="1">VLOOKUP(D5850,档案!A:C,3,FALSE)</f>
        <v>湖北开明</v>
      </c>
      <c r="G5850" s="338" t="str">
        <f ca="1">VLOOKUP(D5850,档案!A:B,2,FALSE)</f>
        <v>中国银行鄂州分行0592794</v>
      </c>
      <c r="H5850" s="328">
        <f ca="1" t="shared" si="926"/>
        <v>45877</v>
      </c>
      <c r="I5850" s="344" t="str">
        <f ca="1" t="shared" si="927"/>
        <v>生产部李权智用款2023年前遗留账目吊车费付诚兴吊装 {肃州区鼎辉机械租赁部(个体工商户)}--公司</v>
      </c>
      <c r="J5850" s="344" t="str">
        <f ca="1" t="shared" si="928"/>
        <v>项目成本</v>
      </c>
      <c r="K5850" s="345">
        <f ca="1" t="shared" si="929"/>
        <v>0</v>
      </c>
      <c r="L5850" s="345">
        <f ca="1" t="shared" si="930"/>
        <v>20000</v>
      </c>
      <c r="M5850" s="345">
        <f ca="1" t="shared" si="931"/>
        <v>253589.57</v>
      </c>
      <c r="N5850" s="345">
        <f ca="1" t="shared" si="932"/>
        <v>0</v>
      </c>
    </row>
    <row r="5851" ht="14.25" hidden="1" spans="1:14">
      <c r="A5851" s="334">
        <f>档案!A5850</f>
        <v>0</v>
      </c>
      <c r="B5851" s="334">
        <f ca="1" t="shared" si="925"/>
        <v>1</v>
      </c>
      <c r="D5851" s="334">
        <f ca="1" t="shared" si="933"/>
        <v>31</v>
      </c>
      <c r="E5851" s="327">
        <f ca="1" t="shared" si="934"/>
        <v>655</v>
      </c>
      <c r="F5851" s="327" t="str">
        <f ca="1">VLOOKUP(D5851,档案!A:C,3,FALSE)</f>
        <v>湖北开明</v>
      </c>
      <c r="G5851" s="338" t="str">
        <f ca="1">VLOOKUP(D5851,档案!A:B,2,FALSE)</f>
        <v>中国银行鄂州分行0592794</v>
      </c>
      <c r="H5851" s="328">
        <f ca="1" t="shared" si="926"/>
        <v>45877</v>
      </c>
      <c r="I5851" s="344" t="str">
        <f ca="1" t="shared" si="927"/>
        <v>生产部程时勇报销7.18赣锋锂业交通费--个人</v>
      </c>
      <c r="J5851" s="344" t="str">
        <f ca="1" t="shared" si="928"/>
        <v>项目成本</v>
      </c>
      <c r="K5851" s="345">
        <f ca="1" t="shared" si="929"/>
        <v>0</v>
      </c>
      <c r="L5851" s="345">
        <f ca="1" t="shared" si="930"/>
        <v>304</v>
      </c>
      <c r="M5851" s="345">
        <f ca="1" t="shared" si="931"/>
        <v>253285.57</v>
      </c>
      <c r="N5851" s="345">
        <f ca="1" t="shared" si="932"/>
        <v>0</v>
      </c>
    </row>
    <row r="5852" ht="14.25" hidden="1" spans="1:14">
      <c r="A5852" s="334">
        <f>档案!A5851</f>
        <v>0</v>
      </c>
      <c r="B5852" s="334">
        <f ca="1" t="shared" si="925"/>
        <v>1</v>
      </c>
      <c r="D5852" s="334">
        <f ca="1" t="shared" si="933"/>
        <v>31</v>
      </c>
      <c r="E5852" s="327">
        <f ca="1" t="shared" si="934"/>
        <v>656</v>
      </c>
      <c r="F5852" s="327" t="str">
        <f ca="1">VLOOKUP(D5852,档案!A:C,3,FALSE)</f>
        <v>湖北开明</v>
      </c>
      <c r="G5852" s="338" t="str">
        <f ca="1">VLOOKUP(D5852,档案!A:B,2,FALSE)</f>
        <v>中国银行鄂州分行0592794</v>
      </c>
      <c r="H5852" s="328">
        <f ca="1" t="shared" si="926"/>
        <v>45877</v>
      </c>
      <c r="I5852" s="344" t="str">
        <f ca="1" t="shared" si="927"/>
        <v>生产部宋超用款新疆伊犁钢铁外协人员6-7月份劳务工资--个人</v>
      </c>
      <c r="J5852" s="344" t="str">
        <f ca="1" t="shared" si="928"/>
        <v>项目成本</v>
      </c>
      <c r="K5852" s="345">
        <f ca="1" t="shared" si="929"/>
        <v>0</v>
      </c>
      <c r="L5852" s="345">
        <f ca="1" t="shared" si="930"/>
        <v>20000</v>
      </c>
      <c r="M5852" s="345">
        <f ca="1" t="shared" si="931"/>
        <v>233285.57</v>
      </c>
      <c r="N5852" s="345">
        <f ca="1" t="shared" si="932"/>
        <v>0</v>
      </c>
    </row>
    <row r="5853" ht="14.25" hidden="1" spans="1:14">
      <c r="A5853" s="334">
        <f>档案!A5852</f>
        <v>0</v>
      </c>
      <c r="B5853" s="334">
        <f ca="1" t="shared" si="925"/>
        <v>1</v>
      </c>
      <c r="D5853" s="334">
        <f ca="1" t="shared" si="933"/>
        <v>31</v>
      </c>
      <c r="E5853" s="327">
        <f ca="1" t="shared" si="934"/>
        <v>657</v>
      </c>
      <c r="F5853" s="327" t="str">
        <f ca="1">VLOOKUP(D5853,档案!A:C,3,FALSE)</f>
        <v>湖北开明</v>
      </c>
      <c r="G5853" s="338" t="str">
        <f ca="1">VLOOKUP(D5853,档案!A:B,2,FALSE)</f>
        <v>中国银行鄂州分行0592794</v>
      </c>
      <c r="H5853" s="328">
        <f ca="1" t="shared" si="926"/>
        <v>45877</v>
      </c>
      <c r="I5853" s="344" t="str">
        <f ca="1" t="shared" si="927"/>
        <v>手续费</v>
      </c>
      <c r="J5853" s="344" t="str">
        <f ca="1" t="shared" si="928"/>
        <v>项目成本</v>
      </c>
      <c r="K5853" s="345">
        <f ca="1" t="shared" si="929"/>
        <v>0</v>
      </c>
      <c r="L5853" s="345">
        <f ca="1" t="shared" si="930"/>
        <v>107.1</v>
      </c>
      <c r="M5853" s="345">
        <f ca="1" t="shared" si="931"/>
        <v>233178.47</v>
      </c>
      <c r="N5853" s="345">
        <f ca="1" t="shared" si="932"/>
        <v>0</v>
      </c>
    </row>
    <row r="5854" ht="14.25" hidden="1" spans="1:14">
      <c r="A5854" s="334">
        <f>档案!A5853</f>
        <v>0</v>
      </c>
      <c r="B5854" s="334">
        <f ca="1" t="shared" si="925"/>
        <v>1</v>
      </c>
      <c r="D5854" s="334">
        <f ca="1" t="shared" si="933"/>
        <v>31</v>
      </c>
      <c r="E5854" s="327">
        <f ca="1" t="shared" si="934"/>
        <v>658</v>
      </c>
      <c r="F5854" s="327" t="str">
        <f ca="1">VLOOKUP(D5854,档案!A:C,3,FALSE)</f>
        <v>湖北开明</v>
      </c>
      <c r="G5854" s="338" t="str">
        <f ca="1">VLOOKUP(D5854,档案!A:B,2,FALSE)</f>
        <v>中国银行鄂州分行0592794</v>
      </c>
      <c r="H5854" s="328">
        <f ca="1" t="shared" si="926"/>
        <v>45880</v>
      </c>
      <c r="I5854" s="344" t="str">
        <f ca="1" t="shared" si="927"/>
        <v>生产部李权智用款中盐内蒙古外协人员工资（陈达良17425元，曹帮亮10450元）</v>
      </c>
      <c r="J5854" s="344" t="str">
        <f ca="1" t="shared" si="928"/>
        <v>项目成本</v>
      </c>
      <c r="K5854" s="345">
        <f ca="1" t="shared" si="929"/>
        <v>0</v>
      </c>
      <c r="L5854" s="345">
        <f ca="1" t="shared" si="930"/>
        <v>27875</v>
      </c>
      <c r="M5854" s="345">
        <f ca="1" t="shared" si="931"/>
        <v>205303.47</v>
      </c>
      <c r="N5854" s="345">
        <f ca="1" t="shared" si="932"/>
        <v>0</v>
      </c>
    </row>
    <row r="5855" ht="14.25" hidden="1" spans="1:14">
      <c r="A5855" s="334">
        <f>档案!A5854</f>
        <v>0</v>
      </c>
      <c r="B5855" s="334">
        <f ca="1" t="shared" si="925"/>
        <v>1</v>
      </c>
      <c r="D5855" s="334">
        <f ca="1" t="shared" si="933"/>
        <v>31</v>
      </c>
      <c r="E5855" s="327">
        <f ca="1" t="shared" si="934"/>
        <v>659</v>
      </c>
      <c r="F5855" s="327" t="str">
        <f ca="1">VLOOKUP(D5855,档案!A:C,3,FALSE)</f>
        <v>湖北开明</v>
      </c>
      <c r="G5855" s="338" t="str">
        <f ca="1">VLOOKUP(D5855,档案!A:B,2,FALSE)</f>
        <v>中国银行鄂州分行0592794</v>
      </c>
      <c r="H5855" s="328">
        <f ca="1" t="shared" si="926"/>
        <v>45880</v>
      </c>
      <c r="I5855" s="344" t="str">
        <f ca="1" t="shared" si="927"/>
        <v>手续费</v>
      </c>
      <c r="J5855" s="344" t="str">
        <f ca="1" t="shared" si="928"/>
        <v>项目成本</v>
      </c>
      <c r="K5855" s="345">
        <f ca="1" t="shared" si="929"/>
        <v>0</v>
      </c>
      <c r="L5855" s="345">
        <f ca="1" t="shared" si="930"/>
        <v>18</v>
      </c>
      <c r="M5855" s="345">
        <f ca="1" t="shared" si="931"/>
        <v>205285.47</v>
      </c>
      <c r="N5855" s="345">
        <f ca="1" t="shared" si="932"/>
        <v>0</v>
      </c>
    </row>
    <row r="5856" ht="14.25" hidden="1" spans="1:14">
      <c r="A5856" s="334">
        <f>档案!A5855</f>
        <v>0</v>
      </c>
      <c r="B5856" s="334">
        <f ca="1" t="shared" si="925"/>
        <v>1</v>
      </c>
      <c r="D5856" s="334">
        <f ca="1" t="shared" si="933"/>
        <v>31</v>
      </c>
      <c r="E5856" s="327">
        <f ca="1" t="shared" si="934"/>
        <v>660</v>
      </c>
      <c r="F5856" s="327" t="str">
        <f ca="1">VLOOKUP(D5856,档案!A:C,3,FALSE)</f>
        <v>湖北开明</v>
      </c>
      <c r="G5856" s="338" t="str">
        <f ca="1">VLOOKUP(D5856,档案!A:B,2,FALSE)</f>
        <v>中国银行鄂州分行0592794</v>
      </c>
      <c r="H5856" s="328">
        <f ca="1" t="shared" si="926"/>
        <v>45881</v>
      </c>
      <c r="I5856" s="344" t="str">
        <f ca="1" t="shared" si="927"/>
        <v>收到重庆市涪陵区强箭气体有限公司退气体押金</v>
      </c>
      <c r="J5856" s="344" t="str">
        <f ca="1" t="shared" si="928"/>
        <v>其他收款</v>
      </c>
      <c r="K5856" s="345">
        <f ca="1" t="shared" si="929"/>
        <v>690</v>
      </c>
      <c r="L5856" s="345">
        <f ca="1" t="shared" si="930"/>
        <v>0</v>
      </c>
      <c r="M5856" s="345">
        <f ca="1" t="shared" si="931"/>
        <v>205975.47</v>
      </c>
      <c r="N5856" s="345">
        <f ca="1" t="shared" si="932"/>
        <v>0</v>
      </c>
    </row>
    <row r="5857" ht="14.25" hidden="1" spans="1:14">
      <c r="A5857" s="334">
        <f>档案!A5856</f>
        <v>0</v>
      </c>
      <c r="B5857" s="334">
        <f ca="1" t="shared" si="925"/>
        <v>1</v>
      </c>
      <c r="D5857" s="334">
        <f ca="1" t="shared" si="933"/>
        <v>31</v>
      </c>
      <c r="E5857" s="327">
        <f ca="1" t="shared" si="934"/>
        <v>661</v>
      </c>
      <c r="F5857" s="327" t="str">
        <f ca="1">VLOOKUP(D5857,档案!A:C,3,FALSE)</f>
        <v>湖北开明</v>
      </c>
      <c r="G5857" s="338" t="str">
        <f ca="1">VLOOKUP(D5857,档案!A:B,2,FALSE)</f>
        <v>中国银行鄂州分行0592794</v>
      </c>
      <c r="H5857" s="328">
        <f ca="1" t="shared" si="926"/>
        <v>45884</v>
      </c>
      <c r="I5857" s="344" t="str">
        <f ca="1" t="shared" si="927"/>
        <v>财务部汪余欢报销出差青海路途及公司未开餐前餐补6.14-6.19--个人</v>
      </c>
      <c r="J5857" s="344" t="str">
        <f ca="1" t="shared" si="928"/>
        <v>项目成本</v>
      </c>
      <c r="K5857" s="345">
        <f ca="1" t="shared" si="929"/>
        <v>0</v>
      </c>
      <c r="L5857" s="345">
        <f ca="1" t="shared" si="930"/>
        <v>195</v>
      </c>
      <c r="M5857" s="345">
        <f ca="1" t="shared" si="931"/>
        <v>205780.47</v>
      </c>
      <c r="N5857" s="345">
        <f ca="1" t="shared" si="932"/>
        <v>0</v>
      </c>
    </row>
    <row r="5858" ht="14.25" hidden="1" spans="1:14">
      <c r="A5858" s="334">
        <f>档案!A5857</f>
        <v>0</v>
      </c>
      <c r="B5858" s="334">
        <f ca="1" t="shared" si="925"/>
        <v>1</v>
      </c>
      <c r="D5858" s="334">
        <f ca="1" t="shared" si="933"/>
        <v>31</v>
      </c>
      <c r="E5858" s="327">
        <f ca="1" t="shared" si="934"/>
        <v>662</v>
      </c>
      <c r="F5858" s="327" t="str">
        <f ca="1">VLOOKUP(D5858,档案!A:C,3,FALSE)</f>
        <v>湖北开明</v>
      </c>
      <c r="G5858" s="338" t="str">
        <f ca="1">VLOOKUP(D5858,档案!A:B,2,FALSE)</f>
        <v>中国银行鄂州分行0592794</v>
      </c>
      <c r="H5858" s="328">
        <f ca="1" t="shared" si="926"/>
        <v>45884</v>
      </c>
      <c r="I5858" s="344" t="str">
        <f ca="1" t="shared" si="927"/>
        <v>财务部汪余欢用款商务宋泽阳7/29-8/5川佳住宿费用70元/天*8天付王明生--个人</v>
      </c>
      <c r="J5858" s="344" t="str">
        <f ca="1" t="shared" si="928"/>
        <v>项目成本</v>
      </c>
      <c r="K5858" s="345">
        <f ca="1" t="shared" si="929"/>
        <v>0</v>
      </c>
      <c r="L5858" s="345">
        <f ca="1" t="shared" si="930"/>
        <v>560</v>
      </c>
      <c r="M5858" s="345">
        <f ca="1" t="shared" si="931"/>
        <v>205220.47</v>
      </c>
      <c r="N5858" s="345">
        <f ca="1" t="shared" si="932"/>
        <v>0</v>
      </c>
    </row>
    <row r="5859" ht="14.25" hidden="1" spans="1:14">
      <c r="A5859" s="334">
        <f>档案!A5858</f>
        <v>0</v>
      </c>
      <c r="B5859" s="334">
        <f ca="1" t="shared" si="925"/>
        <v>1</v>
      </c>
      <c r="D5859" s="334">
        <f ca="1" t="shared" si="933"/>
        <v>31</v>
      </c>
      <c r="E5859" s="327">
        <f ca="1" t="shared" si="934"/>
        <v>663</v>
      </c>
      <c r="F5859" s="327" t="str">
        <f ca="1">VLOOKUP(D5859,档案!A:C,3,FALSE)</f>
        <v>湖北开明</v>
      </c>
      <c r="G5859" s="338" t="str">
        <f ca="1">VLOOKUP(D5859,档案!A:B,2,FALSE)</f>
        <v>中国银行鄂州分行0592794</v>
      </c>
      <c r="H5859" s="328">
        <f ca="1" t="shared" si="926"/>
        <v>45884</v>
      </c>
      <c r="I5859" s="344" t="str">
        <f ca="1" t="shared" si="927"/>
        <v>生产部王奇报销内蒙古宜化7.30-8.1交通费--个人</v>
      </c>
      <c r="J5859" s="344" t="str">
        <f ca="1" t="shared" si="928"/>
        <v>项目成本</v>
      </c>
      <c r="K5859" s="345">
        <f ca="1" t="shared" si="929"/>
        <v>0</v>
      </c>
      <c r="L5859" s="345">
        <f ca="1" t="shared" si="930"/>
        <v>412</v>
      </c>
      <c r="M5859" s="345">
        <f ca="1" t="shared" si="931"/>
        <v>204808.47</v>
      </c>
      <c r="N5859" s="345">
        <f ca="1" t="shared" si="932"/>
        <v>0</v>
      </c>
    </row>
    <row r="5860" ht="14.25" hidden="1" spans="1:14">
      <c r="A5860" s="334">
        <f>档案!A5859</f>
        <v>0</v>
      </c>
      <c r="B5860" s="334">
        <f ca="1" t="shared" si="925"/>
        <v>1</v>
      </c>
      <c r="D5860" s="334">
        <f ca="1" t="shared" si="933"/>
        <v>31</v>
      </c>
      <c r="E5860" s="327">
        <f ca="1" t="shared" si="934"/>
        <v>664</v>
      </c>
      <c r="F5860" s="327" t="str">
        <f ca="1">VLOOKUP(D5860,档案!A:C,3,FALSE)</f>
        <v>湖北开明</v>
      </c>
      <c r="G5860" s="338" t="str">
        <f ca="1">VLOOKUP(D5860,档案!A:B,2,FALSE)</f>
        <v>中国银行鄂州分行0592794</v>
      </c>
      <c r="H5860" s="328">
        <f ca="1" t="shared" si="926"/>
        <v>45884</v>
      </c>
      <c r="I5860" s="344" t="str">
        <f ca="1" t="shared" si="927"/>
        <v>生产部王国志报销山西铝业项目7月31日交通费--个人</v>
      </c>
      <c r="J5860" s="344" t="str">
        <f ca="1" t="shared" si="928"/>
        <v>项目成本</v>
      </c>
      <c r="K5860" s="345">
        <f ca="1" t="shared" si="929"/>
        <v>0</v>
      </c>
      <c r="L5860" s="345">
        <f ca="1" t="shared" si="930"/>
        <v>340.5</v>
      </c>
      <c r="M5860" s="345">
        <f ca="1" t="shared" si="931"/>
        <v>204467.97</v>
      </c>
      <c r="N5860" s="345">
        <f ca="1" t="shared" si="932"/>
        <v>0</v>
      </c>
    </row>
    <row r="5861" ht="14.25" hidden="1" spans="1:14">
      <c r="A5861" s="334">
        <f>档案!A5860</f>
        <v>0</v>
      </c>
      <c r="B5861" s="334">
        <f ca="1" t="shared" si="925"/>
        <v>1</v>
      </c>
      <c r="D5861" s="334">
        <f ca="1" t="shared" si="933"/>
        <v>31</v>
      </c>
      <c r="E5861" s="327">
        <f ca="1" t="shared" si="934"/>
        <v>665</v>
      </c>
      <c r="F5861" s="327" t="str">
        <f ca="1">VLOOKUP(D5861,档案!A:C,3,FALSE)</f>
        <v>湖北开明</v>
      </c>
      <c r="G5861" s="338" t="str">
        <f ca="1">VLOOKUP(D5861,档案!A:B,2,FALSE)</f>
        <v>中国银行鄂州分行0592794</v>
      </c>
      <c r="H5861" s="328">
        <f ca="1" t="shared" si="926"/>
        <v>45884</v>
      </c>
      <c r="I5861" s="344" t="str">
        <f ca="1" t="shared" si="927"/>
        <v>生产部饶凯报销天瑞汝州8.7交通费--个人</v>
      </c>
      <c r="J5861" s="344" t="str">
        <f ca="1" t="shared" si="928"/>
        <v>项目成本</v>
      </c>
      <c r="K5861" s="345">
        <f ca="1" t="shared" si="929"/>
        <v>0</v>
      </c>
      <c r="L5861" s="345">
        <f ca="1" t="shared" si="930"/>
        <v>175.5</v>
      </c>
      <c r="M5861" s="345">
        <f ca="1" t="shared" si="931"/>
        <v>204292.47</v>
      </c>
      <c r="N5861" s="345">
        <f ca="1" t="shared" si="932"/>
        <v>0</v>
      </c>
    </row>
    <row r="5862" ht="14.25" hidden="1" spans="1:14">
      <c r="A5862" s="334">
        <f>档案!A5861</f>
        <v>0</v>
      </c>
      <c r="B5862" s="334">
        <f ca="1" t="shared" si="925"/>
        <v>1</v>
      </c>
      <c r="D5862" s="334">
        <f ca="1" t="shared" si="933"/>
        <v>31</v>
      </c>
      <c r="E5862" s="327">
        <f ca="1" t="shared" si="934"/>
        <v>666</v>
      </c>
      <c r="F5862" s="327" t="str">
        <f ca="1">VLOOKUP(D5862,档案!A:C,3,FALSE)</f>
        <v>湖北开明</v>
      </c>
      <c r="G5862" s="338" t="str">
        <f ca="1">VLOOKUP(D5862,档案!A:B,2,FALSE)</f>
        <v>中国银行鄂州分行0592794</v>
      </c>
      <c r="H5862" s="328">
        <f ca="1" t="shared" si="926"/>
        <v>45884</v>
      </c>
      <c r="I5862" s="344" t="str">
        <f ca="1" t="shared" si="927"/>
        <v>生产部林维报销日照钢铁8.5/8.7材料采购费--个人</v>
      </c>
      <c r="J5862" s="344" t="str">
        <f ca="1" t="shared" si="928"/>
        <v>项目成本</v>
      </c>
      <c r="K5862" s="345">
        <f ca="1" t="shared" si="929"/>
        <v>0</v>
      </c>
      <c r="L5862" s="345">
        <f ca="1" t="shared" si="930"/>
        <v>733</v>
      </c>
      <c r="M5862" s="345">
        <f ca="1" t="shared" si="931"/>
        <v>203559.47</v>
      </c>
      <c r="N5862" s="345">
        <f ca="1" t="shared" si="932"/>
        <v>0</v>
      </c>
    </row>
    <row r="5863" ht="14.25" hidden="1" spans="1:14">
      <c r="A5863" s="334">
        <f>档案!A5862</f>
        <v>0</v>
      </c>
      <c r="B5863" s="334">
        <f ca="1" t="shared" si="925"/>
        <v>1</v>
      </c>
      <c r="D5863" s="334">
        <f ca="1" t="shared" si="933"/>
        <v>31</v>
      </c>
      <c r="E5863" s="327">
        <f ca="1" t="shared" si="934"/>
        <v>667</v>
      </c>
      <c r="F5863" s="327" t="str">
        <f ca="1">VLOOKUP(D5863,档案!A:C,3,FALSE)</f>
        <v>湖北开明</v>
      </c>
      <c r="G5863" s="338" t="str">
        <f ca="1">VLOOKUP(D5863,档案!A:B,2,FALSE)</f>
        <v>中国银行鄂州分行0592794</v>
      </c>
      <c r="H5863" s="328">
        <f ca="1" t="shared" si="926"/>
        <v>45884</v>
      </c>
      <c r="I5863" s="344" t="str">
        <f ca="1" t="shared" si="927"/>
        <v>生产部李晶用款中盐内蒙古外协人员（陈达良，曹帮亮）生活住宿费--个人</v>
      </c>
      <c r="J5863" s="344" t="str">
        <f ca="1" t="shared" si="928"/>
        <v>项目成本</v>
      </c>
      <c r="K5863" s="345">
        <f ca="1" t="shared" si="929"/>
        <v>0</v>
      </c>
      <c r="L5863" s="345">
        <f ca="1" t="shared" si="930"/>
        <v>2370</v>
      </c>
      <c r="M5863" s="345">
        <f ca="1" t="shared" si="931"/>
        <v>201189.47</v>
      </c>
      <c r="N5863" s="345">
        <f ca="1" t="shared" si="932"/>
        <v>0</v>
      </c>
    </row>
    <row r="5864" ht="14.25" hidden="1" spans="1:14">
      <c r="A5864" s="334">
        <f>档案!A5863</f>
        <v>0</v>
      </c>
      <c r="B5864" s="334">
        <f ca="1" t="shared" si="925"/>
        <v>1</v>
      </c>
      <c r="D5864" s="334">
        <f ca="1" t="shared" si="933"/>
        <v>31</v>
      </c>
      <c r="E5864" s="327">
        <f ca="1" t="shared" si="934"/>
        <v>668</v>
      </c>
      <c r="F5864" s="327" t="str">
        <f ca="1">VLOOKUP(D5864,档案!A:C,3,FALSE)</f>
        <v>湖北开明</v>
      </c>
      <c r="G5864" s="338" t="str">
        <f ca="1">VLOOKUP(D5864,档案!A:B,2,FALSE)</f>
        <v>中国银行鄂州分行0592794</v>
      </c>
      <c r="H5864" s="328">
        <f ca="1" t="shared" si="926"/>
        <v>45884</v>
      </c>
      <c r="I5864" s="344" t="str">
        <f ca="1" t="shared" si="927"/>
        <v>生产部李权智用款行车报检整改，维修费用付武汉市武昌区大发起重设备经营部--公司</v>
      </c>
      <c r="J5864" s="344" t="str">
        <f ca="1" t="shared" si="928"/>
        <v>项目成本</v>
      </c>
      <c r="K5864" s="345">
        <f ca="1" t="shared" si="929"/>
        <v>0</v>
      </c>
      <c r="L5864" s="345">
        <f ca="1" t="shared" si="930"/>
        <v>1665</v>
      </c>
      <c r="M5864" s="345">
        <f ca="1" t="shared" si="931"/>
        <v>199524.47</v>
      </c>
      <c r="N5864" s="345">
        <f ca="1" t="shared" si="932"/>
        <v>0</v>
      </c>
    </row>
    <row r="5865" ht="14.25" hidden="1" spans="1:14">
      <c r="A5865" s="334">
        <f>档案!A5864</f>
        <v>0</v>
      </c>
      <c r="B5865" s="334">
        <f ca="1" t="shared" si="925"/>
        <v>1</v>
      </c>
      <c r="D5865" s="334">
        <f ca="1" t="shared" si="933"/>
        <v>31</v>
      </c>
      <c r="E5865" s="327">
        <f ca="1" t="shared" si="934"/>
        <v>669</v>
      </c>
      <c r="F5865" s="327" t="str">
        <f ca="1">VLOOKUP(D5865,档案!A:C,3,FALSE)</f>
        <v>湖北开明</v>
      </c>
      <c r="G5865" s="338" t="str">
        <f ca="1">VLOOKUP(D5865,档案!A:B,2,FALSE)</f>
        <v>中国银行鄂州分行0592794</v>
      </c>
      <c r="H5865" s="328">
        <f ca="1" t="shared" si="926"/>
        <v>45884</v>
      </c>
      <c r="I5865" s="344" t="str">
        <f ca="1" t="shared" si="927"/>
        <v>生产部李权智用款东方希望外协人员工资（钟万山2240， 上下班交通费王丽梅380元，黄国恩280元）--个人</v>
      </c>
      <c r="J5865" s="344" t="str">
        <f ca="1" t="shared" si="928"/>
        <v>项目成本</v>
      </c>
      <c r="K5865" s="345">
        <f ca="1" t="shared" si="929"/>
        <v>0</v>
      </c>
      <c r="L5865" s="345">
        <f ca="1" t="shared" si="930"/>
        <v>2900</v>
      </c>
      <c r="M5865" s="345">
        <f ca="1" t="shared" si="931"/>
        <v>196624.47</v>
      </c>
      <c r="N5865" s="345">
        <f ca="1" t="shared" si="932"/>
        <v>0</v>
      </c>
    </row>
    <row r="5866" ht="14.25" hidden="1" spans="1:14">
      <c r="A5866" s="334">
        <f>档案!A5865</f>
        <v>0</v>
      </c>
      <c r="B5866" s="334">
        <f ca="1" t="shared" si="925"/>
        <v>1</v>
      </c>
      <c r="D5866" s="334">
        <f ca="1" t="shared" si="933"/>
        <v>31</v>
      </c>
      <c r="E5866" s="327">
        <f ca="1" t="shared" si="934"/>
        <v>670</v>
      </c>
      <c r="F5866" s="327" t="str">
        <f ca="1">VLOOKUP(D5866,档案!A:C,3,FALSE)</f>
        <v>湖北开明</v>
      </c>
      <c r="G5866" s="338" t="str">
        <f ca="1">VLOOKUP(D5866,档案!A:B,2,FALSE)</f>
        <v>中国银行鄂州分行0592794</v>
      </c>
      <c r="H5866" s="328">
        <f ca="1" t="shared" si="926"/>
        <v>45884</v>
      </c>
      <c r="I5866" s="344" t="str">
        <f ca="1" t="shared" si="927"/>
        <v>生产部李权智用款实心焊丝50件，药芯焊丝70件，焊工手套120双采购费付湖北荣欣顺商贸有限公司--公司</v>
      </c>
      <c r="J5866" s="344" t="str">
        <f ca="1" t="shared" si="928"/>
        <v>项目成本</v>
      </c>
      <c r="K5866" s="345">
        <f ca="1" t="shared" si="929"/>
        <v>0</v>
      </c>
      <c r="L5866" s="345">
        <f ca="1" t="shared" si="930"/>
        <v>14695</v>
      </c>
      <c r="M5866" s="345">
        <f ca="1" t="shared" si="931"/>
        <v>181929.47</v>
      </c>
      <c r="N5866" s="345">
        <f ca="1" t="shared" si="932"/>
        <v>0</v>
      </c>
    </row>
    <row r="5867" ht="14.25" hidden="1" spans="1:14">
      <c r="A5867" s="334">
        <f>档案!A5866</f>
        <v>0</v>
      </c>
      <c r="B5867" s="334">
        <f ca="1" t="shared" si="925"/>
        <v>1</v>
      </c>
      <c r="D5867" s="334">
        <f ca="1" t="shared" si="933"/>
        <v>31</v>
      </c>
      <c r="E5867" s="327">
        <f ca="1" t="shared" si="934"/>
        <v>671</v>
      </c>
      <c r="F5867" s="327" t="str">
        <f ca="1">VLOOKUP(D5867,档案!A:C,3,FALSE)</f>
        <v>湖北开明</v>
      </c>
      <c r="G5867" s="338" t="str">
        <f ca="1">VLOOKUP(D5867,档案!A:B,2,FALSE)</f>
        <v>中国银行鄂州分行0592794</v>
      </c>
      <c r="H5867" s="328">
        <f ca="1" t="shared" si="926"/>
        <v>45884</v>
      </c>
      <c r="I5867" s="344" t="str">
        <f ca="1" t="shared" si="927"/>
        <v>生产部程时勇报销天瑞汝州8.7-8.8交通费--个人</v>
      </c>
      <c r="J5867" s="344" t="str">
        <f ca="1" t="shared" si="928"/>
        <v>项目成本</v>
      </c>
      <c r="K5867" s="345">
        <f ca="1" t="shared" si="929"/>
        <v>0</v>
      </c>
      <c r="L5867" s="345">
        <f ca="1" t="shared" si="930"/>
        <v>88</v>
      </c>
      <c r="M5867" s="345">
        <f ca="1" t="shared" si="931"/>
        <v>181841.47</v>
      </c>
      <c r="N5867" s="345">
        <f ca="1" t="shared" si="932"/>
        <v>0</v>
      </c>
    </row>
    <row r="5868" ht="14.25" hidden="1" spans="1:14">
      <c r="A5868" s="334">
        <f>档案!A5867</f>
        <v>0</v>
      </c>
      <c r="B5868" s="334">
        <f ca="1" t="shared" si="925"/>
        <v>1</v>
      </c>
      <c r="D5868" s="334">
        <f ca="1" t="shared" si="933"/>
        <v>31</v>
      </c>
      <c r="E5868" s="327">
        <f ca="1" t="shared" si="934"/>
        <v>672</v>
      </c>
      <c r="F5868" s="327" t="str">
        <f ca="1">VLOOKUP(D5868,档案!A:C,3,FALSE)</f>
        <v>湖北开明</v>
      </c>
      <c r="G5868" s="338" t="str">
        <f ca="1">VLOOKUP(D5868,档案!A:B,2,FALSE)</f>
        <v>中国银行鄂州分行0592794</v>
      </c>
      <c r="H5868" s="328">
        <f ca="1" t="shared" si="926"/>
        <v>45884</v>
      </c>
      <c r="I5868" s="344" t="str">
        <f ca="1" t="shared" si="927"/>
        <v>生产部程时勇报销天瑞汝州8.4交通费--个人</v>
      </c>
      <c r="J5868" s="344" t="str">
        <f ca="1" t="shared" si="928"/>
        <v>项目成本</v>
      </c>
      <c r="K5868" s="345">
        <f ca="1" t="shared" si="929"/>
        <v>0</v>
      </c>
      <c r="L5868" s="345">
        <f ca="1" t="shared" si="930"/>
        <v>202.5</v>
      </c>
      <c r="M5868" s="345">
        <f ca="1" t="shared" si="931"/>
        <v>181638.97</v>
      </c>
      <c r="N5868" s="345">
        <f ca="1" t="shared" si="932"/>
        <v>0</v>
      </c>
    </row>
    <row r="5869" ht="14.25" hidden="1" spans="1:14">
      <c r="A5869" s="334">
        <f>档案!A5868</f>
        <v>0</v>
      </c>
      <c r="B5869" s="334">
        <f ca="1" t="shared" si="925"/>
        <v>1</v>
      </c>
      <c r="D5869" s="334">
        <f ca="1" t="shared" si="933"/>
        <v>31</v>
      </c>
      <c r="E5869" s="327">
        <f ca="1" t="shared" si="934"/>
        <v>673</v>
      </c>
      <c r="F5869" s="327" t="str">
        <f ca="1">VLOOKUP(D5869,档案!A:C,3,FALSE)</f>
        <v>湖北开明</v>
      </c>
      <c r="G5869" s="338" t="str">
        <f ca="1">VLOOKUP(D5869,档案!A:B,2,FALSE)</f>
        <v>中国银行鄂州分行0592794</v>
      </c>
      <c r="H5869" s="328">
        <f ca="1" t="shared" si="926"/>
        <v>45884</v>
      </c>
      <c r="I5869" s="344" t="str">
        <f ca="1" t="shared" si="927"/>
        <v>生产部闵洋用款内蒙宜化电石炉外协王红卫工资14500元。(总金额86530元，8.2付72030元，余14500未付)--个人</v>
      </c>
      <c r="J5869" s="344" t="str">
        <f ca="1" t="shared" si="928"/>
        <v>项目成本</v>
      </c>
      <c r="K5869" s="345">
        <f ca="1" t="shared" si="929"/>
        <v>0</v>
      </c>
      <c r="L5869" s="345">
        <f ca="1" t="shared" si="930"/>
        <v>14500</v>
      </c>
      <c r="M5869" s="345">
        <f ca="1" t="shared" si="931"/>
        <v>167138.97</v>
      </c>
      <c r="N5869" s="345">
        <f ca="1" t="shared" si="932"/>
        <v>0</v>
      </c>
    </row>
    <row r="5870" ht="14.25" hidden="1" spans="1:14">
      <c r="A5870" s="334">
        <f>档案!A5869</f>
        <v>0</v>
      </c>
      <c r="B5870" s="334">
        <f ca="1" t="shared" si="925"/>
        <v>1</v>
      </c>
      <c r="D5870" s="334">
        <f ca="1" t="shared" si="933"/>
        <v>31</v>
      </c>
      <c r="E5870" s="327">
        <f ca="1" t="shared" si="934"/>
        <v>674</v>
      </c>
      <c r="F5870" s="327" t="str">
        <f ca="1">VLOOKUP(D5870,档案!A:C,3,FALSE)</f>
        <v>湖北开明</v>
      </c>
      <c r="G5870" s="338" t="str">
        <f ca="1">VLOOKUP(D5870,档案!A:B,2,FALSE)</f>
        <v>中国银行鄂州分行0592794</v>
      </c>
      <c r="H5870" s="328">
        <f ca="1" t="shared" si="926"/>
        <v>45884</v>
      </c>
      <c r="I5870" s="344" t="str">
        <f ca="1" t="shared" si="927"/>
        <v>手续费</v>
      </c>
      <c r="J5870" s="344" t="str">
        <f ca="1" t="shared" si="928"/>
        <v>项目成本</v>
      </c>
      <c r="K5870" s="345">
        <f ca="1" t="shared" si="929"/>
        <v>0</v>
      </c>
      <c r="L5870" s="345">
        <f ca="1" t="shared" si="930"/>
        <v>56.7</v>
      </c>
      <c r="M5870" s="345">
        <f ca="1" t="shared" si="931"/>
        <v>167082.27</v>
      </c>
      <c r="N5870" s="345">
        <f ca="1" t="shared" si="932"/>
        <v>0</v>
      </c>
    </row>
    <row r="5871" ht="14.25" hidden="1" spans="1:14">
      <c r="A5871" s="334">
        <f>档案!A5870</f>
        <v>0</v>
      </c>
      <c r="B5871" s="334">
        <f ca="1" t="shared" si="925"/>
        <v>1</v>
      </c>
      <c r="D5871" s="334">
        <f ca="1" t="shared" si="933"/>
        <v>31</v>
      </c>
      <c r="E5871" s="327">
        <f ca="1" t="shared" si="934"/>
        <v>675</v>
      </c>
      <c r="F5871" s="327" t="str">
        <f ca="1">VLOOKUP(D5871,档案!A:C,3,FALSE)</f>
        <v>湖北开明</v>
      </c>
      <c r="G5871" s="338" t="str">
        <f ca="1">VLOOKUP(D5871,档案!A:B,2,FALSE)</f>
        <v>中国银行鄂州分行0592794</v>
      </c>
      <c r="H5871" s="328">
        <f ca="1" t="shared" si="926"/>
        <v>45889</v>
      </c>
      <c r="I5871" s="344" t="str">
        <f ca="1" t="shared" si="927"/>
        <v>还贷款利息</v>
      </c>
      <c r="J5871" s="344" t="str">
        <f ca="1" t="shared" si="928"/>
        <v>还借款及利息</v>
      </c>
      <c r="K5871" s="345">
        <f ca="1" t="shared" si="929"/>
        <v>0</v>
      </c>
      <c r="L5871" s="345">
        <f ca="1" t="shared" si="930"/>
        <v>7750</v>
      </c>
      <c r="M5871" s="345">
        <f ca="1" t="shared" si="931"/>
        <v>159332.27</v>
      </c>
      <c r="N5871" s="345">
        <f ca="1" t="shared" si="932"/>
        <v>0</v>
      </c>
    </row>
    <row r="5872" ht="14.25" hidden="1" spans="1:14">
      <c r="A5872" s="334">
        <f>档案!A5871</f>
        <v>0</v>
      </c>
      <c r="B5872" s="334">
        <f ca="1" t="shared" si="925"/>
        <v>1</v>
      </c>
      <c r="D5872" s="334">
        <f ca="1" t="shared" si="933"/>
        <v>31</v>
      </c>
      <c r="E5872" s="327">
        <f ca="1" t="shared" si="934"/>
        <v>676</v>
      </c>
      <c r="F5872" s="327" t="str">
        <f ca="1">VLOOKUP(D5872,档案!A:C,3,FALSE)</f>
        <v>湖北开明</v>
      </c>
      <c r="G5872" s="338" t="str">
        <f ca="1">VLOOKUP(D5872,档案!A:B,2,FALSE)</f>
        <v>中国银行鄂州分行0592794</v>
      </c>
      <c r="H5872" s="328">
        <f ca="1" t="shared" si="926"/>
        <v>45889</v>
      </c>
      <c r="I5872" s="344" t="str">
        <f ca="1" t="shared" si="927"/>
        <v>还贷款利息</v>
      </c>
      <c r="J5872" s="344" t="str">
        <f ca="1" t="shared" si="928"/>
        <v>还借款及利息</v>
      </c>
      <c r="K5872" s="345">
        <f ca="1" t="shared" si="929"/>
        <v>0</v>
      </c>
      <c r="L5872" s="345">
        <f ca="1" t="shared" si="930"/>
        <v>5338.89</v>
      </c>
      <c r="M5872" s="345">
        <f ca="1" t="shared" si="931"/>
        <v>153993.38</v>
      </c>
      <c r="N5872" s="345">
        <f ca="1" t="shared" si="932"/>
        <v>0</v>
      </c>
    </row>
    <row r="5873" ht="14.25" hidden="1" spans="1:14">
      <c r="A5873" s="334">
        <f>档案!A5872</f>
        <v>0</v>
      </c>
      <c r="B5873" s="334">
        <f ca="1" t="shared" si="925"/>
        <v>1</v>
      </c>
      <c r="D5873" s="334">
        <f ca="1" t="shared" si="933"/>
        <v>31</v>
      </c>
      <c r="E5873" s="327">
        <f ca="1" t="shared" si="934"/>
        <v>677</v>
      </c>
      <c r="F5873" s="327" t="str">
        <f ca="1">VLOOKUP(D5873,档案!A:C,3,FALSE)</f>
        <v>湖北开明</v>
      </c>
      <c r="G5873" s="338" t="str">
        <f ca="1">VLOOKUP(D5873,档案!A:B,2,FALSE)</f>
        <v>中国银行鄂州分行0592794</v>
      </c>
      <c r="H5873" s="328">
        <f ca="1" t="shared" si="926"/>
        <v>45891</v>
      </c>
      <c r="I5873" s="344" t="str">
        <f ca="1" t="shared" si="927"/>
        <v>生产部何俊杰报销中盐内蒙古8.14板房运费--个人</v>
      </c>
      <c r="J5873" s="344" t="str">
        <f ca="1" t="shared" si="928"/>
        <v>项目成本</v>
      </c>
      <c r="K5873" s="345">
        <f ca="1" t="shared" si="929"/>
        <v>0</v>
      </c>
      <c r="L5873" s="345">
        <f ca="1" t="shared" si="930"/>
        <v>550</v>
      </c>
      <c r="M5873" s="345">
        <f ca="1" t="shared" si="931"/>
        <v>153443.38</v>
      </c>
      <c r="N5873" s="345">
        <f ca="1" t="shared" si="932"/>
        <v>0</v>
      </c>
    </row>
    <row r="5874" ht="14.25" hidden="1" spans="1:14">
      <c r="A5874" s="334">
        <f>档案!A5873</f>
        <v>0</v>
      </c>
      <c r="B5874" s="334">
        <f ca="1" t="shared" si="925"/>
        <v>1</v>
      </c>
      <c r="D5874" s="334">
        <f ca="1" t="shared" si="933"/>
        <v>31</v>
      </c>
      <c r="E5874" s="327">
        <f ca="1" t="shared" si="934"/>
        <v>678</v>
      </c>
      <c r="F5874" s="327" t="str">
        <f ca="1">VLOOKUP(D5874,档案!A:C,3,FALSE)</f>
        <v>湖北开明</v>
      </c>
      <c r="G5874" s="338" t="str">
        <f ca="1">VLOOKUP(D5874,档案!A:B,2,FALSE)</f>
        <v>中国银行鄂州分行0592794</v>
      </c>
      <c r="H5874" s="328">
        <f ca="1" t="shared" si="926"/>
        <v>45891</v>
      </c>
      <c r="I5874" s="344" t="str">
        <f ca="1" t="shared" si="927"/>
        <v>手续费</v>
      </c>
      <c r="J5874" s="344" t="str">
        <f ca="1" t="shared" si="928"/>
        <v>项目成本</v>
      </c>
      <c r="K5874" s="345">
        <f ca="1" t="shared" si="929"/>
        <v>0</v>
      </c>
      <c r="L5874" s="345">
        <f ca="1" t="shared" si="930"/>
        <v>4.5</v>
      </c>
      <c r="M5874" s="345">
        <f ca="1" t="shared" si="931"/>
        <v>153438.88</v>
      </c>
      <c r="N5874" s="345">
        <f ca="1" t="shared" si="932"/>
        <v>0</v>
      </c>
    </row>
    <row r="5875" ht="14.25" hidden="1" spans="1:14">
      <c r="A5875" s="334">
        <f>档案!A5874</f>
        <v>0</v>
      </c>
      <c r="B5875" s="334">
        <f ca="1" t="shared" si="925"/>
        <v>1</v>
      </c>
      <c r="D5875" s="334">
        <f ca="1" t="shared" si="933"/>
        <v>31</v>
      </c>
      <c r="E5875" s="327">
        <f ca="1" t="shared" si="934"/>
        <v>679</v>
      </c>
      <c r="F5875" s="327" t="str">
        <f ca="1">VLOOKUP(D5875,档案!A:C,3,FALSE)</f>
        <v>湖北开明</v>
      </c>
      <c r="G5875" s="338" t="str">
        <f ca="1">VLOOKUP(D5875,档案!A:B,2,FALSE)</f>
        <v>中国银行鄂州分行0592794</v>
      </c>
      <c r="H5875" s="328">
        <f ca="1" t="shared" si="926"/>
        <v>45896</v>
      </c>
      <c r="I5875" s="344" t="str">
        <f ca="1" t="shared" si="927"/>
        <v>转岚丹中信</v>
      </c>
      <c r="J5875" s="344" t="str">
        <f ca="1" t="shared" si="928"/>
        <v>转出他行或提现</v>
      </c>
      <c r="K5875" s="345">
        <f ca="1" t="shared" si="929"/>
        <v>0</v>
      </c>
      <c r="L5875" s="345">
        <f ca="1" t="shared" si="930"/>
        <v>10000</v>
      </c>
      <c r="M5875" s="345">
        <f ca="1" t="shared" si="931"/>
        <v>143438.88</v>
      </c>
      <c r="N5875" s="345">
        <f ca="1" t="shared" si="932"/>
        <v>0</v>
      </c>
    </row>
    <row r="5876" ht="14.25" hidden="1" spans="1:14">
      <c r="A5876" s="334">
        <f>档案!A5875</f>
        <v>0</v>
      </c>
      <c r="B5876" s="334">
        <f ca="1" t="shared" si="925"/>
        <v>1</v>
      </c>
      <c r="D5876" s="334">
        <f ca="1" t="shared" si="933"/>
        <v>31</v>
      </c>
      <c r="E5876" s="327">
        <f ca="1" t="shared" si="934"/>
        <v>680</v>
      </c>
      <c r="F5876" s="327" t="str">
        <f ca="1">VLOOKUP(D5876,档案!A:C,3,FALSE)</f>
        <v>湖北开明</v>
      </c>
      <c r="G5876" s="338" t="str">
        <f ca="1">VLOOKUP(D5876,档案!A:B,2,FALSE)</f>
        <v>中国银行鄂州分行0592794</v>
      </c>
      <c r="H5876" s="328">
        <f ca="1" t="shared" si="926"/>
        <v>45896</v>
      </c>
      <c r="I5876" s="344" t="str">
        <f ca="1" t="shared" si="927"/>
        <v>手续费</v>
      </c>
      <c r="J5876" s="344" t="str">
        <f ca="1" t="shared" si="928"/>
        <v>项目成本</v>
      </c>
      <c r="K5876" s="345">
        <f ca="1" t="shared" si="929"/>
        <v>0</v>
      </c>
      <c r="L5876" s="345">
        <f ca="1" t="shared" si="930"/>
        <v>1.8</v>
      </c>
      <c r="M5876" s="345">
        <f ca="1" t="shared" si="931"/>
        <v>143437.08</v>
      </c>
      <c r="N5876" s="345">
        <f ca="1" t="shared" si="932"/>
        <v>0</v>
      </c>
    </row>
    <row r="5877" ht="14.25" hidden="1" spans="1:14">
      <c r="A5877" s="334">
        <f>档案!A5876</f>
        <v>0</v>
      </c>
      <c r="B5877" s="334">
        <f ca="1" t="shared" si="925"/>
        <v>1</v>
      </c>
      <c r="D5877" s="334">
        <f ca="1" t="shared" si="933"/>
        <v>31</v>
      </c>
      <c r="E5877" s="327">
        <f ca="1" t="shared" si="934"/>
        <v>681</v>
      </c>
      <c r="F5877" s="327" t="str">
        <f ca="1">VLOOKUP(D5877,档案!A:C,3,FALSE)</f>
        <v>湖北开明</v>
      </c>
      <c r="G5877" s="338" t="str">
        <f ca="1">VLOOKUP(D5877,档案!A:B,2,FALSE)</f>
        <v>中国银行鄂州分行0592794</v>
      </c>
      <c r="H5877" s="328">
        <f ca="1" t="shared" si="926"/>
        <v>45897</v>
      </c>
      <c r="I5877" s="344" t="str">
        <f ca="1" t="shared" si="927"/>
        <v>转湖北邮政</v>
      </c>
      <c r="J5877" s="344" t="str">
        <f ca="1" t="shared" si="928"/>
        <v>转出他行或提现</v>
      </c>
      <c r="K5877" s="345">
        <f ca="1" t="shared" si="929"/>
        <v>0</v>
      </c>
      <c r="L5877" s="345">
        <f ca="1" t="shared" si="930"/>
        <v>120000</v>
      </c>
      <c r="M5877" s="345">
        <f ca="1" t="shared" si="931"/>
        <v>23437.0799999997</v>
      </c>
      <c r="N5877" s="345">
        <f ca="1" t="shared" si="932"/>
        <v>0</v>
      </c>
    </row>
    <row r="5878" ht="14.25" hidden="1" spans="1:14">
      <c r="A5878" s="334">
        <f>档案!A5877</f>
        <v>0</v>
      </c>
      <c r="B5878" s="334">
        <f ca="1" t="shared" si="925"/>
        <v>1</v>
      </c>
      <c r="D5878" s="334">
        <f ca="1" t="shared" si="933"/>
        <v>31</v>
      </c>
      <c r="E5878" s="327">
        <f ca="1" t="shared" si="934"/>
        <v>682</v>
      </c>
      <c r="F5878" s="327" t="str">
        <f ca="1">VLOOKUP(D5878,档案!A:C,3,FALSE)</f>
        <v>湖北开明</v>
      </c>
      <c r="G5878" s="338" t="str">
        <f ca="1">VLOOKUP(D5878,档案!A:B,2,FALSE)</f>
        <v>中国银行鄂州分行0592794</v>
      </c>
      <c r="H5878" s="328">
        <f ca="1" t="shared" si="926"/>
        <v>45897</v>
      </c>
      <c r="I5878" s="344" t="str">
        <f ca="1" t="shared" si="927"/>
        <v>手续费</v>
      </c>
      <c r="J5878" s="344" t="str">
        <f ca="1" t="shared" si="928"/>
        <v>付日常费用</v>
      </c>
      <c r="K5878" s="345">
        <f ca="1" t="shared" si="929"/>
        <v>0</v>
      </c>
      <c r="L5878" s="345">
        <f ca="1" t="shared" si="930"/>
        <v>2</v>
      </c>
      <c r="M5878" s="345">
        <f ca="1" t="shared" si="931"/>
        <v>23435.0799999997</v>
      </c>
      <c r="N5878" s="345">
        <f ca="1" t="shared" si="932"/>
        <v>0</v>
      </c>
    </row>
    <row r="5879" ht="14.25" hidden="1" spans="1:14">
      <c r="A5879" s="334">
        <f>档案!A5878</f>
        <v>0</v>
      </c>
      <c r="B5879" s="334">
        <f ca="1" t="shared" si="925"/>
        <v>1</v>
      </c>
      <c r="D5879" s="334">
        <f ca="1" t="shared" si="933"/>
        <v>31</v>
      </c>
      <c r="E5879" s="327">
        <f ca="1" t="shared" si="934"/>
        <v>683</v>
      </c>
      <c r="F5879" s="327" t="str">
        <f ca="1">VLOOKUP(D5879,档案!A:C,3,FALSE)</f>
        <v>湖北开明</v>
      </c>
      <c r="G5879" s="338" t="str">
        <f ca="1">VLOOKUP(D5879,档案!A:B,2,FALSE)</f>
        <v>中国银行鄂州分行0592794</v>
      </c>
      <c r="H5879" s="328">
        <f ca="1" t="shared" si="926"/>
        <v>45898</v>
      </c>
      <c r="I5879" s="344" t="str">
        <f ca="1" t="shared" si="927"/>
        <v>收到武汉浦发转款</v>
      </c>
      <c r="J5879" s="344" t="str">
        <f ca="1" t="shared" si="928"/>
        <v>他行转入或存现</v>
      </c>
      <c r="K5879" s="345">
        <f ca="1" t="shared" si="929"/>
        <v>268000</v>
      </c>
      <c r="L5879" s="345">
        <f ca="1" t="shared" si="930"/>
        <v>0</v>
      </c>
      <c r="M5879" s="345">
        <f ca="1" t="shared" si="931"/>
        <v>291435.08</v>
      </c>
      <c r="N5879" s="345">
        <f ca="1" t="shared" si="932"/>
        <v>0</v>
      </c>
    </row>
    <row r="5880" ht="14.25" hidden="1" spans="1:14">
      <c r="A5880" s="334">
        <f>档案!A5879</f>
        <v>0</v>
      </c>
      <c r="B5880" s="334">
        <f ca="1" t="shared" si="925"/>
        <v>1</v>
      </c>
      <c r="D5880" s="334">
        <f ca="1" t="shared" si="933"/>
        <v>31</v>
      </c>
      <c r="E5880" s="327">
        <f ca="1" t="shared" si="934"/>
        <v>684</v>
      </c>
      <c r="F5880" s="327" t="str">
        <f ca="1">VLOOKUP(D5880,档案!A:C,3,FALSE)</f>
        <v>湖北开明</v>
      </c>
      <c r="G5880" s="338" t="str">
        <f ca="1">VLOOKUP(D5880,档案!A:B,2,FALSE)</f>
        <v>中国银行鄂州分行0592794</v>
      </c>
      <c r="H5880" s="328">
        <f ca="1" t="shared" si="926"/>
        <v>45898</v>
      </c>
      <c r="I5880" s="344" t="str">
        <f ca="1" t="shared" si="927"/>
        <v>收到湖北岚丹转款</v>
      </c>
      <c r="J5880" s="344" t="str">
        <f ca="1" t="shared" si="928"/>
        <v>他行转入或存现</v>
      </c>
      <c r="K5880" s="345">
        <f ca="1" t="shared" si="929"/>
        <v>100000</v>
      </c>
      <c r="L5880" s="345">
        <f ca="1" t="shared" si="930"/>
        <v>0</v>
      </c>
      <c r="M5880" s="345">
        <f ca="1" t="shared" si="931"/>
        <v>391435.08</v>
      </c>
      <c r="N5880" s="345">
        <f ca="1" t="shared" si="932"/>
        <v>0</v>
      </c>
    </row>
    <row r="5881" ht="14.25" hidden="1" spans="1:14">
      <c r="A5881" s="334">
        <f>档案!A5880</f>
        <v>0</v>
      </c>
      <c r="B5881" s="334">
        <f ca="1" t="shared" si="925"/>
        <v>1</v>
      </c>
      <c r="D5881" s="334">
        <f ca="1" t="shared" si="933"/>
        <v>31</v>
      </c>
      <c r="E5881" s="327">
        <f ca="1" t="shared" si="934"/>
        <v>685</v>
      </c>
      <c r="F5881" s="327" t="str">
        <f ca="1">VLOOKUP(D5881,档案!A:C,3,FALSE)</f>
        <v>湖北开明</v>
      </c>
      <c r="G5881" s="338" t="str">
        <f ca="1">VLOOKUP(D5881,档案!A:B,2,FALSE)</f>
        <v>中国银行鄂州分行0592794</v>
      </c>
      <c r="H5881" s="328">
        <f ca="1" t="shared" si="926"/>
        <v>45898</v>
      </c>
      <c r="I5881" s="344" t="str">
        <f ca="1" t="shared" si="927"/>
        <v>收到武汉国兰商贸有限公司贴现款（原票金额50000，手续费310，实收49690）</v>
      </c>
      <c r="J5881" s="344" t="str">
        <f ca="1" t="shared" si="928"/>
        <v>他行转入或存现</v>
      </c>
      <c r="K5881" s="345">
        <f ca="1" t="shared" si="929"/>
        <v>49690</v>
      </c>
      <c r="L5881" s="345">
        <f ca="1" t="shared" si="930"/>
        <v>0</v>
      </c>
      <c r="M5881" s="345">
        <f ca="1" t="shared" si="931"/>
        <v>441125.08</v>
      </c>
      <c r="N5881" s="345">
        <f ca="1" t="shared" si="932"/>
        <v>0</v>
      </c>
    </row>
    <row r="5882" ht="14.25" hidden="1" spans="1:14">
      <c r="A5882" s="334">
        <f>档案!A5881</f>
        <v>0</v>
      </c>
      <c r="B5882" s="334">
        <f ca="1" t="shared" si="925"/>
        <v>1</v>
      </c>
      <c r="D5882" s="334">
        <f ca="1" t="shared" si="933"/>
        <v>31</v>
      </c>
      <c r="E5882" s="327">
        <f ca="1" t="shared" si="934"/>
        <v>686</v>
      </c>
      <c r="F5882" s="327" t="str">
        <f ca="1">VLOOKUP(D5882,档案!A:C,3,FALSE)</f>
        <v>湖北开明</v>
      </c>
      <c r="G5882" s="338" t="str">
        <f ca="1">VLOOKUP(D5882,档案!A:B,2,FALSE)</f>
        <v>中国银行鄂州分行0592794</v>
      </c>
      <c r="H5882" s="328">
        <f ca="1" t="shared" si="926"/>
        <v>45898</v>
      </c>
      <c r="I5882" s="344" t="str">
        <f ca="1" t="shared" si="927"/>
        <v>生产部景旭光用款内蒙古君正外协人员30人工资付于龙</v>
      </c>
      <c r="J5882" s="344" t="str">
        <f ca="1" t="shared" si="928"/>
        <v>项目成本</v>
      </c>
      <c r="K5882" s="345">
        <f ca="1" t="shared" si="929"/>
        <v>0</v>
      </c>
      <c r="L5882" s="345">
        <f ca="1" t="shared" si="930"/>
        <v>278264.6</v>
      </c>
      <c r="M5882" s="345">
        <f ca="1" t="shared" si="931"/>
        <v>162860.48</v>
      </c>
      <c r="N5882" s="345">
        <f ca="1" t="shared" si="932"/>
        <v>0</v>
      </c>
    </row>
    <row r="5883" ht="14.25" hidden="1" spans="1:14">
      <c r="A5883" s="334">
        <f>档案!A5882</f>
        <v>0</v>
      </c>
      <c r="B5883" s="334">
        <f ca="1" t="shared" si="925"/>
        <v>1</v>
      </c>
      <c r="D5883" s="334">
        <f ca="1" t="shared" si="933"/>
        <v>31</v>
      </c>
      <c r="E5883" s="327">
        <f ca="1" t="shared" si="934"/>
        <v>687</v>
      </c>
      <c r="F5883" s="327" t="str">
        <f ca="1">VLOOKUP(D5883,档案!A:C,3,FALSE)</f>
        <v>湖北开明</v>
      </c>
      <c r="G5883" s="338" t="str">
        <f ca="1">VLOOKUP(D5883,档案!A:B,2,FALSE)</f>
        <v>中国银行鄂州分行0592794</v>
      </c>
      <c r="H5883" s="328">
        <f ca="1" t="shared" si="926"/>
        <v>45898</v>
      </c>
      <c r="I5883" s="344" t="str">
        <f ca="1" t="shared" si="927"/>
        <v>生产部熊伟报销福建三钢项目刻公章--个人</v>
      </c>
      <c r="J5883" s="344" t="str">
        <f ca="1" t="shared" si="928"/>
        <v>项目成本</v>
      </c>
      <c r="K5883" s="345">
        <f ca="1" t="shared" si="929"/>
        <v>0</v>
      </c>
      <c r="L5883" s="345">
        <f ca="1" t="shared" si="930"/>
        <v>20</v>
      </c>
      <c r="M5883" s="345">
        <f ca="1" t="shared" si="931"/>
        <v>162840.48</v>
      </c>
      <c r="N5883" s="345">
        <f ca="1" t="shared" si="932"/>
        <v>0</v>
      </c>
    </row>
    <row r="5884" ht="14.25" hidden="1" spans="1:14">
      <c r="A5884" s="334">
        <f>档案!A5883</f>
        <v>0</v>
      </c>
      <c r="B5884" s="334">
        <f ca="1" t="shared" si="925"/>
        <v>1</v>
      </c>
      <c r="D5884" s="334">
        <f ca="1" t="shared" si="933"/>
        <v>31</v>
      </c>
      <c r="E5884" s="327">
        <f ca="1" t="shared" si="934"/>
        <v>688</v>
      </c>
      <c r="F5884" s="327" t="str">
        <f ca="1">VLOOKUP(D5884,档案!A:C,3,FALSE)</f>
        <v>湖北开明</v>
      </c>
      <c r="G5884" s="338" t="str">
        <f ca="1">VLOOKUP(D5884,档案!A:B,2,FALSE)</f>
        <v>中国银行鄂州分行0592794</v>
      </c>
      <c r="H5884" s="328">
        <f ca="1" t="shared" si="926"/>
        <v>45898</v>
      </c>
      <c r="I5884" s="344" t="str">
        <f ca="1" t="shared" si="927"/>
        <v>生产部李晶报销日照钢铁7.12小货车换胎维修费--个人</v>
      </c>
      <c r="J5884" s="344" t="str">
        <f ca="1" t="shared" si="928"/>
        <v>项目成本</v>
      </c>
      <c r="K5884" s="345">
        <f ca="1" t="shared" si="929"/>
        <v>0</v>
      </c>
      <c r="L5884" s="345">
        <f ca="1" t="shared" si="930"/>
        <v>240</v>
      </c>
      <c r="M5884" s="345">
        <f ca="1" t="shared" si="931"/>
        <v>162600.48</v>
      </c>
      <c r="N5884" s="345">
        <f ca="1" t="shared" si="932"/>
        <v>0</v>
      </c>
    </row>
    <row r="5885" ht="14.25" hidden="1" spans="1:14">
      <c r="A5885" s="334">
        <f>档案!A5884</f>
        <v>0</v>
      </c>
      <c r="B5885" s="334">
        <f ca="1" t="shared" si="925"/>
        <v>1</v>
      </c>
      <c r="D5885" s="334">
        <f ca="1" t="shared" si="933"/>
        <v>31</v>
      </c>
      <c r="E5885" s="327">
        <f ca="1" t="shared" si="934"/>
        <v>689</v>
      </c>
      <c r="F5885" s="327" t="str">
        <f ca="1">VLOOKUP(D5885,档案!A:C,3,FALSE)</f>
        <v>湖北开明</v>
      </c>
      <c r="G5885" s="338" t="str">
        <f ca="1">VLOOKUP(D5885,档案!A:B,2,FALSE)</f>
        <v>中国银行鄂州分行0592794</v>
      </c>
      <c r="H5885" s="328">
        <f ca="1" t="shared" si="926"/>
        <v>45898</v>
      </c>
      <c r="I5885" s="344" t="str">
        <f ca="1" t="shared" si="927"/>
        <v>生产部祝发权报销内蒙古君正8.24交通费--个人</v>
      </c>
      <c r="J5885" s="344" t="str">
        <f ca="1" t="shared" si="928"/>
        <v>项目成本</v>
      </c>
      <c r="K5885" s="345">
        <f ca="1" t="shared" si="929"/>
        <v>0</v>
      </c>
      <c r="L5885" s="345">
        <f ca="1" t="shared" si="930"/>
        <v>782</v>
      </c>
      <c r="M5885" s="345">
        <f ca="1" t="shared" si="931"/>
        <v>161818.48</v>
      </c>
      <c r="N5885" s="345">
        <f ca="1" t="shared" si="932"/>
        <v>0</v>
      </c>
    </row>
    <row r="5886" ht="14.25" hidden="1" spans="1:14">
      <c r="A5886" s="334">
        <f>档案!A5885</f>
        <v>0</v>
      </c>
      <c r="B5886" s="334">
        <f ca="1" t="shared" si="925"/>
        <v>1</v>
      </c>
      <c r="D5886" s="334">
        <f ca="1" t="shared" si="933"/>
        <v>31</v>
      </c>
      <c r="E5886" s="327">
        <f ca="1" t="shared" si="934"/>
        <v>690</v>
      </c>
      <c r="F5886" s="327" t="str">
        <f ca="1">VLOOKUP(D5886,档案!A:C,3,FALSE)</f>
        <v>湖北开明</v>
      </c>
      <c r="G5886" s="338" t="str">
        <f ca="1">VLOOKUP(D5886,档案!A:B,2,FALSE)</f>
        <v>中国银行鄂州分行0592794</v>
      </c>
      <c r="H5886" s="328">
        <f ca="1" t="shared" si="926"/>
        <v>45898</v>
      </c>
      <c r="I5886" s="344" t="str">
        <f ca="1" t="shared" si="927"/>
        <v>生产部黄国恩报销内蒙古君正8.24交通费--个人</v>
      </c>
      <c r="J5886" s="344" t="str">
        <f ca="1" t="shared" si="928"/>
        <v>项目成本</v>
      </c>
      <c r="K5886" s="345">
        <f ca="1" t="shared" si="929"/>
        <v>0</v>
      </c>
      <c r="L5886" s="345">
        <f ca="1" t="shared" si="930"/>
        <v>782</v>
      </c>
      <c r="M5886" s="345">
        <f ca="1" t="shared" si="931"/>
        <v>161036.48</v>
      </c>
      <c r="N5886" s="345">
        <f ca="1" t="shared" si="932"/>
        <v>0</v>
      </c>
    </row>
    <row r="5887" ht="14.25" hidden="1" spans="1:14">
      <c r="A5887" s="334">
        <f>档案!A5886</f>
        <v>0</v>
      </c>
      <c r="B5887" s="334">
        <f ca="1" t="shared" si="925"/>
        <v>1</v>
      </c>
      <c r="D5887" s="334">
        <f ca="1" t="shared" si="933"/>
        <v>31</v>
      </c>
      <c r="E5887" s="327">
        <f ca="1" t="shared" si="934"/>
        <v>691</v>
      </c>
      <c r="F5887" s="327" t="str">
        <f ca="1">VLOOKUP(D5887,档案!A:C,3,FALSE)</f>
        <v>湖北开明</v>
      </c>
      <c r="G5887" s="338" t="str">
        <f ca="1">VLOOKUP(D5887,档案!A:B,2,FALSE)</f>
        <v>中国银行鄂州分行0592794</v>
      </c>
      <c r="H5887" s="328">
        <f ca="1" t="shared" si="926"/>
        <v>45898</v>
      </c>
      <c r="I5887" s="344" t="str">
        <f ca="1" t="shared" si="927"/>
        <v>生产部饶凯报销内蒙古君正8.24交通费--个人</v>
      </c>
      <c r="J5887" s="344" t="str">
        <f ca="1" t="shared" si="928"/>
        <v>项目成本</v>
      </c>
      <c r="K5887" s="345">
        <f ca="1" t="shared" si="929"/>
        <v>0</v>
      </c>
      <c r="L5887" s="345">
        <f ca="1" t="shared" si="930"/>
        <v>782</v>
      </c>
      <c r="M5887" s="345">
        <f ca="1" t="shared" si="931"/>
        <v>160254.48</v>
      </c>
      <c r="N5887" s="345">
        <f ca="1" t="shared" si="932"/>
        <v>0</v>
      </c>
    </row>
    <row r="5888" ht="14.25" hidden="1" spans="1:14">
      <c r="A5888" s="334">
        <f>档案!A5887</f>
        <v>0</v>
      </c>
      <c r="B5888" s="334">
        <f ca="1" t="shared" si="925"/>
        <v>1</v>
      </c>
      <c r="D5888" s="334">
        <f ca="1" t="shared" si="933"/>
        <v>31</v>
      </c>
      <c r="E5888" s="327">
        <f ca="1" t="shared" si="934"/>
        <v>692</v>
      </c>
      <c r="F5888" s="327" t="str">
        <f ca="1">VLOOKUP(D5888,档案!A:C,3,FALSE)</f>
        <v>湖北开明</v>
      </c>
      <c r="G5888" s="338" t="str">
        <f ca="1">VLOOKUP(D5888,档案!A:B,2,FALSE)</f>
        <v>中国银行鄂州分行0592794</v>
      </c>
      <c r="H5888" s="328">
        <f ca="1" t="shared" si="926"/>
        <v>45898</v>
      </c>
      <c r="I5888" s="344" t="str">
        <f ca="1" t="shared" si="927"/>
        <v>生产部林家祥报销购买油漆，密封圈（报销82元，冲账21元，打款61元)--个人</v>
      </c>
      <c r="J5888" s="344" t="str">
        <f ca="1" t="shared" si="928"/>
        <v>项目成本</v>
      </c>
      <c r="K5888" s="345">
        <f ca="1" t="shared" si="929"/>
        <v>0</v>
      </c>
      <c r="L5888" s="345">
        <f ca="1" t="shared" si="930"/>
        <v>61</v>
      </c>
      <c r="M5888" s="345">
        <f ca="1" t="shared" si="931"/>
        <v>160193.48</v>
      </c>
      <c r="N5888" s="345">
        <f ca="1" t="shared" si="932"/>
        <v>0</v>
      </c>
    </row>
    <row r="5889" ht="14.25" hidden="1" spans="1:14">
      <c r="A5889" s="334">
        <f>档案!A5888</f>
        <v>0</v>
      </c>
      <c r="B5889" s="334">
        <f ca="1" t="shared" si="925"/>
        <v>1</v>
      </c>
      <c r="D5889" s="334">
        <f ca="1" t="shared" si="933"/>
        <v>31</v>
      </c>
      <c r="E5889" s="327">
        <f ca="1" t="shared" si="934"/>
        <v>693</v>
      </c>
      <c r="F5889" s="327" t="str">
        <f ca="1">VLOOKUP(D5889,档案!A:C,3,FALSE)</f>
        <v>湖北开明</v>
      </c>
      <c r="G5889" s="338" t="str">
        <f ca="1">VLOOKUP(D5889,档案!A:B,2,FALSE)</f>
        <v>中国银行鄂州分行0592794</v>
      </c>
      <c r="H5889" s="328">
        <f ca="1" t="shared" si="926"/>
        <v>45898</v>
      </c>
      <c r="I5889" s="344" t="str">
        <f ca="1" t="shared" si="927"/>
        <v>生产部袁漠广报销厂内大风扇维修购买6个扇叶共50.79元--个人</v>
      </c>
      <c r="J5889" s="344" t="str">
        <f ca="1" t="shared" si="928"/>
        <v>项目成本</v>
      </c>
      <c r="K5889" s="345">
        <f ca="1" t="shared" si="929"/>
        <v>0</v>
      </c>
      <c r="L5889" s="345">
        <f ca="1" t="shared" si="930"/>
        <v>50.79</v>
      </c>
      <c r="M5889" s="345">
        <f ca="1" t="shared" si="931"/>
        <v>160142.69</v>
      </c>
      <c r="N5889" s="345">
        <f ca="1" t="shared" si="932"/>
        <v>0</v>
      </c>
    </row>
    <row r="5890" ht="14.25" hidden="1" spans="1:14">
      <c r="A5890" s="334">
        <f>档案!A5889</f>
        <v>0</v>
      </c>
      <c r="B5890" s="334">
        <f ca="1" t="shared" si="925"/>
        <v>1</v>
      </c>
      <c r="D5890" s="334">
        <f ca="1" t="shared" si="933"/>
        <v>31</v>
      </c>
      <c r="E5890" s="327">
        <f ca="1" t="shared" si="934"/>
        <v>694</v>
      </c>
      <c r="F5890" s="327" t="str">
        <f ca="1">VLOOKUP(D5890,档案!A:C,3,FALSE)</f>
        <v>湖北开明</v>
      </c>
      <c r="G5890" s="338" t="str">
        <f ca="1">VLOOKUP(D5890,档案!A:B,2,FALSE)</f>
        <v>中国银行鄂州分行0592794</v>
      </c>
      <c r="H5890" s="328">
        <f ca="1" t="shared" si="926"/>
        <v>45898</v>
      </c>
      <c r="I5890" s="344" t="str">
        <f ca="1" t="shared" si="927"/>
        <v>生产部郭建霞用款江苏永钢项目7月寄工器具回司共3托物流费付湖北德邦物流有限公司--公司</v>
      </c>
      <c r="J5890" s="344" t="str">
        <f ca="1" t="shared" si="928"/>
        <v>项目成本</v>
      </c>
      <c r="K5890" s="345">
        <f ca="1" t="shared" si="929"/>
        <v>0</v>
      </c>
      <c r="L5890" s="345">
        <f ca="1" t="shared" si="930"/>
        <v>1800</v>
      </c>
      <c r="M5890" s="345">
        <f ca="1" t="shared" si="931"/>
        <v>158342.69</v>
      </c>
      <c r="N5890" s="345">
        <f ca="1" t="shared" si="932"/>
        <v>0</v>
      </c>
    </row>
    <row r="5891" ht="14.25" hidden="1" spans="1:14">
      <c r="A5891" s="334">
        <f>档案!A5890</f>
        <v>0</v>
      </c>
      <c r="B5891" s="334">
        <f ca="1" t="shared" ref="B5891:B5954" si="935">COUNTA(INDIRECT("'"&amp;A5891&amp;"'!a:a"))</f>
        <v>1</v>
      </c>
      <c r="D5891" s="334">
        <f ca="1" t="shared" si="933"/>
        <v>31</v>
      </c>
      <c r="E5891" s="327">
        <f ca="1" t="shared" si="934"/>
        <v>695</v>
      </c>
      <c r="F5891" s="327" t="str">
        <f ca="1">VLOOKUP(D5891,档案!A:C,3,FALSE)</f>
        <v>湖北开明</v>
      </c>
      <c r="G5891" s="338" t="str">
        <f ca="1">VLOOKUP(D5891,档案!A:B,2,FALSE)</f>
        <v>中国银行鄂州分行0592794</v>
      </c>
      <c r="H5891" s="328">
        <f ca="1" t="shared" ref="H5891:H5954" si="936">INDEX(INDIRECT("'"&amp;$D5891&amp;"'!A:g"),$E5891,COLUMN()-7)</f>
        <v>45898</v>
      </c>
      <c r="I5891" s="344" t="str">
        <f ca="1" t="shared" ref="I5891:I5954" si="937">INDEX(INDIRECT("'"&amp;$D5891&amp;"'!A:g"),$E5891,COLUMN()-7)</f>
        <v>生产部余永昕报销8.8测窑工具淄博圣川发赣锋锂业物流费--个人</v>
      </c>
      <c r="J5891" s="344" t="str">
        <f ca="1" t="shared" ref="J5891:J5954" si="938">INDEX(INDIRECT("'"&amp;$D5891&amp;"'!A:g"),$E5891,COLUMN()-7)</f>
        <v>项目成本</v>
      </c>
      <c r="K5891" s="345">
        <f ca="1" t="shared" ref="K5891:K5954" si="939">INDEX(INDIRECT("'"&amp;$D5891&amp;"'!A:g"),$E5891,COLUMN()-7)</f>
        <v>0</v>
      </c>
      <c r="L5891" s="345">
        <f ca="1" t="shared" ref="L5891:L5954" si="940">INDEX(INDIRECT("'"&amp;$D5891&amp;"'!A:g"),$E5891,COLUMN()-7)</f>
        <v>514</v>
      </c>
      <c r="M5891" s="345">
        <f ca="1" t="shared" ref="M5891:M5954" si="941">INDEX(INDIRECT("'"&amp;$D5891&amp;"'!A:g"),$E5891,COLUMN()-7)</f>
        <v>157828.69</v>
      </c>
      <c r="N5891" s="345">
        <f ca="1" t="shared" ref="N5891:N5954" si="942">INDEX(INDIRECT("'"&amp;$D5891&amp;"'!A:g"),$E5891,COLUMN()-7)</f>
        <v>0</v>
      </c>
    </row>
    <row r="5892" ht="14.25" hidden="1" spans="1:14">
      <c r="A5892" s="334">
        <f>档案!A5891</f>
        <v>0</v>
      </c>
      <c r="B5892" s="334">
        <f ca="1" t="shared" si="935"/>
        <v>1</v>
      </c>
      <c r="D5892" s="334">
        <f ca="1" t="shared" ref="D5892:D5955" si="943">IF(E5891&gt;=VLOOKUP(D5891,A:B,2,FALSE),D5891+1,D5891)</f>
        <v>31</v>
      </c>
      <c r="E5892" s="327">
        <f ca="1" t="shared" ref="E5892:E5955" si="944">IF(E5891&gt;=VLOOKUP(D5891,A:B,2,FALSE),3,E5891+1)</f>
        <v>696</v>
      </c>
      <c r="F5892" s="327" t="str">
        <f ca="1">VLOOKUP(D5892,档案!A:C,3,FALSE)</f>
        <v>湖北开明</v>
      </c>
      <c r="G5892" s="338" t="str">
        <f ca="1">VLOOKUP(D5892,档案!A:B,2,FALSE)</f>
        <v>中国银行鄂州分行0592794</v>
      </c>
      <c r="H5892" s="328">
        <f ca="1" t="shared" si="936"/>
        <v>45898</v>
      </c>
      <c r="I5892" s="344" t="str">
        <f ca="1" t="shared" si="937"/>
        <v>生产部余永昕报销8.18测窑工具赣锋锂业发日照钢铁物流费--个人</v>
      </c>
      <c r="J5892" s="344" t="str">
        <f ca="1" t="shared" si="938"/>
        <v>项目成本</v>
      </c>
      <c r="K5892" s="345">
        <f ca="1" t="shared" si="939"/>
        <v>0</v>
      </c>
      <c r="L5892" s="345">
        <f ca="1" t="shared" si="940"/>
        <v>324.9</v>
      </c>
      <c r="M5892" s="345">
        <f ca="1" t="shared" si="941"/>
        <v>157503.79</v>
      </c>
      <c r="N5892" s="345">
        <f ca="1" t="shared" si="942"/>
        <v>0</v>
      </c>
    </row>
    <row r="5893" ht="14.25" hidden="1" spans="1:14">
      <c r="A5893" s="334">
        <f>档案!A5892</f>
        <v>0</v>
      </c>
      <c r="B5893" s="334">
        <f ca="1" t="shared" si="935"/>
        <v>1</v>
      </c>
      <c r="D5893" s="334">
        <f ca="1" t="shared" si="943"/>
        <v>31</v>
      </c>
      <c r="E5893" s="327">
        <f ca="1" t="shared" si="944"/>
        <v>697</v>
      </c>
      <c r="F5893" s="327" t="str">
        <f ca="1">VLOOKUP(D5893,档案!A:C,3,FALSE)</f>
        <v>湖北开明</v>
      </c>
      <c r="G5893" s="338" t="str">
        <f ca="1">VLOOKUP(D5893,档案!A:B,2,FALSE)</f>
        <v>中国银行鄂州分行0592794</v>
      </c>
      <c r="H5893" s="328">
        <f ca="1" t="shared" si="936"/>
        <v>45898</v>
      </c>
      <c r="I5893" s="344" t="str">
        <f ca="1" t="shared" si="937"/>
        <v>生产部李晶用款日照钢铁5.1-6.15货款付日照维刚商贸有限公司--公司</v>
      </c>
      <c r="J5893" s="344" t="str">
        <f ca="1" t="shared" si="938"/>
        <v>项目成本</v>
      </c>
      <c r="K5893" s="345">
        <f ca="1" t="shared" si="939"/>
        <v>0</v>
      </c>
      <c r="L5893" s="345">
        <f ca="1" t="shared" si="940"/>
        <v>50000</v>
      </c>
      <c r="M5893" s="345">
        <f ca="1" t="shared" si="941"/>
        <v>107503.79</v>
      </c>
      <c r="N5893" s="345">
        <f ca="1" t="shared" si="942"/>
        <v>0</v>
      </c>
    </row>
    <row r="5894" ht="14.25" hidden="1" spans="1:14">
      <c r="A5894" s="334">
        <f>档案!A5893</f>
        <v>0</v>
      </c>
      <c r="B5894" s="334">
        <f ca="1" t="shared" si="935"/>
        <v>1</v>
      </c>
      <c r="D5894" s="334">
        <f ca="1" t="shared" si="943"/>
        <v>31</v>
      </c>
      <c r="E5894" s="327">
        <f ca="1" t="shared" si="944"/>
        <v>698</v>
      </c>
      <c r="F5894" s="327" t="str">
        <f ca="1">VLOOKUP(D5894,档案!A:C,3,FALSE)</f>
        <v>湖北开明</v>
      </c>
      <c r="G5894" s="338" t="str">
        <f ca="1">VLOOKUP(D5894,档案!A:B,2,FALSE)</f>
        <v>中国银行鄂州分行0592794</v>
      </c>
      <c r="H5894" s="328">
        <f ca="1" t="shared" si="936"/>
        <v>45898</v>
      </c>
      <c r="I5894" s="344" t="str">
        <f ca="1" t="shared" si="937"/>
        <v>生产部黄国恩报销东方希望8.17回公司交通费--个人</v>
      </c>
      <c r="J5894" s="344" t="str">
        <f ca="1" t="shared" si="938"/>
        <v>项目成本</v>
      </c>
      <c r="K5894" s="345">
        <f ca="1" t="shared" si="939"/>
        <v>0</v>
      </c>
      <c r="L5894" s="345">
        <f ca="1" t="shared" si="940"/>
        <v>260</v>
      </c>
      <c r="M5894" s="345">
        <f ca="1" t="shared" si="941"/>
        <v>107243.79</v>
      </c>
      <c r="N5894" s="345">
        <f ca="1" t="shared" si="942"/>
        <v>0</v>
      </c>
    </row>
    <row r="5895" ht="14.25" hidden="1" spans="1:14">
      <c r="A5895" s="334">
        <f>档案!A5894</f>
        <v>0</v>
      </c>
      <c r="B5895" s="334">
        <f ca="1" t="shared" si="935"/>
        <v>1</v>
      </c>
      <c r="D5895" s="334">
        <f ca="1" t="shared" si="943"/>
        <v>31</v>
      </c>
      <c r="E5895" s="327">
        <f ca="1" t="shared" si="944"/>
        <v>699</v>
      </c>
      <c r="F5895" s="327" t="str">
        <f ca="1">VLOOKUP(D5895,档案!A:C,3,FALSE)</f>
        <v>湖北开明</v>
      </c>
      <c r="G5895" s="338" t="str">
        <f ca="1">VLOOKUP(D5895,档案!A:B,2,FALSE)</f>
        <v>中国银行鄂州分行0592794</v>
      </c>
      <c r="H5895" s="328">
        <f ca="1" t="shared" si="936"/>
        <v>45898</v>
      </c>
      <c r="I5895" s="344" t="str">
        <f ca="1" t="shared" si="937"/>
        <v>生产部马全花报销青海发投黑白打印机购买黑色墨粉6盒--个人</v>
      </c>
      <c r="J5895" s="344" t="str">
        <f ca="1" t="shared" si="938"/>
        <v>项目成本</v>
      </c>
      <c r="K5895" s="345">
        <f ca="1" t="shared" si="939"/>
        <v>0</v>
      </c>
      <c r="L5895" s="345">
        <f ca="1" t="shared" si="940"/>
        <v>77</v>
      </c>
      <c r="M5895" s="345">
        <f ca="1" t="shared" si="941"/>
        <v>107166.79</v>
      </c>
      <c r="N5895" s="345">
        <f ca="1" t="shared" si="942"/>
        <v>0</v>
      </c>
    </row>
    <row r="5896" ht="14.25" hidden="1" spans="1:14">
      <c r="A5896" s="334">
        <f>档案!A5895</f>
        <v>0</v>
      </c>
      <c r="B5896" s="334">
        <f ca="1" t="shared" si="935"/>
        <v>1</v>
      </c>
      <c r="D5896" s="334">
        <f ca="1" t="shared" si="943"/>
        <v>31</v>
      </c>
      <c r="E5896" s="327">
        <f ca="1" t="shared" si="944"/>
        <v>700</v>
      </c>
      <c r="F5896" s="327" t="str">
        <f ca="1">VLOOKUP(D5896,档案!A:C,3,FALSE)</f>
        <v>湖北开明</v>
      </c>
      <c r="G5896" s="338" t="str">
        <f ca="1">VLOOKUP(D5896,档案!A:B,2,FALSE)</f>
        <v>中国银行鄂州分行0592794</v>
      </c>
      <c r="H5896" s="328">
        <f ca="1" t="shared" si="936"/>
        <v>45898</v>
      </c>
      <c r="I5896" s="344" t="str">
        <f ca="1" t="shared" si="937"/>
        <v>生产部房延云报销7.26-8.17宾馆到赣锋锂业上下班租用电动车--个人</v>
      </c>
      <c r="J5896" s="344" t="str">
        <f ca="1" t="shared" si="938"/>
        <v>项目成本</v>
      </c>
      <c r="K5896" s="345">
        <f ca="1" t="shared" si="939"/>
        <v>0</v>
      </c>
      <c r="L5896" s="345">
        <f ca="1" t="shared" si="940"/>
        <v>230</v>
      </c>
      <c r="M5896" s="345">
        <f ca="1" t="shared" si="941"/>
        <v>106936.79</v>
      </c>
      <c r="N5896" s="345">
        <f ca="1" t="shared" si="942"/>
        <v>0</v>
      </c>
    </row>
    <row r="5897" ht="14.25" hidden="1" spans="1:14">
      <c r="A5897" s="334">
        <f>档案!A5896</f>
        <v>0</v>
      </c>
      <c r="B5897" s="334">
        <f ca="1" t="shared" si="935"/>
        <v>1</v>
      </c>
      <c r="D5897" s="334">
        <f ca="1" t="shared" si="943"/>
        <v>31</v>
      </c>
      <c r="E5897" s="327">
        <f ca="1" t="shared" si="944"/>
        <v>701</v>
      </c>
      <c r="F5897" s="327" t="str">
        <f ca="1">VLOOKUP(D5897,档案!A:C,3,FALSE)</f>
        <v>湖北开明</v>
      </c>
      <c r="G5897" s="338" t="str">
        <f ca="1">VLOOKUP(D5897,档案!A:B,2,FALSE)</f>
        <v>中国银行鄂州分行0592794</v>
      </c>
      <c r="H5897" s="328">
        <f ca="1" t="shared" si="936"/>
        <v>45898</v>
      </c>
      <c r="I5897" s="344" t="str">
        <f ca="1" t="shared" si="937"/>
        <v>生产部房延云报销8.18江西赣锋锂业回公司交通费--个人</v>
      </c>
      <c r="J5897" s="344" t="str">
        <f ca="1" t="shared" si="938"/>
        <v>项目成本</v>
      </c>
      <c r="K5897" s="345">
        <f ca="1" t="shared" si="939"/>
        <v>0</v>
      </c>
      <c r="L5897" s="345">
        <f ca="1" t="shared" si="940"/>
        <v>170</v>
      </c>
      <c r="M5897" s="345">
        <f ca="1" t="shared" si="941"/>
        <v>106766.79</v>
      </c>
      <c r="N5897" s="345">
        <f ca="1" t="shared" si="942"/>
        <v>0</v>
      </c>
    </row>
    <row r="5898" ht="14.25" hidden="1" spans="1:14">
      <c r="A5898" s="334">
        <f>档案!A5897</f>
        <v>0</v>
      </c>
      <c r="B5898" s="334">
        <f ca="1" t="shared" si="935"/>
        <v>1</v>
      </c>
      <c r="D5898" s="334">
        <f ca="1" t="shared" si="943"/>
        <v>31</v>
      </c>
      <c r="E5898" s="327">
        <f ca="1" t="shared" si="944"/>
        <v>702</v>
      </c>
      <c r="F5898" s="327" t="str">
        <f ca="1">VLOOKUP(D5898,档案!A:C,3,FALSE)</f>
        <v>湖北开明</v>
      </c>
      <c r="G5898" s="338" t="str">
        <f ca="1">VLOOKUP(D5898,档案!A:B,2,FALSE)</f>
        <v>中国银行鄂州分行0592794</v>
      </c>
      <c r="H5898" s="328">
        <f ca="1" t="shared" si="936"/>
        <v>45898</v>
      </c>
      <c r="I5898" s="344" t="str">
        <f ca="1" t="shared" si="937"/>
        <v>生产部林维报销租用两台等离子维修费用及采购油漆等材料费用--个人</v>
      </c>
      <c r="J5898" s="344" t="str">
        <f ca="1" t="shared" si="938"/>
        <v>项目成本</v>
      </c>
      <c r="K5898" s="345">
        <f ca="1" t="shared" si="939"/>
        <v>0</v>
      </c>
      <c r="L5898" s="345">
        <f ca="1" t="shared" si="940"/>
        <v>504</v>
      </c>
      <c r="M5898" s="345">
        <f ca="1" t="shared" si="941"/>
        <v>106262.79</v>
      </c>
      <c r="N5898" s="345">
        <f ca="1" t="shared" si="942"/>
        <v>0</v>
      </c>
    </row>
    <row r="5899" ht="14.25" hidden="1" spans="1:14">
      <c r="A5899" s="334">
        <f>档案!A5898</f>
        <v>0</v>
      </c>
      <c r="B5899" s="334">
        <f ca="1" t="shared" si="935"/>
        <v>1</v>
      </c>
      <c r="D5899" s="334">
        <f ca="1" t="shared" si="943"/>
        <v>31</v>
      </c>
      <c r="E5899" s="327">
        <f ca="1" t="shared" si="944"/>
        <v>703</v>
      </c>
      <c r="F5899" s="327" t="str">
        <f ca="1">VLOOKUP(D5899,档案!A:C,3,FALSE)</f>
        <v>湖北开明</v>
      </c>
      <c r="G5899" s="338" t="str">
        <f ca="1">VLOOKUP(D5899,档案!A:B,2,FALSE)</f>
        <v>中国银行鄂州分行0592794</v>
      </c>
      <c r="H5899" s="328">
        <f ca="1" t="shared" si="936"/>
        <v>45898</v>
      </c>
      <c r="I5899" s="344" t="str">
        <f ca="1" t="shared" si="937"/>
        <v>生产部陈姣姣报销青海发投库房更换门锁--个人</v>
      </c>
      <c r="J5899" s="344" t="str">
        <f ca="1" t="shared" si="938"/>
        <v>项目成本</v>
      </c>
      <c r="K5899" s="345">
        <f ca="1" t="shared" si="939"/>
        <v>0</v>
      </c>
      <c r="L5899" s="345">
        <f ca="1" t="shared" si="940"/>
        <v>15</v>
      </c>
      <c r="M5899" s="345">
        <f ca="1" t="shared" si="941"/>
        <v>106247.79</v>
      </c>
      <c r="N5899" s="345">
        <f ca="1" t="shared" si="942"/>
        <v>0</v>
      </c>
    </row>
    <row r="5900" ht="14.25" hidden="1" spans="1:14">
      <c r="A5900" s="334">
        <f>档案!A5899</f>
        <v>0</v>
      </c>
      <c r="B5900" s="334">
        <f ca="1" t="shared" si="935"/>
        <v>1</v>
      </c>
      <c r="D5900" s="334">
        <f ca="1" t="shared" si="943"/>
        <v>31</v>
      </c>
      <c r="E5900" s="327">
        <f ca="1" t="shared" si="944"/>
        <v>704</v>
      </c>
      <c r="F5900" s="327" t="str">
        <f ca="1">VLOOKUP(D5900,档案!A:C,3,FALSE)</f>
        <v>湖北开明</v>
      </c>
      <c r="G5900" s="338" t="str">
        <f ca="1">VLOOKUP(D5900,档案!A:B,2,FALSE)</f>
        <v>中国银行鄂州分行0592794</v>
      </c>
      <c r="H5900" s="328">
        <f ca="1" t="shared" si="936"/>
        <v>45898</v>
      </c>
      <c r="I5900" s="344" t="str">
        <f ca="1" t="shared" si="937"/>
        <v>生产部黄震报销中盐内蒙古7.21-7.22交通费45元，车辆加油200元，打印费72元--个人</v>
      </c>
      <c r="J5900" s="344" t="str">
        <f ca="1" t="shared" si="938"/>
        <v>项目成本</v>
      </c>
      <c r="K5900" s="345">
        <f ca="1" t="shared" si="939"/>
        <v>0</v>
      </c>
      <c r="L5900" s="345">
        <f ca="1" t="shared" si="940"/>
        <v>317</v>
      </c>
      <c r="M5900" s="345">
        <f ca="1" t="shared" si="941"/>
        <v>105930.79</v>
      </c>
      <c r="N5900" s="345">
        <f ca="1" t="shared" si="942"/>
        <v>0</v>
      </c>
    </row>
    <row r="5901" ht="14.25" hidden="1" spans="1:14">
      <c r="A5901" s="334">
        <f>档案!A5900</f>
        <v>0</v>
      </c>
      <c r="B5901" s="334">
        <f ca="1" t="shared" si="935"/>
        <v>1</v>
      </c>
      <c r="D5901" s="334">
        <f ca="1" t="shared" si="943"/>
        <v>31</v>
      </c>
      <c r="E5901" s="327">
        <f ca="1" t="shared" si="944"/>
        <v>705</v>
      </c>
      <c r="F5901" s="327" t="str">
        <f ca="1">VLOOKUP(D5901,档案!A:C,3,FALSE)</f>
        <v>湖北开明</v>
      </c>
      <c r="G5901" s="338" t="str">
        <f ca="1">VLOOKUP(D5901,档案!A:B,2,FALSE)</f>
        <v>中国银行鄂州分行0592794</v>
      </c>
      <c r="H5901" s="328">
        <f ca="1" t="shared" si="936"/>
        <v>45898</v>
      </c>
      <c r="I5901" s="344" t="str">
        <f ca="1" t="shared" si="937"/>
        <v>生产部房延云报销7.25从公司到江西赣锋锂业交通费--个人</v>
      </c>
      <c r="J5901" s="344" t="str">
        <f ca="1" t="shared" si="938"/>
        <v>项目成本</v>
      </c>
      <c r="K5901" s="345">
        <f ca="1" t="shared" si="939"/>
        <v>0</v>
      </c>
      <c r="L5901" s="345">
        <f ca="1" t="shared" si="940"/>
        <v>164</v>
      </c>
      <c r="M5901" s="345">
        <f ca="1" t="shared" si="941"/>
        <v>105766.79</v>
      </c>
      <c r="N5901" s="345">
        <f ca="1" t="shared" si="942"/>
        <v>0</v>
      </c>
    </row>
    <row r="5902" ht="14.25" hidden="1" spans="1:14">
      <c r="A5902" s="334">
        <f>档案!A5901</f>
        <v>0</v>
      </c>
      <c r="B5902" s="334">
        <f ca="1" t="shared" si="935"/>
        <v>1</v>
      </c>
      <c r="D5902" s="334">
        <f ca="1" t="shared" si="943"/>
        <v>31</v>
      </c>
      <c r="E5902" s="327">
        <f ca="1" t="shared" si="944"/>
        <v>706</v>
      </c>
      <c r="F5902" s="327" t="str">
        <f ca="1">VLOOKUP(D5902,档案!A:C,3,FALSE)</f>
        <v>湖北开明</v>
      </c>
      <c r="G5902" s="338" t="str">
        <f ca="1">VLOOKUP(D5902,档案!A:B,2,FALSE)</f>
        <v>中国银行鄂州分行0592794</v>
      </c>
      <c r="H5902" s="328">
        <f ca="1" t="shared" si="936"/>
        <v>45898</v>
      </c>
      <c r="I5902" s="344" t="str">
        <f ca="1" t="shared" si="937"/>
        <v>生产部景旭光报销内蒙古君正8.28工器具购买--个人</v>
      </c>
      <c r="J5902" s="344" t="str">
        <f ca="1" t="shared" si="938"/>
        <v>项目成本</v>
      </c>
      <c r="K5902" s="345">
        <f ca="1" t="shared" si="939"/>
        <v>0</v>
      </c>
      <c r="L5902" s="345">
        <f ca="1" t="shared" si="940"/>
        <v>375</v>
      </c>
      <c r="M5902" s="345">
        <f ca="1" t="shared" si="941"/>
        <v>105391.79</v>
      </c>
      <c r="N5902" s="345">
        <f ca="1" t="shared" si="942"/>
        <v>0</v>
      </c>
    </row>
    <row r="5903" ht="14.25" hidden="1" spans="1:14">
      <c r="A5903" s="334">
        <f>档案!A5902</f>
        <v>0</v>
      </c>
      <c r="B5903" s="334">
        <f ca="1" t="shared" si="935"/>
        <v>1</v>
      </c>
      <c r="D5903" s="334">
        <f ca="1" t="shared" si="943"/>
        <v>31</v>
      </c>
      <c r="E5903" s="327">
        <f ca="1" t="shared" si="944"/>
        <v>707</v>
      </c>
      <c r="F5903" s="327" t="str">
        <f ca="1">VLOOKUP(D5903,档案!A:C,3,FALSE)</f>
        <v>湖北开明</v>
      </c>
      <c r="G5903" s="338" t="str">
        <f ca="1">VLOOKUP(D5903,档案!A:B,2,FALSE)</f>
        <v>中国银行鄂州分行0592794</v>
      </c>
      <c r="H5903" s="328">
        <f ca="1" t="shared" si="936"/>
        <v>45898</v>
      </c>
      <c r="I5903" s="344" t="str">
        <f ca="1" t="shared" si="937"/>
        <v>生产部何俊杰报销内蒙古君正8.27工器具购买及打印费--个人</v>
      </c>
      <c r="J5903" s="344" t="str">
        <f ca="1" t="shared" si="938"/>
        <v>项目成本</v>
      </c>
      <c r="K5903" s="345">
        <f ca="1" t="shared" si="939"/>
        <v>0</v>
      </c>
      <c r="L5903" s="345">
        <f ca="1" t="shared" si="940"/>
        <v>577</v>
      </c>
      <c r="M5903" s="345">
        <f ca="1" t="shared" si="941"/>
        <v>104814.79</v>
      </c>
      <c r="N5903" s="345">
        <f ca="1" t="shared" si="942"/>
        <v>0</v>
      </c>
    </row>
    <row r="5904" ht="14.25" hidden="1" spans="1:14">
      <c r="A5904" s="334">
        <f>档案!A5903</f>
        <v>0</v>
      </c>
      <c r="B5904" s="334">
        <f ca="1" t="shared" si="935"/>
        <v>1</v>
      </c>
      <c r="D5904" s="334">
        <f ca="1" t="shared" si="943"/>
        <v>31</v>
      </c>
      <c r="E5904" s="327">
        <f ca="1" t="shared" si="944"/>
        <v>708</v>
      </c>
      <c r="F5904" s="327" t="str">
        <f ca="1">VLOOKUP(D5904,档案!A:C,3,FALSE)</f>
        <v>湖北开明</v>
      </c>
      <c r="G5904" s="338" t="str">
        <f ca="1">VLOOKUP(D5904,档案!A:B,2,FALSE)</f>
        <v>中国银行鄂州分行0592794</v>
      </c>
      <c r="H5904" s="328">
        <f ca="1" t="shared" si="936"/>
        <v>45898</v>
      </c>
      <c r="I5904" s="344" t="str">
        <f ca="1" t="shared" si="937"/>
        <v>生产部李权智报销丁春法住院由李工代表公司去探望，购买水果牛奶的费用--个人</v>
      </c>
      <c r="J5904" s="344" t="str">
        <f ca="1" t="shared" si="938"/>
        <v>项目成本</v>
      </c>
      <c r="K5904" s="345">
        <f ca="1" t="shared" si="939"/>
        <v>0</v>
      </c>
      <c r="L5904" s="345">
        <f ca="1" t="shared" si="940"/>
        <v>208.2</v>
      </c>
      <c r="M5904" s="345">
        <f ca="1" t="shared" si="941"/>
        <v>104606.59</v>
      </c>
      <c r="N5904" s="345">
        <f ca="1" t="shared" si="942"/>
        <v>0</v>
      </c>
    </row>
    <row r="5905" ht="14.25" hidden="1" spans="1:14">
      <c r="A5905" s="334">
        <f>档案!A5904</f>
        <v>0</v>
      </c>
      <c r="B5905" s="334">
        <f ca="1" t="shared" si="935"/>
        <v>1</v>
      </c>
      <c r="D5905" s="334">
        <f ca="1" t="shared" si="943"/>
        <v>31</v>
      </c>
      <c r="E5905" s="327">
        <f ca="1" t="shared" si="944"/>
        <v>709</v>
      </c>
      <c r="F5905" s="327" t="str">
        <f ca="1">VLOOKUP(D5905,档案!A:C,3,FALSE)</f>
        <v>湖北开明</v>
      </c>
      <c r="G5905" s="338" t="str">
        <f ca="1">VLOOKUP(D5905,档案!A:B,2,FALSE)</f>
        <v>中国银行鄂州分行0592794</v>
      </c>
      <c r="H5905" s="328">
        <f ca="1" t="shared" si="936"/>
        <v>45898</v>
      </c>
      <c r="I5905" s="344" t="str">
        <f ca="1" t="shared" si="937"/>
        <v>生产部李权智报销厂内购买油漆涂刷安全通道--个人</v>
      </c>
      <c r="J5905" s="344" t="str">
        <f ca="1" t="shared" si="938"/>
        <v>项目成本</v>
      </c>
      <c r="K5905" s="345">
        <f ca="1" t="shared" si="939"/>
        <v>0</v>
      </c>
      <c r="L5905" s="345">
        <f ca="1" t="shared" si="940"/>
        <v>1272.5</v>
      </c>
      <c r="M5905" s="345">
        <f ca="1" t="shared" si="941"/>
        <v>103334.09</v>
      </c>
      <c r="N5905" s="345">
        <f ca="1" t="shared" si="942"/>
        <v>0</v>
      </c>
    </row>
    <row r="5906" ht="14.25" hidden="1" spans="1:14">
      <c r="A5906" s="334">
        <f>档案!A5905</f>
        <v>0</v>
      </c>
      <c r="B5906" s="334">
        <f ca="1" t="shared" si="935"/>
        <v>1</v>
      </c>
      <c r="D5906" s="334">
        <f ca="1" t="shared" si="943"/>
        <v>31</v>
      </c>
      <c r="E5906" s="327">
        <f ca="1" t="shared" si="944"/>
        <v>710</v>
      </c>
      <c r="F5906" s="327" t="str">
        <f ca="1">VLOOKUP(D5906,档案!A:C,3,FALSE)</f>
        <v>湖北开明</v>
      </c>
      <c r="G5906" s="338" t="str">
        <f ca="1">VLOOKUP(D5906,档案!A:B,2,FALSE)</f>
        <v>中国银行鄂州分行0592794</v>
      </c>
      <c r="H5906" s="328">
        <f ca="1" t="shared" si="936"/>
        <v>45898</v>
      </c>
      <c r="I5906" s="344" t="str">
        <f ca="1" t="shared" si="937"/>
        <v>生产部李权智报销8.21晚上和小林总招待客户交通费--个人</v>
      </c>
      <c r="J5906" s="344" t="str">
        <f ca="1" t="shared" si="938"/>
        <v>项目成本</v>
      </c>
      <c r="K5906" s="345">
        <f ca="1" t="shared" si="939"/>
        <v>0</v>
      </c>
      <c r="L5906" s="345">
        <f ca="1" t="shared" si="940"/>
        <v>111.02</v>
      </c>
      <c r="M5906" s="345">
        <f ca="1" t="shared" si="941"/>
        <v>103223.07</v>
      </c>
      <c r="N5906" s="345">
        <f ca="1" t="shared" si="942"/>
        <v>0</v>
      </c>
    </row>
    <row r="5907" ht="14.25" hidden="1" spans="1:14">
      <c r="A5907" s="334">
        <f>档案!A5906</f>
        <v>0</v>
      </c>
      <c r="B5907" s="334">
        <f ca="1" t="shared" si="935"/>
        <v>1</v>
      </c>
      <c r="D5907" s="334">
        <f ca="1" t="shared" si="943"/>
        <v>31</v>
      </c>
      <c r="E5907" s="327">
        <f ca="1" t="shared" si="944"/>
        <v>711</v>
      </c>
      <c r="F5907" s="327" t="str">
        <f ca="1">VLOOKUP(D5907,档案!A:C,3,FALSE)</f>
        <v>湖北开明</v>
      </c>
      <c r="G5907" s="338" t="str">
        <f ca="1">VLOOKUP(D5907,档案!A:B,2,FALSE)</f>
        <v>中国银行鄂州分行0592794</v>
      </c>
      <c r="H5907" s="328">
        <f ca="1" t="shared" si="936"/>
        <v>45898</v>
      </c>
      <c r="I5907" s="344" t="str">
        <f ca="1" t="shared" si="937"/>
        <v>生产部李权智报销货车鄂A 4Z5Y0 维修--个人</v>
      </c>
      <c r="J5907" s="344" t="str">
        <f ca="1" t="shared" si="938"/>
        <v>项目成本</v>
      </c>
      <c r="K5907" s="345">
        <f ca="1" t="shared" si="939"/>
        <v>0</v>
      </c>
      <c r="L5907" s="345">
        <f ca="1" t="shared" si="940"/>
        <v>540</v>
      </c>
      <c r="M5907" s="345">
        <f ca="1" t="shared" si="941"/>
        <v>102683.07</v>
      </c>
      <c r="N5907" s="345">
        <f ca="1" t="shared" si="942"/>
        <v>0</v>
      </c>
    </row>
    <row r="5908" ht="14.25" hidden="1" spans="1:14">
      <c r="A5908" s="334">
        <f>档案!A5907</f>
        <v>0</v>
      </c>
      <c r="B5908" s="334">
        <f ca="1" t="shared" si="935"/>
        <v>1</v>
      </c>
      <c r="D5908" s="334">
        <f ca="1" t="shared" si="943"/>
        <v>31</v>
      </c>
      <c r="E5908" s="327">
        <f ca="1" t="shared" si="944"/>
        <v>712</v>
      </c>
      <c r="F5908" s="327" t="str">
        <f ca="1">VLOOKUP(D5908,档案!A:C,3,FALSE)</f>
        <v>湖北开明</v>
      </c>
      <c r="G5908" s="338" t="str">
        <f ca="1">VLOOKUP(D5908,档案!A:B,2,FALSE)</f>
        <v>中国银行鄂州分行0592794</v>
      </c>
      <c r="H5908" s="328">
        <f ca="1" t="shared" si="936"/>
        <v>45898</v>
      </c>
      <c r="I5908" s="344" t="str">
        <f ca="1" t="shared" si="937"/>
        <v>生产部李权智报销8月15日到武汉公司参与管道资质评审停车费--个人</v>
      </c>
      <c r="J5908" s="344" t="str">
        <f ca="1" t="shared" si="938"/>
        <v>项目成本</v>
      </c>
      <c r="K5908" s="345">
        <f ca="1" t="shared" si="939"/>
        <v>0</v>
      </c>
      <c r="L5908" s="345">
        <f ca="1" t="shared" si="940"/>
        <v>9</v>
      </c>
      <c r="M5908" s="345">
        <f ca="1" t="shared" si="941"/>
        <v>102674.07</v>
      </c>
      <c r="N5908" s="345">
        <f ca="1" t="shared" si="942"/>
        <v>0</v>
      </c>
    </row>
    <row r="5909" ht="14.25" hidden="1" spans="1:14">
      <c r="A5909" s="334">
        <f>档案!A5908</f>
        <v>0</v>
      </c>
      <c r="B5909" s="334">
        <f ca="1" t="shared" si="935"/>
        <v>1</v>
      </c>
      <c r="D5909" s="334">
        <f ca="1" t="shared" si="943"/>
        <v>31</v>
      </c>
      <c r="E5909" s="327">
        <f ca="1" t="shared" si="944"/>
        <v>713</v>
      </c>
      <c r="F5909" s="327" t="str">
        <f ca="1">VLOOKUP(D5909,档案!A:C,3,FALSE)</f>
        <v>湖北开明</v>
      </c>
      <c r="G5909" s="338" t="str">
        <f ca="1">VLOOKUP(D5909,档案!A:B,2,FALSE)</f>
        <v>中国银行鄂州分行0592794</v>
      </c>
      <c r="H5909" s="328">
        <f ca="1" t="shared" si="936"/>
        <v>45898</v>
      </c>
      <c r="I5909" s="344" t="str">
        <f ca="1" t="shared" si="937"/>
        <v>生产部李权智报销赣锋锂业租电动车，帆布手套10双30元--个人</v>
      </c>
      <c r="J5909" s="344" t="str">
        <f ca="1" t="shared" si="938"/>
        <v>项目成本</v>
      </c>
      <c r="K5909" s="345">
        <f ca="1" t="shared" si="939"/>
        <v>0</v>
      </c>
      <c r="L5909" s="345">
        <f ca="1" t="shared" si="940"/>
        <v>700</v>
      </c>
      <c r="M5909" s="345">
        <f ca="1" t="shared" si="941"/>
        <v>101974.07</v>
      </c>
      <c r="N5909" s="345">
        <f ca="1" t="shared" si="942"/>
        <v>0</v>
      </c>
    </row>
    <row r="5910" ht="14.25" hidden="1" spans="1:14">
      <c r="A5910" s="334">
        <f>档案!A5909</f>
        <v>0</v>
      </c>
      <c r="B5910" s="334">
        <f ca="1" t="shared" si="935"/>
        <v>1</v>
      </c>
      <c r="D5910" s="334">
        <f ca="1" t="shared" si="943"/>
        <v>31</v>
      </c>
      <c r="E5910" s="327">
        <f ca="1" t="shared" si="944"/>
        <v>714</v>
      </c>
      <c r="F5910" s="327" t="str">
        <f ca="1">VLOOKUP(D5910,档案!A:C,3,FALSE)</f>
        <v>湖北开明</v>
      </c>
      <c r="G5910" s="338" t="str">
        <f ca="1">VLOOKUP(D5910,档案!A:B,2,FALSE)</f>
        <v>中国银行鄂州分行0592794</v>
      </c>
      <c r="H5910" s="328">
        <f ca="1" t="shared" si="936"/>
        <v>45898</v>
      </c>
      <c r="I5910" s="344" t="str">
        <f ca="1" t="shared" si="937"/>
        <v>生产部李权智报销樟树晶昊盐业租电动车上下班6个人，每台每月100元--个人</v>
      </c>
      <c r="J5910" s="344" t="str">
        <f ca="1" t="shared" si="938"/>
        <v>项目成本</v>
      </c>
      <c r="K5910" s="345">
        <f ca="1" t="shared" si="939"/>
        <v>0</v>
      </c>
      <c r="L5910" s="345">
        <f ca="1" t="shared" si="940"/>
        <v>300</v>
      </c>
      <c r="M5910" s="345">
        <f ca="1" t="shared" si="941"/>
        <v>101674.07</v>
      </c>
      <c r="N5910" s="345">
        <f ca="1" t="shared" si="942"/>
        <v>0</v>
      </c>
    </row>
    <row r="5911" ht="14.25" hidden="1" spans="1:14">
      <c r="A5911" s="334">
        <f>档案!A5910</f>
        <v>0</v>
      </c>
      <c r="B5911" s="334">
        <f ca="1" t="shared" si="935"/>
        <v>1</v>
      </c>
      <c r="D5911" s="334">
        <f ca="1" t="shared" si="943"/>
        <v>31</v>
      </c>
      <c r="E5911" s="327">
        <f ca="1" t="shared" si="944"/>
        <v>715</v>
      </c>
      <c r="F5911" s="327" t="str">
        <f ca="1">VLOOKUP(D5911,档案!A:C,3,FALSE)</f>
        <v>湖北开明</v>
      </c>
      <c r="G5911" s="338" t="str">
        <f ca="1">VLOOKUP(D5911,档案!A:B,2,FALSE)</f>
        <v>中国银行鄂州分行0592794</v>
      </c>
      <c r="H5911" s="328">
        <f ca="1" t="shared" si="936"/>
        <v>45898</v>
      </c>
      <c r="I5911" s="344" t="str">
        <f ca="1" t="shared" si="937"/>
        <v>生产部吴有良报销青海发投6.6-6.8/7.5交通费--个人</v>
      </c>
      <c r="J5911" s="344" t="str">
        <f ca="1" t="shared" si="938"/>
        <v>项目成本</v>
      </c>
      <c r="K5911" s="345">
        <f ca="1" t="shared" si="939"/>
        <v>0</v>
      </c>
      <c r="L5911" s="345">
        <f ca="1" t="shared" si="940"/>
        <v>1488.5</v>
      </c>
      <c r="M5911" s="345">
        <f ca="1" t="shared" si="941"/>
        <v>100185.57</v>
      </c>
      <c r="N5911" s="345">
        <f ca="1" t="shared" si="942"/>
        <v>0</v>
      </c>
    </row>
    <row r="5912" ht="14.25" hidden="1" spans="1:14">
      <c r="A5912" s="334">
        <f>档案!A5911</f>
        <v>0</v>
      </c>
      <c r="B5912" s="334">
        <f ca="1" t="shared" si="935"/>
        <v>1</v>
      </c>
      <c r="D5912" s="334">
        <f ca="1" t="shared" si="943"/>
        <v>31</v>
      </c>
      <c r="E5912" s="327">
        <f ca="1" t="shared" si="944"/>
        <v>716</v>
      </c>
      <c r="F5912" s="327" t="str">
        <f ca="1">VLOOKUP(D5912,档案!A:C,3,FALSE)</f>
        <v>湖北开明</v>
      </c>
      <c r="G5912" s="338" t="str">
        <f ca="1">VLOOKUP(D5912,档案!A:B,2,FALSE)</f>
        <v>中国银行鄂州分行0592794</v>
      </c>
      <c r="H5912" s="328">
        <f ca="1" t="shared" si="936"/>
        <v>45898</v>
      </c>
      <c r="I5912" s="344" t="str">
        <f ca="1" t="shared" si="937"/>
        <v>生产部吴有良报销伊犁钢铁6.4-6.5现场勘查技术交流交通费--个人</v>
      </c>
      <c r="J5912" s="344" t="str">
        <f ca="1" t="shared" si="938"/>
        <v>项目成本</v>
      </c>
      <c r="K5912" s="345">
        <f ca="1" t="shared" si="939"/>
        <v>0</v>
      </c>
      <c r="L5912" s="345">
        <f ca="1" t="shared" si="940"/>
        <v>2256.5</v>
      </c>
      <c r="M5912" s="345">
        <f ca="1" t="shared" si="941"/>
        <v>97929.0699999997</v>
      </c>
      <c r="N5912" s="345">
        <f ca="1" t="shared" si="942"/>
        <v>0</v>
      </c>
    </row>
    <row r="5913" ht="14.25" hidden="1" spans="1:14">
      <c r="A5913" s="334">
        <f>档案!A5912</f>
        <v>0</v>
      </c>
      <c r="B5913" s="334">
        <f ca="1" t="shared" si="935"/>
        <v>1</v>
      </c>
      <c r="D5913" s="334">
        <f ca="1" t="shared" si="943"/>
        <v>31</v>
      </c>
      <c r="E5913" s="327">
        <f ca="1" t="shared" si="944"/>
        <v>717</v>
      </c>
      <c r="F5913" s="327" t="str">
        <f ca="1">VLOOKUP(D5913,档案!A:C,3,FALSE)</f>
        <v>湖北开明</v>
      </c>
      <c r="G5913" s="338" t="str">
        <f ca="1">VLOOKUP(D5913,档案!A:B,2,FALSE)</f>
        <v>中国银行鄂州分行0592794</v>
      </c>
      <c r="H5913" s="328">
        <f ca="1" t="shared" si="936"/>
        <v>45898</v>
      </c>
      <c r="I5913" s="349" t="str">
        <f ca="1" t="shared" si="937"/>
        <v>生产部吴有良报销车辆加油费--个人</v>
      </c>
      <c r="J5913" s="344" t="str">
        <f ca="1" t="shared" si="938"/>
        <v>项目成本</v>
      </c>
      <c r="K5913" s="345">
        <f ca="1" t="shared" si="939"/>
        <v>0</v>
      </c>
      <c r="L5913" s="345">
        <f ca="1" t="shared" si="940"/>
        <v>100</v>
      </c>
      <c r="M5913" s="345">
        <f ca="1" t="shared" si="941"/>
        <v>97829.0699999997</v>
      </c>
      <c r="N5913" s="345">
        <f ca="1" t="shared" si="942"/>
        <v>0</v>
      </c>
    </row>
    <row r="5914" ht="14.25" hidden="1" spans="1:14">
      <c r="A5914" s="334">
        <f>档案!A5913</f>
        <v>0</v>
      </c>
      <c r="B5914" s="334">
        <f ca="1" t="shared" si="935"/>
        <v>1</v>
      </c>
      <c r="D5914" s="334">
        <f ca="1" t="shared" si="943"/>
        <v>31</v>
      </c>
      <c r="E5914" s="327">
        <f ca="1" t="shared" si="944"/>
        <v>718</v>
      </c>
      <c r="F5914" s="327" t="str">
        <f ca="1">VLOOKUP(D5914,档案!A:C,3,FALSE)</f>
        <v>湖北开明</v>
      </c>
      <c r="G5914" s="338" t="str">
        <f ca="1">VLOOKUP(D5914,档案!A:B,2,FALSE)</f>
        <v>中国银行鄂州分行0592794</v>
      </c>
      <c r="H5914" s="328">
        <f ca="1" t="shared" si="936"/>
        <v>45898</v>
      </c>
      <c r="I5914" s="344" t="str">
        <f ca="1" t="shared" si="937"/>
        <v>生产部吴有良报销8.10-8.12勘查现场交通费--个人</v>
      </c>
      <c r="J5914" s="344" t="str">
        <f ca="1" t="shared" si="938"/>
        <v>项目成本</v>
      </c>
      <c r="K5914" s="345">
        <f ca="1" t="shared" si="939"/>
        <v>0</v>
      </c>
      <c r="L5914" s="345">
        <f ca="1" t="shared" si="940"/>
        <v>406.8</v>
      </c>
      <c r="M5914" s="345">
        <f ca="1" t="shared" si="941"/>
        <v>97422.2699999997</v>
      </c>
      <c r="N5914" s="345">
        <f ca="1" t="shared" si="942"/>
        <v>0</v>
      </c>
    </row>
    <row r="5915" ht="14.25" hidden="1" spans="1:14">
      <c r="A5915" s="334">
        <f>档案!A5914</f>
        <v>0</v>
      </c>
      <c r="B5915" s="334">
        <f ca="1" t="shared" si="935"/>
        <v>1</v>
      </c>
      <c r="D5915" s="334">
        <f ca="1" t="shared" si="943"/>
        <v>31</v>
      </c>
      <c r="E5915" s="327">
        <f ca="1" t="shared" si="944"/>
        <v>719</v>
      </c>
      <c r="F5915" s="327" t="str">
        <f ca="1">VLOOKUP(D5915,档案!A:C,3,FALSE)</f>
        <v>湖北开明</v>
      </c>
      <c r="G5915" s="338" t="str">
        <f ca="1">VLOOKUP(D5915,档案!A:B,2,FALSE)</f>
        <v>中国银行鄂州分行0592794</v>
      </c>
      <c r="H5915" s="328">
        <f ca="1" t="shared" si="936"/>
        <v>45898</v>
      </c>
      <c r="I5915" s="344" t="str">
        <f ca="1" t="shared" si="937"/>
        <v>生产部马全花用款青海发投外协人员工资付陈田--个人</v>
      </c>
      <c r="J5915" s="344" t="str">
        <f ca="1" t="shared" si="938"/>
        <v>项目成本</v>
      </c>
      <c r="K5915" s="345">
        <f ca="1" t="shared" si="939"/>
        <v>0</v>
      </c>
      <c r="L5915" s="345">
        <f ca="1" t="shared" si="940"/>
        <v>3691.5</v>
      </c>
      <c r="M5915" s="345">
        <f ca="1" t="shared" si="941"/>
        <v>93730.7699999997</v>
      </c>
      <c r="N5915" s="345">
        <f ca="1" t="shared" si="942"/>
        <v>0</v>
      </c>
    </row>
    <row r="5916" ht="14.25" hidden="1" spans="1:14">
      <c r="A5916" s="334">
        <f>档案!A5915</f>
        <v>0</v>
      </c>
      <c r="B5916" s="334">
        <f ca="1" t="shared" si="935"/>
        <v>1</v>
      </c>
      <c r="D5916" s="334">
        <f ca="1" t="shared" si="943"/>
        <v>31</v>
      </c>
      <c r="E5916" s="327">
        <f ca="1" t="shared" si="944"/>
        <v>720</v>
      </c>
      <c r="F5916" s="327" t="str">
        <f ca="1">VLOOKUP(D5916,档案!A:C,3,FALSE)</f>
        <v>湖北开明</v>
      </c>
      <c r="G5916" s="338" t="str">
        <f ca="1">VLOOKUP(D5916,档案!A:B,2,FALSE)</f>
        <v>中国银行鄂州分行0592794</v>
      </c>
      <c r="H5916" s="328">
        <f ca="1" t="shared" si="936"/>
        <v>45898</v>
      </c>
      <c r="I5916" s="344" t="str">
        <f ca="1" t="shared" si="937"/>
        <v>手续费</v>
      </c>
      <c r="J5916" s="344" t="str">
        <f ca="1" t="shared" si="938"/>
        <v>项目成本</v>
      </c>
      <c r="K5916" s="345">
        <f ca="1" t="shared" si="939"/>
        <v>0</v>
      </c>
      <c r="L5916" s="345">
        <f ca="1" t="shared" si="940"/>
        <v>95.1</v>
      </c>
      <c r="M5916" s="345">
        <f ca="1" t="shared" si="941"/>
        <v>93635.6699999997</v>
      </c>
      <c r="N5916" s="345">
        <f ca="1" t="shared" si="942"/>
        <v>0</v>
      </c>
    </row>
    <row r="5917" ht="14.25" hidden="1" spans="1:14">
      <c r="A5917" s="334">
        <f>档案!A5916</f>
        <v>0</v>
      </c>
      <c r="B5917" s="334">
        <f ca="1" t="shared" si="935"/>
        <v>1</v>
      </c>
      <c r="D5917" s="334">
        <f ca="1" t="shared" si="943"/>
        <v>31</v>
      </c>
      <c r="E5917" s="327">
        <f ca="1" t="shared" si="944"/>
        <v>721</v>
      </c>
      <c r="F5917" s="327" t="str">
        <f ca="1">VLOOKUP(D5917,档案!A:C,3,FALSE)</f>
        <v>湖北开明</v>
      </c>
      <c r="G5917" s="338" t="str">
        <f ca="1">VLOOKUP(D5917,档案!A:B,2,FALSE)</f>
        <v>中国银行鄂州分行0592794</v>
      </c>
      <c r="H5917" s="328">
        <f ca="1" t="shared" si="936"/>
        <v>45902</v>
      </c>
      <c r="I5917" s="344" t="str">
        <f ca="1" t="shared" si="937"/>
        <v>转湖北邮政</v>
      </c>
      <c r="J5917" s="344" t="str">
        <f ca="1" t="shared" si="938"/>
        <v>转出他行或提现</v>
      </c>
      <c r="K5917" s="345">
        <f ca="1" t="shared" si="939"/>
        <v>0</v>
      </c>
      <c r="L5917" s="345">
        <f ca="1" t="shared" si="940"/>
        <v>93000</v>
      </c>
      <c r="M5917" s="345">
        <f ca="1" t="shared" si="941"/>
        <v>635.669999999736</v>
      </c>
      <c r="N5917" s="345">
        <f ca="1" t="shared" si="942"/>
        <v>0</v>
      </c>
    </row>
    <row r="5918" ht="14.25" hidden="1" spans="1:14">
      <c r="A5918" s="334">
        <f>档案!A5917</f>
        <v>0</v>
      </c>
      <c r="B5918" s="334">
        <f ca="1" t="shared" si="935"/>
        <v>1</v>
      </c>
      <c r="D5918" s="334">
        <f ca="1" t="shared" si="943"/>
        <v>31</v>
      </c>
      <c r="E5918" s="327">
        <f ca="1" t="shared" si="944"/>
        <v>722</v>
      </c>
      <c r="F5918" s="327" t="str">
        <f ca="1">VLOOKUP(D5918,档案!A:C,3,FALSE)</f>
        <v>湖北开明</v>
      </c>
      <c r="G5918" s="338" t="str">
        <f ca="1">VLOOKUP(D5918,档案!A:B,2,FALSE)</f>
        <v>中国银行鄂州分行0592794</v>
      </c>
      <c r="H5918" s="328">
        <f ca="1" t="shared" si="936"/>
        <v>45902</v>
      </c>
      <c r="I5918" s="344" t="str">
        <f ca="1" t="shared" si="937"/>
        <v>手续费</v>
      </c>
      <c r="J5918" s="344" t="str">
        <f ca="1" t="shared" si="938"/>
        <v>项目成本</v>
      </c>
      <c r="K5918" s="345">
        <f ca="1" t="shared" si="939"/>
        <v>0</v>
      </c>
      <c r="L5918" s="345">
        <f ca="1" t="shared" si="940"/>
        <v>1.8</v>
      </c>
      <c r="M5918" s="345">
        <f ca="1" t="shared" si="941"/>
        <v>633.869999999736</v>
      </c>
      <c r="N5918" s="345">
        <f ca="1" t="shared" si="942"/>
        <v>0</v>
      </c>
    </row>
    <row r="5919" ht="14.25" hidden="1" spans="1:14">
      <c r="A5919" s="334">
        <f>档案!A5918</f>
        <v>0</v>
      </c>
      <c r="B5919" s="334">
        <f ca="1" t="shared" si="935"/>
        <v>1</v>
      </c>
      <c r="D5919" s="334">
        <f ca="1" t="shared" si="943"/>
        <v>31</v>
      </c>
      <c r="E5919" s="327">
        <f ca="1" t="shared" si="944"/>
        <v>723</v>
      </c>
      <c r="F5919" s="327" t="str">
        <f ca="1">VLOOKUP(D5919,档案!A:C,3,FALSE)</f>
        <v>湖北开明</v>
      </c>
      <c r="G5919" s="338" t="str">
        <f ca="1">VLOOKUP(D5919,档案!A:B,2,FALSE)</f>
        <v>中国银行鄂州分行0592794</v>
      </c>
      <c r="H5919" s="328">
        <f ca="1" t="shared" si="936"/>
        <v>45904</v>
      </c>
      <c r="I5919" s="344" t="str">
        <f ca="1" t="shared" si="937"/>
        <v>收到湖北岚丹转款</v>
      </c>
      <c r="J5919" s="344" t="str">
        <f ca="1" t="shared" si="938"/>
        <v>他行转入或存现</v>
      </c>
      <c r="K5919" s="345">
        <f ca="1" t="shared" si="939"/>
        <v>1500000</v>
      </c>
      <c r="L5919" s="345">
        <f ca="1" t="shared" si="940"/>
        <v>0</v>
      </c>
      <c r="M5919" s="345">
        <f ca="1" t="shared" si="941"/>
        <v>1500633.87</v>
      </c>
      <c r="N5919" s="345">
        <f ca="1" t="shared" si="942"/>
        <v>0</v>
      </c>
    </row>
    <row r="5920" ht="14.25" hidden="1" spans="1:14">
      <c r="A5920" s="334">
        <f>档案!A5919</f>
        <v>0</v>
      </c>
      <c r="B5920" s="334">
        <f ca="1" t="shared" si="935"/>
        <v>1</v>
      </c>
      <c r="D5920" s="334">
        <f ca="1" t="shared" si="943"/>
        <v>31</v>
      </c>
      <c r="E5920" s="327">
        <f ca="1" t="shared" si="944"/>
        <v>724</v>
      </c>
      <c r="F5920" s="327" t="str">
        <f ca="1">VLOOKUP(D5920,档案!A:C,3,FALSE)</f>
        <v>湖北开明</v>
      </c>
      <c r="G5920" s="338" t="str">
        <f ca="1">VLOOKUP(D5920,档案!A:B,2,FALSE)</f>
        <v>中国银行鄂州分行0592794</v>
      </c>
      <c r="H5920" s="328">
        <f ca="1" t="shared" si="936"/>
        <v>45904</v>
      </c>
      <c r="I5920" s="344" t="str">
        <f ca="1" t="shared" si="937"/>
        <v>转湖北邮政</v>
      </c>
      <c r="J5920" s="344" t="str">
        <f ca="1" t="shared" si="938"/>
        <v>转出他行或提现</v>
      </c>
      <c r="K5920" s="345">
        <f ca="1" t="shared" si="939"/>
        <v>0</v>
      </c>
      <c r="L5920" s="345">
        <f ca="1" t="shared" si="940"/>
        <v>1000000</v>
      </c>
      <c r="M5920" s="345">
        <f ca="1" t="shared" si="941"/>
        <v>500633.87</v>
      </c>
      <c r="N5920" s="345">
        <f ca="1" t="shared" si="942"/>
        <v>0</v>
      </c>
    </row>
    <row r="5921" ht="14.25" hidden="1" spans="1:14">
      <c r="A5921" s="334">
        <f>档案!A5920</f>
        <v>0</v>
      </c>
      <c r="B5921" s="334">
        <f ca="1" t="shared" si="935"/>
        <v>1</v>
      </c>
      <c r="D5921" s="334">
        <f ca="1" t="shared" si="943"/>
        <v>31</v>
      </c>
      <c r="E5921" s="327">
        <f ca="1" t="shared" si="944"/>
        <v>725</v>
      </c>
      <c r="F5921" s="327" t="str">
        <f ca="1">VLOOKUP(D5921,档案!A:C,3,FALSE)</f>
        <v>湖北开明</v>
      </c>
      <c r="G5921" s="338" t="str">
        <f ca="1">VLOOKUP(D5921,档案!A:B,2,FALSE)</f>
        <v>中国银行鄂州分行0592794</v>
      </c>
      <c r="H5921" s="328">
        <f ca="1" t="shared" si="936"/>
        <v>45904</v>
      </c>
      <c r="I5921" s="344" t="str">
        <f ca="1" t="shared" si="937"/>
        <v>转湖北邮政</v>
      </c>
      <c r="J5921" s="344" t="str">
        <f ca="1" t="shared" si="938"/>
        <v>转出他行或提现</v>
      </c>
      <c r="K5921" s="345">
        <f ca="1" t="shared" si="939"/>
        <v>0</v>
      </c>
      <c r="L5921" s="345">
        <f ca="1" t="shared" si="940"/>
        <v>500000</v>
      </c>
      <c r="M5921" s="345">
        <f ca="1" t="shared" si="941"/>
        <v>633.869999999646</v>
      </c>
      <c r="N5921" s="345">
        <f ca="1" t="shared" si="942"/>
        <v>0</v>
      </c>
    </row>
    <row r="5922" ht="14.25" hidden="1" spans="1:14">
      <c r="A5922" s="334">
        <f>档案!A5921</f>
        <v>0</v>
      </c>
      <c r="B5922" s="334">
        <f ca="1" t="shared" si="935"/>
        <v>1</v>
      </c>
      <c r="D5922" s="334">
        <f ca="1" t="shared" si="943"/>
        <v>31</v>
      </c>
      <c r="E5922" s="327">
        <f ca="1" t="shared" si="944"/>
        <v>726</v>
      </c>
      <c r="F5922" s="327" t="str">
        <f ca="1">VLOOKUP(D5922,档案!A:C,3,FALSE)</f>
        <v>湖北开明</v>
      </c>
      <c r="G5922" s="338" t="str">
        <f ca="1">VLOOKUP(D5922,档案!A:B,2,FALSE)</f>
        <v>中国银行鄂州分行0592794</v>
      </c>
      <c r="H5922" s="328">
        <f ca="1" t="shared" si="936"/>
        <v>45904</v>
      </c>
      <c r="I5922" s="344" t="str">
        <f ca="1" t="shared" si="937"/>
        <v>收到武汉彤烨转款</v>
      </c>
      <c r="J5922" s="344" t="str">
        <f ca="1" t="shared" si="938"/>
        <v>他行转入或存现</v>
      </c>
      <c r="K5922" s="345">
        <f ca="1" t="shared" si="939"/>
        <v>150000</v>
      </c>
      <c r="L5922" s="345">
        <f ca="1" t="shared" si="940"/>
        <v>0</v>
      </c>
      <c r="M5922" s="345">
        <f ca="1" t="shared" si="941"/>
        <v>150633.87</v>
      </c>
      <c r="N5922" s="345">
        <f ca="1" t="shared" si="942"/>
        <v>0</v>
      </c>
    </row>
    <row r="5923" ht="14.25" hidden="1" spans="1:14">
      <c r="A5923" s="334">
        <f>档案!A5922</f>
        <v>0</v>
      </c>
      <c r="B5923" s="334">
        <f ca="1" t="shared" si="935"/>
        <v>1</v>
      </c>
      <c r="D5923" s="334">
        <f ca="1" t="shared" si="943"/>
        <v>31</v>
      </c>
      <c r="E5923" s="327">
        <f ca="1" t="shared" si="944"/>
        <v>727</v>
      </c>
      <c r="F5923" s="327" t="str">
        <f ca="1">VLOOKUP(D5923,档案!A:C,3,FALSE)</f>
        <v>湖北开明</v>
      </c>
      <c r="G5923" s="338" t="str">
        <f ca="1">VLOOKUP(D5923,档案!A:B,2,FALSE)</f>
        <v>中国银行鄂州分行0592794</v>
      </c>
      <c r="H5923" s="328">
        <f ca="1" t="shared" si="936"/>
        <v>45904</v>
      </c>
      <c r="I5923" s="344" t="str">
        <f ca="1" t="shared" si="937"/>
        <v>生产部李权智用款内蒙古项目外协人员工资（朱含民、李爱荣、宫晓、代先波、武仁峰、范迎方、宋刚、宋华伟、樊会民、杨建军、牛银记、刘仁雪、王立飞）</v>
      </c>
      <c r="J5923" s="344" t="str">
        <f ca="1" t="shared" si="938"/>
        <v>项目成本</v>
      </c>
      <c r="K5923" s="345">
        <f ca="1" t="shared" si="939"/>
        <v>0</v>
      </c>
      <c r="L5923" s="345">
        <f ca="1" t="shared" si="940"/>
        <v>113540.31</v>
      </c>
      <c r="M5923" s="345">
        <f ca="1" t="shared" si="941"/>
        <v>37093.5599999996</v>
      </c>
      <c r="N5923" s="345">
        <f ca="1" t="shared" si="942"/>
        <v>0</v>
      </c>
    </row>
    <row r="5924" ht="14.25" hidden="1" spans="1:14">
      <c r="A5924" s="334">
        <f>档案!A5923</f>
        <v>0</v>
      </c>
      <c r="B5924" s="334">
        <f ca="1" t="shared" si="935"/>
        <v>1</v>
      </c>
      <c r="D5924" s="334">
        <f ca="1" t="shared" si="943"/>
        <v>31</v>
      </c>
      <c r="E5924" s="327">
        <f ca="1" t="shared" si="944"/>
        <v>728</v>
      </c>
      <c r="F5924" s="327" t="str">
        <f ca="1">VLOOKUP(D5924,档案!A:C,3,FALSE)</f>
        <v>湖北开明</v>
      </c>
      <c r="G5924" s="338" t="str">
        <f ca="1">VLOOKUP(D5924,档案!A:B,2,FALSE)</f>
        <v>中国银行鄂州分行0592794</v>
      </c>
      <c r="H5924" s="328">
        <f ca="1" t="shared" si="936"/>
        <v>45904</v>
      </c>
      <c r="I5924" s="344" t="str">
        <f ca="1" t="shared" si="937"/>
        <v>手续费</v>
      </c>
      <c r="J5924" s="344" t="str">
        <f ca="1" t="shared" si="938"/>
        <v>项目成本</v>
      </c>
      <c r="K5924" s="345">
        <f ca="1" t="shared" si="939"/>
        <v>0</v>
      </c>
      <c r="L5924" s="345">
        <f ca="1" t="shared" si="940"/>
        <v>89.52</v>
      </c>
      <c r="M5924" s="345">
        <f ca="1" t="shared" si="941"/>
        <v>37004.0399999997</v>
      </c>
      <c r="N5924" s="345">
        <f ca="1" t="shared" si="942"/>
        <v>0</v>
      </c>
    </row>
    <row r="5925" ht="14.25" hidden="1" spans="1:14">
      <c r="A5925" s="334">
        <f>档案!A5924</f>
        <v>0</v>
      </c>
      <c r="B5925" s="334">
        <f ca="1" t="shared" si="935"/>
        <v>1</v>
      </c>
      <c r="D5925" s="334">
        <f ca="1" t="shared" si="943"/>
        <v>31</v>
      </c>
      <c r="E5925" s="327">
        <f ca="1" t="shared" si="944"/>
        <v>729</v>
      </c>
      <c r="F5925" s="327" t="str">
        <f ca="1">VLOOKUP(D5925,档案!A:C,3,FALSE)</f>
        <v>湖北开明</v>
      </c>
      <c r="G5925" s="338" t="str">
        <f ca="1">VLOOKUP(D5925,档案!A:B,2,FALSE)</f>
        <v>中国银行鄂州分行0592794</v>
      </c>
      <c r="H5925" s="328">
        <f ca="1" t="shared" si="936"/>
        <v>45905</v>
      </c>
      <c r="I5925" s="344" t="str">
        <f ca="1" t="shared" si="937"/>
        <v>生产部景旭光报销内蒙古君正工人上下班用面包车加油100元--个人</v>
      </c>
      <c r="J5925" s="344" t="str">
        <f ca="1" t="shared" si="938"/>
        <v>项目成本</v>
      </c>
      <c r="K5925" s="345">
        <f ca="1" t="shared" si="939"/>
        <v>0</v>
      </c>
      <c r="L5925" s="345">
        <f ca="1" t="shared" si="940"/>
        <v>100</v>
      </c>
      <c r="M5925" s="345">
        <f ca="1" t="shared" si="941"/>
        <v>36904.0399999997</v>
      </c>
      <c r="N5925" s="345">
        <f ca="1" t="shared" si="942"/>
        <v>0</v>
      </c>
    </row>
    <row r="5926" ht="14.25" hidden="1" spans="1:14">
      <c r="A5926" s="334">
        <f>档案!A5925</f>
        <v>0</v>
      </c>
      <c r="B5926" s="334">
        <f ca="1" t="shared" si="935"/>
        <v>1</v>
      </c>
      <c r="D5926" s="334">
        <f ca="1" t="shared" si="943"/>
        <v>31</v>
      </c>
      <c r="E5926" s="327">
        <f ca="1" t="shared" si="944"/>
        <v>730</v>
      </c>
      <c r="F5926" s="327" t="str">
        <f ca="1">VLOOKUP(D5926,档案!A:C,3,FALSE)</f>
        <v>湖北开明</v>
      </c>
      <c r="G5926" s="338" t="str">
        <f ca="1">VLOOKUP(D5926,档案!A:B,2,FALSE)</f>
        <v>中国银行鄂州分行0592794</v>
      </c>
      <c r="H5926" s="328">
        <f ca="1" t="shared" si="936"/>
        <v>45905</v>
      </c>
      <c r="I5926" s="344" t="str">
        <f ca="1" t="shared" si="937"/>
        <v>生产部李权智用款四川峨胜风机返修，动平衡预付款付四川大奥风机制造有限公司--公司</v>
      </c>
      <c r="J5926" s="344" t="str">
        <f ca="1" t="shared" si="938"/>
        <v>项目成本</v>
      </c>
      <c r="K5926" s="345">
        <f ca="1" t="shared" si="939"/>
        <v>0</v>
      </c>
      <c r="L5926" s="345">
        <f ca="1" t="shared" si="940"/>
        <v>3000</v>
      </c>
      <c r="M5926" s="345">
        <f ca="1" t="shared" si="941"/>
        <v>33904.0399999997</v>
      </c>
      <c r="N5926" s="345">
        <f ca="1" t="shared" si="942"/>
        <v>0</v>
      </c>
    </row>
    <row r="5927" ht="14.25" hidden="1" spans="1:14">
      <c r="A5927" s="334">
        <f>档案!A5926</f>
        <v>0</v>
      </c>
      <c r="B5927" s="334">
        <f ca="1" t="shared" si="935"/>
        <v>1</v>
      </c>
      <c r="D5927" s="334">
        <f ca="1" t="shared" si="943"/>
        <v>31</v>
      </c>
      <c r="E5927" s="327">
        <f ca="1" t="shared" si="944"/>
        <v>731</v>
      </c>
      <c r="F5927" s="327" t="str">
        <f ca="1">VLOOKUP(D5927,档案!A:C,3,FALSE)</f>
        <v>湖北开明</v>
      </c>
      <c r="G5927" s="338" t="str">
        <f ca="1">VLOOKUP(D5927,档案!A:B,2,FALSE)</f>
        <v>中国银行鄂州分行0592794</v>
      </c>
      <c r="H5927" s="328">
        <f ca="1" t="shared" si="936"/>
        <v>45905</v>
      </c>
      <c r="I5927" s="344" t="str">
        <f ca="1" t="shared" si="937"/>
        <v>生产部李晶用款7月工资（何俊杰27971元）--个人</v>
      </c>
      <c r="J5927" s="344" t="str">
        <f ca="1" t="shared" si="938"/>
        <v>项目成本</v>
      </c>
      <c r="K5927" s="345">
        <f ca="1" t="shared" si="939"/>
        <v>0</v>
      </c>
      <c r="L5927" s="345">
        <f ca="1" t="shared" si="940"/>
        <v>27971</v>
      </c>
      <c r="M5927" s="345">
        <f ca="1" t="shared" si="941"/>
        <v>5933.03999999965</v>
      </c>
      <c r="N5927" s="345">
        <f ca="1" t="shared" si="942"/>
        <v>0</v>
      </c>
    </row>
    <row r="5928" ht="14.25" hidden="1" spans="1:14">
      <c r="A5928" s="334">
        <f>档案!A5927</f>
        <v>0</v>
      </c>
      <c r="B5928" s="334">
        <f ca="1" t="shared" si="935"/>
        <v>1</v>
      </c>
      <c r="D5928" s="334">
        <f ca="1" t="shared" si="943"/>
        <v>31</v>
      </c>
      <c r="E5928" s="327">
        <f ca="1" t="shared" si="944"/>
        <v>732</v>
      </c>
      <c r="F5928" s="327" t="str">
        <f ca="1">VLOOKUP(D5928,档案!A:C,3,FALSE)</f>
        <v>湖北开明</v>
      </c>
      <c r="G5928" s="338" t="str">
        <f ca="1">VLOOKUP(D5928,档案!A:B,2,FALSE)</f>
        <v>中国银行鄂州分行0592794</v>
      </c>
      <c r="H5928" s="328">
        <f ca="1" t="shared" si="936"/>
        <v>45905</v>
      </c>
      <c r="I5928" s="344" t="str">
        <f ca="1" t="shared" si="937"/>
        <v>手续费</v>
      </c>
      <c r="J5928" s="344" t="str">
        <f ca="1" t="shared" si="938"/>
        <v>项目成本</v>
      </c>
      <c r="K5928" s="345">
        <f ca="1" t="shared" si="939"/>
        <v>0</v>
      </c>
      <c r="L5928" s="345">
        <f ca="1" t="shared" si="940"/>
        <v>13.5</v>
      </c>
      <c r="M5928" s="345">
        <f ca="1" t="shared" si="941"/>
        <v>5919.53999999965</v>
      </c>
      <c r="N5928" s="345">
        <f ca="1" t="shared" si="942"/>
        <v>0</v>
      </c>
    </row>
    <row r="5929" ht="14.25" hidden="1" spans="1:14">
      <c r="A5929" s="334">
        <f>档案!A5928</f>
        <v>0</v>
      </c>
      <c r="B5929" s="334">
        <f ca="1" t="shared" si="935"/>
        <v>1</v>
      </c>
      <c r="D5929" s="334">
        <f ca="1" t="shared" si="943"/>
        <v>31</v>
      </c>
      <c r="E5929" s="327">
        <f ca="1" t="shared" si="944"/>
        <v>733</v>
      </c>
      <c r="F5929" s="327" t="str">
        <f ca="1">VLOOKUP(D5929,档案!A:C,3,FALSE)</f>
        <v>湖北开明</v>
      </c>
      <c r="G5929" s="338" t="str">
        <f ca="1">VLOOKUP(D5929,档案!A:B,2,FALSE)</f>
        <v>中国银行鄂州分行0592794</v>
      </c>
      <c r="H5929" s="328">
        <f ca="1" t="shared" si="936"/>
        <v>45908</v>
      </c>
      <c r="I5929" s="344" t="str">
        <f ca="1" t="shared" si="937"/>
        <v>收到四川大奥风机制造有限公司货款退回</v>
      </c>
      <c r="J5929" s="344" t="str">
        <f ca="1" t="shared" si="938"/>
        <v>其他收款</v>
      </c>
      <c r="K5929" s="345">
        <f ca="1" t="shared" si="939"/>
        <v>3000</v>
      </c>
      <c r="L5929" s="345">
        <f ca="1" t="shared" si="940"/>
        <v>0</v>
      </c>
      <c r="M5929" s="345">
        <f ca="1" t="shared" si="941"/>
        <v>8919.53999999965</v>
      </c>
      <c r="N5929" s="345">
        <f ca="1" t="shared" si="942"/>
        <v>0</v>
      </c>
    </row>
    <row r="5930" ht="14.25" hidden="1" spans="1:14">
      <c r="A5930" s="334">
        <f>档案!A5929</f>
        <v>0</v>
      </c>
      <c r="B5930" s="334">
        <f ca="1" t="shared" si="935"/>
        <v>1</v>
      </c>
      <c r="D5930" s="334">
        <f ca="1" t="shared" si="943"/>
        <v>31</v>
      </c>
      <c r="E5930" s="327">
        <f ca="1" t="shared" si="944"/>
        <v>734</v>
      </c>
      <c r="F5930" s="327" t="str">
        <f ca="1">VLOOKUP(D5930,档案!A:C,3,FALSE)</f>
        <v>湖北开明</v>
      </c>
      <c r="G5930" s="338" t="str">
        <f ca="1">VLOOKUP(D5930,档案!A:B,2,FALSE)</f>
        <v>中国银行鄂州分行0592794</v>
      </c>
      <c r="H5930" s="328">
        <f ca="1" t="shared" si="936"/>
        <v>45908</v>
      </c>
      <c r="I5930" s="344" t="str">
        <f ca="1" t="shared" si="937"/>
        <v>收到武汉农商行转款</v>
      </c>
      <c r="J5930" s="344" t="str">
        <f ca="1" t="shared" si="938"/>
        <v>他行转入或存现</v>
      </c>
      <c r="K5930" s="345">
        <f ca="1" t="shared" si="939"/>
        <v>40000</v>
      </c>
      <c r="L5930" s="345">
        <f ca="1" t="shared" si="940"/>
        <v>0</v>
      </c>
      <c r="M5930" s="345">
        <f ca="1" t="shared" si="941"/>
        <v>48919.5399999997</v>
      </c>
      <c r="N5930" s="345">
        <f ca="1" t="shared" si="942"/>
        <v>0</v>
      </c>
    </row>
    <row r="5931" ht="14.25" hidden="1" spans="1:14">
      <c r="A5931" s="334">
        <f>档案!A5930</f>
        <v>0</v>
      </c>
      <c r="B5931" s="334">
        <f ca="1" t="shared" si="935"/>
        <v>1</v>
      </c>
      <c r="D5931" s="334">
        <f ca="1" t="shared" si="943"/>
        <v>31</v>
      </c>
      <c r="E5931" s="327">
        <f ca="1" t="shared" si="944"/>
        <v>735</v>
      </c>
      <c r="F5931" s="327" t="str">
        <f ca="1">VLOOKUP(D5931,档案!A:C,3,FALSE)</f>
        <v>湖北开明</v>
      </c>
      <c r="G5931" s="338" t="str">
        <f ca="1">VLOOKUP(D5931,档案!A:B,2,FALSE)</f>
        <v>中国银行鄂州分行0592794</v>
      </c>
      <c r="H5931" s="328">
        <f ca="1" t="shared" si="936"/>
        <v>45908</v>
      </c>
      <c r="I5931" s="344" t="str">
        <f ca="1" t="shared" si="937"/>
        <v>生产部宋超用款新疆伊犁钢铁外协人员7-8月份预支劳务工资（全款76730,付38365）--个人</v>
      </c>
      <c r="J5931" s="344" t="str">
        <f ca="1" t="shared" si="938"/>
        <v>项目成本</v>
      </c>
      <c r="K5931" s="345">
        <f ca="1" t="shared" si="939"/>
        <v>0</v>
      </c>
      <c r="L5931" s="345">
        <f ca="1" t="shared" si="940"/>
        <v>38365</v>
      </c>
      <c r="M5931" s="345">
        <f ca="1" t="shared" si="941"/>
        <v>10554.5399999997</v>
      </c>
      <c r="N5931" s="345">
        <f ca="1" t="shared" si="942"/>
        <v>0</v>
      </c>
    </row>
    <row r="5932" ht="14.25" hidden="1" spans="1:14">
      <c r="A5932" s="334">
        <f>档案!A5931</f>
        <v>0</v>
      </c>
      <c r="B5932" s="334">
        <f ca="1" t="shared" si="935"/>
        <v>1</v>
      </c>
      <c r="D5932" s="334">
        <f ca="1" t="shared" si="943"/>
        <v>31</v>
      </c>
      <c r="E5932" s="327">
        <f ca="1" t="shared" si="944"/>
        <v>736</v>
      </c>
      <c r="F5932" s="327" t="str">
        <f ca="1">VLOOKUP(D5932,档案!A:C,3,FALSE)</f>
        <v>湖北开明</v>
      </c>
      <c r="G5932" s="338" t="str">
        <f ca="1">VLOOKUP(D5932,档案!A:B,2,FALSE)</f>
        <v>中国银行鄂州分行0592794</v>
      </c>
      <c r="H5932" s="328">
        <f ca="1" t="shared" si="936"/>
        <v>45908</v>
      </c>
      <c r="I5932" s="344" t="str">
        <f ca="1" t="shared" si="937"/>
        <v>手续费</v>
      </c>
      <c r="J5932" s="344" t="str">
        <f ca="1" t="shared" si="938"/>
        <v>项目成本</v>
      </c>
      <c r="K5932" s="345">
        <f ca="1" t="shared" si="939"/>
        <v>0</v>
      </c>
      <c r="L5932" s="345">
        <f ca="1" t="shared" si="940"/>
        <v>31.5</v>
      </c>
      <c r="M5932" s="345">
        <f ca="1" t="shared" si="941"/>
        <v>10523.0399999997</v>
      </c>
      <c r="N5932" s="345">
        <f ca="1" t="shared" si="942"/>
        <v>0</v>
      </c>
    </row>
    <row r="5933" ht="14.25" hidden="1" spans="1:14">
      <c r="A5933" s="334">
        <f>档案!A5932</f>
        <v>0</v>
      </c>
      <c r="B5933" s="334">
        <f ca="1" t="shared" si="935"/>
        <v>1</v>
      </c>
      <c r="D5933" s="334">
        <f ca="1" t="shared" si="943"/>
        <v>31</v>
      </c>
      <c r="E5933" s="327">
        <f ca="1" t="shared" si="944"/>
        <v>737</v>
      </c>
      <c r="F5933" s="327" t="str">
        <f ca="1">VLOOKUP(D5933,档案!A:C,3,FALSE)</f>
        <v>湖北开明</v>
      </c>
      <c r="G5933" s="338" t="str">
        <f ca="1">VLOOKUP(D5933,档案!A:B,2,FALSE)</f>
        <v>中国银行鄂州分行0592794</v>
      </c>
      <c r="H5933" s="328">
        <f ca="1" t="shared" si="936"/>
        <v>45909</v>
      </c>
      <c r="I5933" s="344" t="str">
        <f ca="1" t="shared" si="937"/>
        <v>收到武汉国兰商贸有限公司贴现款（原票金额14900，手续费500，实收14400）</v>
      </c>
      <c r="J5933" s="344" t="str">
        <f ca="1" t="shared" si="938"/>
        <v>他行转入或存现</v>
      </c>
      <c r="K5933" s="345">
        <f ca="1" t="shared" si="939"/>
        <v>14400</v>
      </c>
      <c r="L5933" s="345">
        <f ca="1" t="shared" si="940"/>
        <v>0</v>
      </c>
      <c r="M5933" s="345">
        <f ca="1" t="shared" si="941"/>
        <v>24923.0399999997</v>
      </c>
      <c r="N5933" s="345">
        <f ca="1" t="shared" si="942"/>
        <v>0</v>
      </c>
    </row>
    <row r="5934" ht="14.25" hidden="1" spans="1:14">
      <c r="A5934" s="334">
        <f>档案!A5933</f>
        <v>0</v>
      </c>
      <c r="B5934" s="334">
        <f ca="1" t="shared" si="935"/>
        <v>1</v>
      </c>
      <c r="D5934" s="334">
        <f ca="1" t="shared" si="943"/>
        <v>31</v>
      </c>
      <c r="E5934" s="327">
        <f ca="1" t="shared" si="944"/>
        <v>738</v>
      </c>
      <c r="F5934" s="327" t="str">
        <f ca="1">VLOOKUP(D5934,档案!A:C,3,FALSE)</f>
        <v>湖北开明</v>
      </c>
      <c r="G5934" s="338" t="str">
        <f ca="1">VLOOKUP(D5934,档案!A:B,2,FALSE)</f>
        <v>中国银行鄂州分行0592794</v>
      </c>
      <c r="H5934" s="328">
        <f ca="1" t="shared" si="936"/>
        <v>45909</v>
      </c>
      <c r="I5934" s="344" t="str">
        <f ca="1" t="shared" si="937"/>
        <v>收到武汉农商行转款</v>
      </c>
      <c r="J5934" s="344" t="str">
        <f ca="1" t="shared" si="938"/>
        <v>他行转入或存现</v>
      </c>
      <c r="K5934" s="345">
        <f ca="1" t="shared" si="939"/>
        <v>70000</v>
      </c>
      <c r="L5934" s="345">
        <f ca="1" t="shared" si="940"/>
        <v>0</v>
      </c>
      <c r="M5934" s="345">
        <f ca="1" t="shared" si="941"/>
        <v>94923.0399999997</v>
      </c>
      <c r="N5934" s="345">
        <f ca="1" t="shared" si="942"/>
        <v>0</v>
      </c>
    </row>
    <row r="5935" ht="14.25" hidden="1" spans="1:14">
      <c r="A5935" s="334">
        <f>档案!A5934</f>
        <v>0</v>
      </c>
      <c r="B5935" s="334">
        <f ca="1" t="shared" si="935"/>
        <v>1</v>
      </c>
      <c r="D5935" s="334">
        <f ca="1" t="shared" si="943"/>
        <v>31</v>
      </c>
      <c r="E5935" s="327">
        <f ca="1" t="shared" si="944"/>
        <v>739</v>
      </c>
      <c r="F5935" s="327" t="str">
        <f ca="1">VLOOKUP(D5935,档案!A:C,3,FALSE)</f>
        <v>湖北开明</v>
      </c>
      <c r="G5935" s="338" t="str">
        <f ca="1">VLOOKUP(D5935,档案!A:B,2,FALSE)</f>
        <v>中国银行鄂州分行0592794</v>
      </c>
      <c r="H5935" s="328">
        <f ca="1" t="shared" si="936"/>
        <v>45909</v>
      </c>
      <c r="I5935" s="344" t="str">
        <f ca="1" t="shared" si="937"/>
        <v>还湖北微众银行贷款</v>
      </c>
      <c r="J5935" s="344" t="str">
        <f ca="1" t="shared" si="938"/>
        <v>还借款及利息</v>
      </c>
      <c r="K5935" s="345">
        <f ca="1" t="shared" si="939"/>
        <v>0</v>
      </c>
      <c r="L5935" s="345">
        <f ca="1" t="shared" si="940"/>
        <v>75631.27</v>
      </c>
      <c r="M5935" s="345">
        <f ca="1" t="shared" si="941"/>
        <v>19291.7699999997</v>
      </c>
      <c r="N5935" s="345">
        <f ca="1" t="shared" si="942"/>
        <v>0</v>
      </c>
    </row>
    <row r="5936" ht="14.25" hidden="1" spans="1:14">
      <c r="A5936" s="334">
        <f>档案!A5935</f>
        <v>0</v>
      </c>
      <c r="B5936" s="334">
        <f ca="1" t="shared" si="935"/>
        <v>1</v>
      </c>
      <c r="D5936" s="334">
        <f ca="1" t="shared" si="943"/>
        <v>31</v>
      </c>
      <c r="E5936" s="327">
        <f ca="1" t="shared" si="944"/>
        <v>740</v>
      </c>
      <c r="F5936" s="327" t="str">
        <f ca="1">VLOOKUP(D5936,档案!A:C,3,FALSE)</f>
        <v>湖北开明</v>
      </c>
      <c r="G5936" s="338" t="str">
        <f ca="1">VLOOKUP(D5936,档案!A:B,2,FALSE)</f>
        <v>中国银行鄂州分行0592794</v>
      </c>
      <c r="H5936" s="328">
        <f ca="1" t="shared" si="936"/>
        <v>45909</v>
      </c>
      <c r="I5936" s="344" t="str">
        <f ca="1" t="shared" si="937"/>
        <v>手续费</v>
      </c>
      <c r="J5936" s="344" t="str">
        <f ca="1" t="shared" si="938"/>
        <v>付日常费用</v>
      </c>
      <c r="K5936" s="345">
        <f ca="1" t="shared" si="939"/>
        <v>0</v>
      </c>
      <c r="L5936" s="345">
        <f ca="1" t="shared" si="940"/>
        <v>9</v>
      </c>
      <c r="M5936" s="345">
        <f ca="1" t="shared" si="941"/>
        <v>19282.7699999997</v>
      </c>
      <c r="N5936" s="345">
        <f ca="1" t="shared" si="942"/>
        <v>0</v>
      </c>
    </row>
    <row r="5937" ht="14.25" hidden="1" spans="1:14">
      <c r="A5937" s="334">
        <f>档案!A5936</f>
        <v>0</v>
      </c>
      <c r="B5937" s="334">
        <f ca="1" t="shared" si="935"/>
        <v>1</v>
      </c>
      <c r="D5937" s="334">
        <f ca="1" t="shared" si="943"/>
        <v>31</v>
      </c>
      <c r="E5937" s="327">
        <f ca="1" t="shared" si="944"/>
        <v>741</v>
      </c>
      <c r="F5937" s="327" t="str">
        <f ca="1">VLOOKUP(D5937,档案!A:C,3,FALSE)</f>
        <v>湖北开明</v>
      </c>
      <c r="G5937" s="338" t="str">
        <f ca="1">VLOOKUP(D5937,档案!A:B,2,FALSE)</f>
        <v>中国银行鄂州分行0592794</v>
      </c>
      <c r="H5937" s="328">
        <f ca="1" t="shared" si="936"/>
        <v>45911</v>
      </c>
      <c r="I5937" s="344" t="str">
        <f ca="1" t="shared" si="937"/>
        <v>生产部马全花用款青海发投气体押金付海西恒利气体工贸有限公司</v>
      </c>
      <c r="J5937" s="344" t="str">
        <f ca="1" t="shared" si="938"/>
        <v>项目成本</v>
      </c>
      <c r="K5937" s="345">
        <f ca="1" t="shared" si="939"/>
        <v>0</v>
      </c>
      <c r="L5937" s="345">
        <f ca="1" t="shared" si="940"/>
        <v>7200</v>
      </c>
      <c r="M5937" s="345">
        <f ca="1" t="shared" si="941"/>
        <v>12082.7699999997</v>
      </c>
      <c r="N5937" s="345">
        <f ca="1" t="shared" si="942"/>
        <v>0</v>
      </c>
    </row>
    <row r="5938" ht="14.25" hidden="1" spans="1:14">
      <c r="A5938" s="334">
        <f>档案!A5937</f>
        <v>0</v>
      </c>
      <c r="B5938" s="334">
        <f ca="1" t="shared" si="935"/>
        <v>1</v>
      </c>
      <c r="D5938" s="334">
        <f ca="1" t="shared" si="943"/>
        <v>31</v>
      </c>
      <c r="E5938" s="327">
        <f ca="1" t="shared" si="944"/>
        <v>742</v>
      </c>
      <c r="F5938" s="327" t="str">
        <f ca="1">VLOOKUP(D5938,档案!A:C,3,FALSE)</f>
        <v>湖北开明</v>
      </c>
      <c r="G5938" s="338" t="str">
        <f ca="1">VLOOKUP(D5938,档案!A:B,2,FALSE)</f>
        <v>中国银行鄂州分行0592794</v>
      </c>
      <c r="H5938" s="328">
        <f ca="1" t="shared" si="936"/>
        <v>45911</v>
      </c>
      <c r="I5938" s="344" t="str">
        <f ca="1" t="shared" si="937"/>
        <v>手续费</v>
      </c>
      <c r="J5938" s="344" t="str">
        <f ca="1" t="shared" si="938"/>
        <v>付日常费用</v>
      </c>
      <c r="K5938" s="345">
        <f ca="1" t="shared" si="939"/>
        <v>0</v>
      </c>
      <c r="L5938" s="345">
        <f ca="1" t="shared" si="940"/>
        <v>4.5</v>
      </c>
      <c r="M5938" s="345">
        <f ca="1" t="shared" si="941"/>
        <v>12078.2699999997</v>
      </c>
      <c r="N5938" s="345">
        <f ca="1" t="shared" si="942"/>
        <v>0</v>
      </c>
    </row>
    <row r="5939" ht="14.25" hidden="1" spans="1:14">
      <c r="A5939" s="334">
        <f>档案!A5938</f>
        <v>0</v>
      </c>
      <c r="B5939" s="334">
        <f ca="1" t="shared" si="935"/>
        <v>1</v>
      </c>
      <c r="D5939" s="334">
        <f ca="1" t="shared" si="943"/>
        <v>31</v>
      </c>
      <c r="E5939" s="327">
        <f ca="1" t="shared" si="944"/>
        <v>743</v>
      </c>
      <c r="F5939" s="327" t="str">
        <f ca="1">VLOOKUP(D5939,档案!A:C,3,FALSE)</f>
        <v>湖北开明</v>
      </c>
      <c r="G5939" s="338" t="str">
        <f ca="1">VLOOKUP(D5939,档案!A:B,2,FALSE)</f>
        <v>中国银行鄂州分行0592794</v>
      </c>
      <c r="H5939" s="328">
        <f ca="1" t="shared" si="936"/>
        <v>45912</v>
      </c>
      <c r="I5939" s="344" t="str">
        <f ca="1" t="shared" si="937"/>
        <v>收到武汉农商行转款</v>
      </c>
      <c r="J5939" s="344" t="str">
        <f ca="1" t="shared" si="938"/>
        <v>他行转入或存现</v>
      </c>
      <c r="K5939" s="345">
        <f ca="1" t="shared" si="939"/>
        <v>70000</v>
      </c>
      <c r="L5939" s="345">
        <f ca="1" t="shared" si="940"/>
        <v>0</v>
      </c>
      <c r="M5939" s="345">
        <f ca="1" t="shared" si="941"/>
        <v>82078.2699999997</v>
      </c>
      <c r="N5939" s="345">
        <f ca="1" t="shared" si="942"/>
        <v>0</v>
      </c>
    </row>
    <row r="5940" ht="14.25" hidden="1" spans="1:14">
      <c r="A5940" s="334">
        <f>档案!A5939</f>
        <v>0</v>
      </c>
      <c r="B5940" s="334">
        <f ca="1" t="shared" si="935"/>
        <v>1</v>
      </c>
      <c r="D5940" s="334">
        <f ca="1" t="shared" si="943"/>
        <v>31</v>
      </c>
      <c r="E5940" s="327">
        <f ca="1" t="shared" si="944"/>
        <v>744</v>
      </c>
      <c r="F5940" s="327" t="str">
        <f ca="1">VLOOKUP(D5940,档案!A:C,3,FALSE)</f>
        <v>湖北开明</v>
      </c>
      <c r="G5940" s="338" t="str">
        <f ca="1">VLOOKUP(D5940,档案!A:B,2,FALSE)</f>
        <v>中国银行鄂州分行0592794</v>
      </c>
      <c r="H5940" s="328">
        <f ca="1" t="shared" si="936"/>
        <v>45912</v>
      </c>
      <c r="I5940" s="344" t="str">
        <f ca="1" t="shared" si="937"/>
        <v>生产部李权智用款青海发投重碱车间废淡液钛板更换项目(保温)协议价13000元，本次支付3000元付邵玉海--个人</v>
      </c>
      <c r="J5940" s="344" t="str">
        <f ca="1" t="shared" si="938"/>
        <v>项目成本</v>
      </c>
      <c r="K5940" s="345">
        <f ca="1" t="shared" si="939"/>
        <v>0</v>
      </c>
      <c r="L5940" s="345">
        <f ca="1" t="shared" si="940"/>
        <v>3000</v>
      </c>
      <c r="M5940" s="345">
        <f ca="1" t="shared" si="941"/>
        <v>79078.2699999997</v>
      </c>
      <c r="N5940" s="345">
        <f ca="1" t="shared" si="942"/>
        <v>0</v>
      </c>
    </row>
    <row r="5941" ht="14.25" hidden="1" spans="1:14">
      <c r="A5941" s="334">
        <f>档案!A5940</f>
        <v>0</v>
      </c>
      <c r="B5941" s="334">
        <f ca="1" t="shared" si="935"/>
        <v>1</v>
      </c>
      <c r="D5941" s="334">
        <f ca="1" t="shared" si="943"/>
        <v>31</v>
      </c>
      <c r="E5941" s="327">
        <f ca="1" t="shared" si="944"/>
        <v>745</v>
      </c>
      <c r="F5941" s="327" t="str">
        <f ca="1">VLOOKUP(D5941,档案!A:C,3,FALSE)</f>
        <v>湖北开明</v>
      </c>
      <c r="G5941" s="338" t="str">
        <f ca="1">VLOOKUP(D5941,档案!A:B,2,FALSE)</f>
        <v>中国银行鄂州分行0592794</v>
      </c>
      <c r="H5941" s="328">
        <f ca="1" t="shared" si="936"/>
        <v>45912</v>
      </c>
      <c r="I5941" s="344" t="str">
        <f ca="1" t="shared" si="937"/>
        <v>生产部陈国树用款鄂州厂区更换灭火器粉付湖北楠瑞消防设备有限公司--公司</v>
      </c>
      <c r="J5941" s="344" t="str">
        <f ca="1" t="shared" si="938"/>
        <v>项目成本</v>
      </c>
      <c r="K5941" s="345">
        <f ca="1" t="shared" si="939"/>
        <v>0</v>
      </c>
      <c r="L5941" s="345">
        <f ca="1" t="shared" si="940"/>
        <v>1650</v>
      </c>
      <c r="M5941" s="345">
        <f ca="1" t="shared" si="941"/>
        <v>77428.2699999997</v>
      </c>
      <c r="N5941" s="345">
        <f ca="1" t="shared" si="942"/>
        <v>0</v>
      </c>
    </row>
    <row r="5942" ht="14.25" hidden="1" spans="1:14">
      <c r="A5942" s="334">
        <f>档案!A5941</f>
        <v>0</v>
      </c>
      <c r="B5942" s="334">
        <f ca="1" t="shared" si="935"/>
        <v>1</v>
      </c>
      <c r="D5942" s="334">
        <f ca="1" t="shared" si="943"/>
        <v>31</v>
      </c>
      <c r="E5942" s="327">
        <f ca="1" t="shared" si="944"/>
        <v>746</v>
      </c>
      <c r="F5942" s="327" t="str">
        <f ca="1">VLOOKUP(D5942,档案!A:C,3,FALSE)</f>
        <v>湖北开明</v>
      </c>
      <c r="G5942" s="338" t="str">
        <f ca="1">VLOOKUP(D5942,档案!A:B,2,FALSE)</f>
        <v>中国银行鄂州分行0592794</v>
      </c>
      <c r="H5942" s="328">
        <f ca="1" t="shared" si="936"/>
        <v>45912</v>
      </c>
      <c r="I5942" s="344" t="str">
        <f ca="1" t="shared" si="937"/>
        <v>生产部李晶用款内蒙古宜化外协人员王红卫，郭庆滨合成转换器工资 （总金额19485，付9742.5）--个人</v>
      </c>
      <c r="J5942" s="344" t="str">
        <f ca="1" t="shared" si="938"/>
        <v>项目成本</v>
      </c>
      <c r="K5942" s="345">
        <f ca="1" t="shared" si="939"/>
        <v>0</v>
      </c>
      <c r="L5942" s="345">
        <f ca="1" t="shared" si="940"/>
        <v>9742.5</v>
      </c>
      <c r="M5942" s="345">
        <f ca="1" t="shared" si="941"/>
        <v>67685.7699999997</v>
      </c>
      <c r="N5942" s="345">
        <f ca="1" t="shared" si="942"/>
        <v>0</v>
      </c>
    </row>
    <row r="5943" ht="14.25" hidden="1" spans="1:14">
      <c r="A5943" s="334">
        <f>档案!A5942</f>
        <v>0</v>
      </c>
      <c r="B5943" s="334">
        <f ca="1" t="shared" si="935"/>
        <v>1</v>
      </c>
      <c r="D5943" s="334">
        <f ca="1" t="shared" si="943"/>
        <v>31</v>
      </c>
      <c r="E5943" s="327">
        <f ca="1" t="shared" si="944"/>
        <v>747</v>
      </c>
      <c r="F5943" s="327" t="str">
        <f ca="1">VLOOKUP(D5943,档案!A:C,3,FALSE)</f>
        <v>湖北开明</v>
      </c>
      <c r="G5943" s="338" t="str">
        <f ca="1">VLOOKUP(D5943,档案!A:B,2,FALSE)</f>
        <v>中国银行鄂州分行0592794</v>
      </c>
      <c r="H5943" s="328">
        <f ca="1" t="shared" si="936"/>
        <v>45912</v>
      </c>
      <c r="I5943" s="344" t="str">
        <f ca="1" t="shared" si="937"/>
        <v>生产部李晶用款内蒙古宜化电石炉外协人员王红卫工资（总金额22312.5，付11156.25）--个人</v>
      </c>
      <c r="J5943" s="344" t="str">
        <f ca="1" t="shared" si="938"/>
        <v>项目成本</v>
      </c>
      <c r="K5943" s="345">
        <f ca="1" t="shared" si="939"/>
        <v>0</v>
      </c>
      <c r="L5943" s="345">
        <f ca="1" t="shared" si="940"/>
        <v>11156.25</v>
      </c>
      <c r="M5943" s="345">
        <f ca="1" t="shared" si="941"/>
        <v>56529.5199999997</v>
      </c>
      <c r="N5943" s="345">
        <f ca="1" t="shared" si="942"/>
        <v>0</v>
      </c>
    </row>
    <row r="5944" ht="14.25" hidden="1" spans="1:14">
      <c r="A5944" s="334">
        <f>档案!A5943</f>
        <v>0</v>
      </c>
      <c r="B5944" s="334">
        <f ca="1" t="shared" si="935"/>
        <v>1</v>
      </c>
      <c r="D5944" s="334">
        <f ca="1" t="shared" si="943"/>
        <v>31</v>
      </c>
      <c r="E5944" s="327">
        <f ca="1" t="shared" si="944"/>
        <v>748</v>
      </c>
      <c r="F5944" s="327" t="str">
        <f ca="1">VLOOKUP(D5944,档案!A:C,3,FALSE)</f>
        <v>湖北开明</v>
      </c>
      <c r="G5944" s="338" t="str">
        <f ca="1">VLOOKUP(D5944,档案!A:B,2,FALSE)</f>
        <v>中国银行鄂州分行0592794</v>
      </c>
      <c r="H5944" s="328">
        <f ca="1" t="shared" si="936"/>
        <v>45912</v>
      </c>
      <c r="I5944" s="344" t="str">
        <f ca="1" t="shared" si="937"/>
        <v>手续费</v>
      </c>
      <c r="J5944" s="344" t="str">
        <f ca="1" t="shared" si="938"/>
        <v>付日常费用</v>
      </c>
      <c r="K5944" s="345">
        <f ca="1" t="shared" si="939"/>
        <v>0</v>
      </c>
      <c r="L5944" s="345">
        <f ca="1" t="shared" si="940"/>
        <v>24.3</v>
      </c>
      <c r="M5944" s="345">
        <f ca="1" t="shared" si="941"/>
        <v>56505.2199999997</v>
      </c>
      <c r="N5944" s="345">
        <f ca="1" t="shared" si="942"/>
        <v>0</v>
      </c>
    </row>
    <row r="5945" ht="14.25" hidden="1" spans="1:14">
      <c r="A5945" s="334">
        <f>档案!A5944</f>
        <v>0</v>
      </c>
      <c r="B5945" s="334">
        <f ca="1" t="shared" si="935"/>
        <v>1</v>
      </c>
      <c r="D5945" s="334">
        <f ca="1" t="shared" si="943"/>
        <v>31</v>
      </c>
      <c r="E5945" s="327">
        <f ca="1" t="shared" si="944"/>
        <v>749</v>
      </c>
      <c r="F5945" s="327" t="str">
        <f ca="1">VLOOKUP(D5945,档案!A:C,3,FALSE)</f>
        <v>湖北开明</v>
      </c>
      <c r="G5945" s="338" t="str">
        <f ca="1">VLOOKUP(D5945,档案!A:B,2,FALSE)</f>
        <v>中国银行鄂州分行0592794</v>
      </c>
      <c r="H5945" s="328">
        <f ca="1" t="shared" si="936"/>
        <v>45915</v>
      </c>
      <c r="I5945" s="344" t="str">
        <f ca="1" t="shared" si="937"/>
        <v>转湖北工行西山</v>
      </c>
      <c r="J5945" s="344" t="str">
        <f ca="1" t="shared" si="938"/>
        <v>转出他行或提现</v>
      </c>
      <c r="K5945" s="345">
        <f ca="1" t="shared" si="939"/>
        <v>0</v>
      </c>
      <c r="L5945" s="345">
        <f ca="1" t="shared" si="940"/>
        <v>10000</v>
      </c>
      <c r="M5945" s="345">
        <f ca="1" t="shared" si="941"/>
        <v>46505.2199999997</v>
      </c>
      <c r="N5945" s="345">
        <f ca="1" t="shared" si="942"/>
        <v>0</v>
      </c>
    </row>
    <row r="5946" ht="14.25" hidden="1" spans="1:14">
      <c r="A5946" s="334">
        <f>档案!A5945</f>
        <v>0</v>
      </c>
      <c r="B5946" s="334">
        <f ca="1" t="shared" si="935"/>
        <v>1</v>
      </c>
      <c r="D5946" s="334">
        <f ca="1" t="shared" si="943"/>
        <v>31</v>
      </c>
      <c r="E5946" s="327">
        <f ca="1" t="shared" si="944"/>
        <v>750</v>
      </c>
      <c r="F5946" s="327" t="str">
        <f ca="1">VLOOKUP(D5946,档案!A:C,3,FALSE)</f>
        <v>湖北开明</v>
      </c>
      <c r="G5946" s="338" t="str">
        <f ca="1">VLOOKUP(D5946,档案!A:B,2,FALSE)</f>
        <v>中国银行鄂州分行0592794</v>
      </c>
      <c r="H5946" s="328">
        <f ca="1" t="shared" si="936"/>
        <v>45915</v>
      </c>
      <c r="I5946" s="344" t="str">
        <f ca="1" t="shared" si="937"/>
        <v>手续费</v>
      </c>
      <c r="J5946" s="344" t="str">
        <f ca="1" t="shared" si="938"/>
        <v>付日常费用</v>
      </c>
      <c r="K5946" s="345">
        <f ca="1" t="shared" si="939"/>
        <v>0</v>
      </c>
      <c r="L5946" s="345">
        <f ca="1" t="shared" si="940"/>
        <v>1.8</v>
      </c>
      <c r="M5946" s="345">
        <f ca="1" t="shared" si="941"/>
        <v>46503.4199999997</v>
      </c>
      <c r="N5946" s="345">
        <f ca="1" t="shared" si="942"/>
        <v>0</v>
      </c>
    </row>
    <row r="5947" ht="14.25" hidden="1" spans="1:14">
      <c r="A5947" s="334">
        <f>档案!A5946</f>
        <v>0</v>
      </c>
      <c r="B5947" s="334">
        <f ca="1" t="shared" si="935"/>
        <v>1</v>
      </c>
      <c r="D5947" s="334">
        <f ca="1" t="shared" si="943"/>
        <v>31</v>
      </c>
      <c r="E5947" s="327">
        <f ca="1" t="shared" si="944"/>
        <v>751</v>
      </c>
      <c r="F5947" s="327" t="str">
        <f ca="1">VLOOKUP(D5947,档案!A:C,3,FALSE)</f>
        <v>湖北开明</v>
      </c>
      <c r="G5947" s="338" t="str">
        <f ca="1">VLOOKUP(D5947,档案!A:B,2,FALSE)</f>
        <v>中国银行鄂州分行0592794</v>
      </c>
      <c r="H5947" s="328">
        <f ca="1" t="shared" si="936"/>
        <v>45916</v>
      </c>
      <c r="I5947" s="344" t="str">
        <f ca="1" t="shared" si="937"/>
        <v>收到湖北岚丹转款</v>
      </c>
      <c r="J5947" s="344" t="str">
        <f ca="1" t="shared" si="938"/>
        <v>他行转入或存现</v>
      </c>
      <c r="K5947" s="345">
        <f ca="1" t="shared" si="939"/>
        <v>160000</v>
      </c>
      <c r="L5947" s="345">
        <f ca="1" t="shared" si="940"/>
        <v>0</v>
      </c>
      <c r="M5947" s="345">
        <f ca="1" t="shared" si="941"/>
        <v>206503.42</v>
      </c>
      <c r="N5947" s="345">
        <f ca="1" t="shared" si="942"/>
        <v>0</v>
      </c>
    </row>
    <row r="5948" ht="14.25" hidden="1" spans="1:14">
      <c r="A5948" s="334">
        <f>档案!A5947</f>
        <v>0</v>
      </c>
      <c r="B5948" s="334">
        <f ca="1" t="shared" si="935"/>
        <v>1</v>
      </c>
      <c r="D5948" s="334">
        <f ca="1" t="shared" si="943"/>
        <v>31</v>
      </c>
      <c r="E5948" s="327">
        <f ca="1" t="shared" si="944"/>
        <v>752</v>
      </c>
      <c r="F5948" s="327" t="str">
        <f ca="1">VLOOKUP(D5948,档案!A:C,3,FALSE)</f>
        <v>湖北开明</v>
      </c>
      <c r="G5948" s="338" t="str">
        <f ca="1">VLOOKUP(D5948,档案!A:B,2,FALSE)</f>
        <v>中国银行鄂州分行0592794</v>
      </c>
      <c r="H5948" s="328">
        <f ca="1" t="shared" si="936"/>
        <v>45916</v>
      </c>
      <c r="I5948" s="344" t="str">
        <f ca="1" t="shared" si="937"/>
        <v>生产部李晶用款内蒙古君正项目外协人员陈达良、曹帮亮等15人工资及生活费付陈达良--个人</v>
      </c>
      <c r="J5948" s="344" t="str">
        <f ca="1" t="shared" si="938"/>
        <v>项目成本</v>
      </c>
      <c r="K5948" s="345">
        <f ca="1" t="shared" si="939"/>
        <v>0</v>
      </c>
      <c r="L5948" s="345">
        <f ca="1" t="shared" si="940"/>
        <v>150290</v>
      </c>
      <c r="M5948" s="345">
        <f ca="1" t="shared" si="941"/>
        <v>56213.4199999997</v>
      </c>
      <c r="N5948" s="345">
        <f ca="1" t="shared" si="942"/>
        <v>0</v>
      </c>
    </row>
    <row r="5949" ht="14.25" hidden="1" spans="1:14">
      <c r="A5949" s="334">
        <f>档案!A5948</f>
        <v>0</v>
      </c>
      <c r="B5949" s="334">
        <f ca="1" t="shared" si="935"/>
        <v>1</v>
      </c>
      <c r="D5949" s="334">
        <f ca="1" t="shared" si="943"/>
        <v>31</v>
      </c>
      <c r="E5949" s="327">
        <f ca="1" t="shared" si="944"/>
        <v>753</v>
      </c>
      <c r="F5949" s="327" t="str">
        <f ca="1">VLOOKUP(D5949,档案!A:C,3,FALSE)</f>
        <v>湖北开明</v>
      </c>
      <c r="G5949" s="338" t="str">
        <f ca="1">VLOOKUP(D5949,档案!A:B,2,FALSE)</f>
        <v>中国银行鄂州分行0592794</v>
      </c>
      <c r="H5949" s="328">
        <f ca="1" t="shared" si="936"/>
        <v>45916</v>
      </c>
      <c r="I5949" s="344" t="str">
        <f ca="1" t="shared" si="937"/>
        <v>生产部李晶用款中盐内蒙古项目外协人员补曹帮亮工资付陈达良--个人</v>
      </c>
      <c r="J5949" s="344" t="str">
        <f ca="1" t="shared" si="938"/>
        <v>项目成本</v>
      </c>
      <c r="K5949" s="345">
        <f ca="1" t="shared" si="939"/>
        <v>0</v>
      </c>
      <c r="L5949" s="345">
        <f ca="1" t="shared" si="940"/>
        <v>4360</v>
      </c>
      <c r="M5949" s="345">
        <f ca="1" t="shared" si="941"/>
        <v>51853.4199999997</v>
      </c>
      <c r="N5949" s="345">
        <f ca="1" t="shared" si="942"/>
        <v>0</v>
      </c>
    </row>
    <row r="5950" ht="14.25" hidden="1" spans="1:14">
      <c r="A5950" s="334">
        <f>档案!A5949</f>
        <v>0</v>
      </c>
      <c r="B5950" s="334">
        <f ca="1" t="shared" si="935"/>
        <v>1</v>
      </c>
      <c r="D5950" s="334">
        <f ca="1" t="shared" si="943"/>
        <v>31</v>
      </c>
      <c r="E5950" s="327">
        <f ca="1" t="shared" si="944"/>
        <v>754</v>
      </c>
      <c r="F5950" s="327" t="str">
        <f ca="1">VLOOKUP(D5950,档案!A:C,3,FALSE)</f>
        <v>湖北开明</v>
      </c>
      <c r="G5950" s="338" t="str">
        <f ca="1">VLOOKUP(D5950,档案!A:B,2,FALSE)</f>
        <v>中国银行鄂州分行0592794</v>
      </c>
      <c r="H5950" s="328">
        <f ca="1" t="shared" si="936"/>
        <v>45916</v>
      </c>
      <c r="I5950" s="344" t="str">
        <f ca="1" t="shared" si="937"/>
        <v>手续费</v>
      </c>
      <c r="J5950" s="344" t="str">
        <f ca="1" t="shared" si="938"/>
        <v>付日常费用</v>
      </c>
      <c r="K5950" s="345">
        <f ca="1" t="shared" si="939"/>
        <v>0</v>
      </c>
      <c r="L5950" s="345">
        <f ca="1" t="shared" si="940"/>
        <v>15</v>
      </c>
      <c r="M5950" s="345">
        <f ca="1" t="shared" si="941"/>
        <v>51838.4199999997</v>
      </c>
      <c r="N5950" s="345">
        <f ca="1" t="shared" si="942"/>
        <v>0</v>
      </c>
    </row>
    <row r="5951" ht="14.25" hidden="1" spans="1:14">
      <c r="A5951" s="334">
        <f>档案!A5950</f>
        <v>0</v>
      </c>
      <c r="B5951" s="334">
        <f ca="1" t="shared" si="935"/>
        <v>1</v>
      </c>
      <c r="D5951" s="334">
        <f ca="1" t="shared" si="943"/>
        <v>31</v>
      </c>
      <c r="E5951" s="327">
        <f ca="1" t="shared" si="944"/>
        <v>755</v>
      </c>
      <c r="F5951" s="327" t="str">
        <f ca="1">VLOOKUP(D5951,档案!A:C,3,FALSE)</f>
        <v>湖北开明</v>
      </c>
      <c r="G5951" s="338" t="str">
        <f ca="1">VLOOKUP(D5951,档案!A:B,2,FALSE)</f>
        <v>中国银行鄂州分行0592794</v>
      </c>
      <c r="H5951" s="328">
        <f ca="1" t="shared" si="936"/>
        <v>45916</v>
      </c>
      <c r="I5951" s="344" t="str">
        <f ca="1" t="shared" si="937"/>
        <v>手续费</v>
      </c>
      <c r="J5951" s="344" t="str">
        <f ca="1" t="shared" si="938"/>
        <v>付日常费用</v>
      </c>
      <c r="K5951" s="345">
        <f ca="1" t="shared" si="939"/>
        <v>0</v>
      </c>
      <c r="L5951" s="345">
        <f ca="1" t="shared" si="940"/>
        <v>4.5</v>
      </c>
      <c r="M5951" s="345">
        <f ca="1" t="shared" si="941"/>
        <v>51833.9199999997</v>
      </c>
      <c r="N5951" s="345">
        <f ca="1" t="shared" si="942"/>
        <v>0</v>
      </c>
    </row>
    <row r="5952" ht="14.25" hidden="1" spans="1:14">
      <c r="A5952" s="334">
        <f>档案!A5951</f>
        <v>0</v>
      </c>
      <c r="B5952" s="334">
        <f ca="1" t="shared" si="935"/>
        <v>1</v>
      </c>
      <c r="D5952" s="334">
        <f ca="1" t="shared" si="943"/>
        <v>31</v>
      </c>
      <c r="E5952" s="327">
        <f ca="1" t="shared" si="944"/>
        <v>756</v>
      </c>
      <c r="F5952" s="327" t="str">
        <f ca="1">VLOOKUP(D5952,档案!A:C,3,FALSE)</f>
        <v>湖北开明</v>
      </c>
      <c r="G5952" s="338" t="str">
        <f ca="1">VLOOKUP(D5952,档案!A:B,2,FALSE)</f>
        <v>中国银行鄂州分行0592794</v>
      </c>
      <c r="H5952" s="328">
        <f ca="1" t="shared" si="936"/>
        <v>45917</v>
      </c>
      <c r="I5952" s="344" t="str">
        <f ca="1" t="shared" si="937"/>
        <v>收到武汉浦发转款</v>
      </c>
      <c r="J5952" s="344" t="str">
        <f ca="1" t="shared" si="938"/>
        <v>他行转入或存现</v>
      </c>
      <c r="K5952" s="345">
        <f ca="1" t="shared" si="939"/>
        <v>100000</v>
      </c>
      <c r="L5952" s="345">
        <f ca="1" t="shared" si="940"/>
        <v>0</v>
      </c>
      <c r="M5952" s="345">
        <f ca="1" t="shared" si="941"/>
        <v>151833.92</v>
      </c>
      <c r="N5952" s="345">
        <f ca="1" t="shared" si="942"/>
        <v>0</v>
      </c>
    </row>
    <row r="5953" ht="14.25" hidden="1" spans="1:14">
      <c r="A5953" s="334">
        <f>档案!A5952</f>
        <v>0</v>
      </c>
      <c r="B5953" s="334">
        <f ca="1" t="shared" si="935"/>
        <v>1</v>
      </c>
      <c r="D5953" s="334">
        <f ca="1" t="shared" si="943"/>
        <v>31</v>
      </c>
      <c r="E5953" s="327">
        <f ca="1" t="shared" si="944"/>
        <v>757</v>
      </c>
      <c r="F5953" s="327" t="str">
        <f ca="1">VLOOKUP(D5953,档案!A:C,3,FALSE)</f>
        <v>湖北开明</v>
      </c>
      <c r="G5953" s="338" t="str">
        <f ca="1">VLOOKUP(D5953,档案!A:B,2,FALSE)</f>
        <v>中国银行鄂州分行0592794</v>
      </c>
      <c r="H5953" s="328">
        <f ca="1" t="shared" si="936"/>
        <v>45917</v>
      </c>
      <c r="I5953" s="344" t="str">
        <f ca="1" t="shared" si="937"/>
        <v>生产部李晶用款内蒙古宜化外协人员王红卫，郭庆滨合成转换器工资 （总金额19485，9.12付9742.5，剩9742.5未付）--个人</v>
      </c>
      <c r="J5953" s="344" t="str">
        <f ca="1" t="shared" si="938"/>
        <v>项目成本</v>
      </c>
      <c r="K5953" s="345">
        <f ca="1" t="shared" si="939"/>
        <v>0</v>
      </c>
      <c r="L5953" s="345">
        <f ca="1" t="shared" si="940"/>
        <v>9742.5</v>
      </c>
      <c r="M5953" s="345">
        <f ca="1" t="shared" si="941"/>
        <v>142091.42</v>
      </c>
      <c r="N5953" s="345">
        <f ca="1" t="shared" si="942"/>
        <v>0</v>
      </c>
    </row>
    <row r="5954" ht="14.25" hidden="1" spans="1:14">
      <c r="A5954" s="334">
        <f>档案!A5953</f>
        <v>0</v>
      </c>
      <c r="B5954" s="334">
        <f ca="1" t="shared" si="935"/>
        <v>1</v>
      </c>
      <c r="D5954" s="334">
        <f ca="1" t="shared" si="943"/>
        <v>31</v>
      </c>
      <c r="E5954" s="327">
        <f ca="1" t="shared" si="944"/>
        <v>758</v>
      </c>
      <c r="F5954" s="327" t="str">
        <f ca="1">VLOOKUP(D5954,档案!A:C,3,FALSE)</f>
        <v>湖北开明</v>
      </c>
      <c r="G5954" s="338" t="str">
        <f ca="1">VLOOKUP(D5954,档案!A:B,2,FALSE)</f>
        <v>中国银行鄂州分行0592794</v>
      </c>
      <c r="H5954" s="328">
        <f ca="1" t="shared" si="936"/>
        <v>45917</v>
      </c>
      <c r="I5954" s="344" t="str">
        <f ca="1" t="shared" si="937"/>
        <v>生产部李晶用款内蒙古宜化电石炉外协人员王红卫工资（总金额22312.5，9.12付11156.25，剩11156.25未付）--个人</v>
      </c>
      <c r="J5954" s="344" t="str">
        <f ca="1" t="shared" si="938"/>
        <v>项目成本</v>
      </c>
      <c r="K5954" s="345">
        <f ca="1" t="shared" si="939"/>
        <v>0</v>
      </c>
      <c r="L5954" s="345">
        <f ca="1" t="shared" si="940"/>
        <v>11156.25</v>
      </c>
      <c r="M5954" s="345">
        <f ca="1" t="shared" si="941"/>
        <v>130935.17</v>
      </c>
      <c r="N5954" s="345">
        <f ca="1" t="shared" si="942"/>
        <v>0</v>
      </c>
    </row>
    <row r="5955" ht="14.25" hidden="1" spans="1:14">
      <c r="A5955" s="334">
        <f>档案!A5954</f>
        <v>0</v>
      </c>
      <c r="B5955" s="334">
        <f ca="1" t="shared" ref="B5955:B6000" si="945">COUNTA(INDIRECT("'"&amp;A5955&amp;"'!a:a"))</f>
        <v>1</v>
      </c>
      <c r="D5955" s="334">
        <f ca="1" t="shared" si="943"/>
        <v>31</v>
      </c>
      <c r="E5955" s="327">
        <f ca="1" t="shared" si="944"/>
        <v>759</v>
      </c>
      <c r="F5955" s="327" t="str">
        <f ca="1">VLOOKUP(D5955,档案!A:C,3,FALSE)</f>
        <v>湖北开明</v>
      </c>
      <c r="G5955" s="338" t="str">
        <f ca="1">VLOOKUP(D5955,档案!A:B,2,FALSE)</f>
        <v>中国银行鄂州分行0592794</v>
      </c>
      <c r="H5955" s="328">
        <f ca="1" t="shared" ref="H5955:H6000" si="946">INDEX(INDIRECT("'"&amp;$D5955&amp;"'!A:g"),$E5955,COLUMN()-7)</f>
        <v>45917</v>
      </c>
      <c r="I5955" s="344" t="str">
        <f ca="1" t="shared" ref="I5955:I6000" si="947">INDEX(INDIRECT("'"&amp;$D5955&amp;"'!A:g"),$E5955,COLUMN()-7)</f>
        <v>生产部李权智用款内蒙古项目外协人员工资（朱含民、李爱荣、宫晓、代先波、武仁峰、范迎方、宋刚、宋华伟、樊会民、杨建军、牛银记、刘仁雪、王立飞）（总金额227080.63元，9.4付113540.31，剩113540.31未付）--个人</v>
      </c>
      <c r="J5955" s="344" t="str">
        <f ca="1" t="shared" ref="J5955:J6000" si="948">INDEX(INDIRECT("'"&amp;$D5955&amp;"'!A:g"),$E5955,COLUMN()-7)</f>
        <v>项目成本</v>
      </c>
      <c r="K5955" s="345">
        <f ca="1" t="shared" ref="K5955:K6000" si="949">INDEX(INDIRECT("'"&amp;$D5955&amp;"'!A:g"),$E5955,COLUMN()-7)</f>
        <v>0</v>
      </c>
      <c r="L5955" s="345">
        <f ca="1" t="shared" ref="L5955:L6000" si="950">INDEX(INDIRECT("'"&amp;$D5955&amp;"'!A:g"),$E5955,COLUMN()-7)</f>
        <v>113540.31</v>
      </c>
      <c r="M5955" s="345">
        <f ca="1" t="shared" ref="M5955:M6000" si="951">INDEX(INDIRECT("'"&amp;$D5955&amp;"'!A:g"),$E5955,COLUMN()-7)</f>
        <v>17394.86</v>
      </c>
      <c r="N5955" s="345">
        <f ca="1" t="shared" ref="N5955:N6000" si="952">INDEX(INDIRECT("'"&amp;$D5955&amp;"'!A:g"),$E5955,COLUMN()-7)</f>
        <v>0</v>
      </c>
    </row>
    <row r="5956" ht="14.25" hidden="1" spans="1:14">
      <c r="A5956" s="334">
        <f>档案!A5955</f>
        <v>0</v>
      </c>
      <c r="B5956" s="334">
        <f ca="1" t="shared" si="945"/>
        <v>1</v>
      </c>
      <c r="D5956" s="334">
        <f ca="1" t="shared" ref="D5956:D6000" si="953">IF(E5955&gt;=VLOOKUP(D5955,A:B,2,FALSE),D5955+1,D5955)</f>
        <v>31</v>
      </c>
      <c r="E5956" s="327">
        <f ca="1" t="shared" ref="E5956:E6000" si="954">IF(E5955&gt;=VLOOKUP(D5955,A:B,2,FALSE),3,E5955+1)</f>
        <v>760</v>
      </c>
      <c r="F5956" s="327" t="str">
        <f ca="1">VLOOKUP(D5956,档案!A:C,3,FALSE)</f>
        <v>湖北开明</v>
      </c>
      <c r="G5956" s="338" t="str">
        <f ca="1">VLOOKUP(D5956,档案!A:B,2,FALSE)</f>
        <v>中国银行鄂州分行0592794</v>
      </c>
      <c r="H5956" s="328">
        <f ca="1" t="shared" si="946"/>
        <v>45917</v>
      </c>
      <c r="I5956" s="344" t="str">
        <f ca="1" t="shared" si="947"/>
        <v>手续费</v>
      </c>
      <c r="J5956" s="344" t="str">
        <f ca="1" t="shared" si="948"/>
        <v>付日常费用</v>
      </c>
      <c r="K5956" s="345">
        <f ca="1" t="shared" si="949"/>
        <v>0</v>
      </c>
      <c r="L5956" s="345">
        <f ca="1" t="shared" si="950"/>
        <v>103.52</v>
      </c>
      <c r="M5956" s="345">
        <f ca="1" t="shared" si="951"/>
        <v>17291.34</v>
      </c>
      <c r="N5956" s="345">
        <f ca="1" t="shared" si="952"/>
        <v>0</v>
      </c>
    </row>
    <row r="5957" ht="14.25" hidden="1" spans="1:14">
      <c r="A5957" s="334">
        <f>档案!A5956</f>
        <v>0</v>
      </c>
      <c r="B5957" s="334">
        <f ca="1" t="shared" si="945"/>
        <v>1</v>
      </c>
      <c r="D5957" s="334">
        <f ca="1" t="shared" si="953"/>
        <v>31</v>
      </c>
      <c r="E5957" s="327">
        <f ca="1" t="shared" si="954"/>
        <v>761</v>
      </c>
      <c r="F5957" s="327" t="str">
        <f ca="1">VLOOKUP(D5957,档案!A:C,3,FALSE)</f>
        <v>湖北开明</v>
      </c>
      <c r="G5957" s="338" t="str">
        <f ca="1">VLOOKUP(D5957,档案!A:B,2,FALSE)</f>
        <v>中国银行鄂州分行0592794</v>
      </c>
      <c r="H5957" s="328">
        <f ca="1" t="shared" si="946"/>
        <v>45919</v>
      </c>
      <c r="I5957" s="344" t="str">
        <f ca="1" t="shared" si="947"/>
        <v>收到武汉开明转款</v>
      </c>
      <c r="J5957" s="344" t="str">
        <f ca="1" t="shared" si="948"/>
        <v>他行转入或存现</v>
      </c>
      <c r="K5957" s="345">
        <f ca="1" t="shared" si="949"/>
        <v>30000</v>
      </c>
      <c r="L5957" s="345">
        <f ca="1" t="shared" si="950"/>
        <v>0</v>
      </c>
      <c r="M5957" s="345">
        <f ca="1" t="shared" si="951"/>
        <v>47291.34</v>
      </c>
      <c r="N5957" s="345">
        <f ca="1" t="shared" si="952"/>
        <v>0</v>
      </c>
    </row>
    <row r="5958" ht="14.25" hidden="1" spans="1:14">
      <c r="A5958" s="334">
        <f>档案!A5957</f>
        <v>0</v>
      </c>
      <c r="B5958" s="334">
        <f ca="1" t="shared" si="945"/>
        <v>1</v>
      </c>
      <c r="D5958" s="334">
        <f ca="1" t="shared" si="953"/>
        <v>31</v>
      </c>
      <c r="E5958" s="327">
        <f ca="1" t="shared" si="954"/>
        <v>762</v>
      </c>
      <c r="F5958" s="327" t="str">
        <f ca="1">VLOOKUP(D5958,档案!A:C,3,FALSE)</f>
        <v>湖北开明</v>
      </c>
      <c r="G5958" s="338" t="str">
        <f ca="1">VLOOKUP(D5958,档案!A:B,2,FALSE)</f>
        <v>中国银行鄂州分行0592794</v>
      </c>
      <c r="H5958" s="328">
        <f ca="1" t="shared" si="946"/>
        <v>45920</v>
      </c>
      <c r="I5958" s="344" t="str">
        <f ca="1" t="shared" si="947"/>
        <v>银行结息收入</v>
      </c>
      <c r="J5958" s="344" t="str">
        <f ca="1" t="shared" si="948"/>
        <v>其他收款</v>
      </c>
      <c r="K5958" s="345">
        <f ca="1" t="shared" si="949"/>
        <v>16.52</v>
      </c>
      <c r="L5958" s="345">
        <f ca="1" t="shared" si="950"/>
        <v>0</v>
      </c>
      <c r="M5958" s="345">
        <f ca="1" t="shared" si="951"/>
        <v>47307.86</v>
      </c>
      <c r="N5958" s="345">
        <f ca="1" t="shared" si="952"/>
        <v>0</v>
      </c>
    </row>
    <row r="5959" ht="14.25" hidden="1" spans="1:14">
      <c r="A5959" s="334">
        <f>档案!A5958</f>
        <v>0</v>
      </c>
      <c r="B5959" s="334">
        <f ca="1" t="shared" si="945"/>
        <v>1</v>
      </c>
      <c r="D5959" s="334">
        <f ca="1" t="shared" si="953"/>
        <v>31</v>
      </c>
      <c r="E5959" s="327">
        <f ca="1" t="shared" si="954"/>
        <v>763</v>
      </c>
      <c r="F5959" s="327" t="str">
        <f ca="1">VLOOKUP(D5959,档案!A:C,3,FALSE)</f>
        <v>湖北开明</v>
      </c>
      <c r="G5959" s="338" t="str">
        <f ca="1">VLOOKUP(D5959,档案!A:B,2,FALSE)</f>
        <v>中国银行鄂州分行0592794</v>
      </c>
      <c r="H5959" s="328">
        <f ca="1" t="shared" si="946"/>
        <v>45922</v>
      </c>
      <c r="I5959" s="344" t="str">
        <f ca="1" t="shared" si="947"/>
        <v>还贷款利息</v>
      </c>
      <c r="J5959" s="344" t="str">
        <f ca="1" t="shared" si="948"/>
        <v>还借款及利息</v>
      </c>
      <c r="K5959" s="345">
        <f ca="1" t="shared" si="949"/>
        <v>0</v>
      </c>
      <c r="L5959" s="345">
        <f ca="1" t="shared" si="950"/>
        <v>5338.89</v>
      </c>
      <c r="M5959" s="345">
        <f ca="1" t="shared" si="951"/>
        <v>41968.97</v>
      </c>
      <c r="N5959" s="345">
        <f ca="1" t="shared" si="952"/>
        <v>0</v>
      </c>
    </row>
    <row r="5960" ht="14.25" hidden="1" spans="1:14">
      <c r="A5960" s="334">
        <f>档案!A5959</f>
        <v>0</v>
      </c>
      <c r="B5960" s="334">
        <f ca="1" t="shared" si="945"/>
        <v>1</v>
      </c>
      <c r="D5960" s="334">
        <f ca="1" t="shared" si="953"/>
        <v>31</v>
      </c>
      <c r="E5960" s="327">
        <f ca="1" t="shared" si="954"/>
        <v>764</v>
      </c>
      <c r="F5960" s="327" t="str">
        <f ca="1">VLOOKUP(D5960,档案!A:C,3,FALSE)</f>
        <v>湖北开明</v>
      </c>
      <c r="G5960" s="338" t="str">
        <f ca="1">VLOOKUP(D5960,档案!A:B,2,FALSE)</f>
        <v>中国银行鄂州分行0592794</v>
      </c>
      <c r="H5960" s="328">
        <f ca="1" t="shared" si="946"/>
        <v>45922</v>
      </c>
      <c r="I5960" s="344" t="str">
        <f ca="1" t="shared" si="947"/>
        <v>还贷款利息</v>
      </c>
      <c r="J5960" s="344" t="str">
        <f ca="1" t="shared" si="948"/>
        <v>还借款及利息</v>
      </c>
      <c r="K5960" s="345">
        <f ca="1" t="shared" si="949"/>
        <v>0</v>
      </c>
      <c r="L5960" s="345">
        <f ca="1" t="shared" si="950"/>
        <v>7750</v>
      </c>
      <c r="M5960" s="345">
        <f ca="1" t="shared" si="951"/>
        <v>34218.97</v>
      </c>
      <c r="N5960" s="345">
        <f ca="1" t="shared" si="952"/>
        <v>0</v>
      </c>
    </row>
    <row r="5961" ht="14.25" hidden="1" spans="1:14">
      <c r="A5961" s="334">
        <f>档案!A5960</f>
        <v>0</v>
      </c>
      <c r="B5961" s="334">
        <f ca="1" t="shared" si="945"/>
        <v>1</v>
      </c>
      <c r="D5961" s="334">
        <f ca="1" t="shared" si="953"/>
        <v>31</v>
      </c>
      <c r="E5961" s="327">
        <f ca="1" t="shared" si="954"/>
        <v>765</v>
      </c>
      <c r="F5961" s="327" t="str">
        <f ca="1">VLOOKUP(D5961,档案!A:C,3,FALSE)</f>
        <v>湖北开明</v>
      </c>
      <c r="G5961" s="338" t="str">
        <f ca="1">VLOOKUP(D5961,档案!A:B,2,FALSE)</f>
        <v>中国银行鄂州分行0592794</v>
      </c>
      <c r="H5961" s="328">
        <f ca="1" t="shared" si="946"/>
        <v>45922</v>
      </c>
      <c r="I5961" s="344" t="str">
        <f ca="1" t="shared" si="947"/>
        <v>生产部李权智报销南方水泥现场招标，停车费17元--公司</v>
      </c>
      <c r="J5961" s="344" t="str">
        <f ca="1" t="shared" si="948"/>
        <v>项目成本</v>
      </c>
      <c r="K5961" s="345">
        <f ca="1" t="shared" si="949"/>
        <v>0</v>
      </c>
      <c r="L5961" s="345">
        <f ca="1" t="shared" si="950"/>
        <v>17</v>
      </c>
      <c r="M5961" s="345">
        <f ca="1" t="shared" si="951"/>
        <v>34201.97</v>
      </c>
      <c r="N5961" s="345">
        <f ca="1" t="shared" si="952"/>
        <v>0</v>
      </c>
    </row>
    <row r="5962" ht="14.25" hidden="1" spans="1:14">
      <c r="A5962" s="334">
        <f>档案!A5961</f>
        <v>0</v>
      </c>
      <c r="B5962" s="334">
        <f ca="1" t="shared" si="945"/>
        <v>1</v>
      </c>
      <c r="D5962" s="334">
        <f ca="1" t="shared" si="953"/>
        <v>31</v>
      </c>
      <c r="E5962" s="327">
        <f ca="1" t="shared" si="954"/>
        <v>766</v>
      </c>
      <c r="F5962" s="327" t="str">
        <f ca="1">VLOOKUP(D5962,档案!A:C,3,FALSE)</f>
        <v>湖北开明</v>
      </c>
      <c r="G5962" s="338" t="str">
        <f ca="1">VLOOKUP(D5962,档案!A:B,2,FALSE)</f>
        <v>中国银行鄂州分行0592794</v>
      </c>
      <c r="H5962" s="328">
        <f ca="1" t="shared" si="946"/>
        <v>45922</v>
      </c>
      <c r="I5962" s="344" t="str">
        <f ca="1" t="shared" si="947"/>
        <v>生产部李权智报销山西铝业项小生和余永昕，现场租用电动车上下班，一个星期50元--个人</v>
      </c>
      <c r="J5962" s="344" t="str">
        <f ca="1" t="shared" si="948"/>
        <v>项目成本</v>
      </c>
      <c r="K5962" s="345">
        <f ca="1" t="shared" si="949"/>
        <v>0</v>
      </c>
      <c r="L5962" s="345">
        <f ca="1" t="shared" si="950"/>
        <v>50</v>
      </c>
      <c r="M5962" s="345">
        <f ca="1" t="shared" si="951"/>
        <v>34151.97</v>
      </c>
      <c r="N5962" s="345">
        <f ca="1" t="shared" si="952"/>
        <v>0</v>
      </c>
    </row>
    <row r="5963" ht="14.25" hidden="1" spans="1:14">
      <c r="A5963" s="334">
        <f>档案!A5962</f>
        <v>0</v>
      </c>
      <c r="B5963" s="334">
        <f ca="1" t="shared" si="945"/>
        <v>1</v>
      </c>
      <c r="D5963" s="334">
        <f ca="1" t="shared" si="953"/>
        <v>31</v>
      </c>
      <c r="E5963" s="327">
        <f ca="1" t="shared" si="954"/>
        <v>767</v>
      </c>
      <c r="F5963" s="327" t="str">
        <f ca="1">VLOOKUP(D5963,档案!A:C,3,FALSE)</f>
        <v>湖北开明</v>
      </c>
      <c r="G5963" s="338" t="str">
        <f ca="1">VLOOKUP(D5963,档案!A:B,2,FALSE)</f>
        <v>中国银行鄂州分行0592794</v>
      </c>
      <c r="H5963" s="328">
        <f ca="1" t="shared" si="946"/>
        <v>45922</v>
      </c>
      <c r="I5963" s="344" t="str">
        <f ca="1" t="shared" si="947"/>
        <v>生产部李权智报销新兴铸管采购平面磨锁紧磨石用螺母M22 9个共8元--个人</v>
      </c>
      <c r="J5963" s="344" t="str">
        <f ca="1" t="shared" si="948"/>
        <v>项目成本</v>
      </c>
      <c r="K5963" s="345">
        <f ca="1" t="shared" si="949"/>
        <v>0</v>
      </c>
      <c r="L5963" s="345">
        <f ca="1" t="shared" si="950"/>
        <v>8</v>
      </c>
      <c r="M5963" s="345">
        <f ca="1" t="shared" si="951"/>
        <v>34143.97</v>
      </c>
      <c r="N5963" s="345">
        <f ca="1" t="shared" si="952"/>
        <v>0</v>
      </c>
    </row>
    <row r="5964" ht="14.25" hidden="1" spans="1:14">
      <c r="A5964" s="334">
        <f>档案!A5963</f>
        <v>0</v>
      </c>
      <c r="B5964" s="334">
        <f ca="1" t="shared" si="945"/>
        <v>1</v>
      </c>
      <c r="D5964" s="334">
        <f ca="1" t="shared" si="953"/>
        <v>31</v>
      </c>
      <c r="E5964" s="327">
        <f ca="1" t="shared" si="954"/>
        <v>768</v>
      </c>
      <c r="F5964" s="327" t="str">
        <f ca="1">VLOOKUP(D5964,档案!A:C,3,FALSE)</f>
        <v>湖北开明</v>
      </c>
      <c r="G5964" s="338" t="str">
        <f ca="1">VLOOKUP(D5964,档案!A:B,2,FALSE)</f>
        <v>中国银行鄂州分行0592794</v>
      </c>
      <c r="H5964" s="328">
        <f ca="1" t="shared" si="946"/>
        <v>45922</v>
      </c>
      <c r="I5964" s="344" t="str">
        <f ca="1" t="shared" si="947"/>
        <v>生产部李权智报销青海租的皮卡车，戴路生加油，李权智支付100元（2025.9.17）--个人</v>
      </c>
      <c r="J5964" s="344" t="str">
        <f ca="1" t="shared" si="948"/>
        <v>项目成本</v>
      </c>
      <c r="K5964" s="345">
        <f ca="1" t="shared" si="949"/>
        <v>0</v>
      </c>
      <c r="L5964" s="345">
        <f ca="1" t="shared" si="950"/>
        <v>100</v>
      </c>
      <c r="M5964" s="345">
        <f ca="1" t="shared" si="951"/>
        <v>34043.97</v>
      </c>
      <c r="N5964" s="345">
        <f ca="1" t="shared" si="952"/>
        <v>0</v>
      </c>
    </row>
    <row r="5965" ht="14.25" hidden="1" spans="1:14">
      <c r="A5965" s="334">
        <f>档案!A5964</f>
        <v>0</v>
      </c>
      <c r="B5965" s="334">
        <f ca="1" t="shared" si="945"/>
        <v>1</v>
      </c>
      <c r="D5965" s="334">
        <f ca="1" t="shared" si="953"/>
        <v>31</v>
      </c>
      <c r="E5965" s="327">
        <f ca="1" t="shared" si="954"/>
        <v>769</v>
      </c>
      <c r="F5965" s="327" t="str">
        <f ca="1">VLOOKUP(D5965,档案!A:C,3,FALSE)</f>
        <v>湖北开明</v>
      </c>
      <c r="G5965" s="338" t="str">
        <f ca="1">VLOOKUP(D5965,档案!A:B,2,FALSE)</f>
        <v>中国银行鄂州分行0592794</v>
      </c>
      <c r="H5965" s="328">
        <f ca="1" t="shared" si="946"/>
        <v>45922</v>
      </c>
      <c r="I5965" s="344" t="str">
        <f ca="1" t="shared" si="947"/>
        <v>生产部李权智报销公司平面磨维修配件50元，公司货车装货过磅费用10元--个人</v>
      </c>
      <c r="J5965" s="344" t="str">
        <f ca="1" t="shared" si="948"/>
        <v>项目成本</v>
      </c>
      <c r="K5965" s="345">
        <f ca="1" t="shared" si="949"/>
        <v>0</v>
      </c>
      <c r="L5965" s="345">
        <f ca="1" t="shared" si="950"/>
        <v>60</v>
      </c>
      <c r="M5965" s="345">
        <f ca="1" t="shared" si="951"/>
        <v>33983.97</v>
      </c>
      <c r="N5965" s="345">
        <f ca="1" t="shared" si="952"/>
        <v>0</v>
      </c>
    </row>
    <row r="5966" ht="14.25" hidden="1" spans="1:14">
      <c r="A5966" s="334">
        <f>档案!A5965</f>
        <v>0</v>
      </c>
      <c r="B5966" s="334">
        <f ca="1" t="shared" si="945"/>
        <v>1</v>
      </c>
      <c r="D5966" s="334">
        <f ca="1" t="shared" si="953"/>
        <v>31</v>
      </c>
      <c r="E5966" s="327">
        <f ca="1" t="shared" si="954"/>
        <v>770</v>
      </c>
      <c r="F5966" s="327" t="str">
        <f ca="1">VLOOKUP(D5966,档案!A:C,3,FALSE)</f>
        <v>湖北开明</v>
      </c>
      <c r="G5966" s="338" t="str">
        <f ca="1">VLOOKUP(D5966,档案!A:B,2,FALSE)</f>
        <v>中国银行鄂州分行0592794</v>
      </c>
      <c r="H5966" s="328">
        <f ca="1" t="shared" si="946"/>
        <v>45922</v>
      </c>
      <c r="I5966" s="344" t="str">
        <f ca="1" t="shared" si="947"/>
        <v>生产部李权智报销9.17帮周稳买车票，去新疆宜化--个人</v>
      </c>
      <c r="J5966" s="344" t="str">
        <f ca="1" t="shared" si="948"/>
        <v>项目成本</v>
      </c>
      <c r="K5966" s="345">
        <f ca="1" t="shared" si="949"/>
        <v>0</v>
      </c>
      <c r="L5966" s="345">
        <f ca="1" t="shared" si="950"/>
        <v>585</v>
      </c>
      <c r="M5966" s="345">
        <f ca="1" t="shared" si="951"/>
        <v>33398.97</v>
      </c>
      <c r="N5966" s="345">
        <f ca="1" t="shared" si="952"/>
        <v>0</v>
      </c>
    </row>
    <row r="5967" ht="14.25" hidden="1" spans="1:14">
      <c r="A5967" s="334">
        <f>档案!A5966</f>
        <v>0</v>
      </c>
      <c r="B5967" s="334">
        <f ca="1" t="shared" si="945"/>
        <v>1</v>
      </c>
      <c r="D5967" s="334">
        <f ca="1" t="shared" si="953"/>
        <v>31</v>
      </c>
      <c r="E5967" s="327">
        <f ca="1" t="shared" si="954"/>
        <v>771</v>
      </c>
      <c r="F5967" s="327" t="str">
        <f ca="1">VLOOKUP(D5967,档案!A:C,3,FALSE)</f>
        <v>湖北开明</v>
      </c>
      <c r="G5967" s="338" t="str">
        <f ca="1">VLOOKUP(D5967,档案!A:B,2,FALSE)</f>
        <v>中国银行鄂州分行0592794</v>
      </c>
      <c r="H5967" s="328">
        <f ca="1" t="shared" si="946"/>
        <v>45922</v>
      </c>
      <c r="I5967" s="344" t="str">
        <f ca="1" t="shared" si="947"/>
        <v>生产部李权智报销够买三根角铁，做车间后面两个大门地上导轨--个人</v>
      </c>
      <c r="J5967" s="344" t="str">
        <f ca="1" t="shared" si="948"/>
        <v>项目成本</v>
      </c>
      <c r="K5967" s="345">
        <f ca="1" t="shared" si="949"/>
        <v>0</v>
      </c>
      <c r="L5967" s="345">
        <f ca="1" t="shared" si="950"/>
        <v>147</v>
      </c>
      <c r="M5967" s="345">
        <f ca="1" t="shared" si="951"/>
        <v>33251.97</v>
      </c>
      <c r="N5967" s="345">
        <f ca="1" t="shared" si="952"/>
        <v>0</v>
      </c>
    </row>
    <row r="5968" ht="14.25" hidden="1" spans="1:14">
      <c r="A5968" s="334">
        <f>档案!A5967</f>
        <v>0</v>
      </c>
      <c r="B5968" s="334">
        <f ca="1" t="shared" si="945"/>
        <v>1</v>
      </c>
      <c r="D5968" s="334">
        <f ca="1" t="shared" si="953"/>
        <v>31</v>
      </c>
      <c r="E5968" s="327">
        <f ca="1" t="shared" si="954"/>
        <v>772</v>
      </c>
      <c r="F5968" s="327" t="str">
        <f ca="1">VLOOKUP(D5968,档案!A:C,3,FALSE)</f>
        <v>湖北开明</v>
      </c>
      <c r="G5968" s="338" t="str">
        <f ca="1">VLOOKUP(D5968,档案!A:B,2,FALSE)</f>
        <v>中国银行鄂州分行0592794</v>
      </c>
      <c r="H5968" s="328">
        <f ca="1" t="shared" si="946"/>
        <v>45922</v>
      </c>
      <c r="I5968" s="344" t="str">
        <f ca="1" t="shared" si="947"/>
        <v>手续费</v>
      </c>
      <c r="J5968" s="344" t="str">
        <f ca="1" t="shared" si="948"/>
        <v>项目成本</v>
      </c>
      <c r="K5968" s="345">
        <f ca="1" t="shared" si="949"/>
        <v>0</v>
      </c>
      <c r="L5968" s="345">
        <f ca="1" t="shared" si="950"/>
        <v>4.5</v>
      </c>
      <c r="M5968" s="345">
        <f ca="1" t="shared" si="951"/>
        <v>33247.47</v>
      </c>
      <c r="N5968" s="345">
        <f ca="1" t="shared" si="952"/>
        <v>0</v>
      </c>
    </row>
    <row r="5969" ht="14.25" hidden="1" spans="1:14">
      <c r="A5969" s="334">
        <f>档案!A5968</f>
        <v>0</v>
      </c>
      <c r="B5969" s="334">
        <f ca="1" t="shared" si="945"/>
        <v>1</v>
      </c>
      <c r="D5969" s="334">
        <f ca="1" t="shared" si="953"/>
        <v>31</v>
      </c>
      <c r="E5969" s="327">
        <f ca="1" t="shared" si="954"/>
        <v>773</v>
      </c>
      <c r="F5969" s="327" t="str">
        <f ca="1">VLOOKUP(D5969,档案!A:C,3,FALSE)</f>
        <v>湖北开明</v>
      </c>
      <c r="G5969" s="338" t="str">
        <f ca="1">VLOOKUP(D5969,档案!A:B,2,FALSE)</f>
        <v>中国银行鄂州分行0592794</v>
      </c>
      <c r="H5969" s="328">
        <f ca="1" t="shared" si="946"/>
        <v>45923</v>
      </c>
      <c r="I5969" s="344" t="str">
        <f ca="1" t="shared" si="947"/>
        <v>生产部李权智报销公司网络800元实付798.4元，水费717.8元，办公室玻璃更换700元（办公室玻璃600元，车间消防圈玻璃100元）--个人</v>
      </c>
      <c r="J5969" s="344" t="str">
        <f ca="1" t="shared" si="948"/>
        <v>项目成本</v>
      </c>
      <c r="K5969" s="345">
        <f ca="1" t="shared" si="949"/>
        <v>0</v>
      </c>
      <c r="L5969" s="345">
        <f ca="1" t="shared" si="950"/>
        <v>2216.2</v>
      </c>
      <c r="M5969" s="345">
        <f ca="1" t="shared" si="951"/>
        <v>31031.27</v>
      </c>
      <c r="N5969" s="345">
        <f ca="1" t="shared" si="952"/>
        <v>0</v>
      </c>
    </row>
    <row r="5970" ht="14.25" hidden="1" spans="1:14">
      <c r="A5970" s="334">
        <f>档案!A5969</f>
        <v>0</v>
      </c>
      <c r="B5970" s="334">
        <f ca="1" t="shared" si="945"/>
        <v>1</v>
      </c>
      <c r="D5970" s="334">
        <f ca="1" t="shared" si="953"/>
        <v>31</v>
      </c>
      <c r="E5970" s="327">
        <f ca="1" t="shared" si="954"/>
        <v>774</v>
      </c>
      <c r="F5970" s="327" t="str">
        <f ca="1">VLOOKUP(D5970,档案!A:C,3,FALSE)</f>
        <v>湖北开明</v>
      </c>
      <c r="G5970" s="338" t="str">
        <f ca="1">VLOOKUP(D5970,档案!A:B,2,FALSE)</f>
        <v>中国银行鄂州分行0592794</v>
      </c>
      <c r="H5970" s="328">
        <f ca="1" t="shared" si="946"/>
        <v>45923</v>
      </c>
      <c r="I5970" s="344" t="str">
        <f ca="1" t="shared" si="947"/>
        <v>生产部李权智报销鄂A 334P8和鄂A S7007，两台车保养费用。平面磨维修购买丝杆和螺丝--个人</v>
      </c>
      <c r="J5970" s="344" t="str">
        <f ca="1" t="shared" si="948"/>
        <v>项目成本</v>
      </c>
      <c r="K5970" s="345">
        <f ca="1" t="shared" si="949"/>
        <v>0</v>
      </c>
      <c r="L5970" s="345">
        <f ca="1" t="shared" si="950"/>
        <v>886</v>
      </c>
      <c r="M5970" s="345">
        <f ca="1" t="shared" si="951"/>
        <v>30145.27</v>
      </c>
      <c r="N5970" s="345">
        <f ca="1" t="shared" si="952"/>
        <v>0</v>
      </c>
    </row>
    <row r="5971" ht="14.25" hidden="1" spans="1:14">
      <c r="A5971" s="334">
        <f>档案!A5970</f>
        <v>0</v>
      </c>
      <c r="B5971" s="334">
        <f ca="1" t="shared" si="945"/>
        <v>1</v>
      </c>
      <c r="D5971" s="334">
        <f ca="1" t="shared" si="953"/>
        <v>31</v>
      </c>
      <c r="E5971" s="327">
        <f ca="1" t="shared" si="954"/>
        <v>775</v>
      </c>
      <c r="F5971" s="327" t="str">
        <f ca="1">VLOOKUP(D5971,档案!A:C,3,FALSE)</f>
        <v>湖北开明</v>
      </c>
      <c r="G5971" s="338" t="str">
        <f ca="1">VLOOKUP(D5971,档案!A:B,2,FALSE)</f>
        <v>中国银行鄂州分行0592794</v>
      </c>
      <c r="H5971" s="328">
        <f ca="1" t="shared" si="946"/>
        <v>45923</v>
      </c>
      <c r="I5971" s="344" t="str">
        <f ca="1" t="shared" si="947"/>
        <v>生产部李权智报销厂内备货管中直接100个、平面磨弹簧30根、等离子割嘴100套、管箍100个--个人</v>
      </c>
      <c r="J5971" s="344" t="str">
        <f ca="1" t="shared" si="948"/>
        <v>项目成本</v>
      </c>
      <c r="K5971" s="345">
        <f ca="1" t="shared" si="949"/>
        <v>0</v>
      </c>
      <c r="L5971" s="345">
        <f ca="1" t="shared" si="950"/>
        <v>1047.7</v>
      </c>
      <c r="M5971" s="345">
        <f ca="1" t="shared" si="951"/>
        <v>29097.57</v>
      </c>
      <c r="N5971" s="345">
        <f ca="1" t="shared" si="952"/>
        <v>0</v>
      </c>
    </row>
    <row r="5972" ht="14.25" hidden="1" spans="1:14">
      <c r="A5972" s="334">
        <f>档案!A5971</f>
        <v>0</v>
      </c>
      <c r="B5972" s="334">
        <f ca="1" t="shared" si="945"/>
        <v>1</v>
      </c>
      <c r="D5972" s="334">
        <f ca="1" t="shared" si="953"/>
        <v>31</v>
      </c>
      <c r="E5972" s="327">
        <f ca="1" t="shared" si="954"/>
        <v>776</v>
      </c>
      <c r="F5972" s="327" t="str">
        <f ca="1">VLOOKUP(D5972,档案!A:C,3,FALSE)</f>
        <v>湖北开明</v>
      </c>
      <c r="G5972" s="338" t="str">
        <f ca="1">VLOOKUP(D5972,档案!A:B,2,FALSE)</f>
        <v>中国银行鄂州分行0592794</v>
      </c>
      <c r="H5972" s="328">
        <f ca="1" t="shared" si="946"/>
        <v>45923</v>
      </c>
      <c r="I5972" s="344" t="str">
        <f ca="1" t="shared" si="947"/>
        <v>手续费</v>
      </c>
      <c r="J5972" s="344" t="str">
        <f ca="1" t="shared" si="948"/>
        <v>付日常费用</v>
      </c>
      <c r="K5972" s="345">
        <f ca="1" t="shared" si="949"/>
        <v>0</v>
      </c>
      <c r="L5972" s="345">
        <f ca="1" t="shared" si="950"/>
        <v>4.5</v>
      </c>
      <c r="M5972" s="345">
        <f ca="1" t="shared" si="951"/>
        <v>29093.07</v>
      </c>
      <c r="N5972" s="345">
        <f ca="1" t="shared" si="952"/>
        <v>0</v>
      </c>
    </row>
    <row r="5973" ht="14.25" hidden="1" spans="1:14">
      <c r="A5973" s="334">
        <f>档案!A5972</f>
        <v>0</v>
      </c>
      <c r="B5973" s="334">
        <f ca="1" t="shared" si="945"/>
        <v>1</v>
      </c>
      <c r="D5973" s="334">
        <f ca="1" t="shared" si="953"/>
        <v>31</v>
      </c>
      <c r="E5973" s="327">
        <f ca="1" t="shared" si="954"/>
        <v>777</v>
      </c>
      <c r="F5973" s="327" t="str">
        <f ca="1">VLOOKUP(D5973,档案!A:C,3,FALSE)</f>
        <v>湖北开明</v>
      </c>
      <c r="G5973" s="338" t="str">
        <f ca="1">VLOOKUP(D5973,档案!A:B,2,FALSE)</f>
        <v>中国银行鄂州分行0592794</v>
      </c>
      <c r="H5973" s="328">
        <f ca="1" t="shared" si="946"/>
        <v>45924</v>
      </c>
      <c r="I5973" s="344" t="str">
        <f ca="1" t="shared" si="947"/>
        <v>收到武汉彤烨工行转款</v>
      </c>
      <c r="J5973" s="344" t="str">
        <f ca="1" t="shared" si="948"/>
        <v>他行转入或存现</v>
      </c>
      <c r="K5973" s="345">
        <f ca="1" t="shared" si="949"/>
        <v>1000000</v>
      </c>
      <c r="L5973" s="345">
        <f ca="1" t="shared" si="950"/>
        <v>0</v>
      </c>
      <c r="M5973" s="345">
        <f ca="1" t="shared" si="951"/>
        <v>1029093.07</v>
      </c>
      <c r="N5973" s="345">
        <f ca="1" t="shared" si="952"/>
        <v>0</v>
      </c>
    </row>
    <row r="5974" ht="14.25" hidden="1" spans="1:14">
      <c r="A5974" s="334">
        <f>档案!A5973</f>
        <v>0</v>
      </c>
      <c r="B5974" s="334">
        <f ca="1" t="shared" si="945"/>
        <v>1</v>
      </c>
      <c r="D5974" s="334">
        <f ca="1" t="shared" si="953"/>
        <v>31</v>
      </c>
      <c r="E5974" s="327">
        <f ca="1" t="shared" si="954"/>
        <v>778</v>
      </c>
      <c r="F5974" s="327" t="str">
        <f ca="1">VLOOKUP(D5974,档案!A:C,3,FALSE)</f>
        <v>湖北开明</v>
      </c>
      <c r="G5974" s="338" t="str">
        <f ca="1">VLOOKUP(D5974,档案!A:B,2,FALSE)</f>
        <v>中国银行鄂州分行0592794</v>
      </c>
      <c r="H5974" s="328">
        <f ca="1" t="shared" si="946"/>
        <v>45924</v>
      </c>
      <c r="I5974" s="344" t="str">
        <f ca="1" t="shared" si="947"/>
        <v>收到武汉彤烨工行转款</v>
      </c>
      <c r="J5974" s="344" t="str">
        <f ca="1" t="shared" si="948"/>
        <v>他行转入或存现</v>
      </c>
      <c r="K5974" s="345">
        <f ca="1" t="shared" si="949"/>
        <v>1000000</v>
      </c>
      <c r="L5974" s="345">
        <f ca="1" t="shared" si="950"/>
        <v>0</v>
      </c>
      <c r="M5974" s="345">
        <f ca="1" t="shared" si="951"/>
        <v>2029093.07</v>
      </c>
      <c r="N5974" s="345">
        <f ca="1" t="shared" si="952"/>
        <v>0</v>
      </c>
    </row>
    <row r="5975" ht="14.25" hidden="1" spans="1:14">
      <c r="A5975" s="334">
        <f>档案!A5974</f>
        <v>0</v>
      </c>
      <c r="B5975" s="334">
        <f ca="1" t="shared" si="945"/>
        <v>1</v>
      </c>
      <c r="D5975" s="334">
        <f ca="1" t="shared" si="953"/>
        <v>31</v>
      </c>
      <c r="E5975" s="327">
        <f ca="1" t="shared" si="954"/>
        <v>779</v>
      </c>
      <c r="F5975" s="327" t="str">
        <f ca="1">VLOOKUP(D5975,档案!A:C,3,FALSE)</f>
        <v>湖北开明</v>
      </c>
      <c r="G5975" s="338" t="str">
        <f ca="1">VLOOKUP(D5975,档案!A:B,2,FALSE)</f>
        <v>中国银行鄂州分行0592794</v>
      </c>
      <c r="H5975" s="328">
        <f ca="1" t="shared" si="946"/>
        <v>45924</v>
      </c>
      <c r="I5975" s="344" t="str">
        <f ca="1" t="shared" si="947"/>
        <v>收到武汉彤烨工行转款</v>
      </c>
      <c r="J5975" s="344" t="str">
        <f ca="1" t="shared" si="948"/>
        <v>他行转入或存现</v>
      </c>
      <c r="K5975" s="345">
        <f ca="1" t="shared" si="949"/>
        <v>900000</v>
      </c>
      <c r="L5975" s="345">
        <f ca="1" t="shared" si="950"/>
        <v>0</v>
      </c>
      <c r="M5975" s="345">
        <f ca="1" t="shared" si="951"/>
        <v>2929093.07</v>
      </c>
      <c r="N5975" s="345">
        <f ca="1" t="shared" si="952"/>
        <v>0</v>
      </c>
    </row>
    <row r="5976" ht="14.25" hidden="1" spans="1:14">
      <c r="A5976" s="334">
        <f>档案!A5975</f>
        <v>0</v>
      </c>
      <c r="B5976" s="334">
        <f ca="1" t="shared" si="945"/>
        <v>1</v>
      </c>
      <c r="D5976" s="334">
        <f ca="1" t="shared" si="953"/>
        <v>31</v>
      </c>
      <c r="E5976" s="327">
        <f ca="1" t="shared" si="954"/>
        <v>780</v>
      </c>
      <c r="F5976" s="327" t="str">
        <f ca="1">VLOOKUP(D5976,档案!A:C,3,FALSE)</f>
        <v>湖北开明</v>
      </c>
      <c r="G5976" s="338" t="str">
        <f ca="1">VLOOKUP(D5976,档案!A:B,2,FALSE)</f>
        <v>中国银行鄂州分行0592794</v>
      </c>
      <c r="H5976" s="328">
        <f ca="1" t="shared" si="946"/>
        <v>45924</v>
      </c>
      <c r="I5976" s="344" t="str">
        <f ca="1" t="shared" si="947"/>
        <v>转林全意</v>
      </c>
      <c r="J5976" s="344" t="str">
        <f ca="1" t="shared" si="948"/>
        <v>还借款及利息</v>
      </c>
      <c r="K5976" s="345">
        <f ca="1" t="shared" si="949"/>
        <v>0</v>
      </c>
      <c r="L5976" s="345">
        <f ca="1" t="shared" si="950"/>
        <v>1000000</v>
      </c>
      <c r="M5976" s="345">
        <f ca="1" t="shared" si="951"/>
        <v>1929093.07</v>
      </c>
      <c r="N5976" s="345">
        <f ca="1" t="shared" si="952"/>
        <v>0</v>
      </c>
    </row>
    <row r="5977" ht="14.25" hidden="1" spans="1:14">
      <c r="A5977" s="334">
        <f>档案!A5976</f>
        <v>0</v>
      </c>
      <c r="B5977" s="334">
        <f ca="1" t="shared" si="945"/>
        <v>1</v>
      </c>
      <c r="D5977" s="334">
        <f ca="1" t="shared" si="953"/>
        <v>31</v>
      </c>
      <c r="E5977" s="327">
        <f ca="1" t="shared" si="954"/>
        <v>781</v>
      </c>
      <c r="F5977" s="327" t="str">
        <f ca="1">VLOOKUP(D5977,档案!A:C,3,FALSE)</f>
        <v>湖北开明</v>
      </c>
      <c r="G5977" s="338" t="str">
        <f ca="1">VLOOKUP(D5977,档案!A:B,2,FALSE)</f>
        <v>中国银行鄂州分行0592794</v>
      </c>
      <c r="H5977" s="328">
        <f ca="1" t="shared" si="946"/>
        <v>45924</v>
      </c>
      <c r="I5977" s="344" t="str">
        <f ca="1" t="shared" si="947"/>
        <v>转林全意</v>
      </c>
      <c r="J5977" s="344" t="str">
        <f ca="1" t="shared" si="948"/>
        <v>还借款及利息</v>
      </c>
      <c r="K5977" s="345">
        <f ca="1" t="shared" si="949"/>
        <v>0</v>
      </c>
      <c r="L5977" s="345">
        <f ca="1" t="shared" si="950"/>
        <v>1000000</v>
      </c>
      <c r="M5977" s="345">
        <f ca="1" t="shared" si="951"/>
        <v>929093.07</v>
      </c>
      <c r="N5977" s="345">
        <f ca="1" t="shared" si="952"/>
        <v>0</v>
      </c>
    </row>
    <row r="5978" ht="14.25" hidden="1" spans="1:14">
      <c r="A5978" s="334">
        <f>档案!A5977</f>
        <v>0</v>
      </c>
      <c r="B5978" s="334">
        <f ca="1" t="shared" si="945"/>
        <v>1</v>
      </c>
      <c r="D5978" s="334">
        <f ca="1" t="shared" si="953"/>
        <v>31</v>
      </c>
      <c r="E5978" s="327">
        <f ca="1" t="shared" si="954"/>
        <v>782</v>
      </c>
      <c r="F5978" s="327" t="str">
        <f ca="1">VLOOKUP(D5978,档案!A:C,3,FALSE)</f>
        <v>湖北开明</v>
      </c>
      <c r="G5978" s="338" t="str">
        <f ca="1">VLOOKUP(D5978,档案!A:B,2,FALSE)</f>
        <v>中国银行鄂州分行0592794</v>
      </c>
      <c r="H5978" s="328">
        <f ca="1" t="shared" si="946"/>
        <v>45924</v>
      </c>
      <c r="I5978" s="344" t="str">
        <f ca="1" t="shared" si="947"/>
        <v>转林全意</v>
      </c>
      <c r="J5978" s="344" t="str">
        <f ca="1" t="shared" si="948"/>
        <v>还借款及利息</v>
      </c>
      <c r="K5978" s="345">
        <f ca="1" t="shared" si="949"/>
        <v>0</v>
      </c>
      <c r="L5978" s="345">
        <f ca="1" t="shared" si="950"/>
        <v>900000</v>
      </c>
      <c r="M5978" s="345">
        <f ca="1" t="shared" si="951"/>
        <v>29093.0699999998</v>
      </c>
      <c r="N5978" s="345">
        <f ca="1" t="shared" si="952"/>
        <v>0</v>
      </c>
    </row>
    <row r="5979" ht="14.25" hidden="1" spans="1:14">
      <c r="A5979" s="334">
        <f>档案!A5978</f>
        <v>0</v>
      </c>
      <c r="B5979" s="334">
        <f ca="1" t="shared" si="945"/>
        <v>1</v>
      </c>
      <c r="D5979" s="334">
        <f ca="1" t="shared" si="953"/>
        <v>31</v>
      </c>
      <c r="E5979" s="327">
        <f ca="1" t="shared" si="954"/>
        <v>783</v>
      </c>
      <c r="F5979" s="327" t="str">
        <f ca="1">VLOOKUP(D5979,档案!A:C,3,FALSE)</f>
        <v>湖北开明</v>
      </c>
      <c r="G5979" s="338" t="str">
        <f ca="1">VLOOKUP(D5979,档案!A:B,2,FALSE)</f>
        <v>中国银行鄂州分行0592794</v>
      </c>
      <c r="H5979" s="328">
        <f ca="1" t="shared" si="946"/>
        <v>45925</v>
      </c>
      <c r="I5979" s="344" t="str">
        <f ca="1" t="shared" si="947"/>
        <v>收到武汉光大转款</v>
      </c>
      <c r="J5979" s="344" t="str">
        <f ca="1" t="shared" si="948"/>
        <v>他行转入或存现</v>
      </c>
      <c r="K5979" s="345">
        <f ca="1" t="shared" si="949"/>
        <v>11000</v>
      </c>
      <c r="L5979" s="345">
        <f ca="1" t="shared" si="950"/>
        <v>0</v>
      </c>
      <c r="M5979" s="345">
        <f ca="1" t="shared" si="951"/>
        <v>40093.0699999998</v>
      </c>
      <c r="N5979" s="345">
        <f ca="1" t="shared" si="952"/>
        <v>0</v>
      </c>
    </row>
    <row r="5980" ht="14.25" hidden="1" spans="1:14">
      <c r="A5980" s="334">
        <f>档案!A5979</f>
        <v>0</v>
      </c>
      <c r="B5980" s="334">
        <f ca="1" t="shared" si="945"/>
        <v>1</v>
      </c>
      <c r="D5980" s="334">
        <f ca="1" t="shared" si="953"/>
        <v>31</v>
      </c>
      <c r="E5980" s="327">
        <f ca="1" t="shared" si="954"/>
        <v>784</v>
      </c>
      <c r="F5980" s="327" t="str">
        <f ca="1">VLOOKUP(D5980,档案!A:C,3,FALSE)</f>
        <v>湖北开明</v>
      </c>
      <c r="G5980" s="338" t="str">
        <f ca="1">VLOOKUP(D5980,档案!A:B,2,FALSE)</f>
        <v>中国银行鄂州分行0592794</v>
      </c>
      <c r="H5980" s="328">
        <f ca="1" t="shared" si="946"/>
        <v>45925</v>
      </c>
      <c r="I5980" s="344" t="str">
        <f ca="1" t="shared" si="947"/>
        <v>生产部李权智报销新洋丰房租1700元/月，押金500元--个人</v>
      </c>
      <c r="J5980" s="344" t="str">
        <f ca="1" t="shared" si="948"/>
        <v>项目成本</v>
      </c>
      <c r="K5980" s="345">
        <f ca="1" t="shared" si="949"/>
        <v>0</v>
      </c>
      <c r="L5980" s="345">
        <f ca="1" t="shared" si="950"/>
        <v>2200</v>
      </c>
      <c r="M5980" s="345">
        <f ca="1" t="shared" si="951"/>
        <v>37893.0699999998</v>
      </c>
      <c r="N5980" s="345">
        <f ca="1" t="shared" si="952"/>
        <v>0</v>
      </c>
    </row>
    <row r="5981" ht="14.25" hidden="1" spans="1:14">
      <c r="A5981" s="334">
        <f>档案!A5980</f>
        <v>0</v>
      </c>
      <c r="B5981" s="334">
        <f ca="1" t="shared" si="945"/>
        <v>1</v>
      </c>
      <c r="D5981" s="334">
        <f ca="1" t="shared" si="953"/>
        <v>31</v>
      </c>
      <c r="E5981" s="327">
        <f ca="1" t="shared" si="954"/>
        <v>785</v>
      </c>
      <c r="F5981" s="327" t="str">
        <f ca="1">VLOOKUP(D5981,档案!A:C,3,FALSE)</f>
        <v>湖北开明</v>
      </c>
      <c r="G5981" s="338" t="str">
        <f ca="1">VLOOKUP(D5981,档案!A:B,2,FALSE)</f>
        <v>中国银行鄂州分行0592794</v>
      </c>
      <c r="H5981" s="328">
        <f ca="1" t="shared" si="946"/>
        <v>45925</v>
      </c>
      <c r="I5981" s="344" t="str">
        <f ca="1" t="shared" si="947"/>
        <v>生产部李权智报销新洋丰采购垫絮+盖絮+三件套--个人</v>
      </c>
      <c r="J5981" s="344" t="str">
        <f ca="1" t="shared" si="948"/>
        <v>项目成本</v>
      </c>
      <c r="K5981" s="345">
        <f ca="1" t="shared" si="949"/>
        <v>0</v>
      </c>
      <c r="L5981" s="345">
        <f ca="1" t="shared" si="950"/>
        <v>1980</v>
      </c>
      <c r="M5981" s="345">
        <f ca="1" t="shared" si="951"/>
        <v>35913.0699999998</v>
      </c>
      <c r="N5981" s="345">
        <f ca="1" t="shared" si="952"/>
        <v>0</v>
      </c>
    </row>
    <row r="5982" ht="14.25" hidden="1" spans="1:14">
      <c r="A5982" s="334">
        <f>档案!A5981</f>
        <v>0</v>
      </c>
      <c r="B5982" s="334">
        <f ca="1" t="shared" si="945"/>
        <v>1</v>
      </c>
      <c r="D5982" s="334">
        <f ca="1" t="shared" si="953"/>
        <v>31</v>
      </c>
      <c r="E5982" s="327">
        <f ca="1" t="shared" si="954"/>
        <v>786</v>
      </c>
      <c r="F5982" s="327" t="str">
        <f ca="1">VLOOKUP(D5982,档案!A:C,3,FALSE)</f>
        <v>湖北开明</v>
      </c>
      <c r="G5982" s="338" t="str">
        <f ca="1">VLOOKUP(D5982,档案!A:B,2,FALSE)</f>
        <v>中国银行鄂州分行0592794</v>
      </c>
      <c r="H5982" s="328">
        <f ca="1" t="shared" si="946"/>
        <v>45925</v>
      </c>
      <c r="I5982" s="344" t="str">
        <f ca="1" t="shared" si="947"/>
        <v>生产部林维用款日照钢铁10#窑垫板加垫垫片购买，含切割压弧付日照运晖钢铁有限公司--公司</v>
      </c>
      <c r="J5982" s="344" t="str">
        <f ca="1" t="shared" si="948"/>
        <v>项目成本</v>
      </c>
      <c r="K5982" s="345">
        <f ca="1" t="shared" si="949"/>
        <v>0</v>
      </c>
      <c r="L5982" s="345">
        <f ca="1" t="shared" si="950"/>
        <v>3247</v>
      </c>
      <c r="M5982" s="345">
        <f ca="1" t="shared" si="951"/>
        <v>32666.0699999998</v>
      </c>
      <c r="N5982" s="345">
        <f ca="1" t="shared" si="952"/>
        <v>0</v>
      </c>
    </row>
    <row r="5983" ht="14.25" hidden="1" spans="1:14">
      <c r="A5983" s="334">
        <f>档案!A5982</f>
        <v>0</v>
      </c>
      <c r="B5983" s="334">
        <f ca="1" t="shared" si="945"/>
        <v>1</v>
      </c>
      <c r="D5983" s="334">
        <f ca="1" t="shared" si="953"/>
        <v>31</v>
      </c>
      <c r="E5983" s="327">
        <f ca="1" t="shared" si="954"/>
        <v>787</v>
      </c>
      <c r="F5983" s="327" t="str">
        <f ca="1">VLOOKUP(D5983,档案!A:C,3,FALSE)</f>
        <v>湖北开明</v>
      </c>
      <c r="G5983" s="338" t="str">
        <f ca="1">VLOOKUP(D5983,档案!A:B,2,FALSE)</f>
        <v>中国银行鄂州分行0592794</v>
      </c>
      <c r="H5983" s="328">
        <f ca="1" t="shared" si="946"/>
        <v>45925</v>
      </c>
      <c r="I5983" s="344" t="str">
        <f ca="1" t="shared" si="947"/>
        <v>生产部宋超用款伊犁钢铁代刘祖才付现场施工人员工资付（余守磊5700元，褚晓飞5700元）--个人</v>
      </c>
      <c r="J5983" s="344" t="str">
        <f ca="1" t="shared" si="948"/>
        <v>项目成本</v>
      </c>
      <c r="K5983" s="345">
        <f ca="1" t="shared" si="949"/>
        <v>0</v>
      </c>
      <c r="L5983" s="345">
        <f ca="1" t="shared" si="950"/>
        <v>11400</v>
      </c>
      <c r="M5983" s="345">
        <f ca="1" t="shared" si="951"/>
        <v>21266.0699999998</v>
      </c>
      <c r="N5983" s="345">
        <f ca="1" t="shared" si="952"/>
        <v>0</v>
      </c>
    </row>
    <row r="5984" ht="14.25" hidden="1" spans="1:14">
      <c r="A5984" s="334">
        <f>档案!A5983</f>
        <v>0</v>
      </c>
      <c r="B5984" s="334">
        <f ca="1" t="shared" si="945"/>
        <v>1</v>
      </c>
      <c r="D5984" s="334">
        <f ca="1" t="shared" si="953"/>
        <v>31</v>
      </c>
      <c r="E5984" s="327">
        <f ca="1" t="shared" si="954"/>
        <v>788</v>
      </c>
      <c r="F5984" s="327" t="str">
        <f ca="1">VLOOKUP(D5984,档案!A:C,3,FALSE)</f>
        <v>湖北开明</v>
      </c>
      <c r="G5984" s="338" t="str">
        <f ca="1">VLOOKUP(D5984,档案!A:B,2,FALSE)</f>
        <v>中国银行鄂州分行0592794</v>
      </c>
      <c r="H5984" s="328">
        <f ca="1" t="shared" si="946"/>
        <v>45925</v>
      </c>
      <c r="I5984" s="344" t="str">
        <f ca="1" t="shared" si="947"/>
        <v>生产部宋超用款新疆伊犁钢铁外协人员7-8月份预支劳务工资（全款76730,9.8付人员一半工资38365，9.25付余守磊6500元，褚晓飞6500元）--个人--个人</v>
      </c>
      <c r="J5984" s="344" t="str">
        <f ca="1" t="shared" si="948"/>
        <v>项目成本</v>
      </c>
      <c r="K5984" s="345">
        <f ca="1" t="shared" si="949"/>
        <v>0</v>
      </c>
      <c r="L5984" s="345">
        <f ca="1" t="shared" si="950"/>
        <v>13000</v>
      </c>
      <c r="M5984" s="345">
        <f ca="1" t="shared" si="951"/>
        <v>8266.06999999983</v>
      </c>
      <c r="N5984" s="345">
        <f ca="1" t="shared" si="952"/>
        <v>0</v>
      </c>
    </row>
    <row r="5985" ht="14.25" hidden="1" spans="1:14">
      <c r="A5985" s="334">
        <f>档案!A5984</f>
        <v>0</v>
      </c>
      <c r="B5985" s="334">
        <f ca="1" t="shared" si="945"/>
        <v>1</v>
      </c>
      <c r="D5985" s="334">
        <f ca="1" t="shared" si="953"/>
        <v>31</v>
      </c>
      <c r="E5985" s="327">
        <f ca="1" t="shared" si="954"/>
        <v>789</v>
      </c>
      <c r="F5985" s="327" t="str">
        <f ca="1">VLOOKUP(D5985,档案!A:C,3,FALSE)</f>
        <v>湖北开明</v>
      </c>
      <c r="G5985" s="338" t="str">
        <f ca="1">VLOOKUP(D5985,档案!A:B,2,FALSE)</f>
        <v>中国银行鄂州分行0592794</v>
      </c>
      <c r="H5985" s="328">
        <f ca="1" t="shared" si="946"/>
        <v>45925</v>
      </c>
      <c r="I5985" s="344" t="str">
        <f ca="1" t="shared" si="947"/>
        <v>手续费</v>
      </c>
      <c r="J5985" s="344" t="str">
        <f ca="1" t="shared" si="948"/>
        <v>项目成本</v>
      </c>
      <c r="K5985" s="345">
        <f ca="1" t="shared" si="949"/>
        <v>0</v>
      </c>
      <c r="L5985" s="345">
        <f ca="1" t="shared" si="950"/>
        <v>18</v>
      </c>
      <c r="M5985" s="345">
        <f ca="1" t="shared" si="951"/>
        <v>8248.06999999983</v>
      </c>
      <c r="N5985" s="345">
        <f ca="1" t="shared" si="952"/>
        <v>0</v>
      </c>
    </row>
    <row r="5986" ht="14.25" hidden="1" spans="1:14">
      <c r="A5986" s="334">
        <f>档案!A5985</f>
        <v>0</v>
      </c>
      <c r="B5986" s="334">
        <f ca="1" t="shared" si="945"/>
        <v>1</v>
      </c>
      <c r="D5986" s="334">
        <f ca="1" t="shared" si="953"/>
        <v>31</v>
      </c>
      <c r="E5986" s="327">
        <f ca="1" t="shared" si="954"/>
        <v>790</v>
      </c>
      <c r="F5986" s="327" t="str">
        <f ca="1">VLOOKUP(D5986,档案!A:C,3,FALSE)</f>
        <v>湖北开明</v>
      </c>
      <c r="G5986" s="338" t="str">
        <f ca="1">VLOOKUP(D5986,档案!A:B,2,FALSE)</f>
        <v>中国银行鄂州分行0592794</v>
      </c>
      <c r="H5986" s="328">
        <f ca="1" t="shared" si="946"/>
        <v>45926</v>
      </c>
      <c r="I5986" s="344" t="str">
        <f ca="1" t="shared" si="947"/>
        <v>收到温州凯沣机械有限公司贴现（原票金额54479.6，手续费420，实收54059.6）</v>
      </c>
      <c r="J5986" s="344" t="str">
        <f ca="1" t="shared" si="948"/>
        <v>他行转入或存现</v>
      </c>
      <c r="K5986" s="345">
        <f ca="1" t="shared" si="949"/>
        <v>54059.6</v>
      </c>
      <c r="L5986" s="345">
        <f ca="1" t="shared" si="950"/>
        <v>0</v>
      </c>
      <c r="M5986" s="345">
        <f ca="1" t="shared" si="951"/>
        <v>62307.6699999998</v>
      </c>
      <c r="N5986" s="345">
        <f ca="1" t="shared" si="952"/>
        <v>0</v>
      </c>
    </row>
    <row r="5987" ht="14.25" hidden="1" spans="1:14">
      <c r="A5987" s="334">
        <f>档案!A5986</f>
        <v>0</v>
      </c>
      <c r="B5987" s="334">
        <f ca="1" t="shared" si="945"/>
        <v>1</v>
      </c>
      <c r="D5987" s="334">
        <f ca="1" t="shared" si="953"/>
        <v>31</v>
      </c>
      <c r="E5987" s="327">
        <f ca="1" t="shared" si="954"/>
        <v>791</v>
      </c>
      <c r="F5987" s="327" t="str">
        <f ca="1">VLOOKUP(D5987,档案!A:C,3,FALSE)</f>
        <v>湖北开明</v>
      </c>
      <c r="G5987" s="338" t="str">
        <f ca="1">VLOOKUP(D5987,档案!A:B,2,FALSE)</f>
        <v>中国银行鄂州分行0592794</v>
      </c>
      <c r="H5987" s="328">
        <f ca="1" t="shared" si="946"/>
        <v>45926</v>
      </c>
      <c r="I5987" s="344" t="str">
        <f ca="1" t="shared" si="947"/>
        <v>生产部周稳借支新疆宜化现场购买生活食材，借支备用金2000--个人</v>
      </c>
      <c r="J5987" s="344" t="str">
        <f ca="1" t="shared" si="948"/>
        <v>项目成本</v>
      </c>
      <c r="K5987" s="345">
        <f ca="1" t="shared" si="949"/>
        <v>0</v>
      </c>
      <c r="L5987" s="345">
        <f ca="1" t="shared" si="950"/>
        <v>2000</v>
      </c>
      <c r="M5987" s="345">
        <f ca="1" t="shared" si="951"/>
        <v>60307.6699999998</v>
      </c>
      <c r="N5987" s="345">
        <f ca="1" t="shared" si="952"/>
        <v>0</v>
      </c>
    </row>
    <row r="5988" ht="14.25" hidden="1" spans="1:14">
      <c r="A5988" s="334">
        <f>档案!A5987</f>
        <v>0</v>
      </c>
      <c r="B5988" s="334">
        <f ca="1" t="shared" si="945"/>
        <v>1</v>
      </c>
      <c r="D5988" s="334">
        <f ca="1" t="shared" si="953"/>
        <v>31</v>
      </c>
      <c r="E5988" s="327">
        <f ca="1" t="shared" si="954"/>
        <v>792</v>
      </c>
      <c r="F5988" s="327" t="str">
        <f ca="1">VLOOKUP(D5988,档案!A:C,3,FALSE)</f>
        <v>湖北开明</v>
      </c>
      <c r="G5988" s="338" t="str">
        <f ca="1">VLOOKUP(D5988,档案!A:B,2,FALSE)</f>
        <v>中国银行鄂州分行0592794</v>
      </c>
      <c r="H5988" s="328">
        <f ca="1" t="shared" si="946"/>
        <v>45926</v>
      </c>
      <c r="I5988" s="344" t="str">
        <f ca="1" t="shared" si="947"/>
        <v>生产部房延云报销7.26-8.17从大同到内蒙宜化交通费--个人</v>
      </c>
      <c r="J5988" s="344" t="str">
        <f ca="1" t="shared" si="948"/>
        <v>项目成本</v>
      </c>
      <c r="K5988" s="345">
        <f ca="1" t="shared" si="949"/>
        <v>0</v>
      </c>
      <c r="L5988" s="345">
        <f ca="1" t="shared" si="950"/>
        <v>199</v>
      </c>
      <c r="M5988" s="345">
        <f ca="1" t="shared" si="951"/>
        <v>60108.6699999998</v>
      </c>
      <c r="N5988" s="345">
        <f ca="1" t="shared" si="952"/>
        <v>0</v>
      </c>
    </row>
    <row r="5989" ht="14.25" hidden="1" spans="1:14">
      <c r="A5989" s="334">
        <f>档案!A5988</f>
        <v>0</v>
      </c>
      <c r="B5989" s="334">
        <f ca="1" t="shared" si="945"/>
        <v>1</v>
      </c>
      <c r="D5989" s="334">
        <f ca="1" t="shared" si="953"/>
        <v>31</v>
      </c>
      <c r="E5989" s="327">
        <f ca="1" t="shared" si="954"/>
        <v>793</v>
      </c>
      <c r="F5989" s="327" t="str">
        <f ca="1">VLOOKUP(D5989,档案!A:C,3,FALSE)</f>
        <v>湖北开明</v>
      </c>
      <c r="G5989" s="338" t="str">
        <f ca="1">VLOOKUP(D5989,档案!A:B,2,FALSE)</f>
        <v>中国银行鄂州分行0592794</v>
      </c>
      <c r="H5989" s="328">
        <f ca="1" t="shared" si="946"/>
        <v>45926</v>
      </c>
      <c r="I5989" s="344" t="str">
        <f ca="1" t="shared" si="947"/>
        <v>生产部饶凯报销日照钢铁9.16-9.17交通费--个人</v>
      </c>
      <c r="J5989" s="344" t="str">
        <f ca="1" t="shared" si="948"/>
        <v>项目成本</v>
      </c>
      <c r="K5989" s="345">
        <f ca="1" t="shared" si="949"/>
        <v>0</v>
      </c>
      <c r="L5989" s="345">
        <f ca="1" t="shared" si="950"/>
        <v>548.5</v>
      </c>
      <c r="M5989" s="345">
        <f ca="1" t="shared" si="951"/>
        <v>59560.1699999998</v>
      </c>
      <c r="N5989" s="345">
        <f ca="1" t="shared" si="952"/>
        <v>0</v>
      </c>
    </row>
    <row r="5990" ht="14.25" hidden="1" spans="1:14">
      <c r="A5990" s="334">
        <f>档案!A5989</f>
        <v>0</v>
      </c>
      <c r="B5990" s="334">
        <f ca="1" t="shared" si="945"/>
        <v>1</v>
      </c>
      <c r="D5990" s="334">
        <f ca="1" t="shared" si="953"/>
        <v>31</v>
      </c>
      <c r="E5990" s="327">
        <f ca="1" t="shared" si="954"/>
        <v>794</v>
      </c>
      <c r="F5990" s="327" t="str">
        <f ca="1">VLOOKUP(D5990,档案!A:C,3,FALSE)</f>
        <v>湖北开明</v>
      </c>
      <c r="G5990" s="338" t="str">
        <f ca="1">VLOOKUP(D5990,档案!A:B,2,FALSE)</f>
        <v>中国银行鄂州分行0592794</v>
      </c>
      <c r="H5990" s="328">
        <f ca="1" t="shared" si="946"/>
        <v>45926</v>
      </c>
      <c r="I5990" s="344" t="str">
        <f ca="1" t="shared" si="947"/>
        <v>生产部宋超报销伊犁钢铁9.11出租房用水电费--个人</v>
      </c>
      <c r="J5990" s="344" t="str">
        <f ca="1" t="shared" si="948"/>
        <v>项目成本</v>
      </c>
      <c r="K5990" s="345">
        <f ca="1" t="shared" si="949"/>
        <v>0</v>
      </c>
      <c r="L5990" s="345">
        <f ca="1" t="shared" si="950"/>
        <v>102</v>
      </c>
      <c r="M5990" s="345">
        <f ca="1" t="shared" si="951"/>
        <v>59458.1699999998</v>
      </c>
      <c r="N5990" s="345">
        <f ca="1" t="shared" si="952"/>
        <v>0</v>
      </c>
    </row>
    <row r="5991" ht="14.25" hidden="1" spans="1:14">
      <c r="A5991" s="334">
        <f>档案!A5990</f>
        <v>0</v>
      </c>
      <c r="B5991" s="334">
        <f ca="1" t="shared" si="945"/>
        <v>1</v>
      </c>
      <c r="D5991" s="334">
        <f ca="1" t="shared" si="953"/>
        <v>31</v>
      </c>
      <c r="E5991" s="327">
        <f ca="1" t="shared" si="954"/>
        <v>795</v>
      </c>
      <c r="F5991" s="327" t="str">
        <f ca="1">VLOOKUP(D5991,档案!A:C,3,FALSE)</f>
        <v>湖北开明</v>
      </c>
      <c r="G5991" s="338" t="str">
        <f ca="1">VLOOKUP(D5991,档案!A:B,2,FALSE)</f>
        <v>中国银行鄂州分行0592794</v>
      </c>
      <c r="H5991" s="328">
        <f ca="1" t="shared" si="946"/>
        <v>45926</v>
      </c>
      <c r="I5991" s="344" t="str">
        <f ca="1" t="shared" si="947"/>
        <v>生产部李权智用款青海发投减温器探伤人员工资3300元付林全意--个人</v>
      </c>
      <c r="J5991" s="344" t="str">
        <f ca="1" t="shared" si="948"/>
        <v>项目成本</v>
      </c>
      <c r="K5991" s="345">
        <f ca="1" t="shared" si="949"/>
        <v>0</v>
      </c>
      <c r="L5991" s="345">
        <f ca="1" t="shared" si="950"/>
        <v>3300</v>
      </c>
      <c r="M5991" s="345">
        <f ca="1" t="shared" si="951"/>
        <v>56158.1699999998</v>
      </c>
      <c r="N5991" s="345">
        <f ca="1" t="shared" si="952"/>
        <v>0</v>
      </c>
    </row>
    <row r="5992" ht="14.25" hidden="1" spans="1:14">
      <c r="A5992" s="334">
        <f>档案!A5991</f>
        <v>0</v>
      </c>
      <c r="B5992" s="334">
        <f ca="1" t="shared" si="945"/>
        <v>1</v>
      </c>
      <c r="D5992" s="334">
        <f ca="1" t="shared" si="953"/>
        <v>31</v>
      </c>
      <c r="E5992" s="327">
        <f ca="1" t="shared" si="954"/>
        <v>796</v>
      </c>
      <c r="F5992" s="327" t="str">
        <f ca="1">VLOOKUP(D5992,档案!A:C,3,FALSE)</f>
        <v>湖北开明</v>
      </c>
      <c r="G5992" s="338" t="str">
        <f ca="1">VLOOKUP(D5992,档案!A:B,2,FALSE)</f>
        <v>中国银行鄂州分行0592794</v>
      </c>
      <c r="H5992" s="328">
        <f ca="1" t="shared" si="946"/>
        <v>45926</v>
      </c>
      <c r="I5992" s="344" t="str">
        <f ca="1" t="shared" si="947"/>
        <v>生产部项小生报销9.13-9.15山东日照到江苏永钢交通费--个人</v>
      </c>
      <c r="J5992" s="344" t="str">
        <f ca="1" t="shared" si="948"/>
        <v>项目成本</v>
      </c>
      <c r="K5992" s="345">
        <f ca="1" t="shared" si="949"/>
        <v>0</v>
      </c>
      <c r="L5992" s="345">
        <f ca="1" t="shared" si="950"/>
        <v>223</v>
      </c>
      <c r="M5992" s="345">
        <f ca="1" t="shared" si="951"/>
        <v>55935.1699999998</v>
      </c>
      <c r="N5992" s="345">
        <f ca="1" t="shared" si="952"/>
        <v>0</v>
      </c>
    </row>
    <row r="5993" ht="14.25" hidden="1" spans="1:14">
      <c r="A5993" s="334">
        <f>档案!A5992</f>
        <v>0</v>
      </c>
      <c r="B5993" s="334">
        <f ca="1" t="shared" si="945"/>
        <v>1</v>
      </c>
      <c r="D5993" s="334">
        <f ca="1" t="shared" si="953"/>
        <v>31</v>
      </c>
      <c r="E5993" s="327">
        <f ca="1" t="shared" si="954"/>
        <v>797</v>
      </c>
      <c r="F5993" s="327" t="str">
        <f ca="1">VLOOKUP(D5993,档案!A:C,3,FALSE)</f>
        <v>湖北开明</v>
      </c>
      <c r="G5993" s="338" t="str">
        <f ca="1">VLOOKUP(D5993,档案!A:B,2,FALSE)</f>
        <v>中国银行鄂州分行0592794</v>
      </c>
      <c r="H5993" s="328">
        <f ca="1" t="shared" si="946"/>
        <v>45926</v>
      </c>
      <c r="I5993" s="344" t="str">
        <f ca="1" t="shared" si="947"/>
        <v>生产部袁漠广报销采购倒顺开关 2个共5.99元--个人</v>
      </c>
      <c r="J5993" s="344" t="str">
        <f ca="1" t="shared" si="948"/>
        <v>项目成本</v>
      </c>
      <c r="K5993" s="345">
        <f ca="1" t="shared" si="949"/>
        <v>0</v>
      </c>
      <c r="L5993" s="345">
        <f ca="1" t="shared" si="950"/>
        <v>5.99</v>
      </c>
      <c r="M5993" s="345">
        <f ca="1" t="shared" si="951"/>
        <v>55929.1799999998</v>
      </c>
      <c r="N5993" s="345">
        <f ca="1" t="shared" si="952"/>
        <v>0</v>
      </c>
    </row>
    <row r="5994" ht="14.25" hidden="1" spans="1:14">
      <c r="A5994" s="334">
        <f>档案!A5993</f>
        <v>0</v>
      </c>
      <c r="B5994" s="334">
        <f ca="1" t="shared" si="945"/>
        <v>1</v>
      </c>
      <c r="D5994" s="334">
        <f ca="1" t="shared" si="953"/>
        <v>31</v>
      </c>
      <c r="E5994" s="327">
        <f ca="1" t="shared" si="954"/>
        <v>798</v>
      </c>
      <c r="F5994" s="327" t="str">
        <f ca="1">VLOOKUP(D5994,档案!A:C,3,FALSE)</f>
        <v>湖北开明</v>
      </c>
      <c r="G5994" s="338" t="str">
        <f ca="1">VLOOKUP(D5994,档案!A:B,2,FALSE)</f>
        <v>中国银行鄂州分行0592794</v>
      </c>
      <c r="H5994" s="328">
        <f ca="1" t="shared" si="946"/>
        <v>45926</v>
      </c>
      <c r="I5994" s="344" t="str">
        <f ca="1" t="shared" si="947"/>
        <v>生产部黄国恩报销9.9-9.10内蒙兴发冷渣机交通费--个人</v>
      </c>
      <c r="J5994" s="344" t="str">
        <f ca="1" t="shared" si="948"/>
        <v>项目成本</v>
      </c>
      <c r="K5994" s="345">
        <f ca="1" t="shared" si="949"/>
        <v>0</v>
      </c>
      <c r="L5994" s="345">
        <f ca="1" t="shared" si="950"/>
        <v>392.5</v>
      </c>
      <c r="M5994" s="345">
        <f ca="1" t="shared" si="951"/>
        <v>55536.6799999998</v>
      </c>
      <c r="N5994" s="345">
        <f ca="1" t="shared" si="952"/>
        <v>0</v>
      </c>
    </row>
    <row r="5995" ht="14.25" hidden="1" spans="1:14">
      <c r="A5995" s="334">
        <f>档案!A5994</f>
        <v>0</v>
      </c>
      <c r="B5995" s="334">
        <f ca="1" t="shared" si="945"/>
        <v>1</v>
      </c>
      <c r="D5995" s="334">
        <f ca="1" t="shared" si="953"/>
        <v>31</v>
      </c>
      <c r="E5995" s="327">
        <f ca="1" t="shared" si="954"/>
        <v>799</v>
      </c>
      <c r="F5995" s="327" t="str">
        <f ca="1">VLOOKUP(D5995,档案!A:C,3,FALSE)</f>
        <v>湖北开明</v>
      </c>
      <c r="G5995" s="338" t="str">
        <f ca="1">VLOOKUP(D5995,档案!A:B,2,FALSE)</f>
        <v>中国银行鄂州分行0592794</v>
      </c>
      <c r="H5995" s="328">
        <f ca="1" t="shared" si="946"/>
        <v>45926</v>
      </c>
      <c r="I5995" s="344" t="str">
        <f ca="1" t="shared" si="947"/>
        <v>生产部黄震报销9.12-9.13唐山中厚板转日照钢铁车费--个人</v>
      </c>
      <c r="J5995" s="344" t="str">
        <f ca="1" t="shared" si="948"/>
        <v>项目成本</v>
      </c>
      <c r="K5995" s="345">
        <f ca="1" t="shared" si="949"/>
        <v>0</v>
      </c>
      <c r="L5995" s="345">
        <f ca="1" t="shared" si="950"/>
        <v>294</v>
      </c>
      <c r="M5995" s="345">
        <f ca="1" t="shared" si="951"/>
        <v>55242.6799999998</v>
      </c>
      <c r="N5995" s="345">
        <f ca="1" t="shared" si="952"/>
        <v>0</v>
      </c>
    </row>
    <row r="5996" ht="14.25" hidden="1" spans="1:14">
      <c r="A5996" s="334">
        <f>档案!A5995</f>
        <v>0</v>
      </c>
      <c r="B5996" s="334">
        <f ca="1" t="shared" si="945"/>
        <v>1</v>
      </c>
      <c r="D5996" s="334">
        <f ca="1" t="shared" si="953"/>
        <v>31</v>
      </c>
      <c r="E5996" s="327">
        <f ca="1" t="shared" si="954"/>
        <v>800</v>
      </c>
      <c r="F5996" s="327" t="str">
        <f ca="1">VLOOKUP(D5996,档案!A:C,3,FALSE)</f>
        <v>湖北开明</v>
      </c>
      <c r="G5996" s="338" t="str">
        <f ca="1">VLOOKUP(D5996,档案!A:B,2,FALSE)</f>
        <v>中国银行鄂州分行0592794</v>
      </c>
      <c r="H5996" s="328">
        <f ca="1" t="shared" si="946"/>
        <v>45926</v>
      </c>
      <c r="I5996" s="344" t="str">
        <f ca="1" t="shared" si="947"/>
        <v>生产部黄震报销9.8-9.9唐山中厚板材交通费--个人</v>
      </c>
      <c r="J5996" s="344" t="str">
        <f ca="1" t="shared" si="948"/>
        <v>项目成本</v>
      </c>
      <c r="K5996" s="345">
        <f ca="1" t="shared" si="949"/>
        <v>0</v>
      </c>
      <c r="L5996" s="345">
        <f ca="1" t="shared" si="950"/>
        <v>361</v>
      </c>
      <c r="M5996" s="345">
        <f ca="1" t="shared" si="951"/>
        <v>54881.6799999998</v>
      </c>
      <c r="N5996" s="345">
        <f ca="1" t="shared" si="952"/>
        <v>0</v>
      </c>
    </row>
    <row r="5997" ht="14.25" hidden="1" spans="1:14">
      <c r="A5997" s="334">
        <f>档案!A5996</f>
        <v>0</v>
      </c>
      <c r="B5997" s="334">
        <f ca="1" t="shared" si="945"/>
        <v>1</v>
      </c>
      <c r="D5997" s="334">
        <f ca="1" t="shared" si="953"/>
        <v>31</v>
      </c>
      <c r="E5997" s="327">
        <f ca="1" t="shared" si="954"/>
        <v>801</v>
      </c>
      <c r="F5997" s="327" t="str">
        <f ca="1">VLOOKUP(D5997,档案!A:C,3,FALSE)</f>
        <v>湖北开明</v>
      </c>
      <c r="G5997" s="338" t="str">
        <f ca="1">VLOOKUP(D5997,档案!A:B,2,FALSE)</f>
        <v>中国银行鄂州分行0592794</v>
      </c>
      <c r="H5997" s="328">
        <f ca="1" t="shared" si="946"/>
        <v>45926</v>
      </c>
      <c r="I5997" s="344" t="str">
        <f ca="1" t="shared" si="947"/>
        <v>生产部黄震报销9.4-9.5青海发投交通费--个人</v>
      </c>
      <c r="J5997" s="344" t="str">
        <f ca="1" t="shared" si="948"/>
        <v>项目成本</v>
      </c>
      <c r="K5997" s="345">
        <f ca="1" t="shared" si="949"/>
        <v>0</v>
      </c>
      <c r="L5997" s="345">
        <f ca="1" t="shared" si="950"/>
        <v>465</v>
      </c>
      <c r="M5997" s="345">
        <f ca="1" t="shared" si="951"/>
        <v>54416.6799999998</v>
      </c>
      <c r="N5997" s="345">
        <f ca="1" t="shared" si="952"/>
        <v>0</v>
      </c>
    </row>
    <row r="5998" ht="14.25" hidden="1" spans="1:14">
      <c r="A5998" s="334">
        <f>档案!A5997</f>
        <v>0</v>
      </c>
      <c r="B5998" s="334">
        <f ca="1" t="shared" si="945"/>
        <v>1</v>
      </c>
      <c r="D5998" s="334">
        <f ca="1" t="shared" si="953"/>
        <v>31</v>
      </c>
      <c r="E5998" s="327">
        <f ca="1" t="shared" si="954"/>
        <v>802</v>
      </c>
      <c r="F5998" s="327" t="str">
        <f ca="1">VLOOKUP(D5998,档案!A:C,3,FALSE)</f>
        <v>湖北开明</v>
      </c>
      <c r="G5998" s="338" t="str">
        <f ca="1">VLOOKUP(D5998,档案!A:B,2,FALSE)</f>
        <v>中国银行鄂州分行0592794</v>
      </c>
      <c r="H5998" s="328">
        <f ca="1" t="shared" si="946"/>
        <v>45926</v>
      </c>
      <c r="I5998" s="344" t="str">
        <f ca="1" t="shared" si="947"/>
        <v>生产部宋超用款7月26-8月23日管道焊接氩气付新源县利态制气有限责任公司--公司</v>
      </c>
      <c r="J5998" s="344" t="str">
        <f ca="1" t="shared" si="948"/>
        <v>项目成本</v>
      </c>
      <c r="K5998" s="345">
        <f ca="1" t="shared" si="949"/>
        <v>0</v>
      </c>
      <c r="L5998" s="345">
        <f ca="1" t="shared" si="950"/>
        <v>5600</v>
      </c>
      <c r="M5998" s="345">
        <f ca="1" t="shared" si="951"/>
        <v>48816.6799999998</v>
      </c>
      <c r="N5998" s="345">
        <f ca="1" t="shared" si="952"/>
        <v>0</v>
      </c>
    </row>
    <row r="5999" ht="14.25" hidden="1" spans="1:14">
      <c r="A5999" s="334">
        <f>档案!A5998</f>
        <v>0</v>
      </c>
      <c r="B5999" s="334">
        <f ca="1" t="shared" si="945"/>
        <v>1</v>
      </c>
      <c r="D5999" s="334">
        <f ca="1" t="shared" si="953"/>
        <v>31</v>
      </c>
      <c r="E5999" s="327">
        <f ca="1" t="shared" si="954"/>
        <v>803</v>
      </c>
      <c r="F5999" s="327" t="str">
        <f ca="1">VLOOKUP(D5999,档案!A:C,3,FALSE)</f>
        <v>湖北开明</v>
      </c>
      <c r="G5999" s="338" t="str">
        <f ca="1">VLOOKUP(D5999,档案!A:B,2,FALSE)</f>
        <v>中国银行鄂州分行0592794</v>
      </c>
      <c r="H5999" s="328">
        <f ca="1" t="shared" si="946"/>
        <v>45926</v>
      </c>
      <c r="I5999" s="344" t="str">
        <f ca="1" t="shared" si="947"/>
        <v>生产部余永昕报销测窑工具内蒙古乌海发日照钢铁物流费--个人</v>
      </c>
      <c r="J5999" s="344" t="str">
        <f ca="1" t="shared" si="948"/>
        <v>项目成本</v>
      </c>
      <c r="K5999" s="345">
        <f ca="1" t="shared" si="949"/>
        <v>0</v>
      </c>
      <c r="L5999" s="345">
        <f ca="1" t="shared" si="950"/>
        <v>341</v>
      </c>
      <c r="M5999" s="345">
        <f ca="1" t="shared" si="951"/>
        <v>48475.6799999998</v>
      </c>
      <c r="N5999" s="345">
        <f ca="1" t="shared" si="952"/>
        <v>0</v>
      </c>
    </row>
    <row r="6000" ht="14.25" hidden="1" spans="1:14">
      <c r="A6000" s="334">
        <f>档案!A5999</f>
        <v>0</v>
      </c>
      <c r="B6000" s="334">
        <f ca="1" t="shared" si="945"/>
        <v>1</v>
      </c>
      <c r="D6000" s="334">
        <f ca="1" t="shared" si="953"/>
        <v>31</v>
      </c>
      <c r="E6000" s="327">
        <f ca="1" t="shared" si="954"/>
        <v>804</v>
      </c>
      <c r="F6000" s="327" t="str">
        <f ca="1">VLOOKUP(D6000,档案!A:C,3,FALSE)</f>
        <v>湖北开明</v>
      </c>
      <c r="G6000" s="338" t="str">
        <f ca="1">VLOOKUP(D6000,档案!A:B,2,FALSE)</f>
        <v>中国银行鄂州分行0592794</v>
      </c>
      <c r="H6000" s="328">
        <f ca="1" t="shared" si="946"/>
        <v>45926</v>
      </c>
      <c r="I6000" s="344" t="str">
        <f ca="1" t="shared" si="947"/>
        <v>生产部余永昕报销内蒙古兴发到日照钢铁物流费--个人</v>
      </c>
      <c r="J6000" s="344" t="str">
        <f ca="1" t="shared" si="948"/>
        <v>项目成本</v>
      </c>
      <c r="K6000" s="345">
        <f ca="1" t="shared" si="949"/>
        <v>0</v>
      </c>
      <c r="L6000" s="345">
        <f ca="1" t="shared" si="950"/>
        <v>434.9</v>
      </c>
      <c r="M6000" s="345">
        <f ca="1" t="shared" si="951"/>
        <v>48040.7799999998</v>
      </c>
      <c r="N6000" s="345">
        <f ca="1" t="shared" si="952"/>
        <v>0</v>
      </c>
    </row>
    <row r="6001" ht="14.25" hidden="1" spans="1:14">
      <c r="A6001" s="334">
        <f>档案!A6000</f>
        <v>0</v>
      </c>
      <c r="B6001" s="334">
        <f ca="1" t="shared" ref="B6001:B6011" si="955">COUNTA(INDIRECT("'"&amp;A6001&amp;"'!a:a"))</f>
        <v>1</v>
      </c>
      <c r="D6001" s="334">
        <f ca="1" t="shared" ref="D6001:D6008" si="956">IF(E6000&gt;=VLOOKUP(D6000,A:B,2,FALSE),D6000+1,D6000)</f>
        <v>31</v>
      </c>
      <c r="E6001" s="327">
        <f ca="1" t="shared" ref="E6001:E6008" si="957">IF(E6000&gt;=VLOOKUP(D6000,A:B,2,FALSE),3,E6000+1)</f>
        <v>805</v>
      </c>
      <c r="F6001" s="327" t="str">
        <f ca="1">VLOOKUP(D6001,档案!A:C,3,FALSE)</f>
        <v>湖北开明</v>
      </c>
      <c r="G6001" s="338" t="str">
        <f ca="1">VLOOKUP(D6001,档案!A:B,2,FALSE)</f>
        <v>中国银行鄂州分行0592794</v>
      </c>
      <c r="H6001" s="328">
        <f ca="1" t="shared" ref="H6001:H6011" si="958">INDEX(INDIRECT("'"&amp;$D6001&amp;"'!A:g"),$E6001,COLUMN()-7)</f>
        <v>45926</v>
      </c>
      <c r="I6001" s="344" t="str">
        <f ca="1" t="shared" ref="I6001:I6011" si="959">INDEX(INDIRECT("'"&amp;$D6001&amp;"'!A:g"),$E6001,COLUMN()-7)</f>
        <v>生产部饶凯报销内蒙古君正上下班租的面包车加油费--个人</v>
      </c>
      <c r="J6001" s="344" t="str">
        <f ca="1" t="shared" ref="J6001:J6011" si="960">INDEX(INDIRECT("'"&amp;$D6001&amp;"'!A:g"),$E6001,COLUMN()-7)</f>
        <v>项目成本</v>
      </c>
      <c r="K6001" s="345">
        <f ca="1" t="shared" ref="K6001:K6011" si="961">INDEX(INDIRECT("'"&amp;$D6001&amp;"'!A:g"),$E6001,COLUMN()-7)</f>
        <v>0</v>
      </c>
      <c r="L6001" s="345">
        <f ca="1" t="shared" ref="L6001:L6011" si="962">INDEX(INDIRECT("'"&amp;$D6001&amp;"'!A:g"),$E6001,COLUMN()-7)</f>
        <v>50</v>
      </c>
      <c r="M6001" s="345">
        <f ca="1" t="shared" ref="M6001:M6011" si="963">INDEX(INDIRECT("'"&amp;$D6001&amp;"'!A:g"),$E6001,COLUMN()-7)</f>
        <v>47990.7799999998</v>
      </c>
      <c r="N6001" s="345">
        <f ca="1" t="shared" ref="N6001:N6011" si="964">INDEX(INDIRECT("'"&amp;$D6001&amp;"'!A:g"),$E6001,COLUMN()-7)</f>
        <v>0</v>
      </c>
    </row>
    <row r="6002" ht="14.25" hidden="1" spans="1:14">
      <c r="A6002" s="334">
        <f>档案!A6001</f>
        <v>0</v>
      </c>
      <c r="B6002" s="334">
        <f ca="1" t="shared" si="955"/>
        <v>1</v>
      </c>
      <c r="D6002" s="334">
        <f ca="1" t="shared" si="956"/>
        <v>31</v>
      </c>
      <c r="E6002" s="327">
        <f ca="1" t="shared" si="957"/>
        <v>806</v>
      </c>
      <c r="F6002" s="327" t="str">
        <f ca="1">VLOOKUP(D6002,档案!A:C,3,FALSE)</f>
        <v>湖北开明</v>
      </c>
      <c r="G6002" s="338" t="str">
        <f ca="1">VLOOKUP(D6002,档案!A:B,2,FALSE)</f>
        <v>中国银行鄂州分行0592794</v>
      </c>
      <c r="H6002" s="328">
        <f ca="1" t="shared" si="958"/>
        <v>45926</v>
      </c>
      <c r="I6002" s="344" t="str">
        <f ca="1" t="shared" si="959"/>
        <v>生产部闵洋报销苗文温7.14-7.31内蒙古宜化电石炉工资及返程路费付苗文温--个人</v>
      </c>
      <c r="J6002" s="344" t="str">
        <f ca="1" t="shared" si="960"/>
        <v>项目成本</v>
      </c>
      <c r="K6002" s="345">
        <f ca="1" t="shared" si="961"/>
        <v>0</v>
      </c>
      <c r="L6002" s="345">
        <f ca="1" t="shared" si="962"/>
        <v>8696.8</v>
      </c>
      <c r="M6002" s="345">
        <f ca="1" t="shared" si="963"/>
        <v>39293.9799999998</v>
      </c>
      <c r="N6002" s="345">
        <f ca="1" t="shared" si="964"/>
        <v>0</v>
      </c>
    </row>
    <row r="6003" ht="14.25" hidden="1" spans="1:14">
      <c r="A6003" s="334">
        <f>档案!A6002</f>
        <v>0</v>
      </c>
      <c r="B6003" s="334">
        <f ca="1" t="shared" si="955"/>
        <v>1</v>
      </c>
      <c r="D6003" s="334">
        <f ca="1" t="shared" si="956"/>
        <v>31</v>
      </c>
      <c r="E6003" s="327">
        <f ca="1" t="shared" si="957"/>
        <v>807</v>
      </c>
      <c r="F6003" s="327" t="str">
        <f ca="1">VLOOKUP(D6003,档案!A:C,3,FALSE)</f>
        <v>湖北开明</v>
      </c>
      <c r="G6003" s="338" t="str">
        <f ca="1">VLOOKUP(D6003,档案!A:B,2,FALSE)</f>
        <v>中国银行鄂州分行0592794</v>
      </c>
      <c r="H6003" s="328">
        <f ca="1" t="shared" si="958"/>
        <v>45926</v>
      </c>
      <c r="I6003" s="344" t="str">
        <f ca="1" t="shared" si="959"/>
        <v>生产部王国志报销江西赣锋锂业购买水果看往李柏松56元，外协转工地交通费70--个人</v>
      </c>
      <c r="J6003" s="344" t="str">
        <f ca="1" t="shared" si="960"/>
        <v>项目成本</v>
      </c>
      <c r="K6003" s="345">
        <f ca="1" t="shared" si="961"/>
        <v>0</v>
      </c>
      <c r="L6003" s="345">
        <f ca="1" t="shared" si="962"/>
        <v>121</v>
      </c>
      <c r="M6003" s="345">
        <f ca="1" t="shared" si="963"/>
        <v>39172.9799999998</v>
      </c>
      <c r="N6003" s="345">
        <f ca="1" t="shared" si="964"/>
        <v>0</v>
      </c>
    </row>
    <row r="6004" ht="14.25" hidden="1" spans="1:14">
      <c r="A6004" s="334">
        <f>档案!A6003</f>
        <v>0</v>
      </c>
      <c r="B6004" s="334">
        <f ca="1" t="shared" si="955"/>
        <v>1</v>
      </c>
      <c r="D6004" s="334">
        <f ca="1" t="shared" si="956"/>
        <v>31</v>
      </c>
      <c r="E6004" s="327">
        <f ca="1" t="shared" si="957"/>
        <v>808</v>
      </c>
      <c r="F6004" s="327" t="str">
        <f ca="1">VLOOKUP(D6004,档案!A:C,3,FALSE)</f>
        <v>湖北开明</v>
      </c>
      <c r="G6004" s="338" t="str">
        <f ca="1">VLOOKUP(D6004,档案!A:B,2,FALSE)</f>
        <v>中国银行鄂州分行0592794</v>
      </c>
      <c r="H6004" s="328">
        <f ca="1" t="shared" si="958"/>
        <v>45926</v>
      </c>
      <c r="I6004" s="344" t="str">
        <f ca="1" t="shared" si="959"/>
        <v>生产部王国志报销江西赣锋锂业7月2日交通费90元--个人</v>
      </c>
      <c r="J6004" s="344" t="str">
        <f ca="1" t="shared" si="960"/>
        <v>项目成本</v>
      </c>
      <c r="K6004" s="345">
        <f ca="1" t="shared" si="961"/>
        <v>0</v>
      </c>
      <c r="L6004" s="345">
        <f ca="1" t="shared" si="962"/>
        <v>90</v>
      </c>
      <c r="M6004" s="345">
        <f ca="1" t="shared" si="963"/>
        <v>39082.9799999998</v>
      </c>
      <c r="N6004" s="345">
        <f ca="1" t="shared" si="964"/>
        <v>0</v>
      </c>
    </row>
    <row r="6005" ht="14.25" hidden="1" spans="1:14">
      <c r="A6005" s="334">
        <f>档案!A6004</f>
        <v>0</v>
      </c>
      <c r="B6005" s="334">
        <f ca="1" t="shared" si="955"/>
        <v>1</v>
      </c>
      <c r="D6005" s="334">
        <f ca="1" t="shared" si="956"/>
        <v>31</v>
      </c>
      <c r="E6005" s="327">
        <f ca="1" t="shared" si="957"/>
        <v>809</v>
      </c>
      <c r="F6005" s="327" t="str">
        <f ca="1">VLOOKUP(D6005,档案!A:C,3,FALSE)</f>
        <v>湖北开明</v>
      </c>
      <c r="G6005" s="338" t="str">
        <f ca="1">VLOOKUP(D6005,档案!A:B,2,FALSE)</f>
        <v>中国银行鄂州分行0592794</v>
      </c>
      <c r="H6005" s="328">
        <f ca="1" t="shared" si="958"/>
        <v>45926</v>
      </c>
      <c r="I6005" s="344" t="str">
        <f ca="1" t="shared" si="959"/>
        <v>生产部张月用款戴路生 孙培培 焦春生 于龙四人本安排8月31日到青海发投施工减温器，后退票改为9月7日过去。退票费471.1元，车费966元付戴路生--个人</v>
      </c>
      <c r="J6005" s="344" t="str">
        <f ca="1" t="shared" si="960"/>
        <v>项目成本</v>
      </c>
      <c r="K6005" s="345">
        <f ca="1" t="shared" si="961"/>
        <v>0</v>
      </c>
      <c r="L6005" s="345">
        <f ca="1" t="shared" si="962"/>
        <v>1437.1</v>
      </c>
      <c r="M6005" s="345">
        <f ca="1" t="shared" si="963"/>
        <v>37645.8799999998</v>
      </c>
      <c r="N6005" s="345">
        <f ca="1" t="shared" si="964"/>
        <v>0</v>
      </c>
    </row>
    <row r="6006" ht="14.25" hidden="1" spans="1:14">
      <c r="A6006" s="334">
        <f>档案!A6005</f>
        <v>0</v>
      </c>
      <c r="B6006" s="334">
        <f ca="1" t="shared" si="955"/>
        <v>1</v>
      </c>
      <c r="D6006" s="334">
        <f ca="1" t="shared" si="956"/>
        <v>31</v>
      </c>
      <c r="E6006" s="327">
        <f ca="1" t="shared" si="957"/>
        <v>810</v>
      </c>
      <c r="F6006" s="327" t="str">
        <f ca="1">VLOOKUP(D6006,档案!A:C,3,FALSE)</f>
        <v>湖北开明</v>
      </c>
      <c r="G6006" s="338" t="str">
        <f ca="1">VLOOKUP(D6006,档案!A:B,2,FALSE)</f>
        <v>中国银行鄂州分行0592794</v>
      </c>
      <c r="H6006" s="328">
        <f ca="1" t="shared" si="958"/>
        <v>45926</v>
      </c>
      <c r="I6006" s="344" t="str">
        <f ca="1" t="shared" si="959"/>
        <v>生产部张月用款戴路生4人组焦春生从内蒙古宜化去往青海发投交通费付戴路生--个人</v>
      </c>
      <c r="J6006" s="344" t="str">
        <f ca="1" t="shared" si="960"/>
        <v>项目成本</v>
      </c>
      <c r="K6006" s="345">
        <f ca="1" t="shared" si="961"/>
        <v>0</v>
      </c>
      <c r="L6006" s="345">
        <f ca="1" t="shared" si="962"/>
        <v>311</v>
      </c>
      <c r="M6006" s="345">
        <f ca="1" t="shared" si="963"/>
        <v>37334.8799999998</v>
      </c>
      <c r="N6006" s="345">
        <f ca="1" t="shared" si="964"/>
        <v>0</v>
      </c>
    </row>
    <row r="6007" ht="14.25" hidden="1" spans="1:14">
      <c r="A6007" s="334">
        <f>档案!A6006</f>
        <v>0</v>
      </c>
      <c r="B6007" s="334">
        <f ca="1" t="shared" si="955"/>
        <v>1</v>
      </c>
      <c r="D6007" s="334">
        <f ca="1" t="shared" si="956"/>
        <v>31</v>
      </c>
      <c r="E6007" s="327">
        <f ca="1" t="shared" si="957"/>
        <v>811</v>
      </c>
      <c r="F6007" s="327" t="str">
        <f ca="1">VLOOKUP(D6007,档案!A:C,3,FALSE)</f>
        <v>湖北开明</v>
      </c>
      <c r="G6007" s="338" t="str">
        <f ca="1">VLOOKUP(D6007,档案!A:B,2,FALSE)</f>
        <v>中国银行鄂州分行0592794</v>
      </c>
      <c r="H6007" s="328">
        <f ca="1" t="shared" si="958"/>
        <v>45926</v>
      </c>
      <c r="I6007" s="344" t="str">
        <f ca="1" t="shared" si="959"/>
        <v>生产部宋超用款新疆伊犁钢铁外协人员7-8月份预支劳务工资（全款76730,9.8付人员一半工资38365，9.25付13000,9.26付人员一半工资14365，剩刘祖才/徐星河未付）--个人--个人</v>
      </c>
      <c r="J6007" s="344" t="str">
        <f ca="1" t="shared" si="960"/>
        <v>项目成本</v>
      </c>
      <c r="K6007" s="345">
        <f ca="1" t="shared" si="961"/>
        <v>0</v>
      </c>
      <c r="L6007" s="345">
        <f ca="1" t="shared" si="962"/>
        <v>14365</v>
      </c>
      <c r="M6007" s="345">
        <f ca="1" t="shared" si="963"/>
        <v>22969.8799999998</v>
      </c>
      <c r="N6007" s="345">
        <f ca="1" t="shared" si="964"/>
        <v>0</v>
      </c>
    </row>
    <row r="6008" ht="14.25" hidden="1" spans="1:14">
      <c r="A6008" s="334">
        <f>档案!A6007</f>
        <v>0</v>
      </c>
      <c r="B6008" s="334">
        <f ca="1" t="shared" si="955"/>
        <v>1</v>
      </c>
      <c r="D6008" s="334">
        <f ca="1">IF(E6007&gt;=VLOOKUP(D6007,A:B,2,FALSE),D6007+1,D6007)</f>
        <v>31</v>
      </c>
      <c r="E6008" s="327">
        <f ca="1">IF(E6007&gt;=VLOOKUP(D6007,A:B,2,FALSE),3,E6007+1)</f>
        <v>812</v>
      </c>
      <c r="F6008" s="327" t="str">
        <f ca="1">VLOOKUP(D6008,档案!A:C,3,FALSE)</f>
        <v>湖北开明</v>
      </c>
      <c r="G6008" s="338" t="str">
        <f ca="1">VLOOKUP(D6008,档案!A:B,2,FALSE)</f>
        <v>中国银行鄂州分行0592794</v>
      </c>
      <c r="H6008" s="328">
        <f ca="1" t="shared" si="958"/>
        <v>45926</v>
      </c>
      <c r="I6008" s="344" t="str">
        <f ca="1" t="shared" si="959"/>
        <v>手续费</v>
      </c>
      <c r="J6008" s="344" t="str">
        <f ca="1" t="shared" si="960"/>
        <v>项目成本</v>
      </c>
      <c r="K6008" s="345">
        <f ca="1" t="shared" si="961"/>
        <v>0</v>
      </c>
      <c r="L6008" s="345">
        <f ca="1" t="shared" si="962"/>
        <v>72</v>
      </c>
      <c r="M6008" s="345">
        <f ca="1" t="shared" si="963"/>
        <v>22897.8799999998</v>
      </c>
      <c r="N6008" s="345">
        <f ca="1" t="shared" si="964"/>
        <v>0</v>
      </c>
    </row>
    <row r="6009" ht="14.25" hidden="1" spans="1:14">
      <c r="A6009" s="334">
        <f>档案!A6008</f>
        <v>0</v>
      </c>
      <c r="B6009" s="334">
        <f ca="1" t="shared" si="955"/>
        <v>1</v>
      </c>
      <c r="D6009" s="334">
        <f ca="1">IF(E6008&gt;=VLOOKUP(D6008,A:B,2,FALSE),D6008+1,D6008)</f>
        <v>31</v>
      </c>
      <c r="E6009" s="327">
        <f ca="1">IF(E6008&gt;=VLOOKUP(D6008,A:B,2,FALSE),3,E6008+1)</f>
        <v>813</v>
      </c>
      <c r="F6009" s="327" t="str">
        <f ca="1">VLOOKUP(D6009,档案!A:C,3,FALSE)</f>
        <v>湖北开明</v>
      </c>
      <c r="G6009" s="338" t="str">
        <f ca="1">VLOOKUP(D6009,档案!A:B,2,FALSE)</f>
        <v>中国银行鄂州分行0592794</v>
      </c>
      <c r="H6009" s="328">
        <f ca="1" t="shared" si="958"/>
        <v>45928</v>
      </c>
      <c r="I6009" s="344" t="str">
        <f ca="1" t="shared" si="959"/>
        <v>回单服务费</v>
      </c>
      <c r="J6009" s="344" t="str">
        <f ca="1" t="shared" si="960"/>
        <v>付日常费用</v>
      </c>
      <c r="K6009" s="345">
        <f ca="1" t="shared" si="961"/>
        <v>0</v>
      </c>
      <c r="L6009" s="345">
        <f ca="1" t="shared" si="962"/>
        <v>100</v>
      </c>
      <c r="M6009" s="345">
        <f ca="1" t="shared" si="963"/>
        <v>22797.8799999998</v>
      </c>
      <c r="N6009" s="345">
        <f ca="1" t="shared" si="964"/>
        <v>0</v>
      </c>
    </row>
    <row r="6010" ht="14.25" hidden="1" spans="1:14">
      <c r="A6010" s="334">
        <f>档案!A6009</f>
        <v>0</v>
      </c>
      <c r="B6010" s="334">
        <f ca="1" t="shared" si="955"/>
        <v>1</v>
      </c>
      <c r="D6010" s="334">
        <f ca="1">IF(E6009&gt;=VLOOKUP(D6009,A:B,2,FALSE),D6009+1,D6009)</f>
        <v>31</v>
      </c>
      <c r="E6010" s="327">
        <f ca="1">IF(E6009&gt;=VLOOKUP(D6009,A:B,2,FALSE),3,E6009+1)</f>
        <v>814</v>
      </c>
      <c r="F6010" s="327" t="str">
        <f ca="1">VLOOKUP(D6010,档案!A:C,3,FALSE)</f>
        <v>湖北开明</v>
      </c>
      <c r="G6010" s="338" t="str">
        <f ca="1">VLOOKUP(D6010,档案!A:B,2,FALSE)</f>
        <v>中国银行鄂州分行0592794</v>
      </c>
      <c r="H6010" s="328">
        <f ca="1" t="shared" si="958"/>
        <v>45930</v>
      </c>
      <c r="I6010" s="344" t="str">
        <f ca="1" t="shared" si="959"/>
        <v>收到湖北邮政转款</v>
      </c>
      <c r="J6010" s="344" t="str">
        <f ca="1" t="shared" si="960"/>
        <v>他行转入或存现</v>
      </c>
      <c r="K6010" s="345">
        <f ca="1" t="shared" si="961"/>
        <v>260000</v>
      </c>
      <c r="L6010" s="345">
        <f ca="1" t="shared" si="962"/>
        <v>0</v>
      </c>
      <c r="M6010" s="345">
        <f ca="1" t="shared" si="963"/>
        <v>282797.88</v>
      </c>
      <c r="N6010" s="345">
        <f ca="1" t="shared" si="964"/>
        <v>0</v>
      </c>
    </row>
    <row r="6011" ht="14.25" hidden="1" spans="1:14">
      <c r="A6011" s="334">
        <f>档案!A6010</f>
        <v>0</v>
      </c>
      <c r="B6011" s="334">
        <f ca="1" t="shared" si="955"/>
        <v>1</v>
      </c>
      <c r="D6011" s="334">
        <f ca="1">IF(E6010&gt;=VLOOKUP(D6010,A:B,2,FALSE),D6010+1,D6010)</f>
        <v>31</v>
      </c>
      <c r="E6011" s="327">
        <f ca="1">IF(E6010&gt;=VLOOKUP(D6010,A:B,2,FALSE),3,E6010+1)</f>
        <v>815</v>
      </c>
      <c r="F6011" s="327" t="str">
        <f ca="1">VLOOKUP(D6011,档案!A:C,3,FALSE)</f>
        <v>湖北开明</v>
      </c>
      <c r="G6011" s="338" t="str">
        <f ca="1">VLOOKUP(D6011,档案!A:B,2,FALSE)</f>
        <v>中国银行鄂州分行0592794</v>
      </c>
      <c r="H6011" s="328">
        <f ca="1" t="shared" si="958"/>
        <v>45930</v>
      </c>
      <c r="I6011" s="344" t="str">
        <f ca="1" t="shared" si="959"/>
        <v>财务部汪余欢报销出差青海发投交通费--个人</v>
      </c>
      <c r="J6011" s="344" t="str">
        <f ca="1" t="shared" si="960"/>
        <v>项目成本</v>
      </c>
      <c r="K6011" s="345">
        <f ca="1" t="shared" si="961"/>
        <v>0</v>
      </c>
      <c r="L6011" s="345">
        <f ca="1" t="shared" si="962"/>
        <v>742.52</v>
      </c>
      <c r="M6011" s="345">
        <f ca="1" t="shared" si="963"/>
        <v>282055.36</v>
      </c>
      <c r="N6011" s="345">
        <f ca="1" t="shared" si="964"/>
        <v>0</v>
      </c>
    </row>
    <row r="6012" ht="14.25" hidden="1" spans="1:14">
      <c r="A6012" s="334">
        <f>档案!A6011</f>
        <v>0</v>
      </c>
      <c r="B6012" s="334">
        <f ca="1" t="shared" ref="B6012:B6043" si="965">COUNTA(INDIRECT("'"&amp;A6012&amp;"'!a:a"))</f>
        <v>1</v>
      </c>
      <c r="D6012" s="334">
        <f ca="1" t="shared" ref="D6012:D6043" si="966">IF(E6011&gt;=VLOOKUP(D6011,A:B,2,FALSE),D6011+1,D6011)</f>
        <v>31</v>
      </c>
      <c r="E6012" s="327">
        <f ca="1" t="shared" ref="E6012:E6043" si="967">IF(E6011&gt;=VLOOKUP(D6011,A:B,2,FALSE),3,E6011+1)</f>
        <v>816</v>
      </c>
      <c r="F6012" s="327" t="str">
        <f ca="1">VLOOKUP(D6012,档案!A:C,3,FALSE)</f>
        <v>湖北开明</v>
      </c>
      <c r="G6012" s="338" t="str">
        <f ca="1">VLOOKUP(D6012,档案!A:B,2,FALSE)</f>
        <v>中国银行鄂州分行0592794</v>
      </c>
      <c r="H6012" s="328">
        <f ca="1" t="shared" ref="H6012:H6043" si="968">INDEX(INDIRECT("'"&amp;$D6012&amp;"'!A:g"),$E6012,COLUMN()-7)</f>
        <v>45930</v>
      </c>
      <c r="I6012" s="344" t="str">
        <f ca="1" t="shared" ref="I6012:I6043" si="969">INDEX(INDIRECT("'"&amp;$D6012&amp;"'!A:g"),$E6012,COLUMN()-7)</f>
        <v>生产部周稳报销6.14-7.6青海出差期间伙食补贴（补报）--个人</v>
      </c>
      <c r="J6012" s="344" t="str">
        <f ca="1" t="shared" ref="J6012:J6043" si="970">INDEX(INDIRECT("'"&amp;$D6012&amp;"'!A:g"),$E6012,COLUMN()-7)</f>
        <v>项目成本</v>
      </c>
      <c r="K6012" s="345">
        <f ca="1" t="shared" ref="K6012:K6043" si="971">INDEX(INDIRECT("'"&amp;$D6012&amp;"'!A:g"),$E6012,COLUMN()-7)</f>
        <v>0</v>
      </c>
      <c r="L6012" s="345">
        <f ca="1" t="shared" ref="L6012:L6043" si="972">INDEX(INDIRECT("'"&amp;$D6012&amp;"'!A:g"),$E6012,COLUMN()-7)</f>
        <v>215</v>
      </c>
      <c r="M6012" s="345">
        <f ca="1" t="shared" ref="M6012:M6043" si="973">INDEX(INDIRECT("'"&amp;$D6012&amp;"'!A:g"),$E6012,COLUMN()-7)</f>
        <v>281840.36</v>
      </c>
      <c r="N6012" s="345">
        <f ca="1" t="shared" ref="N6012:N6043" si="974">INDEX(INDIRECT("'"&amp;$D6012&amp;"'!A:g"),$E6012,COLUMN()-7)</f>
        <v>0</v>
      </c>
    </row>
    <row r="6013" ht="14.25" hidden="1" spans="1:14">
      <c r="A6013" s="334">
        <f>档案!A6012</f>
        <v>0</v>
      </c>
      <c r="B6013" s="334">
        <f ca="1" t="shared" si="965"/>
        <v>1</v>
      </c>
      <c r="D6013" s="334">
        <f ca="1" t="shared" si="966"/>
        <v>31</v>
      </c>
      <c r="E6013" s="327">
        <f ca="1" t="shared" si="967"/>
        <v>817</v>
      </c>
      <c r="F6013" s="327" t="str">
        <f ca="1">VLOOKUP(D6013,档案!A:C,3,FALSE)</f>
        <v>湖北开明</v>
      </c>
      <c r="G6013" s="338" t="str">
        <f ca="1">VLOOKUP(D6013,档案!A:B,2,FALSE)</f>
        <v>中国银行鄂州分行0592794</v>
      </c>
      <c r="H6013" s="328">
        <f ca="1" t="shared" si="968"/>
        <v>45930</v>
      </c>
      <c r="I6013" s="344" t="str">
        <f ca="1" t="shared" si="969"/>
        <v>财务部王金平用款处理姚忠平账务个税更正申报费用付合肥峻岭财务管理有限公司--公司</v>
      </c>
      <c r="J6013" s="344" t="str">
        <f ca="1" t="shared" si="970"/>
        <v>项目成本</v>
      </c>
      <c r="K6013" s="345">
        <f ca="1" t="shared" si="971"/>
        <v>0</v>
      </c>
      <c r="L6013" s="345">
        <f ca="1" t="shared" si="972"/>
        <v>300</v>
      </c>
      <c r="M6013" s="345">
        <f ca="1" t="shared" si="973"/>
        <v>281540.36</v>
      </c>
      <c r="N6013" s="345">
        <f ca="1" t="shared" si="974"/>
        <v>0</v>
      </c>
    </row>
    <row r="6014" ht="14.25" hidden="1" spans="1:14">
      <c r="A6014" s="334">
        <f>档案!A6013</f>
        <v>0</v>
      </c>
      <c r="B6014" s="334">
        <f ca="1" t="shared" si="965"/>
        <v>1</v>
      </c>
      <c r="D6014" s="334">
        <f ca="1" t="shared" si="966"/>
        <v>31</v>
      </c>
      <c r="E6014" s="327">
        <f ca="1" t="shared" si="967"/>
        <v>818</v>
      </c>
      <c r="F6014" s="327" t="str">
        <f ca="1">VLOOKUP(D6014,档案!A:C,3,FALSE)</f>
        <v>湖北开明</v>
      </c>
      <c r="G6014" s="338" t="str">
        <f ca="1">VLOOKUP(D6014,档案!A:B,2,FALSE)</f>
        <v>中国银行鄂州分行0592794</v>
      </c>
      <c r="H6014" s="328">
        <f ca="1" t="shared" si="968"/>
        <v>45930</v>
      </c>
      <c r="I6014" s="344" t="str">
        <f ca="1" t="shared" si="969"/>
        <v>生产部余永昕报销8.28-8.29日照钢铁出发内蒙古乌海交通费--个人</v>
      </c>
      <c r="J6014" s="344" t="str">
        <f ca="1" t="shared" si="970"/>
        <v>项目成本</v>
      </c>
      <c r="K6014" s="345">
        <f ca="1" t="shared" si="971"/>
        <v>0</v>
      </c>
      <c r="L6014" s="345">
        <f ca="1" t="shared" si="972"/>
        <v>549</v>
      </c>
      <c r="M6014" s="345">
        <f ca="1" t="shared" si="973"/>
        <v>280991.36</v>
      </c>
      <c r="N6014" s="345">
        <f ca="1" t="shared" si="974"/>
        <v>0</v>
      </c>
    </row>
    <row r="6015" ht="14.25" hidden="1" spans="1:14">
      <c r="A6015" s="334">
        <f>档案!A6014</f>
        <v>0</v>
      </c>
      <c r="B6015" s="334">
        <f ca="1" t="shared" si="965"/>
        <v>1</v>
      </c>
      <c r="D6015" s="334">
        <f ca="1" t="shared" si="966"/>
        <v>31</v>
      </c>
      <c r="E6015" s="327">
        <f ca="1" t="shared" si="967"/>
        <v>819</v>
      </c>
      <c r="F6015" s="327" t="str">
        <f ca="1">VLOOKUP(D6015,档案!A:C,3,FALSE)</f>
        <v>湖北开明</v>
      </c>
      <c r="G6015" s="338" t="str">
        <f ca="1">VLOOKUP(D6015,档案!A:B,2,FALSE)</f>
        <v>中国银行鄂州分行0592794</v>
      </c>
      <c r="H6015" s="328">
        <f ca="1" t="shared" si="968"/>
        <v>45930</v>
      </c>
      <c r="I6015" s="344" t="str">
        <f ca="1" t="shared" si="969"/>
        <v>生产部余永昕报销测窑工具日照钢铁发内蒙古乌海物流费--个人</v>
      </c>
      <c r="J6015" s="344" t="str">
        <f ca="1" t="shared" si="970"/>
        <v>项目成本</v>
      </c>
      <c r="K6015" s="345">
        <f ca="1" t="shared" si="971"/>
        <v>0</v>
      </c>
      <c r="L6015" s="345">
        <f ca="1" t="shared" si="972"/>
        <v>396</v>
      </c>
      <c r="M6015" s="345">
        <f ca="1" t="shared" si="973"/>
        <v>280595.36</v>
      </c>
      <c r="N6015" s="345">
        <f ca="1" t="shared" si="974"/>
        <v>0</v>
      </c>
    </row>
    <row r="6016" ht="14.25" hidden="1" spans="1:14">
      <c r="A6016" s="334">
        <f>档案!A6015</f>
        <v>0</v>
      </c>
      <c r="B6016" s="334">
        <f ca="1" t="shared" si="965"/>
        <v>1</v>
      </c>
      <c r="D6016" s="334">
        <f ca="1" t="shared" si="966"/>
        <v>31</v>
      </c>
      <c r="E6016" s="327">
        <f ca="1" t="shared" si="967"/>
        <v>820</v>
      </c>
      <c r="F6016" s="327" t="str">
        <f ca="1">VLOOKUP(D6016,档案!A:C,3,FALSE)</f>
        <v>湖北开明</v>
      </c>
      <c r="G6016" s="338" t="str">
        <f ca="1">VLOOKUP(D6016,档案!A:B,2,FALSE)</f>
        <v>中国银行鄂州分行0592794</v>
      </c>
      <c r="H6016" s="328">
        <f ca="1" t="shared" si="968"/>
        <v>45930</v>
      </c>
      <c r="I6016" s="344" t="str">
        <f ca="1" t="shared" si="969"/>
        <v>生产部李权智用款辽宁银盛9.9交通费付（毛昌兵635元，程时勇635元）--个人</v>
      </c>
      <c r="J6016" s="344" t="str">
        <f ca="1" t="shared" si="970"/>
        <v>项目成本</v>
      </c>
      <c r="K6016" s="345">
        <f ca="1" t="shared" si="971"/>
        <v>0</v>
      </c>
      <c r="L6016" s="345">
        <f ca="1" t="shared" si="972"/>
        <v>1270</v>
      </c>
      <c r="M6016" s="345">
        <f ca="1" t="shared" si="973"/>
        <v>279325.36</v>
      </c>
      <c r="N6016" s="345">
        <f ca="1" t="shared" si="974"/>
        <v>0</v>
      </c>
    </row>
    <row r="6017" ht="14.25" hidden="1" spans="1:14">
      <c r="A6017" s="334">
        <f>档案!A6016</f>
        <v>0</v>
      </c>
      <c r="B6017" s="334">
        <f ca="1" t="shared" si="965"/>
        <v>1</v>
      </c>
      <c r="D6017" s="334">
        <f ca="1" t="shared" si="966"/>
        <v>31</v>
      </c>
      <c r="E6017" s="327">
        <f ca="1" t="shared" si="967"/>
        <v>821</v>
      </c>
      <c r="F6017" s="327" t="str">
        <f ca="1">VLOOKUP(D6017,档案!A:C,3,FALSE)</f>
        <v>湖北开明</v>
      </c>
      <c r="G6017" s="338" t="str">
        <f ca="1">VLOOKUP(D6017,档案!A:B,2,FALSE)</f>
        <v>中国银行鄂州分行0592794</v>
      </c>
      <c r="H6017" s="328">
        <f ca="1" t="shared" si="968"/>
        <v>45930</v>
      </c>
      <c r="I6017" s="344" t="str">
        <f ca="1" t="shared" si="969"/>
        <v>生产部饶凯报销内蒙古君正三人加班，打车回宿舍。--个人</v>
      </c>
      <c r="J6017" s="344" t="str">
        <f ca="1" t="shared" si="970"/>
        <v>项目成本</v>
      </c>
      <c r="K6017" s="345">
        <f ca="1" t="shared" si="971"/>
        <v>0</v>
      </c>
      <c r="L6017" s="345">
        <f ca="1" t="shared" si="972"/>
        <v>20</v>
      </c>
      <c r="M6017" s="345">
        <f ca="1" t="shared" si="973"/>
        <v>279305.36</v>
      </c>
      <c r="N6017" s="345">
        <f ca="1" t="shared" si="974"/>
        <v>0</v>
      </c>
    </row>
    <row r="6018" ht="14.25" hidden="1" spans="1:14">
      <c r="A6018" s="334">
        <f>档案!A6017</f>
        <v>0</v>
      </c>
      <c r="B6018" s="334">
        <f ca="1" t="shared" si="965"/>
        <v>1</v>
      </c>
      <c r="D6018" s="334">
        <f ca="1" t="shared" si="966"/>
        <v>31</v>
      </c>
      <c r="E6018" s="327">
        <f ca="1" t="shared" si="967"/>
        <v>822</v>
      </c>
      <c r="F6018" s="327" t="str">
        <f ca="1">VLOOKUP(D6018,档案!A:C,3,FALSE)</f>
        <v>湖北开明</v>
      </c>
      <c r="G6018" s="338" t="str">
        <f ca="1">VLOOKUP(D6018,档案!A:B,2,FALSE)</f>
        <v>中国银行鄂州分行0592794</v>
      </c>
      <c r="H6018" s="328">
        <f ca="1" t="shared" si="968"/>
        <v>45930</v>
      </c>
      <c r="I6018" s="344" t="str">
        <f ca="1" t="shared" si="969"/>
        <v>生产部黄震报销8.22青海发投碱业去盐湖钾肥厂看施工现场交通费--个人</v>
      </c>
      <c r="J6018" s="344" t="str">
        <f ca="1" t="shared" si="970"/>
        <v>项目成本</v>
      </c>
      <c r="K6018" s="345">
        <f ca="1" t="shared" si="971"/>
        <v>0</v>
      </c>
      <c r="L6018" s="345">
        <f ca="1" t="shared" si="972"/>
        <v>177.5</v>
      </c>
      <c r="M6018" s="345">
        <f ca="1" t="shared" si="973"/>
        <v>279127.86</v>
      </c>
      <c r="N6018" s="345">
        <f ca="1" t="shared" si="974"/>
        <v>0</v>
      </c>
    </row>
    <row r="6019" ht="14.25" hidden="1" spans="1:14">
      <c r="A6019" s="334">
        <f>档案!A6018</f>
        <v>0</v>
      </c>
      <c r="B6019" s="334">
        <f ca="1" t="shared" si="965"/>
        <v>1</v>
      </c>
      <c r="D6019" s="334">
        <f ca="1" t="shared" si="966"/>
        <v>31</v>
      </c>
      <c r="E6019" s="327">
        <f ca="1" t="shared" si="967"/>
        <v>823</v>
      </c>
      <c r="F6019" s="327" t="str">
        <f ca="1">VLOOKUP(D6019,档案!A:C,3,FALSE)</f>
        <v>湖北开明</v>
      </c>
      <c r="G6019" s="338" t="str">
        <f ca="1">VLOOKUP(D6019,档案!A:B,2,FALSE)</f>
        <v>中国银行鄂州分行0592794</v>
      </c>
      <c r="H6019" s="328">
        <f ca="1" t="shared" si="968"/>
        <v>45930</v>
      </c>
      <c r="I6019" s="344" t="str">
        <f ca="1" t="shared" si="969"/>
        <v>生产部黄震报销唐山中厚板材9.10-9.11上下班车费--个人</v>
      </c>
      <c r="J6019" s="344" t="str">
        <f ca="1" t="shared" si="970"/>
        <v>项目成本</v>
      </c>
      <c r="K6019" s="345">
        <f ca="1" t="shared" si="971"/>
        <v>0</v>
      </c>
      <c r="L6019" s="345">
        <f ca="1" t="shared" si="972"/>
        <v>51</v>
      </c>
      <c r="M6019" s="345">
        <f ca="1" t="shared" si="973"/>
        <v>279076.86</v>
      </c>
      <c r="N6019" s="345">
        <f ca="1" t="shared" si="974"/>
        <v>0</v>
      </c>
    </row>
    <row r="6020" ht="14.25" hidden="1" spans="1:14">
      <c r="A6020" s="334">
        <f>档案!A6019</f>
        <v>0</v>
      </c>
      <c r="B6020" s="334">
        <f ca="1" t="shared" si="965"/>
        <v>1</v>
      </c>
      <c r="D6020" s="334">
        <f ca="1" t="shared" si="966"/>
        <v>31</v>
      </c>
      <c r="E6020" s="327">
        <f ca="1" t="shared" si="967"/>
        <v>824</v>
      </c>
      <c r="F6020" s="327" t="str">
        <f ca="1">VLOOKUP(D6020,档案!A:C,3,FALSE)</f>
        <v>湖北开明</v>
      </c>
      <c r="G6020" s="338" t="str">
        <f ca="1">VLOOKUP(D6020,档案!A:B,2,FALSE)</f>
        <v>中国银行鄂州分行0592794</v>
      </c>
      <c r="H6020" s="328">
        <f ca="1" t="shared" si="968"/>
        <v>45930</v>
      </c>
      <c r="I6020" s="344" t="str">
        <f ca="1" t="shared" si="969"/>
        <v>生产部黄震报销唐山中厚板材打印费49元，物流快递费50元--个人</v>
      </c>
      <c r="J6020" s="344" t="str">
        <f ca="1" t="shared" si="970"/>
        <v>项目成本</v>
      </c>
      <c r="K6020" s="345">
        <f ca="1" t="shared" si="971"/>
        <v>0</v>
      </c>
      <c r="L6020" s="345">
        <f ca="1" t="shared" si="972"/>
        <v>99</v>
      </c>
      <c r="M6020" s="345">
        <f ca="1" t="shared" si="973"/>
        <v>278977.86</v>
      </c>
      <c r="N6020" s="345">
        <f ca="1" t="shared" si="974"/>
        <v>0</v>
      </c>
    </row>
    <row r="6021" ht="14.25" hidden="1" spans="1:14">
      <c r="A6021" s="334">
        <f>档案!A6020</f>
        <v>0</v>
      </c>
      <c r="B6021" s="334">
        <f ca="1" t="shared" si="965"/>
        <v>1</v>
      </c>
      <c r="D6021" s="334">
        <f ca="1" t="shared" si="966"/>
        <v>31</v>
      </c>
      <c r="E6021" s="327">
        <f ca="1" t="shared" si="967"/>
        <v>825</v>
      </c>
      <c r="F6021" s="327" t="str">
        <f ca="1">VLOOKUP(D6021,档案!A:C,3,FALSE)</f>
        <v>湖北开明</v>
      </c>
      <c r="G6021" s="338" t="str">
        <f ca="1">VLOOKUP(D6021,档案!A:B,2,FALSE)</f>
        <v>中国银行鄂州分行0592794</v>
      </c>
      <c r="H6021" s="328">
        <f ca="1" t="shared" si="968"/>
        <v>45930</v>
      </c>
      <c r="I6021" s="344" t="str">
        <f ca="1" t="shared" si="969"/>
        <v>生产部林维报销日照钢铁鲁L A017U维修费及年审费用--个人</v>
      </c>
      <c r="J6021" s="344" t="str">
        <f ca="1" t="shared" si="970"/>
        <v>项目成本</v>
      </c>
      <c r="K6021" s="345">
        <f ca="1" t="shared" si="971"/>
        <v>0</v>
      </c>
      <c r="L6021" s="345">
        <f ca="1" t="shared" si="972"/>
        <v>485</v>
      </c>
      <c r="M6021" s="345">
        <f ca="1" t="shared" si="973"/>
        <v>278492.86</v>
      </c>
      <c r="N6021" s="345">
        <f ca="1" t="shared" si="974"/>
        <v>0</v>
      </c>
    </row>
    <row r="6022" ht="14.25" hidden="1" spans="1:14">
      <c r="A6022" s="334">
        <f>档案!A6021</f>
        <v>0</v>
      </c>
      <c r="B6022" s="334">
        <f ca="1" t="shared" si="965"/>
        <v>1</v>
      </c>
      <c r="D6022" s="334">
        <f ca="1" t="shared" si="966"/>
        <v>31</v>
      </c>
      <c r="E6022" s="327">
        <f ca="1" t="shared" si="967"/>
        <v>826</v>
      </c>
      <c r="F6022" s="327" t="str">
        <f ca="1">VLOOKUP(D6022,档案!A:C,3,FALSE)</f>
        <v>湖北开明</v>
      </c>
      <c r="G6022" s="338" t="str">
        <f ca="1">VLOOKUP(D6022,档案!A:B,2,FALSE)</f>
        <v>中国银行鄂州分行0592794</v>
      </c>
      <c r="H6022" s="328">
        <f ca="1" t="shared" si="968"/>
        <v>45930</v>
      </c>
      <c r="I6022" s="344" t="str">
        <f ca="1" t="shared" si="969"/>
        <v>生产部林维报销日照钢铁材料采购费--个人</v>
      </c>
      <c r="J6022" s="344" t="str">
        <f ca="1" t="shared" si="970"/>
        <v>项目成本</v>
      </c>
      <c r="K6022" s="345">
        <f ca="1" t="shared" si="971"/>
        <v>0</v>
      </c>
      <c r="L6022" s="345">
        <f ca="1" t="shared" si="972"/>
        <v>531.5</v>
      </c>
      <c r="M6022" s="345">
        <f ca="1" t="shared" si="973"/>
        <v>277961.36</v>
      </c>
      <c r="N6022" s="345">
        <f ca="1" t="shared" si="974"/>
        <v>0</v>
      </c>
    </row>
    <row r="6023" ht="14.25" hidden="1" spans="1:14">
      <c r="A6023" s="334">
        <f>档案!A6022</f>
        <v>0</v>
      </c>
      <c r="B6023" s="334">
        <f ca="1" t="shared" si="965"/>
        <v>1</v>
      </c>
      <c r="D6023" s="334">
        <f ca="1" t="shared" si="966"/>
        <v>31</v>
      </c>
      <c r="E6023" s="327">
        <f ca="1" t="shared" si="967"/>
        <v>827</v>
      </c>
      <c r="F6023" s="327" t="str">
        <f ca="1">VLOOKUP(D6023,档案!A:C,3,FALSE)</f>
        <v>湖北开明</v>
      </c>
      <c r="G6023" s="338" t="str">
        <f ca="1">VLOOKUP(D6023,档案!A:B,2,FALSE)</f>
        <v>中国银行鄂州分行0592794</v>
      </c>
      <c r="H6023" s="328">
        <f ca="1" t="shared" si="968"/>
        <v>45930</v>
      </c>
      <c r="I6023" s="344" t="str">
        <f ca="1" t="shared" si="969"/>
        <v>生产部林维报销日照钢铁8月26晚宴请设备处郭宇--个人</v>
      </c>
      <c r="J6023" s="344" t="str">
        <f ca="1" t="shared" si="970"/>
        <v>项目成本</v>
      </c>
      <c r="K6023" s="345">
        <f ca="1" t="shared" si="971"/>
        <v>0</v>
      </c>
      <c r="L6023" s="345">
        <f ca="1" t="shared" si="972"/>
        <v>595.81</v>
      </c>
      <c r="M6023" s="345">
        <f ca="1" t="shared" si="973"/>
        <v>277365.55</v>
      </c>
      <c r="N6023" s="345">
        <f ca="1" t="shared" si="974"/>
        <v>0</v>
      </c>
    </row>
    <row r="6024" ht="14.25" hidden="1" spans="1:14">
      <c r="A6024" s="334">
        <f>档案!A6023</f>
        <v>0</v>
      </c>
      <c r="B6024" s="334">
        <f ca="1" t="shared" si="965"/>
        <v>1</v>
      </c>
      <c r="D6024" s="334">
        <f ca="1" t="shared" si="966"/>
        <v>31</v>
      </c>
      <c r="E6024" s="327">
        <f ca="1" t="shared" si="967"/>
        <v>828</v>
      </c>
      <c r="F6024" s="327" t="str">
        <f ca="1">VLOOKUP(D6024,档案!A:C,3,FALSE)</f>
        <v>湖北开明</v>
      </c>
      <c r="G6024" s="338" t="str">
        <f ca="1">VLOOKUP(D6024,档案!A:B,2,FALSE)</f>
        <v>中国银行鄂州分行0592794</v>
      </c>
      <c r="H6024" s="328">
        <f ca="1" t="shared" si="968"/>
        <v>45930</v>
      </c>
      <c r="I6024" s="344" t="str">
        <f ca="1" t="shared" si="969"/>
        <v>生产部袁漠广报销焊机维修用自攻钉1斤5.65元--个人</v>
      </c>
      <c r="J6024" s="344" t="str">
        <f ca="1" t="shared" si="970"/>
        <v>项目成本</v>
      </c>
      <c r="K6024" s="345">
        <f ca="1" t="shared" si="971"/>
        <v>0</v>
      </c>
      <c r="L6024" s="345">
        <f ca="1" t="shared" si="972"/>
        <v>5.65</v>
      </c>
      <c r="M6024" s="345">
        <f ca="1" t="shared" si="973"/>
        <v>277359.9</v>
      </c>
      <c r="N6024" s="345">
        <f ca="1" t="shared" si="974"/>
        <v>0</v>
      </c>
    </row>
    <row r="6025" ht="14.25" hidden="1" spans="1:14">
      <c r="A6025" s="334">
        <f>档案!A6024</f>
        <v>0</v>
      </c>
      <c r="B6025" s="334">
        <f ca="1" t="shared" si="965"/>
        <v>1</v>
      </c>
      <c r="D6025" s="334">
        <f ca="1" t="shared" si="966"/>
        <v>31</v>
      </c>
      <c r="E6025" s="327">
        <f ca="1" t="shared" si="967"/>
        <v>829</v>
      </c>
      <c r="F6025" s="327" t="str">
        <f ca="1">VLOOKUP(D6025,档案!A:C,3,FALSE)</f>
        <v>湖北开明</v>
      </c>
      <c r="G6025" s="338" t="str">
        <f ca="1">VLOOKUP(D6025,档案!A:B,2,FALSE)</f>
        <v>中国银行鄂州分行0592794</v>
      </c>
      <c r="H6025" s="328">
        <f ca="1" t="shared" si="968"/>
        <v>45930</v>
      </c>
      <c r="I6025" s="344" t="str">
        <f ca="1" t="shared" si="969"/>
        <v>手续费</v>
      </c>
      <c r="J6025" s="344" t="str">
        <f ca="1" t="shared" si="970"/>
        <v>付日常费用</v>
      </c>
      <c r="K6025" s="345">
        <f ca="1" t="shared" si="971"/>
        <v>0</v>
      </c>
      <c r="L6025" s="345">
        <f ca="1" t="shared" si="972"/>
        <v>31.5</v>
      </c>
      <c r="M6025" s="345">
        <f ca="1" t="shared" si="973"/>
        <v>277328.4</v>
      </c>
      <c r="N6025" s="345">
        <f ca="1" t="shared" si="974"/>
        <v>0</v>
      </c>
    </row>
    <row r="6026" ht="14.25" hidden="1" spans="1:14">
      <c r="A6026" s="334">
        <f>档案!A6025</f>
        <v>0</v>
      </c>
      <c r="B6026" s="334">
        <f ca="1" t="shared" si="965"/>
        <v>1</v>
      </c>
      <c r="D6026" s="334">
        <f ca="1" t="shared" si="966"/>
        <v>31</v>
      </c>
      <c r="E6026" s="327">
        <f ca="1" t="shared" si="967"/>
        <v>830</v>
      </c>
      <c r="F6026" s="327" t="str">
        <f ca="1">VLOOKUP(D6026,档案!A:C,3,FALSE)</f>
        <v>湖北开明</v>
      </c>
      <c r="G6026" s="338" t="str">
        <f ca="1">VLOOKUP(D6026,档案!A:B,2,FALSE)</f>
        <v>中国银行鄂州分行0592794</v>
      </c>
      <c r="H6026" s="328">
        <f ca="1" t="shared" si="968"/>
        <v>45939</v>
      </c>
      <c r="I6026" s="344" t="str">
        <f ca="1" t="shared" si="969"/>
        <v>综合部蒋霞用款油卡充值付中国石化销售股份有限公司湖北鄂州石油分公司--公司</v>
      </c>
      <c r="J6026" s="344" t="str">
        <f ca="1" t="shared" si="970"/>
        <v>付日常费用</v>
      </c>
      <c r="K6026" s="345">
        <f ca="1" t="shared" si="971"/>
        <v>0</v>
      </c>
      <c r="L6026" s="345">
        <f ca="1" t="shared" si="972"/>
        <v>20000</v>
      </c>
      <c r="M6026" s="345">
        <f ca="1" t="shared" si="973"/>
        <v>257328.4</v>
      </c>
      <c r="N6026" s="345">
        <f ca="1" t="shared" si="974"/>
        <v>0</v>
      </c>
    </row>
    <row r="6027" ht="14.25" hidden="1" spans="1:14">
      <c r="A6027" s="334">
        <f>档案!A6026</f>
        <v>0</v>
      </c>
      <c r="B6027" s="334">
        <f ca="1" t="shared" si="965"/>
        <v>1</v>
      </c>
      <c r="D6027" s="334">
        <f ca="1" t="shared" si="966"/>
        <v>31</v>
      </c>
      <c r="E6027" s="327">
        <f ca="1" t="shared" si="967"/>
        <v>831</v>
      </c>
      <c r="F6027" s="327" t="str">
        <f ca="1">VLOOKUP(D6027,档案!A:C,3,FALSE)</f>
        <v>湖北开明</v>
      </c>
      <c r="G6027" s="338" t="str">
        <f ca="1">VLOOKUP(D6027,档案!A:B,2,FALSE)</f>
        <v>中国银行鄂州分行0592794</v>
      </c>
      <c r="H6027" s="328">
        <f ca="1" t="shared" si="968"/>
        <v>45939</v>
      </c>
      <c r="I6027" s="344" t="str">
        <f ca="1" t="shared" si="969"/>
        <v>手续费</v>
      </c>
      <c r="J6027" s="344" t="str">
        <f ca="1" t="shared" si="970"/>
        <v>付日常费用</v>
      </c>
      <c r="K6027" s="345">
        <f ca="1" t="shared" si="971"/>
        <v>0</v>
      </c>
      <c r="L6027" s="345">
        <f ca="1" t="shared" si="972"/>
        <v>9</v>
      </c>
      <c r="M6027" s="345">
        <f ca="1" t="shared" si="973"/>
        <v>257319.4</v>
      </c>
      <c r="N6027" s="345">
        <f ca="1" t="shared" si="974"/>
        <v>0</v>
      </c>
    </row>
    <row r="6028" ht="14.25" hidden="1" spans="1:14">
      <c r="A6028" s="334">
        <f>档案!A6027</f>
        <v>0</v>
      </c>
      <c r="B6028" s="334">
        <f ca="1" t="shared" si="965"/>
        <v>1</v>
      </c>
      <c r="D6028" s="334">
        <f ca="1" t="shared" si="966"/>
        <v>31</v>
      </c>
      <c r="E6028" s="327">
        <f ca="1" t="shared" si="967"/>
        <v>832</v>
      </c>
      <c r="F6028" s="327" t="str">
        <f ca="1">VLOOKUP(D6028,档案!A:C,3,FALSE)</f>
        <v>湖北开明</v>
      </c>
      <c r="G6028" s="338" t="str">
        <f ca="1">VLOOKUP(D6028,档案!A:B,2,FALSE)</f>
        <v>中国银行鄂州分行0592794</v>
      </c>
      <c r="H6028" s="328">
        <f ca="1" t="shared" si="968"/>
        <v>45940</v>
      </c>
      <c r="I6028" s="349" t="str">
        <f ca="1" t="shared" si="969"/>
        <v>生产部郭建霞用款2025.8月工厂食堂餐费2513.7元付周稳--个人</v>
      </c>
      <c r="J6028" s="344" t="str">
        <f ca="1" t="shared" si="970"/>
        <v>项目成本</v>
      </c>
      <c r="K6028" s="345">
        <f ca="1" t="shared" si="971"/>
        <v>0</v>
      </c>
      <c r="L6028" s="345">
        <f ca="1" t="shared" si="972"/>
        <v>2513.7</v>
      </c>
      <c r="M6028" s="345">
        <f ca="1" t="shared" si="973"/>
        <v>254805.7</v>
      </c>
      <c r="N6028" s="345">
        <f ca="1" t="shared" si="974"/>
        <v>0</v>
      </c>
    </row>
    <row r="6029" ht="14.25" hidden="1" spans="1:14">
      <c r="A6029" s="334">
        <f>档案!A6028</f>
        <v>0</v>
      </c>
      <c r="B6029" s="334">
        <f ca="1" t="shared" si="965"/>
        <v>1</v>
      </c>
      <c r="D6029" s="334">
        <f ca="1" t="shared" si="966"/>
        <v>31</v>
      </c>
      <c r="E6029" s="327">
        <f ca="1" t="shared" si="967"/>
        <v>833</v>
      </c>
      <c r="F6029" s="327" t="str">
        <f ca="1">VLOOKUP(D6029,档案!A:C,3,FALSE)</f>
        <v>湖北开明</v>
      </c>
      <c r="G6029" s="338" t="str">
        <f ca="1">VLOOKUP(D6029,档案!A:B,2,FALSE)</f>
        <v>中国银行鄂州分行0592794</v>
      </c>
      <c r="H6029" s="328">
        <f ca="1" t="shared" si="968"/>
        <v>45940</v>
      </c>
      <c r="I6029" s="344" t="str">
        <f ca="1" t="shared" si="969"/>
        <v>生产部李权智用款内蒙古宜化外协人员工资（总金额13429.75元，10.10付郭庆滨6908.75元）--个人</v>
      </c>
      <c r="J6029" s="344" t="str">
        <f ca="1" t="shared" si="970"/>
        <v>项目成本</v>
      </c>
      <c r="K6029" s="345">
        <f ca="1" t="shared" si="971"/>
        <v>0</v>
      </c>
      <c r="L6029" s="345">
        <f ca="1" t="shared" si="972"/>
        <v>6908.75</v>
      </c>
      <c r="M6029" s="345">
        <f ca="1" t="shared" si="973"/>
        <v>247896.95</v>
      </c>
      <c r="N6029" s="345">
        <f ca="1" t="shared" si="974"/>
        <v>0</v>
      </c>
    </row>
    <row r="6030" ht="14.25" hidden="1" spans="1:14">
      <c r="A6030" s="334">
        <f>档案!A6029</f>
        <v>0</v>
      </c>
      <c r="B6030" s="334">
        <f ca="1" t="shared" si="965"/>
        <v>1</v>
      </c>
      <c r="D6030" s="334">
        <f ca="1" t="shared" si="966"/>
        <v>31</v>
      </c>
      <c r="E6030" s="327">
        <f ca="1" t="shared" si="967"/>
        <v>834</v>
      </c>
      <c r="F6030" s="327" t="str">
        <f ca="1">VLOOKUP(D6030,档案!A:C,3,FALSE)</f>
        <v>湖北开明</v>
      </c>
      <c r="G6030" s="338" t="str">
        <f ca="1">VLOOKUP(D6030,档案!A:B,2,FALSE)</f>
        <v>中国银行鄂州分行0592794</v>
      </c>
      <c r="H6030" s="328">
        <f ca="1" t="shared" si="968"/>
        <v>45940</v>
      </c>
      <c r="I6030" s="344" t="str">
        <f ca="1" t="shared" si="969"/>
        <v>生产部闵洋报销新疆宜化房租3200元，生活费1000元，押金2000元--个人</v>
      </c>
      <c r="J6030" s="344" t="str">
        <f ca="1" t="shared" si="970"/>
        <v>项目成本</v>
      </c>
      <c r="K6030" s="345">
        <f ca="1" t="shared" si="971"/>
        <v>0</v>
      </c>
      <c r="L6030" s="345">
        <f ca="1" t="shared" si="972"/>
        <v>6200</v>
      </c>
      <c r="M6030" s="345">
        <f ca="1" t="shared" si="973"/>
        <v>241696.95</v>
      </c>
      <c r="N6030" s="345">
        <f ca="1" t="shared" si="974"/>
        <v>0</v>
      </c>
    </row>
    <row r="6031" ht="14.25" hidden="1" spans="1:14">
      <c r="A6031" s="334">
        <f>档案!A6030</f>
        <v>0</v>
      </c>
      <c r="B6031" s="334">
        <f ca="1" t="shared" si="965"/>
        <v>1</v>
      </c>
      <c r="D6031" s="334">
        <f ca="1" t="shared" si="966"/>
        <v>31</v>
      </c>
      <c r="E6031" s="327">
        <f ca="1" t="shared" si="967"/>
        <v>835</v>
      </c>
      <c r="F6031" s="327" t="str">
        <f ca="1">VLOOKUP(D6031,档案!A:C,3,FALSE)</f>
        <v>湖北开明</v>
      </c>
      <c r="G6031" s="338" t="str">
        <f ca="1">VLOOKUP(D6031,档案!A:B,2,FALSE)</f>
        <v>中国银行鄂州分行0592794</v>
      </c>
      <c r="H6031" s="328">
        <f ca="1" t="shared" si="968"/>
        <v>45940</v>
      </c>
      <c r="I6031" s="344" t="str">
        <f ca="1" t="shared" si="969"/>
        <v>生产部闵洋报销9.20内蒙古宜化出差交通费--个人</v>
      </c>
      <c r="J6031" s="344" t="str">
        <f ca="1" t="shared" si="970"/>
        <v>项目成本</v>
      </c>
      <c r="K6031" s="345">
        <f ca="1" t="shared" si="971"/>
        <v>0</v>
      </c>
      <c r="L6031" s="345">
        <f ca="1" t="shared" si="972"/>
        <v>709.8</v>
      </c>
      <c r="M6031" s="345">
        <f ca="1" t="shared" si="973"/>
        <v>240987.15</v>
      </c>
      <c r="N6031" s="345">
        <f ca="1" t="shared" si="974"/>
        <v>0</v>
      </c>
    </row>
    <row r="6032" ht="14.25" hidden="1" spans="1:14">
      <c r="A6032" s="334">
        <f>档案!A6031</f>
        <v>0</v>
      </c>
      <c r="B6032" s="334">
        <f ca="1" t="shared" si="965"/>
        <v>1</v>
      </c>
      <c r="D6032" s="334">
        <f ca="1" t="shared" si="966"/>
        <v>31</v>
      </c>
      <c r="E6032" s="327">
        <f ca="1" t="shared" si="967"/>
        <v>836</v>
      </c>
      <c r="F6032" s="327" t="str">
        <f ca="1">VLOOKUP(D6032,档案!A:C,3,FALSE)</f>
        <v>湖北开明</v>
      </c>
      <c r="G6032" s="338" t="str">
        <f ca="1">VLOOKUP(D6032,档案!A:B,2,FALSE)</f>
        <v>中国银行鄂州分行0592794</v>
      </c>
      <c r="H6032" s="328">
        <f ca="1" t="shared" si="968"/>
        <v>45940</v>
      </c>
      <c r="I6032" s="344" t="str">
        <f ca="1" t="shared" si="969"/>
        <v>生产部闵洋报销10月5日出差新疆宜化交通费--个人</v>
      </c>
      <c r="J6032" s="344" t="str">
        <f ca="1" t="shared" si="970"/>
        <v>项目成本</v>
      </c>
      <c r="K6032" s="345">
        <f ca="1" t="shared" si="971"/>
        <v>0</v>
      </c>
      <c r="L6032" s="345">
        <f ca="1" t="shared" si="972"/>
        <v>848.5</v>
      </c>
      <c r="M6032" s="345">
        <f ca="1" t="shared" si="973"/>
        <v>240138.65</v>
      </c>
      <c r="N6032" s="345">
        <f ca="1" t="shared" si="974"/>
        <v>0</v>
      </c>
    </row>
    <row r="6033" ht="14.25" hidden="1" spans="1:14">
      <c r="A6033" s="334">
        <f>档案!A6032</f>
        <v>0</v>
      </c>
      <c r="B6033" s="334">
        <f ca="1" t="shared" si="965"/>
        <v>1</v>
      </c>
      <c r="D6033" s="334">
        <f ca="1" t="shared" si="966"/>
        <v>31</v>
      </c>
      <c r="E6033" s="327">
        <f ca="1" t="shared" si="967"/>
        <v>837</v>
      </c>
      <c r="F6033" s="327" t="str">
        <f ca="1">VLOOKUP(D6033,档案!A:C,3,FALSE)</f>
        <v>湖北开明</v>
      </c>
      <c r="G6033" s="338" t="str">
        <f ca="1">VLOOKUP(D6033,档案!A:B,2,FALSE)</f>
        <v>中国银行鄂州分行0592794</v>
      </c>
      <c r="H6033" s="328">
        <f ca="1" t="shared" si="968"/>
        <v>45940</v>
      </c>
      <c r="I6033" s="344" t="str">
        <f ca="1" t="shared" si="969"/>
        <v>生产部闵洋报销新疆宜化租车4000元押金，5800元一个月租金--个人</v>
      </c>
      <c r="J6033" s="344" t="str">
        <f ca="1" t="shared" si="970"/>
        <v>项目成本</v>
      </c>
      <c r="K6033" s="345">
        <f ca="1" t="shared" si="971"/>
        <v>0</v>
      </c>
      <c r="L6033" s="345">
        <f ca="1" t="shared" si="972"/>
        <v>9800</v>
      </c>
      <c r="M6033" s="345">
        <f ca="1" t="shared" si="973"/>
        <v>230338.65</v>
      </c>
      <c r="N6033" s="345">
        <f ca="1" t="shared" si="974"/>
        <v>0</v>
      </c>
    </row>
    <row r="6034" ht="14.25" hidden="1" spans="1:14">
      <c r="A6034" s="334">
        <f>档案!A6033</f>
        <v>0</v>
      </c>
      <c r="B6034" s="334">
        <f ca="1" t="shared" si="965"/>
        <v>1</v>
      </c>
      <c r="D6034" s="334">
        <f ca="1" t="shared" si="966"/>
        <v>31</v>
      </c>
      <c r="E6034" s="327">
        <f ca="1" t="shared" si="967"/>
        <v>838</v>
      </c>
      <c r="F6034" s="327" t="str">
        <f ca="1">VLOOKUP(D6034,档案!A:C,3,FALSE)</f>
        <v>湖北开明</v>
      </c>
      <c r="G6034" s="338" t="str">
        <f ca="1">VLOOKUP(D6034,档案!A:B,2,FALSE)</f>
        <v>中国银行鄂州分行0592794</v>
      </c>
      <c r="H6034" s="328">
        <f ca="1" t="shared" si="968"/>
        <v>45940</v>
      </c>
      <c r="I6034" s="344" t="str">
        <f ca="1" t="shared" si="969"/>
        <v>生产部周稳报销10月5日从鄂州出差至新疆宜化交通费--个人</v>
      </c>
      <c r="J6034" s="344" t="str">
        <f ca="1" t="shared" si="970"/>
        <v>项目成本</v>
      </c>
      <c r="K6034" s="345">
        <f ca="1" t="shared" si="971"/>
        <v>0</v>
      </c>
      <c r="L6034" s="345">
        <f ca="1" t="shared" si="972"/>
        <v>608.5</v>
      </c>
      <c r="M6034" s="345">
        <f ca="1" t="shared" si="973"/>
        <v>229730.15</v>
      </c>
      <c r="N6034" s="345">
        <f ca="1" t="shared" si="974"/>
        <v>0</v>
      </c>
    </row>
    <row r="6035" ht="14.25" hidden="1" spans="1:14">
      <c r="A6035" s="334">
        <f>档案!A6034</f>
        <v>0</v>
      </c>
      <c r="B6035" s="334">
        <f ca="1" t="shared" si="965"/>
        <v>1</v>
      </c>
      <c r="D6035" s="334">
        <f ca="1" t="shared" si="966"/>
        <v>31</v>
      </c>
      <c r="E6035" s="327">
        <f ca="1" t="shared" si="967"/>
        <v>839</v>
      </c>
      <c r="F6035" s="327" t="str">
        <f ca="1">VLOOKUP(D6035,档案!A:C,3,FALSE)</f>
        <v>湖北开明</v>
      </c>
      <c r="G6035" s="338" t="str">
        <f ca="1">VLOOKUP(D6035,档案!A:B,2,FALSE)</f>
        <v>中国银行鄂州分行0592794</v>
      </c>
      <c r="H6035" s="328">
        <f ca="1" t="shared" si="968"/>
        <v>45940</v>
      </c>
      <c r="I6035" s="344" t="str">
        <f ca="1" t="shared" si="969"/>
        <v>生产部周稳报销9.19-9.25新疆宜化交通费--个人</v>
      </c>
      <c r="J6035" s="344" t="str">
        <f ca="1" t="shared" si="970"/>
        <v>项目成本</v>
      </c>
      <c r="K6035" s="345">
        <f ca="1" t="shared" si="971"/>
        <v>0</v>
      </c>
      <c r="L6035" s="345">
        <f ca="1" t="shared" si="972"/>
        <v>825</v>
      </c>
      <c r="M6035" s="345">
        <f ca="1" t="shared" si="973"/>
        <v>228905.15</v>
      </c>
      <c r="N6035" s="345">
        <f ca="1" t="shared" si="974"/>
        <v>0</v>
      </c>
    </row>
    <row r="6036" ht="14.25" hidden="1" spans="1:14">
      <c r="A6036" s="334">
        <f>档案!A6035</f>
        <v>0</v>
      </c>
      <c r="B6036" s="334">
        <f ca="1" t="shared" si="965"/>
        <v>1</v>
      </c>
      <c r="D6036" s="334">
        <f ca="1" t="shared" si="966"/>
        <v>31</v>
      </c>
      <c r="E6036" s="327">
        <f ca="1" t="shared" si="967"/>
        <v>840</v>
      </c>
      <c r="F6036" s="327" t="str">
        <f ca="1">VLOOKUP(D6036,档案!A:C,3,FALSE)</f>
        <v>湖北开明</v>
      </c>
      <c r="G6036" s="338" t="str">
        <f ca="1">VLOOKUP(D6036,档案!A:B,2,FALSE)</f>
        <v>中国银行鄂州分行0592794</v>
      </c>
      <c r="H6036" s="328">
        <f ca="1" t="shared" si="968"/>
        <v>45940</v>
      </c>
      <c r="I6036" s="344" t="str">
        <f ca="1" t="shared" si="969"/>
        <v>生产部周稳报销新疆宜化9.19-9.23出差期间住宿费--个人</v>
      </c>
      <c r="J6036" s="344" t="str">
        <f ca="1" t="shared" si="970"/>
        <v>项目成本</v>
      </c>
      <c r="K6036" s="345">
        <f ca="1" t="shared" si="971"/>
        <v>0</v>
      </c>
      <c r="L6036" s="345">
        <f ca="1" t="shared" si="972"/>
        <v>1972</v>
      </c>
      <c r="M6036" s="345">
        <f ca="1" t="shared" si="973"/>
        <v>226933.15</v>
      </c>
      <c r="N6036" s="345">
        <f ca="1" t="shared" si="974"/>
        <v>0</v>
      </c>
    </row>
    <row r="6037" ht="14.25" hidden="1" spans="1:14">
      <c r="A6037" s="334">
        <f>档案!A6036</f>
        <v>0</v>
      </c>
      <c r="B6037" s="334">
        <f ca="1" t="shared" si="965"/>
        <v>1</v>
      </c>
      <c r="D6037" s="334">
        <f ca="1" t="shared" si="966"/>
        <v>31</v>
      </c>
      <c r="E6037" s="327">
        <f ca="1" t="shared" si="967"/>
        <v>841</v>
      </c>
      <c r="F6037" s="327" t="str">
        <f ca="1">VLOOKUP(D6037,档案!A:C,3,FALSE)</f>
        <v>湖北开明</v>
      </c>
      <c r="G6037" s="338" t="str">
        <f ca="1">VLOOKUP(D6037,档案!A:B,2,FALSE)</f>
        <v>中国银行鄂州分行0592794</v>
      </c>
      <c r="H6037" s="328">
        <f ca="1" t="shared" si="968"/>
        <v>45940</v>
      </c>
      <c r="I6037" s="344" t="str">
        <f ca="1" t="shared" si="969"/>
        <v>手续费</v>
      </c>
      <c r="J6037" s="344" t="str">
        <f ca="1" t="shared" si="970"/>
        <v>付日常费用</v>
      </c>
      <c r="K6037" s="345">
        <f ca="1" t="shared" si="971"/>
        <v>0</v>
      </c>
      <c r="L6037" s="345">
        <f ca="1" t="shared" si="972"/>
        <v>17.1</v>
      </c>
      <c r="M6037" s="345">
        <f ca="1" t="shared" si="973"/>
        <v>226916.05</v>
      </c>
      <c r="N6037" s="345">
        <f ca="1" t="shared" si="974"/>
        <v>0</v>
      </c>
    </row>
    <row r="6038" ht="14.25" hidden="1" spans="1:14">
      <c r="A6038" s="334">
        <f>档案!A6037</f>
        <v>0</v>
      </c>
      <c r="B6038" s="334">
        <f ca="1" t="shared" si="965"/>
        <v>1</v>
      </c>
      <c r="D6038" s="334">
        <f ca="1" t="shared" si="966"/>
        <v>31</v>
      </c>
      <c r="E6038" s="327">
        <f ca="1" t="shared" si="967"/>
        <v>842</v>
      </c>
      <c r="F6038" s="327" t="str">
        <f ca="1">VLOOKUP(D6038,档案!A:C,3,FALSE)</f>
        <v>湖北开明</v>
      </c>
      <c r="G6038" s="338" t="str">
        <f ca="1">VLOOKUP(D6038,档案!A:B,2,FALSE)</f>
        <v>中国银行鄂州分行0592794</v>
      </c>
      <c r="H6038" s="328">
        <f ca="1" t="shared" si="968"/>
        <v>45941</v>
      </c>
      <c r="I6038" s="344" t="str">
        <f ca="1" t="shared" si="969"/>
        <v>综合部蒋霞用款湖北开明专利年费705元付湖北省知识产权保护中心(湖北专利代办处)--公司</v>
      </c>
      <c r="J6038" s="344" t="str">
        <f ca="1" t="shared" si="970"/>
        <v>付日常费用</v>
      </c>
      <c r="K6038" s="345">
        <f ca="1" t="shared" si="971"/>
        <v>0</v>
      </c>
      <c r="L6038" s="345">
        <f ca="1" t="shared" si="972"/>
        <v>705</v>
      </c>
      <c r="M6038" s="345">
        <f ca="1" t="shared" si="973"/>
        <v>226211.05</v>
      </c>
      <c r="N6038" s="345">
        <f ca="1" t="shared" si="974"/>
        <v>0</v>
      </c>
    </row>
    <row r="6039" ht="14.25" hidden="1" spans="1:14">
      <c r="A6039" s="334">
        <f>档案!A6038</f>
        <v>0</v>
      </c>
      <c r="B6039" s="334">
        <f ca="1" t="shared" si="965"/>
        <v>1</v>
      </c>
      <c r="D6039" s="334">
        <f ca="1" t="shared" si="966"/>
        <v>31</v>
      </c>
      <c r="E6039" s="327">
        <f ca="1" t="shared" si="967"/>
        <v>843</v>
      </c>
      <c r="F6039" s="327" t="str">
        <f ca="1">VLOOKUP(D6039,档案!A:C,3,FALSE)</f>
        <v>湖北开明</v>
      </c>
      <c r="G6039" s="338" t="str">
        <f ca="1">VLOOKUP(D6039,档案!A:B,2,FALSE)</f>
        <v>中国银行鄂州分行0592794</v>
      </c>
      <c r="H6039" s="328">
        <f ca="1" t="shared" si="968"/>
        <v>45941</v>
      </c>
      <c r="I6039" s="344" t="str">
        <f ca="1" t="shared" si="969"/>
        <v>综合部蒋霞用款湖北开明1个商标委托代理费付武汉红宝石知识产权服务集团有限公司--公司</v>
      </c>
      <c r="J6039" s="344" t="str">
        <f ca="1" t="shared" si="970"/>
        <v>付日常费用</v>
      </c>
      <c r="K6039" s="345">
        <f ca="1" t="shared" si="971"/>
        <v>0</v>
      </c>
      <c r="L6039" s="345">
        <f ca="1" t="shared" si="972"/>
        <v>600</v>
      </c>
      <c r="M6039" s="345">
        <f ca="1" t="shared" si="973"/>
        <v>225611.05</v>
      </c>
      <c r="N6039" s="345">
        <f ca="1" t="shared" si="974"/>
        <v>0</v>
      </c>
    </row>
    <row r="6040" ht="14.25" hidden="1" spans="1:14">
      <c r="A6040" s="334">
        <f>档案!A6039</f>
        <v>0</v>
      </c>
      <c r="B6040" s="334">
        <f ca="1" t="shared" si="965"/>
        <v>1</v>
      </c>
      <c r="D6040" s="334">
        <f ca="1" t="shared" si="966"/>
        <v>31</v>
      </c>
      <c r="E6040" s="327">
        <f ca="1" t="shared" si="967"/>
        <v>844</v>
      </c>
      <c r="F6040" s="327" t="str">
        <f ca="1">VLOOKUP(D6040,档案!A:C,3,FALSE)</f>
        <v>湖北开明</v>
      </c>
      <c r="G6040" s="338" t="str">
        <f ca="1">VLOOKUP(D6040,档案!A:B,2,FALSE)</f>
        <v>中国银行鄂州分行0592794</v>
      </c>
      <c r="H6040" s="328">
        <f ca="1" t="shared" si="968"/>
        <v>45941</v>
      </c>
      <c r="I6040" s="344" t="str">
        <f ca="1" t="shared" si="969"/>
        <v>生产部石小伟报销9.15-9.30芜湖新兴铸管往返交通费--个人</v>
      </c>
      <c r="J6040" s="344" t="str">
        <f ca="1" t="shared" si="970"/>
        <v>项目成本</v>
      </c>
      <c r="K6040" s="345">
        <f ca="1" t="shared" si="971"/>
        <v>0</v>
      </c>
      <c r="L6040" s="345">
        <f ca="1" t="shared" si="972"/>
        <v>221.5</v>
      </c>
      <c r="M6040" s="345">
        <f ca="1" t="shared" si="973"/>
        <v>225389.55</v>
      </c>
      <c r="N6040" s="345">
        <f ca="1" t="shared" si="974"/>
        <v>0</v>
      </c>
    </row>
    <row r="6041" ht="14.25" hidden="1" spans="1:14">
      <c r="A6041" s="334">
        <f>档案!A6040</f>
        <v>0</v>
      </c>
      <c r="B6041" s="334">
        <f ca="1" t="shared" si="965"/>
        <v>1</v>
      </c>
      <c r="D6041" s="334">
        <f ca="1" t="shared" si="966"/>
        <v>31</v>
      </c>
      <c r="E6041" s="327">
        <f ca="1" t="shared" si="967"/>
        <v>845</v>
      </c>
      <c r="F6041" s="327" t="str">
        <f ca="1">VLOOKUP(D6041,档案!A:C,3,FALSE)</f>
        <v>湖北开明</v>
      </c>
      <c r="G6041" s="338" t="str">
        <f ca="1">VLOOKUP(D6041,档案!A:B,2,FALSE)</f>
        <v>中国银行鄂州分行0592794</v>
      </c>
      <c r="H6041" s="328">
        <f ca="1" t="shared" si="968"/>
        <v>45941</v>
      </c>
      <c r="I6041" s="344" t="str">
        <f ca="1" t="shared" si="969"/>
        <v>生产部毛昌兵报销9.24-9.25唐山中厚板材交通费--个人</v>
      </c>
      <c r="J6041" s="344" t="str">
        <f ca="1" t="shared" si="970"/>
        <v>项目成本</v>
      </c>
      <c r="K6041" s="345">
        <f ca="1" t="shared" si="971"/>
        <v>0</v>
      </c>
      <c r="L6041" s="345">
        <f ca="1" t="shared" si="972"/>
        <v>607.5</v>
      </c>
      <c r="M6041" s="345">
        <f ca="1" t="shared" si="973"/>
        <v>224782.05</v>
      </c>
      <c r="N6041" s="345">
        <f ca="1" t="shared" si="974"/>
        <v>0</v>
      </c>
    </row>
    <row r="6042" ht="14.25" hidden="1" spans="1:14">
      <c r="A6042" s="334">
        <f>档案!A6041</f>
        <v>0</v>
      </c>
      <c r="B6042" s="334">
        <f ca="1" t="shared" si="965"/>
        <v>1</v>
      </c>
      <c r="D6042" s="334">
        <f ca="1" t="shared" si="966"/>
        <v>31</v>
      </c>
      <c r="E6042" s="327">
        <f ca="1" t="shared" si="967"/>
        <v>846</v>
      </c>
      <c r="F6042" s="327" t="str">
        <f ca="1">VLOOKUP(D6042,档案!A:C,3,FALSE)</f>
        <v>湖北开明</v>
      </c>
      <c r="G6042" s="338" t="str">
        <f ca="1">VLOOKUP(D6042,档案!A:B,2,FALSE)</f>
        <v>中国银行鄂州分行0592794</v>
      </c>
      <c r="H6042" s="328">
        <f ca="1" t="shared" si="968"/>
        <v>45941</v>
      </c>
      <c r="I6042" s="344" t="str">
        <f ca="1" t="shared" si="969"/>
        <v>生产部毛昌兵报销9.19-9.20内蒙古宜化交通费--个人</v>
      </c>
      <c r="J6042" s="344" t="str">
        <f ca="1" t="shared" si="970"/>
        <v>项目成本</v>
      </c>
      <c r="K6042" s="345">
        <f ca="1" t="shared" si="971"/>
        <v>0</v>
      </c>
      <c r="L6042" s="345">
        <f ca="1" t="shared" si="972"/>
        <v>205</v>
      </c>
      <c r="M6042" s="345">
        <f ca="1" t="shared" si="973"/>
        <v>224577.05</v>
      </c>
      <c r="N6042" s="345">
        <f ca="1" t="shared" si="974"/>
        <v>0</v>
      </c>
    </row>
    <row r="6043" ht="14.25" hidden="1" spans="1:14">
      <c r="A6043" s="334">
        <f>档案!A6042</f>
        <v>0</v>
      </c>
      <c r="B6043" s="334">
        <f ca="1" t="shared" si="965"/>
        <v>1</v>
      </c>
      <c r="D6043" s="334">
        <f ca="1" t="shared" si="966"/>
        <v>31</v>
      </c>
      <c r="E6043" s="327">
        <f ca="1" t="shared" si="967"/>
        <v>847</v>
      </c>
      <c r="F6043" s="327" t="str">
        <f ca="1">VLOOKUP(D6043,档案!A:C,3,FALSE)</f>
        <v>湖北开明</v>
      </c>
      <c r="G6043" s="338" t="str">
        <f ca="1">VLOOKUP(D6043,档案!A:B,2,FALSE)</f>
        <v>中国银行鄂州分行0592794</v>
      </c>
      <c r="H6043" s="328">
        <f ca="1" t="shared" si="968"/>
        <v>45941</v>
      </c>
      <c r="I6043" s="344" t="str">
        <f ca="1" t="shared" si="969"/>
        <v>生产部程时勇报销9.24-9.25新洋丰交通费--个人</v>
      </c>
      <c r="J6043" s="344" t="str">
        <f ca="1" t="shared" si="970"/>
        <v>项目成本</v>
      </c>
      <c r="K6043" s="345">
        <f ca="1" t="shared" si="971"/>
        <v>0</v>
      </c>
      <c r="L6043" s="345">
        <f ca="1" t="shared" si="972"/>
        <v>443.5</v>
      </c>
      <c r="M6043" s="345">
        <f ca="1" t="shared" si="973"/>
        <v>224133.55</v>
      </c>
      <c r="N6043" s="345">
        <f ca="1" t="shared" si="974"/>
        <v>0</v>
      </c>
    </row>
    <row r="6044" ht="14.25" hidden="1" spans="1:14">
      <c r="A6044" s="334">
        <f>档案!A6043</f>
        <v>0</v>
      </c>
      <c r="B6044" s="334">
        <f ca="1" t="shared" ref="B6044:B6064" si="975">COUNTA(INDIRECT("'"&amp;A6044&amp;"'!a:a"))</f>
        <v>1</v>
      </c>
      <c r="D6044" s="334">
        <f ca="1" t="shared" ref="D6044:D6064" si="976">IF(E6043&gt;=VLOOKUP(D6043,A:B,2,FALSE),D6043+1,D6043)</f>
        <v>31</v>
      </c>
      <c r="E6044" s="327">
        <f ca="1" t="shared" ref="E6044:E6064" si="977">IF(E6043&gt;=VLOOKUP(D6043,A:B,2,FALSE),3,E6043+1)</f>
        <v>848</v>
      </c>
      <c r="F6044" s="327" t="str">
        <f ca="1">VLOOKUP(D6044,档案!A:C,3,FALSE)</f>
        <v>湖北开明</v>
      </c>
      <c r="G6044" s="338" t="str">
        <f ca="1">VLOOKUP(D6044,档案!A:B,2,FALSE)</f>
        <v>中国银行鄂州分行0592794</v>
      </c>
      <c r="H6044" s="328">
        <f ca="1" t="shared" ref="H6044:H6064" si="978">INDEX(INDIRECT("'"&amp;$D6044&amp;"'!A:g"),$E6044,COLUMN()-7)</f>
        <v>45941</v>
      </c>
      <c r="I6044" s="344" t="str">
        <f ca="1" t="shared" ref="I6044:I6064" si="979">INDEX(INDIRECT("'"&amp;$D6044&amp;"'!A:g"),$E6044,COLUMN()-7)</f>
        <v>生产部程时勇报销9.19-9.20内蒙古宜化交通费--个人</v>
      </c>
      <c r="J6044" s="344" t="str">
        <f ca="1" t="shared" ref="J6044:J6064" si="980">INDEX(INDIRECT("'"&amp;$D6044&amp;"'!A:g"),$E6044,COLUMN()-7)</f>
        <v>项目成本</v>
      </c>
      <c r="K6044" s="345">
        <f ca="1" t="shared" ref="K6044:K6064" si="981">INDEX(INDIRECT("'"&amp;$D6044&amp;"'!A:g"),$E6044,COLUMN()-7)</f>
        <v>0</v>
      </c>
      <c r="L6044" s="345">
        <f ca="1" t="shared" ref="L6044:L6064" si="982">INDEX(INDIRECT("'"&amp;$D6044&amp;"'!A:g"),$E6044,COLUMN()-7)</f>
        <v>254.1</v>
      </c>
      <c r="M6044" s="345">
        <f ca="1" t="shared" ref="M6044:M6064" si="983">INDEX(INDIRECT("'"&amp;$D6044&amp;"'!A:g"),$E6044,COLUMN()-7)</f>
        <v>223879.45</v>
      </c>
      <c r="N6044" s="345">
        <f ca="1" t="shared" ref="N6044:N6064" si="984">INDEX(INDIRECT("'"&amp;$D6044&amp;"'!A:g"),$E6044,COLUMN()-7)</f>
        <v>0</v>
      </c>
    </row>
    <row r="6045" ht="14.25" hidden="1" spans="1:14">
      <c r="A6045" s="334">
        <f>档案!A6044</f>
        <v>0</v>
      </c>
      <c r="B6045" s="334">
        <f ca="1" t="shared" si="975"/>
        <v>1</v>
      </c>
      <c r="D6045" s="334">
        <f ca="1" t="shared" si="976"/>
        <v>31</v>
      </c>
      <c r="E6045" s="327">
        <f ca="1" t="shared" si="977"/>
        <v>849</v>
      </c>
      <c r="F6045" s="327" t="str">
        <f ca="1">VLOOKUP(D6045,档案!A:C,3,FALSE)</f>
        <v>湖北开明</v>
      </c>
      <c r="G6045" s="338" t="str">
        <f ca="1">VLOOKUP(D6045,档案!A:B,2,FALSE)</f>
        <v>中国银行鄂州分行0592794</v>
      </c>
      <c r="H6045" s="328">
        <f ca="1" t="shared" si="978"/>
        <v>45941</v>
      </c>
      <c r="I6045" s="344" t="str">
        <f ca="1" t="shared" si="979"/>
        <v>生产部程时勇报销9.11-9.12大同云中水泥交通费--个人</v>
      </c>
      <c r="J6045" s="344" t="str">
        <f ca="1" t="shared" si="980"/>
        <v>项目成本</v>
      </c>
      <c r="K6045" s="345">
        <f ca="1" t="shared" si="981"/>
        <v>0</v>
      </c>
      <c r="L6045" s="345">
        <f ca="1" t="shared" si="982"/>
        <v>372</v>
      </c>
      <c r="M6045" s="345">
        <f ca="1" t="shared" si="983"/>
        <v>223507.45</v>
      </c>
      <c r="N6045" s="345">
        <f ca="1" t="shared" si="984"/>
        <v>0</v>
      </c>
    </row>
    <row r="6046" ht="14.25" hidden="1" spans="1:14">
      <c r="A6046" s="334">
        <f>档案!A6045</f>
        <v>0</v>
      </c>
      <c r="B6046" s="334">
        <f ca="1" t="shared" si="975"/>
        <v>1</v>
      </c>
      <c r="D6046" s="334">
        <f ca="1" t="shared" si="976"/>
        <v>31</v>
      </c>
      <c r="E6046" s="327">
        <f ca="1" t="shared" si="977"/>
        <v>850</v>
      </c>
      <c r="F6046" s="327" t="str">
        <f ca="1">VLOOKUP(D6046,档案!A:C,3,FALSE)</f>
        <v>湖北开明</v>
      </c>
      <c r="G6046" s="338" t="str">
        <f ca="1">VLOOKUP(D6046,档案!A:B,2,FALSE)</f>
        <v>中国银行鄂州分行0592794</v>
      </c>
      <c r="H6046" s="328">
        <f ca="1" t="shared" si="978"/>
        <v>45941</v>
      </c>
      <c r="I6046" s="344" t="str">
        <f ca="1" t="shared" si="979"/>
        <v>生产部程时勇报销9.8-9.10辽宁银盛交通费--个人</v>
      </c>
      <c r="J6046" s="344" t="str">
        <f ca="1" t="shared" si="980"/>
        <v>项目成本</v>
      </c>
      <c r="K6046" s="345">
        <f ca="1" t="shared" si="981"/>
        <v>0</v>
      </c>
      <c r="L6046" s="345">
        <f ca="1" t="shared" si="982"/>
        <v>131</v>
      </c>
      <c r="M6046" s="345">
        <f ca="1" t="shared" si="983"/>
        <v>223376.45</v>
      </c>
      <c r="N6046" s="345">
        <f ca="1" t="shared" si="984"/>
        <v>0</v>
      </c>
    </row>
    <row r="6047" ht="14.25" hidden="1" spans="1:14">
      <c r="A6047" s="334">
        <f>档案!A6046</f>
        <v>0</v>
      </c>
      <c r="B6047" s="334">
        <f ca="1" t="shared" si="975"/>
        <v>1</v>
      </c>
      <c r="D6047" s="334">
        <f ca="1" t="shared" si="976"/>
        <v>31</v>
      </c>
      <c r="E6047" s="327">
        <f ca="1" t="shared" si="977"/>
        <v>851</v>
      </c>
      <c r="F6047" s="327" t="str">
        <f ca="1">VLOOKUP(D6047,档案!A:C,3,FALSE)</f>
        <v>湖北开明</v>
      </c>
      <c r="G6047" s="338" t="str">
        <f ca="1">VLOOKUP(D6047,档案!A:B,2,FALSE)</f>
        <v>中国银行鄂州分行0592794</v>
      </c>
      <c r="H6047" s="328">
        <f ca="1" t="shared" si="978"/>
        <v>45941</v>
      </c>
      <c r="I6047" s="344" t="str">
        <f ca="1" t="shared" si="979"/>
        <v>生产部房延云报销9.24-9.25唐山中厚板材交通费--个人</v>
      </c>
      <c r="J6047" s="344" t="str">
        <f ca="1" t="shared" si="980"/>
        <v>项目成本</v>
      </c>
      <c r="K6047" s="345">
        <f ca="1" t="shared" si="981"/>
        <v>0</v>
      </c>
      <c r="L6047" s="345">
        <f ca="1" t="shared" si="982"/>
        <v>668.5</v>
      </c>
      <c r="M6047" s="345">
        <f ca="1" t="shared" si="983"/>
        <v>222707.95</v>
      </c>
      <c r="N6047" s="345">
        <f ca="1" t="shared" si="984"/>
        <v>0</v>
      </c>
    </row>
    <row r="6048" ht="14.25" hidden="1" spans="1:14">
      <c r="A6048" s="334">
        <f>档案!A6047</f>
        <v>0</v>
      </c>
      <c r="B6048" s="334">
        <f ca="1" t="shared" si="975"/>
        <v>1</v>
      </c>
      <c r="D6048" s="334">
        <f ca="1" t="shared" si="976"/>
        <v>31</v>
      </c>
      <c r="E6048" s="327">
        <f ca="1" t="shared" si="977"/>
        <v>852</v>
      </c>
      <c r="F6048" s="327" t="str">
        <f ca="1">VLOOKUP(D6048,档案!A:C,3,FALSE)</f>
        <v>湖北开明</v>
      </c>
      <c r="G6048" s="338" t="str">
        <f ca="1">VLOOKUP(D6048,档案!A:B,2,FALSE)</f>
        <v>中国银行鄂州分行0592794</v>
      </c>
      <c r="H6048" s="328">
        <f ca="1" t="shared" si="978"/>
        <v>45941</v>
      </c>
      <c r="I6048" s="344" t="str">
        <f ca="1" t="shared" si="979"/>
        <v>生产部李权智报销9.27新洋丰采购碳棒3盒--个人</v>
      </c>
      <c r="J6048" s="344" t="str">
        <f ca="1" t="shared" si="980"/>
        <v>项目成本</v>
      </c>
      <c r="K6048" s="345">
        <f ca="1" t="shared" si="981"/>
        <v>0</v>
      </c>
      <c r="L6048" s="345">
        <f ca="1" t="shared" si="982"/>
        <v>170</v>
      </c>
      <c r="M6048" s="345">
        <f ca="1" t="shared" si="983"/>
        <v>222537.95</v>
      </c>
      <c r="N6048" s="345">
        <f ca="1" t="shared" si="984"/>
        <v>0</v>
      </c>
    </row>
    <row r="6049" ht="14.25" hidden="1" spans="1:14">
      <c r="A6049" s="334">
        <f>档案!A6048</f>
        <v>0</v>
      </c>
      <c r="B6049" s="334">
        <f ca="1" t="shared" si="975"/>
        <v>1</v>
      </c>
      <c r="D6049" s="334">
        <f ca="1" t="shared" si="976"/>
        <v>31</v>
      </c>
      <c r="E6049" s="327">
        <f ca="1" t="shared" si="977"/>
        <v>853</v>
      </c>
      <c r="F6049" s="327" t="str">
        <f ca="1">VLOOKUP(D6049,档案!A:C,3,FALSE)</f>
        <v>湖北开明</v>
      </c>
      <c r="G6049" s="338" t="str">
        <f ca="1">VLOOKUP(D6049,档案!A:B,2,FALSE)</f>
        <v>中国银行鄂州分行0592794</v>
      </c>
      <c r="H6049" s="328">
        <f ca="1" t="shared" si="978"/>
        <v>45941</v>
      </c>
      <c r="I6049" s="344" t="str">
        <f ca="1" t="shared" si="979"/>
        <v>生产部李权智报销新洋丰9.26采购插座--个人</v>
      </c>
      <c r="J6049" s="344" t="str">
        <f ca="1" t="shared" si="980"/>
        <v>项目成本</v>
      </c>
      <c r="K6049" s="345">
        <f ca="1" t="shared" si="981"/>
        <v>0</v>
      </c>
      <c r="L6049" s="345">
        <f ca="1" t="shared" si="982"/>
        <v>248</v>
      </c>
      <c r="M6049" s="345">
        <f ca="1" t="shared" si="983"/>
        <v>222289.95</v>
      </c>
      <c r="N6049" s="345">
        <f ca="1" t="shared" si="984"/>
        <v>0</v>
      </c>
    </row>
    <row r="6050" ht="14.25" hidden="1" spans="1:14">
      <c r="A6050" s="334">
        <f>档案!A6049</f>
        <v>0</v>
      </c>
      <c r="B6050" s="334">
        <f ca="1" t="shared" si="975"/>
        <v>1</v>
      </c>
      <c r="D6050" s="334">
        <f ca="1" t="shared" si="976"/>
        <v>31</v>
      </c>
      <c r="E6050" s="327">
        <f ca="1" t="shared" si="977"/>
        <v>854</v>
      </c>
      <c r="F6050" s="327" t="str">
        <f ca="1">VLOOKUP(D6050,档案!A:C,3,FALSE)</f>
        <v>湖北开明</v>
      </c>
      <c r="G6050" s="338" t="str">
        <f ca="1">VLOOKUP(D6050,档案!A:B,2,FALSE)</f>
        <v>中国银行鄂州分行0592794</v>
      </c>
      <c r="H6050" s="328">
        <f ca="1" t="shared" si="978"/>
        <v>45941</v>
      </c>
      <c r="I6050" s="344" t="str">
        <f ca="1" t="shared" si="979"/>
        <v>生产部李权智报销唐山中厚板材购买2卷不锈钢钢丝--个人</v>
      </c>
      <c r="J6050" s="344" t="str">
        <f ca="1" t="shared" si="980"/>
        <v>项目成本</v>
      </c>
      <c r="K6050" s="345">
        <f ca="1" t="shared" si="981"/>
        <v>0</v>
      </c>
      <c r="L6050" s="345">
        <f ca="1" t="shared" si="982"/>
        <v>465</v>
      </c>
      <c r="M6050" s="345">
        <f ca="1" t="shared" si="983"/>
        <v>221824.95</v>
      </c>
      <c r="N6050" s="345">
        <f ca="1" t="shared" si="984"/>
        <v>0</v>
      </c>
    </row>
    <row r="6051" ht="14.25" hidden="1" spans="1:14">
      <c r="A6051" s="334">
        <f>档案!A6050</f>
        <v>0</v>
      </c>
      <c r="B6051" s="334">
        <f ca="1" t="shared" si="975"/>
        <v>1</v>
      </c>
      <c r="D6051" s="334">
        <f ca="1" t="shared" si="976"/>
        <v>31</v>
      </c>
      <c r="E6051" s="327">
        <f ca="1" t="shared" si="977"/>
        <v>855</v>
      </c>
      <c r="F6051" s="327" t="str">
        <f ca="1">VLOOKUP(D6051,档案!A:C,3,FALSE)</f>
        <v>湖北开明</v>
      </c>
      <c r="G6051" s="338" t="str">
        <f ca="1">VLOOKUP(D6051,档案!A:B,2,FALSE)</f>
        <v>中国银行鄂州分行0592794</v>
      </c>
      <c r="H6051" s="328">
        <f ca="1" t="shared" si="978"/>
        <v>45941</v>
      </c>
      <c r="I6051" s="344" t="str">
        <f ca="1" t="shared" si="979"/>
        <v>生产部李权智报销9.25日照钢铁购买磨石90片--个人</v>
      </c>
      <c r="J6051" s="344" t="str">
        <f ca="1" t="shared" si="980"/>
        <v>项目成本</v>
      </c>
      <c r="K6051" s="345">
        <f ca="1" t="shared" si="981"/>
        <v>0</v>
      </c>
      <c r="L6051" s="345">
        <f ca="1" t="shared" si="982"/>
        <v>1440</v>
      </c>
      <c r="M6051" s="345">
        <f ca="1" t="shared" si="983"/>
        <v>220384.95</v>
      </c>
      <c r="N6051" s="345">
        <f ca="1" t="shared" si="984"/>
        <v>0</v>
      </c>
    </row>
    <row r="6052" ht="14.25" hidden="1" spans="1:14">
      <c r="A6052" s="334">
        <f>档案!A6051</f>
        <v>0</v>
      </c>
      <c r="B6052" s="334">
        <f ca="1" t="shared" si="975"/>
        <v>1</v>
      </c>
      <c r="D6052" s="334">
        <f ca="1" t="shared" si="976"/>
        <v>31</v>
      </c>
      <c r="E6052" s="327">
        <f ca="1" t="shared" si="977"/>
        <v>856</v>
      </c>
      <c r="F6052" s="327" t="str">
        <f ca="1">VLOOKUP(D6052,档案!A:C,3,FALSE)</f>
        <v>湖北开明</v>
      </c>
      <c r="G6052" s="338" t="str">
        <f ca="1">VLOOKUP(D6052,档案!A:B,2,FALSE)</f>
        <v>中国银行鄂州分行0592794</v>
      </c>
      <c r="H6052" s="328">
        <f ca="1" t="shared" si="978"/>
        <v>45941</v>
      </c>
      <c r="I6052" s="344" t="str">
        <f ca="1" t="shared" si="979"/>
        <v>生产部李权智报销9.25芜湖新兴铸管采购磨石90片--个人</v>
      </c>
      <c r="J6052" s="344" t="str">
        <f ca="1" t="shared" si="980"/>
        <v>项目成本</v>
      </c>
      <c r="K6052" s="345">
        <f ca="1" t="shared" si="981"/>
        <v>0</v>
      </c>
      <c r="L6052" s="345">
        <f ca="1" t="shared" si="982"/>
        <v>1440</v>
      </c>
      <c r="M6052" s="345">
        <f ca="1" t="shared" si="983"/>
        <v>218944.95</v>
      </c>
      <c r="N6052" s="345">
        <f ca="1" t="shared" si="984"/>
        <v>0</v>
      </c>
    </row>
    <row r="6053" ht="14.25" hidden="1" spans="1:14">
      <c r="A6053" s="334">
        <f>档案!A6052</f>
        <v>0</v>
      </c>
      <c r="B6053" s="334">
        <f ca="1" t="shared" si="975"/>
        <v>1</v>
      </c>
      <c r="D6053" s="334">
        <f ca="1" t="shared" si="976"/>
        <v>31</v>
      </c>
      <c r="E6053" s="327">
        <f ca="1" t="shared" si="977"/>
        <v>857</v>
      </c>
      <c r="F6053" s="327" t="str">
        <f ca="1">VLOOKUP(D6053,档案!A:C,3,FALSE)</f>
        <v>湖北开明</v>
      </c>
      <c r="G6053" s="338" t="str">
        <f ca="1">VLOOKUP(D6053,档案!A:B,2,FALSE)</f>
        <v>中国银行鄂州分行0592794</v>
      </c>
      <c r="H6053" s="328">
        <f ca="1" t="shared" si="978"/>
        <v>45941</v>
      </c>
      <c r="I6053" s="344" t="str">
        <f ca="1" t="shared" si="979"/>
        <v>生产部李权智报销新洋丰工具零星采购--个人</v>
      </c>
      <c r="J6053" s="344" t="str">
        <f ca="1" t="shared" si="980"/>
        <v>项目成本</v>
      </c>
      <c r="K6053" s="345">
        <f ca="1" t="shared" si="981"/>
        <v>0</v>
      </c>
      <c r="L6053" s="345">
        <f ca="1" t="shared" si="982"/>
        <v>439</v>
      </c>
      <c r="M6053" s="345">
        <f ca="1" t="shared" si="983"/>
        <v>218505.95</v>
      </c>
      <c r="N6053" s="345">
        <f ca="1" t="shared" si="984"/>
        <v>0</v>
      </c>
    </row>
    <row r="6054" ht="14.25" hidden="1" spans="1:14">
      <c r="A6054" s="334">
        <f>档案!A6053</f>
        <v>0</v>
      </c>
      <c r="B6054" s="334">
        <f ca="1" t="shared" si="975"/>
        <v>1</v>
      </c>
      <c r="D6054" s="334">
        <f ca="1" t="shared" si="976"/>
        <v>31</v>
      </c>
      <c r="E6054" s="327">
        <f ca="1" t="shared" si="977"/>
        <v>858</v>
      </c>
      <c r="F6054" s="327" t="str">
        <f ca="1">VLOOKUP(D6054,档案!A:C,3,FALSE)</f>
        <v>湖北开明</v>
      </c>
      <c r="G6054" s="338" t="str">
        <f ca="1">VLOOKUP(D6054,档案!A:B,2,FALSE)</f>
        <v>中国银行鄂州分行0592794</v>
      </c>
      <c r="H6054" s="328">
        <f ca="1" t="shared" si="978"/>
        <v>45941</v>
      </c>
      <c r="I6054" s="344" t="str">
        <f ca="1" t="shared" si="979"/>
        <v>生产部李权智报销新洋丰9.24采购10T电动葫芦的开关和电缆线--个人</v>
      </c>
      <c r="J6054" s="344" t="str">
        <f ca="1" t="shared" si="980"/>
        <v>项目成本</v>
      </c>
      <c r="K6054" s="345">
        <f ca="1" t="shared" si="981"/>
        <v>0</v>
      </c>
      <c r="L6054" s="345">
        <f ca="1" t="shared" si="982"/>
        <v>318</v>
      </c>
      <c r="M6054" s="345">
        <f ca="1" t="shared" si="983"/>
        <v>218187.95</v>
      </c>
      <c r="N6054" s="345">
        <f ca="1" t="shared" si="984"/>
        <v>0</v>
      </c>
    </row>
    <row r="6055" ht="14.25" hidden="1" spans="1:14">
      <c r="A6055" s="334">
        <f>档案!A6054</f>
        <v>0</v>
      </c>
      <c r="B6055" s="334">
        <f ca="1" t="shared" si="975"/>
        <v>1</v>
      </c>
      <c r="D6055" s="334">
        <f ca="1" t="shared" si="976"/>
        <v>31</v>
      </c>
      <c r="E6055" s="327">
        <f ca="1" t="shared" si="977"/>
        <v>859</v>
      </c>
      <c r="F6055" s="327" t="str">
        <f ca="1">VLOOKUP(D6055,档案!A:C,3,FALSE)</f>
        <v>湖北开明</v>
      </c>
      <c r="G6055" s="338" t="str">
        <f ca="1">VLOOKUP(D6055,档案!A:B,2,FALSE)</f>
        <v>中国银行鄂州分行0592794</v>
      </c>
      <c r="H6055" s="328">
        <f ca="1" t="shared" si="978"/>
        <v>45941</v>
      </c>
      <c r="I6055" s="344" t="str">
        <f ca="1" t="shared" si="979"/>
        <v>生产部李权智报销新洋丰住房租及押金1500元，工具耗材采购438元，招待费160元--个人</v>
      </c>
      <c r="J6055" s="344" t="str">
        <f ca="1" t="shared" si="980"/>
        <v>项目成本</v>
      </c>
      <c r="K6055" s="345">
        <f ca="1" t="shared" si="981"/>
        <v>0</v>
      </c>
      <c r="L6055" s="345">
        <f ca="1" t="shared" si="982"/>
        <v>2098</v>
      </c>
      <c r="M6055" s="345">
        <f ca="1" t="shared" si="983"/>
        <v>216089.95</v>
      </c>
      <c r="N6055" s="345">
        <f ca="1" t="shared" si="984"/>
        <v>0</v>
      </c>
    </row>
    <row r="6056" ht="14.25" hidden="1" spans="1:14">
      <c r="A6056" s="334">
        <f>档案!A6055</f>
        <v>0</v>
      </c>
      <c r="B6056" s="334">
        <f ca="1" t="shared" si="975"/>
        <v>1</v>
      </c>
      <c r="D6056" s="334">
        <f ca="1" t="shared" si="976"/>
        <v>31</v>
      </c>
      <c r="E6056" s="327">
        <f ca="1" t="shared" si="977"/>
        <v>860</v>
      </c>
      <c r="F6056" s="327" t="str">
        <f ca="1">VLOOKUP(D6056,档案!A:C,3,FALSE)</f>
        <v>湖北开明</v>
      </c>
      <c r="G6056" s="338" t="str">
        <f ca="1">VLOOKUP(D6056,档案!A:B,2,FALSE)</f>
        <v>中国银行鄂州分行0592794</v>
      </c>
      <c r="H6056" s="328">
        <f ca="1" t="shared" si="978"/>
        <v>45941</v>
      </c>
      <c r="I6056" s="344" t="str">
        <f ca="1" t="shared" si="979"/>
        <v>生产部余永昕报销9.18-9.20日照钢铁交通费--个人</v>
      </c>
      <c r="J6056" s="344" t="str">
        <f ca="1" t="shared" si="980"/>
        <v>项目成本</v>
      </c>
      <c r="K6056" s="345">
        <f ca="1" t="shared" si="981"/>
        <v>0</v>
      </c>
      <c r="L6056" s="345">
        <f ca="1" t="shared" si="982"/>
        <v>215.57</v>
      </c>
      <c r="M6056" s="345">
        <f ca="1" t="shared" si="983"/>
        <v>215874.38</v>
      </c>
      <c r="N6056" s="345">
        <f ca="1" t="shared" si="984"/>
        <v>0</v>
      </c>
    </row>
    <row r="6057" ht="14.25" hidden="1" spans="1:14">
      <c r="A6057" s="334">
        <f>档案!A6056</f>
        <v>0</v>
      </c>
      <c r="B6057" s="334">
        <f ca="1" t="shared" si="975"/>
        <v>1</v>
      </c>
      <c r="D6057" s="334">
        <f ca="1" t="shared" si="976"/>
        <v>31</v>
      </c>
      <c r="E6057" s="327">
        <f ca="1" t="shared" si="977"/>
        <v>861</v>
      </c>
      <c r="F6057" s="327" t="str">
        <f ca="1">VLOOKUP(D6057,档案!A:C,3,FALSE)</f>
        <v>湖北开明</v>
      </c>
      <c r="G6057" s="338" t="str">
        <f ca="1">VLOOKUP(D6057,档案!A:B,2,FALSE)</f>
        <v>中国银行鄂州分行0592794</v>
      </c>
      <c r="H6057" s="328">
        <f ca="1" t="shared" si="978"/>
        <v>45941</v>
      </c>
      <c r="I6057" s="344" t="str">
        <f ca="1" t="shared" si="979"/>
        <v>生产部余永昕报销9.16日照钢铁出发江苏永钢交通费--个人</v>
      </c>
      <c r="J6057" s="344" t="str">
        <f ca="1" t="shared" si="980"/>
        <v>项目成本</v>
      </c>
      <c r="K6057" s="345">
        <f ca="1" t="shared" si="981"/>
        <v>0</v>
      </c>
      <c r="L6057" s="345">
        <f ca="1" t="shared" si="982"/>
        <v>245.4</v>
      </c>
      <c r="M6057" s="345">
        <f ca="1" t="shared" si="983"/>
        <v>215628.98</v>
      </c>
      <c r="N6057" s="345">
        <f ca="1" t="shared" si="984"/>
        <v>0</v>
      </c>
    </row>
    <row r="6058" ht="14.25" hidden="1" spans="1:14">
      <c r="A6058" s="334">
        <f>档案!A6057</f>
        <v>0</v>
      </c>
      <c r="B6058" s="334">
        <f ca="1" t="shared" si="975"/>
        <v>1</v>
      </c>
      <c r="D6058" s="334">
        <f ca="1" t="shared" si="976"/>
        <v>31</v>
      </c>
      <c r="E6058" s="327">
        <f ca="1" t="shared" si="977"/>
        <v>862</v>
      </c>
      <c r="F6058" s="327" t="str">
        <f ca="1">VLOOKUP(D6058,档案!A:C,3,FALSE)</f>
        <v>湖北开明</v>
      </c>
      <c r="G6058" s="338" t="str">
        <f ca="1">VLOOKUP(D6058,档案!A:B,2,FALSE)</f>
        <v>中国银行鄂州分行0592794</v>
      </c>
      <c r="H6058" s="328">
        <f ca="1" t="shared" si="978"/>
        <v>45941</v>
      </c>
      <c r="I6058" s="344" t="str">
        <f ca="1" t="shared" si="979"/>
        <v>生产部李同林报销9.15芜湖新兴铸管交通费--个人</v>
      </c>
      <c r="J6058" s="344" t="str">
        <f ca="1" t="shared" si="980"/>
        <v>项目成本</v>
      </c>
      <c r="K6058" s="345">
        <f ca="1" t="shared" si="981"/>
        <v>0</v>
      </c>
      <c r="L6058" s="345">
        <f ca="1" t="shared" si="982"/>
        <v>79</v>
      </c>
      <c r="M6058" s="345">
        <f ca="1" t="shared" si="983"/>
        <v>215549.98</v>
      </c>
      <c r="N6058" s="345">
        <f ca="1" t="shared" si="984"/>
        <v>0</v>
      </c>
    </row>
    <row r="6059" ht="14.25" hidden="1" spans="1:14">
      <c r="A6059" s="334">
        <f>档案!A6058</f>
        <v>0</v>
      </c>
      <c r="B6059" s="334">
        <f ca="1" t="shared" si="975"/>
        <v>1</v>
      </c>
      <c r="D6059" s="334">
        <f ca="1" t="shared" si="976"/>
        <v>31</v>
      </c>
      <c r="E6059" s="327">
        <f ca="1" t="shared" si="977"/>
        <v>863</v>
      </c>
      <c r="F6059" s="327" t="str">
        <f ca="1">VLOOKUP(D6059,档案!A:C,3,FALSE)</f>
        <v>湖北开明</v>
      </c>
      <c r="G6059" s="338" t="str">
        <f ca="1">VLOOKUP(D6059,档案!A:B,2,FALSE)</f>
        <v>中国银行鄂州分行0592794</v>
      </c>
      <c r="H6059" s="328">
        <f ca="1" t="shared" si="978"/>
        <v>45941</v>
      </c>
      <c r="I6059" s="344" t="str">
        <f ca="1" t="shared" si="979"/>
        <v>生产部项小生报销9.18日照钢铁交通费--个人</v>
      </c>
      <c r="J6059" s="344" t="str">
        <f ca="1" t="shared" si="980"/>
        <v>项目成本</v>
      </c>
      <c r="K6059" s="345">
        <f ca="1" t="shared" si="981"/>
        <v>0</v>
      </c>
      <c r="L6059" s="345">
        <f ca="1" t="shared" si="982"/>
        <v>211.8</v>
      </c>
      <c r="M6059" s="345">
        <f ca="1" t="shared" si="983"/>
        <v>215338.18</v>
      </c>
      <c r="N6059" s="345">
        <f ca="1" t="shared" si="984"/>
        <v>0</v>
      </c>
    </row>
    <row r="6060" ht="14.25" hidden="1" spans="1:14">
      <c r="A6060" s="334">
        <f>档案!A6059</f>
        <v>0</v>
      </c>
      <c r="B6060" s="334">
        <f ca="1" t="shared" si="975"/>
        <v>1</v>
      </c>
      <c r="D6060" s="334">
        <f ca="1" t="shared" si="976"/>
        <v>31</v>
      </c>
      <c r="E6060" s="327">
        <f ca="1" t="shared" si="977"/>
        <v>864</v>
      </c>
      <c r="F6060" s="327" t="str">
        <f ca="1">VLOOKUP(D6060,档案!A:C,3,FALSE)</f>
        <v>湖北开明</v>
      </c>
      <c r="G6060" s="338" t="str">
        <f ca="1">VLOOKUP(D6060,档案!A:B,2,FALSE)</f>
        <v>中国银行鄂州分行0592794</v>
      </c>
      <c r="H6060" s="328">
        <f ca="1" t="shared" si="978"/>
        <v>45941</v>
      </c>
      <c r="I6060" s="344" t="str">
        <f ca="1" t="shared" si="979"/>
        <v>手续费</v>
      </c>
      <c r="J6060" s="344" t="str">
        <f ca="1" t="shared" si="980"/>
        <v>付日常费用</v>
      </c>
      <c r="K6060" s="345">
        <f ca="1" t="shared" si="981"/>
        <v>0</v>
      </c>
      <c r="L6060" s="345">
        <f ca="1" t="shared" si="982"/>
        <v>31.5</v>
      </c>
      <c r="M6060" s="345">
        <f ca="1" t="shared" si="983"/>
        <v>215306.68</v>
      </c>
      <c r="N6060" s="345">
        <f ca="1" t="shared" si="984"/>
        <v>0</v>
      </c>
    </row>
    <row r="6061" ht="14.25" hidden="1" spans="1:14">
      <c r="A6061" s="334">
        <f>档案!A6060</f>
        <v>0</v>
      </c>
      <c r="B6061" s="334">
        <f ca="1" t="shared" si="975"/>
        <v>1</v>
      </c>
      <c r="D6061" s="334">
        <f ca="1" t="shared" si="976"/>
        <v>31</v>
      </c>
      <c r="E6061" s="327">
        <f ca="1" t="shared" si="977"/>
        <v>865</v>
      </c>
      <c r="F6061" s="327" t="str">
        <f ca="1">VLOOKUP(D6061,档案!A:C,3,FALSE)</f>
        <v>湖北开明</v>
      </c>
      <c r="G6061" s="338" t="str">
        <f ca="1">VLOOKUP(D6061,档案!A:B,2,FALSE)</f>
        <v>中国银行鄂州分行0592794</v>
      </c>
      <c r="H6061" s="328">
        <f ca="1" t="shared" si="978"/>
        <v>45946</v>
      </c>
      <c r="I6061" s="344" t="str">
        <f ca="1" t="shared" si="979"/>
        <v>转湖北邮政</v>
      </c>
      <c r="J6061" s="344" t="str">
        <f ca="1" t="shared" si="980"/>
        <v>转出他行或提现</v>
      </c>
      <c r="K6061" s="345">
        <f ca="1" t="shared" si="981"/>
        <v>0</v>
      </c>
      <c r="L6061" s="345">
        <f ca="1" t="shared" si="982"/>
        <v>40000</v>
      </c>
      <c r="M6061" s="345">
        <f ca="1" t="shared" si="983"/>
        <v>175306.68</v>
      </c>
      <c r="N6061" s="345">
        <f ca="1" t="shared" si="984"/>
        <v>0</v>
      </c>
    </row>
    <row r="6062" ht="14.25" hidden="1" spans="1:14">
      <c r="A6062" s="334">
        <f>档案!A6061</f>
        <v>0</v>
      </c>
      <c r="B6062" s="334">
        <f ca="1" t="shared" si="975"/>
        <v>1</v>
      </c>
      <c r="D6062" s="334">
        <f ca="1" t="shared" si="976"/>
        <v>31</v>
      </c>
      <c r="E6062" s="327">
        <f ca="1" t="shared" si="977"/>
        <v>866</v>
      </c>
      <c r="F6062" s="327" t="str">
        <f ca="1">VLOOKUP(D6062,档案!A:C,3,FALSE)</f>
        <v>湖北开明</v>
      </c>
      <c r="G6062" s="338" t="str">
        <f ca="1">VLOOKUP(D6062,档案!A:B,2,FALSE)</f>
        <v>中国银行鄂州分行0592794</v>
      </c>
      <c r="H6062" s="328">
        <f ca="1" t="shared" si="978"/>
        <v>45946</v>
      </c>
      <c r="I6062" s="344" t="str">
        <f ca="1" t="shared" si="979"/>
        <v>手续费</v>
      </c>
      <c r="J6062" s="344" t="str">
        <f ca="1" t="shared" si="980"/>
        <v>付日常费用</v>
      </c>
      <c r="K6062" s="345">
        <f ca="1" t="shared" si="981"/>
        <v>0</v>
      </c>
      <c r="L6062" s="345">
        <f ca="1" t="shared" si="982"/>
        <v>1.8</v>
      </c>
      <c r="M6062" s="345">
        <f ca="1" t="shared" si="983"/>
        <v>175304.88</v>
      </c>
      <c r="N6062" s="345">
        <f ca="1" t="shared" si="984"/>
        <v>0</v>
      </c>
    </row>
    <row r="6063" ht="14.25" hidden="1" spans="1:14">
      <c r="A6063" s="334">
        <f>档案!A6062</f>
        <v>0</v>
      </c>
      <c r="B6063" s="334">
        <f ca="1" t="shared" si="975"/>
        <v>1</v>
      </c>
      <c r="D6063" s="334">
        <f ca="1" t="shared" si="976"/>
        <v>31</v>
      </c>
      <c r="E6063" s="327">
        <f ca="1" t="shared" si="977"/>
        <v>867</v>
      </c>
      <c r="F6063" s="327" t="str">
        <f ca="1">VLOOKUP(D6063,档案!A:C,3,FALSE)</f>
        <v>湖北开明</v>
      </c>
      <c r="G6063" s="338" t="str">
        <f ca="1">VLOOKUP(D6063,档案!A:B,2,FALSE)</f>
        <v>中国银行鄂州分行0592794</v>
      </c>
      <c r="H6063" s="328">
        <f ca="1" t="shared" si="978"/>
        <v>45946</v>
      </c>
      <c r="I6063" s="344" t="str">
        <f ca="1" t="shared" si="979"/>
        <v>周稳借支</v>
      </c>
      <c r="J6063" s="344" t="str">
        <f ca="1" t="shared" si="980"/>
        <v>付日常费用</v>
      </c>
      <c r="K6063" s="345">
        <f ca="1" t="shared" si="981"/>
        <v>0</v>
      </c>
      <c r="L6063" s="345">
        <f ca="1" t="shared" si="982"/>
        <v>3000</v>
      </c>
      <c r="M6063" s="345">
        <f ca="1" t="shared" si="983"/>
        <v>172304.88</v>
      </c>
      <c r="N6063" s="345">
        <f ca="1" t="shared" si="984"/>
        <v>0</v>
      </c>
    </row>
    <row r="6064" ht="14.25" hidden="1" spans="1:14">
      <c r="A6064" s="334">
        <f>档案!A6063</f>
        <v>0</v>
      </c>
      <c r="B6064" s="334">
        <f ca="1" t="shared" si="975"/>
        <v>1</v>
      </c>
      <c r="D6064" s="334">
        <f ca="1" t="shared" si="976"/>
        <v>31</v>
      </c>
      <c r="E6064" s="327">
        <f ca="1" t="shared" si="977"/>
        <v>868</v>
      </c>
      <c r="F6064" s="327" t="str">
        <f ca="1">VLOOKUP(D6064,档案!A:C,3,FALSE)</f>
        <v>湖北开明</v>
      </c>
      <c r="G6064" s="338" t="str">
        <f ca="1">VLOOKUP(D6064,档案!A:B,2,FALSE)</f>
        <v>中国银行鄂州分行0592794</v>
      </c>
      <c r="H6064" s="328">
        <f ca="1" t="shared" si="978"/>
        <v>45946</v>
      </c>
      <c r="I6064" s="344" t="str">
        <f ca="1" t="shared" si="979"/>
        <v>手续费</v>
      </c>
      <c r="J6064" s="344" t="str">
        <f ca="1" t="shared" si="980"/>
        <v>付日常费用</v>
      </c>
      <c r="K6064" s="345">
        <f ca="1" t="shared" si="981"/>
        <v>0</v>
      </c>
      <c r="L6064" s="345">
        <f ca="1" t="shared" si="982"/>
        <v>1.8</v>
      </c>
      <c r="M6064" s="345">
        <f ca="1" t="shared" si="983"/>
        <v>172303.08</v>
      </c>
      <c r="N6064" s="345">
        <f ca="1" t="shared" si="984"/>
        <v>0</v>
      </c>
    </row>
    <row r="6065" ht="14.25" hidden="1" spans="1:14">
      <c r="A6065" s="334">
        <f>档案!A6064</f>
        <v>0</v>
      </c>
      <c r="B6065" s="334">
        <f ca="1" t="shared" ref="B6065:B6096" si="985">COUNTA(INDIRECT("'"&amp;A6065&amp;"'!a:a"))</f>
        <v>1</v>
      </c>
      <c r="D6065" s="334">
        <f ca="1" t="shared" ref="D6065:D6096" si="986">IF(E6064&gt;=VLOOKUP(D6064,A:B,2,FALSE),D6064+1,D6064)</f>
        <v>31</v>
      </c>
      <c r="E6065" s="327">
        <f ca="1" t="shared" ref="E6065:E6096" si="987">IF(E6064&gt;=VLOOKUP(D6064,A:B,2,FALSE),3,E6064+1)</f>
        <v>869</v>
      </c>
      <c r="F6065" s="327" t="str">
        <f ca="1">VLOOKUP(D6065,档案!A:C,3,FALSE)</f>
        <v>湖北开明</v>
      </c>
      <c r="G6065" s="338" t="str">
        <f ca="1">VLOOKUP(D6065,档案!A:B,2,FALSE)</f>
        <v>中国银行鄂州分行0592794</v>
      </c>
      <c r="H6065" s="328">
        <f ca="1" t="shared" ref="H6065:H6096" si="988">INDEX(INDIRECT("'"&amp;$D6065&amp;"'!A:g"),$E6065,COLUMN()-7)</f>
        <v>45947</v>
      </c>
      <c r="I6065" s="344" t="str">
        <f ca="1" t="shared" ref="I6065:I6096" si="989">INDEX(INDIRECT("'"&amp;$D6065&amp;"'!A:g"),$E6065,COLUMN()-7)</f>
        <v>生产部房延云报销9.27-9.28新洋丰交通费--个人</v>
      </c>
      <c r="J6065" s="344" t="str">
        <f ca="1" t="shared" ref="J6065:J6096" si="990">INDEX(INDIRECT("'"&amp;$D6065&amp;"'!A:g"),$E6065,COLUMN()-7)</f>
        <v>项目成本</v>
      </c>
      <c r="K6065" s="345">
        <f ca="1" t="shared" ref="K6065:K6096" si="991">INDEX(INDIRECT("'"&amp;$D6065&amp;"'!A:g"),$E6065,COLUMN()-7)</f>
        <v>0</v>
      </c>
      <c r="L6065" s="345">
        <f ca="1" t="shared" ref="L6065:L6096" si="992">INDEX(INDIRECT("'"&amp;$D6065&amp;"'!A:g"),$E6065,COLUMN()-7)</f>
        <v>339</v>
      </c>
      <c r="M6065" s="345">
        <f ca="1" t="shared" ref="M6065:M6096" si="993">INDEX(INDIRECT("'"&amp;$D6065&amp;"'!A:g"),$E6065,COLUMN()-7)</f>
        <v>171964.08</v>
      </c>
      <c r="N6065" s="345">
        <f ca="1" t="shared" ref="N6065:N6096" si="994">INDEX(INDIRECT("'"&amp;$D6065&amp;"'!A:g"),$E6065,COLUMN()-7)</f>
        <v>0</v>
      </c>
    </row>
    <row r="6066" ht="14.25" hidden="1" spans="1:14">
      <c r="A6066" s="334">
        <f>档案!A6065</f>
        <v>0</v>
      </c>
      <c r="B6066" s="334">
        <f ca="1" t="shared" si="985"/>
        <v>1</v>
      </c>
      <c r="D6066" s="334">
        <f ca="1" t="shared" si="986"/>
        <v>31</v>
      </c>
      <c r="E6066" s="327">
        <f ca="1" t="shared" si="987"/>
        <v>870</v>
      </c>
      <c r="F6066" s="327" t="str">
        <f ca="1">VLOOKUP(D6066,档案!A:C,3,FALSE)</f>
        <v>湖北开明</v>
      </c>
      <c r="G6066" s="338" t="str">
        <f ca="1">VLOOKUP(D6066,档案!A:B,2,FALSE)</f>
        <v>中国银行鄂州分行0592794</v>
      </c>
      <c r="H6066" s="328">
        <f ca="1" t="shared" si="988"/>
        <v>45947</v>
      </c>
      <c r="I6066" s="344" t="str">
        <f ca="1" t="shared" si="989"/>
        <v>生产部李同林报销9.29新洋丰交通费--个人</v>
      </c>
      <c r="J6066" s="344" t="str">
        <f ca="1" t="shared" si="990"/>
        <v>项目成本</v>
      </c>
      <c r="K6066" s="345">
        <f ca="1" t="shared" si="991"/>
        <v>0</v>
      </c>
      <c r="L6066" s="345">
        <f ca="1" t="shared" si="992"/>
        <v>172</v>
      </c>
      <c r="M6066" s="345">
        <f ca="1" t="shared" si="993"/>
        <v>171792.08</v>
      </c>
      <c r="N6066" s="345">
        <f ca="1" t="shared" si="994"/>
        <v>0</v>
      </c>
    </row>
    <row r="6067" ht="14.25" hidden="1" spans="1:14">
      <c r="A6067" s="334">
        <f>档案!A6066</f>
        <v>0</v>
      </c>
      <c r="B6067" s="334">
        <f ca="1" t="shared" si="985"/>
        <v>1</v>
      </c>
      <c r="D6067" s="334">
        <f ca="1" t="shared" si="986"/>
        <v>31</v>
      </c>
      <c r="E6067" s="327">
        <f ca="1" t="shared" si="987"/>
        <v>871</v>
      </c>
      <c r="F6067" s="327" t="str">
        <f ca="1">VLOOKUP(D6067,档案!A:C,3,FALSE)</f>
        <v>湖北开明</v>
      </c>
      <c r="G6067" s="338" t="str">
        <f ca="1">VLOOKUP(D6067,档案!A:B,2,FALSE)</f>
        <v>中国银行鄂州分行0592794</v>
      </c>
      <c r="H6067" s="328">
        <f ca="1" t="shared" si="988"/>
        <v>45947</v>
      </c>
      <c r="I6067" s="344" t="str">
        <f ca="1" t="shared" si="989"/>
        <v>生产部李同林报销9.28芜湖新兴铸管交通费--个人</v>
      </c>
      <c r="J6067" s="344" t="str">
        <f ca="1" t="shared" si="990"/>
        <v>项目成本</v>
      </c>
      <c r="K6067" s="345">
        <f ca="1" t="shared" si="991"/>
        <v>0</v>
      </c>
      <c r="L6067" s="345">
        <f ca="1" t="shared" si="992"/>
        <v>283.54</v>
      </c>
      <c r="M6067" s="345">
        <f ca="1" t="shared" si="993"/>
        <v>171508.54</v>
      </c>
      <c r="N6067" s="345">
        <f ca="1" t="shared" si="994"/>
        <v>0</v>
      </c>
    </row>
    <row r="6068" ht="14.25" hidden="1" spans="1:14">
      <c r="A6068" s="334">
        <f>档案!A6067</f>
        <v>0</v>
      </c>
      <c r="B6068" s="334">
        <f ca="1" t="shared" si="985"/>
        <v>1</v>
      </c>
      <c r="D6068" s="334">
        <f ca="1" t="shared" si="986"/>
        <v>31</v>
      </c>
      <c r="E6068" s="327">
        <f ca="1" t="shared" si="987"/>
        <v>872</v>
      </c>
      <c r="F6068" s="327" t="str">
        <f ca="1">VLOOKUP(D6068,档案!A:C,3,FALSE)</f>
        <v>湖北开明</v>
      </c>
      <c r="G6068" s="338" t="str">
        <f ca="1">VLOOKUP(D6068,档案!A:B,2,FALSE)</f>
        <v>中国银行鄂州分行0592794</v>
      </c>
      <c r="H6068" s="328">
        <f ca="1" t="shared" si="988"/>
        <v>45947</v>
      </c>
      <c r="I6068" s="344" t="str">
        <f ca="1" t="shared" si="989"/>
        <v>生产部毛昌兵报销8.29-8.30四川峨胜交通费--个人</v>
      </c>
      <c r="J6068" s="344" t="str">
        <f ca="1" t="shared" si="990"/>
        <v>项目成本</v>
      </c>
      <c r="K6068" s="345">
        <f ca="1" t="shared" si="991"/>
        <v>0</v>
      </c>
      <c r="L6068" s="345">
        <f ca="1" t="shared" si="992"/>
        <v>474</v>
      </c>
      <c r="M6068" s="345">
        <f ca="1" t="shared" si="993"/>
        <v>171034.54</v>
      </c>
      <c r="N6068" s="345">
        <f ca="1" t="shared" si="994"/>
        <v>0</v>
      </c>
    </row>
    <row r="6069" ht="14.25" hidden="1" spans="1:14">
      <c r="A6069" s="334">
        <f>档案!A6068</f>
        <v>0</v>
      </c>
      <c r="B6069" s="334">
        <f ca="1" t="shared" si="985"/>
        <v>1</v>
      </c>
      <c r="D6069" s="334">
        <f ca="1" t="shared" si="986"/>
        <v>31</v>
      </c>
      <c r="E6069" s="327">
        <f ca="1" t="shared" si="987"/>
        <v>873</v>
      </c>
      <c r="F6069" s="327" t="str">
        <f ca="1">VLOOKUP(D6069,档案!A:C,3,FALSE)</f>
        <v>湖北开明</v>
      </c>
      <c r="G6069" s="338" t="str">
        <f ca="1">VLOOKUP(D6069,档案!A:B,2,FALSE)</f>
        <v>中国银行鄂州分行0592794</v>
      </c>
      <c r="H6069" s="328">
        <f ca="1" t="shared" si="988"/>
        <v>45947</v>
      </c>
      <c r="I6069" s="344" t="str">
        <f ca="1" t="shared" si="989"/>
        <v>生产部毛昌兵报销辽宁银盛9.9-9.10交通费--个人</v>
      </c>
      <c r="J6069" s="344" t="str">
        <f ca="1" t="shared" si="990"/>
        <v>项目成本</v>
      </c>
      <c r="K6069" s="345">
        <f ca="1" t="shared" si="991"/>
        <v>0</v>
      </c>
      <c r="L6069" s="345">
        <f ca="1" t="shared" si="992"/>
        <v>91</v>
      </c>
      <c r="M6069" s="345">
        <f ca="1" t="shared" si="993"/>
        <v>170943.54</v>
      </c>
      <c r="N6069" s="345">
        <f ca="1" t="shared" si="994"/>
        <v>0</v>
      </c>
    </row>
    <row r="6070" ht="14.25" hidden="1" spans="1:14">
      <c r="A6070" s="334">
        <f>档案!A6069</f>
        <v>0</v>
      </c>
      <c r="B6070" s="334">
        <f ca="1" t="shared" si="985"/>
        <v>1</v>
      </c>
      <c r="D6070" s="334">
        <f ca="1" t="shared" si="986"/>
        <v>31</v>
      </c>
      <c r="E6070" s="327">
        <f ca="1" t="shared" si="987"/>
        <v>874</v>
      </c>
      <c r="F6070" s="327" t="str">
        <f ca="1">VLOOKUP(D6070,档案!A:C,3,FALSE)</f>
        <v>湖北开明</v>
      </c>
      <c r="G6070" s="338" t="str">
        <f ca="1">VLOOKUP(D6070,档案!A:B,2,FALSE)</f>
        <v>中国银行鄂州分行0592794</v>
      </c>
      <c r="H6070" s="328">
        <f ca="1" t="shared" si="988"/>
        <v>45947</v>
      </c>
      <c r="I6070" s="344" t="str">
        <f ca="1" t="shared" si="989"/>
        <v>生产部毛昌兵报销9.11-9.12大同云中水泥交通费--个人</v>
      </c>
      <c r="J6070" s="344" t="str">
        <f ca="1" t="shared" si="990"/>
        <v>项目成本</v>
      </c>
      <c r="K6070" s="345">
        <f ca="1" t="shared" si="991"/>
        <v>0</v>
      </c>
      <c r="L6070" s="345">
        <f ca="1" t="shared" si="992"/>
        <v>332</v>
      </c>
      <c r="M6070" s="345">
        <f ca="1" t="shared" si="993"/>
        <v>170611.54</v>
      </c>
      <c r="N6070" s="345">
        <f ca="1" t="shared" si="994"/>
        <v>0</v>
      </c>
    </row>
    <row r="6071" ht="14.25" hidden="1" spans="1:14">
      <c r="A6071" s="334">
        <f>档案!A6070</f>
        <v>0</v>
      </c>
      <c r="B6071" s="334">
        <f ca="1" t="shared" si="985"/>
        <v>1</v>
      </c>
      <c r="D6071" s="334">
        <f ca="1" t="shared" si="986"/>
        <v>31</v>
      </c>
      <c r="E6071" s="327">
        <f ca="1" t="shared" si="987"/>
        <v>875</v>
      </c>
      <c r="F6071" s="327" t="str">
        <f ca="1">VLOOKUP(D6071,档案!A:C,3,FALSE)</f>
        <v>湖北开明</v>
      </c>
      <c r="G6071" s="338" t="str">
        <f ca="1">VLOOKUP(D6071,档案!A:B,2,FALSE)</f>
        <v>中国银行鄂州分行0592794</v>
      </c>
      <c r="H6071" s="328">
        <f ca="1" t="shared" si="988"/>
        <v>45947</v>
      </c>
      <c r="I6071" s="344" t="str">
        <f ca="1" t="shared" si="989"/>
        <v>生产部祝发权报销内蒙古宜化9.24-9.25交通费--个人</v>
      </c>
      <c r="J6071" s="344" t="str">
        <f ca="1" t="shared" si="990"/>
        <v>项目成本</v>
      </c>
      <c r="K6071" s="345">
        <f ca="1" t="shared" si="991"/>
        <v>0</v>
      </c>
      <c r="L6071" s="345">
        <f ca="1" t="shared" si="992"/>
        <v>485.5</v>
      </c>
      <c r="M6071" s="345">
        <f ca="1" t="shared" si="993"/>
        <v>170126.04</v>
      </c>
      <c r="N6071" s="345">
        <f ca="1" t="shared" si="994"/>
        <v>0</v>
      </c>
    </row>
    <row r="6072" ht="14.25" hidden="1" spans="1:14">
      <c r="A6072" s="334">
        <f>档案!A6071</f>
        <v>0</v>
      </c>
      <c r="B6072" s="334">
        <f ca="1" t="shared" si="985"/>
        <v>1</v>
      </c>
      <c r="D6072" s="334">
        <f ca="1" t="shared" si="986"/>
        <v>31</v>
      </c>
      <c r="E6072" s="327">
        <f ca="1" t="shared" si="987"/>
        <v>876</v>
      </c>
      <c r="F6072" s="327" t="str">
        <f ca="1">VLOOKUP(D6072,档案!A:C,3,FALSE)</f>
        <v>湖北开明</v>
      </c>
      <c r="G6072" s="338" t="str">
        <f ca="1">VLOOKUP(D6072,档案!A:B,2,FALSE)</f>
        <v>中国银行鄂州分行0592794</v>
      </c>
      <c r="H6072" s="328">
        <f ca="1" t="shared" si="988"/>
        <v>45947</v>
      </c>
      <c r="I6072" s="344" t="str">
        <f ca="1" t="shared" si="989"/>
        <v>生产部祝发权报销7.27-7.28/8.18江西赣锋锂业交通费--个人</v>
      </c>
      <c r="J6072" s="344" t="str">
        <f ca="1" t="shared" si="990"/>
        <v>项目成本</v>
      </c>
      <c r="K6072" s="345">
        <f ca="1" t="shared" si="991"/>
        <v>0</v>
      </c>
      <c r="L6072" s="345">
        <f ca="1" t="shared" si="992"/>
        <v>582</v>
      </c>
      <c r="M6072" s="345">
        <f ca="1" t="shared" si="993"/>
        <v>169544.04</v>
      </c>
      <c r="N6072" s="345">
        <f ca="1" t="shared" si="994"/>
        <v>0</v>
      </c>
    </row>
    <row r="6073" ht="14.25" hidden="1" spans="1:14">
      <c r="A6073" s="334">
        <f>档案!A6072</f>
        <v>0</v>
      </c>
      <c r="B6073" s="334">
        <f ca="1" t="shared" si="985"/>
        <v>1</v>
      </c>
      <c r="D6073" s="334">
        <f ca="1" t="shared" si="986"/>
        <v>31</v>
      </c>
      <c r="E6073" s="327">
        <f ca="1" t="shared" si="987"/>
        <v>877</v>
      </c>
      <c r="F6073" s="327" t="str">
        <f ca="1">VLOOKUP(D6073,档案!A:C,3,FALSE)</f>
        <v>湖北开明</v>
      </c>
      <c r="G6073" s="338" t="str">
        <f ca="1">VLOOKUP(D6073,档案!A:B,2,FALSE)</f>
        <v>中国银行鄂州分行0592794</v>
      </c>
      <c r="H6073" s="328">
        <f ca="1" t="shared" si="988"/>
        <v>45947</v>
      </c>
      <c r="I6073" s="344" t="str">
        <f ca="1" t="shared" si="989"/>
        <v>生产部袁漠广报销厂内维修检测万用表一个68元--个人</v>
      </c>
      <c r="J6073" s="344" t="str">
        <f ca="1" t="shared" si="990"/>
        <v>项目成本</v>
      </c>
      <c r="K6073" s="345">
        <f ca="1" t="shared" si="991"/>
        <v>0</v>
      </c>
      <c r="L6073" s="345">
        <f ca="1" t="shared" si="992"/>
        <v>68</v>
      </c>
      <c r="M6073" s="345">
        <f ca="1" t="shared" si="993"/>
        <v>169476.04</v>
      </c>
      <c r="N6073" s="345">
        <f ca="1" t="shared" si="994"/>
        <v>0</v>
      </c>
    </row>
    <row r="6074" ht="14.25" hidden="1" spans="1:14">
      <c r="A6074" s="334">
        <f>档案!A6073</f>
        <v>0</v>
      </c>
      <c r="B6074" s="334">
        <f ca="1" t="shared" si="985"/>
        <v>1</v>
      </c>
      <c r="D6074" s="334">
        <f ca="1" t="shared" si="986"/>
        <v>31</v>
      </c>
      <c r="E6074" s="327">
        <f ca="1" t="shared" si="987"/>
        <v>878</v>
      </c>
      <c r="F6074" s="327" t="str">
        <f ca="1">VLOOKUP(D6074,档案!A:C,3,FALSE)</f>
        <v>湖北开明</v>
      </c>
      <c r="G6074" s="338" t="str">
        <f ca="1">VLOOKUP(D6074,档案!A:B,2,FALSE)</f>
        <v>中国银行鄂州分行0592794</v>
      </c>
      <c r="H6074" s="328">
        <f ca="1" t="shared" si="988"/>
        <v>45947</v>
      </c>
      <c r="I6074" s="344" t="str">
        <f ca="1" t="shared" si="989"/>
        <v>生产部程时勇报销四川峨胜8.29-8.30交通费--个人</v>
      </c>
      <c r="J6074" s="344" t="str">
        <f ca="1" t="shared" si="990"/>
        <v>项目成本</v>
      </c>
      <c r="K6074" s="345">
        <f ca="1" t="shared" si="991"/>
        <v>0</v>
      </c>
      <c r="L6074" s="345">
        <f ca="1" t="shared" si="992"/>
        <v>491.8</v>
      </c>
      <c r="M6074" s="345">
        <f ca="1" t="shared" si="993"/>
        <v>168984.24</v>
      </c>
      <c r="N6074" s="345">
        <f ca="1" t="shared" si="994"/>
        <v>0</v>
      </c>
    </row>
    <row r="6075" ht="14.25" hidden="1" spans="1:14">
      <c r="A6075" s="334">
        <f>档案!A6074</f>
        <v>0</v>
      </c>
      <c r="B6075" s="334">
        <f ca="1" t="shared" si="985"/>
        <v>1</v>
      </c>
      <c r="D6075" s="334">
        <f ca="1" t="shared" si="986"/>
        <v>31</v>
      </c>
      <c r="E6075" s="327">
        <f ca="1" t="shared" si="987"/>
        <v>879</v>
      </c>
      <c r="F6075" s="327" t="str">
        <f ca="1">VLOOKUP(D6075,档案!A:C,3,FALSE)</f>
        <v>湖北开明</v>
      </c>
      <c r="G6075" s="338" t="str">
        <f ca="1">VLOOKUP(D6075,档案!A:B,2,FALSE)</f>
        <v>中国银行鄂州分行0592794</v>
      </c>
      <c r="H6075" s="328">
        <f ca="1" t="shared" si="988"/>
        <v>45947</v>
      </c>
      <c r="I6075" s="344" t="str">
        <f ca="1" t="shared" si="989"/>
        <v>生产部黄国恩报销9.19-9.20大同云中水泥交通费--个人</v>
      </c>
      <c r="J6075" s="344" t="str">
        <f ca="1" t="shared" si="990"/>
        <v>项目成本</v>
      </c>
      <c r="K6075" s="345">
        <f ca="1" t="shared" si="991"/>
        <v>0</v>
      </c>
      <c r="L6075" s="345">
        <f ca="1" t="shared" si="992"/>
        <v>226.5</v>
      </c>
      <c r="M6075" s="345">
        <f ca="1" t="shared" si="993"/>
        <v>168757.74</v>
      </c>
      <c r="N6075" s="345">
        <f ca="1" t="shared" si="994"/>
        <v>0</v>
      </c>
    </row>
    <row r="6076" ht="14.25" hidden="1" spans="1:14">
      <c r="A6076" s="334">
        <f>档案!A6075</f>
        <v>0</v>
      </c>
      <c r="B6076" s="334">
        <f ca="1" t="shared" si="985"/>
        <v>1</v>
      </c>
      <c r="D6076" s="334">
        <f ca="1" t="shared" si="986"/>
        <v>31</v>
      </c>
      <c r="E6076" s="327">
        <f ca="1" t="shared" si="987"/>
        <v>880</v>
      </c>
      <c r="F6076" s="327" t="str">
        <f ca="1">VLOOKUP(D6076,档案!A:C,3,FALSE)</f>
        <v>湖北开明</v>
      </c>
      <c r="G6076" s="338" t="str">
        <f ca="1">VLOOKUP(D6076,档案!A:B,2,FALSE)</f>
        <v>中国银行鄂州分行0592794</v>
      </c>
      <c r="H6076" s="328">
        <f ca="1" t="shared" si="988"/>
        <v>45947</v>
      </c>
      <c r="I6076" s="344" t="str">
        <f ca="1" t="shared" si="989"/>
        <v>生产部余永昕报销9.16江苏永钢交通费--个人</v>
      </c>
      <c r="J6076" s="344" t="str">
        <f ca="1" t="shared" si="990"/>
        <v>项目成本</v>
      </c>
      <c r="K6076" s="345">
        <f ca="1" t="shared" si="991"/>
        <v>0</v>
      </c>
      <c r="L6076" s="345">
        <f ca="1" t="shared" si="992"/>
        <v>245.4</v>
      </c>
      <c r="M6076" s="345">
        <f ca="1" t="shared" si="993"/>
        <v>168512.34</v>
      </c>
      <c r="N6076" s="345">
        <f ca="1" t="shared" si="994"/>
        <v>0</v>
      </c>
    </row>
    <row r="6077" ht="14.25" hidden="1" spans="1:14">
      <c r="A6077" s="334">
        <f>档案!A6076</f>
        <v>0</v>
      </c>
      <c r="B6077" s="334">
        <f ca="1" t="shared" si="985"/>
        <v>1</v>
      </c>
      <c r="D6077" s="334">
        <f ca="1" t="shared" si="986"/>
        <v>31</v>
      </c>
      <c r="E6077" s="327">
        <f ca="1" t="shared" si="987"/>
        <v>881</v>
      </c>
      <c r="F6077" s="327" t="str">
        <f ca="1">VLOOKUP(D6077,档案!A:C,3,FALSE)</f>
        <v>湖北开明</v>
      </c>
      <c r="G6077" s="338" t="str">
        <f ca="1">VLOOKUP(D6077,档案!A:B,2,FALSE)</f>
        <v>中国银行鄂州分行0592794</v>
      </c>
      <c r="H6077" s="328">
        <f ca="1" t="shared" si="988"/>
        <v>45947</v>
      </c>
      <c r="I6077" s="344" t="str">
        <f ca="1" t="shared" si="989"/>
        <v>生产部饶凯报销9.18日照钢铁体检费--个人</v>
      </c>
      <c r="J6077" s="344" t="str">
        <f ca="1" t="shared" si="990"/>
        <v>项目成本</v>
      </c>
      <c r="K6077" s="345">
        <f ca="1" t="shared" si="991"/>
        <v>0</v>
      </c>
      <c r="L6077" s="345">
        <f ca="1" t="shared" si="992"/>
        <v>110</v>
      </c>
      <c r="M6077" s="345">
        <f ca="1" t="shared" si="993"/>
        <v>168402.34</v>
      </c>
      <c r="N6077" s="345">
        <f ca="1" t="shared" si="994"/>
        <v>0</v>
      </c>
    </row>
    <row r="6078" ht="14.25" hidden="1" spans="1:14">
      <c r="A6078" s="334">
        <f>档案!A6077</f>
        <v>0</v>
      </c>
      <c r="B6078" s="334">
        <f ca="1" t="shared" si="985"/>
        <v>1</v>
      </c>
      <c r="D6078" s="334">
        <f ca="1" t="shared" si="986"/>
        <v>31</v>
      </c>
      <c r="E6078" s="327">
        <f ca="1" t="shared" si="987"/>
        <v>882</v>
      </c>
      <c r="F6078" s="327" t="str">
        <f ca="1">VLOOKUP(D6078,档案!A:C,3,FALSE)</f>
        <v>湖北开明</v>
      </c>
      <c r="G6078" s="338" t="str">
        <f ca="1">VLOOKUP(D6078,档案!A:B,2,FALSE)</f>
        <v>中国银行鄂州分行0592794</v>
      </c>
      <c r="H6078" s="328">
        <f ca="1" t="shared" si="988"/>
        <v>45947</v>
      </c>
      <c r="I6078" s="344" t="str">
        <f ca="1" t="shared" si="989"/>
        <v>生产部项小生报销9.18日照钢铁交通费--个人</v>
      </c>
      <c r="J6078" s="344" t="str">
        <f ca="1" t="shared" si="990"/>
        <v>项目成本</v>
      </c>
      <c r="K6078" s="345">
        <f ca="1" t="shared" si="991"/>
        <v>0</v>
      </c>
      <c r="L6078" s="345">
        <f ca="1" t="shared" si="992"/>
        <v>211.8</v>
      </c>
      <c r="M6078" s="345">
        <f ca="1" t="shared" si="993"/>
        <v>168190.54</v>
      </c>
      <c r="N6078" s="345">
        <f ca="1" t="shared" si="994"/>
        <v>0</v>
      </c>
    </row>
    <row r="6079" ht="14.25" hidden="1" spans="1:14">
      <c r="A6079" s="334">
        <f>档案!A6078</f>
        <v>0</v>
      </c>
      <c r="B6079" s="334">
        <f ca="1" t="shared" si="985"/>
        <v>1</v>
      </c>
      <c r="D6079" s="334">
        <f ca="1" t="shared" si="986"/>
        <v>31</v>
      </c>
      <c r="E6079" s="327">
        <f ca="1" t="shared" si="987"/>
        <v>883</v>
      </c>
      <c r="F6079" s="327" t="str">
        <f ca="1">VLOOKUP(D6079,档案!A:C,3,FALSE)</f>
        <v>湖北开明</v>
      </c>
      <c r="G6079" s="338" t="str">
        <f ca="1">VLOOKUP(D6079,档案!A:B,2,FALSE)</f>
        <v>中国银行鄂州分行0592794</v>
      </c>
      <c r="H6079" s="328">
        <f ca="1" t="shared" si="988"/>
        <v>45947</v>
      </c>
      <c r="I6079" s="344" t="str">
        <f ca="1" t="shared" si="989"/>
        <v>生产部项小生报销10.10阿拉伯化肥到日照钢铁交通费--个人</v>
      </c>
      <c r="J6079" s="344" t="str">
        <f ca="1" t="shared" si="990"/>
        <v>项目成本</v>
      </c>
      <c r="K6079" s="345">
        <f ca="1" t="shared" si="991"/>
        <v>0</v>
      </c>
      <c r="L6079" s="345">
        <f ca="1" t="shared" si="992"/>
        <v>475</v>
      </c>
      <c r="M6079" s="345">
        <f ca="1" t="shared" si="993"/>
        <v>167715.54</v>
      </c>
      <c r="N6079" s="345">
        <f ca="1" t="shared" si="994"/>
        <v>0</v>
      </c>
    </row>
    <row r="6080" ht="14.25" hidden="1" spans="1:14">
      <c r="A6080" s="334">
        <f>档案!A6079</f>
        <v>0</v>
      </c>
      <c r="B6080" s="334">
        <f ca="1" t="shared" si="985"/>
        <v>1</v>
      </c>
      <c r="D6080" s="334">
        <f ca="1" t="shared" si="986"/>
        <v>31</v>
      </c>
      <c r="E6080" s="327">
        <f ca="1" t="shared" si="987"/>
        <v>884</v>
      </c>
      <c r="F6080" s="327" t="str">
        <f ca="1">VLOOKUP(D6080,档案!A:C,3,FALSE)</f>
        <v>湖北开明</v>
      </c>
      <c r="G6080" s="338" t="str">
        <f ca="1">VLOOKUP(D6080,档案!A:B,2,FALSE)</f>
        <v>中国银行鄂州分行0592794</v>
      </c>
      <c r="H6080" s="328">
        <f ca="1" t="shared" si="988"/>
        <v>45947</v>
      </c>
      <c r="I6080" s="344" t="str">
        <f ca="1" t="shared" si="989"/>
        <v>生产部李权智报销9.30-10.3新洋丰零星采购费--个人</v>
      </c>
      <c r="J6080" s="344" t="str">
        <f ca="1" t="shared" si="990"/>
        <v>项目成本</v>
      </c>
      <c r="K6080" s="345">
        <f ca="1" t="shared" si="991"/>
        <v>0</v>
      </c>
      <c r="L6080" s="345">
        <f ca="1" t="shared" si="992"/>
        <v>130</v>
      </c>
      <c r="M6080" s="345">
        <f ca="1" t="shared" si="993"/>
        <v>167585.54</v>
      </c>
      <c r="N6080" s="345">
        <f ca="1" t="shared" si="994"/>
        <v>0</v>
      </c>
    </row>
    <row r="6081" ht="14.25" hidden="1" spans="1:14">
      <c r="A6081" s="334">
        <f>档案!A6080</f>
        <v>0</v>
      </c>
      <c r="B6081" s="334">
        <f ca="1" t="shared" si="985"/>
        <v>1</v>
      </c>
      <c r="D6081" s="334">
        <f ca="1" t="shared" si="986"/>
        <v>31</v>
      </c>
      <c r="E6081" s="327">
        <f ca="1" t="shared" si="987"/>
        <v>885</v>
      </c>
      <c r="F6081" s="327" t="str">
        <f ca="1">VLOOKUP(D6081,档案!A:C,3,FALSE)</f>
        <v>湖北开明</v>
      </c>
      <c r="G6081" s="338" t="str">
        <f ca="1">VLOOKUP(D6081,档案!A:B,2,FALSE)</f>
        <v>中国银行鄂州分行0592794</v>
      </c>
      <c r="H6081" s="328">
        <f ca="1" t="shared" si="988"/>
        <v>45947</v>
      </c>
      <c r="I6081" s="344" t="str">
        <f ca="1" t="shared" si="989"/>
        <v>生产部李权智报销新洋丰采购两个电动十吨葫芦，被子等--个人</v>
      </c>
      <c r="J6081" s="344" t="str">
        <f ca="1" t="shared" si="990"/>
        <v>项目成本</v>
      </c>
      <c r="K6081" s="345">
        <f ca="1" t="shared" si="991"/>
        <v>0</v>
      </c>
      <c r="L6081" s="345">
        <f ca="1" t="shared" si="992"/>
        <v>5047.5</v>
      </c>
      <c r="M6081" s="345">
        <f ca="1" t="shared" si="993"/>
        <v>162538.04</v>
      </c>
      <c r="N6081" s="345">
        <f ca="1" t="shared" si="994"/>
        <v>0</v>
      </c>
    </row>
    <row r="6082" ht="14.25" hidden="1" spans="1:14">
      <c r="A6082" s="334">
        <f>档案!A6081</f>
        <v>0</v>
      </c>
      <c r="B6082" s="334">
        <f ca="1" t="shared" si="985"/>
        <v>1</v>
      </c>
      <c r="D6082" s="334">
        <f ca="1" t="shared" si="986"/>
        <v>31</v>
      </c>
      <c r="E6082" s="327">
        <f ca="1" t="shared" si="987"/>
        <v>886</v>
      </c>
      <c r="F6082" s="327" t="str">
        <f ca="1">VLOOKUP(D6082,档案!A:C,3,FALSE)</f>
        <v>湖北开明</v>
      </c>
      <c r="G6082" s="338" t="str">
        <f ca="1">VLOOKUP(D6082,档案!A:B,2,FALSE)</f>
        <v>中国银行鄂州分行0592794</v>
      </c>
      <c r="H6082" s="328">
        <f ca="1" t="shared" si="988"/>
        <v>45947</v>
      </c>
      <c r="I6082" s="344" t="str">
        <f ca="1" t="shared" si="989"/>
        <v>生产部黄震报销唐山中厚板打印费43元，办理上岗证费30元，购买材料费27.8元--个人</v>
      </c>
      <c r="J6082" s="344" t="str">
        <f ca="1" t="shared" si="990"/>
        <v>项目成本</v>
      </c>
      <c r="K6082" s="345">
        <f ca="1" t="shared" si="991"/>
        <v>0</v>
      </c>
      <c r="L6082" s="345">
        <f ca="1" t="shared" si="992"/>
        <v>99.8</v>
      </c>
      <c r="M6082" s="345">
        <f ca="1" t="shared" si="993"/>
        <v>162438.24</v>
      </c>
      <c r="N6082" s="345">
        <f ca="1" t="shared" si="994"/>
        <v>0</v>
      </c>
    </row>
    <row r="6083" ht="14.25" hidden="1" spans="1:14">
      <c r="A6083" s="334">
        <f>档案!A6082</f>
        <v>0</v>
      </c>
      <c r="B6083" s="334">
        <f ca="1" t="shared" si="985"/>
        <v>1</v>
      </c>
      <c r="D6083" s="334">
        <f ca="1" t="shared" si="986"/>
        <v>31</v>
      </c>
      <c r="E6083" s="327">
        <f ca="1" t="shared" si="987"/>
        <v>887</v>
      </c>
      <c r="F6083" s="327" t="str">
        <f ca="1">VLOOKUP(D6083,档案!A:C,3,FALSE)</f>
        <v>湖北开明</v>
      </c>
      <c r="G6083" s="338" t="str">
        <f ca="1">VLOOKUP(D6083,档案!A:B,2,FALSE)</f>
        <v>中国银行鄂州分行0592794</v>
      </c>
      <c r="H6083" s="328">
        <f ca="1" t="shared" si="988"/>
        <v>45947</v>
      </c>
      <c r="I6083" s="344" t="str">
        <f ca="1" t="shared" si="989"/>
        <v>生产部叶涛报销青海盐湖镁业购买浸入式油管状电加热器SR--个人</v>
      </c>
      <c r="J6083" s="344" t="str">
        <f ca="1" t="shared" si="990"/>
        <v>项目成本</v>
      </c>
      <c r="K6083" s="345">
        <f ca="1" t="shared" si="991"/>
        <v>0</v>
      </c>
      <c r="L6083" s="345">
        <f ca="1" t="shared" si="992"/>
        <v>117</v>
      </c>
      <c r="M6083" s="345">
        <f ca="1" t="shared" si="993"/>
        <v>162321.24</v>
      </c>
      <c r="N6083" s="345">
        <f ca="1" t="shared" si="994"/>
        <v>0</v>
      </c>
    </row>
    <row r="6084" ht="14.25" hidden="1" spans="1:14">
      <c r="A6084" s="334">
        <f>档案!A6083</f>
        <v>0</v>
      </c>
      <c r="B6084" s="334">
        <f ca="1" t="shared" si="985"/>
        <v>1</v>
      </c>
      <c r="D6084" s="334">
        <f ca="1" t="shared" si="986"/>
        <v>31</v>
      </c>
      <c r="E6084" s="327">
        <f ca="1" t="shared" si="987"/>
        <v>888</v>
      </c>
      <c r="F6084" s="327" t="str">
        <f ca="1">VLOOKUP(D6084,档案!A:C,3,FALSE)</f>
        <v>湖北开明</v>
      </c>
      <c r="G6084" s="338" t="str">
        <f ca="1">VLOOKUP(D6084,档案!A:B,2,FALSE)</f>
        <v>中国银行鄂州分行0592794</v>
      </c>
      <c r="H6084" s="328">
        <f ca="1" t="shared" si="988"/>
        <v>45947</v>
      </c>
      <c r="I6084" s="344" t="str">
        <f ca="1" t="shared" si="989"/>
        <v>生产部林维用款日照钢铁11#窑垫板加垫垫片购买，含切割压弧。付日照运晖钢铁有限公司--公司</v>
      </c>
      <c r="J6084" s="344" t="str">
        <f ca="1" t="shared" si="990"/>
        <v>项目成本</v>
      </c>
      <c r="K6084" s="345">
        <f ca="1" t="shared" si="991"/>
        <v>0</v>
      </c>
      <c r="L6084" s="345">
        <f ca="1" t="shared" si="992"/>
        <v>2665.6</v>
      </c>
      <c r="M6084" s="345">
        <f ca="1" t="shared" si="993"/>
        <v>159655.64</v>
      </c>
      <c r="N6084" s="345">
        <f ca="1" t="shared" si="994"/>
        <v>0</v>
      </c>
    </row>
    <row r="6085" ht="14.25" hidden="1" spans="1:14">
      <c r="A6085" s="334">
        <f>档案!A6084</f>
        <v>0</v>
      </c>
      <c r="B6085" s="334">
        <f ca="1" t="shared" si="985"/>
        <v>1</v>
      </c>
      <c r="D6085" s="334">
        <f ca="1" t="shared" si="986"/>
        <v>31</v>
      </c>
      <c r="E6085" s="327">
        <f ca="1" t="shared" si="987"/>
        <v>889</v>
      </c>
      <c r="F6085" s="327" t="str">
        <f ca="1">VLOOKUP(D6085,档案!A:C,3,FALSE)</f>
        <v>湖北开明</v>
      </c>
      <c r="G6085" s="338" t="str">
        <f ca="1">VLOOKUP(D6085,档案!A:B,2,FALSE)</f>
        <v>中国银行鄂州分行0592794</v>
      </c>
      <c r="H6085" s="328">
        <f ca="1" t="shared" si="988"/>
        <v>45947</v>
      </c>
      <c r="I6085" s="344" t="str">
        <f ca="1" t="shared" si="989"/>
        <v>手续费</v>
      </c>
      <c r="J6085" s="344" t="str">
        <f ca="1" t="shared" si="990"/>
        <v>付日常费用</v>
      </c>
      <c r="K6085" s="345">
        <f ca="1" t="shared" si="991"/>
        <v>0</v>
      </c>
      <c r="L6085" s="345">
        <f ca="1" t="shared" si="992"/>
        <v>49.5</v>
      </c>
      <c r="M6085" s="345">
        <f ca="1" t="shared" si="993"/>
        <v>159606.14</v>
      </c>
      <c r="N6085" s="345">
        <f ca="1" t="shared" si="994"/>
        <v>0</v>
      </c>
    </row>
    <row r="6086" ht="14.25" hidden="1" spans="1:14">
      <c r="A6086" s="334">
        <f>档案!A6085</f>
        <v>0</v>
      </c>
      <c r="B6086" s="334">
        <f ca="1" t="shared" si="985"/>
        <v>1</v>
      </c>
      <c r="D6086" s="334">
        <f ca="1" t="shared" si="986"/>
        <v>31</v>
      </c>
      <c r="E6086" s="327">
        <f ca="1" t="shared" si="987"/>
        <v>890</v>
      </c>
      <c r="F6086" s="327" t="str">
        <f ca="1">VLOOKUP(D6086,档案!A:C,3,FALSE)</f>
        <v>湖北开明</v>
      </c>
      <c r="G6086" s="338" t="str">
        <f ca="1">VLOOKUP(D6086,档案!A:B,2,FALSE)</f>
        <v>中国银行鄂州分行0592794</v>
      </c>
      <c r="H6086" s="328">
        <f ca="1" t="shared" si="988"/>
        <v>45950</v>
      </c>
      <c r="I6086" s="344" t="str">
        <f ca="1" t="shared" si="989"/>
        <v>收到余永昕退回报销款</v>
      </c>
      <c r="J6086" s="344" t="str">
        <f ca="1" t="shared" si="990"/>
        <v>其他收款</v>
      </c>
      <c r="K6086" s="345">
        <f ca="1" t="shared" si="991"/>
        <v>245.4</v>
      </c>
      <c r="L6086" s="345">
        <f ca="1" t="shared" si="992"/>
        <v>0</v>
      </c>
      <c r="M6086" s="345">
        <f ca="1" t="shared" si="993"/>
        <v>159851.54</v>
      </c>
      <c r="N6086" s="345">
        <f ca="1" t="shared" si="994"/>
        <v>0</v>
      </c>
    </row>
    <row r="6087" ht="14.25" hidden="1" spans="1:14">
      <c r="A6087" s="334">
        <f>档案!A6086</f>
        <v>0</v>
      </c>
      <c r="B6087" s="334">
        <f ca="1" t="shared" si="985"/>
        <v>1</v>
      </c>
      <c r="D6087" s="334">
        <f ca="1" t="shared" si="986"/>
        <v>31</v>
      </c>
      <c r="E6087" s="327">
        <f ca="1" t="shared" si="987"/>
        <v>891</v>
      </c>
      <c r="F6087" s="327" t="str">
        <f ca="1">VLOOKUP(D6087,档案!A:C,3,FALSE)</f>
        <v>湖北开明</v>
      </c>
      <c r="G6087" s="338" t="str">
        <f ca="1">VLOOKUP(D6087,档案!A:B,2,FALSE)</f>
        <v>中国银行鄂州分行0592794</v>
      </c>
      <c r="H6087" s="328">
        <f ca="1" t="shared" si="988"/>
        <v>45950</v>
      </c>
      <c r="I6087" s="344" t="str">
        <f ca="1" t="shared" si="989"/>
        <v>收到张月退回项小生报销款</v>
      </c>
      <c r="J6087" s="344" t="str">
        <f ca="1" t="shared" si="990"/>
        <v>其他收款</v>
      </c>
      <c r="K6087" s="345">
        <f ca="1" t="shared" si="991"/>
        <v>211.8</v>
      </c>
      <c r="L6087" s="345">
        <f ca="1" t="shared" si="992"/>
        <v>0</v>
      </c>
      <c r="M6087" s="345">
        <f ca="1" t="shared" si="993"/>
        <v>160063.34</v>
      </c>
      <c r="N6087" s="345">
        <f ca="1" t="shared" si="994"/>
        <v>0</v>
      </c>
    </row>
    <row r="6088" ht="14.25" hidden="1" spans="1:14">
      <c r="A6088" s="334">
        <f>档案!A6087</f>
        <v>0</v>
      </c>
      <c r="B6088" s="334">
        <f ca="1" t="shared" si="985"/>
        <v>1</v>
      </c>
      <c r="D6088" s="334">
        <f ca="1" t="shared" si="986"/>
        <v>31</v>
      </c>
      <c r="E6088" s="327">
        <f ca="1" t="shared" si="987"/>
        <v>892</v>
      </c>
      <c r="F6088" s="327" t="str">
        <f ca="1">VLOOKUP(D6088,档案!A:C,3,FALSE)</f>
        <v>湖北开明</v>
      </c>
      <c r="G6088" s="338" t="str">
        <f ca="1">VLOOKUP(D6088,档案!A:B,2,FALSE)</f>
        <v>中国银行鄂州分行0592794</v>
      </c>
      <c r="H6088" s="328">
        <f ca="1" t="shared" si="988"/>
        <v>45951</v>
      </c>
      <c r="I6088" s="344" t="str">
        <f ca="1" t="shared" si="989"/>
        <v>还贷款利息</v>
      </c>
      <c r="J6088" s="344" t="str">
        <f ca="1" t="shared" si="990"/>
        <v>还借款及利息</v>
      </c>
      <c r="K6088" s="345">
        <f ca="1" t="shared" si="991"/>
        <v>0</v>
      </c>
      <c r="L6088" s="345">
        <f ca="1" t="shared" si="992"/>
        <v>7500</v>
      </c>
      <c r="M6088" s="345">
        <f ca="1" t="shared" si="993"/>
        <v>152563.34</v>
      </c>
      <c r="N6088" s="345">
        <f ca="1" t="shared" si="994"/>
        <v>0</v>
      </c>
    </row>
    <row r="6089" ht="14.25" hidden="1" spans="1:14">
      <c r="A6089" s="334">
        <f>档案!A6088</f>
        <v>0</v>
      </c>
      <c r="B6089" s="334">
        <f ca="1" t="shared" si="985"/>
        <v>1</v>
      </c>
      <c r="D6089" s="334">
        <f ca="1" t="shared" si="986"/>
        <v>31</v>
      </c>
      <c r="E6089" s="327">
        <f ca="1" t="shared" si="987"/>
        <v>893</v>
      </c>
      <c r="F6089" s="327" t="str">
        <f ca="1">VLOOKUP(D6089,档案!A:C,3,FALSE)</f>
        <v>湖北开明</v>
      </c>
      <c r="G6089" s="338" t="str">
        <f ca="1">VLOOKUP(D6089,档案!A:B,2,FALSE)</f>
        <v>中国银行鄂州分行0592794</v>
      </c>
      <c r="H6089" s="328">
        <f ca="1" t="shared" si="988"/>
        <v>45951</v>
      </c>
      <c r="I6089" s="344" t="str">
        <f ca="1" t="shared" si="989"/>
        <v>还贷款利息</v>
      </c>
      <c r="J6089" s="344" t="str">
        <f ca="1" t="shared" si="990"/>
        <v>还借款及利息</v>
      </c>
      <c r="K6089" s="345">
        <f ca="1" t="shared" si="991"/>
        <v>0</v>
      </c>
      <c r="L6089" s="345">
        <f ca="1" t="shared" si="992"/>
        <v>5166.67</v>
      </c>
      <c r="M6089" s="345">
        <f ca="1" t="shared" si="993"/>
        <v>147396.67</v>
      </c>
      <c r="N6089" s="345">
        <f ca="1" t="shared" si="994"/>
        <v>0</v>
      </c>
    </row>
    <row r="6090" ht="14.25" hidden="1" spans="1:14">
      <c r="A6090" s="334">
        <f>档案!A6089</f>
        <v>0</v>
      </c>
      <c r="B6090" s="334">
        <f ca="1" t="shared" si="985"/>
        <v>1</v>
      </c>
      <c r="D6090" s="334">
        <f ca="1" t="shared" si="986"/>
        <v>31</v>
      </c>
      <c r="E6090" s="327">
        <f ca="1" t="shared" si="987"/>
        <v>894</v>
      </c>
      <c r="F6090" s="327" t="str">
        <f ca="1">VLOOKUP(D6090,档案!A:C,3,FALSE)</f>
        <v>湖北开明</v>
      </c>
      <c r="G6090" s="338" t="str">
        <f ca="1">VLOOKUP(D6090,档案!A:B,2,FALSE)</f>
        <v>中国银行鄂州分行0592794</v>
      </c>
      <c r="H6090" s="328">
        <f ca="1" t="shared" si="988"/>
        <v>45951</v>
      </c>
      <c r="I6090" s="344" t="str">
        <f ca="1" t="shared" si="989"/>
        <v>生产部张月用款新疆宜化项目支付房屋押金3500元，活动板房10块/天，3个月起租。付闵洋--个人</v>
      </c>
      <c r="J6090" s="344" t="str">
        <f ca="1" t="shared" si="990"/>
        <v>项目成本</v>
      </c>
      <c r="K6090" s="345">
        <f ca="1" t="shared" si="991"/>
        <v>0</v>
      </c>
      <c r="L6090" s="345">
        <f ca="1" t="shared" si="992"/>
        <v>3500</v>
      </c>
      <c r="M6090" s="345">
        <f ca="1" t="shared" si="993"/>
        <v>143896.67</v>
      </c>
      <c r="N6090" s="345">
        <f ca="1" t="shared" si="994"/>
        <v>0</v>
      </c>
    </row>
    <row r="6091" ht="14.25" hidden="1" spans="1:14">
      <c r="A6091" s="334">
        <f>档案!A6090</f>
        <v>0</v>
      </c>
      <c r="B6091" s="334">
        <f ca="1" t="shared" si="985"/>
        <v>1</v>
      </c>
      <c r="D6091" s="334">
        <f ca="1" t="shared" si="986"/>
        <v>31</v>
      </c>
      <c r="E6091" s="327">
        <f ca="1" t="shared" si="987"/>
        <v>895</v>
      </c>
      <c r="F6091" s="327" t="str">
        <f ca="1">VLOOKUP(D6091,档案!A:C,3,FALSE)</f>
        <v>湖北开明</v>
      </c>
      <c r="G6091" s="338" t="str">
        <f ca="1">VLOOKUP(D6091,档案!A:B,2,FALSE)</f>
        <v>中国银行鄂州分行0592794</v>
      </c>
      <c r="H6091" s="328">
        <f ca="1" t="shared" si="988"/>
        <v>45951</v>
      </c>
      <c r="I6091" s="344" t="str">
        <f ca="1" t="shared" si="989"/>
        <v>手续费</v>
      </c>
      <c r="J6091" s="344" t="str">
        <f ca="1" t="shared" si="990"/>
        <v>付日常费用</v>
      </c>
      <c r="K6091" s="345">
        <f ca="1" t="shared" si="991"/>
        <v>0</v>
      </c>
      <c r="L6091" s="345">
        <f ca="1" t="shared" si="992"/>
        <v>4.5</v>
      </c>
      <c r="M6091" s="345">
        <f ca="1" t="shared" si="993"/>
        <v>143892.17</v>
      </c>
      <c r="N6091" s="345">
        <f ca="1" t="shared" si="994"/>
        <v>0</v>
      </c>
    </row>
    <row r="6092" ht="14.25" hidden="1" spans="1:14">
      <c r="A6092" s="334">
        <f>档案!A6091</f>
        <v>0</v>
      </c>
      <c r="B6092" s="334">
        <f ca="1" t="shared" si="985"/>
        <v>1</v>
      </c>
      <c r="D6092" s="334">
        <f ca="1" t="shared" si="986"/>
        <v>31</v>
      </c>
      <c r="E6092" s="327">
        <f ca="1" t="shared" si="987"/>
        <v>896</v>
      </c>
      <c r="F6092" s="327" t="str">
        <f ca="1">VLOOKUP(D6092,档案!A:C,3,FALSE)</f>
        <v>湖北开明</v>
      </c>
      <c r="G6092" s="338" t="str">
        <f ca="1">VLOOKUP(D6092,档案!A:B,2,FALSE)</f>
        <v>中国银行鄂州分行0592794</v>
      </c>
      <c r="H6092" s="328">
        <f ca="1" t="shared" si="988"/>
        <v>45954</v>
      </c>
      <c r="I6092" s="344" t="str">
        <f ca="1" t="shared" si="989"/>
        <v>生产部李同林报销9.30新洋丰转湖北双环交通费--个人</v>
      </c>
      <c r="J6092" s="344" t="str">
        <f ca="1" t="shared" si="990"/>
        <v>项目成本</v>
      </c>
      <c r="K6092" s="345">
        <f ca="1" t="shared" si="991"/>
        <v>0</v>
      </c>
      <c r="L6092" s="345">
        <f ca="1" t="shared" si="992"/>
        <v>29.5</v>
      </c>
      <c r="M6092" s="345">
        <f ca="1" t="shared" si="993"/>
        <v>143862.67</v>
      </c>
      <c r="N6092" s="345">
        <f ca="1" t="shared" si="994"/>
        <v>0</v>
      </c>
    </row>
    <row r="6093" ht="14.25" hidden="1" spans="1:14">
      <c r="A6093" s="334">
        <f>档案!A6092</f>
        <v>0</v>
      </c>
      <c r="B6093" s="334">
        <f ca="1" t="shared" si="985"/>
        <v>1</v>
      </c>
      <c r="D6093" s="334">
        <f ca="1" t="shared" si="986"/>
        <v>31</v>
      </c>
      <c r="E6093" s="327">
        <f ca="1" t="shared" si="987"/>
        <v>897</v>
      </c>
      <c r="F6093" s="327" t="str">
        <f ca="1">VLOOKUP(D6093,档案!A:C,3,FALSE)</f>
        <v>湖北开明</v>
      </c>
      <c r="G6093" s="338" t="str">
        <f ca="1">VLOOKUP(D6093,档案!A:B,2,FALSE)</f>
        <v>中国银行鄂州分行0592794</v>
      </c>
      <c r="H6093" s="328">
        <f ca="1" t="shared" si="988"/>
        <v>45954</v>
      </c>
      <c r="I6093" s="344" t="str">
        <f ca="1" t="shared" si="989"/>
        <v>生产部李同林报销9.30湖北双环转湖北新洋丰交通费--个人</v>
      </c>
      <c r="J6093" s="344" t="str">
        <f ca="1" t="shared" si="990"/>
        <v>项目成本</v>
      </c>
      <c r="K6093" s="345">
        <f ca="1" t="shared" si="991"/>
        <v>0</v>
      </c>
      <c r="L6093" s="345">
        <f ca="1" t="shared" si="992"/>
        <v>89.5</v>
      </c>
      <c r="M6093" s="345">
        <f ca="1" t="shared" si="993"/>
        <v>143773.17</v>
      </c>
      <c r="N6093" s="345">
        <f ca="1" t="shared" si="994"/>
        <v>0</v>
      </c>
    </row>
    <row r="6094" ht="14.25" hidden="1" spans="1:14">
      <c r="A6094" s="334">
        <f>档案!A6093</f>
        <v>0</v>
      </c>
      <c r="B6094" s="334">
        <f ca="1" t="shared" si="985"/>
        <v>1</v>
      </c>
      <c r="D6094" s="334">
        <f ca="1" t="shared" si="986"/>
        <v>31</v>
      </c>
      <c r="E6094" s="327">
        <f ca="1" t="shared" si="987"/>
        <v>898</v>
      </c>
      <c r="F6094" s="327" t="str">
        <f ca="1">VLOOKUP(D6094,档案!A:C,3,FALSE)</f>
        <v>湖北开明</v>
      </c>
      <c r="G6094" s="338" t="str">
        <f ca="1">VLOOKUP(D6094,档案!A:B,2,FALSE)</f>
        <v>中国银行鄂州分行0592794</v>
      </c>
      <c r="H6094" s="328">
        <f ca="1" t="shared" si="988"/>
        <v>45954</v>
      </c>
      <c r="I6094" s="344" t="str">
        <f ca="1" t="shared" si="989"/>
        <v>生产部李权智报销武汉锅炉资质审核，停车费27元。车床调速电机故障，购买配件维修--个人</v>
      </c>
      <c r="J6094" s="344" t="str">
        <f ca="1" t="shared" si="990"/>
        <v>项目成本</v>
      </c>
      <c r="K6094" s="345">
        <f ca="1" t="shared" si="991"/>
        <v>0</v>
      </c>
      <c r="L6094" s="345">
        <f ca="1" t="shared" si="992"/>
        <v>69</v>
      </c>
      <c r="M6094" s="345">
        <f ca="1" t="shared" si="993"/>
        <v>143704.17</v>
      </c>
      <c r="N6094" s="345">
        <f ca="1" t="shared" si="994"/>
        <v>0</v>
      </c>
    </row>
    <row r="6095" ht="14.25" hidden="1" spans="1:14">
      <c r="A6095" s="334">
        <f>档案!A6094</f>
        <v>0</v>
      </c>
      <c r="B6095" s="334">
        <f ca="1" t="shared" si="985"/>
        <v>1</v>
      </c>
      <c r="D6095" s="334">
        <f ca="1" t="shared" si="986"/>
        <v>31</v>
      </c>
      <c r="E6095" s="327">
        <f ca="1" t="shared" si="987"/>
        <v>899</v>
      </c>
      <c r="F6095" s="327" t="str">
        <f ca="1">VLOOKUP(D6095,档案!A:C,3,FALSE)</f>
        <v>湖北开明</v>
      </c>
      <c r="G6095" s="338" t="str">
        <f ca="1">VLOOKUP(D6095,档案!A:B,2,FALSE)</f>
        <v>中国银行鄂州分行0592794</v>
      </c>
      <c r="H6095" s="328">
        <f ca="1" t="shared" si="988"/>
        <v>45954</v>
      </c>
      <c r="I6095" s="344" t="str">
        <f ca="1" t="shared" si="989"/>
        <v>生产部李权智报销祝发权，程良柱交通费。轮带修复打防雨棚采购雨布和面罩85元--个人</v>
      </c>
      <c r="J6095" s="344" t="str">
        <f ca="1" t="shared" si="990"/>
        <v>项目成本</v>
      </c>
      <c r="K6095" s="345">
        <f ca="1" t="shared" si="991"/>
        <v>0</v>
      </c>
      <c r="L6095" s="345">
        <f ca="1" t="shared" si="992"/>
        <v>982.89</v>
      </c>
      <c r="M6095" s="345">
        <f ca="1" t="shared" si="993"/>
        <v>142721.28</v>
      </c>
      <c r="N6095" s="345">
        <f ca="1" t="shared" si="994"/>
        <v>0</v>
      </c>
    </row>
    <row r="6096" ht="14.25" hidden="1" spans="1:14">
      <c r="A6096" s="334">
        <f>档案!A6095</f>
        <v>0</v>
      </c>
      <c r="B6096" s="334">
        <f ca="1" t="shared" si="985"/>
        <v>1</v>
      </c>
      <c r="D6096" s="334">
        <f ca="1" t="shared" si="986"/>
        <v>31</v>
      </c>
      <c r="E6096" s="327">
        <f ca="1" t="shared" si="987"/>
        <v>900</v>
      </c>
      <c r="F6096" s="327" t="str">
        <f ca="1">VLOOKUP(D6096,档案!A:C,3,FALSE)</f>
        <v>湖北开明</v>
      </c>
      <c r="G6096" s="338" t="str">
        <f ca="1">VLOOKUP(D6096,档案!A:B,2,FALSE)</f>
        <v>中国银行鄂州分行0592794</v>
      </c>
      <c r="H6096" s="328">
        <f ca="1" t="shared" si="988"/>
        <v>45954</v>
      </c>
      <c r="I6096" s="344" t="str">
        <f ca="1" t="shared" si="989"/>
        <v>生产部张月用款阿拉伯化肥外协人员交通费付林全意--个人</v>
      </c>
      <c r="J6096" s="344" t="str">
        <f ca="1" t="shared" si="990"/>
        <v>项目成本</v>
      </c>
      <c r="K6096" s="345">
        <f ca="1" t="shared" si="991"/>
        <v>0</v>
      </c>
      <c r="L6096" s="345">
        <f ca="1" t="shared" si="992"/>
        <v>5831</v>
      </c>
      <c r="M6096" s="345">
        <f ca="1" t="shared" si="993"/>
        <v>136890.28</v>
      </c>
      <c r="N6096" s="345">
        <f ca="1" t="shared" si="994"/>
        <v>0</v>
      </c>
    </row>
    <row r="6097" ht="14.25" hidden="1" spans="1:14">
      <c r="A6097" s="334">
        <f>档案!A6096</f>
        <v>0</v>
      </c>
      <c r="B6097" s="334">
        <f ca="1" t="shared" ref="B6097:B6128" si="995">COUNTA(INDIRECT("'"&amp;A6097&amp;"'!a:a"))</f>
        <v>1</v>
      </c>
      <c r="D6097" s="334">
        <f ca="1" t="shared" ref="D6097:D6128" si="996">IF(E6096&gt;=VLOOKUP(D6096,A:B,2,FALSE),D6096+1,D6096)</f>
        <v>31</v>
      </c>
      <c r="E6097" s="327">
        <f ca="1" t="shared" ref="E6097:E6128" si="997">IF(E6096&gt;=VLOOKUP(D6096,A:B,2,FALSE),3,E6096+1)</f>
        <v>901</v>
      </c>
      <c r="F6097" s="327" t="str">
        <f ca="1">VLOOKUP(D6097,档案!A:C,3,FALSE)</f>
        <v>湖北开明</v>
      </c>
      <c r="G6097" s="338" t="str">
        <f ca="1">VLOOKUP(D6097,档案!A:B,2,FALSE)</f>
        <v>中国银行鄂州分行0592794</v>
      </c>
      <c r="H6097" s="328">
        <f ca="1" t="shared" ref="H6097:H6128" si="998">INDEX(INDIRECT("'"&amp;$D6097&amp;"'!A:g"),$E6097,COLUMN()-7)</f>
        <v>45954</v>
      </c>
      <c r="I6097" s="344" t="str">
        <f ca="1" t="shared" ref="I6097:I6128" si="999">INDEX(INDIRECT("'"&amp;$D6097&amp;"'!A:g"),$E6097,COLUMN()-7)</f>
        <v>生产部祝发权报销9.29-9.30四川峨胜转湖北新洋丰交通费--个人</v>
      </c>
      <c r="J6097" s="344" t="str">
        <f ca="1" t="shared" ref="J6097:J6128" si="1000">INDEX(INDIRECT("'"&amp;$D6097&amp;"'!A:g"),$E6097,COLUMN()-7)</f>
        <v>项目成本</v>
      </c>
      <c r="K6097" s="345">
        <f ca="1" t="shared" ref="K6097:K6128" si="1001">INDEX(INDIRECT("'"&amp;$D6097&amp;"'!A:g"),$E6097,COLUMN()-7)</f>
        <v>0</v>
      </c>
      <c r="L6097" s="345">
        <f ca="1" t="shared" ref="L6097:L6128" si="1002">INDEX(INDIRECT("'"&amp;$D6097&amp;"'!A:g"),$E6097,COLUMN()-7)</f>
        <v>318</v>
      </c>
      <c r="M6097" s="345">
        <f ca="1" t="shared" ref="M6097:M6128" si="1003">INDEX(INDIRECT("'"&amp;$D6097&amp;"'!A:g"),$E6097,COLUMN()-7)</f>
        <v>136572.28</v>
      </c>
      <c r="N6097" s="345">
        <f ca="1" t="shared" ref="N6097:N6128" si="1004">INDEX(INDIRECT("'"&amp;$D6097&amp;"'!A:g"),$E6097,COLUMN()-7)</f>
        <v>0</v>
      </c>
    </row>
    <row r="6098" ht="14.25" hidden="1" spans="1:14">
      <c r="A6098" s="334">
        <f>档案!A6097</f>
        <v>0</v>
      </c>
      <c r="B6098" s="334">
        <f ca="1" t="shared" si="995"/>
        <v>1</v>
      </c>
      <c r="D6098" s="334">
        <f ca="1" t="shared" si="996"/>
        <v>31</v>
      </c>
      <c r="E6098" s="327">
        <f ca="1" t="shared" si="997"/>
        <v>902</v>
      </c>
      <c r="F6098" s="327" t="str">
        <f ca="1">VLOOKUP(D6098,档案!A:C,3,FALSE)</f>
        <v>湖北开明</v>
      </c>
      <c r="G6098" s="338" t="str">
        <f ca="1">VLOOKUP(D6098,档案!A:B,2,FALSE)</f>
        <v>中国银行鄂州分行0592794</v>
      </c>
      <c r="H6098" s="328">
        <f ca="1" t="shared" si="998"/>
        <v>45954</v>
      </c>
      <c r="I6098" s="344" t="str">
        <f ca="1" t="shared" si="999"/>
        <v>生产部石小伟报销10.4湖北新洋丰交通费--个人</v>
      </c>
      <c r="J6098" s="344" t="str">
        <f ca="1" t="shared" si="1000"/>
        <v>项目成本</v>
      </c>
      <c r="K6098" s="345">
        <f ca="1" t="shared" si="1001"/>
        <v>0</v>
      </c>
      <c r="L6098" s="345">
        <f ca="1" t="shared" si="1002"/>
        <v>66</v>
      </c>
      <c r="M6098" s="345">
        <f ca="1" t="shared" si="1003"/>
        <v>136506.28</v>
      </c>
      <c r="N6098" s="345">
        <f ca="1" t="shared" si="1004"/>
        <v>0</v>
      </c>
    </row>
    <row r="6099" ht="14.25" hidden="1" spans="1:14">
      <c r="A6099" s="334">
        <f>档案!A6098</f>
        <v>0</v>
      </c>
      <c r="B6099" s="334">
        <f ca="1" t="shared" si="995"/>
        <v>1</v>
      </c>
      <c r="D6099" s="334">
        <f ca="1" t="shared" si="996"/>
        <v>31</v>
      </c>
      <c r="E6099" s="327">
        <f ca="1" t="shared" si="997"/>
        <v>903</v>
      </c>
      <c r="F6099" s="327" t="str">
        <f ca="1">VLOOKUP(D6099,档案!A:C,3,FALSE)</f>
        <v>湖北开明</v>
      </c>
      <c r="G6099" s="338" t="str">
        <f ca="1">VLOOKUP(D6099,档案!A:B,2,FALSE)</f>
        <v>中国银行鄂州分行0592794</v>
      </c>
      <c r="H6099" s="328">
        <f ca="1" t="shared" si="998"/>
        <v>45954</v>
      </c>
      <c r="I6099" s="344" t="str">
        <f ca="1" t="shared" si="999"/>
        <v>生产部余永昕报销10.10-10.12日照钢铁出发新疆宜化交通费--个人</v>
      </c>
      <c r="J6099" s="344" t="str">
        <f ca="1" t="shared" si="1000"/>
        <v>项目成本</v>
      </c>
      <c r="K6099" s="345">
        <f ca="1" t="shared" si="1001"/>
        <v>0</v>
      </c>
      <c r="L6099" s="345">
        <f ca="1" t="shared" si="1002"/>
        <v>766</v>
      </c>
      <c r="M6099" s="345">
        <f ca="1" t="shared" si="1003"/>
        <v>135740.28</v>
      </c>
      <c r="N6099" s="345">
        <f ca="1" t="shared" si="1004"/>
        <v>0</v>
      </c>
    </row>
    <row r="6100" ht="14.25" hidden="1" spans="1:14">
      <c r="A6100" s="334">
        <f>档案!A6099</f>
        <v>0</v>
      </c>
      <c r="B6100" s="334">
        <f ca="1" t="shared" si="995"/>
        <v>1</v>
      </c>
      <c r="D6100" s="334">
        <f ca="1" t="shared" si="996"/>
        <v>31</v>
      </c>
      <c r="E6100" s="327">
        <f ca="1" t="shared" si="997"/>
        <v>904</v>
      </c>
      <c r="F6100" s="327" t="str">
        <f ca="1">VLOOKUP(D6100,档案!A:C,3,FALSE)</f>
        <v>湖北开明</v>
      </c>
      <c r="G6100" s="338" t="str">
        <f ca="1">VLOOKUP(D6100,档案!A:B,2,FALSE)</f>
        <v>中国银行鄂州分行0592794</v>
      </c>
      <c r="H6100" s="328">
        <f ca="1" t="shared" si="998"/>
        <v>45954</v>
      </c>
      <c r="I6100" s="344" t="str">
        <f ca="1" t="shared" si="999"/>
        <v>生产部余永昕报销10.9-10.10日照钢铁交通费--个人</v>
      </c>
      <c r="J6100" s="344" t="str">
        <f ca="1" t="shared" si="1000"/>
        <v>项目成本</v>
      </c>
      <c r="K6100" s="345">
        <f ca="1" t="shared" si="1001"/>
        <v>0</v>
      </c>
      <c r="L6100" s="345">
        <f ca="1" t="shared" si="1002"/>
        <v>226</v>
      </c>
      <c r="M6100" s="345">
        <f ca="1" t="shared" si="1003"/>
        <v>135514.28</v>
      </c>
      <c r="N6100" s="345">
        <f ca="1" t="shared" si="1004"/>
        <v>0</v>
      </c>
    </row>
    <row r="6101" ht="14.25" hidden="1" spans="1:14">
      <c r="A6101" s="334">
        <f>档案!A6100</f>
        <v>0</v>
      </c>
      <c r="B6101" s="334">
        <f ca="1" t="shared" si="995"/>
        <v>1</v>
      </c>
      <c r="D6101" s="334">
        <f ca="1" t="shared" si="996"/>
        <v>31</v>
      </c>
      <c r="E6101" s="327">
        <f ca="1" t="shared" si="997"/>
        <v>905</v>
      </c>
      <c r="F6101" s="327" t="str">
        <f ca="1">VLOOKUP(D6101,档案!A:C,3,FALSE)</f>
        <v>湖北开明</v>
      </c>
      <c r="G6101" s="338" t="str">
        <f ca="1">VLOOKUP(D6101,档案!A:B,2,FALSE)</f>
        <v>中国银行鄂州分行0592794</v>
      </c>
      <c r="H6101" s="328">
        <f ca="1" t="shared" si="998"/>
        <v>45954</v>
      </c>
      <c r="I6101" s="344" t="str">
        <f ca="1" t="shared" si="999"/>
        <v>生产部黄震报销9.24-9.28日照钢铁转唐山中厚板及唐山中厚板回公司交通费--个人</v>
      </c>
      <c r="J6101" s="344" t="str">
        <f ca="1" t="shared" si="1000"/>
        <v>项目成本</v>
      </c>
      <c r="K6101" s="345">
        <f ca="1" t="shared" si="1001"/>
        <v>0</v>
      </c>
      <c r="L6101" s="345">
        <f ca="1" t="shared" si="1002"/>
        <v>646</v>
      </c>
      <c r="M6101" s="345">
        <f ca="1" t="shared" si="1003"/>
        <v>134868.28</v>
      </c>
      <c r="N6101" s="345">
        <f ca="1" t="shared" si="1004"/>
        <v>0</v>
      </c>
    </row>
    <row r="6102" ht="14.25" hidden="1" spans="1:14">
      <c r="A6102" s="334">
        <f>档案!A6101</f>
        <v>0</v>
      </c>
      <c r="B6102" s="334">
        <f ca="1" t="shared" si="995"/>
        <v>1</v>
      </c>
      <c r="D6102" s="334">
        <f ca="1" t="shared" si="996"/>
        <v>31</v>
      </c>
      <c r="E6102" s="327">
        <f ca="1" t="shared" si="997"/>
        <v>906</v>
      </c>
      <c r="F6102" s="327" t="str">
        <f ca="1">VLOOKUP(D6102,档案!A:C,3,FALSE)</f>
        <v>湖北开明</v>
      </c>
      <c r="G6102" s="338" t="str">
        <f ca="1">VLOOKUP(D6102,档案!A:B,2,FALSE)</f>
        <v>中国银行鄂州分行0592794</v>
      </c>
      <c r="H6102" s="328">
        <f ca="1" t="shared" si="998"/>
        <v>45954</v>
      </c>
      <c r="I6102" s="344" t="str">
        <f ca="1" t="shared" si="999"/>
        <v>生产部林维报销10月10日武汉-日照钢铁交通费--个人</v>
      </c>
      <c r="J6102" s="344" t="str">
        <f ca="1" t="shared" si="1000"/>
        <v>项目成本</v>
      </c>
      <c r="K6102" s="345">
        <f ca="1" t="shared" si="1001"/>
        <v>0</v>
      </c>
      <c r="L6102" s="345">
        <f ca="1" t="shared" si="1002"/>
        <v>383</v>
      </c>
      <c r="M6102" s="345">
        <f ca="1" t="shared" si="1003"/>
        <v>134485.28</v>
      </c>
      <c r="N6102" s="345">
        <f ca="1" t="shared" si="1004"/>
        <v>0</v>
      </c>
    </row>
    <row r="6103" ht="14.25" hidden="1" spans="1:14">
      <c r="A6103" s="334">
        <f>档案!A6102</f>
        <v>0</v>
      </c>
      <c r="B6103" s="334">
        <f ca="1" t="shared" si="995"/>
        <v>1</v>
      </c>
      <c r="D6103" s="334">
        <f ca="1" t="shared" si="996"/>
        <v>31</v>
      </c>
      <c r="E6103" s="327">
        <f ca="1" t="shared" si="997"/>
        <v>907</v>
      </c>
      <c r="F6103" s="327" t="str">
        <f ca="1">VLOOKUP(D6103,档案!A:C,3,FALSE)</f>
        <v>湖北开明</v>
      </c>
      <c r="G6103" s="338" t="str">
        <f ca="1">VLOOKUP(D6103,档案!A:B,2,FALSE)</f>
        <v>中国银行鄂州分行0592794</v>
      </c>
      <c r="H6103" s="328">
        <f ca="1" t="shared" si="998"/>
        <v>45954</v>
      </c>
      <c r="I6103" s="344" t="str">
        <f ca="1" t="shared" si="999"/>
        <v>生产部林维报销日照钢铁9.13交通费及招待费--个人</v>
      </c>
      <c r="J6103" s="344" t="str">
        <f ca="1" t="shared" si="1000"/>
        <v>项目成本</v>
      </c>
      <c r="K6103" s="345">
        <f ca="1" t="shared" si="1001"/>
        <v>0</v>
      </c>
      <c r="L6103" s="345">
        <f ca="1" t="shared" si="1002"/>
        <v>642.91</v>
      </c>
      <c r="M6103" s="345">
        <f ca="1" t="shared" si="1003"/>
        <v>133842.37</v>
      </c>
      <c r="N6103" s="345">
        <f ca="1" t="shared" si="1004"/>
        <v>0</v>
      </c>
    </row>
    <row r="6104" ht="14.25" hidden="1" spans="1:14">
      <c r="A6104" s="334">
        <f>档案!A6103</f>
        <v>0</v>
      </c>
      <c r="B6104" s="334">
        <f ca="1" t="shared" si="995"/>
        <v>1</v>
      </c>
      <c r="D6104" s="334">
        <f ca="1" t="shared" si="996"/>
        <v>31</v>
      </c>
      <c r="E6104" s="327">
        <f ca="1" t="shared" si="997"/>
        <v>908</v>
      </c>
      <c r="F6104" s="327" t="str">
        <f ca="1">VLOOKUP(D6104,档案!A:C,3,FALSE)</f>
        <v>湖北开明</v>
      </c>
      <c r="G6104" s="338" t="str">
        <f ca="1">VLOOKUP(D6104,档案!A:B,2,FALSE)</f>
        <v>中国银行鄂州分行0592794</v>
      </c>
      <c r="H6104" s="328">
        <f ca="1" t="shared" si="998"/>
        <v>45954</v>
      </c>
      <c r="I6104" s="344" t="str">
        <f ca="1" t="shared" si="999"/>
        <v>手续费</v>
      </c>
      <c r="J6104" s="344" t="str">
        <f ca="1" t="shared" si="1000"/>
        <v>付日常费用</v>
      </c>
      <c r="K6104" s="345">
        <f ca="1" t="shared" si="1001"/>
        <v>0</v>
      </c>
      <c r="L6104" s="345">
        <f ca="1" t="shared" si="1002"/>
        <v>26.1</v>
      </c>
      <c r="M6104" s="345">
        <f ca="1" t="shared" si="1003"/>
        <v>133816.27</v>
      </c>
      <c r="N6104" s="345">
        <f ca="1" t="shared" si="1004"/>
        <v>0</v>
      </c>
    </row>
    <row r="6105" ht="14.25" hidden="1" spans="1:14">
      <c r="A6105" s="334">
        <f>档案!A6104</f>
        <v>0</v>
      </c>
      <c r="B6105" s="334">
        <f ca="1" t="shared" si="995"/>
        <v>1</v>
      </c>
      <c r="D6105" s="334">
        <f ca="1" t="shared" si="996"/>
        <v>31</v>
      </c>
      <c r="E6105" s="327">
        <f ca="1" t="shared" si="997"/>
        <v>909</v>
      </c>
      <c r="F6105" s="327" t="str">
        <f ca="1">VLOOKUP(D6105,档案!A:C,3,FALSE)</f>
        <v>湖北开明</v>
      </c>
      <c r="G6105" s="338" t="str">
        <f ca="1">VLOOKUP(D6105,档案!A:B,2,FALSE)</f>
        <v>中国银行鄂州分行0592794</v>
      </c>
      <c r="H6105" s="328">
        <f ca="1" t="shared" si="998"/>
        <v>45958</v>
      </c>
      <c r="I6105" s="344" t="str">
        <f ca="1" t="shared" si="999"/>
        <v>转湖北工行西山</v>
      </c>
      <c r="J6105" s="344" t="str">
        <f ca="1" t="shared" si="1000"/>
        <v>转出他行或提现</v>
      </c>
      <c r="K6105" s="345">
        <f ca="1" t="shared" si="1001"/>
        <v>0</v>
      </c>
      <c r="L6105" s="345">
        <f ca="1" t="shared" si="1002"/>
        <v>10000</v>
      </c>
      <c r="M6105" s="345">
        <f ca="1" t="shared" si="1003"/>
        <v>123816.27</v>
      </c>
      <c r="N6105" s="345">
        <f ca="1" t="shared" si="1004"/>
        <v>0</v>
      </c>
    </row>
    <row r="6106" ht="14.25" hidden="1" spans="1:14">
      <c r="A6106" s="334">
        <f>档案!A6105</f>
        <v>0</v>
      </c>
      <c r="B6106" s="334">
        <f ca="1" t="shared" si="995"/>
        <v>1</v>
      </c>
      <c r="D6106" s="334">
        <f ca="1" t="shared" si="996"/>
        <v>31</v>
      </c>
      <c r="E6106" s="327">
        <f ca="1" t="shared" si="997"/>
        <v>910</v>
      </c>
      <c r="F6106" s="327" t="str">
        <f ca="1">VLOOKUP(D6106,档案!A:C,3,FALSE)</f>
        <v>湖北开明</v>
      </c>
      <c r="G6106" s="338" t="str">
        <f ca="1">VLOOKUP(D6106,档案!A:B,2,FALSE)</f>
        <v>中国银行鄂州分行0592794</v>
      </c>
      <c r="H6106" s="328">
        <f ca="1" t="shared" si="998"/>
        <v>45958</v>
      </c>
      <c r="I6106" s="344" t="str">
        <f ca="1" t="shared" si="999"/>
        <v>生产部李权智用款江西亚东项目外协人员工资（牛得元1900元，谢登伟240元，周永松240元）--个人</v>
      </c>
      <c r="J6106" s="344" t="str">
        <f ca="1" t="shared" si="1000"/>
        <v>项目成本</v>
      </c>
      <c r="K6106" s="345">
        <f ca="1" t="shared" si="1001"/>
        <v>0</v>
      </c>
      <c r="L6106" s="345">
        <f ca="1" t="shared" si="1002"/>
        <v>2380</v>
      </c>
      <c r="M6106" s="345">
        <f ca="1" t="shared" si="1003"/>
        <v>121436.27</v>
      </c>
      <c r="N6106" s="345">
        <f ca="1" t="shared" si="1004"/>
        <v>0</v>
      </c>
    </row>
    <row r="6107" ht="14.25" hidden="1" spans="1:14">
      <c r="A6107" s="334">
        <f>档案!A6106</f>
        <v>0</v>
      </c>
      <c r="B6107" s="334">
        <f ca="1" t="shared" si="995"/>
        <v>1</v>
      </c>
      <c r="D6107" s="334">
        <f ca="1" t="shared" si="996"/>
        <v>31</v>
      </c>
      <c r="E6107" s="327">
        <f ca="1" t="shared" si="997"/>
        <v>911</v>
      </c>
      <c r="F6107" s="327" t="str">
        <f ca="1">VLOOKUP(D6107,档案!A:C,3,FALSE)</f>
        <v>湖北开明</v>
      </c>
      <c r="G6107" s="338" t="str">
        <f ca="1">VLOOKUP(D6107,档案!A:B,2,FALSE)</f>
        <v>中国银行鄂州分行0592794</v>
      </c>
      <c r="H6107" s="328">
        <f ca="1" t="shared" si="998"/>
        <v>45958</v>
      </c>
      <c r="I6107" s="344" t="str">
        <f ca="1" t="shared" si="999"/>
        <v>生产部闵洋报销新疆宜化现场购买脚手架--个人</v>
      </c>
      <c r="J6107" s="344" t="str">
        <f ca="1" t="shared" si="1000"/>
        <v>项目成本</v>
      </c>
      <c r="K6107" s="345">
        <f ca="1" t="shared" si="1001"/>
        <v>0</v>
      </c>
      <c r="L6107" s="345">
        <f ca="1" t="shared" si="1002"/>
        <v>1010</v>
      </c>
      <c r="M6107" s="345">
        <f ca="1" t="shared" si="1003"/>
        <v>120426.27</v>
      </c>
      <c r="N6107" s="345">
        <f ca="1" t="shared" si="1004"/>
        <v>0</v>
      </c>
    </row>
    <row r="6108" ht="14.25" hidden="1" spans="1:14">
      <c r="A6108" s="334">
        <f>档案!A6107</f>
        <v>0</v>
      </c>
      <c r="B6108" s="334">
        <f ca="1" t="shared" si="995"/>
        <v>1</v>
      </c>
      <c r="D6108" s="334">
        <f ca="1" t="shared" si="996"/>
        <v>31</v>
      </c>
      <c r="E6108" s="327">
        <f ca="1" t="shared" si="997"/>
        <v>912</v>
      </c>
      <c r="F6108" s="327" t="str">
        <f ca="1">VLOOKUP(D6108,档案!A:C,3,FALSE)</f>
        <v>湖北开明</v>
      </c>
      <c r="G6108" s="338" t="str">
        <f ca="1">VLOOKUP(D6108,档案!A:B,2,FALSE)</f>
        <v>中国银行鄂州分行0592794</v>
      </c>
      <c r="H6108" s="328">
        <f ca="1" t="shared" si="998"/>
        <v>45958</v>
      </c>
      <c r="I6108" s="344" t="str">
        <f ca="1" t="shared" si="999"/>
        <v>生产部闵洋报销新疆宜化报销办理进场证费用125元--个人</v>
      </c>
      <c r="J6108" s="344" t="str">
        <f ca="1" t="shared" si="1000"/>
        <v>项目成本</v>
      </c>
      <c r="K6108" s="345">
        <f ca="1" t="shared" si="1001"/>
        <v>0</v>
      </c>
      <c r="L6108" s="345">
        <f ca="1" t="shared" si="1002"/>
        <v>125</v>
      </c>
      <c r="M6108" s="345">
        <f ca="1" t="shared" si="1003"/>
        <v>120301.27</v>
      </c>
      <c r="N6108" s="345">
        <f ca="1" t="shared" si="1004"/>
        <v>0</v>
      </c>
    </row>
    <row r="6109" ht="14.25" hidden="1" spans="1:14">
      <c r="A6109" s="334">
        <f>档案!A6108</f>
        <v>0</v>
      </c>
      <c r="B6109" s="334">
        <f ca="1" t="shared" si="995"/>
        <v>1</v>
      </c>
      <c r="D6109" s="334">
        <f ca="1" t="shared" si="996"/>
        <v>31</v>
      </c>
      <c r="E6109" s="327">
        <f ca="1" t="shared" si="997"/>
        <v>913</v>
      </c>
      <c r="F6109" s="327" t="str">
        <f ca="1">VLOOKUP(D6109,档案!A:C,3,FALSE)</f>
        <v>湖北开明</v>
      </c>
      <c r="G6109" s="338" t="str">
        <f ca="1">VLOOKUP(D6109,档案!A:B,2,FALSE)</f>
        <v>中国银行鄂州分行0592794</v>
      </c>
      <c r="H6109" s="328">
        <f ca="1" t="shared" si="998"/>
        <v>45958</v>
      </c>
      <c r="I6109" s="344" t="str">
        <f ca="1" t="shared" si="999"/>
        <v>生产部闵洋报销新疆宜化10月7日采购现场采购电动扳手，手套以及水平仪--个人</v>
      </c>
      <c r="J6109" s="344" t="str">
        <f ca="1" t="shared" si="1000"/>
        <v>项目成本</v>
      </c>
      <c r="K6109" s="345">
        <f ca="1" t="shared" si="1001"/>
        <v>0</v>
      </c>
      <c r="L6109" s="345">
        <f ca="1" t="shared" si="1002"/>
        <v>1574</v>
      </c>
      <c r="M6109" s="345">
        <f ca="1" t="shared" si="1003"/>
        <v>118727.27</v>
      </c>
      <c r="N6109" s="345">
        <f ca="1" t="shared" si="1004"/>
        <v>0</v>
      </c>
    </row>
    <row r="6110" ht="14.25" hidden="1" spans="1:14">
      <c r="A6110" s="334">
        <f>档案!A6109</f>
        <v>0</v>
      </c>
      <c r="B6110" s="334">
        <f ca="1" t="shared" si="995"/>
        <v>1</v>
      </c>
      <c r="D6110" s="334">
        <f ca="1" t="shared" si="996"/>
        <v>31</v>
      </c>
      <c r="E6110" s="327">
        <f ca="1" t="shared" si="997"/>
        <v>914</v>
      </c>
      <c r="F6110" s="327" t="str">
        <f ca="1">VLOOKUP(D6110,档案!A:C,3,FALSE)</f>
        <v>湖北开明</v>
      </c>
      <c r="G6110" s="338" t="str">
        <f ca="1">VLOOKUP(D6110,档案!A:B,2,FALSE)</f>
        <v>中国银行鄂州分行0592794</v>
      </c>
      <c r="H6110" s="328">
        <f ca="1" t="shared" si="998"/>
        <v>45958</v>
      </c>
      <c r="I6110" s="344" t="str">
        <f ca="1" t="shared" si="999"/>
        <v>生产部闵洋报销内蒙古宜化现场租赁车辆加油费--个人</v>
      </c>
      <c r="J6110" s="344" t="str">
        <f ca="1" t="shared" si="1000"/>
        <v>项目成本</v>
      </c>
      <c r="K6110" s="345">
        <f ca="1" t="shared" si="1001"/>
        <v>0</v>
      </c>
      <c r="L6110" s="345">
        <f ca="1" t="shared" si="1002"/>
        <v>299.89</v>
      </c>
      <c r="M6110" s="345">
        <f ca="1" t="shared" si="1003"/>
        <v>118427.38</v>
      </c>
      <c r="N6110" s="345">
        <f ca="1" t="shared" si="1004"/>
        <v>0</v>
      </c>
    </row>
    <row r="6111" ht="14.25" hidden="1" spans="1:14">
      <c r="A6111" s="334">
        <f>档案!A6110</f>
        <v>0</v>
      </c>
      <c r="B6111" s="334">
        <f ca="1" t="shared" si="995"/>
        <v>1</v>
      </c>
      <c r="D6111" s="334">
        <f ca="1" t="shared" si="996"/>
        <v>31</v>
      </c>
      <c r="E6111" s="327">
        <f ca="1" t="shared" si="997"/>
        <v>915</v>
      </c>
      <c r="F6111" s="327" t="str">
        <f ca="1">VLOOKUP(D6111,档案!A:C,3,FALSE)</f>
        <v>湖北开明</v>
      </c>
      <c r="G6111" s="338" t="str">
        <f ca="1">VLOOKUP(D6111,档案!A:B,2,FALSE)</f>
        <v>中国银行鄂州分行0592794</v>
      </c>
      <c r="H6111" s="328">
        <f ca="1" t="shared" si="998"/>
        <v>45958</v>
      </c>
      <c r="I6111" s="344" t="str">
        <f ca="1" t="shared" si="999"/>
        <v>生产部闵洋报销新疆宜化现场租赁车辆加油费--个人</v>
      </c>
      <c r="J6111" s="344" t="str">
        <f ca="1" t="shared" si="1000"/>
        <v>项目成本</v>
      </c>
      <c r="K6111" s="345">
        <f ca="1" t="shared" si="1001"/>
        <v>0</v>
      </c>
      <c r="L6111" s="345">
        <f ca="1" t="shared" si="1002"/>
        <v>1403</v>
      </c>
      <c r="M6111" s="345">
        <f ca="1" t="shared" si="1003"/>
        <v>117024.38</v>
      </c>
      <c r="N6111" s="345">
        <f ca="1" t="shared" si="1004"/>
        <v>0</v>
      </c>
    </row>
    <row r="6112" ht="14.25" hidden="1" spans="1:14">
      <c r="A6112" s="334">
        <f>档案!A6111</f>
        <v>0</v>
      </c>
      <c r="B6112" s="334">
        <f ca="1" t="shared" si="995"/>
        <v>1</v>
      </c>
      <c r="D6112" s="334">
        <f ca="1" t="shared" si="996"/>
        <v>31</v>
      </c>
      <c r="E6112" s="327">
        <f ca="1" t="shared" si="997"/>
        <v>916</v>
      </c>
      <c r="F6112" s="327" t="str">
        <f ca="1">VLOOKUP(D6112,档案!A:C,3,FALSE)</f>
        <v>湖北开明</v>
      </c>
      <c r="G6112" s="338" t="str">
        <f ca="1">VLOOKUP(D6112,档案!A:B,2,FALSE)</f>
        <v>中国银行鄂州分行0592794</v>
      </c>
      <c r="H6112" s="328">
        <f ca="1" t="shared" si="998"/>
        <v>45958</v>
      </c>
      <c r="I6112" s="344" t="str">
        <f ca="1" t="shared" si="999"/>
        <v>生产部闵洋报销内蒙古回公司途中车辆维修--个人</v>
      </c>
      <c r="J6112" s="344" t="str">
        <f ca="1" t="shared" si="1000"/>
        <v>项目成本</v>
      </c>
      <c r="K6112" s="345">
        <f ca="1" t="shared" si="1001"/>
        <v>0</v>
      </c>
      <c r="L6112" s="345">
        <f ca="1" t="shared" si="1002"/>
        <v>1290</v>
      </c>
      <c r="M6112" s="345">
        <f ca="1" t="shared" si="1003"/>
        <v>115734.38</v>
      </c>
      <c r="N6112" s="345">
        <f ca="1" t="shared" si="1004"/>
        <v>0</v>
      </c>
    </row>
    <row r="6113" ht="14.25" hidden="1" spans="1:14">
      <c r="A6113" s="334">
        <f>档案!A6112</f>
        <v>0</v>
      </c>
      <c r="B6113" s="334">
        <f ca="1" t="shared" si="995"/>
        <v>1</v>
      </c>
      <c r="D6113" s="334">
        <f ca="1" t="shared" si="996"/>
        <v>31</v>
      </c>
      <c r="E6113" s="327">
        <f ca="1" t="shared" si="997"/>
        <v>917</v>
      </c>
      <c r="F6113" s="327" t="str">
        <f ca="1">VLOOKUP(D6113,档案!A:C,3,FALSE)</f>
        <v>湖北开明</v>
      </c>
      <c r="G6113" s="338" t="str">
        <f ca="1">VLOOKUP(D6113,档案!A:B,2,FALSE)</f>
        <v>中国银行鄂州分行0592794</v>
      </c>
      <c r="H6113" s="328">
        <f ca="1" t="shared" si="998"/>
        <v>45958</v>
      </c>
      <c r="I6113" s="344" t="str">
        <f ca="1" t="shared" si="999"/>
        <v>生产部闵洋报销内蒙古宜化报销程时勇，毛昌兵，房延云三人体检费用--个人</v>
      </c>
      <c r="J6113" s="344" t="str">
        <f ca="1" t="shared" si="1000"/>
        <v>项目成本</v>
      </c>
      <c r="K6113" s="345">
        <f ca="1" t="shared" si="1001"/>
        <v>0</v>
      </c>
      <c r="L6113" s="345">
        <f ca="1" t="shared" si="1002"/>
        <v>480</v>
      </c>
      <c r="M6113" s="345">
        <f ca="1" t="shared" si="1003"/>
        <v>115254.38</v>
      </c>
      <c r="N6113" s="345">
        <f ca="1" t="shared" si="1004"/>
        <v>0</v>
      </c>
    </row>
    <row r="6114" ht="14.25" hidden="1" spans="1:14">
      <c r="A6114" s="334">
        <f>档案!A6113</f>
        <v>0</v>
      </c>
      <c r="B6114" s="334">
        <f ca="1" t="shared" si="995"/>
        <v>1</v>
      </c>
      <c r="D6114" s="334">
        <f ca="1" t="shared" si="996"/>
        <v>31</v>
      </c>
      <c r="E6114" s="327">
        <f ca="1" t="shared" si="997"/>
        <v>918</v>
      </c>
      <c r="F6114" s="327" t="str">
        <f ca="1">VLOOKUP(D6114,档案!A:C,3,FALSE)</f>
        <v>湖北开明</v>
      </c>
      <c r="G6114" s="338" t="str">
        <f ca="1">VLOOKUP(D6114,档案!A:B,2,FALSE)</f>
        <v>中国银行鄂州分行0592794</v>
      </c>
      <c r="H6114" s="328">
        <f ca="1" t="shared" si="998"/>
        <v>45958</v>
      </c>
      <c r="I6114" s="344" t="str">
        <f ca="1" t="shared" si="999"/>
        <v>生产部闵洋报销新疆宜化现场采购焊材--个人</v>
      </c>
      <c r="J6114" s="344" t="str">
        <f ca="1" t="shared" si="1000"/>
        <v>项目成本</v>
      </c>
      <c r="K6114" s="345">
        <f ca="1" t="shared" si="1001"/>
        <v>0</v>
      </c>
      <c r="L6114" s="345">
        <f ca="1" t="shared" si="1002"/>
        <v>2207</v>
      </c>
      <c r="M6114" s="345">
        <f ca="1" t="shared" si="1003"/>
        <v>113047.38</v>
      </c>
      <c r="N6114" s="345">
        <f ca="1" t="shared" si="1004"/>
        <v>0</v>
      </c>
    </row>
    <row r="6115" ht="14.25" hidden="1" spans="1:14">
      <c r="A6115" s="334">
        <f>档案!A6114</f>
        <v>0</v>
      </c>
      <c r="B6115" s="334">
        <f ca="1" t="shared" si="995"/>
        <v>1</v>
      </c>
      <c r="D6115" s="334">
        <f ca="1" t="shared" si="996"/>
        <v>31</v>
      </c>
      <c r="E6115" s="327">
        <f ca="1" t="shared" si="997"/>
        <v>919</v>
      </c>
      <c r="F6115" s="327" t="str">
        <f ca="1">VLOOKUP(D6115,档案!A:C,3,FALSE)</f>
        <v>湖北开明</v>
      </c>
      <c r="G6115" s="338" t="str">
        <f ca="1">VLOOKUP(D6115,档案!A:B,2,FALSE)</f>
        <v>中国银行鄂州分行0592794</v>
      </c>
      <c r="H6115" s="328">
        <f ca="1" t="shared" si="998"/>
        <v>45958</v>
      </c>
      <c r="I6115" s="344" t="str">
        <f ca="1" t="shared" si="999"/>
        <v>手续费</v>
      </c>
      <c r="J6115" s="344" t="str">
        <f ca="1" t="shared" si="1000"/>
        <v>付日常费用</v>
      </c>
      <c r="K6115" s="345">
        <f ca="1" t="shared" si="1001"/>
        <v>0</v>
      </c>
      <c r="L6115" s="345">
        <f ca="1" t="shared" si="1002"/>
        <v>19.8</v>
      </c>
      <c r="M6115" s="345">
        <f ca="1" t="shared" si="1003"/>
        <v>113027.58</v>
      </c>
      <c r="N6115" s="345">
        <f ca="1" t="shared" si="1004"/>
        <v>0</v>
      </c>
    </row>
    <row r="6116" ht="14.25" hidden="1" spans="1:14">
      <c r="A6116" s="334">
        <f>档案!A6115</f>
        <v>0</v>
      </c>
      <c r="B6116" s="334">
        <f ca="1" t="shared" si="995"/>
        <v>1</v>
      </c>
      <c r="D6116" s="334">
        <f ca="1" t="shared" si="996"/>
        <v>31</v>
      </c>
      <c r="E6116" s="327">
        <f ca="1" t="shared" si="997"/>
        <v>920</v>
      </c>
      <c r="F6116" s="327" t="str">
        <f ca="1">VLOOKUP(D6116,档案!A:C,3,FALSE)</f>
        <v>湖北开明</v>
      </c>
      <c r="G6116" s="338" t="str">
        <f ca="1">VLOOKUP(D6116,档案!A:B,2,FALSE)</f>
        <v>中国银行鄂州分行0592794</v>
      </c>
      <c r="H6116" s="328">
        <f ca="1" t="shared" si="998"/>
        <v>45960</v>
      </c>
      <c r="I6116" s="344" t="str">
        <f ca="1" t="shared" si="999"/>
        <v>生产部闵洋用款现场购买液压弯轨机一台付济宁万利机械制造有限公司--公司</v>
      </c>
      <c r="J6116" s="344" t="str">
        <f ca="1" t="shared" si="1000"/>
        <v>项目成本</v>
      </c>
      <c r="K6116" s="345">
        <f ca="1" t="shared" si="1001"/>
        <v>0</v>
      </c>
      <c r="L6116" s="345">
        <f ca="1" t="shared" si="1002"/>
        <v>2650</v>
      </c>
      <c r="M6116" s="345">
        <f ca="1" t="shared" si="1003"/>
        <v>110377.58</v>
      </c>
      <c r="N6116" s="345">
        <f ca="1" t="shared" si="1004"/>
        <v>0</v>
      </c>
    </row>
    <row r="6117" ht="14.25" hidden="1" spans="1:14">
      <c r="A6117" s="334">
        <f>档案!A6116</f>
        <v>0</v>
      </c>
      <c r="B6117" s="334">
        <f ca="1" t="shared" si="995"/>
        <v>1</v>
      </c>
      <c r="D6117" s="334">
        <f ca="1" t="shared" si="996"/>
        <v>31</v>
      </c>
      <c r="E6117" s="327">
        <f ca="1" t="shared" si="997"/>
        <v>921</v>
      </c>
      <c r="F6117" s="327" t="str">
        <f ca="1">VLOOKUP(D6117,档案!A:C,3,FALSE)</f>
        <v>湖北开明</v>
      </c>
      <c r="G6117" s="338" t="str">
        <f ca="1">VLOOKUP(D6117,档案!A:B,2,FALSE)</f>
        <v>中国银行鄂州分行0592794</v>
      </c>
      <c r="H6117" s="328">
        <f ca="1" t="shared" si="998"/>
        <v>45960</v>
      </c>
      <c r="I6117" s="344" t="str">
        <f ca="1" t="shared" si="999"/>
        <v>手续费</v>
      </c>
      <c r="J6117" s="344" t="str">
        <f ca="1" t="shared" si="1000"/>
        <v>付日常费用</v>
      </c>
      <c r="K6117" s="345">
        <f ca="1" t="shared" si="1001"/>
        <v>0</v>
      </c>
      <c r="L6117" s="345">
        <f ca="1" t="shared" si="1002"/>
        <v>4.5</v>
      </c>
      <c r="M6117" s="345">
        <f ca="1" t="shared" si="1003"/>
        <v>110373.08</v>
      </c>
      <c r="N6117" s="345">
        <f ca="1" t="shared" si="1004"/>
        <v>0</v>
      </c>
    </row>
    <row r="6118" ht="14.25" hidden="1" spans="1:14">
      <c r="A6118" s="334">
        <f>档案!A6117</f>
        <v>0</v>
      </c>
      <c r="B6118" s="334">
        <f ca="1" t="shared" si="995"/>
        <v>1</v>
      </c>
      <c r="D6118" s="334">
        <f ca="1" t="shared" si="996"/>
        <v>31</v>
      </c>
      <c r="E6118" s="327">
        <f ca="1" t="shared" si="997"/>
        <v>922</v>
      </c>
      <c r="F6118" s="327" t="str">
        <f ca="1">VLOOKUP(D6118,档案!A:C,3,FALSE)</f>
        <v>湖北开明</v>
      </c>
      <c r="G6118" s="338" t="str">
        <f ca="1">VLOOKUP(D6118,档案!A:B,2,FALSE)</f>
        <v>中国银行鄂州分行0592794</v>
      </c>
      <c r="H6118" s="328">
        <f ca="1" t="shared" si="998"/>
        <v>45961</v>
      </c>
      <c r="I6118" s="344" t="str">
        <f ca="1" t="shared" si="999"/>
        <v>生产部李权智报销新洋丰采购葫芦和钢丝绳材料费--个人</v>
      </c>
      <c r="J6118" s="344" t="str">
        <f ca="1" t="shared" si="1000"/>
        <v>项目成本</v>
      </c>
      <c r="K6118" s="345">
        <f ca="1" t="shared" si="1001"/>
        <v>0</v>
      </c>
      <c r="L6118" s="345">
        <f ca="1" t="shared" si="1002"/>
        <v>4280</v>
      </c>
      <c r="M6118" s="345">
        <f ca="1" t="shared" si="1003"/>
        <v>106093.08</v>
      </c>
      <c r="N6118" s="345">
        <f ca="1" t="shared" si="1004"/>
        <v>0</v>
      </c>
    </row>
    <row r="6119" ht="14.25" hidden="1" spans="1:14">
      <c r="A6119" s="334">
        <f>档案!A6118</f>
        <v>0</v>
      </c>
      <c r="B6119" s="334">
        <f ca="1" t="shared" si="995"/>
        <v>1</v>
      </c>
      <c r="D6119" s="334">
        <f ca="1" t="shared" si="996"/>
        <v>31</v>
      </c>
      <c r="E6119" s="327">
        <f ca="1" t="shared" si="997"/>
        <v>923</v>
      </c>
      <c r="F6119" s="327" t="str">
        <f ca="1">VLOOKUP(D6119,档案!A:C,3,FALSE)</f>
        <v>湖北开明</v>
      </c>
      <c r="G6119" s="338" t="str">
        <f ca="1">VLOOKUP(D6119,档案!A:B,2,FALSE)</f>
        <v>中国银行鄂州分行0592794</v>
      </c>
      <c r="H6119" s="328">
        <f ca="1" t="shared" si="998"/>
        <v>45961</v>
      </c>
      <c r="I6119" s="344" t="str">
        <f ca="1" t="shared" si="999"/>
        <v>生产部李权智报销溧阳金峰轮带采购电镐费用--个人</v>
      </c>
      <c r="J6119" s="344" t="str">
        <f ca="1" t="shared" si="1000"/>
        <v>项目成本</v>
      </c>
      <c r="K6119" s="345">
        <f ca="1" t="shared" si="1001"/>
        <v>0</v>
      </c>
      <c r="L6119" s="345">
        <f ca="1" t="shared" si="1002"/>
        <v>500</v>
      </c>
      <c r="M6119" s="345">
        <f ca="1" t="shared" si="1003"/>
        <v>105593.08</v>
      </c>
      <c r="N6119" s="345">
        <f ca="1" t="shared" si="1004"/>
        <v>0</v>
      </c>
    </row>
    <row r="6120" ht="14.25" hidden="1" spans="1:14">
      <c r="A6120" s="334">
        <f>档案!A6119</f>
        <v>0</v>
      </c>
      <c r="B6120" s="334">
        <f ca="1" t="shared" si="995"/>
        <v>1</v>
      </c>
      <c r="D6120" s="334">
        <f ca="1" t="shared" si="996"/>
        <v>31</v>
      </c>
      <c r="E6120" s="327">
        <f ca="1" t="shared" si="997"/>
        <v>924</v>
      </c>
      <c r="F6120" s="327" t="str">
        <f ca="1">VLOOKUP(D6120,档案!A:C,3,FALSE)</f>
        <v>湖北开明</v>
      </c>
      <c r="G6120" s="338" t="str">
        <f ca="1">VLOOKUP(D6120,档案!A:B,2,FALSE)</f>
        <v>中国银行鄂州分行0592794</v>
      </c>
      <c r="H6120" s="328">
        <f ca="1" t="shared" si="998"/>
        <v>45961</v>
      </c>
      <c r="I6120" s="344" t="str">
        <f ca="1" t="shared" si="999"/>
        <v>生产部李权智报销新洋丰项目房租续租1个月费用--个人</v>
      </c>
      <c r="J6120" s="344" t="str">
        <f ca="1" t="shared" si="1000"/>
        <v>项目成本</v>
      </c>
      <c r="K6120" s="345">
        <f ca="1" t="shared" si="1001"/>
        <v>0</v>
      </c>
      <c r="L6120" s="345">
        <f ca="1" t="shared" si="1002"/>
        <v>1000</v>
      </c>
      <c r="M6120" s="345">
        <f ca="1" t="shared" si="1003"/>
        <v>104593.08</v>
      </c>
      <c r="N6120" s="345">
        <f ca="1" t="shared" si="1004"/>
        <v>0</v>
      </c>
    </row>
    <row r="6121" ht="14.25" hidden="1" spans="1:14">
      <c r="A6121" s="334">
        <f>档案!A6120</f>
        <v>0</v>
      </c>
      <c r="B6121" s="334">
        <f ca="1" t="shared" si="995"/>
        <v>1</v>
      </c>
      <c r="D6121" s="334">
        <f ca="1" t="shared" si="996"/>
        <v>31</v>
      </c>
      <c r="E6121" s="327">
        <f ca="1" t="shared" si="997"/>
        <v>925</v>
      </c>
      <c r="F6121" s="327" t="str">
        <f ca="1">VLOOKUP(D6121,档案!A:C,3,FALSE)</f>
        <v>湖北开明</v>
      </c>
      <c r="G6121" s="338" t="str">
        <f ca="1">VLOOKUP(D6121,档案!A:B,2,FALSE)</f>
        <v>中国银行鄂州分行0592794</v>
      </c>
      <c r="H6121" s="328">
        <f ca="1" t="shared" si="998"/>
        <v>45961</v>
      </c>
      <c r="I6121" s="344" t="str">
        <f ca="1" t="shared" si="999"/>
        <v>生产部李权智报销溧阳金峰项目李权智、祝发权、覃延吉、程良柱、林枫、刘志林（时间10.19~10.26住宿费）--个人</v>
      </c>
      <c r="J6121" s="344" t="str">
        <f ca="1" t="shared" si="1000"/>
        <v>项目成本</v>
      </c>
      <c r="K6121" s="345">
        <f ca="1" t="shared" si="1001"/>
        <v>0</v>
      </c>
      <c r="L6121" s="345">
        <f ca="1" t="shared" si="1002"/>
        <v>1040</v>
      </c>
      <c r="M6121" s="345">
        <f ca="1" t="shared" si="1003"/>
        <v>103553.08</v>
      </c>
      <c r="N6121" s="345">
        <f ca="1" t="shared" si="1004"/>
        <v>0</v>
      </c>
    </row>
    <row r="6122" ht="14.25" hidden="1" spans="1:14">
      <c r="A6122" s="334">
        <f>档案!A6121</f>
        <v>0</v>
      </c>
      <c r="B6122" s="334">
        <f ca="1" t="shared" si="995"/>
        <v>1</v>
      </c>
      <c r="D6122" s="334">
        <f ca="1" t="shared" si="996"/>
        <v>31</v>
      </c>
      <c r="E6122" s="327">
        <f ca="1" t="shared" si="997"/>
        <v>926</v>
      </c>
      <c r="F6122" s="327" t="str">
        <f ca="1">VLOOKUP(D6122,档案!A:C,3,FALSE)</f>
        <v>湖北开明</v>
      </c>
      <c r="G6122" s="338" t="str">
        <f ca="1">VLOOKUP(D6122,档案!A:B,2,FALSE)</f>
        <v>中国银行鄂州分行0592794</v>
      </c>
      <c r="H6122" s="328">
        <f ca="1" t="shared" si="998"/>
        <v>45961</v>
      </c>
      <c r="I6122" s="344" t="str">
        <f ca="1" t="shared" si="999"/>
        <v>生产部李权智报销溧阳金峰回程交通费--个人</v>
      </c>
      <c r="J6122" s="344" t="str">
        <f ca="1" t="shared" si="1000"/>
        <v>项目成本</v>
      </c>
      <c r="K6122" s="345">
        <f ca="1" t="shared" si="1001"/>
        <v>0</v>
      </c>
      <c r="L6122" s="345">
        <f ca="1" t="shared" si="1002"/>
        <v>292.25</v>
      </c>
      <c r="M6122" s="345">
        <f ca="1" t="shared" si="1003"/>
        <v>103260.83</v>
      </c>
      <c r="N6122" s="345">
        <f ca="1" t="shared" si="1004"/>
        <v>0</v>
      </c>
    </row>
    <row r="6123" ht="14.25" hidden="1" spans="1:14">
      <c r="A6123" s="334">
        <f>档案!A6122</f>
        <v>0</v>
      </c>
      <c r="B6123" s="334">
        <f ca="1" t="shared" si="995"/>
        <v>1</v>
      </c>
      <c r="D6123" s="334">
        <f ca="1" t="shared" si="996"/>
        <v>31</v>
      </c>
      <c r="E6123" s="327">
        <f ca="1" t="shared" si="997"/>
        <v>927</v>
      </c>
      <c r="F6123" s="327" t="str">
        <f ca="1">VLOOKUP(D6123,档案!A:C,3,FALSE)</f>
        <v>湖北开明</v>
      </c>
      <c r="G6123" s="338" t="str">
        <f ca="1">VLOOKUP(D6123,档案!A:B,2,FALSE)</f>
        <v>中国银行鄂州分行0592794</v>
      </c>
      <c r="H6123" s="328">
        <f ca="1" t="shared" si="998"/>
        <v>45961</v>
      </c>
      <c r="I6123" s="344" t="str">
        <f ca="1" t="shared" si="999"/>
        <v>生产部李权智报销新洋丰零星采购--个人</v>
      </c>
      <c r="J6123" s="344" t="str">
        <f ca="1" t="shared" si="1000"/>
        <v>项目成本</v>
      </c>
      <c r="K6123" s="345">
        <f ca="1" t="shared" si="1001"/>
        <v>0</v>
      </c>
      <c r="L6123" s="345">
        <f ca="1" t="shared" si="1002"/>
        <v>345</v>
      </c>
      <c r="M6123" s="345">
        <f ca="1" t="shared" si="1003"/>
        <v>102915.83</v>
      </c>
      <c r="N6123" s="345">
        <f ca="1" t="shared" si="1004"/>
        <v>0</v>
      </c>
    </row>
    <row r="6124" ht="14.25" hidden="1" spans="1:14">
      <c r="A6124" s="334">
        <f>档案!A6123</f>
        <v>0</v>
      </c>
      <c r="B6124" s="334">
        <f ca="1" t="shared" si="995"/>
        <v>1</v>
      </c>
      <c r="D6124" s="334">
        <f ca="1" t="shared" si="996"/>
        <v>31</v>
      </c>
      <c r="E6124" s="327">
        <f ca="1" t="shared" si="997"/>
        <v>928</v>
      </c>
      <c r="F6124" s="327" t="str">
        <f ca="1">VLOOKUP(D6124,档案!A:C,3,FALSE)</f>
        <v>湖北开明</v>
      </c>
      <c r="G6124" s="338" t="str">
        <f ca="1">VLOOKUP(D6124,档案!A:B,2,FALSE)</f>
        <v>中国银行鄂州分行0592794</v>
      </c>
      <c r="H6124" s="328">
        <f ca="1" t="shared" si="998"/>
        <v>45961</v>
      </c>
      <c r="I6124" s="344" t="str">
        <f ca="1" t="shared" si="999"/>
        <v>生产部李权智报销管道资质审核，贴标牌购买双面胶4卷--个人</v>
      </c>
      <c r="J6124" s="344" t="str">
        <f ca="1" t="shared" si="1000"/>
        <v>项目成本</v>
      </c>
      <c r="K6124" s="345">
        <f ca="1" t="shared" si="1001"/>
        <v>0</v>
      </c>
      <c r="L6124" s="345">
        <f ca="1" t="shared" si="1002"/>
        <v>10</v>
      </c>
      <c r="M6124" s="345">
        <f ca="1" t="shared" si="1003"/>
        <v>102905.83</v>
      </c>
      <c r="N6124" s="345">
        <f ca="1" t="shared" si="1004"/>
        <v>0</v>
      </c>
    </row>
    <row r="6125" ht="14.25" hidden="1" spans="1:14">
      <c r="A6125" s="334">
        <f>档案!A6124</f>
        <v>0</v>
      </c>
      <c r="B6125" s="334">
        <f ca="1" t="shared" si="995"/>
        <v>1</v>
      </c>
      <c r="D6125" s="334">
        <f ca="1" t="shared" si="996"/>
        <v>31</v>
      </c>
      <c r="E6125" s="327">
        <f ca="1" t="shared" si="997"/>
        <v>929</v>
      </c>
      <c r="F6125" s="327" t="str">
        <f ca="1">VLOOKUP(D6125,档案!A:C,3,FALSE)</f>
        <v>湖北开明</v>
      </c>
      <c r="G6125" s="338" t="str">
        <f ca="1">VLOOKUP(D6125,档案!A:B,2,FALSE)</f>
        <v>中国银行鄂州分行0592794</v>
      </c>
      <c r="H6125" s="328">
        <f ca="1" t="shared" si="998"/>
        <v>45961</v>
      </c>
      <c r="I6125" s="344" t="str">
        <f ca="1" t="shared" si="999"/>
        <v>生产部毛昌兵报销新洋丰9.25-9.27交通费--个人</v>
      </c>
      <c r="J6125" s="344" t="str">
        <f ca="1" t="shared" si="1000"/>
        <v>项目成本</v>
      </c>
      <c r="K6125" s="345">
        <f ca="1" t="shared" si="1001"/>
        <v>0</v>
      </c>
      <c r="L6125" s="345">
        <f ca="1" t="shared" si="1002"/>
        <v>279</v>
      </c>
      <c r="M6125" s="345">
        <f ca="1" t="shared" si="1003"/>
        <v>102626.83</v>
      </c>
      <c r="N6125" s="345">
        <f ca="1" t="shared" si="1004"/>
        <v>0</v>
      </c>
    </row>
    <row r="6126" ht="14.25" hidden="1" spans="1:14">
      <c r="A6126" s="334">
        <f>档案!A6125</f>
        <v>0</v>
      </c>
      <c r="B6126" s="334">
        <f ca="1" t="shared" si="995"/>
        <v>1</v>
      </c>
      <c r="D6126" s="334">
        <f ca="1" t="shared" si="996"/>
        <v>31</v>
      </c>
      <c r="E6126" s="327">
        <f ca="1" t="shared" si="997"/>
        <v>930</v>
      </c>
      <c r="F6126" s="327" t="str">
        <f ca="1">VLOOKUP(D6126,档案!A:C,3,FALSE)</f>
        <v>湖北开明</v>
      </c>
      <c r="G6126" s="338" t="str">
        <f ca="1">VLOOKUP(D6126,档案!A:B,2,FALSE)</f>
        <v>中国银行鄂州分行0592794</v>
      </c>
      <c r="H6126" s="328">
        <f ca="1" t="shared" si="998"/>
        <v>45961</v>
      </c>
      <c r="I6126" s="344" t="str">
        <f ca="1" t="shared" si="999"/>
        <v>生产部李权智用款江西亚东破碎机离线维修项目配件及工装制作、机加工费用付鄂州市联丰机械厂--公司</v>
      </c>
      <c r="J6126" s="344" t="str">
        <f ca="1" t="shared" si="1000"/>
        <v>项目成本</v>
      </c>
      <c r="K6126" s="345">
        <f ca="1" t="shared" si="1001"/>
        <v>0</v>
      </c>
      <c r="L6126" s="345">
        <f ca="1" t="shared" si="1002"/>
        <v>1880</v>
      </c>
      <c r="M6126" s="345">
        <f ca="1" t="shared" si="1003"/>
        <v>100746.83</v>
      </c>
      <c r="N6126" s="345">
        <f ca="1" t="shared" si="1004"/>
        <v>0</v>
      </c>
    </row>
    <row r="6127" ht="14.25" hidden="1" spans="1:14">
      <c r="A6127" s="334">
        <f>档案!A6126</f>
        <v>0</v>
      </c>
      <c r="B6127" s="334">
        <f ca="1" t="shared" si="995"/>
        <v>1</v>
      </c>
      <c r="D6127" s="334">
        <f ca="1" t="shared" si="996"/>
        <v>31</v>
      </c>
      <c r="E6127" s="327">
        <f ca="1" t="shared" si="997"/>
        <v>931</v>
      </c>
      <c r="F6127" s="327" t="str">
        <f ca="1">VLOOKUP(D6127,档案!A:C,3,FALSE)</f>
        <v>湖北开明</v>
      </c>
      <c r="G6127" s="338" t="str">
        <f ca="1">VLOOKUP(D6127,档案!A:B,2,FALSE)</f>
        <v>中国银行鄂州分行0592794</v>
      </c>
      <c r="H6127" s="328">
        <f ca="1" t="shared" si="998"/>
        <v>45961</v>
      </c>
      <c r="I6127" s="344" t="str">
        <f ca="1" t="shared" si="999"/>
        <v>生产部闵洋报销新疆宜化现场采购氧气乙炔带，气表，割枪--个人</v>
      </c>
      <c r="J6127" s="344" t="str">
        <f ca="1" t="shared" si="1000"/>
        <v>项目成本</v>
      </c>
      <c r="K6127" s="345">
        <f ca="1" t="shared" si="1001"/>
        <v>0</v>
      </c>
      <c r="L6127" s="345">
        <f ca="1" t="shared" si="1002"/>
        <v>1440</v>
      </c>
      <c r="M6127" s="345">
        <f ca="1" t="shared" si="1003"/>
        <v>99306.83</v>
      </c>
      <c r="N6127" s="345">
        <f ca="1" t="shared" si="1004"/>
        <v>0</v>
      </c>
    </row>
    <row r="6128" ht="14.25" hidden="1" spans="1:14">
      <c r="A6128" s="334">
        <f>档案!A6127</f>
        <v>0</v>
      </c>
      <c r="B6128" s="334">
        <f ca="1" t="shared" si="995"/>
        <v>1</v>
      </c>
      <c r="D6128" s="334">
        <f ca="1" t="shared" si="996"/>
        <v>31</v>
      </c>
      <c r="E6128" s="327">
        <f ca="1" t="shared" si="997"/>
        <v>932</v>
      </c>
      <c r="F6128" s="327" t="str">
        <f ca="1">VLOOKUP(D6128,档案!A:C,3,FALSE)</f>
        <v>湖北开明</v>
      </c>
      <c r="G6128" s="338" t="str">
        <f ca="1">VLOOKUP(D6128,档案!A:B,2,FALSE)</f>
        <v>中国银行鄂州分行0592794</v>
      </c>
      <c r="H6128" s="328">
        <f ca="1" t="shared" si="998"/>
        <v>45961</v>
      </c>
      <c r="I6128" s="344" t="str">
        <f ca="1" t="shared" si="999"/>
        <v>生产部余永昕报销新疆宜化到日照钢铁交通费--个人</v>
      </c>
      <c r="J6128" s="344" t="str">
        <f ca="1" t="shared" si="1000"/>
        <v>项目成本</v>
      </c>
      <c r="K6128" s="345">
        <f ca="1" t="shared" si="1001"/>
        <v>0</v>
      </c>
      <c r="L6128" s="345">
        <f ca="1" t="shared" si="1002"/>
        <v>962.9</v>
      </c>
      <c r="M6128" s="345">
        <f ca="1" t="shared" si="1003"/>
        <v>98343.93</v>
      </c>
      <c r="N6128" s="345">
        <f ca="1" t="shared" si="1004"/>
        <v>0</v>
      </c>
    </row>
    <row r="6129" ht="14.25" hidden="1" spans="1:14">
      <c r="A6129" s="334">
        <f>档案!A6128</f>
        <v>0</v>
      </c>
      <c r="B6129" s="334">
        <f ca="1" t="shared" ref="B6129:B6160" si="1005">COUNTA(INDIRECT("'"&amp;A6129&amp;"'!a:a"))</f>
        <v>1</v>
      </c>
      <c r="D6129" s="334">
        <f ca="1" t="shared" ref="D6129:D6160" si="1006">IF(E6128&gt;=VLOOKUP(D6128,A:B,2,FALSE),D6128+1,D6128)</f>
        <v>31</v>
      </c>
      <c r="E6129" s="327">
        <f ca="1" t="shared" ref="E6129:E6160" si="1007">IF(E6128&gt;=VLOOKUP(D6128,A:B,2,FALSE),3,E6128+1)</f>
        <v>933</v>
      </c>
      <c r="F6129" s="327" t="str">
        <f ca="1">VLOOKUP(D6129,档案!A:C,3,FALSE)</f>
        <v>湖北开明</v>
      </c>
      <c r="G6129" s="338" t="str">
        <f ca="1">VLOOKUP(D6129,档案!A:B,2,FALSE)</f>
        <v>中国银行鄂州分行0592794</v>
      </c>
      <c r="H6129" s="328">
        <f ca="1" t="shared" ref="H6129:H6160" si="1008">INDEX(INDIRECT("'"&amp;$D6129&amp;"'!A:g"),$E6129,COLUMN()-7)</f>
        <v>45961</v>
      </c>
      <c r="I6129" s="344" t="str">
        <f ca="1" t="shared" ref="I6129:I6160" si="1009">INDEX(INDIRECT("'"&amp;$D6129&amp;"'!A:g"),$E6129,COLUMN()-7)</f>
        <v>生产部余永昕报销日照钢铁出发阜阳先去培训机构拿证交通费--个人</v>
      </c>
      <c r="J6129" s="344" t="str">
        <f ca="1" t="shared" ref="J6129:J6160" si="1010">INDEX(INDIRECT("'"&amp;$D6129&amp;"'!A:g"),$E6129,COLUMN()-7)</f>
        <v>项目成本</v>
      </c>
      <c r="K6129" s="345">
        <f ca="1" t="shared" ref="K6129:K6160" si="1011">INDEX(INDIRECT("'"&amp;$D6129&amp;"'!A:g"),$E6129,COLUMN()-7)</f>
        <v>0</v>
      </c>
      <c r="L6129" s="345">
        <f ca="1" t="shared" ref="L6129:L6160" si="1012">INDEX(INDIRECT("'"&amp;$D6129&amp;"'!A:g"),$E6129,COLUMN()-7)</f>
        <v>303.9</v>
      </c>
      <c r="M6129" s="345">
        <f ca="1" t="shared" ref="M6129:M6160" si="1013">INDEX(INDIRECT("'"&amp;$D6129&amp;"'!A:g"),$E6129,COLUMN()-7)</f>
        <v>98040.03</v>
      </c>
      <c r="N6129" s="345">
        <f ca="1" t="shared" ref="N6129:N6160" si="1014">INDEX(INDIRECT("'"&amp;$D6129&amp;"'!A:g"),$E6129,COLUMN()-7)</f>
        <v>0</v>
      </c>
    </row>
    <row r="6130" ht="14.25" hidden="1" spans="1:14">
      <c r="A6130" s="334">
        <f>档案!A6129</f>
        <v>0</v>
      </c>
      <c r="B6130" s="334">
        <f ca="1" t="shared" si="1005"/>
        <v>1</v>
      </c>
      <c r="D6130" s="334">
        <f ca="1" t="shared" si="1006"/>
        <v>31</v>
      </c>
      <c r="E6130" s="327">
        <f ca="1" t="shared" si="1007"/>
        <v>934</v>
      </c>
      <c r="F6130" s="327" t="str">
        <f ca="1">VLOOKUP(D6130,档案!A:C,3,FALSE)</f>
        <v>湖北开明</v>
      </c>
      <c r="G6130" s="338" t="str">
        <f ca="1">VLOOKUP(D6130,档案!A:B,2,FALSE)</f>
        <v>中国银行鄂州分行0592794</v>
      </c>
      <c r="H6130" s="328">
        <f ca="1" t="shared" si="1008"/>
        <v>45961</v>
      </c>
      <c r="I6130" s="344" t="str">
        <f ca="1" t="shared" si="1009"/>
        <v>生产部余永昕报销戴路生开车去看卷板未带车钥匙 打车送钥匙费用--个人</v>
      </c>
      <c r="J6130" s="344" t="str">
        <f ca="1" t="shared" si="1010"/>
        <v>项目成本</v>
      </c>
      <c r="K6130" s="345">
        <f ca="1" t="shared" si="1011"/>
        <v>0</v>
      </c>
      <c r="L6130" s="345">
        <f ca="1" t="shared" si="1012"/>
        <v>60</v>
      </c>
      <c r="M6130" s="345">
        <f ca="1" t="shared" si="1013"/>
        <v>97980.03</v>
      </c>
      <c r="N6130" s="345">
        <f ca="1" t="shared" si="1014"/>
        <v>0</v>
      </c>
    </row>
    <row r="6131" ht="14.25" hidden="1" spans="1:14">
      <c r="A6131" s="334">
        <f>档案!A6130</f>
        <v>0</v>
      </c>
      <c r="B6131" s="334">
        <f ca="1" t="shared" si="1005"/>
        <v>1</v>
      </c>
      <c r="D6131" s="334">
        <f ca="1" t="shared" si="1006"/>
        <v>31</v>
      </c>
      <c r="E6131" s="327">
        <f ca="1" t="shared" si="1007"/>
        <v>935</v>
      </c>
      <c r="F6131" s="327" t="str">
        <f ca="1">VLOOKUP(D6131,档案!A:C,3,FALSE)</f>
        <v>湖北开明</v>
      </c>
      <c r="G6131" s="338" t="str">
        <f ca="1">VLOOKUP(D6131,档案!A:B,2,FALSE)</f>
        <v>中国银行鄂州分行0592794</v>
      </c>
      <c r="H6131" s="328">
        <f ca="1" t="shared" si="1008"/>
        <v>45961</v>
      </c>
      <c r="I6131" s="344" t="str">
        <f ca="1" t="shared" si="1009"/>
        <v>生产部张全民报销日照钢铁坐火车到阿拉伯化肥交通费--个人</v>
      </c>
      <c r="J6131" s="344" t="str">
        <f ca="1" t="shared" si="1010"/>
        <v>项目成本</v>
      </c>
      <c r="K6131" s="345">
        <f ca="1" t="shared" si="1011"/>
        <v>0</v>
      </c>
      <c r="L6131" s="345">
        <f ca="1" t="shared" si="1012"/>
        <v>304.5</v>
      </c>
      <c r="M6131" s="345">
        <f ca="1" t="shared" si="1013"/>
        <v>97675.53</v>
      </c>
      <c r="N6131" s="345">
        <f ca="1" t="shared" si="1014"/>
        <v>0</v>
      </c>
    </row>
    <row r="6132" ht="14.25" hidden="1" spans="1:14">
      <c r="A6132" s="334">
        <f>档案!A6131</f>
        <v>0</v>
      </c>
      <c r="B6132" s="334">
        <f ca="1" t="shared" si="1005"/>
        <v>1</v>
      </c>
      <c r="D6132" s="334">
        <f ca="1" t="shared" si="1006"/>
        <v>31</v>
      </c>
      <c r="E6132" s="327">
        <f ca="1" t="shared" si="1007"/>
        <v>936</v>
      </c>
      <c r="F6132" s="327" t="str">
        <f ca="1">VLOOKUP(D6132,档案!A:C,3,FALSE)</f>
        <v>湖北开明</v>
      </c>
      <c r="G6132" s="338" t="str">
        <f ca="1">VLOOKUP(D6132,档案!A:B,2,FALSE)</f>
        <v>中国银行鄂州分行0592794</v>
      </c>
      <c r="H6132" s="328">
        <f ca="1" t="shared" si="1008"/>
        <v>45961</v>
      </c>
      <c r="I6132" s="344" t="str">
        <f ca="1" t="shared" si="1009"/>
        <v>生产部林维报销日照钢铁9月零星采购--个人</v>
      </c>
      <c r="J6132" s="344" t="str">
        <f ca="1" t="shared" si="1010"/>
        <v>项目成本</v>
      </c>
      <c r="K6132" s="345">
        <f ca="1" t="shared" si="1011"/>
        <v>0</v>
      </c>
      <c r="L6132" s="345">
        <f ca="1" t="shared" si="1012"/>
        <v>1740.47</v>
      </c>
      <c r="M6132" s="345">
        <f ca="1" t="shared" si="1013"/>
        <v>95935.06</v>
      </c>
      <c r="N6132" s="345">
        <f ca="1" t="shared" si="1014"/>
        <v>0</v>
      </c>
    </row>
    <row r="6133" ht="14.25" spans="1:14">
      <c r="A6133" s="334">
        <f>档案!A6132</f>
        <v>0</v>
      </c>
      <c r="B6133" s="334">
        <f ca="1" t="shared" si="1005"/>
        <v>1</v>
      </c>
      <c r="D6133" s="334">
        <f ca="1" t="shared" si="1006"/>
        <v>31</v>
      </c>
      <c r="E6133" s="327">
        <f ca="1" t="shared" si="1007"/>
        <v>937</v>
      </c>
      <c r="F6133" s="327" t="str">
        <f ca="1">VLOOKUP(D6133,档案!A:C,3,FALSE)</f>
        <v>湖北开明</v>
      </c>
      <c r="G6133" s="338" t="str">
        <f ca="1">VLOOKUP(D6133,档案!A:B,2,FALSE)</f>
        <v>中国银行鄂州分行0592794</v>
      </c>
      <c r="H6133" s="328">
        <f ca="1" t="shared" si="1008"/>
        <v>45961</v>
      </c>
      <c r="I6133" s="344" t="str">
        <f ca="1" t="shared" si="1009"/>
        <v>生产部项小生报销阿拉伯化肥釆购--个人</v>
      </c>
      <c r="J6133" s="344" t="str">
        <f ca="1" t="shared" si="1010"/>
        <v>项目成本</v>
      </c>
      <c r="K6133" s="345">
        <f ca="1" t="shared" si="1011"/>
        <v>0</v>
      </c>
      <c r="L6133" s="345">
        <f ca="1" t="shared" si="1012"/>
        <v>180</v>
      </c>
      <c r="M6133" s="345">
        <f ca="1" t="shared" si="1013"/>
        <v>95755.06</v>
      </c>
      <c r="N6133" s="345">
        <f ca="1" t="shared" si="1014"/>
        <v>0</v>
      </c>
    </row>
    <row r="6134" ht="14.25" spans="1:14">
      <c r="A6134" s="334">
        <f>档案!A6133</f>
        <v>0</v>
      </c>
      <c r="B6134" s="334">
        <f ca="1" t="shared" si="1005"/>
        <v>1</v>
      </c>
      <c r="D6134" s="334">
        <f ca="1" t="shared" si="1006"/>
        <v>31</v>
      </c>
      <c r="E6134" s="327">
        <f ca="1" t="shared" si="1007"/>
        <v>938</v>
      </c>
      <c r="F6134" s="327" t="str">
        <f ca="1">VLOOKUP(D6134,档案!A:C,3,FALSE)</f>
        <v>湖北开明</v>
      </c>
      <c r="G6134" s="338" t="str">
        <f ca="1">VLOOKUP(D6134,档案!A:B,2,FALSE)</f>
        <v>中国银行鄂州分行0592794</v>
      </c>
      <c r="H6134" s="328">
        <f ca="1" t="shared" si="1008"/>
        <v>45961</v>
      </c>
      <c r="I6134" s="344" t="str">
        <f ca="1" t="shared" si="1009"/>
        <v>生产部黄国恩报销报销出差湖北新洋丰交通费--个人</v>
      </c>
      <c r="J6134" s="344" t="str">
        <f ca="1" t="shared" si="1010"/>
        <v>项目成本</v>
      </c>
      <c r="K6134" s="345">
        <f ca="1" t="shared" si="1011"/>
        <v>0</v>
      </c>
      <c r="L6134" s="345">
        <f ca="1" t="shared" si="1012"/>
        <v>172</v>
      </c>
      <c r="M6134" s="345">
        <f ca="1" t="shared" si="1013"/>
        <v>95583.06</v>
      </c>
      <c r="N6134" s="345">
        <f ca="1" t="shared" si="1014"/>
        <v>0</v>
      </c>
    </row>
    <row r="6135" ht="14.25" spans="1:14">
      <c r="A6135" s="334">
        <f>档案!A6134</f>
        <v>0</v>
      </c>
      <c r="B6135" s="334">
        <f ca="1" t="shared" si="1005"/>
        <v>1</v>
      </c>
      <c r="D6135" s="334">
        <f ca="1" t="shared" si="1006"/>
        <v>31</v>
      </c>
      <c r="E6135" s="327">
        <f ca="1" t="shared" si="1007"/>
        <v>939</v>
      </c>
      <c r="F6135" s="327" t="str">
        <f ca="1">VLOOKUP(D6135,档案!A:C,3,FALSE)</f>
        <v>湖北开明</v>
      </c>
      <c r="G6135" s="338" t="str">
        <f ca="1">VLOOKUP(D6135,档案!A:B,2,FALSE)</f>
        <v>中国银行鄂州分行0592794</v>
      </c>
      <c r="H6135" s="328">
        <f ca="1" t="shared" si="1008"/>
        <v>45961</v>
      </c>
      <c r="I6135" s="344" t="str">
        <f ca="1" t="shared" si="1009"/>
        <v>生产部李权智用款内蒙古宜化外协人员工资（总金额13429.75元，10.10付郭庆滨6908.75元，剩王红卫6521未付）--个人</v>
      </c>
      <c r="J6135" s="344" t="str">
        <f ca="1" t="shared" si="1010"/>
        <v>项目成本</v>
      </c>
      <c r="K6135" s="345">
        <f ca="1" t="shared" si="1011"/>
        <v>0</v>
      </c>
      <c r="L6135" s="345">
        <f ca="1" t="shared" si="1012"/>
        <v>6521</v>
      </c>
      <c r="M6135" s="345">
        <f ca="1" t="shared" si="1013"/>
        <v>89062.06</v>
      </c>
      <c r="N6135" s="345">
        <f ca="1" t="shared" si="1014"/>
        <v>0</v>
      </c>
    </row>
    <row r="6136" ht="14.25" spans="1:14">
      <c r="A6136" s="334">
        <f>档案!A6135</f>
        <v>0</v>
      </c>
      <c r="B6136" s="334">
        <f ca="1" t="shared" si="1005"/>
        <v>1</v>
      </c>
      <c r="D6136" s="334">
        <f ca="1" t="shared" si="1006"/>
        <v>31</v>
      </c>
      <c r="E6136" s="327">
        <f ca="1" t="shared" si="1007"/>
        <v>940</v>
      </c>
      <c r="F6136" s="327" t="str">
        <f ca="1">VLOOKUP(D6136,档案!A:C,3,FALSE)</f>
        <v>湖北开明</v>
      </c>
      <c r="G6136" s="338" t="str">
        <f ca="1">VLOOKUP(D6136,档案!A:B,2,FALSE)</f>
        <v>中国银行鄂州分行0592794</v>
      </c>
      <c r="H6136" s="328">
        <f ca="1" t="shared" si="1008"/>
        <v>45961</v>
      </c>
      <c r="I6136" s="344" t="str">
        <f ca="1" t="shared" si="1009"/>
        <v>手续费</v>
      </c>
      <c r="J6136" s="344" t="str">
        <f ca="1" t="shared" si="1010"/>
        <v>项目成本</v>
      </c>
      <c r="K6136" s="345">
        <f ca="1" t="shared" si="1011"/>
        <v>0</v>
      </c>
      <c r="L6136" s="345">
        <f ca="1" t="shared" si="1012"/>
        <v>39.6</v>
      </c>
      <c r="M6136" s="345">
        <f ca="1" t="shared" si="1013"/>
        <v>89022.46</v>
      </c>
      <c r="N6136" s="345">
        <f ca="1" t="shared" si="1014"/>
        <v>0</v>
      </c>
    </row>
    <row r="6137" ht="14.25" spans="1:14">
      <c r="A6137" s="334">
        <f>档案!A6136</f>
        <v>0</v>
      </c>
      <c r="B6137" s="334">
        <f ca="1" t="shared" si="1005"/>
        <v>1</v>
      </c>
      <c r="D6137" s="334">
        <f ca="1" t="shared" si="1006"/>
        <v>31</v>
      </c>
      <c r="E6137" s="327">
        <f ca="1" t="shared" si="1007"/>
        <v>941</v>
      </c>
      <c r="F6137" s="327" t="str">
        <f ca="1">VLOOKUP(D6137,档案!A:C,3,FALSE)</f>
        <v>湖北开明</v>
      </c>
      <c r="G6137" s="338" t="str">
        <f ca="1">VLOOKUP(D6137,档案!A:B,2,FALSE)</f>
        <v>中国银行鄂州分行0592794</v>
      </c>
      <c r="H6137" s="328">
        <f ca="1" t="shared" si="1008"/>
        <v>45968</v>
      </c>
      <c r="I6137" s="344" t="str">
        <f ca="1" t="shared" si="1009"/>
        <v>综合部蒋霞用款2025.10-11车辆油卡充值付中国石化销售股份有限公司湖北鄂州石油分公司--公司</v>
      </c>
      <c r="J6137" s="344" t="str">
        <f ca="1" t="shared" si="1010"/>
        <v>项目成本</v>
      </c>
      <c r="K6137" s="345">
        <f ca="1" t="shared" si="1011"/>
        <v>0</v>
      </c>
      <c r="L6137" s="345">
        <f ca="1" t="shared" si="1012"/>
        <v>22000</v>
      </c>
      <c r="M6137" s="345">
        <f ca="1" t="shared" si="1013"/>
        <v>67022.46</v>
      </c>
      <c r="N6137" s="345">
        <f ca="1" t="shared" si="1014"/>
        <v>0</v>
      </c>
    </row>
    <row r="6138" ht="14.25" spans="1:14">
      <c r="A6138" s="334">
        <f>档案!A6137</f>
        <v>0</v>
      </c>
      <c r="B6138" s="334">
        <f ca="1" t="shared" si="1005"/>
        <v>1</v>
      </c>
      <c r="D6138" s="334">
        <f ca="1" t="shared" si="1006"/>
        <v>31</v>
      </c>
      <c r="E6138" s="327">
        <f ca="1" t="shared" si="1007"/>
        <v>942</v>
      </c>
      <c r="F6138" s="327" t="str">
        <f ca="1">VLOOKUP(D6138,档案!A:C,3,FALSE)</f>
        <v>湖北开明</v>
      </c>
      <c r="G6138" s="338" t="str">
        <f ca="1">VLOOKUP(D6138,档案!A:B,2,FALSE)</f>
        <v>中国银行鄂州分行0592794</v>
      </c>
      <c r="H6138" s="328">
        <f ca="1" t="shared" si="1008"/>
        <v>45968</v>
      </c>
      <c r="I6138" s="344" t="str">
        <f ca="1" t="shared" si="1009"/>
        <v>综合部蒋霞用款湖北开明ISO9001质量体系认定，按合同付款方式，先支付50%计2500元，出证后再付尾款付挪亚检测认证集团有限公司--公司</v>
      </c>
      <c r="J6138" s="344" t="str">
        <f ca="1" t="shared" si="1010"/>
        <v>项目成本</v>
      </c>
      <c r="K6138" s="345">
        <f ca="1" t="shared" si="1011"/>
        <v>0</v>
      </c>
      <c r="L6138" s="345">
        <f ca="1" t="shared" si="1012"/>
        <v>2500</v>
      </c>
      <c r="M6138" s="345">
        <f ca="1" t="shared" si="1013"/>
        <v>64522.46</v>
      </c>
      <c r="N6138" s="345">
        <f ca="1" t="shared" si="1014"/>
        <v>0</v>
      </c>
    </row>
    <row r="6139" ht="14.25" spans="1:14">
      <c r="A6139" s="334">
        <f>档案!A6138</f>
        <v>0</v>
      </c>
      <c r="B6139" s="334">
        <f ca="1" t="shared" si="1005"/>
        <v>1</v>
      </c>
      <c r="D6139" s="334">
        <f ca="1" t="shared" si="1006"/>
        <v>31</v>
      </c>
      <c r="E6139" s="327">
        <f ca="1" t="shared" si="1007"/>
        <v>943</v>
      </c>
      <c r="F6139" s="327" t="str">
        <f ca="1">VLOOKUP(D6139,档案!A:C,3,FALSE)</f>
        <v>湖北开明</v>
      </c>
      <c r="G6139" s="338" t="str">
        <f ca="1">VLOOKUP(D6139,档案!A:B,2,FALSE)</f>
        <v>中国银行鄂州分行0592794</v>
      </c>
      <c r="H6139" s="328">
        <f ca="1" t="shared" si="1008"/>
        <v>45968</v>
      </c>
      <c r="I6139" s="344" t="str">
        <f ca="1" t="shared" si="1009"/>
        <v>生产部李权智报销池州恒鑫旧钢丝绳加工成新钢丝绳费用--个人</v>
      </c>
      <c r="J6139" s="344" t="str">
        <f ca="1" t="shared" si="1010"/>
        <v>项目成本</v>
      </c>
      <c r="K6139" s="345">
        <f ca="1" t="shared" si="1011"/>
        <v>0</v>
      </c>
      <c r="L6139" s="345">
        <f ca="1" t="shared" si="1012"/>
        <v>1070</v>
      </c>
      <c r="M6139" s="345">
        <f ca="1" t="shared" si="1013"/>
        <v>63452.46</v>
      </c>
      <c r="N6139" s="345">
        <f ca="1" t="shared" si="1014"/>
        <v>0</v>
      </c>
    </row>
    <row r="6140" ht="14.25" spans="1:14">
      <c r="A6140" s="334">
        <f>档案!A6139</f>
        <v>0</v>
      </c>
      <c r="B6140" s="334">
        <f ca="1" t="shared" si="1005"/>
        <v>1</v>
      </c>
      <c r="D6140" s="334">
        <f ca="1" t="shared" si="1006"/>
        <v>31</v>
      </c>
      <c r="E6140" s="327">
        <f ca="1" t="shared" si="1007"/>
        <v>944</v>
      </c>
      <c r="F6140" s="327" t="str">
        <f ca="1">VLOOKUP(D6140,档案!A:C,3,FALSE)</f>
        <v>湖北开明</v>
      </c>
      <c r="G6140" s="338" t="str">
        <f ca="1">VLOOKUP(D6140,档案!A:B,2,FALSE)</f>
        <v>中国银行鄂州分行0592794</v>
      </c>
      <c r="H6140" s="328">
        <f ca="1" t="shared" si="1008"/>
        <v>45968</v>
      </c>
      <c r="I6140" s="344" t="str">
        <f ca="1" t="shared" si="1009"/>
        <v>生产部李权智报销池州恒鑫11.2住宿费及零星采购--个人</v>
      </c>
      <c r="J6140" s="344" t="str">
        <f ca="1" t="shared" si="1010"/>
        <v>项目成本</v>
      </c>
      <c r="K6140" s="345">
        <f ca="1" t="shared" si="1011"/>
        <v>0</v>
      </c>
      <c r="L6140" s="345">
        <f ca="1" t="shared" si="1012"/>
        <v>788</v>
      </c>
      <c r="M6140" s="345">
        <f ca="1" t="shared" si="1013"/>
        <v>62664.46</v>
      </c>
      <c r="N6140" s="345">
        <f ca="1" t="shared" si="1014"/>
        <v>0</v>
      </c>
    </row>
    <row r="6141" ht="14.25" spans="1:14">
      <c r="A6141" s="334">
        <f>档案!A6140</f>
        <v>0</v>
      </c>
      <c r="B6141" s="334">
        <f ca="1" t="shared" si="1005"/>
        <v>1</v>
      </c>
      <c r="D6141" s="334">
        <f ca="1" t="shared" si="1006"/>
        <v>31</v>
      </c>
      <c r="E6141" s="327">
        <f ca="1" t="shared" si="1007"/>
        <v>945</v>
      </c>
      <c r="F6141" s="327" t="str">
        <f ca="1">VLOOKUP(D6141,档案!A:C,3,FALSE)</f>
        <v>湖北开明</v>
      </c>
      <c r="G6141" s="338" t="str">
        <f ca="1">VLOOKUP(D6141,档案!A:B,2,FALSE)</f>
        <v>中国银行鄂州分行0592794</v>
      </c>
      <c r="H6141" s="328">
        <f ca="1" t="shared" si="1008"/>
        <v>45968</v>
      </c>
      <c r="I6141" s="344" t="str">
        <f ca="1" t="shared" si="1009"/>
        <v>生产部李权智报销仓库备货200双手套，10卷电工胶布，200片切割片--个人</v>
      </c>
      <c r="J6141" s="344" t="str">
        <f ca="1" t="shared" si="1010"/>
        <v>项目成本</v>
      </c>
      <c r="K6141" s="345">
        <f ca="1" t="shared" si="1011"/>
        <v>0</v>
      </c>
      <c r="L6141" s="345">
        <f ca="1" t="shared" si="1012"/>
        <v>590</v>
      </c>
      <c r="M6141" s="345">
        <f ca="1" t="shared" si="1013"/>
        <v>62074.46</v>
      </c>
      <c r="N6141" s="345">
        <f ca="1" t="shared" si="1014"/>
        <v>0</v>
      </c>
    </row>
    <row r="6142" ht="14.25" spans="1:14">
      <c r="A6142" s="334">
        <f>档案!A6141</f>
        <v>0</v>
      </c>
      <c r="B6142" s="334">
        <f ca="1" t="shared" si="1005"/>
        <v>1</v>
      </c>
      <c r="D6142" s="334">
        <f ca="1" t="shared" si="1006"/>
        <v>31</v>
      </c>
      <c r="E6142" s="327">
        <f ca="1" t="shared" si="1007"/>
        <v>946</v>
      </c>
      <c r="F6142" s="327" t="str">
        <f ca="1">VLOOKUP(D6142,档案!A:C,3,FALSE)</f>
        <v>湖北开明</v>
      </c>
      <c r="G6142" s="338" t="str">
        <f ca="1">VLOOKUP(D6142,档案!A:B,2,FALSE)</f>
        <v>中国银行鄂州分行0592794</v>
      </c>
      <c r="H6142" s="328">
        <f ca="1" t="shared" si="1008"/>
        <v>45968</v>
      </c>
      <c r="I6142" s="344" t="str">
        <f ca="1" t="shared" si="1009"/>
        <v>生产部宋超报销徐云云去新源去伊宁办理焦化厂审核单签字交通费--个人</v>
      </c>
      <c r="J6142" s="344" t="str">
        <f ca="1" t="shared" si="1010"/>
        <v>项目成本</v>
      </c>
      <c r="K6142" s="345">
        <f ca="1" t="shared" si="1011"/>
        <v>0</v>
      </c>
      <c r="L6142" s="345">
        <f ca="1" t="shared" si="1012"/>
        <v>190</v>
      </c>
      <c r="M6142" s="345">
        <f ca="1" t="shared" si="1013"/>
        <v>61884.46</v>
      </c>
      <c r="N6142" s="345">
        <f ca="1" t="shared" si="1014"/>
        <v>0</v>
      </c>
    </row>
    <row r="6143" ht="14.25" spans="1:14">
      <c r="A6143" s="334">
        <f>档案!A6142</f>
        <v>0</v>
      </c>
      <c r="B6143" s="334">
        <f ca="1" t="shared" si="1005"/>
        <v>1</v>
      </c>
      <c r="D6143" s="334">
        <f ca="1" t="shared" si="1006"/>
        <v>31</v>
      </c>
      <c r="E6143" s="327">
        <f ca="1" t="shared" si="1007"/>
        <v>947</v>
      </c>
      <c r="F6143" s="327" t="str">
        <f ca="1">VLOOKUP(D6143,档案!A:C,3,FALSE)</f>
        <v>湖北开明</v>
      </c>
      <c r="G6143" s="338" t="str">
        <f ca="1">VLOOKUP(D6143,档案!A:B,2,FALSE)</f>
        <v>中国银行鄂州分行0592794</v>
      </c>
      <c r="H6143" s="328">
        <f ca="1" t="shared" si="1008"/>
        <v>45968</v>
      </c>
      <c r="I6143" s="344" t="str">
        <f ca="1" t="shared" si="1009"/>
        <v>生产部李同林报销10.8出差湖北双环交通费--个人</v>
      </c>
      <c r="J6143" s="344" t="str">
        <f ca="1" t="shared" si="1010"/>
        <v>项目成本</v>
      </c>
      <c r="K6143" s="345">
        <f ca="1" t="shared" si="1011"/>
        <v>0</v>
      </c>
      <c r="L6143" s="345">
        <f ca="1" t="shared" si="1012"/>
        <v>44.5</v>
      </c>
      <c r="M6143" s="345">
        <f ca="1" t="shared" si="1013"/>
        <v>61839.96</v>
      </c>
      <c r="N6143" s="345">
        <f ca="1" t="shared" si="1014"/>
        <v>0</v>
      </c>
    </row>
    <row r="6144" ht="14.25" spans="1:14">
      <c r="A6144" s="334">
        <f>档案!A6143</f>
        <v>0</v>
      </c>
      <c r="B6144" s="334">
        <f ca="1" t="shared" si="1005"/>
        <v>1</v>
      </c>
      <c r="D6144" s="334">
        <f ca="1" t="shared" si="1006"/>
        <v>31</v>
      </c>
      <c r="E6144" s="327">
        <f ca="1" t="shared" si="1007"/>
        <v>948</v>
      </c>
      <c r="F6144" s="327" t="str">
        <f ca="1">VLOOKUP(D6144,档案!A:C,3,FALSE)</f>
        <v>湖北开明</v>
      </c>
      <c r="G6144" s="338" t="str">
        <f ca="1">VLOOKUP(D6144,档案!A:B,2,FALSE)</f>
        <v>中国银行鄂州分行0592794</v>
      </c>
      <c r="H6144" s="328">
        <f ca="1" t="shared" si="1008"/>
        <v>45968</v>
      </c>
      <c r="I6144" s="344" t="str">
        <f ca="1" t="shared" si="1009"/>
        <v>生产部李同林报销10.19从湖北双环出差湖北新洋丰交通费--个人</v>
      </c>
      <c r="J6144" s="344" t="str">
        <f ca="1" t="shared" si="1010"/>
        <v>项目成本</v>
      </c>
      <c r="K6144" s="345">
        <f ca="1" t="shared" si="1011"/>
        <v>0</v>
      </c>
      <c r="L6144" s="345">
        <f ca="1" t="shared" si="1012"/>
        <v>44.5</v>
      </c>
      <c r="M6144" s="345">
        <f ca="1" t="shared" si="1013"/>
        <v>61795.46</v>
      </c>
      <c r="N6144" s="345">
        <f ca="1" t="shared" si="1014"/>
        <v>0</v>
      </c>
    </row>
    <row r="6145" ht="14.25" spans="1:14">
      <c r="A6145" s="334">
        <f>档案!A6144</f>
        <v>0</v>
      </c>
      <c r="B6145" s="334">
        <f ca="1" t="shared" si="1005"/>
        <v>1</v>
      </c>
      <c r="D6145" s="334">
        <f ca="1" t="shared" si="1006"/>
        <v>31</v>
      </c>
      <c r="E6145" s="327">
        <f ca="1" t="shared" si="1007"/>
        <v>949</v>
      </c>
      <c r="F6145" s="327" t="str">
        <f ca="1">VLOOKUP(D6145,档案!A:C,3,FALSE)</f>
        <v>湖北开明</v>
      </c>
      <c r="G6145" s="338" t="str">
        <f ca="1">VLOOKUP(D6145,档案!A:B,2,FALSE)</f>
        <v>中国银行鄂州分行0592794</v>
      </c>
      <c r="H6145" s="328">
        <f ca="1" t="shared" si="1008"/>
        <v>45968</v>
      </c>
      <c r="I6145" s="344" t="str">
        <f ca="1" t="shared" si="1009"/>
        <v>生产部李权智报销催收款项，甲方拿产品设备抵货款，物流费用1000元--个人</v>
      </c>
      <c r="J6145" s="344" t="str">
        <f ca="1" t="shared" si="1010"/>
        <v>项目成本</v>
      </c>
      <c r="K6145" s="345">
        <f ca="1" t="shared" si="1011"/>
        <v>0</v>
      </c>
      <c r="L6145" s="345">
        <f ca="1" t="shared" si="1012"/>
        <v>1000</v>
      </c>
      <c r="M6145" s="345">
        <f ca="1" t="shared" si="1013"/>
        <v>60795.46</v>
      </c>
      <c r="N6145" s="345">
        <f ca="1" t="shared" si="1014"/>
        <v>0</v>
      </c>
    </row>
    <row r="6146" ht="14.25" spans="1:14">
      <c r="A6146" s="334">
        <f>档案!A6145</f>
        <v>0</v>
      </c>
      <c r="B6146" s="334">
        <f ca="1" t="shared" si="1005"/>
        <v>1</v>
      </c>
      <c r="D6146" s="334">
        <f ca="1" t="shared" si="1006"/>
        <v>31</v>
      </c>
      <c r="E6146" s="327">
        <f ca="1" t="shared" si="1007"/>
        <v>950</v>
      </c>
      <c r="F6146" s="327" t="str">
        <f ca="1">VLOOKUP(D6146,档案!A:C,3,FALSE)</f>
        <v>湖北开明</v>
      </c>
      <c r="G6146" s="338" t="str">
        <f ca="1">VLOOKUP(D6146,档案!A:B,2,FALSE)</f>
        <v>中国银行鄂州分行0592794</v>
      </c>
      <c r="H6146" s="328">
        <f ca="1" t="shared" si="1008"/>
        <v>45968</v>
      </c>
      <c r="I6146" s="344" t="str">
        <f ca="1" t="shared" si="1009"/>
        <v>生产部李权智用款内蒙古宜化外协人员工资(范迎方、宋华伟、樊会民、牛银记费用打给宋刚，杨建军的费用打给何俊杰)--个人</v>
      </c>
      <c r="J6146" s="344" t="str">
        <f ca="1" t="shared" si="1010"/>
        <v>项目成本</v>
      </c>
      <c r="K6146" s="345">
        <f ca="1" t="shared" si="1011"/>
        <v>0</v>
      </c>
      <c r="L6146" s="345">
        <f ca="1" t="shared" si="1012"/>
        <v>9695.4</v>
      </c>
      <c r="M6146" s="345">
        <f ca="1" t="shared" si="1013"/>
        <v>51100.06</v>
      </c>
      <c r="N6146" s="345">
        <f ca="1" t="shared" si="1014"/>
        <v>0</v>
      </c>
    </row>
    <row r="6147" ht="14.25" spans="1:14">
      <c r="A6147" s="334">
        <f>档案!A6146</f>
        <v>0</v>
      </c>
      <c r="B6147" s="334">
        <f ca="1" t="shared" si="1005"/>
        <v>1</v>
      </c>
      <c r="D6147" s="334">
        <f ca="1" t="shared" si="1006"/>
        <v>31</v>
      </c>
      <c r="E6147" s="327">
        <f ca="1" t="shared" si="1007"/>
        <v>951</v>
      </c>
      <c r="F6147" s="327" t="str">
        <f ca="1">VLOOKUP(D6147,档案!A:C,3,FALSE)</f>
        <v>湖北开明</v>
      </c>
      <c r="G6147" s="338" t="str">
        <f ca="1">VLOOKUP(D6147,档案!A:B,2,FALSE)</f>
        <v>中国银行鄂州分行0592794</v>
      </c>
      <c r="H6147" s="328">
        <f ca="1" t="shared" si="1008"/>
        <v>45968</v>
      </c>
      <c r="I6147" s="344" t="str">
        <f ca="1" t="shared" si="1009"/>
        <v>生产部闵洋报销新疆宜化10.10现场租赁2间活动板房居住，10元/天.支付房租费用--个人</v>
      </c>
      <c r="J6147" s="344" t="str">
        <f ca="1" t="shared" si="1010"/>
        <v>项目成本</v>
      </c>
      <c r="K6147" s="345">
        <f ca="1" t="shared" si="1011"/>
        <v>0</v>
      </c>
      <c r="L6147" s="345">
        <f ca="1" t="shared" si="1012"/>
        <v>2400</v>
      </c>
      <c r="M6147" s="345">
        <f ca="1" t="shared" si="1013"/>
        <v>48700.06</v>
      </c>
      <c r="N6147" s="345">
        <f ca="1" t="shared" si="1014"/>
        <v>0</v>
      </c>
    </row>
    <row r="6148" ht="14.25" spans="1:14">
      <c r="A6148" s="334">
        <f>档案!A6147</f>
        <v>0</v>
      </c>
      <c r="B6148" s="334">
        <f ca="1" t="shared" si="1005"/>
        <v>1</v>
      </c>
      <c r="D6148" s="334">
        <f ca="1" t="shared" si="1006"/>
        <v>31</v>
      </c>
      <c r="E6148" s="327">
        <f ca="1" t="shared" si="1007"/>
        <v>952</v>
      </c>
      <c r="F6148" s="327" t="str">
        <f ca="1">VLOOKUP(D6148,档案!A:C,3,FALSE)</f>
        <v>湖北开明</v>
      </c>
      <c r="G6148" s="338" t="str">
        <f ca="1">VLOOKUP(D6148,档案!A:B,2,FALSE)</f>
        <v>中国银行鄂州分行0592794</v>
      </c>
      <c r="H6148" s="328">
        <f ca="1" t="shared" si="1008"/>
        <v>45968</v>
      </c>
      <c r="I6148" s="344" t="str">
        <f ca="1" t="shared" si="1009"/>
        <v>生产部李权智报销新洋丰购买口罩50只，刀片1盒，手套1包，焊把钳2个，胶布和地线夹--个人</v>
      </c>
      <c r="J6148" s="344" t="str">
        <f ca="1" t="shared" si="1010"/>
        <v>项目成本</v>
      </c>
      <c r="K6148" s="345">
        <f ca="1" t="shared" si="1011"/>
        <v>0</v>
      </c>
      <c r="L6148" s="345">
        <f ca="1" t="shared" si="1012"/>
        <v>134</v>
      </c>
      <c r="M6148" s="345">
        <f ca="1" t="shared" si="1013"/>
        <v>48566.06</v>
      </c>
      <c r="N6148" s="345">
        <f ca="1" t="shared" si="1014"/>
        <v>0</v>
      </c>
    </row>
    <row r="6149" ht="14.25" spans="1:14">
      <c r="A6149" s="334">
        <f>档案!A6148</f>
        <v>0</v>
      </c>
      <c r="B6149" s="334">
        <f ca="1" t="shared" si="1005"/>
        <v>1</v>
      </c>
      <c r="D6149" s="334">
        <f ca="1" t="shared" si="1006"/>
        <v>31</v>
      </c>
      <c r="E6149" s="327">
        <f ca="1" t="shared" si="1007"/>
        <v>953</v>
      </c>
      <c r="F6149" s="327" t="str">
        <f ca="1">VLOOKUP(D6149,档案!A:C,3,FALSE)</f>
        <v>湖北开明</v>
      </c>
      <c r="G6149" s="338" t="str">
        <f ca="1">VLOOKUP(D6149,档案!A:B,2,FALSE)</f>
        <v>中国银行鄂州分行0592794</v>
      </c>
      <c r="H6149" s="328">
        <f ca="1" t="shared" si="1008"/>
        <v>45968</v>
      </c>
      <c r="I6149" s="344" t="str">
        <f ca="1" t="shared" si="1009"/>
        <v>生产部张月用款新洋丰外协戴路生 孙培培 焦春生 于龙四人从新疆宜化出差湖北新洋丰交通费及住宿费付戴路生--个人</v>
      </c>
      <c r="J6149" s="344" t="str">
        <f ca="1" t="shared" si="1010"/>
        <v>项目成本</v>
      </c>
      <c r="K6149" s="345">
        <f ca="1" t="shared" si="1011"/>
        <v>0</v>
      </c>
      <c r="L6149" s="345">
        <f ca="1" t="shared" si="1012"/>
        <v>3231</v>
      </c>
      <c r="M6149" s="345">
        <f ca="1" t="shared" si="1013"/>
        <v>45335.06</v>
      </c>
      <c r="N6149" s="345">
        <f ca="1" t="shared" si="1014"/>
        <v>0</v>
      </c>
    </row>
    <row r="6150" ht="14.25" spans="1:14">
      <c r="A6150" s="334">
        <f>档案!A6149</f>
        <v>0</v>
      </c>
      <c r="B6150" s="334">
        <f ca="1" t="shared" si="1005"/>
        <v>1</v>
      </c>
      <c r="D6150" s="334">
        <f ca="1" t="shared" si="1006"/>
        <v>31</v>
      </c>
      <c r="E6150" s="327">
        <f ca="1" t="shared" si="1007"/>
        <v>954</v>
      </c>
      <c r="F6150" s="327" t="str">
        <f ca="1">VLOOKUP(D6150,档案!A:C,3,FALSE)</f>
        <v>湖北开明</v>
      </c>
      <c r="G6150" s="338" t="str">
        <f ca="1">VLOOKUP(D6150,档案!A:B,2,FALSE)</f>
        <v>中国银行鄂州分行0592794</v>
      </c>
      <c r="H6150" s="328">
        <f ca="1" t="shared" si="1008"/>
        <v>45968</v>
      </c>
      <c r="I6150" s="344" t="str">
        <f ca="1" t="shared" si="1009"/>
        <v>生产部张月用款戴路生 孙培培 焦春生 于龙四人从青海发投出差新疆宜化交通费以及在乌鲁木齐中转产生一晚上住宿费付戴路生--个人</v>
      </c>
      <c r="J6150" s="344" t="str">
        <f ca="1" t="shared" si="1010"/>
        <v>项目成本</v>
      </c>
      <c r="K6150" s="345">
        <f ca="1" t="shared" si="1011"/>
        <v>0</v>
      </c>
      <c r="L6150" s="345">
        <f ca="1" t="shared" si="1012"/>
        <v>2296</v>
      </c>
      <c r="M6150" s="345">
        <f ca="1" t="shared" si="1013"/>
        <v>43039.06</v>
      </c>
      <c r="N6150" s="345">
        <f ca="1" t="shared" si="1014"/>
        <v>0</v>
      </c>
    </row>
    <row r="6151" ht="14.25" spans="1:14">
      <c r="A6151" s="334">
        <f>档案!A6150</f>
        <v>0</v>
      </c>
      <c r="B6151" s="334">
        <f ca="1" t="shared" si="1005"/>
        <v>1</v>
      </c>
      <c r="D6151" s="334">
        <f ca="1" t="shared" si="1006"/>
        <v>31</v>
      </c>
      <c r="E6151" s="327">
        <f ca="1" t="shared" si="1007"/>
        <v>955</v>
      </c>
      <c r="F6151" s="327" t="str">
        <f ca="1">VLOOKUP(D6151,档案!A:C,3,FALSE)</f>
        <v>湖北开明</v>
      </c>
      <c r="G6151" s="338" t="str">
        <f ca="1">VLOOKUP(D6151,档案!A:B,2,FALSE)</f>
        <v>中国银行鄂州分行0592794</v>
      </c>
      <c r="H6151" s="328">
        <f ca="1" t="shared" si="1008"/>
        <v>45968</v>
      </c>
      <c r="I6151" s="344" t="str">
        <f ca="1" t="shared" si="1009"/>
        <v>生产部李权智报销鄂州厂区10月份水费--个人</v>
      </c>
      <c r="J6151" s="344" t="str">
        <f ca="1" t="shared" si="1010"/>
        <v>项目成本</v>
      </c>
      <c r="K6151" s="345">
        <f ca="1" t="shared" si="1011"/>
        <v>0</v>
      </c>
      <c r="L6151" s="345">
        <f ca="1" t="shared" si="1012"/>
        <v>506.9</v>
      </c>
      <c r="M6151" s="345">
        <f ca="1" t="shared" si="1013"/>
        <v>42532.16</v>
      </c>
      <c r="N6151" s="345">
        <f ca="1" t="shared" si="1014"/>
        <v>0</v>
      </c>
    </row>
    <row r="6152" ht="14.25" spans="1:14">
      <c r="A6152" s="334">
        <f>档案!A6151</f>
        <v>0</v>
      </c>
      <c r="B6152" s="334">
        <f ca="1" t="shared" si="1005"/>
        <v>1</v>
      </c>
      <c r="D6152" s="334">
        <f ca="1" t="shared" si="1006"/>
        <v>31</v>
      </c>
      <c r="E6152" s="327">
        <f ca="1" t="shared" si="1007"/>
        <v>956</v>
      </c>
      <c r="F6152" s="327" t="str">
        <f ca="1">VLOOKUP(D6152,档案!A:C,3,FALSE)</f>
        <v>湖北开明</v>
      </c>
      <c r="G6152" s="338" t="str">
        <f ca="1">VLOOKUP(D6152,档案!A:B,2,FALSE)</f>
        <v>中国银行鄂州分行0592794</v>
      </c>
      <c r="H6152" s="328">
        <f ca="1" t="shared" si="1008"/>
        <v>45968</v>
      </c>
      <c r="I6152" s="344" t="str">
        <f ca="1" t="shared" si="1009"/>
        <v>生产部周稳报销2025年9月份食堂费用共计1809.4元。--个人</v>
      </c>
      <c r="J6152" s="344" t="str">
        <f ca="1" t="shared" si="1010"/>
        <v>项目成本</v>
      </c>
      <c r="K6152" s="345">
        <f ca="1" t="shared" si="1011"/>
        <v>0</v>
      </c>
      <c r="L6152" s="345">
        <f ca="1" t="shared" si="1012"/>
        <v>1809.4</v>
      </c>
      <c r="M6152" s="345">
        <f ca="1" t="shared" si="1013"/>
        <v>40722.76</v>
      </c>
      <c r="N6152" s="345">
        <f ca="1" t="shared" si="1014"/>
        <v>0</v>
      </c>
    </row>
    <row r="6153" ht="14.25" spans="1:14">
      <c r="A6153" s="334">
        <f>档案!A6152</f>
        <v>0</v>
      </c>
      <c r="B6153" s="334">
        <f ca="1" t="shared" si="1005"/>
        <v>1</v>
      </c>
      <c r="D6153" s="334">
        <f ca="1" t="shared" si="1006"/>
        <v>31</v>
      </c>
      <c r="E6153" s="327">
        <f ca="1" t="shared" si="1007"/>
        <v>957</v>
      </c>
      <c r="F6153" s="327" t="str">
        <f ca="1">VLOOKUP(D6153,档案!A:C,3,FALSE)</f>
        <v>湖北开明</v>
      </c>
      <c r="G6153" s="338" t="str">
        <f ca="1">VLOOKUP(D6153,档案!A:B,2,FALSE)</f>
        <v>中国银行鄂州分行0592794</v>
      </c>
      <c r="H6153" s="328">
        <f ca="1" t="shared" si="1008"/>
        <v>45968</v>
      </c>
      <c r="I6153" s="344" t="str">
        <f ca="1" t="shared" si="1009"/>
        <v>生产部李晶用款新洋丰谭吉森、雷军两人外协工资--个人</v>
      </c>
      <c r="J6153" s="344" t="str">
        <f ca="1" t="shared" si="1010"/>
        <v>项目成本</v>
      </c>
      <c r="K6153" s="345">
        <f ca="1" t="shared" si="1011"/>
        <v>0</v>
      </c>
      <c r="L6153" s="345">
        <f ca="1" t="shared" si="1012"/>
        <v>7724</v>
      </c>
      <c r="M6153" s="345">
        <f ca="1" t="shared" si="1013"/>
        <v>32998.76</v>
      </c>
      <c r="N6153" s="345">
        <f ca="1" t="shared" si="1014"/>
        <v>0</v>
      </c>
    </row>
    <row r="6154" ht="14.25" spans="1:14">
      <c r="A6154" s="334">
        <f>档案!A6153</f>
        <v>0</v>
      </c>
      <c r="B6154" s="334">
        <f ca="1" t="shared" si="1005"/>
        <v>1</v>
      </c>
      <c r="D6154" s="334">
        <f ca="1" t="shared" si="1006"/>
        <v>31</v>
      </c>
      <c r="E6154" s="327">
        <f ca="1" t="shared" si="1007"/>
        <v>958</v>
      </c>
      <c r="F6154" s="327" t="str">
        <f ca="1">VLOOKUP(D6154,档案!A:C,3,FALSE)</f>
        <v>湖北开明</v>
      </c>
      <c r="G6154" s="338" t="str">
        <f ca="1">VLOOKUP(D6154,档案!A:B,2,FALSE)</f>
        <v>中国银行鄂州分行0592794</v>
      </c>
      <c r="H6154" s="328">
        <f ca="1" t="shared" si="1008"/>
        <v>45968</v>
      </c>
      <c r="I6154" s="344" t="str">
        <f ca="1" t="shared" si="1009"/>
        <v>生产部李晶用款吴磊擦伤后自行挂号，简单处理无问题后打车回新洋丰交通费付吴磊--个人</v>
      </c>
      <c r="J6154" s="344" t="str">
        <f ca="1" t="shared" si="1010"/>
        <v>项目成本</v>
      </c>
      <c r="K6154" s="345">
        <f ca="1" t="shared" si="1011"/>
        <v>0</v>
      </c>
      <c r="L6154" s="345">
        <f ca="1" t="shared" si="1012"/>
        <v>39</v>
      </c>
      <c r="M6154" s="345">
        <f ca="1" t="shared" si="1013"/>
        <v>32959.76</v>
      </c>
      <c r="N6154" s="345">
        <f ca="1" t="shared" si="1014"/>
        <v>0</v>
      </c>
    </row>
    <row r="6155" ht="14.25" spans="1:14">
      <c r="A6155" s="334">
        <f>档案!A6154</f>
        <v>0</v>
      </c>
      <c r="B6155" s="334">
        <f ca="1" t="shared" si="1005"/>
        <v>1</v>
      </c>
      <c r="D6155" s="334">
        <f ca="1" t="shared" si="1006"/>
        <v>31</v>
      </c>
      <c r="E6155" s="327">
        <f ca="1" t="shared" si="1007"/>
        <v>959</v>
      </c>
      <c r="F6155" s="327" t="str">
        <f ca="1">VLOOKUP(D6155,档案!A:C,3,FALSE)</f>
        <v>湖北开明</v>
      </c>
      <c r="G6155" s="338" t="str">
        <f ca="1">VLOOKUP(D6155,档案!A:B,2,FALSE)</f>
        <v>中国银行鄂州分行0592794</v>
      </c>
      <c r="H6155" s="328">
        <f ca="1" t="shared" si="1008"/>
        <v>45968</v>
      </c>
      <c r="I6155" s="344" t="str">
        <f ca="1" t="shared" si="1009"/>
        <v>生产部李晶用款新洋丰宋华兵、朱国宾、陈发军三人从双环项目区新洋丰临时施工工资（10.23-11.3））--个人</v>
      </c>
      <c r="J6155" s="344" t="str">
        <f ca="1" t="shared" si="1010"/>
        <v>项目成本</v>
      </c>
      <c r="K6155" s="345">
        <f ca="1" t="shared" si="1011"/>
        <v>0</v>
      </c>
      <c r="L6155" s="345">
        <f ca="1" t="shared" si="1012"/>
        <v>17612</v>
      </c>
      <c r="M6155" s="345">
        <f ca="1" t="shared" si="1013"/>
        <v>15347.76</v>
      </c>
      <c r="N6155" s="345">
        <f ca="1" t="shared" si="1014"/>
        <v>0</v>
      </c>
    </row>
    <row r="6156" ht="14.25" spans="1:14">
      <c r="A6156" s="334">
        <f>档案!A6155</f>
        <v>0</v>
      </c>
      <c r="B6156" s="334">
        <f ca="1" t="shared" si="1005"/>
        <v>1</v>
      </c>
      <c r="D6156" s="334">
        <f ca="1" t="shared" si="1006"/>
        <v>31</v>
      </c>
      <c r="E6156" s="327">
        <f ca="1" t="shared" si="1007"/>
        <v>960</v>
      </c>
      <c r="F6156" s="327" t="str">
        <f ca="1">VLOOKUP(D6156,档案!A:C,3,FALSE)</f>
        <v>湖北开明</v>
      </c>
      <c r="G6156" s="338" t="str">
        <f ca="1">VLOOKUP(D6156,档案!A:B,2,FALSE)</f>
        <v>中国银行鄂州分行0592794</v>
      </c>
      <c r="H6156" s="328">
        <f ca="1" t="shared" si="1008"/>
        <v>45968</v>
      </c>
      <c r="I6156" s="344" t="str">
        <f ca="1" t="shared" si="1009"/>
        <v>手续费</v>
      </c>
      <c r="J6156" s="344" t="str">
        <f ca="1" t="shared" si="1010"/>
        <v>项目成本</v>
      </c>
      <c r="K6156" s="345">
        <f ca="1" t="shared" si="1011"/>
        <v>0</v>
      </c>
      <c r="L6156" s="345">
        <f ca="1" t="shared" si="1012"/>
        <v>108.9</v>
      </c>
      <c r="M6156" s="345">
        <f ca="1" t="shared" si="1013"/>
        <v>15238.86</v>
      </c>
      <c r="N6156" s="345">
        <f ca="1" t="shared" si="1014"/>
        <v>0</v>
      </c>
    </row>
    <row r="6157" ht="14.25" spans="1:14">
      <c r="A6157" s="334">
        <f>档案!A6156</f>
        <v>0</v>
      </c>
      <c r="B6157" s="334">
        <f ca="1" t="shared" si="1005"/>
        <v>1</v>
      </c>
      <c r="D6157" s="334">
        <f ca="1" t="shared" si="1006"/>
        <v>31</v>
      </c>
      <c r="E6157" s="327">
        <f ca="1" t="shared" si="1007"/>
        <v>961</v>
      </c>
      <c r="F6157" s="327" t="str">
        <f ca="1">VLOOKUP(D6157,档案!A:C,3,FALSE)</f>
        <v>湖北开明</v>
      </c>
      <c r="G6157" s="338" t="str">
        <f ca="1">VLOOKUP(D6157,档案!A:B,2,FALSE)</f>
        <v>中国银行鄂州分行0592794</v>
      </c>
      <c r="H6157" s="328">
        <f ca="1" t="shared" si="1008"/>
        <v>45974</v>
      </c>
      <c r="I6157" s="344" t="str">
        <f ca="1" t="shared" si="1009"/>
        <v>综合部蒋霞用款余宇宏2025.11.3-11.10工资及交通费2469.5元--个人</v>
      </c>
      <c r="J6157" s="344" t="str">
        <f ca="1" t="shared" si="1010"/>
        <v>项目成本</v>
      </c>
      <c r="K6157" s="345">
        <f ca="1" t="shared" si="1011"/>
        <v>0</v>
      </c>
      <c r="L6157" s="345">
        <f ca="1" t="shared" si="1012"/>
        <v>2469.5</v>
      </c>
      <c r="M6157" s="345">
        <f ca="1" t="shared" si="1013"/>
        <v>12769.36</v>
      </c>
      <c r="N6157" s="345">
        <f ca="1" t="shared" si="1014"/>
        <v>0</v>
      </c>
    </row>
    <row r="6158" ht="14.25" spans="1:14">
      <c r="A6158" s="334">
        <f>档案!A6157</f>
        <v>0</v>
      </c>
      <c r="B6158" s="334">
        <f ca="1" t="shared" si="1005"/>
        <v>1</v>
      </c>
      <c r="D6158" s="334">
        <f ca="1" t="shared" si="1006"/>
        <v>31</v>
      </c>
      <c r="E6158" s="327">
        <f ca="1" t="shared" si="1007"/>
        <v>962</v>
      </c>
      <c r="F6158" s="327" t="str">
        <f ca="1">VLOOKUP(D6158,档案!A:C,3,FALSE)</f>
        <v>湖北开明</v>
      </c>
      <c r="G6158" s="338" t="str">
        <f ca="1">VLOOKUP(D6158,档案!A:B,2,FALSE)</f>
        <v>中国银行鄂州分行0592794</v>
      </c>
      <c r="H6158" s="328">
        <f ca="1" t="shared" si="1008"/>
        <v>45974</v>
      </c>
      <c r="I6158" s="344" t="str">
        <f ca="1" t="shared" si="1009"/>
        <v>综合部蒋霞用款高企认定出具2022-2024年度研发费专项审计报告和2024年度高新产品收入专项审计报告费用付武汉仟佰道企业管理咨询有限公司--公司</v>
      </c>
      <c r="J6158" s="344" t="str">
        <f ca="1" t="shared" si="1010"/>
        <v>项目成本</v>
      </c>
      <c r="K6158" s="345">
        <f ca="1" t="shared" si="1011"/>
        <v>0</v>
      </c>
      <c r="L6158" s="345">
        <f ca="1" t="shared" si="1012"/>
        <v>3000</v>
      </c>
      <c r="M6158" s="345">
        <f ca="1" t="shared" si="1013"/>
        <v>9769.36</v>
      </c>
      <c r="N6158" s="345">
        <f ca="1" t="shared" si="1014"/>
        <v>0</v>
      </c>
    </row>
    <row r="6159" ht="14.25" spans="1:14">
      <c r="A6159" s="334">
        <f>档案!A6158</f>
        <v>0</v>
      </c>
      <c r="B6159" s="334">
        <f ca="1" t="shared" si="1005"/>
        <v>1</v>
      </c>
      <c r="D6159" s="334">
        <f ca="1" t="shared" si="1006"/>
        <v>31</v>
      </c>
      <c r="E6159" s="327">
        <f ca="1" t="shared" si="1007"/>
        <v>963</v>
      </c>
      <c r="F6159" s="327" t="str">
        <f ca="1">VLOOKUP(D6159,档案!A:C,3,FALSE)</f>
        <v>湖北开明</v>
      </c>
      <c r="G6159" s="338" t="str">
        <f ca="1">VLOOKUP(D6159,档案!A:B,2,FALSE)</f>
        <v>中国银行鄂州分行0592794</v>
      </c>
      <c r="H6159" s="328">
        <f ca="1" t="shared" si="1008"/>
        <v>45974</v>
      </c>
      <c r="I6159" s="344" t="str">
        <f ca="1" t="shared" si="1009"/>
        <v>生产部李晶用款湖北双环外协人员工资及交通费付封冬平--个人</v>
      </c>
      <c r="J6159" s="344" t="str">
        <f ca="1" t="shared" si="1010"/>
        <v>项目成本</v>
      </c>
      <c r="K6159" s="345">
        <f ca="1" t="shared" si="1011"/>
        <v>0</v>
      </c>
      <c r="L6159" s="345">
        <f ca="1" t="shared" si="1012"/>
        <v>5714</v>
      </c>
      <c r="M6159" s="345">
        <f ca="1" t="shared" si="1013"/>
        <v>4055.36</v>
      </c>
      <c r="N6159" s="345">
        <f ca="1" t="shared" si="1014"/>
        <v>0</v>
      </c>
    </row>
    <row r="6160" ht="14.25" spans="1:14">
      <c r="A6160" s="334">
        <f>档案!A6159</f>
        <v>0</v>
      </c>
      <c r="B6160" s="334">
        <f ca="1" t="shared" si="1005"/>
        <v>1</v>
      </c>
      <c r="D6160" s="334">
        <f ca="1" t="shared" si="1006"/>
        <v>31</v>
      </c>
      <c r="E6160" s="327">
        <f ca="1" t="shared" si="1007"/>
        <v>964</v>
      </c>
      <c r="F6160" s="327" t="str">
        <f ca="1">VLOOKUP(D6160,档案!A:C,3,FALSE)</f>
        <v>湖北开明</v>
      </c>
      <c r="G6160" s="338" t="str">
        <f ca="1">VLOOKUP(D6160,档案!A:B,2,FALSE)</f>
        <v>中国银行鄂州分行0592794</v>
      </c>
      <c r="H6160" s="328">
        <f ca="1" t="shared" si="1008"/>
        <v>45974</v>
      </c>
      <c r="I6160" s="344" t="str">
        <f ca="1" t="shared" si="1009"/>
        <v>生产部张月用款池州恒鑫气体采购费付池州市福星气体有限公司--公司</v>
      </c>
      <c r="J6160" s="344" t="str">
        <f ca="1" t="shared" si="1010"/>
        <v>项目成本</v>
      </c>
      <c r="K6160" s="345">
        <f ca="1" t="shared" si="1011"/>
        <v>0</v>
      </c>
      <c r="L6160" s="345">
        <f ca="1" t="shared" si="1012"/>
        <v>555</v>
      </c>
      <c r="M6160" s="345">
        <f ca="1" t="shared" si="1013"/>
        <v>3500.36</v>
      </c>
      <c r="N6160" s="345">
        <f ca="1" t="shared" si="1014"/>
        <v>0</v>
      </c>
    </row>
    <row r="6161" ht="14.25" spans="1:14">
      <c r="A6161" s="334">
        <f>档案!A6160</f>
        <v>0</v>
      </c>
      <c r="B6161" s="334">
        <f ca="1" t="shared" ref="B6161:B6192" si="1015">COUNTA(INDIRECT("'"&amp;A6161&amp;"'!a:a"))</f>
        <v>1</v>
      </c>
      <c r="D6161" s="334">
        <f ca="1" t="shared" ref="D6161:D6192" si="1016">IF(E6160&gt;=VLOOKUP(D6160,A:B,2,FALSE),D6160+1,D6160)</f>
        <v>31</v>
      </c>
      <c r="E6161" s="327">
        <f ca="1" t="shared" ref="E6161:E6192" si="1017">IF(E6160&gt;=VLOOKUP(D6160,A:B,2,FALSE),3,E6160+1)</f>
        <v>965</v>
      </c>
      <c r="F6161" s="327" t="str">
        <f ca="1">VLOOKUP(D6161,档案!A:C,3,FALSE)</f>
        <v>湖北开明</v>
      </c>
      <c r="G6161" s="338" t="str">
        <f ca="1">VLOOKUP(D6161,档案!A:B,2,FALSE)</f>
        <v>中国银行鄂州分行0592794</v>
      </c>
      <c r="H6161" s="328">
        <f ca="1" t="shared" ref="H6161:H6192" si="1018">INDEX(INDIRECT("'"&amp;$D6161&amp;"'!A:g"),$E6161,COLUMN()-7)</f>
        <v>45974</v>
      </c>
      <c r="I6161" s="344" t="str">
        <f ca="1" t="shared" ref="I6161:I6192" si="1019">INDEX(INDIRECT("'"&amp;$D6161&amp;"'!A:g"),$E6161,COLUMN()-7)</f>
        <v>手续费</v>
      </c>
      <c r="J6161" s="344" t="str">
        <f ca="1" t="shared" ref="J6161:J6192" si="1020">INDEX(INDIRECT("'"&amp;$D6161&amp;"'!A:g"),$E6161,COLUMN()-7)</f>
        <v>项目成本</v>
      </c>
      <c r="K6161" s="345">
        <f ca="1" t="shared" ref="K6161:K6192" si="1021">INDEX(INDIRECT("'"&amp;$D6161&amp;"'!A:g"),$E6161,COLUMN()-7)</f>
        <v>0</v>
      </c>
      <c r="L6161" s="345">
        <f ca="1" t="shared" ref="L6161:L6192" si="1022">INDEX(INDIRECT("'"&amp;$D6161&amp;"'!A:g"),$E6161,COLUMN()-7)</f>
        <v>15.3</v>
      </c>
      <c r="M6161" s="345">
        <f ca="1" t="shared" ref="M6161:M6192" si="1023">INDEX(INDIRECT("'"&amp;$D6161&amp;"'!A:g"),$E6161,COLUMN()-7)</f>
        <v>3485.05999999999</v>
      </c>
      <c r="N6161" s="345">
        <f ca="1" t="shared" ref="N6161:N6192" si="1024">INDEX(INDIRECT("'"&amp;$D6161&amp;"'!A:g"),$E6161,COLUMN()-7)</f>
        <v>0</v>
      </c>
    </row>
    <row r="6162" ht="14.25" spans="1:14">
      <c r="A6162" s="334">
        <f>档案!A6161</f>
        <v>0</v>
      </c>
      <c r="B6162" s="334">
        <f ca="1" t="shared" si="1015"/>
        <v>1</v>
      </c>
      <c r="D6162" s="334">
        <f ca="1" t="shared" si="1016"/>
        <v>31</v>
      </c>
      <c r="E6162" s="327">
        <f ca="1" t="shared" si="1017"/>
        <v>966</v>
      </c>
      <c r="F6162" s="327" t="str">
        <f ca="1">VLOOKUP(D6162,档案!A:C,3,FALSE)</f>
        <v>湖北开明</v>
      </c>
      <c r="G6162" s="338" t="str">
        <f ca="1">VLOOKUP(D6162,档案!A:B,2,FALSE)</f>
        <v>中国银行鄂州分行0592794</v>
      </c>
      <c r="H6162" s="328">
        <f ca="1" t="shared" si="1018"/>
        <v>45975</v>
      </c>
      <c r="I6162" s="344" t="str">
        <f ca="1" t="shared" si="1019"/>
        <v>收到武汉农商行转款</v>
      </c>
      <c r="J6162" s="344" t="str">
        <f ca="1" t="shared" si="1020"/>
        <v>他行转入或存现</v>
      </c>
      <c r="K6162" s="345">
        <f ca="1" t="shared" si="1021"/>
        <v>150000</v>
      </c>
      <c r="L6162" s="345">
        <f ca="1" t="shared" si="1022"/>
        <v>0</v>
      </c>
      <c r="M6162" s="345">
        <f ca="1" t="shared" si="1023"/>
        <v>153485.06</v>
      </c>
      <c r="N6162" s="345">
        <f ca="1" t="shared" si="1024"/>
        <v>0</v>
      </c>
    </row>
    <row r="6163" ht="14.25" spans="1:14">
      <c r="A6163" s="334">
        <f>档案!A6162</f>
        <v>0</v>
      </c>
      <c r="B6163" s="334">
        <f ca="1" t="shared" si="1015"/>
        <v>1</v>
      </c>
      <c r="D6163" s="334">
        <f ca="1" t="shared" si="1016"/>
        <v>31</v>
      </c>
      <c r="E6163" s="327">
        <f ca="1" t="shared" si="1017"/>
        <v>967</v>
      </c>
      <c r="F6163" s="327" t="str">
        <f ca="1">VLOOKUP(D6163,档案!A:C,3,FALSE)</f>
        <v>湖北开明</v>
      </c>
      <c r="G6163" s="338" t="str">
        <f ca="1">VLOOKUP(D6163,档案!A:B,2,FALSE)</f>
        <v>中国银行鄂州分行0592794</v>
      </c>
      <c r="H6163" s="328">
        <f ca="1" t="shared" si="1018"/>
        <v>45975</v>
      </c>
      <c r="I6163" s="344" t="str">
        <f ca="1" t="shared" si="1019"/>
        <v>生产部李权智报销采购清洗剂3瓶，小锉刀一把，锥形尖头单槽一只--个人</v>
      </c>
      <c r="J6163" s="344" t="str">
        <f ca="1" t="shared" si="1020"/>
        <v>项目成本</v>
      </c>
      <c r="K6163" s="345">
        <f ca="1" t="shared" si="1021"/>
        <v>0</v>
      </c>
      <c r="L6163" s="345">
        <f ca="1" t="shared" si="1022"/>
        <v>52</v>
      </c>
      <c r="M6163" s="345">
        <f ca="1" t="shared" si="1023"/>
        <v>153433.06</v>
      </c>
      <c r="N6163" s="345">
        <f ca="1" t="shared" si="1024"/>
        <v>0</v>
      </c>
    </row>
    <row r="6164" ht="14.25" spans="1:14">
      <c r="A6164" s="334">
        <f>档案!A6163</f>
        <v>0</v>
      </c>
      <c r="B6164" s="334">
        <f ca="1" t="shared" si="1015"/>
        <v>1</v>
      </c>
      <c r="D6164" s="334">
        <f ca="1" t="shared" si="1016"/>
        <v>31</v>
      </c>
      <c r="E6164" s="327">
        <f ca="1" t="shared" si="1017"/>
        <v>968</v>
      </c>
      <c r="F6164" s="327" t="str">
        <f ca="1">VLOOKUP(D6164,档案!A:C,3,FALSE)</f>
        <v>湖北开明</v>
      </c>
      <c r="G6164" s="338" t="str">
        <f ca="1">VLOOKUP(D6164,档案!A:B,2,FALSE)</f>
        <v>中国银行鄂州分行0592794</v>
      </c>
      <c r="H6164" s="328">
        <f ca="1" t="shared" si="1018"/>
        <v>45975</v>
      </c>
      <c r="I6164" s="344" t="str">
        <f ca="1" t="shared" si="1019"/>
        <v>总经办林柱生报销购买金刚磨片24片50元，电动磨头机160元，合计210元--个人</v>
      </c>
      <c r="J6164" s="344" t="str">
        <f ca="1" t="shared" si="1020"/>
        <v>项目成本</v>
      </c>
      <c r="K6164" s="345">
        <f ca="1" t="shared" si="1021"/>
        <v>0</v>
      </c>
      <c r="L6164" s="345">
        <f ca="1" t="shared" si="1022"/>
        <v>210</v>
      </c>
      <c r="M6164" s="345">
        <f ca="1" t="shared" si="1023"/>
        <v>153223.06</v>
      </c>
      <c r="N6164" s="345">
        <f ca="1" t="shared" si="1024"/>
        <v>0</v>
      </c>
    </row>
    <row r="6165" ht="14.25" spans="1:14">
      <c r="A6165" s="334">
        <f>档案!A6164</f>
        <v>0</v>
      </c>
      <c r="B6165" s="334">
        <f ca="1" t="shared" si="1015"/>
        <v>1</v>
      </c>
      <c r="D6165" s="334">
        <f ca="1" t="shared" si="1016"/>
        <v>31</v>
      </c>
      <c r="E6165" s="327">
        <f ca="1" t="shared" si="1017"/>
        <v>969</v>
      </c>
      <c r="F6165" s="327" t="str">
        <f ca="1">VLOOKUP(D6165,档案!A:C,3,FALSE)</f>
        <v>湖北开明</v>
      </c>
      <c r="G6165" s="338" t="str">
        <f ca="1">VLOOKUP(D6165,档案!A:B,2,FALSE)</f>
        <v>中国银行鄂州分行0592794</v>
      </c>
      <c r="H6165" s="328">
        <f ca="1" t="shared" si="1018"/>
        <v>45975</v>
      </c>
      <c r="I6165" s="344" t="str">
        <f ca="1" t="shared" si="1019"/>
        <v>总经办林全意报销报销林总给外协堵志波购买出差湖北双环交通费--个人</v>
      </c>
      <c r="J6165" s="344" t="str">
        <f ca="1" t="shared" si="1020"/>
        <v>项目成本</v>
      </c>
      <c r="K6165" s="345">
        <f ca="1" t="shared" si="1021"/>
        <v>0</v>
      </c>
      <c r="L6165" s="345">
        <f ca="1" t="shared" si="1022"/>
        <v>653</v>
      </c>
      <c r="M6165" s="345">
        <f ca="1" t="shared" si="1023"/>
        <v>152570.06</v>
      </c>
      <c r="N6165" s="345">
        <f ca="1" t="shared" si="1024"/>
        <v>0</v>
      </c>
    </row>
    <row r="6166" ht="14.25" spans="1:14">
      <c r="A6166" s="334">
        <f>档案!A6165</f>
        <v>0</v>
      </c>
      <c r="B6166" s="334">
        <f ca="1" t="shared" si="1015"/>
        <v>1</v>
      </c>
      <c r="D6166" s="334">
        <f ca="1" t="shared" si="1016"/>
        <v>31</v>
      </c>
      <c r="E6166" s="327">
        <f ca="1" t="shared" si="1017"/>
        <v>970</v>
      </c>
      <c r="F6166" s="327" t="str">
        <f ca="1">VLOOKUP(D6166,档案!A:C,3,FALSE)</f>
        <v>湖北开明</v>
      </c>
      <c r="G6166" s="338" t="str">
        <f ca="1">VLOOKUP(D6166,档案!A:B,2,FALSE)</f>
        <v>中国银行鄂州分行0592794</v>
      </c>
      <c r="H6166" s="328">
        <f ca="1" t="shared" si="1018"/>
        <v>45975</v>
      </c>
      <c r="I6166" s="344" t="str">
        <f ca="1" t="shared" si="1019"/>
        <v>生产部李权智用款鄂州市联丰机械厂外协   金属加工费--公司</v>
      </c>
      <c r="J6166" s="344" t="str">
        <f ca="1" t="shared" si="1020"/>
        <v>项目成本</v>
      </c>
      <c r="K6166" s="345">
        <f ca="1" t="shared" si="1021"/>
        <v>0</v>
      </c>
      <c r="L6166" s="345">
        <f ca="1" t="shared" si="1022"/>
        <v>1440</v>
      </c>
      <c r="M6166" s="345">
        <f ca="1" t="shared" si="1023"/>
        <v>151130.06</v>
      </c>
      <c r="N6166" s="345">
        <f ca="1" t="shared" si="1024"/>
        <v>0</v>
      </c>
    </row>
    <row r="6167" ht="14.25" spans="1:14">
      <c r="A6167" s="334">
        <f>档案!A6166</f>
        <v>0</v>
      </c>
      <c r="B6167" s="334">
        <f ca="1" t="shared" si="1015"/>
        <v>1</v>
      </c>
      <c r="D6167" s="334">
        <f ca="1" t="shared" si="1016"/>
        <v>31</v>
      </c>
      <c r="E6167" s="327">
        <f ca="1" t="shared" si="1017"/>
        <v>971</v>
      </c>
      <c r="F6167" s="327" t="str">
        <f ca="1">VLOOKUP(D6167,档案!A:C,3,FALSE)</f>
        <v>湖北开明</v>
      </c>
      <c r="G6167" s="338" t="str">
        <f ca="1">VLOOKUP(D6167,档案!A:B,2,FALSE)</f>
        <v>中国银行鄂州分行0592794</v>
      </c>
      <c r="H6167" s="328">
        <f ca="1" t="shared" si="1018"/>
        <v>45975</v>
      </c>
      <c r="I6167" s="344" t="str">
        <f ca="1" t="shared" si="1019"/>
        <v>生产部李权智报销2个手拉葫芦，10件雨衣，2个1吨葫芦320元，雨衣10件50元
磨头10个20元--个人</v>
      </c>
      <c r="J6167" s="344" t="str">
        <f ca="1" t="shared" si="1020"/>
        <v>项目成本</v>
      </c>
      <c r="K6167" s="345">
        <f ca="1" t="shared" si="1021"/>
        <v>0</v>
      </c>
      <c r="L6167" s="345">
        <f ca="1" t="shared" si="1022"/>
        <v>390</v>
      </c>
      <c r="M6167" s="345">
        <f ca="1" t="shared" si="1023"/>
        <v>150740.06</v>
      </c>
      <c r="N6167" s="345">
        <f ca="1" t="shared" si="1024"/>
        <v>0</v>
      </c>
    </row>
    <row r="6168" ht="14.25" spans="1:14">
      <c r="A6168" s="334">
        <f>档案!A6167</f>
        <v>0</v>
      </c>
      <c r="B6168" s="334">
        <f ca="1" t="shared" si="1015"/>
        <v>1</v>
      </c>
      <c r="D6168" s="334">
        <f ca="1" t="shared" si="1016"/>
        <v>31</v>
      </c>
      <c r="E6168" s="327">
        <f ca="1" t="shared" si="1017"/>
        <v>972</v>
      </c>
      <c r="F6168" s="327" t="str">
        <f ca="1">VLOOKUP(D6168,档案!A:C,3,FALSE)</f>
        <v>湖北开明</v>
      </c>
      <c r="G6168" s="338" t="str">
        <f ca="1">VLOOKUP(D6168,档案!A:B,2,FALSE)</f>
        <v>中国银行鄂州分行0592794</v>
      </c>
      <c r="H6168" s="328">
        <f ca="1" t="shared" si="1018"/>
        <v>45975</v>
      </c>
      <c r="I6168" s="344" t="str">
        <f ca="1" t="shared" si="1019"/>
        <v>生产部黄国恩报销报销出差青海发投来回交通费--个人</v>
      </c>
      <c r="J6168" s="344" t="str">
        <f ca="1" t="shared" si="1020"/>
        <v>项目成本</v>
      </c>
      <c r="K6168" s="345">
        <f ca="1" t="shared" si="1021"/>
        <v>0</v>
      </c>
      <c r="L6168" s="345">
        <f ca="1" t="shared" si="1022"/>
        <v>956.42</v>
      </c>
      <c r="M6168" s="345">
        <f ca="1" t="shared" si="1023"/>
        <v>149783.64</v>
      </c>
      <c r="N6168" s="345">
        <f ca="1" t="shared" si="1024"/>
        <v>0</v>
      </c>
    </row>
    <row r="6169" ht="14.25" hidden="1" spans="1:14">
      <c r="A6169" s="334">
        <f>档案!A6168</f>
        <v>0</v>
      </c>
      <c r="B6169" s="334">
        <f ca="1" t="shared" si="1015"/>
        <v>1</v>
      </c>
      <c r="D6169" s="334">
        <f ca="1" t="shared" si="1016"/>
        <v>31</v>
      </c>
      <c r="E6169" s="327">
        <f ca="1" t="shared" si="1017"/>
        <v>973</v>
      </c>
      <c r="F6169" s="327" t="str">
        <f ca="1">VLOOKUP(D6169,档案!A:C,3,FALSE)</f>
        <v>湖北开明</v>
      </c>
      <c r="G6169" s="338" t="str">
        <f ca="1">VLOOKUP(D6169,档案!A:B,2,FALSE)</f>
        <v>中国银行鄂州分行0592794</v>
      </c>
      <c r="H6169" s="328">
        <f ca="1" t="shared" si="1018"/>
        <v>45975</v>
      </c>
      <c r="I6169" s="344" t="str">
        <f ca="1" t="shared" si="1019"/>
        <v>生产部黄震报销阿拉伯化肥完工转日照钢铁车费--个人</v>
      </c>
      <c r="J6169" s="344" t="str">
        <f ca="1" t="shared" si="1020"/>
        <v>项目成本</v>
      </c>
      <c r="K6169" s="345">
        <f ca="1" t="shared" si="1021"/>
        <v>0</v>
      </c>
      <c r="L6169" s="345">
        <f ca="1" t="shared" si="1022"/>
        <v>305.5</v>
      </c>
      <c r="M6169" s="345">
        <f ca="1" t="shared" si="1023"/>
        <v>149478.14</v>
      </c>
      <c r="N6169" s="345">
        <f ca="1" t="shared" si="1024"/>
        <v>0</v>
      </c>
    </row>
    <row r="6170" ht="14.25" hidden="1" spans="1:14">
      <c r="A6170" s="334">
        <f>档案!A6169</f>
        <v>0</v>
      </c>
      <c r="B6170" s="334">
        <f ca="1" t="shared" si="1015"/>
        <v>1</v>
      </c>
      <c r="D6170" s="334">
        <f ca="1" t="shared" si="1016"/>
        <v>31</v>
      </c>
      <c r="E6170" s="327">
        <f ca="1" t="shared" si="1017"/>
        <v>974</v>
      </c>
      <c r="F6170" s="327" t="str">
        <f ca="1">VLOOKUP(D6170,档案!A:C,3,FALSE)</f>
        <v>湖北开明</v>
      </c>
      <c r="G6170" s="338" t="str">
        <f ca="1">VLOOKUP(D6170,档案!A:B,2,FALSE)</f>
        <v>中国银行鄂州分行0592794</v>
      </c>
      <c r="H6170" s="328">
        <f ca="1" t="shared" si="1018"/>
        <v>45975</v>
      </c>
      <c r="I6170" s="344" t="str">
        <f ca="1" t="shared" si="1019"/>
        <v>手续费</v>
      </c>
      <c r="J6170" s="344" t="str">
        <f ca="1" t="shared" si="1020"/>
        <v>项目成本</v>
      </c>
      <c r="K6170" s="345">
        <f ca="1" t="shared" si="1021"/>
        <v>0</v>
      </c>
      <c r="L6170" s="345">
        <f ca="1" t="shared" si="1022"/>
        <v>19.8</v>
      </c>
      <c r="M6170" s="345">
        <f ca="1" t="shared" si="1023"/>
        <v>149458.34</v>
      </c>
      <c r="N6170" s="345">
        <f ca="1" t="shared" si="1024"/>
        <v>0</v>
      </c>
    </row>
    <row r="6171" ht="14.25" hidden="1" spans="1:14">
      <c r="A6171" s="334">
        <f>档案!A6170</f>
        <v>0</v>
      </c>
      <c r="B6171" s="334">
        <f ca="1" t="shared" si="1015"/>
        <v>1</v>
      </c>
      <c r="D6171" s="334">
        <f ca="1" t="shared" si="1016"/>
        <v>31</v>
      </c>
      <c r="E6171" s="327">
        <f ca="1" t="shared" si="1017"/>
        <v>975</v>
      </c>
      <c r="F6171" s="327" t="str">
        <f ca="1">VLOOKUP(D6171,档案!A:C,3,FALSE)</f>
        <v>湖北开明</v>
      </c>
      <c r="G6171" s="338" t="str">
        <f ca="1">VLOOKUP(D6171,档案!A:B,2,FALSE)</f>
        <v>中国银行鄂州分行0592794</v>
      </c>
      <c r="H6171" s="328">
        <f ca="1" t="shared" si="1018"/>
        <v>45979</v>
      </c>
      <c r="I6171" s="344" t="str">
        <f ca="1" t="shared" si="1019"/>
        <v>生产部林维报销日照钢铁8#回转窑窑尾垫板返工材料费付日照运晖钢铁有限公司--公司</v>
      </c>
      <c r="J6171" s="344" t="str">
        <f ca="1" t="shared" si="1020"/>
        <v>项目成本</v>
      </c>
      <c r="K6171" s="345">
        <f ca="1" t="shared" si="1021"/>
        <v>0</v>
      </c>
      <c r="L6171" s="345">
        <f ca="1" t="shared" si="1022"/>
        <v>1269</v>
      </c>
      <c r="M6171" s="345">
        <f ca="1" t="shared" si="1023"/>
        <v>148189.34</v>
      </c>
      <c r="N6171" s="345">
        <f ca="1" t="shared" si="1024"/>
        <v>0</v>
      </c>
    </row>
    <row r="6172" ht="14.25" hidden="1" spans="1:14">
      <c r="A6172" s="334">
        <f>档案!A6171</f>
        <v>0</v>
      </c>
      <c r="B6172" s="334">
        <f ca="1" t="shared" si="1015"/>
        <v>1</v>
      </c>
      <c r="D6172" s="334">
        <f ca="1" t="shared" si="1016"/>
        <v>31</v>
      </c>
      <c r="E6172" s="327">
        <f ca="1" t="shared" si="1017"/>
        <v>976</v>
      </c>
      <c r="F6172" s="327" t="str">
        <f ca="1">VLOOKUP(D6172,档案!A:C,3,FALSE)</f>
        <v>湖北开明</v>
      </c>
      <c r="G6172" s="338" t="str">
        <f ca="1">VLOOKUP(D6172,档案!A:B,2,FALSE)</f>
        <v>中国银行鄂州分行0592794</v>
      </c>
      <c r="H6172" s="328">
        <f ca="1" t="shared" si="1018"/>
        <v>45979</v>
      </c>
      <c r="I6172" s="344" t="str">
        <f ca="1" t="shared" si="1019"/>
        <v>手续费</v>
      </c>
      <c r="J6172" s="344" t="str">
        <f ca="1" t="shared" si="1020"/>
        <v>项目成本</v>
      </c>
      <c r="K6172" s="345">
        <f ca="1" t="shared" si="1021"/>
        <v>0</v>
      </c>
      <c r="L6172" s="345">
        <f ca="1" t="shared" si="1022"/>
        <v>4.5</v>
      </c>
      <c r="M6172" s="345">
        <f ca="1" t="shared" si="1023"/>
        <v>148184.84</v>
      </c>
      <c r="N6172" s="345">
        <f ca="1" t="shared" si="1024"/>
        <v>0</v>
      </c>
    </row>
    <row r="6173" ht="14.25" hidden="1" spans="1:14">
      <c r="A6173" s="334">
        <f>档案!A6172</f>
        <v>0</v>
      </c>
      <c r="B6173" s="334">
        <f ca="1" t="shared" si="1015"/>
        <v>1</v>
      </c>
      <c r="D6173" s="334">
        <f ca="1" t="shared" si="1016"/>
        <v>32</v>
      </c>
      <c r="E6173" s="327">
        <f ca="1" t="shared" si="1017"/>
        <v>3</v>
      </c>
      <c r="F6173" s="327" t="str">
        <f ca="1">VLOOKUP(D6173,档案!A:C,3,FALSE)</f>
        <v>湖北开明</v>
      </c>
      <c r="G6173" s="338">
        <f ca="1">VLOOKUP(D6173,档案!A:B,2,FALSE)</f>
        <v>0</v>
      </c>
      <c r="H6173" s="328">
        <f ca="1" t="shared" si="1018"/>
        <v>45292</v>
      </c>
      <c r="I6173" s="344" t="str">
        <f ca="1" t="shared" si="1019"/>
        <v>期初余额</v>
      </c>
      <c r="J6173" s="344">
        <f ca="1" t="shared" si="1020"/>
        <v>0</v>
      </c>
      <c r="K6173" s="345">
        <f ca="1" t="shared" si="1021"/>
        <v>0</v>
      </c>
      <c r="L6173" s="345">
        <f ca="1" t="shared" si="1022"/>
        <v>0</v>
      </c>
      <c r="M6173" s="345">
        <f ca="1" t="shared" si="1023"/>
        <v>0</v>
      </c>
      <c r="N6173" s="345">
        <f ca="1" t="shared" si="1024"/>
        <v>0</v>
      </c>
    </row>
    <row r="6174" ht="14.25" hidden="1" spans="1:14">
      <c r="A6174" s="334">
        <f>档案!A6173</f>
        <v>0</v>
      </c>
      <c r="B6174" s="334">
        <f ca="1" t="shared" si="1015"/>
        <v>1</v>
      </c>
      <c r="D6174" s="334">
        <f ca="1" t="shared" si="1016"/>
        <v>33</v>
      </c>
      <c r="E6174" s="327">
        <f ca="1" t="shared" si="1017"/>
        <v>3</v>
      </c>
      <c r="F6174" s="327" t="str">
        <f ca="1">VLOOKUP(D6174,档案!A:C,3,FALSE)</f>
        <v>湖北开明</v>
      </c>
      <c r="G6174" s="338">
        <f ca="1">VLOOKUP(D6174,档案!A:B,2,FALSE)</f>
        <v>0</v>
      </c>
      <c r="H6174" s="328">
        <f ca="1" t="shared" si="1018"/>
        <v>45200</v>
      </c>
      <c r="I6174" s="344" t="str">
        <f ca="1" t="shared" si="1019"/>
        <v>期初余额</v>
      </c>
      <c r="J6174" s="344">
        <f ca="1" t="shared" si="1020"/>
        <v>0</v>
      </c>
      <c r="K6174" s="345">
        <f ca="1" t="shared" si="1021"/>
        <v>0</v>
      </c>
      <c r="L6174" s="345">
        <f ca="1" t="shared" si="1022"/>
        <v>0</v>
      </c>
      <c r="M6174" s="345">
        <f ca="1" t="shared" si="1023"/>
        <v>0</v>
      </c>
      <c r="N6174" s="345">
        <f ca="1" t="shared" si="1024"/>
        <v>0</v>
      </c>
    </row>
    <row r="6175" ht="14.25" hidden="1" spans="1:14">
      <c r="A6175" s="334">
        <f>档案!A6174</f>
        <v>0</v>
      </c>
      <c r="B6175" s="334">
        <f ca="1" t="shared" si="1015"/>
        <v>1</v>
      </c>
      <c r="D6175" s="334">
        <f ca="1" t="shared" si="1016"/>
        <v>34</v>
      </c>
      <c r="E6175" s="327">
        <f ca="1" t="shared" si="1017"/>
        <v>3</v>
      </c>
      <c r="F6175" s="327" t="str">
        <f ca="1">VLOOKUP(D6175,档案!A:C,3,FALSE)</f>
        <v>湖北开明</v>
      </c>
      <c r="G6175" s="338">
        <f ca="1">VLOOKUP(D6175,档案!A:B,2,FALSE)</f>
        <v>0</v>
      </c>
      <c r="H6175" s="328">
        <f ca="1" t="shared" si="1018"/>
        <v>45200</v>
      </c>
      <c r="I6175" s="344" t="str">
        <f ca="1" t="shared" si="1019"/>
        <v>期初余额</v>
      </c>
      <c r="J6175" s="344">
        <f ca="1" t="shared" si="1020"/>
        <v>0</v>
      </c>
      <c r="K6175" s="345">
        <f ca="1" t="shared" si="1021"/>
        <v>0</v>
      </c>
      <c r="L6175" s="345">
        <f ca="1" t="shared" si="1022"/>
        <v>0</v>
      </c>
      <c r="M6175" s="345">
        <f ca="1" t="shared" si="1023"/>
        <v>0</v>
      </c>
      <c r="N6175" s="345">
        <f ca="1" t="shared" si="1024"/>
        <v>0</v>
      </c>
    </row>
    <row r="6176" ht="14.25" hidden="1" spans="1:14">
      <c r="A6176" s="334">
        <f>档案!A6175</f>
        <v>0</v>
      </c>
      <c r="B6176" s="334">
        <f ca="1" t="shared" si="1015"/>
        <v>1</v>
      </c>
      <c r="D6176" s="334">
        <f ca="1" t="shared" si="1016"/>
        <v>35</v>
      </c>
      <c r="E6176" s="327">
        <f ca="1" t="shared" si="1017"/>
        <v>3</v>
      </c>
      <c r="F6176" s="327" t="str">
        <f ca="1">VLOOKUP(D6176,档案!A:C,3,FALSE)</f>
        <v>湖北开明</v>
      </c>
      <c r="G6176" s="338">
        <f ca="1">VLOOKUP(D6176,档案!A:B,2,FALSE)</f>
        <v>0</v>
      </c>
      <c r="H6176" s="328">
        <f ca="1" t="shared" si="1018"/>
        <v>45200</v>
      </c>
      <c r="I6176" s="344" t="str">
        <f ca="1" t="shared" si="1019"/>
        <v>期初余额</v>
      </c>
      <c r="J6176" s="344">
        <f ca="1" t="shared" si="1020"/>
        <v>0</v>
      </c>
      <c r="K6176" s="345">
        <f ca="1" t="shared" si="1021"/>
        <v>0</v>
      </c>
      <c r="L6176" s="345">
        <f ca="1" t="shared" si="1022"/>
        <v>0</v>
      </c>
      <c r="M6176" s="345">
        <f ca="1" t="shared" si="1023"/>
        <v>0</v>
      </c>
      <c r="N6176" s="345">
        <f ca="1" t="shared" si="1024"/>
        <v>0</v>
      </c>
    </row>
    <row r="6177" ht="14.25" hidden="1" spans="1:14">
      <c r="A6177" s="334">
        <f>档案!A6176</f>
        <v>0</v>
      </c>
      <c r="B6177" s="334">
        <f ca="1" t="shared" si="1015"/>
        <v>1</v>
      </c>
      <c r="D6177" s="334">
        <f ca="1" t="shared" si="1016"/>
        <v>36</v>
      </c>
      <c r="E6177" s="327">
        <f ca="1" t="shared" si="1017"/>
        <v>3</v>
      </c>
      <c r="F6177" s="327" t="str">
        <f ca="1">VLOOKUP(D6177,档案!A:C,3,FALSE)</f>
        <v>湖北开明</v>
      </c>
      <c r="G6177" s="338" t="str">
        <f ca="1">VLOOKUP(D6177,档案!A:B,2,FALSE)</f>
        <v>电子承兑汇票</v>
      </c>
      <c r="H6177" s="328">
        <f ca="1" t="shared" si="1018"/>
        <v>45658</v>
      </c>
      <c r="I6177" s="344" t="str">
        <f ca="1" t="shared" si="1019"/>
        <v>期初余额</v>
      </c>
      <c r="J6177" s="344">
        <f ca="1" t="shared" si="1020"/>
        <v>0</v>
      </c>
      <c r="K6177" s="345">
        <f ca="1" t="shared" si="1021"/>
        <v>0</v>
      </c>
      <c r="L6177" s="345">
        <f ca="1" t="shared" si="1022"/>
        <v>0</v>
      </c>
      <c r="M6177" s="345">
        <f ca="1" t="shared" si="1023"/>
        <v>58053.8</v>
      </c>
      <c r="N6177" s="345">
        <f ca="1" t="shared" si="1024"/>
        <v>0</v>
      </c>
    </row>
    <row r="6178" ht="14.25" hidden="1" spans="1:14">
      <c r="A6178" s="334">
        <f>档案!A6177</f>
        <v>0</v>
      </c>
      <c r="B6178" s="334">
        <f ca="1" t="shared" si="1015"/>
        <v>1</v>
      </c>
      <c r="D6178" s="334">
        <f ca="1" t="shared" si="1016"/>
        <v>36</v>
      </c>
      <c r="E6178" s="327">
        <f ca="1" t="shared" si="1017"/>
        <v>4</v>
      </c>
      <c r="F6178" s="327" t="str">
        <f ca="1">VLOOKUP(D6178,档案!A:C,3,FALSE)</f>
        <v>湖北开明</v>
      </c>
      <c r="G6178" s="338" t="str">
        <f ca="1">VLOOKUP(D6178,档案!A:B,2,FALSE)</f>
        <v>电子承兑汇票</v>
      </c>
      <c r="H6178" s="328">
        <f ca="1" t="shared" si="1018"/>
        <v>45680</v>
      </c>
      <c r="I6178" s="344" t="str">
        <f ca="1" t="shared" si="1019"/>
        <v>湖北工行西山收到武汉华夏转来银行承兑汇票据3张</v>
      </c>
      <c r="J6178" s="344" t="str">
        <f ca="1" t="shared" si="1020"/>
        <v>他行转入或存现</v>
      </c>
      <c r="K6178" s="345">
        <f ca="1" t="shared" si="1021"/>
        <v>170000</v>
      </c>
      <c r="L6178" s="345">
        <f ca="1" t="shared" si="1022"/>
        <v>0</v>
      </c>
      <c r="M6178" s="345">
        <f ca="1" t="shared" si="1023"/>
        <v>228053.8</v>
      </c>
      <c r="N6178" s="345">
        <f ca="1" t="shared" si="1024"/>
        <v>0</v>
      </c>
    </row>
    <row r="6179" ht="14.25" hidden="1" spans="1:14">
      <c r="A6179" s="334">
        <f>档案!A6178</f>
        <v>0</v>
      </c>
      <c r="B6179" s="334">
        <f ca="1" t="shared" si="1015"/>
        <v>1</v>
      </c>
      <c r="D6179" s="334">
        <f ca="1" t="shared" si="1016"/>
        <v>36</v>
      </c>
      <c r="E6179" s="327">
        <f ca="1" t="shared" si="1017"/>
        <v>5</v>
      </c>
      <c r="F6179" s="327" t="str">
        <f ca="1">VLOOKUP(D6179,档案!A:C,3,FALSE)</f>
        <v>湖北开明</v>
      </c>
      <c r="G6179" s="338" t="str">
        <f ca="1">VLOOKUP(D6179,档案!A:B,2,FALSE)</f>
        <v>电子承兑汇票</v>
      </c>
      <c r="H6179" s="328">
        <f ca="1" t="shared" si="1018"/>
        <v>45680</v>
      </c>
      <c r="I6179" s="344" t="str">
        <f ca="1" t="shared" si="1019"/>
        <v>湖北工行西山付生产部周英柱用款青海发投气体采购费付海西恒利气体工贸有限公司--公司</v>
      </c>
      <c r="J6179" s="344" t="str">
        <f ca="1" t="shared" si="1020"/>
        <v>项目成本</v>
      </c>
      <c r="K6179" s="345">
        <f ca="1" t="shared" si="1021"/>
        <v>0</v>
      </c>
      <c r="L6179" s="345">
        <f ca="1" t="shared" si="1022"/>
        <v>20000</v>
      </c>
      <c r="M6179" s="345">
        <f ca="1" t="shared" si="1023"/>
        <v>208053.8</v>
      </c>
      <c r="N6179" s="345">
        <f ca="1" t="shared" si="1024"/>
        <v>0</v>
      </c>
    </row>
    <row r="6180" ht="14.25" hidden="1" spans="1:14">
      <c r="A6180" s="334">
        <f>档案!A6179</f>
        <v>0</v>
      </c>
      <c r="B6180" s="334">
        <f ca="1" t="shared" si="1015"/>
        <v>1</v>
      </c>
      <c r="D6180" s="334">
        <f ca="1" t="shared" si="1016"/>
        <v>36</v>
      </c>
      <c r="E6180" s="327">
        <f ca="1" t="shared" si="1017"/>
        <v>6</v>
      </c>
      <c r="F6180" s="327" t="str">
        <f ca="1">VLOOKUP(D6180,档案!A:C,3,FALSE)</f>
        <v>湖北开明</v>
      </c>
      <c r="G6180" s="338" t="str">
        <f ca="1">VLOOKUP(D6180,档案!A:B,2,FALSE)</f>
        <v>电子承兑汇票</v>
      </c>
      <c r="H6180" s="328">
        <f ca="1" t="shared" si="1018"/>
        <v>45680</v>
      </c>
      <c r="I6180" s="344" t="str">
        <f ca="1" t="shared" si="1019"/>
        <v>湖北工行西山付生产部郭建霞用款青海发投5.10-5.21材料采购费付德令哈埃克森商贸有限公司--公司</v>
      </c>
      <c r="J6180" s="344" t="str">
        <f ca="1" t="shared" si="1020"/>
        <v>项目成本</v>
      </c>
      <c r="K6180" s="345">
        <f ca="1" t="shared" si="1021"/>
        <v>0</v>
      </c>
      <c r="L6180" s="345">
        <f ca="1" t="shared" si="1022"/>
        <v>100000</v>
      </c>
      <c r="M6180" s="345">
        <f ca="1" t="shared" si="1023"/>
        <v>108053.8</v>
      </c>
      <c r="N6180" s="345">
        <f ca="1" t="shared" si="1024"/>
        <v>0</v>
      </c>
    </row>
    <row r="6181" ht="14.25" hidden="1" spans="1:14">
      <c r="A6181" s="334">
        <f>档案!A6180</f>
        <v>0</v>
      </c>
      <c r="B6181" s="334">
        <f ca="1" t="shared" si="1015"/>
        <v>1</v>
      </c>
      <c r="D6181" s="334">
        <f ca="1" t="shared" si="1016"/>
        <v>36</v>
      </c>
      <c r="E6181" s="327">
        <f ca="1" t="shared" si="1017"/>
        <v>7</v>
      </c>
      <c r="F6181" s="327" t="str">
        <f ca="1">VLOOKUP(D6181,档案!A:C,3,FALSE)</f>
        <v>湖北开明</v>
      </c>
      <c r="G6181" s="338" t="str">
        <f ca="1">VLOOKUP(D6181,档案!A:B,2,FALSE)</f>
        <v>电子承兑汇票</v>
      </c>
      <c r="H6181" s="328">
        <f ca="1" t="shared" si="1018"/>
        <v>45680</v>
      </c>
      <c r="I6181" s="344" t="str">
        <f ca="1" t="shared" si="1019"/>
        <v>湖北工行西山付生产部李权智用款厂内材料采购费付鄂州市苏宏物资有限公司--公司</v>
      </c>
      <c r="J6181" s="344" t="str">
        <f ca="1" t="shared" si="1020"/>
        <v>项目成本</v>
      </c>
      <c r="K6181" s="345">
        <f ca="1" t="shared" si="1021"/>
        <v>0</v>
      </c>
      <c r="L6181" s="345">
        <f ca="1" t="shared" si="1022"/>
        <v>15139.8</v>
      </c>
      <c r="M6181" s="345">
        <f ca="1" t="shared" si="1023"/>
        <v>92914</v>
      </c>
      <c r="N6181" s="345">
        <f ca="1" t="shared" si="1024"/>
        <v>0</v>
      </c>
    </row>
    <row r="6182" ht="14.25" hidden="1" spans="1:14">
      <c r="A6182" s="334">
        <f>档案!A6181</f>
        <v>0</v>
      </c>
      <c r="B6182" s="334">
        <f ca="1" t="shared" si="1015"/>
        <v>1</v>
      </c>
      <c r="D6182" s="334">
        <f ca="1" t="shared" si="1016"/>
        <v>36</v>
      </c>
      <c r="E6182" s="327">
        <f ca="1" t="shared" si="1017"/>
        <v>8</v>
      </c>
      <c r="F6182" s="327" t="str">
        <f ca="1">VLOOKUP(D6182,档案!A:C,3,FALSE)</f>
        <v>湖北开明</v>
      </c>
      <c r="G6182" s="338" t="str">
        <f ca="1">VLOOKUP(D6182,档案!A:B,2,FALSE)</f>
        <v>电子承兑汇票</v>
      </c>
      <c r="H6182" s="328">
        <f ca="1" t="shared" si="1018"/>
        <v>45681</v>
      </c>
      <c r="I6182" s="344" t="str">
        <f ca="1" t="shared" si="1019"/>
        <v>湖北工行西山付生产部李权智用款厂内气体采购费用付鄂州市鹏缘气体有限责任公司--公司</v>
      </c>
      <c r="J6182" s="344" t="str">
        <f ca="1" t="shared" si="1020"/>
        <v>项目成本</v>
      </c>
      <c r="K6182" s="345">
        <f ca="1" t="shared" si="1021"/>
        <v>0</v>
      </c>
      <c r="L6182" s="345">
        <f ca="1" t="shared" si="1022"/>
        <v>20000</v>
      </c>
      <c r="M6182" s="345">
        <f ca="1" t="shared" si="1023"/>
        <v>72914</v>
      </c>
      <c r="N6182" s="345">
        <f ca="1" t="shared" si="1024"/>
        <v>0</v>
      </c>
    </row>
    <row r="6183" ht="14.25" hidden="1" spans="1:14">
      <c r="A6183" s="334">
        <f>档案!A6182</f>
        <v>0</v>
      </c>
      <c r="B6183" s="334">
        <f ca="1" t="shared" si="1015"/>
        <v>1</v>
      </c>
      <c r="D6183" s="334">
        <f ca="1" t="shared" si="1016"/>
        <v>36</v>
      </c>
      <c r="E6183" s="327">
        <f ca="1" t="shared" si="1017"/>
        <v>9</v>
      </c>
      <c r="F6183" s="327" t="str">
        <f ca="1">VLOOKUP(D6183,档案!A:C,3,FALSE)</f>
        <v>湖北开明</v>
      </c>
      <c r="G6183" s="338" t="str">
        <f ca="1">VLOOKUP(D6183,档案!A:B,2,FALSE)</f>
        <v>电子承兑汇票</v>
      </c>
      <c r="H6183" s="328">
        <f ca="1" t="shared" si="1018"/>
        <v>45685</v>
      </c>
      <c r="I6183" s="344" t="str">
        <f ca="1" t="shared" si="1019"/>
        <v>湖北工行西山付生产部李权智用款厂内工作服采购费付武汉鑫山和工贸有限责任公司--公司</v>
      </c>
      <c r="J6183" s="344" t="str">
        <f ca="1" t="shared" si="1020"/>
        <v>项目成本</v>
      </c>
      <c r="K6183" s="345">
        <f ca="1" t="shared" si="1021"/>
        <v>0</v>
      </c>
      <c r="L6183" s="345">
        <f ca="1" t="shared" si="1022"/>
        <v>8325</v>
      </c>
      <c r="M6183" s="345">
        <f ca="1" t="shared" si="1023"/>
        <v>64589</v>
      </c>
      <c r="N6183" s="345">
        <f ca="1" t="shared" si="1024"/>
        <v>0</v>
      </c>
    </row>
    <row r="6184" ht="14.25" hidden="1" spans="1:14">
      <c r="A6184" s="334">
        <f>档案!A6183</f>
        <v>0</v>
      </c>
      <c r="B6184" s="334">
        <f ca="1" t="shared" si="1015"/>
        <v>1</v>
      </c>
      <c r="D6184" s="334">
        <f ca="1" t="shared" si="1016"/>
        <v>36</v>
      </c>
      <c r="E6184" s="327">
        <f ca="1" t="shared" si="1017"/>
        <v>10</v>
      </c>
      <c r="F6184" s="327" t="str">
        <f ca="1">VLOOKUP(D6184,档案!A:C,3,FALSE)</f>
        <v>湖北开明</v>
      </c>
      <c r="G6184" s="338" t="str">
        <f ca="1">VLOOKUP(D6184,档案!A:B,2,FALSE)</f>
        <v>电子承兑汇票</v>
      </c>
      <c r="H6184" s="328">
        <f ca="1" t="shared" si="1018"/>
        <v>45702</v>
      </c>
      <c r="I6184" s="344" t="str">
        <f ca="1" t="shared" si="1019"/>
        <v>湖北工行西山付生产部周英柱用款厂内材料采购费付武汉天浩机电设备有限公司--公司</v>
      </c>
      <c r="J6184" s="344" t="str">
        <f ca="1" t="shared" si="1020"/>
        <v>项目成本</v>
      </c>
      <c r="K6184" s="345">
        <f ca="1" t="shared" si="1021"/>
        <v>0</v>
      </c>
      <c r="L6184" s="345">
        <f ca="1" t="shared" si="1022"/>
        <v>19178</v>
      </c>
      <c r="M6184" s="345">
        <f ca="1" t="shared" si="1023"/>
        <v>45411</v>
      </c>
      <c r="N6184" s="345">
        <f ca="1" t="shared" si="1024"/>
        <v>0</v>
      </c>
    </row>
    <row r="6185" ht="14.25" hidden="1" spans="1:14">
      <c r="A6185" s="334">
        <f>档案!A6184</f>
        <v>0</v>
      </c>
      <c r="B6185" s="334">
        <f ca="1" t="shared" si="1015"/>
        <v>1</v>
      </c>
      <c r="D6185" s="334">
        <f ca="1" t="shared" si="1016"/>
        <v>36</v>
      </c>
      <c r="E6185" s="327">
        <f ca="1" t="shared" si="1017"/>
        <v>11</v>
      </c>
      <c r="F6185" s="327" t="str">
        <f ca="1">VLOOKUP(D6185,档案!A:C,3,FALSE)</f>
        <v>湖北开明</v>
      </c>
      <c r="G6185" s="338" t="str">
        <f ca="1">VLOOKUP(D6185,档案!A:B,2,FALSE)</f>
        <v>电子承兑汇票</v>
      </c>
      <c r="H6185" s="328">
        <f ca="1" t="shared" si="1018"/>
        <v>45702</v>
      </c>
      <c r="I6185" s="344" t="str">
        <f ca="1" t="shared" si="1019"/>
        <v>收到武汉华夏转来银行承兑汇票票据3张</v>
      </c>
      <c r="J6185" s="344" t="str">
        <f ca="1" t="shared" si="1020"/>
        <v>他行转入或存现</v>
      </c>
      <c r="K6185" s="345">
        <f ca="1" t="shared" si="1021"/>
        <v>59702.67</v>
      </c>
      <c r="L6185" s="345">
        <f ca="1" t="shared" si="1022"/>
        <v>0</v>
      </c>
      <c r="M6185" s="345">
        <f ca="1" t="shared" si="1023"/>
        <v>105113.67</v>
      </c>
      <c r="N6185" s="345">
        <f ca="1" t="shared" si="1024"/>
        <v>0</v>
      </c>
    </row>
    <row r="6186" ht="14.25" hidden="1" spans="1:14">
      <c r="A6186" s="334">
        <f>档案!A6185</f>
        <v>0</v>
      </c>
      <c r="B6186" s="334">
        <f ca="1" t="shared" si="1015"/>
        <v>1</v>
      </c>
      <c r="D6186" s="334">
        <f ca="1" t="shared" si="1016"/>
        <v>36</v>
      </c>
      <c r="E6186" s="327">
        <f ca="1" t="shared" si="1017"/>
        <v>12</v>
      </c>
      <c r="F6186" s="327" t="str">
        <f ca="1">VLOOKUP(D6186,档案!A:C,3,FALSE)</f>
        <v>湖北开明</v>
      </c>
      <c r="G6186" s="338" t="str">
        <f ca="1">VLOOKUP(D6186,档案!A:B,2,FALSE)</f>
        <v>电子承兑汇票</v>
      </c>
      <c r="H6186" s="328">
        <f ca="1" t="shared" si="1018"/>
        <v>45702</v>
      </c>
      <c r="I6186" s="344" t="str">
        <f ca="1" t="shared" si="1019"/>
        <v>湖北工行西山付生产部李权智用款湖北宜化2件托轮面新建制作更换，轴承座及轴承拆装更换外发加工费尾款付辉县市成军机械设备有限公司--公司（银行承兑汇票3张）</v>
      </c>
      <c r="J6186" s="344" t="str">
        <f ca="1" t="shared" si="1020"/>
        <v>项目成本</v>
      </c>
      <c r="K6186" s="345">
        <f ca="1" t="shared" si="1021"/>
        <v>0</v>
      </c>
      <c r="L6186" s="345">
        <f ca="1" t="shared" si="1022"/>
        <v>55742.5</v>
      </c>
      <c r="M6186" s="345">
        <f ca="1" t="shared" si="1023"/>
        <v>49371.17</v>
      </c>
      <c r="N6186" s="345">
        <f ca="1" t="shared" si="1024"/>
        <v>0</v>
      </c>
    </row>
    <row r="6187" ht="14.25" hidden="1" spans="1:14">
      <c r="A6187" s="334">
        <f>档案!A6186</f>
        <v>0</v>
      </c>
      <c r="B6187" s="334">
        <f ca="1" t="shared" si="1015"/>
        <v>1</v>
      </c>
      <c r="D6187" s="334">
        <f ca="1" t="shared" si="1016"/>
        <v>36</v>
      </c>
      <c r="E6187" s="327">
        <f ca="1" t="shared" si="1017"/>
        <v>13</v>
      </c>
      <c r="F6187" s="327" t="str">
        <f ca="1">VLOOKUP(D6187,档案!A:C,3,FALSE)</f>
        <v>湖北开明</v>
      </c>
      <c r="G6187" s="338" t="str">
        <f ca="1">VLOOKUP(D6187,档案!A:B,2,FALSE)</f>
        <v>电子承兑汇票</v>
      </c>
      <c r="H6187" s="328">
        <f ca="1" t="shared" si="1018"/>
        <v>45702</v>
      </c>
      <c r="I6187" s="344" t="str">
        <f ca="1" t="shared" si="1019"/>
        <v>湖北工行西山转温州凯沣机械有限公司贴现银行承兑汇票1张</v>
      </c>
      <c r="J6187" s="344" t="str">
        <f ca="1" t="shared" si="1020"/>
        <v>转出他行或提现</v>
      </c>
      <c r="K6187" s="345">
        <f ca="1" t="shared" si="1021"/>
        <v>0</v>
      </c>
      <c r="L6187" s="345">
        <f ca="1" t="shared" si="1022"/>
        <v>41060</v>
      </c>
      <c r="M6187" s="345">
        <f ca="1" t="shared" si="1023"/>
        <v>8311.16999999998</v>
      </c>
      <c r="N6187" s="345">
        <f ca="1" t="shared" si="1024"/>
        <v>0</v>
      </c>
    </row>
    <row r="6188" ht="14.25" hidden="1" spans="1:14">
      <c r="A6188" s="334">
        <f>档案!A6187</f>
        <v>0</v>
      </c>
      <c r="B6188" s="334">
        <f ca="1" t="shared" si="1015"/>
        <v>1</v>
      </c>
      <c r="D6188" s="334">
        <f ca="1" t="shared" si="1016"/>
        <v>36</v>
      </c>
      <c r="E6188" s="327">
        <f ca="1" t="shared" si="1017"/>
        <v>14</v>
      </c>
      <c r="F6188" s="327" t="str">
        <f ca="1">VLOOKUP(D6188,档案!A:C,3,FALSE)</f>
        <v>湖北开明</v>
      </c>
      <c r="G6188" s="338" t="str">
        <f ca="1">VLOOKUP(D6188,档案!A:B,2,FALSE)</f>
        <v>电子承兑汇票</v>
      </c>
      <c r="H6188" s="328">
        <f ca="1" t="shared" si="1018"/>
        <v>45738</v>
      </c>
      <c r="I6188" s="344" t="str">
        <f ca="1" t="shared" si="1019"/>
        <v>湖北工行西山收到北京金隅琉水环保科技有限公司银行承兑汇票，票号：5907100000450202503140009179191-20230000</v>
      </c>
      <c r="J6188" s="344" t="str">
        <f ca="1" t="shared" si="1020"/>
        <v>营业回款</v>
      </c>
      <c r="K6188" s="345">
        <f ca="1" t="shared" si="1021"/>
        <v>202300</v>
      </c>
      <c r="L6188" s="345">
        <f ca="1" t="shared" si="1022"/>
        <v>0</v>
      </c>
      <c r="M6188" s="345">
        <f ca="1" t="shared" si="1023"/>
        <v>210611.17</v>
      </c>
      <c r="N6188" s="345">
        <f ca="1" t="shared" si="1024"/>
        <v>0</v>
      </c>
    </row>
    <row r="6189" ht="14.25" hidden="1" spans="1:14">
      <c r="A6189" s="334">
        <f>档案!A6188</f>
        <v>0</v>
      </c>
      <c r="B6189" s="334">
        <f ca="1" t="shared" si="1015"/>
        <v>1</v>
      </c>
      <c r="D6189" s="334">
        <f ca="1" t="shared" si="1016"/>
        <v>36</v>
      </c>
      <c r="E6189" s="327">
        <f ca="1" t="shared" si="1017"/>
        <v>15</v>
      </c>
      <c r="F6189" s="327" t="str">
        <f ca="1">VLOOKUP(D6189,档案!A:C,3,FALSE)</f>
        <v>湖北开明</v>
      </c>
      <c r="G6189" s="338" t="str">
        <f ca="1">VLOOKUP(D6189,档案!A:B,2,FALSE)</f>
        <v>电子承兑汇票</v>
      </c>
      <c r="H6189" s="328">
        <f ca="1" t="shared" si="1018"/>
        <v>45743</v>
      </c>
      <c r="I6189" s="344" t="str">
        <f ca="1" t="shared" si="1019"/>
        <v>湖北工行西山转武汉国兰商贸有限公司贴现</v>
      </c>
      <c r="J6189" s="344" t="str">
        <f ca="1" t="shared" si="1020"/>
        <v>转出他行或提现</v>
      </c>
      <c r="K6189" s="345">
        <f ca="1" t="shared" si="1021"/>
        <v>0</v>
      </c>
      <c r="L6189" s="345">
        <f ca="1" t="shared" si="1022"/>
        <v>202300</v>
      </c>
      <c r="M6189" s="345">
        <f ca="1" t="shared" si="1023"/>
        <v>8311.16999999998</v>
      </c>
      <c r="N6189" s="345">
        <f ca="1" t="shared" si="1024"/>
        <v>0</v>
      </c>
    </row>
    <row r="6190" ht="14.25" hidden="1" spans="1:14">
      <c r="A6190" s="334">
        <f>档案!A6189</f>
        <v>0</v>
      </c>
      <c r="B6190" s="334">
        <f ca="1" t="shared" si="1015"/>
        <v>1</v>
      </c>
      <c r="D6190" s="334">
        <f ca="1" t="shared" si="1016"/>
        <v>36</v>
      </c>
      <c r="E6190" s="327">
        <f ca="1" t="shared" si="1017"/>
        <v>16</v>
      </c>
      <c r="F6190" s="327" t="str">
        <f ca="1">VLOOKUP(D6190,档案!A:C,3,FALSE)</f>
        <v>湖北开明</v>
      </c>
      <c r="G6190" s="338" t="str">
        <f ca="1">VLOOKUP(D6190,档案!A:B,2,FALSE)</f>
        <v>电子承兑汇票</v>
      </c>
      <c r="H6190" s="328">
        <f ca="1" t="shared" si="1018"/>
        <v>45743</v>
      </c>
      <c r="I6190" s="344" t="str">
        <f ca="1" t="shared" si="1019"/>
        <v>湖北工行西山支行涞水金隅冀东环保科技有限公司银行承兑汇票提示付款</v>
      </c>
      <c r="J6190" s="344" t="str">
        <f ca="1" t="shared" si="1020"/>
        <v>转出他行或提现</v>
      </c>
      <c r="K6190" s="345">
        <f ca="1" t="shared" si="1021"/>
        <v>0</v>
      </c>
      <c r="L6190" s="345">
        <f ca="1" t="shared" si="1022"/>
        <v>4351</v>
      </c>
      <c r="M6190" s="345">
        <f ca="1" t="shared" si="1023"/>
        <v>3960.16999999998</v>
      </c>
      <c r="N6190" s="345">
        <f ca="1" t="shared" si="1024"/>
        <v>0</v>
      </c>
    </row>
    <row r="6191" ht="14.25" hidden="1" spans="1:14">
      <c r="A6191" s="334">
        <f>档案!A6190</f>
        <v>0</v>
      </c>
      <c r="B6191" s="334">
        <f ca="1" t="shared" si="1015"/>
        <v>1</v>
      </c>
      <c r="D6191" s="334">
        <f ca="1" t="shared" si="1016"/>
        <v>36</v>
      </c>
      <c r="E6191" s="327">
        <f ca="1" t="shared" si="1017"/>
        <v>17</v>
      </c>
      <c r="F6191" s="327" t="str">
        <f ca="1">VLOOKUP(D6191,档案!A:C,3,FALSE)</f>
        <v>湖北开明</v>
      </c>
      <c r="G6191" s="338" t="str">
        <f ca="1">VLOOKUP(D6191,档案!A:B,2,FALSE)</f>
        <v>电子承兑汇票</v>
      </c>
      <c r="H6191" s="328">
        <f ca="1" t="shared" si="1018"/>
        <v>45771</v>
      </c>
      <c r="I6191" s="344" t="str">
        <f ca="1" t="shared" si="1019"/>
        <v>湖北工行西山收到北京金隅琉水环保科技有限公司银行承兑汇票，票号：5907100000450202504171012310291-100000000</v>
      </c>
      <c r="J6191" s="344" t="str">
        <f ca="1" t="shared" si="1020"/>
        <v>营业回款</v>
      </c>
      <c r="K6191" s="345">
        <f ca="1" t="shared" si="1021"/>
        <v>100000</v>
      </c>
      <c r="L6191" s="345">
        <f ca="1" t="shared" si="1022"/>
        <v>0</v>
      </c>
      <c r="M6191" s="345">
        <f ca="1" t="shared" si="1023"/>
        <v>103960.17</v>
      </c>
      <c r="N6191" s="345">
        <f ca="1" t="shared" si="1024"/>
        <v>0</v>
      </c>
    </row>
    <row r="6192" ht="14.25" hidden="1" spans="1:14">
      <c r="A6192" s="334">
        <f>档案!A6191</f>
        <v>0</v>
      </c>
      <c r="B6192" s="334">
        <f ca="1" t="shared" si="1015"/>
        <v>1</v>
      </c>
      <c r="D6192" s="334">
        <f ca="1" t="shared" si="1016"/>
        <v>36</v>
      </c>
      <c r="E6192" s="327">
        <f ca="1" t="shared" si="1017"/>
        <v>18</v>
      </c>
      <c r="F6192" s="327" t="str">
        <f ca="1">VLOOKUP(D6192,档案!A:C,3,FALSE)</f>
        <v>湖北开明</v>
      </c>
      <c r="G6192" s="338" t="str">
        <f ca="1">VLOOKUP(D6192,档案!A:B,2,FALSE)</f>
        <v>电子承兑汇票</v>
      </c>
      <c r="H6192" s="328">
        <f ca="1" t="shared" si="1018"/>
        <v>45777</v>
      </c>
      <c r="I6192" s="344" t="str">
        <f ca="1" t="shared" si="1019"/>
        <v>生产部李权智用款青海发投石灰车间2024.9.30-11月吊车费用付诚兴吊装（账号：酒泉恒诚盛起重运输有限公司）付承兑2万--公司</v>
      </c>
      <c r="J6192" s="344" t="str">
        <f ca="1" t="shared" si="1020"/>
        <v>项目成本</v>
      </c>
      <c r="K6192" s="345">
        <f ca="1" t="shared" si="1021"/>
        <v>0</v>
      </c>
      <c r="L6192" s="345">
        <f ca="1" t="shared" si="1022"/>
        <v>20000</v>
      </c>
      <c r="M6192" s="345">
        <f ca="1" t="shared" si="1023"/>
        <v>83960.17</v>
      </c>
      <c r="N6192" s="345">
        <f ca="1" t="shared" si="1024"/>
        <v>0</v>
      </c>
    </row>
    <row r="6193" ht="14.25" hidden="1" spans="1:14">
      <c r="A6193" s="334">
        <f>档案!A6192</f>
        <v>0</v>
      </c>
      <c r="B6193" s="334">
        <f ca="1" t="shared" ref="B6193:B6224" si="1025">COUNTA(INDIRECT("'"&amp;A6193&amp;"'!a:a"))</f>
        <v>1</v>
      </c>
      <c r="D6193" s="334">
        <f ca="1" t="shared" ref="D6193:D6224" si="1026">IF(E6192&gt;=VLOOKUP(D6192,A:B,2,FALSE),D6192+1,D6192)</f>
        <v>36</v>
      </c>
      <c r="E6193" s="327">
        <f ca="1" t="shared" ref="E6193:E6224" si="1027">IF(E6192&gt;=VLOOKUP(D6192,A:B,2,FALSE),3,E6192+1)</f>
        <v>19</v>
      </c>
      <c r="F6193" s="327" t="str">
        <f ca="1">VLOOKUP(D6193,档案!A:C,3,FALSE)</f>
        <v>湖北开明</v>
      </c>
      <c r="G6193" s="338" t="str">
        <f ca="1">VLOOKUP(D6193,档案!A:B,2,FALSE)</f>
        <v>电子承兑汇票</v>
      </c>
      <c r="H6193" s="328">
        <f ca="1" t="shared" ref="H6193:H6224" si="1028">INDEX(INDIRECT("'"&amp;$D6193&amp;"'!A:g"),$E6193,COLUMN()-7)</f>
        <v>45777</v>
      </c>
      <c r="I6193" s="344" t="str">
        <f ca="1" t="shared" ref="I6193:I6224" si="1029">INDEX(INDIRECT("'"&amp;$D6193&amp;"'!A:g"),$E6193,COLUMN()-7)</f>
        <v>生产部李权智用款青海发投永良吊装总金额232471.25，已支付160000，还剩72471.25未支付（先付承兑3万）--个人</v>
      </c>
      <c r="J6193" s="344" t="str">
        <f ca="1" t="shared" ref="J6193:J6224" si="1030">INDEX(INDIRECT("'"&amp;$D6193&amp;"'!A:g"),$E6193,COLUMN()-7)</f>
        <v>项目成本</v>
      </c>
      <c r="K6193" s="345">
        <f ca="1" t="shared" ref="K6193:K6224" si="1031">INDEX(INDIRECT("'"&amp;$D6193&amp;"'!A:g"),$E6193,COLUMN()-7)</f>
        <v>0</v>
      </c>
      <c r="L6193" s="345">
        <f ca="1" t="shared" ref="L6193:L6224" si="1032">INDEX(INDIRECT("'"&amp;$D6193&amp;"'!A:g"),$E6193,COLUMN()-7)</f>
        <v>30000</v>
      </c>
      <c r="M6193" s="345">
        <f ca="1" t="shared" ref="M6193:M6224" si="1033">INDEX(INDIRECT("'"&amp;$D6193&amp;"'!A:g"),$E6193,COLUMN()-7)</f>
        <v>53960.17</v>
      </c>
      <c r="N6193" s="345">
        <f ca="1" t="shared" ref="N6193:N6224" si="1034">INDEX(INDIRECT("'"&amp;$D6193&amp;"'!A:g"),$E6193,COLUMN()-7)</f>
        <v>0</v>
      </c>
    </row>
    <row r="6194" ht="14.25" hidden="1" spans="1:14">
      <c r="A6194" s="334">
        <f>档案!A6193</f>
        <v>0</v>
      </c>
      <c r="B6194" s="334">
        <f ca="1" t="shared" si="1025"/>
        <v>1</v>
      </c>
      <c r="D6194" s="334">
        <f ca="1" t="shared" si="1026"/>
        <v>36</v>
      </c>
      <c r="E6194" s="327">
        <f ca="1" t="shared" si="1027"/>
        <v>20</v>
      </c>
      <c r="F6194" s="327" t="str">
        <f ca="1">VLOOKUP(D6194,档案!A:C,3,FALSE)</f>
        <v>湖北开明</v>
      </c>
      <c r="G6194" s="338" t="str">
        <f ca="1">VLOOKUP(D6194,档案!A:B,2,FALSE)</f>
        <v>电子承兑汇票</v>
      </c>
      <c r="H6194" s="328">
        <f ca="1" t="shared" si="1028"/>
        <v>45781</v>
      </c>
      <c r="I6194" s="344" t="str">
        <f ca="1" t="shared" si="1029"/>
        <v>生产部郭建霞用款青海发投5月10日-5月21日采购材料费付德令哈埃克森商贸有限公司（付承兑5万）--公司</v>
      </c>
      <c r="J6194" s="344" t="str">
        <f ca="1" t="shared" si="1030"/>
        <v>项目成本</v>
      </c>
      <c r="K6194" s="345">
        <f ca="1" t="shared" si="1031"/>
        <v>0</v>
      </c>
      <c r="L6194" s="345">
        <f ca="1" t="shared" si="1032"/>
        <v>50000</v>
      </c>
      <c r="M6194" s="345">
        <f ca="1" t="shared" si="1033"/>
        <v>3960.16999999998</v>
      </c>
      <c r="N6194" s="345">
        <f ca="1" t="shared" si="1034"/>
        <v>0</v>
      </c>
    </row>
    <row r="6195" ht="14.25" hidden="1" spans="1:14">
      <c r="A6195" s="334">
        <f>档案!A6194</f>
        <v>0</v>
      </c>
      <c r="B6195" s="334">
        <f ca="1" t="shared" si="1025"/>
        <v>1</v>
      </c>
      <c r="D6195" s="334">
        <f ca="1" t="shared" si="1026"/>
        <v>36</v>
      </c>
      <c r="E6195" s="327">
        <f ca="1" t="shared" si="1027"/>
        <v>21</v>
      </c>
      <c r="F6195" s="327" t="str">
        <f ca="1">VLOOKUP(D6195,档案!A:C,3,FALSE)</f>
        <v>湖北开明</v>
      </c>
      <c r="G6195" s="338" t="str">
        <f ca="1">VLOOKUP(D6195,档案!A:B,2,FALSE)</f>
        <v>电子承兑汇票</v>
      </c>
      <c r="H6195" s="328">
        <f ca="1" t="shared" si="1028"/>
        <v>45786</v>
      </c>
      <c r="I6195" s="344" t="str">
        <f ca="1" t="shared" si="1029"/>
        <v>湖北工行西山收到武汉浦发转来银行承兑汇票1张</v>
      </c>
      <c r="J6195" s="344" t="str">
        <f ca="1" t="shared" si="1030"/>
        <v>他行转入或存现</v>
      </c>
      <c r="K6195" s="345">
        <f ca="1" t="shared" si="1031"/>
        <v>20000</v>
      </c>
      <c r="L6195" s="345">
        <f ca="1" t="shared" si="1032"/>
        <v>0</v>
      </c>
      <c r="M6195" s="345">
        <f ca="1" t="shared" si="1033"/>
        <v>23960.17</v>
      </c>
      <c r="N6195" s="345">
        <f ca="1" t="shared" si="1034"/>
        <v>0</v>
      </c>
    </row>
    <row r="6196" ht="14.25" hidden="1" spans="1:14">
      <c r="A6196" s="334">
        <f>档案!A6195</f>
        <v>0</v>
      </c>
      <c r="B6196" s="334">
        <f ca="1" t="shared" si="1025"/>
        <v>1</v>
      </c>
      <c r="D6196" s="334">
        <f ca="1" t="shared" si="1026"/>
        <v>36</v>
      </c>
      <c r="E6196" s="327">
        <f ca="1" t="shared" si="1027"/>
        <v>22</v>
      </c>
      <c r="F6196" s="327" t="str">
        <f ca="1">VLOOKUP(D6196,档案!A:C,3,FALSE)</f>
        <v>湖北开明</v>
      </c>
      <c r="G6196" s="338" t="str">
        <f ca="1">VLOOKUP(D6196,档案!A:B,2,FALSE)</f>
        <v>电子承兑汇票</v>
      </c>
      <c r="H6196" s="328">
        <f ca="1" t="shared" si="1028"/>
        <v>45786</v>
      </c>
      <c r="I6196" s="344" t="str">
        <f ca="1" t="shared" si="1029"/>
        <v>湖北工行西山付生产部李权智用款邯郸钢厂利旧邯宝转炉耳轴和轴承座采购零件费用付河北宏远液压机械有限公司--公司</v>
      </c>
      <c r="J6196" s="344" t="str">
        <f ca="1" t="shared" si="1030"/>
        <v>项目成本</v>
      </c>
      <c r="K6196" s="345">
        <f ca="1" t="shared" si="1031"/>
        <v>0</v>
      </c>
      <c r="L6196" s="345">
        <f ca="1" t="shared" si="1032"/>
        <v>14640</v>
      </c>
      <c r="M6196" s="345">
        <f ca="1" t="shared" si="1033"/>
        <v>9320.16999999998</v>
      </c>
      <c r="N6196" s="345">
        <f ca="1" t="shared" si="1034"/>
        <v>0</v>
      </c>
    </row>
    <row r="6197" ht="14.25" hidden="1" spans="1:14">
      <c r="A6197" s="334">
        <f>档案!A6196</f>
        <v>0</v>
      </c>
      <c r="B6197" s="334">
        <f ca="1" t="shared" si="1025"/>
        <v>1</v>
      </c>
      <c r="D6197" s="334">
        <f ca="1" t="shared" si="1026"/>
        <v>36</v>
      </c>
      <c r="E6197" s="327">
        <f ca="1" t="shared" si="1027"/>
        <v>23</v>
      </c>
      <c r="F6197" s="327" t="str">
        <f ca="1">VLOOKUP(D6197,档案!A:C,3,FALSE)</f>
        <v>湖北开明</v>
      </c>
      <c r="G6197" s="338" t="str">
        <f ca="1">VLOOKUP(D6197,档案!A:B,2,FALSE)</f>
        <v>电子承兑汇票</v>
      </c>
      <c r="H6197" s="328">
        <f ca="1" t="shared" si="1028"/>
        <v>45820</v>
      </c>
      <c r="I6197" s="344" t="str">
        <f ca="1" t="shared" si="1029"/>
        <v>湖北工行西山收到武汉浦发转来银行承兑汇票1张</v>
      </c>
      <c r="J6197" s="344" t="str">
        <f ca="1" t="shared" si="1030"/>
        <v>他行转入或存现</v>
      </c>
      <c r="K6197" s="345">
        <f ca="1" t="shared" si="1031"/>
        <v>15000</v>
      </c>
      <c r="L6197" s="345">
        <f ca="1" t="shared" si="1032"/>
        <v>0</v>
      </c>
      <c r="M6197" s="345">
        <f ca="1" t="shared" si="1033"/>
        <v>24320.17</v>
      </c>
      <c r="N6197" s="345">
        <f ca="1" t="shared" si="1034"/>
        <v>0</v>
      </c>
    </row>
    <row r="6198" ht="14.25" hidden="1" spans="1:14">
      <c r="A6198" s="334">
        <f>档案!A6197</f>
        <v>0</v>
      </c>
      <c r="B6198" s="334">
        <f ca="1" t="shared" si="1025"/>
        <v>1</v>
      </c>
      <c r="D6198" s="334">
        <f ca="1" t="shared" si="1026"/>
        <v>36</v>
      </c>
      <c r="E6198" s="327">
        <f ca="1" t="shared" si="1027"/>
        <v>24</v>
      </c>
      <c r="F6198" s="327" t="str">
        <f ca="1">VLOOKUP(D6198,档案!A:C,3,FALSE)</f>
        <v>湖北开明</v>
      </c>
      <c r="G6198" s="338" t="str">
        <f ca="1">VLOOKUP(D6198,档案!A:B,2,FALSE)</f>
        <v>电子承兑汇票</v>
      </c>
      <c r="H6198" s="328">
        <f ca="1" t="shared" si="1028"/>
        <v>45820</v>
      </c>
      <c r="I6198" s="344" t="str">
        <f ca="1" t="shared" si="1029"/>
        <v>生产部郭建霞用款青海发投德令哈博盛五金店2024年11月7日至2025年1月5日采购费付德令哈埃克森商贸有限公司（付承兑）--公司</v>
      </c>
      <c r="J6198" s="344" t="str">
        <f ca="1" t="shared" si="1030"/>
        <v>项目成本</v>
      </c>
      <c r="K6198" s="345">
        <f ca="1" t="shared" si="1031"/>
        <v>0</v>
      </c>
      <c r="L6198" s="345">
        <f ca="1" t="shared" si="1032"/>
        <v>12975</v>
      </c>
      <c r="M6198" s="345">
        <f ca="1" t="shared" si="1033"/>
        <v>11345.17</v>
      </c>
      <c r="N6198" s="345">
        <f ca="1" t="shared" si="1034"/>
        <v>0</v>
      </c>
    </row>
    <row r="6199" ht="14.25" hidden="1" spans="1:14">
      <c r="A6199" s="334">
        <f>档案!A6198</f>
        <v>0</v>
      </c>
      <c r="B6199" s="334">
        <f ca="1" t="shared" si="1025"/>
        <v>1</v>
      </c>
      <c r="D6199" s="334">
        <f ca="1" t="shared" si="1026"/>
        <v>36</v>
      </c>
      <c r="E6199" s="327">
        <f ca="1" t="shared" si="1027"/>
        <v>25</v>
      </c>
      <c r="F6199" s="327" t="str">
        <f ca="1">VLOOKUP(D6199,档案!A:C,3,FALSE)</f>
        <v>湖北开明</v>
      </c>
      <c r="G6199" s="338" t="str">
        <f ca="1">VLOOKUP(D6199,档案!A:B,2,FALSE)</f>
        <v>电子承兑汇票</v>
      </c>
      <c r="H6199" s="328">
        <f ca="1" t="shared" si="1028"/>
        <v>45825</v>
      </c>
      <c r="I6199" s="344" t="str">
        <f ca="1" t="shared" si="1029"/>
        <v>湖北工行西山收到武汉华夏转来银行承兑汇票1张</v>
      </c>
      <c r="J6199" s="344" t="str">
        <f ca="1" t="shared" si="1030"/>
        <v>他行转入或存现</v>
      </c>
      <c r="K6199" s="345">
        <f ca="1" t="shared" si="1031"/>
        <v>46100</v>
      </c>
      <c r="L6199" s="345">
        <f ca="1" t="shared" si="1032"/>
        <v>0</v>
      </c>
      <c r="M6199" s="345">
        <f ca="1" t="shared" si="1033"/>
        <v>57445.17</v>
      </c>
      <c r="N6199" s="345">
        <f ca="1" t="shared" si="1034"/>
        <v>0</v>
      </c>
    </row>
    <row r="6200" ht="14.25" hidden="1" spans="1:14">
      <c r="A6200" s="334">
        <f>档案!A6199</f>
        <v>0</v>
      </c>
      <c r="B6200" s="334">
        <f ca="1" t="shared" si="1025"/>
        <v>1</v>
      </c>
      <c r="D6200" s="334">
        <f ca="1" t="shared" si="1026"/>
        <v>36</v>
      </c>
      <c r="E6200" s="327">
        <f ca="1" t="shared" si="1027"/>
        <v>26</v>
      </c>
      <c r="F6200" s="327" t="str">
        <f ca="1">VLOOKUP(D6200,档案!A:C,3,FALSE)</f>
        <v>湖北开明</v>
      </c>
      <c r="G6200" s="338" t="str">
        <f ca="1">VLOOKUP(D6200,档案!A:B,2,FALSE)</f>
        <v>电子承兑汇票</v>
      </c>
      <c r="H6200" s="328">
        <f ca="1" t="shared" si="1028"/>
        <v>45825</v>
      </c>
      <c r="I6200" s="344" t="str">
        <f ca="1" t="shared" si="1029"/>
        <v>生产部张月用款青海发投恒利气体2023.12.2~2024.10.23费用付海西恒利气体工贸有限公司（原单金额35390，后对账27490，实付27490银行承兑汇4张）</v>
      </c>
      <c r="J6200" s="344" t="str">
        <f ca="1" t="shared" si="1030"/>
        <v>项目成本</v>
      </c>
      <c r="K6200" s="345">
        <f ca="1" t="shared" si="1031"/>
        <v>0</v>
      </c>
      <c r="L6200" s="345">
        <f ca="1" t="shared" si="1032"/>
        <v>27490</v>
      </c>
      <c r="M6200" s="345">
        <f ca="1" t="shared" si="1033"/>
        <v>29955.17</v>
      </c>
      <c r="N6200" s="345">
        <f ca="1" t="shared" si="1034"/>
        <v>0</v>
      </c>
    </row>
    <row r="6201" ht="14.25" hidden="1" spans="1:14">
      <c r="A6201" s="334">
        <f>档案!A6200</f>
        <v>0</v>
      </c>
      <c r="B6201" s="334">
        <f ca="1" t="shared" si="1025"/>
        <v>1</v>
      </c>
      <c r="D6201" s="334">
        <f ca="1" t="shared" si="1026"/>
        <v>36</v>
      </c>
      <c r="E6201" s="327">
        <f ca="1" t="shared" si="1027"/>
        <v>27</v>
      </c>
      <c r="F6201" s="327" t="str">
        <f ca="1">VLOOKUP(D6201,档案!A:C,3,FALSE)</f>
        <v>湖北开明</v>
      </c>
      <c r="G6201" s="338" t="str">
        <f ca="1">VLOOKUP(D6201,档案!A:B,2,FALSE)</f>
        <v>电子承兑汇票</v>
      </c>
      <c r="H6201" s="328">
        <f ca="1" t="shared" si="1028"/>
        <v>45826</v>
      </c>
      <c r="I6201" s="344" t="str">
        <f ca="1" t="shared" si="1029"/>
        <v>生产部张月用款青海发投大修项目气体押金付海西恒利气体工贸有限公司--公司（银行承兑汇1张）</v>
      </c>
      <c r="J6201" s="344" t="str">
        <f ca="1" t="shared" si="1030"/>
        <v>项目成本</v>
      </c>
      <c r="K6201" s="345">
        <f ca="1" t="shared" si="1031"/>
        <v>0</v>
      </c>
      <c r="L6201" s="345">
        <f ca="1" t="shared" si="1032"/>
        <v>15000</v>
      </c>
      <c r="M6201" s="345">
        <f ca="1" t="shared" si="1033"/>
        <v>14955.17</v>
      </c>
      <c r="N6201" s="345">
        <f ca="1" t="shared" si="1034"/>
        <v>0</v>
      </c>
    </row>
    <row r="6202" ht="14.25" hidden="1" spans="1:14">
      <c r="A6202" s="334">
        <f>档案!A6201</f>
        <v>0</v>
      </c>
      <c r="B6202" s="334">
        <f ca="1" t="shared" si="1025"/>
        <v>1</v>
      </c>
      <c r="D6202" s="334">
        <f ca="1" t="shared" si="1026"/>
        <v>36</v>
      </c>
      <c r="E6202" s="327">
        <f ca="1" t="shared" si="1027"/>
        <v>28</v>
      </c>
      <c r="F6202" s="327" t="str">
        <f ca="1">VLOOKUP(D6202,档案!A:C,3,FALSE)</f>
        <v>湖北开明</v>
      </c>
      <c r="G6202" s="338" t="str">
        <f ca="1">VLOOKUP(D6202,档案!A:B,2,FALSE)</f>
        <v>电子承兑汇票</v>
      </c>
      <c r="H6202" s="328">
        <f ca="1" t="shared" si="1028"/>
        <v>45849</v>
      </c>
      <c r="I6202" s="344" t="str">
        <f ca="1" t="shared" si="1029"/>
        <v>收到武汉浦发转来银行承兑汇票3张</v>
      </c>
      <c r="J6202" s="344" t="str">
        <f ca="1" t="shared" si="1030"/>
        <v>他行转入或存现</v>
      </c>
      <c r="K6202" s="345">
        <f ca="1" t="shared" si="1031"/>
        <v>16940.55</v>
      </c>
      <c r="L6202" s="345">
        <f ca="1" t="shared" si="1032"/>
        <v>0</v>
      </c>
      <c r="M6202" s="345">
        <f ca="1" t="shared" si="1033"/>
        <v>31895.72</v>
      </c>
      <c r="N6202" s="345">
        <f ca="1" t="shared" si="1034"/>
        <v>0</v>
      </c>
    </row>
    <row r="6203" ht="14.25" hidden="1" spans="1:14">
      <c r="A6203" s="334">
        <f>档案!A6202</f>
        <v>0</v>
      </c>
      <c r="B6203" s="334">
        <f ca="1" t="shared" si="1025"/>
        <v>1</v>
      </c>
      <c r="D6203" s="334">
        <f ca="1" t="shared" si="1026"/>
        <v>36</v>
      </c>
      <c r="E6203" s="327">
        <f ca="1" t="shared" si="1027"/>
        <v>29</v>
      </c>
      <c r="F6203" s="327" t="str">
        <f ca="1">VLOOKUP(D6203,档案!A:C,3,FALSE)</f>
        <v>湖北开明</v>
      </c>
      <c r="G6203" s="338" t="str">
        <f ca="1">VLOOKUP(D6203,档案!A:B,2,FALSE)</f>
        <v>电子承兑汇票</v>
      </c>
      <c r="H6203" s="328">
        <f ca="1" t="shared" si="1028"/>
        <v>45849</v>
      </c>
      <c r="I6203" s="344" t="str">
        <f ca="1" t="shared" si="1029"/>
        <v>生产部张月用款青海发投，贵州黔西电厂，莱芜钢铁，赣锋锂业物流费付鄂州方刚物流有限公司（全款32400，付承兑31895.72，现金504.28）--公司</v>
      </c>
      <c r="J6203" s="344" t="str">
        <f ca="1" t="shared" si="1030"/>
        <v>项目成本</v>
      </c>
      <c r="K6203" s="345">
        <f ca="1" t="shared" si="1031"/>
        <v>0</v>
      </c>
      <c r="L6203" s="345">
        <f ca="1" t="shared" si="1032"/>
        <v>31895.72</v>
      </c>
      <c r="M6203" s="345">
        <f ca="1" t="shared" si="1033"/>
        <v>0</v>
      </c>
      <c r="N6203" s="345">
        <f ca="1" t="shared" si="1034"/>
        <v>0</v>
      </c>
    </row>
    <row r="6204" ht="14.25" hidden="1" spans="1:14">
      <c r="A6204" s="334">
        <f>档案!A6203</f>
        <v>0</v>
      </c>
      <c r="B6204" s="334">
        <f ca="1" t="shared" si="1025"/>
        <v>1</v>
      </c>
      <c r="D6204" s="334">
        <f ca="1" t="shared" si="1026"/>
        <v>36</v>
      </c>
      <c r="E6204" s="327">
        <f ca="1" t="shared" si="1027"/>
        <v>30</v>
      </c>
      <c r="F6204" s="327" t="str">
        <f ca="1">VLOOKUP(D6204,档案!A:C,3,FALSE)</f>
        <v>湖北开明</v>
      </c>
      <c r="G6204" s="338" t="str">
        <f ca="1">VLOOKUP(D6204,档案!A:B,2,FALSE)</f>
        <v>电子承兑汇票</v>
      </c>
      <c r="H6204" s="328">
        <f ca="1" t="shared" si="1028"/>
        <v>45861</v>
      </c>
      <c r="I6204" s="344" t="str">
        <f ca="1" t="shared" si="1029"/>
        <v>收到武汉浦发转来银行承兑汇票据1张</v>
      </c>
      <c r="J6204" s="344" t="str">
        <f ca="1" t="shared" si="1030"/>
        <v>他行转入或存现</v>
      </c>
      <c r="K6204" s="345">
        <f ca="1" t="shared" si="1031"/>
        <v>65000</v>
      </c>
      <c r="L6204" s="345">
        <f ca="1" t="shared" si="1032"/>
        <v>0</v>
      </c>
      <c r="M6204" s="345">
        <f ca="1" t="shared" si="1033"/>
        <v>65000</v>
      </c>
      <c r="N6204" s="345">
        <f ca="1" t="shared" si="1034"/>
        <v>0</v>
      </c>
    </row>
    <row r="6205" ht="14.25" hidden="1" spans="1:14">
      <c r="A6205" s="334">
        <f>档案!A6204</f>
        <v>0</v>
      </c>
      <c r="B6205" s="334">
        <f ca="1" t="shared" si="1025"/>
        <v>1</v>
      </c>
      <c r="D6205" s="334">
        <f ca="1" t="shared" si="1026"/>
        <v>36</v>
      </c>
      <c r="E6205" s="327">
        <f ca="1" t="shared" si="1027"/>
        <v>31</v>
      </c>
      <c r="F6205" s="327" t="str">
        <f ca="1">VLOOKUP(D6205,档案!A:C,3,FALSE)</f>
        <v>湖北开明</v>
      </c>
      <c r="G6205" s="338" t="str">
        <f ca="1">VLOOKUP(D6205,档案!A:B,2,FALSE)</f>
        <v>电子承兑汇票</v>
      </c>
      <c r="H6205" s="328">
        <f ca="1" t="shared" si="1028"/>
        <v>45862</v>
      </c>
      <c r="I6205" s="344" t="str">
        <f ca="1" t="shared" si="1029"/>
        <v>湖北工行西山转生产部李权智用款莱芜钢铁2件埋弧焊费用31545元（先付2万承兑）付湖北运鑫焊接科技有限公司--公司</v>
      </c>
      <c r="J6205" s="344" t="str">
        <f ca="1" t="shared" si="1030"/>
        <v>项目成本</v>
      </c>
      <c r="K6205" s="345">
        <f ca="1" t="shared" si="1031"/>
        <v>0</v>
      </c>
      <c r="L6205" s="345">
        <f ca="1" t="shared" si="1032"/>
        <v>20000</v>
      </c>
      <c r="M6205" s="345">
        <f ca="1" t="shared" si="1033"/>
        <v>45000</v>
      </c>
      <c r="N6205" s="345">
        <f ca="1" t="shared" si="1034"/>
        <v>0</v>
      </c>
    </row>
    <row r="6206" ht="14.25" hidden="1" spans="1:14">
      <c r="A6206" s="334">
        <f>档案!A6205</f>
        <v>0</v>
      </c>
      <c r="B6206" s="334">
        <f ca="1" t="shared" si="1025"/>
        <v>1</v>
      </c>
      <c r="D6206" s="334">
        <f ca="1" t="shared" si="1026"/>
        <v>36</v>
      </c>
      <c r="E6206" s="327">
        <f ca="1" t="shared" si="1027"/>
        <v>32</v>
      </c>
      <c r="F6206" s="327" t="str">
        <f ca="1">VLOOKUP(D6206,档案!A:C,3,FALSE)</f>
        <v>湖北开明</v>
      </c>
      <c r="G6206" s="338" t="str">
        <f ca="1">VLOOKUP(D6206,档案!A:B,2,FALSE)</f>
        <v>电子承兑汇票</v>
      </c>
      <c r="H6206" s="328">
        <f ca="1" t="shared" si="1028"/>
        <v>45863</v>
      </c>
      <c r="I6206" s="344" t="str">
        <f ca="1" t="shared" si="1029"/>
        <v>湖北工行西山转温州凯沣机械有限公司贴现银行承兑汇票1张</v>
      </c>
      <c r="J6206" s="344" t="str">
        <f ca="1" t="shared" si="1030"/>
        <v>转出他行或提现</v>
      </c>
      <c r="K6206" s="345">
        <f ca="1" t="shared" si="1031"/>
        <v>0</v>
      </c>
      <c r="L6206" s="345">
        <f ca="1" t="shared" si="1032"/>
        <v>45000</v>
      </c>
      <c r="M6206" s="345">
        <f ca="1" t="shared" si="1033"/>
        <v>0</v>
      </c>
      <c r="N6206" s="345">
        <f ca="1" t="shared" si="1034"/>
        <v>0</v>
      </c>
    </row>
    <row r="6207" ht="14.25" hidden="1" spans="1:14">
      <c r="A6207" s="334">
        <f>档案!A6206</f>
        <v>0</v>
      </c>
      <c r="B6207" s="334">
        <f ca="1" t="shared" si="1025"/>
        <v>1</v>
      </c>
      <c r="D6207" s="334">
        <f ca="1" t="shared" si="1026"/>
        <v>36</v>
      </c>
      <c r="E6207" s="327">
        <f ca="1" t="shared" si="1027"/>
        <v>33</v>
      </c>
      <c r="F6207" s="327" t="str">
        <f ca="1">VLOOKUP(D6207,档案!A:C,3,FALSE)</f>
        <v>湖北开明</v>
      </c>
      <c r="G6207" s="338" t="str">
        <f ca="1">VLOOKUP(D6207,档案!A:B,2,FALSE)</f>
        <v>电子承兑汇票</v>
      </c>
      <c r="H6207" s="328">
        <f ca="1" t="shared" si="1028"/>
        <v>45863</v>
      </c>
      <c r="I6207" s="344" t="str">
        <f ca="1" t="shared" si="1029"/>
        <v>湖北工行西山收到武汉华夏转来银行承兑汇票1张</v>
      </c>
      <c r="J6207" s="344" t="str">
        <f ca="1" t="shared" si="1030"/>
        <v>他行转入或存现</v>
      </c>
      <c r="K6207" s="345">
        <f ca="1" t="shared" si="1031"/>
        <v>10000</v>
      </c>
      <c r="L6207" s="345">
        <f ca="1" t="shared" si="1032"/>
        <v>0</v>
      </c>
      <c r="M6207" s="345">
        <f ca="1" t="shared" si="1033"/>
        <v>10000</v>
      </c>
      <c r="N6207" s="345">
        <f ca="1" t="shared" si="1034"/>
        <v>0</v>
      </c>
    </row>
    <row r="6208" ht="14.25" hidden="1" spans="1:14">
      <c r="A6208" s="334">
        <f>档案!A6207</f>
        <v>0</v>
      </c>
      <c r="B6208" s="334">
        <f ca="1" t="shared" si="1025"/>
        <v>1</v>
      </c>
      <c r="D6208" s="334">
        <f ca="1" t="shared" si="1026"/>
        <v>36</v>
      </c>
      <c r="E6208" s="327">
        <f ca="1" t="shared" si="1027"/>
        <v>34</v>
      </c>
      <c r="F6208" s="327" t="str">
        <f ca="1">VLOOKUP(D6208,档案!A:C,3,FALSE)</f>
        <v>湖北开明</v>
      </c>
      <c r="G6208" s="338" t="str">
        <f ca="1">VLOOKUP(D6208,档案!A:B,2,FALSE)</f>
        <v>电子承兑汇票</v>
      </c>
      <c r="H6208" s="328">
        <f ca="1" t="shared" si="1028"/>
        <v>45875</v>
      </c>
      <c r="I6208" s="344" t="str">
        <f ca="1" t="shared" si="1029"/>
        <v>湖北工行西山转武汉国兰商贸有限公司贴现</v>
      </c>
      <c r="J6208" s="344" t="str">
        <f ca="1" t="shared" si="1030"/>
        <v>转出他行或提现</v>
      </c>
      <c r="K6208" s="345">
        <f ca="1" t="shared" si="1031"/>
        <v>0</v>
      </c>
      <c r="L6208" s="345">
        <f ca="1" t="shared" si="1032"/>
        <v>10000</v>
      </c>
      <c r="M6208" s="345">
        <f ca="1" t="shared" si="1033"/>
        <v>0</v>
      </c>
      <c r="N6208" s="345">
        <f ca="1" t="shared" si="1034"/>
        <v>0</v>
      </c>
    </row>
    <row r="6209" ht="14.25" hidden="1" spans="1:14">
      <c r="A6209" s="334">
        <f>档案!A6208</f>
        <v>0</v>
      </c>
      <c r="B6209" s="334">
        <f ca="1" t="shared" si="1025"/>
        <v>1</v>
      </c>
      <c r="D6209" s="334">
        <f ca="1" t="shared" si="1026"/>
        <v>36</v>
      </c>
      <c r="E6209" s="327">
        <f ca="1" t="shared" si="1027"/>
        <v>35</v>
      </c>
      <c r="F6209" s="327" t="str">
        <f ca="1">VLOOKUP(D6209,档案!A:C,3,FALSE)</f>
        <v>湖北开明</v>
      </c>
      <c r="G6209" s="338" t="str">
        <f ca="1">VLOOKUP(D6209,档案!A:B,2,FALSE)</f>
        <v>电子承兑汇票</v>
      </c>
      <c r="H6209" s="328">
        <f ca="1" t="shared" si="1028"/>
        <v>45877</v>
      </c>
      <c r="I6209" s="344" t="str">
        <f ca="1" t="shared" si="1029"/>
        <v>收到武汉浦发转来银行承兑汇票据2张</v>
      </c>
      <c r="J6209" s="344" t="str">
        <f ca="1" t="shared" si="1030"/>
        <v>他行转入或存现</v>
      </c>
      <c r="K6209" s="345">
        <f ca="1" t="shared" si="1031"/>
        <v>22888.98</v>
      </c>
      <c r="L6209" s="345">
        <f ca="1" t="shared" si="1032"/>
        <v>0</v>
      </c>
      <c r="M6209" s="345">
        <f ca="1" t="shared" si="1033"/>
        <v>22888.98</v>
      </c>
      <c r="N6209" s="345">
        <f ca="1" t="shared" si="1034"/>
        <v>0</v>
      </c>
    </row>
    <row r="6210" ht="14.25" hidden="1" spans="1:14">
      <c r="A6210" s="334">
        <f>档案!A6209</f>
        <v>0</v>
      </c>
      <c r="B6210" s="334">
        <f ca="1" t="shared" si="1025"/>
        <v>1</v>
      </c>
      <c r="D6210" s="334">
        <f ca="1" t="shared" si="1026"/>
        <v>36</v>
      </c>
      <c r="E6210" s="327">
        <f ca="1" t="shared" si="1027"/>
        <v>36</v>
      </c>
      <c r="F6210" s="327" t="str">
        <f ca="1">VLOOKUP(D6210,档案!A:C,3,FALSE)</f>
        <v>湖北开明</v>
      </c>
      <c r="G6210" s="338" t="str">
        <f ca="1">VLOOKUP(D6210,档案!A:B,2,FALSE)</f>
        <v>电子承兑汇票</v>
      </c>
      <c r="H6210" s="328">
        <f ca="1" t="shared" si="1028"/>
        <v>45881</v>
      </c>
      <c r="I6210" s="344" t="str">
        <f ca="1" t="shared" si="1029"/>
        <v>生产部张月用款青海发投，赣锋锂业，莱芜钢铁，内蒙古中盐等项目7月物流费付鄂州方刚物流有限公司--公司（付现金28941.02，承兑22888.98）</v>
      </c>
      <c r="J6210" s="344" t="str">
        <f ca="1" t="shared" si="1030"/>
        <v>项目成本</v>
      </c>
      <c r="K6210" s="345">
        <f ca="1" t="shared" si="1031"/>
        <v>0</v>
      </c>
      <c r="L6210" s="345">
        <f ca="1" t="shared" si="1032"/>
        <v>22888.98</v>
      </c>
      <c r="M6210" s="345">
        <f ca="1" t="shared" si="1033"/>
        <v>0</v>
      </c>
      <c r="N6210" s="345">
        <f ca="1" t="shared" si="1034"/>
        <v>0</v>
      </c>
    </row>
    <row r="6211" ht="14.25" hidden="1" spans="1:14">
      <c r="A6211" s="334">
        <f>档案!A6210</f>
        <v>0</v>
      </c>
      <c r="B6211" s="334">
        <f ca="1" t="shared" si="1025"/>
        <v>1</v>
      </c>
      <c r="D6211" s="334">
        <f ca="1" t="shared" si="1026"/>
        <v>36</v>
      </c>
      <c r="E6211" s="327">
        <f ca="1" t="shared" si="1027"/>
        <v>37</v>
      </c>
      <c r="F6211" s="327" t="str">
        <f ca="1">VLOOKUP(D6211,档案!A:C,3,FALSE)</f>
        <v>湖北开明</v>
      </c>
      <c r="G6211" s="338" t="str">
        <f ca="1">VLOOKUP(D6211,档案!A:B,2,FALSE)</f>
        <v>电子承兑汇票</v>
      </c>
      <c r="H6211" s="328">
        <f ca="1" t="shared" si="1028"/>
        <v>45896</v>
      </c>
      <c r="I6211" s="344" t="str">
        <f ca="1" t="shared" si="1029"/>
        <v>湖北工行西山收到包头冀东水泥有限公司银行承兑汇票1张</v>
      </c>
      <c r="J6211" s="344" t="str">
        <f ca="1" t="shared" si="1030"/>
        <v>营业回款</v>
      </c>
      <c r="K6211" s="345">
        <f ca="1" t="shared" si="1031"/>
        <v>50000</v>
      </c>
      <c r="L6211" s="345">
        <f ca="1" t="shared" si="1032"/>
        <v>0</v>
      </c>
      <c r="M6211" s="345">
        <f ca="1" t="shared" si="1033"/>
        <v>50000</v>
      </c>
      <c r="N6211" s="345">
        <f ca="1" t="shared" si="1034"/>
        <v>0</v>
      </c>
    </row>
    <row r="6212" ht="14.25" hidden="1" spans="1:14">
      <c r="A6212" s="334">
        <f>档案!A6211</f>
        <v>0</v>
      </c>
      <c r="B6212" s="334">
        <f ca="1" t="shared" si="1025"/>
        <v>1</v>
      </c>
      <c r="D6212" s="334">
        <f ca="1" t="shared" si="1026"/>
        <v>36</v>
      </c>
      <c r="E6212" s="327">
        <f ca="1" t="shared" si="1027"/>
        <v>38</v>
      </c>
      <c r="F6212" s="327" t="str">
        <f ca="1">VLOOKUP(D6212,档案!A:C,3,FALSE)</f>
        <v>湖北开明</v>
      </c>
      <c r="G6212" s="338" t="str">
        <f ca="1">VLOOKUP(D6212,档案!A:B,2,FALSE)</f>
        <v>电子承兑汇票</v>
      </c>
      <c r="H6212" s="328">
        <f ca="1" t="shared" si="1028"/>
        <v>45898</v>
      </c>
      <c r="I6212" s="344" t="str">
        <f ca="1" t="shared" si="1029"/>
        <v>湖北工行西山收到鞍山冀东水泥有限责任公司银行承兑汇票1张</v>
      </c>
      <c r="J6212" s="344" t="str">
        <f ca="1" t="shared" si="1030"/>
        <v>营业回款</v>
      </c>
      <c r="K6212" s="345">
        <f ca="1" t="shared" si="1031"/>
        <v>5831.05</v>
      </c>
      <c r="L6212" s="345">
        <f ca="1" t="shared" si="1032"/>
        <v>0</v>
      </c>
      <c r="M6212" s="345">
        <f ca="1" t="shared" si="1033"/>
        <v>55831.05</v>
      </c>
      <c r="N6212" s="345">
        <f ca="1" t="shared" si="1034"/>
        <v>0</v>
      </c>
    </row>
    <row r="6213" ht="14.25" hidden="1" spans="1:14">
      <c r="A6213" s="334">
        <f>档案!A6212</f>
        <v>0</v>
      </c>
      <c r="B6213" s="334">
        <f ca="1" t="shared" si="1025"/>
        <v>1</v>
      </c>
      <c r="D6213" s="334">
        <f ca="1" t="shared" si="1026"/>
        <v>36</v>
      </c>
      <c r="E6213" s="327">
        <f ca="1" t="shared" si="1027"/>
        <v>39</v>
      </c>
      <c r="F6213" s="327" t="str">
        <f ca="1">VLOOKUP(D6213,档案!A:C,3,FALSE)</f>
        <v>湖北开明</v>
      </c>
      <c r="G6213" s="338" t="str">
        <f ca="1">VLOOKUP(D6213,档案!A:B,2,FALSE)</f>
        <v>电子承兑汇票</v>
      </c>
      <c r="H6213" s="328">
        <f ca="1" t="shared" si="1028"/>
        <v>45898</v>
      </c>
      <c r="I6213" s="344" t="str">
        <f ca="1" t="shared" si="1029"/>
        <v>湖北工行西山收到鞍山冀东水泥有限责任公司银行承兑汇票1张</v>
      </c>
      <c r="J6213" s="344" t="str">
        <f ca="1" t="shared" si="1030"/>
        <v>营业回款</v>
      </c>
      <c r="K6213" s="345">
        <f ca="1" t="shared" si="1031"/>
        <v>9068.95</v>
      </c>
      <c r="L6213" s="345">
        <f ca="1" t="shared" si="1032"/>
        <v>0</v>
      </c>
      <c r="M6213" s="345">
        <f ca="1" t="shared" si="1033"/>
        <v>64900</v>
      </c>
      <c r="N6213" s="345">
        <f ca="1" t="shared" si="1034"/>
        <v>0</v>
      </c>
    </row>
    <row r="6214" ht="14.25" hidden="1" spans="1:14">
      <c r="A6214" s="334">
        <f>档案!A6213</f>
        <v>0</v>
      </c>
      <c r="B6214" s="334">
        <f ca="1" t="shared" si="1025"/>
        <v>1</v>
      </c>
      <c r="D6214" s="334">
        <f ca="1" t="shared" si="1026"/>
        <v>36</v>
      </c>
      <c r="E6214" s="327">
        <f ca="1" t="shared" si="1027"/>
        <v>40</v>
      </c>
      <c r="F6214" s="327" t="str">
        <f ca="1">VLOOKUP(D6214,档案!A:C,3,FALSE)</f>
        <v>湖北开明</v>
      </c>
      <c r="G6214" s="338" t="str">
        <f ca="1">VLOOKUP(D6214,档案!A:B,2,FALSE)</f>
        <v>电子承兑汇票</v>
      </c>
      <c r="H6214" s="328">
        <f ca="1" t="shared" si="1028"/>
        <v>45898</v>
      </c>
      <c r="I6214" s="344" t="str">
        <f ca="1" t="shared" si="1029"/>
        <v>湖北工行西山转武汉国兰商贸有限公司银行承兑汇票1张贴现</v>
      </c>
      <c r="J6214" s="344" t="str">
        <f ca="1" t="shared" si="1030"/>
        <v>转出他行或提现</v>
      </c>
      <c r="K6214" s="345">
        <f ca="1" t="shared" si="1031"/>
        <v>0</v>
      </c>
      <c r="L6214" s="345">
        <f ca="1" t="shared" si="1032"/>
        <v>50000</v>
      </c>
      <c r="M6214" s="345">
        <f ca="1" t="shared" si="1033"/>
        <v>14900</v>
      </c>
      <c r="N6214" s="345">
        <f ca="1" t="shared" si="1034"/>
        <v>0</v>
      </c>
    </row>
    <row r="6215" ht="14.25" hidden="1" spans="1:14">
      <c r="A6215" s="334">
        <f>档案!A6214</f>
        <v>0</v>
      </c>
      <c r="B6215" s="334">
        <f ca="1" t="shared" si="1025"/>
        <v>1</v>
      </c>
      <c r="D6215" s="334">
        <f ca="1" t="shared" si="1026"/>
        <v>36</v>
      </c>
      <c r="E6215" s="327">
        <f ca="1" t="shared" si="1027"/>
        <v>41</v>
      </c>
      <c r="F6215" s="327" t="str">
        <f ca="1">VLOOKUP(D6215,档案!A:C,3,FALSE)</f>
        <v>湖北开明</v>
      </c>
      <c r="G6215" s="338" t="str">
        <f ca="1">VLOOKUP(D6215,档案!A:B,2,FALSE)</f>
        <v>电子承兑汇票</v>
      </c>
      <c r="H6215" s="328">
        <f ca="1" t="shared" si="1028"/>
        <v>45909</v>
      </c>
      <c r="I6215" s="344" t="str">
        <f ca="1" t="shared" si="1029"/>
        <v>湖北工行西山转武汉国兰商贸有限公司银行承兑汇票1张贴现</v>
      </c>
      <c r="J6215" s="344" t="str">
        <f ca="1" t="shared" si="1030"/>
        <v>转出他行或提现</v>
      </c>
      <c r="K6215" s="345">
        <f ca="1" t="shared" si="1031"/>
        <v>0</v>
      </c>
      <c r="L6215" s="345">
        <f ca="1" t="shared" si="1032"/>
        <v>9068.95</v>
      </c>
      <c r="M6215" s="345">
        <f ca="1" t="shared" si="1033"/>
        <v>5831.05</v>
      </c>
      <c r="N6215" s="345">
        <f ca="1" t="shared" si="1034"/>
        <v>0</v>
      </c>
    </row>
    <row r="6216" ht="14.25" hidden="1" spans="1:14">
      <c r="A6216" s="334">
        <f>档案!A6215</f>
        <v>0</v>
      </c>
      <c r="B6216" s="334">
        <f ca="1" t="shared" si="1025"/>
        <v>1</v>
      </c>
      <c r="D6216" s="334">
        <f ca="1" t="shared" si="1026"/>
        <v>36</v>
      </c>
      <c r="E6216" s="327">
        <f ca="1" t="shared" si="1027"/>
        <v>42</v>
      </c>
      <c r="F6216" s="327" t="str">
        <f ca="1">VLOOKUP(D6216,档案!A:C,3,FALSE)</f>
        <v>湖北开明</v>
      </c>
      <c r="G6216" s="338" t="str">
        <f ca="1">VLOOKUP(D6216,档案!A:B,2,FALSE)</f>
        <v>电子承兑汇票</v>
      </c>
      <c r="H6216" s="328">
        <f ca="1" t="shared" si="1028"/>
        <v>45909</v>
      </c>
      <c r="I6216" s="344" t="str">
        <f ca="1" t="shared" si="1029"/>
        <v>湖北工行西山转武汉国兰商贸有限公司银行承兑汇票1张贴现</v>
      </c>
      <c r="J6216" s="344" t="str">
        <f ca="1" t="shared" si="1030"/>
        <v>转出他行或提现</v>
      </c>
      <c r="K6216" s="345">
        <f ca="1" t="shared" si="1031"/>
        <v>0</v>
      </c>
      <c r="L6216" s="345">
        <f ca="1" t="shared" si="1032"/>
        <v>5831.05</v>
      </c>
      <c r="M6216" s="345">
        <f ca="1" t="shared" si="1033"/>
        <v>0</v>
      </c>
      <c r="N6216" s="345">
        <f ca="1" t="shared" si="1034"/>
        <v>0</v>
      </c>
    </row>
    <row r="6217" ht="14.25" hidden="1" spans="1:14">
      <c r="A6217" s="334">
        <f>档案!A6216</f>
        <v>0</v>
      </c>
      <c r="B6217" s="334">
        <f ca="1" t="shared" si="1025"/>
        <v>1</v>
      </c>
      <c r="D6217" s="334">
        <f ca="1" t="shared" si="1026"/>
        <v>36</v>
      </c>
      <c r="E6217" s="327">
        <f ca="1" t="shared" si="1027"/>
        <v>43</v>
      </c>
      <c r="F6217" s="327" t="str">
        <f ca="1">VLOOKUP(D6217,档案!A:C,3,FALSE)</f>
        <v>湖北开明</v>
      </c>
      <c r="G6217" s="338" t="str">
        <f ca="1">VLOOKUP(D6217,档案!A:B,2,FALSE)</f>
        <v>电子承兑汇票</v>
      </c>
      <c r="H6217" s="328">
        <f ca="1" t="shared" si="1028"/>
        <v>45916</v>
      </c>
      <c r="I6217" s="344" t="str">
        <f ca="1" t="shared" si="1029"/>
        <v>湖北工行西山收到唐山冀东启新水泥有限责任公司银行承兑汇票1张</v>
      </c>
      <c r="J6217" s="344" t="str">
        <f ca="1" t="shared" si="1030"/>
        <v>营业回款</v>
      </c>
      <c r="K6217" s="345">
        <f ca="1" t="shared" si="1031"/>
        <v>9500</v>
      </c>
      <c r="L6217" s="345">
        <f ca="1" t="shared" si="1032"/>
        <v>0</v>
      </c>
      <c r="M6217" s="345">
        <f ca="1" t="shared" si="1033"/>
        <v>9500</v>
      </c>
      <c r="N6217" s="345">
        <f ca="1" t="shared" si="1034"/>
        <v>0</v>
      </c>
    </row>
    <row r="6218" ht="14.25" hidden="1" spans="1:14">
      <c r="A6218" s="334">
        <f>档案!A6217</f>
        <v>0</v>
      </c>
      <c r="B6218" s="334">
        <f ca="1" t="shared" si="1025"/>
        <v>1</v>
      </c>
      <c r="D6218" s="334">
        <f ca="1" t="shared" si="1026"/>
        <v>36</v>
      </c>
      <c r="E6218" s="327">
        <f ca="1" t="shared" si="1027"/>
        <v>44</v>
      </c>
      <c r="F6218" s="327" t="str">
        <f ca="1">VLOOKUP(D6218,档案!A:C,3,FALSE)</f>
        <v>湖北开明</v>
      </c>
      <c r="G6218" s="338" t="str">
        <f ca="1">VLOOKUP(D6218,档案!A:B,2,FALSE)</f>
        <v>电子承兑汇票</v>
      </c>
      <c r="H6218" s="328">
        <f ca="1" t="shared" si="1028"/>
        <v>45916</v>
      </c>
      <c r="I6218" s="344" t="str">
        <f ca="1" t="shared" si="1029"/>
        <v>湖北工行西山收到武汉浦发转来银行承兑汇票据1张</v>
      </c>
      <c r="J6218" s="344" t="str">
        <f ca="1" t="shared" si="1030"/>
        <v>他行转入或存现</v>
      </c>
      <c r="K6218" s="345">
        <f ca="1" t="shared" si="1031"/>
        <v>29970</v>
      </c>
      <c r="L6218" s="345">
        <f ca="1" t="shared" si="1032"/>
        <v>0</v>
      </c>
      <c r="M6218" s="345">
        <f ca="1" t="shared" si="1033"/>
        <v>39470</v>
      </c>
      <c r="N6218" s="345">
        <f ca="1" t="shared" si="1034"/>
        <v>0</v>
      </c>
    </row>
    <row r="6219" ht="14.25" hidden="1" spans="1:14">
      <c r="A6219" s="334">
        <f>档案!A6218</f>
        <v>0</v>
      </c>
      <c r="B6219" s="334">
        <f ca="1" t="shared" si="1025"/>
        <v>1</v>
      </c>
      <c r="D6219" s="334">
        <f ca="1" t="shared" si="1026"/>
        <v>36</v>
      </c>
      <c r="E6219" s="327">
        <f ca="1" t="shared" si="1027"/>
        <v>45</v>
      </c>
      <c r="F6219" s="327" t="str">
        <f ca="1">VLOOKUP(D6219,档案!A:C,3,FALSE)</f>
        <v>湖北开明</v>
      </c>
      <c r="G6219" s="338" t="str">
        <f ca="1">VLOOKUP(D6219,档案!A:B,2,FALSE)</f>
        <v>电子承兑汇票</v>
      </c>
      <c r="H6219" s="328">
        <f ca="1" t="shared" si="1028"/>
        <v>45916</v>
      </c>
      <c r="I6219" s="344" t="str">
        <f ca="1" t="shared" si="1029"/>
        <v>湖北工行西山付财务部郭建霞用款四川峨胜，河南汝州天瑞，湖北双环，青海发投，内蒙君正，江西赣锋锂业，东方希望8月物流费付鄂州方刚物流有限公司（付银行承兑）--公司</v>
      </c>
      <c r="J6219" s="344" t="str">
        <f ca="1" t="shared" si="1030"/>
        <v>项目成本</v>
      </c>
      <c r="K6219" s="345">
        <f ca="1" t="shared" si="1031"/>
        <v>0</v>
      </c>
      <c r="L6219" s="345">
        <f ca="1" t="shared" si="1032"/>
        <v>9500</v>
      </c>
      <c r="M6219" s="345">
        <f ca="1" t="shared" si="1033"/>
        <v>29970</v>
      </c>
      <c r="N6219" s="345">
        <f ca="1" t="shared" si="1034"/>
        <v>0</v>
      </c>
    </row>
    <row r="6220" ht="14.25" hidden="1" spans="1:14">
      <c r="A6220" s="334">
        <f>档案!A6219</f>
        <v>0</v>
      </c>
      <c r="B6220" s="334">
        <f ca="1" t="shared" si="1025"/>
        <v>1</v>
      </c>
      <c r="D6220" s="334">
        <f ca="1" t="shared" si="1026"/>
        <v>36</v>
      </c>
      <c r="E6220" s="327">
        <f ca="1" t="shared" si="1027"/>
        <v>46</v>
      </c>
      <c r="F6220" s="327" t="str">
        <f ca="1">VLOOKUP(D6220,档案!A:C,3,FALSE)</f>
        <v>湖北开明</v>
      </c>
      <c r="G6220" s="338" t="str">
        <f ca="1">VLOOKUP(D6220,档案!A:B,2,FALSE)</f>
        <v>电子承兑汇票</v>
      </c>
      <c r="H6220" s="328">
        <f ca="1" t="shared" si="1028"/>
        <v>45916</v>
      </c>
      <c r="I6220" s="344" t="str">
        <f ca="1" t="shared" si="1029"/>
        <v>湖北工行西山付财务部郭建霞用款四川峨胜，河南汝州天瑞，湖北双环，青海发投，内蒙君正，江西赣锋锂业，东方希望9月物流费付鄂州方刚物流有限公司（付银行承兑）--公司</v>
      </c>
      <c r="J6220" s="344" t="str">
        <f ca="1" t="shared" si="1030"/>
        <v>项目成本</v>
      </c>
      <c r="K6220" s="345">
        <f ca="1" t="shared" si="1031"/>
        <v>0</v>
      </c>
      <c r="L6220" s="345">
        <f ca="1" t="shared" si="1032"/>
        <v>29500</v>
      </c>
      <c r="M6220" s="345">
        <f ca="1" t="shared" si="1033"/>
        <v>470</v>
      </c>
      <c r="N6220" s="345">
        <f ca="1" t="shared" si="1034"/>
        <v>0</v>
      </c>
    </row>
    <row r="6221" ht="14.25" hidden="1" spans="1:14">
      <c r="A6221" s="334">
        <f>档案!A6220</f>
        <v>0</v>
      </c>
      <c r="B6221" s="334">
        <f ca="1" t="shared" si="1025"/>
        <v>1</v>
      </c>
      <c r="D6221" s="334">
        <f ca="1" t="shared" si="1026"/>
        <v>36</v>
      </c>
      <c r="E6221" s="327">
        <f ca="1" t="shared" si="1027"/>
        <v>47</v>
      </c>
      <c r="F6221" s="327" t="str">
        <f ca="1">VLOOKUP(D6221,档案!A:C,3,FALSE)</f>
        <v>湖北开明</v>
      </c>
      <c r="G6221" s="338" t="str">
        <f ca="1">VLOOKUP(D6221,档案!A:B,2,FALSE)</f>
        <v>电子承兑汇票</v>
      </c>
      <c r="H6221" s="328">
        <f ca="1" t="shared" si="1028"/>
        <v>45925</v>
      </c>
      <c r="I6221" s="344" t="str">
        <f ca="1" t="shared" si="1029"/>
        <v>湖北工行西山收到内蒙古冀东水泥有限责任公司银行承兑汇票1张</v>
      </c>
      <c r="J6221" s="344" t="str">
        <f ca="1" t="shared" si="1030"/>
        <v>营业回款</v>
      </c>
      <c r="K6221" s="345">
        <f ca="1" t="shared" si="1031"/>
        <v>54479.6</v>
      </c>
      <c r="L6221" s="345">
        <f ca="1" t="shared" si="1032"/>
        <v>0</v>
      </c>
      <c r="M6221" s="345">
        <f ca="1" t="shared" si="1033"/>
        <v>54949.6</v>
      </c>
      <c r="N6221" s="345">
        <f ca="1" t="shared" si="1034"/>
        <v>0</v>
      </c>
    </row>
    <row r="6222" ht="14.25" hidden="1" spans="1:14">
      <c r="A6222" s="334">
        <f>档案!A6221</f>
        <v>0</v>
      </c>
      <c r="B6222" s="334">
        <f ca="1" t="shared" si="1025"/>
        <v>1</v>
      </c>
      <c r="D6222" s="334">
        <f ca="1" t="shared" si="1026"/>
        <v>36</v>
      </c>
      <c r="E6222" s="327">
        <f ca="1" t="shared" si="1027"/>
        <v>48</v>
      </c>
      <c r="F6222" s="327" t="str">
        <f ca="1">VLOOKUP(D6222,档案!A:C,3,FALSE)</f>
        <v>湖北开明</v>
      </c>
      <c r="G6222" s="338" t="str">
        <f ca="1">VLOOKUP(D6222,档案!A:B,2,FALSE)</f>
        <v>电子承兑汇票</v>
      </c>
      <c r="H6222" s="328">
        <f ca="1" t="shared" si="1028"/>
        <v>45926</v>
      </c>
      <c r="I6222" s="344" t="str">
        <f ca="1" t="shared" si="1029"/>
        <v>湖北工行西山转温州凯沣机械有限公司贴现银行承兑汇票1张</v>
      </c>
      <c r="J6222" s="344" t="str">
        <f ca="1" t="shared" si="1030"/>
        <v>转出他行或提现</v>
      </c>
      <c r="K6222" s="345">
        <f ca="1" t="shared" si="1031"/>
        <v>0</v>
      </c>
      <c r="L6222" s="345">
        <f ca="1" t="shared" si="1032"/>
        <v>54479.6</v>
      </c>
      <c r="M6222" s="345">
        <f ca="1" t="shared" si="1033"/>
        <v>470</v>
      </c>
      <c r="N6222" s="345">
        <f ca="1" t="shared" si="1034"/>
        <v>0</v>
      </c>
    </row>
    <row r="6223" ht="14.25" hidden="1" spans="1:14">
      <c r="A6223" s="334">
        <f>档案!A6222</f>
        <v>0</v>
      </c>
      <c r="B6223" s="334">
        <f ca="1" t="shared" si="1025"/>
        <v>1</v>
      </c>
      <c r="D6223" s="334">
        <f ca="1" t="shared" si="1026"/>
        <v>36</v>
      </c>
      <c r="E6223" s="327">
        <f ca="1" t="shared" si="1027"/>
        <v>49</v>
      </c>
      <c r="F6223" s="327" t="str">
        <f ca="1">VLOOKUP(D6223,档案!A:C,3,FALSE)</f>
        <v>湖北开明</v>
      </c>
      <c r="G6223" s="338" t="str">
        <f ca="1">VLOOKUP(D6223,档案!A:B,2,FALSE)</f>
        <v>电子承兑汇票</v>
      </c>
      <c r="H6223" s="328">
        <f ca="1" t="shared" si="1028"/>
        <v>45930</v>
      </c>
      <c r="I6223" s="344" t="str">
        <f ca="1" t="shared" si="1029"/>
        <v>收到武汉浦发转来银行承兑汇票据2张</v>
      </c>
      <c r="J6223" s="344" t="str">
        <f ca="1" t="shared" si="1030"/>
        <v>他行转入或存现</v>
      </c>
      <c r="K6223" s="345">
        <f ca="1" t="shared" si="1031"/>
        <v>31607.74</v>
      </c>
      <c r="L6223" s="345">
        <f ca="1" t="shared" si="1032"/>
        <v>0</v>
      </c>
      <c r="M6223" s="345">
        <f ca="1" t="shared" si="1033"/>
        <v>32077.74</v>
      </c>
      <c r="N6223" s="345">
        <f ca="1" t="shared" si="1034"/>
        <v>0</v>
      </c>
    </row>
    <row r="6224" ht="14.25" hidden="1" spans="1:14">
      <c r="A6224" s="334">
        <f>档案!A6223</f>
        <v>0</v>
      </c>
      <c r="B6224" s="334">
        <f ca="1" t="shared" si="1025"/>
        <v>1</v>
      </c>
      <c r="D6224" s="334">
        <f ca="1" t="shared" si="1026"/>
        <v>36</v>
      </c>
      <c r="E6224" s="327">
        <f ca="1" t="shared" si="1027"/>
        <v>50</v>
      </c>
      <c r="F6224" s="327" t="str">
        <f ca="1">VLOOKUP(D6224,档案!A:C,3,FALSE)</f>
        <v>湖北开明</v>
      </c>
      <c r="G6224" s="338" t="str">
        <f ca="1">VLOOKUP(D6224,档案!A:B,2,FALSE)</f>
        <v>电子承兑汇票</v>
      </c>
      <c r="H6224" s="328">
        <f ca="1" t="shared" si="1028"/>
        <v>45930</v>
      </c>
      <c r="I6224" s="344" t="str">
        <f ca="1" t="shared" si="1029"/>
        <v>生产部郭建霞用款青海发投6月大修期间，从武汉天浩采购货款（合计54663元，9.30申请付1万承兑）付武汉欣玥顺商贸有限公司--公司</v>
      </c>
      <c r="J6224" s="344" t="str">
        <f ca="1" t="shared" si="1030"/>
        <v>项目成本</v>
      </c>
      <c r="K6224" s="345">
        <f ca="1" t="shared" si="1031"/>
        <v>0</v>
      </c>
      <c r="L6224" s="345">
        <f ca="1" t="shared" si="1032"/>
        <v>10000</v>
      </c>
      <c r="M6224" s="345">
        <f ca="1" t="shared" si="1033"/>
        <v>22077.74</v>
      </c>
      <c r="N6224" s="345">
        <f ca="1" t="shared" si="1034"/>
        <v>0</v>
      </c>
    </row>
    <row r="6225" ht="14.25" hidden="1" spans="1:14">
      <c r="A6225" s="334">
        <f>档案!A6224</f>
        <v>0</v>
      </c>
      <c r="B6225" s="334">
        <f ca="1" t="shared" ref="B6225:B6240" si="1035">COUNTA(INDIRECT("'"&amp;A6225&amp;"'!a:a"))</f>
        <v>1</v>
      </c>
      <c r="D6225" s="334">
        <f ca="1" t="shared" ref="D6225:D6240" si="1036">IF(E6224&gt;=VLOOKUP(D6224,A:B,2,FALSE),D6224+1,D6224)</f>
        <v>36</v>
      </c>
      <c r="E6225" s="327">
        <f ca="1" t="shared" ref="E6225:E6240" si="1037">IF(E6224&gt;=VLOOKUP(D6224,A:B,2,FALSE),3,E6224+1)</f>
        <v>51</v>
      </c>
      <c r="F6225" s="327" t="str">
        <f ca="1">VLOOKUP(D6225,档案!A:C,3,FALSE)</f>
        <v>湖北开明</v>
      </c>
      <c r="G6225" s="338" t="str">
        <f ca="1">VLOOKUP(D6225,档案!A:B,2,FALSE)</f>
        <v>电子承兑汇票</v>
      </c>
      <c r="H6225" s="328">
        <f ca="1" t="shared" ref="H6225:H6240" si="1038">INDEX(INDIRECT("'"&amp;$D6225&amp;"'!A:g"),$E6225,COLUMN()-7)</f>
        <v>45930</v>
      </c>
      <c r="I6225" s="344" t="str">
        <f ca="1" t="shared" ref="I6225:I6240" si="1039">INDEX(INDIRECT("'"&amp;$D6225&amp;"'!A:g"),$E6225,COLUMN()-7)</f>
        <v>生产部郭建霞用款2024年4月1日至5月9日采购费266805元，9.30申请支付1万承兑付德令哈埃克森商贸有限公司--公司</v>
      </c>
      <c r="J6225" s="344" t="str">
        <f ca="1" t="shared" ref="J6225:J6240" si="1040">INDEX(INDIRECT("'"&amp;$D6225&amp;"'!A:g"),$E6225,COLUMN()-7)</f>
        <v>项目成本</v>
      </c>
      <c r="K6225" s="345">
        <f ca="1" t="shared" ref="K6225:K6240" si="1041">INDEX(INDIRECT("'"&amp;$D6225&amp;"'!A:g"),$E6225,COLUMN()-7)</f>
        <v>0</v>
      </c>
      <c r="L6225" s="345">
        <f ca="1" t="shared" ref="L6225:L6240" si="1042">INDEX(INDIRECT("'"&amp;$D6225&amp;"'!A:g"),$E6225,COLUMN()-7)</f>
        <v>10000</v>
      </c>
      <c r="M6225" s="345">
        <f ca="1" t="shared" ref="M6225:M6240" si="1043">INDEX(INDIRECT("'"&amp;$D6225&amp;"'!A:g"),$E6225,COLUMN()-7)</f>
        <v>12077.74</v>
      </c>
      <c r="N6225" s="345">
        <f ca="1" t="shared" ref="N6225:N6240" si="1044">INDEX(INDIRECT("'"&amp;$D6225&amp;"'!A:g"),$E6225,COLUMN()-7)</f>
        <v>0</v>
      </c>
    </row>
    <row r="6226" ht="14.25" hidden="1" spans="1:14">
      <c r="A6226" s="334">
        <f>档案!A6225</f>
        <v>0</v>
      </c>
      <c r="B6226" s="334">
        <f ca="1" t="shared" si="1035"/>
        <v>1</v>
      </c>
      <c r="D6226" s="334">
        <f ca="1" t="shared" si="1036"/>
        <v>36</v>
      </c>
      <c r="E6226" s="327">
        <f ca="1" t="shared" si="1037"/>
        <v>52</v>
      </c>
      <c r="F6226" s="327" t="str">
        <f ca="1">VLOOKUP(D6226,档案!A:C,3,FALSE)</f>
        <v>湖北开明</v>
      </c>
      <c r="G6226" s="338" t="str">
        <f ca="1">VLOOKUP(D6226,档案!A:B,2,FALSE)</f>
        <v>电子承兑汇票</v>
      </c>
      <c r="H6226" s="328">
        <f ca="1" t="shared" si="1038"/>
        <v>45940</v>
      </c>
      <c r="I6226" s="344" t="str">
        <f ca="1" t="shared" si="1039"/>
        <v>生产部李权智用款永良吊装总金额232471.25，已支付190000，还剩42471.25未支付,9.30申请支付1万承兑付德令哈永良商贸有限公司--公司</v>
      </c>
      <c r="J6226" s="344" t="str">
        <f ca="1" t="shared" si="1040"/>
        <v>项目成本</v>
      </c>
      <c r="K6226" s="345">
        <f ca="1" t="shared" si="1041"/>
        <v>0</v>
      </c>
      <c r="L6226" s="345">
        <f ca="1" t="shared" si="1042"/>
        <v>10000</v>
      </c>
      <c r="M6226" s="345">
        <f ca="1" t="shared" si="1043"/>
        <v>2077.74</v>
      </c>
      <c r="N6226" s="345">
        <f ca="1" t="shared" si="1044"/>
        <v>0</v>
      </c>
    </row>
    <row r="6227" ht="14.25" hidden="1" spans="1:14">
      <c r="A6227" s="334">
        <f>档案!A6226</f>
        <v>0</v>
      </c>
      <c r="B6227" s="334">
        <f ca="1" t="shared" si="1035"/>
        <v>1</v>
      </c>
      <c r="D6227" s="334">
        <f ca="1" t="shared" si="1036"/>
        <v>36</v>
      </c>
      <c r="E6227" s="327">
        <f ca="1" t="shared" si="1037"/>
        <v>53</v>
      </c>
      <c r="F6227" s="327" t="str">
        <f ca="1">VLOOKUP(D6227,档案!A:C,3,FALSE)</f>
        <v>湖北开明</v>
      </c>
      <c r="G6227" s="338" t="str">
        <f ca="1">VLOOKUP(D6227,档案!A:B,2,FALSE)</f>
        <v>电子承兑汇票</v>
      </c>
      <c r="H6227" s="328">
        <f ca="1" t="shared" si="1038"/>
        <v>45947</v>
      </c>
      <c r="I6227" s="344" t="str">
        <f ca="1" t="shared" si="1039"/>
        <v>湖北工行西山收到武汉浦发转来银行承兑汇票据1张</v>
      </c>
      <c r="J6227" s="344" t="str">
        <f ca="1" t="shared" si="1040"/>
        <v>他行转入或存现</v>
      </c>
      <c r="K6227" s="345">
        <f ca="1" t="shared" si="1041"/>
        <v>4255</v>
      </c>
      <c r="L6227" s="345">
        <f ca="1" t="shared" si="1042"/>
        <v>0</v>
      </c>
      <c r="M6227" s="345">
        <f ca="1" t="shared" si="1043"/>
        <v>6332.74</v>
      </c>
      <c r="N6227" s="345">
        <f ca="1" t="shared" si="1044"/>
        <v>0</v>
      </c>
    </row>
    <row r="6228" ht="14.25" hidden="1" spans="1:14">
      <c r="A6228" s="334">
        <f>档案!A6227</f>
        <v>0</v>
      </c>
      <c r="B6228" s="334">
        <f ca="1" t="shared" si="1035"/>
        <v>1</v>
      </c>
      <c r="D6228" s="334">
        <f ca="1" t="shared" si="1036"/>
        <v>36</v>
      </c>
      <c r="E6228" s="327">
        <f ca="1" t="shared" si="1037"/>
        <v>54</v>
      </c>
      <c r="F6228" s="327" t="str">
        <f ca="1">VLOOKUP(D6228,档案!A:C,3,FALSE)</f>
        <v>湖北开明</v>
      </c>
      <c r="G6228" s="338" t="str">
        <f ca="1">VLOOKUP(D6228,档案!A:B,2,FALSE)</f>
        <v>电子承兑汇票</v>
      </c>
      <c r="H6228" s="328">
        <f ca="1" t="shared" si="1038"/>
        <v>45947</v>
      </c>
      <c r="I6228" s="344" t="str">
        <f ca="1" t="shared" si="1039"/>
        <v>湖北工行西山收到武汉浦发转来银行承兑汇票据1张</v>
      </c>
      <c r="J6228" s="344" t="str">
        <f ca="1" t="shared" si="1040"/>
        <v>他行转入或存现</v>
      </c>
      <c r="K6228" s="345">
        <f ca="1" t="shared" si="1041"/>
        <v>2000</v>
      </c>
      <c r="L6228" s="345">
        <f ca="1" t="shared" si="1042"/>
        <v>0</v>
      </c>
      <c r="M6228" s="345">
        <f ca="1" t="shared" si="1043"/>
        <v>8332.74</v>
      </c>
      <c r="N6228" s="345">
        <f ca="1" t="shared" si="1044"/>
        <v>0</v>
      </c>
    </row>
    <row r="6229" ht="14.25" hidden="1" spans="1:14">
      <c r="A6229" s="334">
        <f>档案!A6228</f>
        <v>0</v>
      </c>
      <c r="B6229" s="334">
        <f ca="1" t="shared" si="1035"/>
        <v>1</v>
      </c>
      <c r="D6229" s="334">
        <f ca="1" t="shared" si="1036"/>
        <v>36</v>
      </c>
      <c r="E6229" s="327">
        <f ca="1" t="shared" si="1037"/>
        <v>55</v>
      </c>
      <c r="F6229" s="327" t="str">
        <f ca="1">VLOOKUP(D6229,档案!A:C,3,FALSE)</f>
        <v>湖北开明</v>
      </c>
      <c r="G6229" s="338" t="str">
        <f ca="1">VLOOKUP(D6229,档案!A:B,2,FALSE)</f>
        <v>电子承兑汇票</v>
      </c>
      <c r="H6229" s="328">
        <f ca="1" t="shared" si="1038"/>
        <v>45950</v>
      </c>
      <c r="I6229" s="344" t="str">
        <f ca="1" t="shared" si="1039"/>
        <v>湖北工行西山收到武汉浦发转来银行承兑汇票据1张</v>
      </c>
      <c r="J6229" s="344" t="str">
        <f ca="1" t="shared" si="1040"/>
        <v>他行转入或存现</v>
      </c>
      <c r="K6229" s="345">
        <f ca="1" t="shared" si="1041"/>
        <v>92000</v>
      </c>
      <c r="L6229" s="345">
        <f ca="1" t="shared" si="1042"/>
        <v>0</v>
      </c>
      <c r="M6229" s="345">
        <f ca="1" t="shared" si="1043"/>
        <v>100332.74</v>
      </c>
      <c r="N6229" s="345">
        <f ca="1" t="shared" si="1044"/>
        <v>0</v>
      </c>
    </row>
    <row r="6230" ht="14.25" hidden="1" spans="1:14">
      <c r="A6230" s="334">
        <f>档案!A6229</f>
        <v>0</v>
      </c>
      <c r="B6230" s="334">
        <f ca="1" t="shared" si="1035"/>
        <v>1</v>
      </c>
      <c r="D6230" s="334">
        <f ca="1" t="shared" si="1036"/>
        <v>36</v>
      </c>
      <c r="E6230" s="327">
        <f ca="1" t="shared" si="1037"/>
        <v>56</v>
      </c>
      <c r="F6230" s="327" t="str">
        <f ca="1">VLOOKUP(D6230,档案!A:C,3,FALSE)</f>
        <v>湖北开明</v>
      </c>
      <c r="G6230" s="338" t="str">
        <f ca="1">VLOOKUP(D6230,档案!A:B,2,FALSE)</f>
        <v>电子承兑汇票</v>
      </c>
      <c r="H6230" s="328">
        <f ca="1" t="shared" si="1038"/>
        <v>45951</v>
      </c>
      <c r="I6230" s="344" t="str">
        <f ca="1" t="shared" si="1039"/>
        <v>湖北工行西山付财务部郭建霞用款青海盐湖镁业物流费付鄂州方刚物流有限公司（付银行承兑）--公司</v>
      </c>
      <c r="J6230" s="344" t="str">
        <f ca="1" t="shared" si="1040"/>
        <v>项目成本</v>
      </c>
      <c r="K6230" s="345">
        <f ca="1" t="shared" si="1041"/>
        <v>0</v>
      </c>
      <c r="L6230" s="345">
        <f ca="1" t="shared" si="1042"/>
        <v>28500</v>
      </c>
      <c r="M6230" s="345">
        <f ca="1" t="shared" si="1043"/>
        <v>71832.74</v>
      </c>
      <c r="N6230" s="345">
        <f ca="1" t="shared" si="1044"/>
        <v>0</v>
      </c>
    </row>
    <row r="6231" ht="14.25" hidden="1" spans="1:14">
      <c r="A6231" s="334">
        <f>档案!A6230</f>
        <v>0</v>
      </c>
      <c r="B6231" s="334">
        <f ca="1" t="shared" si="1035"/>
        <v>1</v>
      </c>
      <c r="D6231" s="334">
        <f ca="1" t="shared" si="1036"/>
        <v>36</v>
      </c>
      <c r="E6231" s="327">
        <f ca="1" t="shared" si="1037"/>
        <v>57</v>
      </c>
      <c r="F6231" s="327" t="str">
        <f ca="1">VLOOKUP(D6231,档案!A:C,3,FALSE)</f>
        <v>湖北开明</v>
      </c>
      <c r="G6231" s="338" t="str">
        <f ca="1">VLOOKUP(D6231,档案!A:B,2,FALSE)</f>
        <v>电子承兑汇票</v>
      </c>
      <c r="H6231" s="328">
        <f ca="1" t="shared" si="1038"/>
        <v>45952</v>
      </c>
      <c r="I6231" s="344" t="str">
        <f ca="1" t="shared" si="1039"/>
        <v>湖北工行西山付生产部李权智用款新洋丰气体费用付荆门市鸿杰气体销售有限公司--公司（付银行承兑4张）</v>
      </c>
      <c r="J6231" s="344" t="str">
        <f ca="1" t="shared" si="1040"/>
        <v>项目成本</v>
      </c>
      <c r="K6231" s="345">
        <f ca="1" t="shared" si="1041"/>
        <v>0</v>
      </c>
      <c r="L6231" s="345">
        <f ca="1" t="shared" si="1042"/>
        <v>5495</v>
      </c>
      <c r="M6231" s="345">
        <f ca="1" t="shared" si="1043"/>
        <v>66337.74</v>
      </c>
      <c r="N6231" s="345">
        <f ca="1" t="shared" si="1044"/>
        <v>0</v>
      </c>
    </row>
    <row r="6232" ht="14.25" hidden="1" spans="1:14">
      <c r="A6232" s="334">
        <f>档案!A6231</f>
        <v>0</v>
      </c>
      <c r="B6232" s="334">
        <f ca="1" t="shared" si="1035"/>
        <v>1</v>
      </c>
      <c r="D6232" s="334">
        <f ca="1" t="shared" si="1036"/>
        <v>36</v>
      </c>
      <c r="E6232" s="327">
        <f ca="1" t="shared" si="1037"/>
        <v>58</v>
      </c>
      <c r="F6232" s="327" t="str">
        <f ca="1">VLOOKUP(D6232,档案!A:C,3,FALSE)</f>
        <v>湖北开明</v>
      </c>
      <c r="G6232" s="338" t="str">
        <f ca="1">VLOOKUP(D6232,档案!A:B,2,FALSE)</f>
        <v>电子承兑汇票</v>
      </c>
      <c r="H6232" s="328">
        <f ca="1" t="shared" si="1038"/>
        <v>45954</v>
      </c>
      <c r="I6232" s="344" t="str">
        <f ca="1" t="shared" si="1039"/>
        <v>湖北工行西山付生产部张月用款青海发投，四川峨胜物流费付鄂州方刚物流有限公司--个人（付承兑1张）</v>
      </c>
      <c r="J6232" s="344" t="str">
        <f ca="1" t="shared" si="1040"/>
        <v>项目成本</v>
      </c>
      <c r="K6232" s="345">
        <f ca="1" t="shared" si="1041"/>
        <v>0</v>
      </c>
      <c r="L6232" s="345">
        <f ca="1" t="shared" si="1042"/>
        <v>10830</v>
      </c>
      <c r="M6232" s="345">
        <f ca="1" t="shared" si="1043"/>
        <v>55507.74</v>
      </c>
      <c r="N6232" s="345">
        <f ca="1" t="shared" si="1044"/>
        <v>0</v>
      </c>
    </row>
    <row r="6233" ht="14.25" spans="1:14">
      <c r="A6233" s="334">
        <f>档案!A6232</f>
        <v>0</v>
      </c>
      <c r="B6233" s="334">
        <f ca="1" t="shared" si="1035"/>
        <v>1</v>
      </c>
      <c r="D6233" s="334">
        <f ca="1" t="shared" si="1036"/>
        <v>36</v>
      </c>
      <c r="E6233" s="327">
        <f ca="1" t="shared" si="1037"/>
        <v>59</v>
      </c>
      <c r="F6233" s="327" t="str">
        <f ca="1">VLOOKUP(D6233,档案!A:C,3,FALSE)</f>
        <v>湖北开明</v>
      </c>
      <c r="G6233" s="338" t="str">
        <f ca="1">VLOOKUP(D6233,档案!A:B,2,FALSE)</f>
        <v>电子承兑汇票</v>
      </c>
      <c r="H6233" s="328">
        <f ca="1" t="shared" si="1038"/>
        <v>45959</v>
      </c>
      <c r="I6233" s="344" t="str">
        <f ca="1" t="shared" si="1039"/>
        <v>湖北工行西山转武汉国兰商贸有限公司银行承兑汇票1张贴现</v>
      </c>
      <c r="J6233" s="344" t="str">
        <f ca="1" t="shared" si="1040"/>
        <v>转出他行或提现</v>
      </c>
      <c r="K6233" s="345">
        <f ca="1" t="shared" si="1041"/>
        <v>0</v>
      </c>
      <c r="L6233" s="345">
        <f ca="1" t="shared" si="1042"/>
        <v>52670</v>
      </c>
      <c r="M6233" s="345">
        <f ca="1" t="shared" si="1043"/>
        <v>2837.74000000001</v>
      </c>
      <c r="N6233" s="345">
        <f ca="1" t="shared" si="1044"/>
        <v>0</v>
      </c>
    </row>
    <row r="6234" ht="14.25" spans="1:14">
      <c r="A6234" s="334">
        <f>档案!A6233</f>
        <v>0</v>
      </c>
      <c r="B6234" s="334">
        <f ca="1" t="shared" si="1035"/>
        <v>1</v>
      </c>
      <c r="D6234" s="334">
        <f ca="1" t="shared" si="1036"/>
        <v>36</v>
      </c>
      <c r="E6234" s="327">
        <f ca="1" t="shared" si="1037"/>
        <v>60</v>
      </c>
      <c r="F6234" s="327" t="str">
        <f ca="1">VLOOKUP(D6234,档案!A:C,3,FALSE)</f>
        <v>湖北开明</v>
      </c>
      <c r="G6234" s="338" t="str">
        <f ca="1">VLOOKUP(D6234,档案!A:B,2,FALSE)</f>
        <v>电子承兑汇票</v>
      </c>
      <c r="H6234" s="328">
        <f ca="1" t="shared" si="1038"/>
        <v>45961</v>
      </c>
      <c r="I6234" s="344" t="str">
        <f ca="1" t="shared" si="1039"/>
        <v>湖北工行西山收到邯郸涉县金隅水泥有限公司银行承兑汇票1张</v>
      </c>
      <c r="J6234" s="344" t="str">
        <f ca="1" t="shared" si="1040"/>
        <v>营业回款</v>
      </c>
      <c r="K6234" s="345">
        <f ca="1" t="shared" si="1041"/>
        <v>5080</v>
      </c>
      <c r="L6234" s="345">
        <f ca="1" t="shared" si="1042"/>
        <v>0</v>
      </c>
      <c r="M6234" s="345">
        <f ca="1" t="shared" si="1043"/>
        <v>7917.74000000001</v>
      </c>
      <c r="N6234" s="345">
        <f ca="1" t="shared" si="1044"/>
        <v>0</v>
      </c>
    </row>
    <row r="6235" ht="14.25" spans="1:14">
      <c r="A6235" s="334">
        <f>档案!A6234</f>
        <v>0</v>
      </c>
      <c r="B6235" s="334">
        <f ca="1" t="shared" si="1035"/>
        <v>1</v>
      </c>
      <c r="D6235" s="334">
        <f ca="1" t="shared" si="1036"/>
        <v>36</v>
      </c>
      <c r="E6235" s="327">
        <f ca="1" t="shared" si="1037"/>
        <v>61</v>
      </c>
      <c r="F6235" s="327" t="str">
        <f ca="1">VLOOKUP(D6235,档案!A:C,3,FALSE)</f>
        <v>湖北开明</v>
      </c>
      <c r="G6235" s="338" t="str">
        <f ca="1">VLOOKUP(D6235,档案!A:B,2,FALSE)</f>
        <v>电子承兑汇票</v>
      </c>
      <c r="H6235" s="328">
        <f ca="1" t="shared" si="1038"/>
        <v>45961</v>
      </c>
      <c r="I6235" s="344" t="str">
        <f ca="1" t="shared" si="1039"/>
        <v>湖北工行西山收到武汉浦发转来银行承兑汇票据2张</v>
      </c>
      <c r="J6235" s="344" t="str">
        <f ca="1" t="shared" si="1040"/>
        <v>他行转入或存现</v>
      </c>
      <c r="K6235" s="345">
        <f ca="1" t="shared" si="1041"/>
        <v>155295</v>
      </c>
      <c r="L6235" s="345">
        <f ca="1" t="shared" si="1042"/>
        <v>0</v>
      </c>
      <c r="M6235" s="345">
        <f ca="1" t="shared" si="1043"/>
        <v>163212.74</v>
      </c>
      <c r="N6235" s="345">
        <f ca="1" t="shared" si="1044"/>
        <v>0</v>
      </c>
    </row>
    <row r="6236" ht="14.25" spans="1:14">
      <c r="A6236" s="334">
        <f>档案!A6235</f>
        <v>0</v>
      </c>
      <c r="B6236" s="334">
        <f ca="1" t="shared" si="1035"/>
        <v>1</v>
      </c>
      <c r="D6236" s="334">
        <f ca="1" t="shared" si="1036"/>
        <v>36</v>
      </c>
      <c r="E6236" s="327">
        <f ca="1" t="shared" si="1037"/>
        <v>62</v>
      </c>
      <c r="F6236" s="327" t="str">
        <f ca="1">VLOOKUP(D6236,档案!A:C,3,FALSE)</f>
        <v>湖北开明</v>
      </c>
      <c r="G6236" s="338" t="str">
        <f ca="1">VLOOKUP(D6236,档案!A:B,2,FALSE)</f>
        <v>电子承兑汇票</v>
      </c>
      <c r="H6236" s="328">
        <f ca="1" t="shared" si="1038"/>
        <v>45961</v>
      </c>
      <c r="I6236" s="344" t="str">
        <f ca="1" t="shared" si="1039"/>
        <v>湖北工行西山付生产部郭建霞用款2024年4月1日至5月9日采购费266805元，9.30付1万承兑，10.31申请付承兑5万付德令哈埃克森商贸有限公司--公司--公司</v>
      </c>
      <c r="J6236" s="344" t="str">
        <f ca="1" t="shared" si="1040"/>
        <v>项目成本</v>
      </c>
      <c r="K6236" s="345">
        <f ca="1" t="shared" si="1041"/>
        <v>0</v>
      </c>
      <c r="L6236" s="345">
        <f ca="1" t="shared" si="1042"/>
        <v>50000</v>
      </c>
      <c r="M6236" s="345">
        <f ca="1" t="shared" si="1043"/>
        <v>113212.74</v>
      </c>
      <c r="N6236" s="345">
        <f ca="1" t="shared" si="1044"/>
        <v>0</v>
      </c>
    </row>
    <row r="6237" ht="14.25" spans="1:14">
      <c r="A6237" s="334">
        <f>档案!A6236</f>
        <v>0</v>
      </c>
      <c r="B6237" s="334">
        <f ca="1" t="shared" si="1035"/>
        <v>1</v>
      </c>
      <c r="D6237" s="334">
        <f ca="1" t="shared" si="1036"/>
        <v>36</v>
      </c>
      <c r="E6237" s="327">
        <f ca="1" t="shared" si="1037"/>
        <v>63</v>
      </c>
      <c r="F6237" s="327" t="str">
        <f ca="1">VLOOKUP(D6237,档案!A:C,3,FALSE)</f>
        <v>湖北开明</v>
      </c>
      <c r="G6237" s="338" t="str">
        <f ca="1">VLOOKUP(D6237,档案!A:B,2,FALSE)</f>
        <v>电子承兑汇票</v>
      </c>
      <c r="H6237" s="328">
        <f ca="1" t="shared" si="1038"/>
        <v>45962</v>
      </c>
      <c r="I6237" s="344" t="str">
        <f ca="1" t="shared" si="1039"/>
        <v>湖北工行西山付生产部郭建霞用款青海发投6月大修期间，从武汉天浩采购货款（合计54663元，9.30付1万承兑，10.31申请支付2万）付武汉欣玥顺商贸有限公司--公司（付承兑）--公司</v>
      </c>
      <c r="J6237" s="344" t="str">
        <f ca="1" t="shared" si="1040"/>
        <v>项目成本</v>
      </c>
      <c r="K6237" s="345">
        <f ca="1" t="shared" si="1041"/>
        <v>0</v>
      </c>
      <c r="L6237" s="345">
        <f ca="1" t="shared" si="1042"/>
        <v>20000</v>
      </c>
      <c r="M6237" s="345">
        <f ca="1" t="shared" si="1043"/>
        <v>93212.74</v>
      </c>
      <c r="N6237" s="345">
        <f ca="1" t="shared" si="1044"/>
        <v>0</v>
      </c>
    </row>
    <row r="6238" ht="14.25" spans="1:14">
      <c r="A6238" s="334">
        <f>档案!A6237</f>
        <v>0</v>
      </c>
      <c r="B6238" s="334">
        <f ca="1" t="shared" si="1035"/>
        <v>1</v>
      </c>
      <c r="D6238" s="334">
        <f ca="1" t="shared" si="1036"/>
        <v>36</v>
      </c>
      <c r="E6238" s="327">
        <f ca="1" t="shared" si="1037"/>
        <v>64</v>
      </c>
      <c r="F6238" s="327" t="str">
        <f ca="1">VLOOKUP(D6238,档案!A:C,3,FALSE)</f>
        <v>湖北开明</v>
      </c>
      <c r="G6238" s="338" t="str">
        <f ca="1">VLOOKUP(D6238,档案!A:B,2,FALSE)</f>
        <v>电子承兑汇票</v>
      </c>
      <c r="H6238" s="328">
        <f ca="1" t="shared" si="1038"/>
        <v>45963</v>
      </c>
      <c r="I6238" s="344" t="str">
        <f ca="1" t="shared" si="1039"/>
        <v>湖北工行西山付生产部李权智用款莱芜钢铁2件埋弧焊费用32468元，10.31申请付银行承兑2468元付湖北运鑫焊接科技有限公司--公司</v>
      </c>
      <c r="J6238" s="344" t="str">
        <f ca="1" t="shared" si="1040"/>
        <v>项目成本</v>
      </c>
      <c r="K6238" s="345">
        <f ca="1" t="shared" si="1041"/>
        <v>0</v>
      </c>
      <c r="L6238" s="345">
        <f ca="1" t="shared" si="1042"/>
        <v>2468</v>
      </c>
      <c r="M6238" s="345">
        <f ca="1" t="shared" si="1043"/>
        <v>90744.74</v>
      </c>
      <c r="N6238" s="345">
        <f ca="1" t="shared" si="1044"/>
        <v>0</v>
      </c>
    </row>
    <row r="6239" ht="14.25" spans="1:14">
      <c r="A6239" s="334">
        <f>档案!A6238</f>
        <v>0</v>
      </c>
      <c r="B6239" s="334">
        <f ca="1" t="shared" si="1035"/>
        <v>1</v>
      </c>
      <c r="D6239" s="334">
        <f ca="1" t="shared" si="1036"/>
        <v>36</v>
      </c>
      <c r="E6239" s="327">
        <f ca="1" t="shared" si="1037"/>
        <v>65</v>
      </c>
      <c r="F6239" s="327" t="str">
        <f ca="1">VLOOKUP(D6239,档案!A:C,3,FALSE)</f>
        <v>湖北开明</v>
      </c>
      <c r="G6239" s="338" t="str">
        <f ca="1">VLOOKUP(D6239,档案!A:B,2,FALSE)</f>
        <v>电子承兑汇票</v>
      </c>
      <c r="H6239" s="328">
        <f ca="1" t="shared" si="1038"/>
        <v>45963</v>
      </c>
      <c r="I6239" s="344" t="str">
        <f ca="1" t="shared" si="1039"/>
        <v>湖北工行西山付生产部李权智用款莱芜钢铁2件埋弧焊费用31545元（7.24付2万承兑，10.31申请付承兑11545元）付湖北运鑫焊接科技有限公司--公司--公司</v>
      </c>
      <c r="J6239" s="344" t="str">
        <f ca="1" t="shared" si="1040"/>
        <v>项目成本</v>
      </c>
      <c r="K6239" s="345">
        <f ca="1" t="shared" si="1041"/>
        <v>0</v>
      </c>
      <c r="L6239" s="345">
        <f ca="1" t="shared" si="1042"/>
        <v>11545</v>
      </c>
      <c r="M6239" s="345">
        <f ca="1" t="shared" si="1043"/>
        <v>79199.74</v>
      </c>
      <c r="N6239" s="345">
        <f ca="1" t="shared" si="1044"/>
        <v>0</v>
      </c>
    </row>
    <row r="6240" ht="14.25" spans="1:14">
      <c r="A6240" s="334">
        <f>档案!A6239</f>
        <v>0</v>
      </c>
      <c r="B6240" s="334">
        <f ca="1" t="shared" si="1035"/>
        <v>1</v>
      </c>
      <c r="D6240" s="334">
        <f ca="1" t="shared" si="1036"/>
        <v>36</v>
      </c>
      <c r="E6240" s="327">
        <f ca="1" t="shared" si="1037"/>
        <v>66</v>
      </c>
      <c r="F6240" s="327" t="str">
        <f ca="1">VLOOKUP(D6240,档案!A:C,3,FALSE)</f>
        <v>湖北开明</v>
      </c>
      <c r="G6240" s="338" t="str">
        <f ca="1">VLOOKUP(D6240,档案!A:B,2,FALSE)</f>
        <v>电子承兑汇票</v>
      </c>
      <c r="H6240" s="328">
        <f ca="1" t="shared" si="1038"/>
        <v>45964</v>
      </c>
      <c r="I6240" s="344" t="str">
        <f ca="1" t="shared" si="1039"/>
        <v>湖北工行西山付生产部李晶用款日照钢铁材料采购5.1-6.15货款（总金额83377元，8.29付5万，10.31申请付1万元承兑）付日照维刚商贸有限公司（付承兑）--公司</v>
      </c>
      <c r="J6240" s="344" t="str">
        <f ca="1" t="shared" si="1040"/>
        <v>项目成本</v>
      </c>
      <c r="K6240" s="345">
        <f ca="1" t="shared" si="1041"/>
        <v>0</v>
      </c>
      <c r="L6240" s="345">
        <f ca="1" t="shared" si="1042"/>
        <v>10000</v>
      </c>
      <c r="M6240" s="345">
        <f ca="1" t="shared" si="1043"/>
        <v>69199.74</v>
      </c>
      <c r="N6240" s="345">
        <f ca="1" t="shared" si="1044"/>
        <v>0</v>
      </c>
    </row>
    <row r="6241" ht="14.25" hidden="1" spans="1:14">
      <c r="A6241" s="334">
        <f>档案!A6240</f>
        <v>0</v>
      </c>
      <c r="B6241" s="334">
        <f ca="1" t="shared" ref="B6241:B6304" si="1045">COUNTA(INDIRECT("'"&amp;A6241&amp;"'!a:a"))</f>
        <v>1</v>
      </c>
      <c r="D6241" s="334">
        <f ca="1" t="shared" ref="D6241:D6304" si="1046">IF(E6240&gt;=VLOOKUP(D6240,A:B,2,FALSE),D6240+1,D6240)</f>
        <v>36</v>
      </c>
      <c r="E6241" s="327">
        <f ca="1" t="shared" ref="E6241:E6304" si="1047">IF(E6240&gt;=VLOOKUP(D6240,A:B,2,FALSE),3,E6240+1)</f>
        <v>67</v>
      </c>
      <c r="F6241" s="327" t="str">
        <f ca="1">VLOOKUP(D6241,档案!A:C,3,FALSE)</f>
        <v>湖北开明</v>
      </c>
      <c r="G6241" s="338" t="str">
        <f ca="1">VLOOKUP(D6241,档案!A:B,2,FALSE)</f>
        <v>电子承兑汇票</v>
      </c>
      <c r="H6241" s="328">
        <f ca="1" t="shared" ref="H6241:H6304" si="1048">INDEX(INDIRECT("'"&amp;$D6241&amp;"'!A:g"),$E6241,COLUMN()-7)</f>
        <v>45964</v>
      </c>
      <c r="I6241" s="344" t="str">
        <f ca="1" t="shared" ref="I6241:I6304" si="1049">INDEX(INDIRECT("'"&amp;$D6241&amp;"'!A:g"),$E6241,COLUMN()-7)</f>
        <v>湖北工行西山付生产部郭建霞用款9月山西大同，青海发投，新洋丰，日照钢铁，唐山中厚物流费付鄂州方刚物流有限公司（付承兑2张）--个人</v>
      </c>
      <c r="J6241" s="344" t="str">
        <f ca="1" t="shared" ref="J6241:J6304" si="1050">INDEX(INDIRECT("'"&amp;$D6241&amp;"'!A:g"),$E6241,COLUMN()-7)</f>
        <v>项目成本</v>
      </c>
      <c r="K6241" s="345">
        <f ca="1" t="shared" ref="K6241:K6304" si="1051">INDEX(INDIRECT("'"&amp;$D6241&amp;"'!A:g"),$E6241,COLUMN()-7)</f>
        <v>0</v>
      </c>
      <c r="L6241" s="345">
        <f ca="1" t="shared" ref="L6241:L6304" si="1052">INDEX(INDIRECT("'"&amp;$D6241&amp;"'!A:g"),$E6241,COLUMN()-7)</f>
        <v>7340</v>
      </c>
      <c r="M6241" s="345">
        <f ca="1" t="shared" ref="M6241:M6304" si="1053">INDEX(INDIRECT("'"&amp;$D6241&amp;"'!A:g"),$E6241,COLUMN()-7)</f>
        <v>61859.74</v>
      </c>
      <c r="N6241" s="345">
        <f ca="1" t="shared" ref="N6241:N6304" si="1054">INDEX(INDIRECT("'"&amp;$D6241&amp;"'!A:g"),$E6241,COLUMN()-7)</f>
        <v>0</v>
      </c>
    </row>
    <row r="6242" ht="14.25" hidden="1" spans="1:14">
      <c r="A6242" s="334">
        <f>档案!A6241</f>
        <v>0</v>
      </c>
      <c r="B6242" s="334">
        <f ca="1" t="shared" si="1045"/>
        <v>1</v>
      </c>
      <c r="D6242" s="334">
        <f ca="1" t="shared" si="1046"/>
        <v>36</v>
      </c>
      <c r="E6242" s="327">
        <f ca="1" t="shared" si="1047"/>
        <v>68</v>
      </c>
      <c r="F6242" s="327" t="str">
        <f ca="1">VLOOKUP(D6242,档案!A:C,3,FALSE)</f>
        <v>湖北开明</v>
      </c>
      <c r="G6242" s="338" t="str">
        <f ca="1">VLOOKUP(D6242,档案!A:B,2,FALSE)</f>
        <v>电子承兑汇票</v>
      </c>
      <c r="H6242" s="328">
        <f ca="1" t="shared" si="1048"/>
        <v>45964</v>
      </c>
      <c r="I6242" s="344" t="str">
        <f ca="1" t="shared" si="1049"/>
        <v>湖北工行西山付生产部张月用款池州恒鑫气体押金付池州市福星气体有限公司货款（付银行承兑汇1张）</v>
      </c>
      <c r="J6242" s="344" t="str">
        <f ca="1" t="shared" si="1050"/>
        <v>项目成本</v>
      </c>
      <c r="K6242" s="345">
        <f ca="1" t="shared" si="1051"/>
        <v>0</v>
      </c>
      <c r="L6242" s="345">
        <f ca="1" t="shared" si="1052"/>
        <v>10000</v>
      </c>
      <c r="M6242" s="345">
        <f ca="1" t="shared" si="1053"/>
        <v>51859.74</v>
      </c>
      <c r="N6242" s="345">
        <f ca="1" t="shared" si="1054"/>
        <v>0</v>
      </c>
    </row>
    <row r="6243" ht="14.25" hidden="1" spans="1:14">
      <c r="A6243" s="334">
        <f>档案!A6242</f>
        <v>0</v>
      </c>
      <c r="B6243" s="334">
        <f ca="1" t="shared" si="1045"/>
        <v>1</v>
      </c>
      <c r="D6243" s="334">
        <f ca="1" t="shared" si="1046"/>
        <v>36</v>
      </c>
      <c r="E6243" s="327">
        <f ca="1" t="shared" si="1047"/>
        <v>69</v>
      </c>
      <c r="F6243" s="327" t="str">
        <f ca="1">VLOOKUP(D6243,档案!A:C,3,FALSE)</f>
        <v>湖北开明</v>
      </c>
      <c r="G6243" s="338" t="str">
        <f ca="1">VLOOKUP(D6243,档案!A:B,2,FALSE)</f>
        <v>电子承兑汇票</v>
      </c>
      <c r="H6243" s="328">
        <f ca="1" t="shared" si="1048"/>
        <v>45975</v>
      </c>
      <c r="I6243" s="344" t="str">
        <f ca="1" t="shared" si="1049"/>
        <v>湖北工行西山收到池州市福星气体有限公司退气体押金银行承兑汇票1张</v>
      </c>
      <c r="J6243" s="344" t="str">
        <f ca="1" t="shared" si="1050"/>
        <v>投标保证金回款</v>
      </c>
      <c r="K6243" s="345">
        <f ca="1" t="shared" si="1051"/>
        <v>10000</v>
      </c>
      <c r="L6243" s="345">
        <f ca="1" t="shared" si="1052"/>
        <v>0</v>
      </c>
      <c r="M6243" s="345">
        <f ca="1" t="shared" si="1053"/>
        <v>61859.74</v>
      </c>
      <c r="N6243" s="345">
        <f ca="1" t="shared" si="1054"/>
        <v>0</v>
      </c>
    </row>
    <row r="6244" ht="14.25" hidden="1" spans="1:14">
      <c r="A6244" s="334">
        <f>档案!A6243</f>
        <v>0</v>
      </c>
      <c r="B6244" s="334">
        <f ca="1" t="shared" si="1045"/>
        <v>1</v>
      </c>
      <c r="D6244" s="334">
        <f ca="1" t="shared" si="1046"/>
        <v>36</v>
      </c>
      <c r="E6244" s="327">
        <f ca="1" t="shared" si="1047"/>
        <v>70</v>
      </c>
      <c r="F6244" s="327" t="str">
        <f ca="1">VLOOKUP(D6244,档案!A:C,3,FALSE)</f>
        <v>湖北开明</v>
      </c>
      <c r="G6244" s="338" t="str">
        <f ca="1">VLOOKUP(D6244,档案!A:B,2,FALSE)</f>
        <v>电子承兑汇票</v>
      </c>
      <c r="H6244" s="328">
        <f ca="1" t="shared" si="1048"/>
        <v>45978</v>
      </c>
      <c r="I6244" s="344" t="str">
        <f ca="1" t="shared" si="1049"/>
        <v>湖北工行西山付鄂州方刚物流有限公司银行承兑汇票1张</v>
      </c>
      <c r="J6244" s="344" t="str">
        <f ca="1" t="shared" si="1050"/>
        <v>项目成本</v>
      </c>
      <c r="K6244" s="345">
        <f ca="1" t="shared" si="1051"/>
        <v>0</v>
      </c>
      <c r="L6244" s="345">
        <f ca="1" t="shared" si="1052"/>
        <v>8500</v>
      </c>
      <c r="M6244" s="345">
        <f ca="1" t="shared" si="1053"/>
        <v>53359.74</v>
      </c>
      <c r="N6244" s="345">
        <f ca="1" t="shared" si="1054"/>
        <v>0</v>
      </c>
    </row>
    <row r="6245" ht="14.25" hidden="1" spans="1:14">
      <c r="A6245" s="334">
        <f>档案!A6244</f>
        <v>0</v>
      </c>
      <c r="B6245" s="334">
        <f ca="1" t="shared" si="1045"/>
        <v>1</v>
      </c>
      <c r="D6245" s="334">
        <f ca="1" t="shared" si="1046"/>
        <v>37</v>
      </c>
      <c r="E6245" s="327">
        <f ca="1" t="shared" si="1047"/>
        <v>3</v>
      </c>
      <c r="F6245" s="327" t="str">
        <f ca="1">VLOOKUP(D6245,档案!A:C,3,FALSE)</f>
        <v>湖北开明</v>
      </c>
      <c r="G6245" s="338" t="str">
        <f ca="1">VLOOKUP(D6245,档案!A:B,2,FALSE)</f>
        <v>库存现金</v>
      </c>
      <c r="H6245" s="328">
        <f ca="1" t="shared" si="1048"/>
        <v>45292</v>
      </c>
      <c r="I6245" s="344" t="str">
        <f ca="1" t="shared" si="1049"/>
        <v>期初余额</v>
      </c>
      <c r="J6245" s="344">
        <f ca="1" t="shared" si="1050"/>
        <v>0</v>
      </c>
      <c r="K6245" s="345">
        <f ca="1" t="shared" si="1051"/>
        <v>0</v>
      </c>
      <c r="L6245" s="345">
        <f ca="1" t="shared" si="1052"/>
        <v>0</v>
      </c>
      <c r="M6245" s="345">
        <f ca="1" t="shared" si="1053"/>
        <v>0</v>
      </c>
      <c r="N6245" s="345">
        <f ca="1" t="shared" si="1054"/>
        <v>0</v>
      </c>
    </row>
    <row r="6246" ht="14.25" hidden="1" spans="1:14">
      <c r="A6246" s="334">
        <f>档案!A6245</f>
        <v>0</v>
      </c>
      <c r="B6246" s="334">
        <f ca="1" t="shared" si="1045"/>
        <v>1</v>
      </c>
      <c r="D6246" s="334">
        <f ca="1" t="shared" si="1046"/>
        <v>38</v>
      </c>
      <c r="E6246" s="327">
        <f ca="1" t="shared" si="1047"/>
        <v>3</v>
      </c>
      <c r="F6246" s="327" t="str">
        <f ca="1">VLOOKUP(D6246,档案!A:C,3,FALSE)</f>
        <v>武汉信茂</v>
      </c>
      <c r="G6246" s="338" t="str">
        <f ca="1">VLOOKUP(D6246,档案!A:B,2,FALSE)</f>
        <v>浦发银行光谷支行01894</v>
      </c>
      <c r="H6246" s="328">
        <f ca="1" t="shared" si="1048"/>
        <v>45658</v>
      </c>
      <c r="I6246" s="344" t="str">
        <f ca="1" t="shared" si="1049"/>
        <v>期初余额</v>
      </c>
      <c r="J6246" s="344">
        <f ca="1" t="shared" si="1050"/>
        <v>0</v>
      </c>
      <c r="K6246" s="345">
        <f ca="1" t="shared" si="1051"/>
        <v>0</v>
      </c>
      <c r="L6246" s="345">
        <f ca="1" t="shared" si="1052"/>
        <v>0</v>
      </c>
      <c r="M6246" s="345">
        <f ca="1" t="shared" si="1053"/>
        <v>1729.29999999999</v>
      </c>
      <c r="N6246" s="345">
        <f ca="1" t="shared" si="1054"/>
        <v>0</v>
      </c>
    </row>
    <row r="6247" ht="14.25" hidden="1" spans="1:14">
      <c r="A6247" s="334">
        <f>档案!A6246</f>
        <v>0</v>
      </c>
      <c r="B6247" s="334">
        <f ca="1" t="shared" si="1045"/>
        <v>1</v>
      </c>
      <c r="D6247" s="334">
        <f ca="1" t="shared" si="1046"/>
        <v>38</v>
      </c>
      <c r="E6247" s="327">
        <f ca="1" t="shared" si="1047"/>
        <v>4</v>
      </c>
      <c r="F6247" s="327" t="str">
        <f ca="1">VLOOKUP(D6247,档案!A:C,3,FALSE)</f>
        <v>武汉信茂</v>
      </c>
      <c r="G6247" s="338" t="str">
        <f ca="1">VLOOKUP(D6247,档案!A:B,2,FALSE)</f>
        <v>浦发银行光谷支行01894</v>
      </c>
      <c r="H6247" s="328">
        <f ca="1" t="shared" si="1048"/>
        <v>45667</v>
      </c>
      <c r="I6247" s="344" t="str">
        <f ca="1" t="shared" si="1049"/>
        <v>手续费</v>
      </c>
      <c r="J6247" s="344" t="str">
        <f ca="1" t="shared" si="1050"/>
        <v>付日常费用</v>
      </c>
      <c r="K6247" s="345">
        <f ca="1" t="shared" si="1051"/>
        <v>0</v>
      </c>
      <c r="L6247" s="345">
        <f ca="1" t="shared" si="1052"/>
        <v>15</v>
      </c>
      <c r="M6247" s="345">
        <f ca="1" t="shared" si="1053"/>
        <v>1714.29999999999</v>
      </c>
      <c r="N6247" s="345">
        <f ca="1" t="shared" si="1054"/>
        <v>0</v>
      </c>
    </row>
    <row r="6248" ht="14.25" hidden="1" spans="1:14">
      <c r="A6248" s="334">
        <f>档案!A6247</f>
        <v>0</v>
      </c>
      <c r="B6248" s="334">
        <f ca="1" t="shared" si="1045"/>
        <v>1</v>
      </c>
      <c r="D6248" s="334">
        <f ca="1" t="shared" si="1046"/>
        <v>38</v>
      </c>
      <c r="E6248" s="327">
        <f ca="1" t="shared" si="1047"/>
        <v>5</v>
      </c>
      <c r="F6248" s="327" t="str">
        <f ca="1">VLOOKUP(D6248,档案!A:C,3,FALSE)</f>
        <v>武汉信茂</v>
      </c>
      <c r="G6248" s="338" t="str">
        <f ca="1">VLOOKUP(D6248,档案!A:B,2,FALSE)</f>
        <v>浦发银行光谷支行01894</v>
      </c>
      <c r="H6248" s="328">
        <f ca="1" t="shared" si="1048"/>
        <v>45672</v>
      </c>
      <c r="I6248" s="344" t="str">
        <f ca="1" t="shared" si="1049"/>
        <v>缴纳税费</v>
      </c>
      <c r="J6248" s="344" t="str">
        <f ca="1" t="shared" si="1050"/>
        <v>付日常费用</v>
      </c>
      <c r="K6248" s="345">
        <f ca="1" t="shared" si="1051"/>
        <v>0</v>
      </c>
      <c r="L6248" s="345">
        <f ca="1" t="shared" si="1052"/>
        <v>538.3</v>
      </c>
      <c r="M6248" s="345">
        <f ca="1" t="shared" si="1053"/>
        <v>1175.99999999999</v>
      </c>
      <c r="N6248" s="345">
        <f ca="1" t="shared" si="1054"/>
        <v>0</v>
      </c>
    </row>
    <row r="6249" ht="14.25" hidden="1" spans="1:14">
      <c r="A6249" s="334">
        <f>档案!A6248</f>
        <v>0</v>
      </c>
      <c r="B6249" s="334">
        <f ca="1" t="shared" si="1045"/>
        <v>1</v>
      </c>
      <c r="D6249" s="334">
        <f ca="1" t="shared" si="1046"/>
        <v>38</v>
      </c>
      <c r="E6249" s="327">
        <f ca="1" t="shared" si="1047"/>
        <v>6</v>
      </c>
      <c r="F6249" s="327" t="str">
        <f ca="1">VLOOKUP(D6249,档案!A:C,3,FALSE)</f>
        <v>武汉信茂</v>
      </c>
      <c r="G6249" s="338" t="str">
        <f ca="1">VLOOKUP(D6249,档案!A:B,2,FALSE)</f>
        <v>浦发银行光谷支行01894</v>
      </c>
      <c r="H6249" s="328">
        <f ca="1" t="shared" si="1048"/>
        <v>45698</v>
      </c>
      <c r="I6249" s="344" t="str">
        <f ca="1" t="shared" si="1049"/>
        <v>及时语短信服务手续费</v>
      </c>
      <c r="J6249" s="344" t="str">
        <f ca="1" t="shared" si="1050"/>
        <v>付日常费用</v>
      </c>
      <c r="K6249" s="345">
        <f ca="1" t="shared" si="1051"/>
        <v>0</v>
      </c>
      <c r="L6249" s="345">
        <f ca="1" t="shared" si="1052"/>
        <v>15</v>
      </c>
      <c r="M6249" s="345">
        <f ca="1" t="shared" si="1053"/>
        <v>1160.99999999999</v>
      </c>
      <c r="N6249" s="345">
        <f ca="1" t="shared" si="1054"/>
        <v>0</v>
      </c>
    </row>
    <row r="6250" ht="14.25" hidden="1" spans="1:14">
      <c r="A6250" s="334">
        <f>档案!A6249</f>
        <v>0</v>
      </c>
      <c r="B6250" s="334">
        <f ca="1" t="shared" si="1045"/>
        <v>1</v>
      </c>
      <c r="D6250" s="334">
        <f ca="1" t="shared" si="1046"/>
        <v>38</v>
      </c>
      <c r="E6250" s="327">
        <f ca="1" t="shared" si="1047"/>
        <v>7</v>
      </c>
      <c r="F6250" s="327" t="str">
        <f ca="1">VLOOKUP(D6250,档案!A:C,3,FALSE)</f>
        <v>武汉信茂</v>
      </c>
      <c r="G6250" s="338" t="str">
        <f ca="1">VLOOKUP(D6250,档案!A:B,2,FALSE)</f>
        <v>浦发银行光谷支行01894</v>
      </c>
      <c r="H6250" s="328">
        <f ca="1" t="shared" si="1048"/>
        <v>45726</v>
      </c>
      <c r="I6250" s="344" t="str">
        <f ca="1" t="shared" si="1049"/>
        <v>及时语短信服务手续费</v>
      </c>
      <c r="J6250" s="344" t="str">
        <f ca="1" t="shared" si="1050"/>
        <v>付日常费用</v>
      </c>
      <c r="K6250" s="345">
        <f ca="1" t="shared" si="1051"/>
        <v>0</v>
      </c>
      <c r="L6250" s="345">
        <f ca="1" t="shared" si="1052"/>
        <v>15</v>
      </c>
      <c r="M6250" s="345">
        <f ca="1" t="shared" si="1053"/>
        <v>1145.99999999999</v>
      </c>
      <c r="N6250" s="345">
        <f ca="1" t="shared" si="1054"/>
        <v>0</v>
      </c>
    </row>
    <row r="6251" ht="14.25" hidden="1" spans="1:14">
      <c r="A6251" s="334">
        <f>档案!A6250</f>
        <v>0</v>
      </c>
      <c r="B6251" s="334">
        <f ca="1" t="shared" si="1045"/>
        <v>1</v>
      </c>
      <c r="D6251" s="334">
        <f ca="1" t="shared" si="1046"/>
        <v>38</v>
      </c>
      <c r="E6251" s="327">
        <f ca="1" t="shared" si="1047"/>
        <v>8</v>
      </c>
      <c r="F6251" s="327" t="str">
        <f ca="1">VLOOKUP(D6251,档案!A:C,3,FALSE)</f>
        <v>武汉信茂</v>
      </c>
      <c r="G6251" s="338" t="str">
        <f ca="1">VLOOKUP(D6251,档案!A:B,2,FALSE)</f>
        <v>浦发银行光谷支行01894</v>
      </c>
      <c r="H6251" s="328">
        <f ca="1" t="shared" si="1048"/>
        <v>45737</v>
      </c>
      <c r="I6251" s="344" t="str">
        <f ca="1" t="shared" si="1049"/>
        <v>银行利息结息收入</v>
      </c>
      <c r="J6251" s="344" t="str">
        <f ca="1" t="shared" si="1050"/>
        <v>其他收款</v>
      </c>
      <c r="K6251" s="345">
        <f ca="1" t="shared" si="1051"/>
        <v>0.33</v>
      </c>
      <c r="L6251" s="345">
        <f ca="1" t="shared" si="1052"/>
        <v>0</v>
      </c>
      <c r="M6251" s="345">
        <f ca="1" t="shared" si="1053"/>
        <v>1146.32999999999</v>
      </c>
      <c r="N6251" s="345">
        <f ca="1" t="shared" si="1054"/>
        <v>0</v>
      </c>
    </row>
    <row r="6252" ht="14.25" hidden="1" spans="1:14">
      <c r="A6252" s="334">
        <f>档案!A6251</f>
        <v>0</v>
      </c>
      <c r="B6252" s="334">
        <f ca="1" t="shared" si="1045"/>
        <v>1</v>
      </c>
      <c r="D6252" s="334">
        <f ca="1" t="shared" si="1046"/>
        <v>38</v>
      </c>
      <c r="E6252" s="327">
        <f ca="1" t="shared" si="1047"/>
        <v>9</v>
      </c>
      <c r="F6252" s="327" t="str">
        <f ca="1">VLOOKUP(D6252,档案!A:C,3,FALSE)</f>
        <v>武汉信茂</v>
      </c>
      <c r="G6252" s="338" t="str">
        <f ca="1">VLOOKUP(D6252,档案!A:B,2,FALSE)</f>
        <v>浦发银行光谷支行01894</v>
      </c>
      <c r="H6252" s="328">
        <f ca="1" t="shared" si="1048"/>
        <v>45741</v>
      </c>
      <c r="I6252" s="344" t="str">
        <f ca="1" t="shared" si="1049"/>
        <v>收到武汉阳训票据结清提示付款</v>
      </c>
      <c r="J6252" s="344" t="str">
        <f ca="1" t="shared" si="1050"/>
        <v>他行转入或存现</v>
      </c>
      <c r="K6252" s="345">
        <f ca="1" t="shared" si="1051"/>
        <v>7000</v>
      </c>
      <c r="L6252" s="345">
        <f ca="1" t="shared" si="1052"/>
        <v>0</v>
      </c>
      <c r="M6252" s="345">
        <f ca="1" t="shared" si="1053"/>
        <v>8146.32999999999</v>
      </c>
      <c r="N6252" s="345">
        <f ca="1" t="shared" si="1054"/>
        <v>0</v>
      </c>
    </row>
    <row r="6253" ht="14.25" hidden="1" spans="1:14">
      <c r="A6253" s="334">
        <f>档案!A6252</f>
        <v>0</v>
      </c>
      <c r="B6253" s="334">
        <f ca="1" t="shared" si="1045"/>
        <v>1</v>
      </c>
      <c r="D6253" s="334">
        <f ca="1" t="shared" si="1046"/>
        <v>38</v>
      </c>
      <c r="E6253" s="327">
        <f ca="1" t="shared" si="1047"/>
        <v>10</v>
      </c>
      <c r="F6253" s="327" t="str">
        <f ca="1">VLOOKUP(D6253,档案!A:C,3,FALSE)</f>
        <v>武汉信茂</v>
      </c>
      <c r="G6253" s="338" t="str">
        <f ca="1">VLOOKUP(D6253,档案!A:B,2,FALSE)</f>
        <v>浦发银行光谷支行01894</v>
      </c>
      <c r="H6253" s="328">
        <f ca="1" t="shared" si="1048"/>
        <v>45741</v>
      </c>
      <c r="I6253" s="344" t="str">
        <f ca="1" t="shared" si="1049"/>
        <v>收到武汉阳训票据结清提示付款</v>
      </c>
      <c r="J6253" s="344" t="str">
        <f ca="1" t="shared" si="1050"/>
        <v>他行转入或存现</v>
      </c>
      <c r="K6253" s="345">
        <f ca="1" t="shared" si="1051"/>
        <v>7000</v>
      </c>
      <c r="L6253" s="345">
        <f ca="1" t="shared" si="1052"/>
        <v>0</v>
      </c>
      <c r="M6253" s="345">
        <f ca="1" t="shared" si="1053"/>
        <v>15146.33</v>
      </c>
      <c r="N6253" s="345">
        <f ca="1" t="shared" si="1054"/>
        <v>0</v>
      </c>
    </row>
    <row r="6254" ht="14.25" hidden="1" spans="1:14">
      <c r="A6254" s="334">
        <f>档案!A6253</f>
        <v>0</v>
      </c>
      <c r="B6254" s="334">
        <f ca="1" t="shared" si="1045"/>
        <v>1</v>
      </c>
      <c r="D6254" s="334">
        <f ca="1" t="shared" si="1046"/>
        <v>38</v>
      </c>
      <c r="E6254" s="327">
        <f ca="1" t="shared" si="1047"/>
        <v>11</v>
      </c>
      <c r="F6254" s="327" t="str">
        <f ca="1">VLOOKUP(D6254,档案!A:C,3,FALSE)</f>
        <v>武汉信茂</v>
      </c>
      <c r="G6254" s="338" t="str">
        <f ca="1">VLOOKUP(D6254,档案!A:B,2,FALSE)</f>
        <v>浦发银行光谷支行01894</v>
      </c>
      <c r="H6254" s="328">
        <f ca="1" t="shared" si="1048"/>
        <v>45741</v>
      </c>
      <c r="I6254" s="344" t="str">
        <f ca="1" t="shared" si="1049"/>
        <v>收到武汉阳训票据结清提示付款</v>
      </c>
      <c r="J6254" s="344" t="str">
        <f ca="1" t="shared" si="1050"/>
        <v>他行转入或存现</v>
      </c>
      <c r="K6254" s="345">
        <f ca="1" t="shared" si="1051"/>
        <v>7000</v>
      </c>
      <c r="L6254" s="345">
        <f ca="1" t="shared" si="1052"/>
        <v>0</v>
      </c>
      <c r="M6254" s="345">
        <f ca="1" t="shared" si="1053"/>
        <v>22146.33</v>
      </c>
      <c r="N6254" s="345">
        <f ca="1" t="shared" si="1054"/>
        <v>0</v>
      </c>
    </row>
    <row r="6255" ht="14.25" hidden="1" spans="1:14">
      <c r="A6255" s="334">
        <f>档案!A6254</f>
        <v>0</v>
      </c>
      <c r="B6255" s="334">
        <f ca="1" t="shared" si="1045"/>
        <v>1</v>
      </c>
      <c r="D6255" s="334">
        <f ca="1" t="shared" si="1046"/>
        <v>38</v>
      </c>
      <c r="E6255" s="327">
        <f ca="1" t="shared" si="1047"/>
        <v>12</v>
      </c>
      <c r="F6255" s="327" t="str">
        <f ca="1">VLOOKUP(D6255,档案!A:C,3,FALSE)</f>
        <v>武汉信茂</v>
      </c>
      <c r="G6255" s="338" t="str">
        <f ca="1">VLOOKUP(D6255,档案!A:B,2,FALSE)</f>
        <v>浦发银行光谷支行01894</v>
      </c>
      <c r="H6255" s="328">
        <f ca="1" t="shared" si="1048"/>
        <v>45746</v>
      </c>
      <c r="I6255" s="344" t="str">
        <f ca="1" t="shared" si="1049"/>
        <v>网银服务年费</v>
      </c>
      <c r="J6255" s="344" t="str">
        <f ca="1" t="shared" si="1050"/>
        <v>付日常费用</v>
      </c>
      <c r="K6255" s="345">
        <f ca="1" t="shared" si="1051"/>
        <v>0</v>
      </c>
      <c r="L6255" s="345">
        <f ca="1" t="shared" si="1052"/>
        <v>150</v>
      </c>
      <c r="M6255" s="345">
        <f ca="1" t="shared" si="1053"/>
        <v>21996.33</v>
      </c>
      <c r="N6255" s="345">
        <f ca="1" t="shared" si="1054"/>
        <v>0</v>
      </c>
    </row>
    <row r="6256" ht="14.25" hidden="1" spans="1:14">
      <c r="A6256" s="334">
        <f>档案!A6255</f>
        <v>0</v>
      </c>
      <c r="B6256" s="334">
        <f ca="1" t="shared" si="1045"/>
        <v>1</v>
      </c>
      <c r="D6256" s="334">
        <f ca="1" t="shared" si="1046"/>
        <v>38</v>
      </c>
      <c r="E6256" s="327">
        <f ca="1" t="shared" si="1047"/>
        <v>13</v>
      </c>
      <c r="F6256" s="327" t="str">
        <f ca="1">VLOOKUP(D6256,档案!A:C,3,FALSE)</f>
        <v>武汉信茂</v>
      </c>
      <c r="G6256" s="338" t="str">
        <f ca="1">VLOOKUP(D6256,档案!A:B,2,FALSE)</f>
        <v>浦发银行光谷支行01894</v>
      </c>
      <c r="H6256" s="328">
        <f ca="1" t="shared" si="1048"/>
        <v>45757</v>
      </c>
      <c r="I6256" s="344" t="str">
        <f ca="1" t="shared" si="1049"/>
        <v>及时语短信服务手续费</v>
      </c>
      <c r="J6256" s="344" t="str">
        <f ca="1" t="shared" si="1050"/>
        <v>付日常费用</v>
      </c>
      <c r="K6256" s="345">
        <f ca="1" t="shared" si="1051"/>
        <v>0</v>
      </c>
      <c r="L6256" s="345">
        <f ca="1" t="shared" si="1052"/>
        <v>15</v>
      </c>
      <c r="M6256" s="345">
        <f ca="1" t="shared" si="1053"/>
        <v>21981.33</v>
      </c>
      <c r="N6256" s="345">
        <f ca="1" t="shared" si="1054"/>
        <v>0</v>
      </c>
    </row>
    <row r="6257" ht="14.25" hidden="1" spans="1:14">
      <c r="A6257" s="334">
        <f>档案!A6256</f>
        <v>0</v>
      </c>
      <c r="B6257" s="334">
        <f ca="1" t="shared" si="1045"/>
        <v>1</v>
      </c>
      <c r="D6257" s="334">
        <f ca="1" t="shared" si="1046"/>
        <v>38</v>
      </c>
      <c r="E6257" s="327">
        <f ca="1" t="shared" si="1047"/>
        <v>14</v>
      </c>
      <c r="F6257" s="327" t="str">
        <f ca="1">VLOOKUP(D6257,档案!A:C,3,FALSE)</f>
        <v>武汉信茂</v>
      </c>
      <c r="G6257" s="338" t="str">
        <f ca="1">VLOOKUP(D6257,档案!A:B,2,FALSE)</f>
        <v>浦发银行光谷支行01894</v>
      </c>
      <c r="H6257" s="328">
        <f ca="1" t="shared" si="1048"/>
        <v>45763</v>
      </c>
      <c r="I6257" s="344" t="str">
        <f ca="1" t="shared" si="1049"/>
        <v>收到武汉阳训票据结清提示付款</v>
      </c>
      <c r="J6257" s="344" t="str">
        <f ca="1" t="shared" si="1050"/>
        <v>他行转入或存现</v>
      </c>
      <c r="K6257" s="345">
        <f ca="1" t="shared" si="1051"/>
        <v>7000</v>
      </c>
      <c r="L6257" s="345">
        <f ca="1" t="shared" si="1052"/>
        <v>0</v>
      </c>
      <c r="M6257" s="345">
        <f ca="1" t="shared" si="1053"/>
        <v>28981.33</v>
      </c>
      <c r="N6257" s="345">
        <f ca="1" t="shared" si="1054"/>
        <v>0</v>
      </c>
    </row>
    <row r="6258" ht="14.25" hidden="1" spans="1:14">
      <c r="A6258" s="334">
        <f>档案!A6257</f>
        <v>0</v>
      </c>
      <c r="B6258" s="334">
        <f ca="1" t="shared" si="1045"/>
        <v>1</v>
      </c>
      <c r="D6258" s="334">
        <f ca="1" t="shared" si="1046"/>
        <v>38</v>
      </c>
      <c r="E6258" s="327">
        <f ca="1" t="shared" si="1047"/>
        <v>15</v>
      </c>
      <c r="F6258" s="327" t="str">
        <f ca="1">VLOOKUP(D6258,档案!A:C,3,FALSE)</f>
        <v>武汉信茂</v>
      </c>
      <c r="G6258" s="338" t="str">
        <f ca="1">VLOOKUP(D6258,档案!A:B,2,FALSE)</f>
        <v>浦发银行光谷支行01894</v>
      </c>
      <c r="H6258" s="328">
        <f ca="1" t="shared" si="1048"/>
        <v>45776</v>
      </c>
      <c r="I6258" s="344" t="str">
        <f ca="1" t="shared" si="1049"/>
        <v>转湖北工行虹桥</v>
      </c>
      <c r="J6258" s="344" t="str">
        <f ca="1" t="shared" si="1050"/>
        <v>转出他行或提现</v>
      </c>
      <c r="K6258" s="345">
        <f ca="1" t="shared" si="1051"/>
        <v>0</v>
      </c>
      <c r="L6258" s="345">
        <f ca="1" t="shared" si="1052"/>
        <v>28000</v>
      </c>
      <c r="M6258" s="345">
        <f ca="1" t="shared" si="1053"/>
        <v>981.330000000002</v>
      </c>
      <c r="N6258" s="345">
        <f ca="1" t="shared" si="1054"/>
        <v>0</v>
      </c>
    </row>
    <row r="6259" ht="14.25" hidden="1" spans="1:14">
      <c r="A6259" s="334">
        <f>档案!A6258</f>
        <v>0</v>
      </c>
      <c r="B6259" s="334">
        <f ca="1" t="shared" si="1045"/>
        <v>1</v>
      </c>
      <c r="D6259" s="334">
        <f ca="1" t="shared" si="1046"/>
        <v>38</v>
      </c>
      <c r="E6259" s="327">
        <f ca="1" t="shared" si="1047"/>
        <v>16</v>
      </c>
      <c r="F6259" s="327" t="str">
        <f ca="1">VLOOKUP(D6259,档案!A:C,3,FALSE)</f>
        <v>武汉信茂</v>
      </c>
      <c r="G6259" s="338" t="str">
        <f ca="1">VLOOKUP(D6259,档案!A:B,2,FALSE)</f>
        <v>浦发银行光谷支行01894</v>
      </c>
      <c r="H6259" s="328">
        <f ca="1" t="shared" si="1048"/>
        <v>45776</v>
      </c>
      <c r="I6259" s="344" t="str">
        <f ca="1" t="shared" si="1049"/>
        <v>手续费</v>
      </c>
      <c r="J6259" s="344" t="str">
        <f ca="1" t="shared" si="1050"/>
        <v>付日常费用</v>
      </c>
      <c r="K6259" s="345">
        <f ca="1" t="shared" si="1051"/>
        <v>0</v>
      </c>
      <c r="L6259" s="345">
        <f ca="1" t="shared" si="1052"/>
        <v>9</v>
      </c>
      <c r="M6259" s="345">
        <f ca="1" t="shared" si="1053"/>
        <v>972.330000000002</v>
      </c>
      <c r="N6259" s="345">
        <f ca="1" t="shared" si="1054"/>
        <v>0</v>
      </c>
    </row>
    <row r="6260" ht="14.25" hidden="1" spans="1:14">
      <c r="A6260" s="334">
        <f>档案!A6259</f>
        <v>0</v>
      </c>
      <c r="B6260" s="334">
        <f ca="1" t="shared" si="1045"/>
        <v>1</v>
      </c>
      <c r="D6260" s="334">
        <f ca="1" t="shared" si="1046"/>
        <v>38</v>
      </c>
      <c r="E6260" s="327">
        <f ca="1" t="shared" si="1047"/>
        <v>17</v>
      </c>
      <c r="F6260" s="327" t="str">
        <f ca="1">VLOOKUP(D6260,档案!A:C,3,FALSE)</f>
        <v>武汉信茂</v>
      </c>
      <c r="G6260" s="338" t="str">
        <f ca="1">VLOOKUP(D6260,档案!A:B,2,FALSE)</f>
        <v>浦发银行光谷支行01894</v>
      </c>
      <c r="H6260" s="328">
        <f ca="1" t="shared" si="1048"/>
        <v>45784</v>
      </c>
      <c r="I6260" s="344" t="str">
        <f ca="1" t="shared" si="1049"/>
        <v>收到武汉阳训票据结清提示付款</v>
      </c>
      <c r="J6260" s="344" t="str">
        <f ca="1" t="shared" si="1050"/>
        <v>他行转入或存现</v>
      </c>
      <c r="K6260" s="345">
        <f ca="1" t="shared" si="1051"/>
        <v>7000</v>
      </c>
      <c r="L6260" s="345">
        <f ca="1" t="shared" si="1052"/>
        <v>0</v>
      </c>
      <c r="M6260" s="345">
        <f ca="1" t="shared" si="1053"/>
        <v>7972.33</v>
      </c>
      <c r="N6260" s="345">
        <f ca="1" t="shared" si="1054"/>
        <v>0</v>
      </c>
    </row>
    <row r="6261" ht="14.25" hidden="1" spans="1:14">
      <c r="A6261" s="334">
        <f>档案!A6260</f>
        <v>0</v>
      </c>
      <c r="B6261" s="334">
        <f ca="1" t="shared" si="1045"/>
        <v>1</v>
      </c>
      <c r="D6261" s="334">
        <f ca="1" t="shared" si="1046"/>
        <v>38</v>
      </c>
      <c r="E6261" s="327">
        <f ca="1" t="shared" si="1047"/>
        <v>18</v>
      </c>
      <c r="F6261" s="327" t="str">
        <f ca="1">VLOOKUP(D6261,档案!A:C,3,FALSE)</f>
        <v>武汉信茂</v>
      </c>
      <c r="G6261" s="338" t="str">
        <f ca="1">VLOOKUP(D6261,档案!A:B,2,FALSE)</f>
        <v>浦发银行光谷支行01894</v>
      </c>
      <c r="H6261" s="328">
        <f ca="1" t="shared" si="1048"/>
        <v>45787</v>
      </c>
      <c r="I6261" s="344" t="str">
        <f ca="1" t="shared" si="1049"/>
        <v>及时语短信服务手续费</v>
      </c>
      <c r="J6261" s="344" t="str">
        <f ca="1" t="shared" si="1050"/>
        <v>付日常费用</v>
      </c>
      <c r="K6261" s="345">
        <f ca="1" t="shared" si="1051"/>
        <v>0</v>
      </c>
      <c r="L6261" s="345">
        <f ca="1" t="shared" si="1052"/>
        <v>15</v>
      </c>
      <c r="M6261" s="345">
        <f ca="1" t="shared" si="1053"/>
        <v>7957.33</v>
      </c>
      <c r="N6261" s="345">
        <f ca="1" t="shared" si="1054"/>
        <v>0</v>
      </c>
    </row>
    <row r="6262" ht="14.25" hidden="1" spans="1:14">
      <c r="A6262" s="334">
        <f>档案!A6261</f>
        <v>0</v>
      </c>
      <c r="B6262" s="334">
        <f ca="1" t="shared" si="1045"/>
        <v>1</v>
      </c>
      <c r="D6262" s="334">
        <f ca="1" t="shared" si="1046"/>
        <v>38</v>
      </c>
      <c r="E6262" s="327">
        <f ca="1" t="shared" si="1047"/>
        <v>19</v>
      </c>
      <c r="F6262" s="327" t="str">
        <f ca="1">VLOOKUP(D6262,档案!A:C,3,FALSE)</f>
        <v>武汉信茂</v>
      </c>
      <c r="G6262" s="338" t="str">
        <f ca="1">VLOOKUP(D6262,档案!A:B,2,FALSE)</f>
        <v>浦发银行光谷支行01894</v>
      </c>
      <c r="H6262" s="328">
        <f ca="1" t="shared" si="1048"/>
        <v>45819</v>
      </c>
      <c r="I6262" s="344" t="str">
        <f ca="1" t="shared" si="1049"/>
        <v>及时语短信服务手续费</v>
      </c>
      <c r="J6262" s="344" t="str">
        <f ca="1" t="shared" si="1050"/>
        <v>付日常费用</v>
      </c>
      <c r="K6262" s="345">
        <f ca="1" t="shared" si="1051"/>
        <v>0</v>
      </c>
      <c r="L6262" s="345">
        <f ca="1" t="shared" si="1052"/>
        <v>15</v>
      </c>
      <c r="M6262" s="345">
        <f ca="1" t="shared" si="1053"/>
        <v>7942.33</v>
      </c>
      <c r="N6262" s="345">
        <f ca="1" t="shared" si="1054"/>
        <v>0</v>
      </c>
    </row>
    <row r="6263" ht="14.25" hidden="1" spans="1:14">
      <c r="A6263" s="334">
        <f>档案!A6262</f>
        <v>0</v>
      </c>
      <c r="B6263" s="334">
        <f ca="1" t="shared" si="1045"/>
        <v>1</v>
      </c>
      <c r="D6263" s="334">
        <f ca="1" t="shared" si="1046"/>
        <v>38</v>
      </c>
      <c r="E6263" s="327">
        <f ca="1" t="shared" si="1047"/>
        <v>20</v>
      </c>
      <c r="F6263" s="327" t="str">
        <f ca="1">VLOOKUP(D6263,档案!A:C,3,FALSE)</f>
        <v>武汉信茂</v>
      </c>
      <c r="G6263" s="338" t="str">
        <f ca="1">VLOOKUP(D6263,档案!A:B,2,FALSE)</f>
        <v>浦发银行光谷支行01894</v>
      </c>
      <c r="H6263" s="328">
        <f ca="1" t="shared" si="1048"/>
        <v>45820</v>
      </c>
      <c r="I6263" s="344" t="str">
        <f ca="1" t="shared" si="1049"/>
        <v>转湖北岚丹</v>
      </c>
      <c r="J6263" s="344" t="str">
        <f ca="1" t="shared" si="1050"/>
        <v>转出他行或提现</v>
      </c>
      <c r="K6263" s="345">
        <f ca="1" t="shared" si="1051"/>
        <v>0</v>
      </c>
      <c r="L6263" s="345">
        <f ca="1" t="shared" si="1052"/>
        <v>7000</v>
      </c>
      <c r="M6263" s="345">
        <f ca="1" t="shared" si="1053"/>
        <v>942.330000000002</v>
      </c>
      <c r="N6263" s="345">
        <f ca="1" t="shared" si="1054"/>
        <v>0</v>
      </c>
    </row>
    <row r="6264" ht="14.25" hidden="1" spans="1:14">
      <c r="A6264" s="334">
        <f>档案!A6263</f>
        <v>0</v>
      </c>
      <c r="B6264" s="334">
        <f ca="1" t="shared" si="1045"/>
        <v>1</v>
      </c>
      <c r="D6264" s="334">
        <f ca="1" t="shared" si="1046"/>
        <v>38</v>
      </c>
      <c r="E6264" s="327">
        <f ca="1" t="shared" si="1047"/>
        <v>21</v>
      </c>
      <c r="F6264" s="327" t="str">
        <f ca="1">VLOOKUP(D6264,档案!A:C,3,FALSE)</f>
        <v>武汉信茂</v>
      </c>
      <c r="G6264" s="338" t="str">
        <f ca="1">VLOOKUP(D6264,档案!A:B,2,FALSE)</f>
        <v>浦发银行光谷支行01894</v>
      </c>
      <c r="H6264" s="328">
        <f ca="1" t="shared" si="1048"/>
        <v>45820</v>
      </c>
      <c r="I6264" s="344" t="str">
        <f ca="1" t="shared" si="1049"/>
        <v>手续费</v>
      </c>
      <c r="J6264" s="344" t="str">
        <f ca="1" t="shared" si="1050"/>
        <v>付日常费用</v>
      </c>
      <c r="K6264" s="345">
        <f ca="1" t="shared" si="1051"/>
        <v>0</v>
      </c>
      <c r="L6264" s="345">
        <f ca="1" t="shared" si="1052"/>
        <v>4.5</v>
      </c>
      <c r="M6264" s="345">
        <f ca="1" t="shared" si="1053"/>
        <v>937.830000000002</v>
      </c>
      <c r="N6264" s="345">
        <f ca="1" t="shared" si="1054"/>
        <v>0</v>
      </c>
    </row>
    <row r="6265" ht="14.25" hidden="1" spans="1:14">
      <c r="A6265" s="334">
        <f>档案!A6264</f>
        <v>0</v>
      </c>
      <c r="B6265" s="334">
        <f ca="1" t="shared" si="1045"/>
        <v>1</v>
      </c>
      <c r="D6265" s="334">
        <f ca="1" t="shared" si="1046"/>
        <v>38</v>
      </c>
      <c r="E6265" s="327">
        <f ca="1" t="shared" si="1047"/>
        <v>22</v>
      </c>
      <c r="F6265" s="327" t="str">
        <f ca="1">VLOOKUP(D6265,档案!A:C,3,FALSE)</f>
        <v>武汉信茂</v>
      </c>
      <c r="G6265" s="338" t="str">
        <f ca="1">VLOOKUP(D6265,档案!A:B,2,FALSE)</f>
        <v>浦发银行光谷支行01894</v>
      </c>
      <c r="H6265" s="328">
        <f ca="1" t="shared" si="1048"/>
        <v>45829</v>
      </c>
      <c r="I6265" s="344" t="str">
        <f ca="1" t="shared" si="1049"/>
        <v>银行利息结息收入</v>
      </c>
      <c r="J6265" s="344" t="str">
        <f ca="1" t="shared" si="1050"/>
        <v>其他收款</v>
      </c>
      <c r="K6265" s="345">
        <f ca="1" t="shared" si="1051"/>
        <v>2.99</v>
      </c>
      <c r="L6265" s="345">
        <f ca="1" t="shared" si="1052"/>
        <v>0</v>
      </c>
      <c r="M6265" s="345">
        <f ca="1" t="shared" si="1053"/>
        <v>940.820000000002</v>
      </c>
      <c r="N6265" s="345">
        <f ca="1" t="shared" si="1054"/>
        <v>0</v>
      </c>
    </row>
    <row r="6266" ht="14.25" hidden="1" spans="1:14">
      <c r="A6266" s="334">
        <f>档案!A6265</f>
        <v>0</v>
      </c>
      <c r="B6266" s="334">
        <f ca="1" t="shared" si="1045"/>
        <v>1</v>
      </c>
      <c r="D6266" s="334">
        <f ca="1" t="shared" si="1046"/>
        <v>38</v>
      </c>
      <c r="E6266" s="327">
        <f ca="1" t="shared" si="1047"/>
        <v>23</v>
      </c>
      <c r="F6266" s="327" t="str">
        <f ca="1">VLOOKUP(D6266,档案!A:C,3,FALSE)</f>
        <v>武汉信茂</v>
      </c>
      <c r="G6266" s="338" t="str">
        <f ca="1">VLOOKUP(D6266,档案!A:B,2,FALSE)</f>
        <v>浦发银行光谷支行01894</v>
      </c>
      <c r="H6266" s="328">
        <f ca="1" t="shared" si="1048"/>
        <v>45848</v>
      </c>
      <c r="I6266" s="344" t="str">
        <f ca="1" t="shared" si="1049"/>
        <v>及时语短信服务手续费</v>
      </c>
      <c r="J6266" s="344" t="str">
        <f ca="1" t="shared" si="1050"/>
        <v>付日常费用</v>
      </c>
      <c r="K6266" s="345">
        <f ca="1" t="shared" si="1051"/>
        <v>0</v>
      </c>
      <c r="L6266" s="345">
        <f ca="1" t="shared" si="1052"/>
        <v>15</v>
      </c>
      <c r="M6266" s="345">
        <f ca="1" t="shared" si="1053"/>
        <v>925.820000000002</v>
      </c>
      <c r="N6266" s="345">
        <f ca="1" t="shared" si="1054"/>
        <v>0</v>
      </c>
    </row>
    <row r="6267" ht="14.25" hidden="1" spans="1:14">
      <c r="A6267" s="334">
        <f>档案!A6266</f>
        <v>0</v>
      </c>
      <c r="B6267" s="334">
        <f ca="1" t="shared" si="1045"/>
        <v>1</v>
      </c>
      <c r="D6267" s="334">
        <f ca="1" t="shared" si="1046"/>
        <v>38</v>
      </c>
      <c r="E6267" s="327">
        <f ca="1" t="shared" si="1047"/>
        <v>24</v>
      </c>
      <c r="F6267" s="327" t="str">
        <f ca="1">VLOOKUP(D6267,档案!A:C,3,FALSE)</f>
        <v>武汉信茂</v>
      </c>
      <c r="G6267" s="338" t="str">
        <f ca="1">VLOOKUP(D6267,档案!A:B,2,FALSE)</f>
        <v>浦发银行光谷支行01894</v>
      </c>
      <c r="H6267" s="328">
        <f ca="1" t="shared" si="1048"/>
        <v>45852</v>
      </c>
      <c r="I6267" s="344" t="str">
        <f ca="1" t="shared" si="1049"/>
        <v>信茂缴纳2025.6月印花税</v>
      </c>
      <c r="J6267" s="344" t="str">
        <f ca="1" t="shared" si="1050"/>
        <v>付日常费用</v>
      </c>
      <c r="K6267" s="345">
        <f ca="1" t="shared" si="1051"/>
        <v>0</v>
      </c>
      <c r="L6267" s="345">
        <f ca="1" t="shared" si="1052"/>
        <v>4.16</v>
      </c>
      <c r="M6267" s="345">
        <f ca="1" t="shared" si="1053"/>
        <v>921.660000000002</v>
      </c>
      <c r="N6267" s="345">
        <f ca="1" t="shared" si="1054"/>
        <v>0</v>
      </c>
    </row>
    <row r="6268" ht="14.25" hidden="1" spans="1:14">
      <c r="A6268" s="334">
        <f>档案!A6267</f>
        <v>0</v>
      </c>
      <c r="B6268" s="334">
        <f ca="1" t="shared" si="1045"/>
        <v>1</v>
      </c>
      <c r="D6268" s="334">
        <f ca="1" t="shared" si="1046"/>
        <v>38</v>
      </c>
      <c r="E6268" s="327">
        <f ca="1" t="shared" si="1047"/>
        <v>25</v>
      </c>
      <c r="F6268" s="327" t="str">
        <f ca="1">VLOOKUP(D6268,档案!A:C,3,FALSE)</f>
        <v>武汉信茂</v>
      </c>
      <c r="G6268" s="338" t="str">
        <f ca="1">VLOOKUP(D6268,档案!A:B,2,FALSE)</f>
        <v>浦发银行光谷支行01894</v>
      </c>
      <c r="H6268" s="328">
        <f ca="1" t="shared" si="1048"/>
        <v>45879</v>
      </c>
      <c r="I6268" s="344" t="str">
        <f ca="1" t="shared" si="1049"/>
        <v>及时语短信服务手续费</v>
      </c>
      <c r="J6268" s="344" t="str">
        <f ca="1" t="shared" si="1050"/>
        <v>付日常费用</v>
      </c>
      <c r="K6268" s="345">
        <f ca="1" t="shared" si="1051"/>
        <v>0</v>
      </c>
      <c r="L6268" s="345">
        <f ca="1" t="shared" si="1052"/>
        <v>15</v>
      </c>
      <c r="M6268" s="345">
        <f ca="1" t="shared" si="1053"/>
        <v>906.660000000002</v>
      </c>
      <c r="N6268" s="345">
        <f ca="1" t="shared" si="1054"/>
        <v>0</v>
      </c>
    </row>
    <row r="6269" ht="14.25" hidden="1" spans="1:14">
      <c r="A6269" s="334">
        <f>档案!A6268</f>
        <v>0</v>
      </c>
      <c r="B6269" s="334">
        <f ca="1" t="shared" si="1045"/>
        <v>1</v>
      </c>
      <c r="D6269" s="334">
        <f ca="1" t="shared" si="1046"/>
        <v>38</v>
      </c>
      <c r="E6269" s="327">
        <f ca="1" t="shared" si="1047"/>
        <v>26</v>
      </c>
      <c r="F6269" s="327" t="str">
        <f ca="1">VLOOKUP(D6269,档案!A:C,3,FALSE)</f>
        <v>武汉信茂</v>
      </c>
      <c r="G6269" s="338" t="str">
        <f ca="1">VLOOKUP(D6269,档案!A:B,2,FALSE)</f>
        <v>浦发银行光谷支行01894</v>
      </c>
      <c r="H6269" s="328">
        <f ca="1" t="shared" si="1048"/>
        <v>45910</v>
      </c>
      <c r="I6269" s="344" t="str">
        <f ca="1" t="shared" si="1049"/>
        <v>及时语短信服务手续费</v>
      </c>
      <c r="J6269" s="344" t="str">
        <f ca="1" t="shared" si="1050"/>
        <v>付日常费用</v>
      </c>
      <c r="K6269" s="345">
        <f ca="1" t="shared" si="1051"/>
        <v>0</v>
      </c>
      <c r="L6269" s="345">
        <f ca="1" t="shared" si="1052"/>
        <v>15</v>
      </c>
      <c r="M6269" s="345">
        <f ca="1" t="shared" si="1053"/>
        <v>891.660000000002</v>
      </c>
      <c r="N6269" s="345">
        <f ca="1" t="shared" si="1054"/>
        <v>0</v>
      </c>
    </row>
    <row r="6270" ht="14.25" hidden="1" spans="1:14">
      <c r="A6270" s="334">
        <f>档案!A6269</f>
        <v>0</v>
      </c>
      <c r="B6270" s="334">
        <f ca="1" t="shared" si="1045"/>
        <v>1</v>
      </c>
      <c r="D6270" s="334">
        <f ca="1" t="shared" si="1046"/>
        <v>38</v>
      </c>
      <c r="E6270" s="327">
        <f ca="1" t="shared" si="1047"/>
        <v>27</v>
      </c>
      <c r="F6270" s="327" t="str">
        <f ca="1">VLOOKUP(D6270,档案!A:C,3,FALSE)</f>
        <v>武汉信茂</v>
      </c>
      <c r="G6270" s="338" t="str">
        <f ca="1">VLOOKUP(D6270,档案!A:B,2,FALSE)</f>
        <v>浦发银行光谷支行01894</v>
      </c>
      <c r="H6270" s="328">
        <f ca="1" t="shared" si="1048"/>
        <v>45915</v>
      </c>
      <c r="I6270" s="344" t="str">
        <f ca="1" t="shared" si="1049"/>
        <v>收到大同市兴云建材有限责任公司裂纹补焊工程款</v>
      </c>
      <c r="J6270" s="344" t="str">
        <f ca="1" t="shared" si="1050"/>
        <v>营业回款</v>
      </c>
      <c r="K6270" s="345">
        <f ca="1" t="shared" si="1051"/>
        <v>19500</v>
      </c>
      <c r="L6270" s="345">
        <f ca="1" t="shared" si="1052"/>
        <v>0</v>
      </c>
      <c r="M6270" s="345">
        <f ca="1" t="shared" si="1053"/>
        <v>20391.66</v>
      </c>
      <c r="N6270" s="345">
        <f ca="1" t="shared" si="1054"/>
        <v>0</v>
      </c>
    </row>
    <row r="6271" ht="14.25" hidden="1" spans="1:14">
      <c r="A6271" s="334">
        <f>档案!A6270</f>
        <v>0</v>
      </c>
      <c r="B6271" s="334">
        <f ca="1" t="shared" si="1045"/>
        <v>1</v>
      </c>
      <c r="D6271" s="334">
        <f ca="1" t="shared" si="1046"/>
        <v>38</v>
      </c>
      <c r="E6271" s="327">
        <f ca="1" t="shared" si="1047"/>
        <v>28</v>
      </c>
      <c r="F6271" s="327" t="str">
        <f ca="1">VLOOKUP(D6271,档案!A:C,3,FALSE)</f>
        <v>武汉信茂</v>
      </c>
      <c r="G6271" s="338" t="str">
        <f ca="1">VLOOKUP(D6271,档案!A:B,2,FALSE)</f>
        <v>浦发银行光谷支行01894</v>
      </c>
      <c r="H6271" s="328">
        <f ca="1" t="shared" si="1048"/>
        <v>45921</v>
      </c>
      <c r="I6271" s="344" t="str">
        <f ca="1" t="shared" si="1049"/>
        <v>银行利息结息收入</v>
      </c>
      <c r="J6271" s="344" t="str">
        <f ca="1" t="shared" si="1050"/>
        <v>其他收款</v>
      </c>
      <c r="K6271" s="345">
        <f ca="1" t="shared" si="1051"/>
        <v>0.28</v>
      </c>
      <c r="L6271" s="345">
        <f ca="1" t="shared" si="1052"/>
        <v>0</v>
      </c>
      <c r="M6271" s="345">
        <f ca="1" t="shared" si="1053"/>
        <v>20391.94</v>
      </c>
      <c r="N6271" s="345">
        <f ca="1" t="shared" si="1054"/>
        <v>0</v>
      </c>
    </row>
    <row r="6272" ht="14.25" hidden="1" spans="1:14">
      <c r="A6272" s="334">
        <f>档案!A6271</f>
        <v>0</v>
      </c>
      <c r="B6272" s="334">
        <f ca="1" t="shared" si="1045"/>
        <v>1</v>
      </c>
      <c r="D6272" s="334">
        <f ca="1" t="shared" si="1046"/>
        <v>38</v>
      </c>
      <c r="E6272" s="327">
        <f ca="1" t="shared" si="1047"/>
        <v>29</v>
      </c>
      <c r="F6272" s="327" t="str">
        <f ca="1">VLOOKUP(D6272,档案!A:C,3,FALSE)</f>
        <v>武汉信茂</v>
      </c>
      <c r="G6272" s="338" t="str">
        <f ca="1">VLOOKUP(D6272,档案!A:B,2,FALSE)</f>
        <v>浦发银行光谷支行01894</v>
      </c>
      <c r="H6272" s="328">
        <f ca="1" t="shared" si="1048"/>
        <v>45922</v>
      </c>
      <c r="I6272" s="344" t="str">
        <f ca="1" t="shared" si="1049"/>
        <v>收到武汉吉如环保工程有限公司维修款</v>
      </c>
      <c r="J6272" s="344" t="str">
        <f ca="1" t="shared" si="1050"/>
        <v>营业回款</v>
      </c>
      <c r="K6272" s="345">
        <f ca="1" t="shared" si="1051"/>
        <v>7292.03</v>
      </c>
      <c r="L6272" s="345">
        <f ca="1" t="shared" si="1052"/>
        <v>0</v>
      </c>
      <c r="M6272" s="345">
        <f ca="1" t="shared" si="1053"/>
        <v>27683.97</v>
      </c>
      <c r="N6272" s="345">
        <f ca="1" t="shared" si="1054"/>
        <v>0</v>
      </c>
    </row>
    <row r="6273" ht="14.25" hidden="1" spans="1:14">
      <c r="A6273" s="334">
        <f>档案!A6272</f>
        <v>0</v>
      </c>
      <c r="B6273" s="334">
        <f ca="1" t="shared" si="1045"/>
        <v>1</v>
      </c>
      <c r="D6273" s="334">
        <f ca="1" t="shared" si="1046"/>
        <v>38</v>
      </c>
      <c r="E6273" s="327">
        <f ca="1" t="shared" si="1047"/>
        <v>30</v>
      </c>
      <c r="F6273" s="327" t="str">
        <f ca="1">VLOOKUP(D6273,档案!A:C,3,FALSE)</f>
        <v>武汉信茂</v>
      </c>
      <c r="G6273" s="338" t="str">
        <f ca="1">VLOOKUP(D6273,档案!A:B,2,FALSE)</f>
        <v>浦发银行光谷支行01894</v>
      </c>
      <c r="H6273" s="328">
        <f ca="1" t="shared" si="1048"/>
        <v>45925</v>
      </c>
      <c r="I6273" s="344" t="str">
        <f ca="1" t="shared" si="1049"/>
        <v>转武汉农商行</v>
      </c>
      <c r="J6273" s="344" t="str">
        <f ca="1" t="shared" si="1050"/>
        <v>转出他行或提现</v>
      </c>
      <c r="K6273" s="345">
        <f ca="1" t="shared" si="1051"/>
        <v>0</v>
      </c>
      <c r="L6273" s="345">
        <f ca="1" t="shared" si="1052"/>
        <v>27000</v>
      </c>
      <c r="M6273" s="345">
        <f ca="1" t="shared" si="1053"/>
        <v>683.969999999998</v>
      </c>
      <c r="N6273" s="345">
        <f ca="1" t="shared" si="1054"/>
        <v>0</v>
      </c>
    </row>
    <row r="6274" ht="14.25" hidden="1" spans="1:14">
      <c r="A6274" s="334">
        <f>档案!A6273</f>
        <v>0</v>
      </c>
      <c r="B6274" s="334">
        <f ca="1" t="shared" si="1045"/>
        <v>1</v>
      </c>
      <c r="D6274" s="334">
        <f ca="1" t="shared" si="1046"/>
        <v>38</v>
      </c>
      <c r="E6274" s="327">
        <f ca="1" t="shared" si="1047"/>
        <v>31</v>
      </c>
      <c r="F6274" s="327" t="str">
        <f ca="1">VLOOKUP(D6274,档案!A:C,3,FALSE)</f>
        <v>武汉信茂</v>
      </c>
      <c r="G6274" s="338" t="str">
        <f ca="1">VLOOKUP(D6274,档案!A:B,2,FALSE)</f>
        <v>浦发银行光谷支行01894</v>
      </c>
      <c r="H6274" s="328">
        <f ca="1" t="shared" si="1048"/>
        <v>45925</v>
      </c>
      <c r="I6274" s="344" t="str">
        <f ca="1" t="shared" si="1049"/>
        <v>手续费</v>
      </c>
      <c r="J6274" s="344" t="str">
        <f ca="1" t="shared" si="1050"/>
        <v>付日常费用</v>
      </c>
      <c r="K6274" s="345">
        <f ca="1" t="shared" si="1051"/>
        <v>0</v>
      </c>
      <c r="L6274" s="345">
        <f ca="1" t="shared" si="1052"/>
        <v>9</v>
      </c>
      <c r="M6274" s="345">
        <f ca="1" t="shared" si="1053"/>
        <v>674.969999999998</v>
      </c>
      <c r="N6274" s="345">
        <f ca="1" t="shared" si="1054"/>
        <v>0</v>
      </c>
    </row>
    <row r="6275" ht="14.25" hidden="1" spans="1:14">
      <c r="A6275" s="334">
        <f>档案!A6274</f>
        <v>0</v>
      </c>
      <c r="B6275" s="334">
        <f ca="1" t="shared" si="1045"/>
        <v>1</v>
      </c>
      <c r="D6275" s="334">
        <f ca="1" t="shared" si="1046"/>
        <v>38</v>
      </c>
      <c r="E6275" s="327">
        <f ca="1" t="shared" si="1047"/>
        <v>32</v>
      </c>
      <c r="F6275" s="327" t="str">
        <f ca="1">VLOOKUP(D6275,档案!A:C,3,FALSE)</f>
        <v>武汉信茂</v>
      </c>
      <c r="G6275" s="338" t="str">
        <f ca="1">VLOOKUP(D6275,档案!A:B,2,FALSE)</f>
        <v>浦发银行光谷支行01894</v>
      </c>
      <c r="H6275" s="328">
        <f ca="1" t="shared" si="1048"/>
        <v>45930</v>
      </c>
      <c r="I6275" s="344" t="str">
        <f ca="1" t="shared" si="1049"/>
        <v>收到大同市云中水泥有限责任公司裂纹修复工程款</v>
      </c>
      <c r="J6275" s="344" t="str">
        <f ca="1" t="shared" si="1050"/>
        <v>营业回款</v>
      </c>
      <c r="K6275" s="345">
        <f ca="1" t="shared" si="1051"/>
        <v>10000</v>
      </c>
      <c r="L6275" s="345">
        <f ca="1" t="shared" si="1052"/>
        <v>0</v>
      </c>
      <c r="M6275" s="345">
        <f ca="1" t="shared" si="1053"/>
        <v>10674.97</v>
      </c>
      <c r="N6275" s="345">
        <f ca="1" t="shared" si="1054"/>
        <v>0</v>
      </c>
    </row>
    <row r="6276" ht="14.25" hidden="1" spans="1:14">
      <c r="A6276" s="334">
        <f>档案!A6275</f>
        <v>0</v>
      </c>
      <c r="B6276" s="334">
        <f ca="1" t="shared" si="1045"/>
        <v>1</v>
      </c>
      <c r="D6276" s="334">
        <f ca="1" t="shared" si="1046"/>
        <v>38</v>
      </c>
      <c r="E6276" s="327">
        <f ca="1" t="shared" si="1047"/>
        <v>33</v>
      </c>
      <c r="F6276" s="327" t="str">
        <f ca="1">VLOOKUP(D6276,档案!A:C,3,FALSE)</f>
        <v>武汉信茂</v>
      </c>
      <c r="G6276" s="338" t="str">
        <f ca="1">VLOOKUP(D6276,档案!A:B,2,FALSE)</f>
        <v>浦发银行光谷支行01894</v>
      </c>
      <c r="H6276" s="328">
        <f ca="1" t="shared" si="1048"/>
        <v>45940</v>
      </c>
      <c r="I6276" s="344" t="str">
        <f ca="1" t="shared" si="1049"/>
        <v>及时语短信服务手续费</v>
      </c>
      <c r="J6276" s="344" t="str">
        <f ca="1" t="shared" si="1050"/>
        <v>付日常费用</v>
      </c>
      <c r="K6276" s="345">
        <f ca="1" t="shared" si="1051"/>
        <v>0</v>
      </c>
      <c r="L6276" s="345">
        <f ca="1" t="shared" si="1052"/>
        <v>15</v>
      </c>
      <c r="M6276" s="345">
        <f ca="1" t="shared" si="1053"/>
        <v>10659.97</v>
      </c>
      <c r="N6276" s="345">
        <f ca="1" t="shared" si="1054"/>
        <v>0</v>
      </c>
    </row>
    <row r="6277" ht="14.25" hidden="1" spans="1:14">
      <c r="A6277" s="334">
        <f>档案!A6276</f>
        <v>0</v>
      </c>
      <c r="B6277" s="334">
        <f ca="1" t="shared" si="1045"/>
        <v>1</v>
      </c>
      <c r="D6277" s="334">
        <f ca="1" t="shared" si="1046"/>
        <v>38</v>
      </c>
      <c r="E6277" s="327">
        <f ca="1" t="shared" si="1047"/>
        <v>34</v>
      </c>
      <c r="F6277" s="327" t="str">
        <f ca="1">VLOOKUP(D6277,档案!A:C,3,FALSE)</f>
        <v>武汉信茂</v>
      </c>
      <c r="G6277" s="338" t="str">
        <f ca="1">VLOOKUP(D6277,档案!A:B,2,FALSE)</f>
        <v>浦发银行光谷支行01894</v>
      </c>
      <c r="H6277" s="328">
        <f ca="1" t="shared" si="1048"/>
        <v>45954</v>
      </c>
      <c r="I6277" s="344" t="str">
        <f ca="1" t="shared" si="1049"/>
        <v>信茂缴纳2025.9月印花税</v>
      </c>
      <c r="J6277" s="344" t="str">
        <f ca="1" t="shared" si="1050"/>
        <v>付日常费用</v>
      </c>
      <c r="K6277" s="345">
        <f ca="1" t="shared" si="1051"/>
        <v>0</v>
      </c>
      <c r="L6277" s="345">
        <f ca="1" t="shared" si="1052"/>
        <v>12.22</v>
      </c>
      <c r="M6277" s="345">
        <f ca="1" t="shared" si="1053"/>
        <v>10647.75</v>
      </c>
      <c r="N6277" s="345">
        <f ca="1" t="shared" si="1054"/>
        <v>0</v>
      </c>
    </row>
    <row r="6278" ht="14.25" hidden="1" spans="1:14">
      <c r="A6278" s="334">
        <f>档案!A6277</f>
        <v>0</v>
      </c>
      <c r="B6278" s="334">
        <f ca="1" t="shared" si="1045"/>
        <v>1</v>
      </c>
      <c r="D6278" s="334">
        <f ca="1" t="shared" si="1046"/>
        <v>39</v>
      </c>
      <c r="E6278" s="327">
        <f ca="1" t="shared" si="1047"/>
        <v>3</v>
      </c>
      <c r="F6278" s="327" t="str">
        <f ca="1">VLOOKUP(D6278,档案!A:C,3,FALSE)</f>
        <v>武汉信茂</v>
      </c>
      <c r="G6278" s="338">
        <f ca="1">VLOOKUP(D6278,档案!A:B,2,FALSE)</f>
        <v>0</v>
      </c>
      <c r="H6278" s="328">
        <f ca="1" t="shared" si="1048"/>
        <v>45200</v>
      </c>
      <c r="I6278" s="344" t="str">
        <f ca="1" t="shared" si="1049"/>
        <v>期初余额</v>
      </c>
      <c r="J6278" s="344">
        <f ca="1" t="shared" si="1050"/>
        <v>0</v>
      </c>
      <c r="K6278" s="345">
        <f ca="1" t="shared" si="1051"/>
        <v>0</v>
      </c>
      <c r="L6278" s="345">
        <f ca="1" t="shared" si="1052"/>
        <v>0</v>
      </c>
      <c r="M6278" s="345">
        <f ca="1" t="shared" si="1053"/>
        <v>0</v>
      </c>
      <c r="N6278" s="345">
        <f ca="1" t="shared" si="1054"/>
        <v>0</v>
      </c>
    </row>
    <row r="6279" ht="14.25" hidden="1" spans="1:14">
      <c r="A6279" s="334">
        <f>档案!A6278</f>
        <v>0</v>
      </c>
      <c r="B6279" s="334">
        <f ca="1" t="shared" si="1045"/>
        <v>1</v>
      </c>
      <c r="D6279" s="334">
        <f ca="1" t="shared" si="1046"/>
        <v>40</v>
      </c>
      <c r="E6279" s="327">
        <f ca="1" t="shared" si="1047"/>
        <v>3</v>
      </c>
      <c r="F6279" s="327" t="str">
        <f ca="1">VLOOKUP(D6279,档案!A:C,3,FALSE)</f>
        <v>武汉信茂</v>
      </c>
      <c r="G6279" s="338">
        <f ca="1">VLOOKUP(D6279,档案!A:B,2,FALSE)</f>
        <v>0</v>
      </c>
      <c r="H6279" s="328">
        <f ca="1" t="shared" si="1048"/>
        <v>45200</v>
      </c>
      <c r="I6279" s="344" t="str">
        <f ca="1" t="shared" si="1049"/>
        <v>期初余额</v>
      </c>
      <c r="J6279" s="344">
        <f ca="1" t="shared" si="1050"/>
        <v>0</v>
      </c>
      <c r="K6279" s="345">
        <f ca="1" t="shared" si="1051"/>
        <v>0</v>
      </c>
      <c r="L6279" s="345">
        <f ca="1" t="shared" si="1052"/>
        <v>0</v>
      </c>
      <c r="M6279" s="345">
        <f ca="1" t="shared" si="1053"/>
        <v>0</v>
      </c>
      <c r="N6279" s="345">
        <f ca="1" t="shared" si="1054"/>
        <v>0</v>
      </c>
    </row>
    <row r="6280" ht="14.25" hidden="1" spans="1:14">
      <c r="A6280" s="334">
        <f>档案!A6279</f>
        <v>0</v>
      </c>
      <c r="B6280" s="334">
        <f ca="1" t="shared" si="1045"/>
        <v>1</v>
      </c>
      <c r="D6280" s="334">
        <f ca="1" t="shared" si="1046"/>
        <v>41</v>
      </c>
      <c r="E6280" s="327">
        <f ca="1" t="shared" si="1047"/>
        <v>3</v>
      </c>
      <c r="F6280" s="327" t="str">
        <f ca="1">VLOOKUP(D6280,档案!A:C,3,FALSE)</f>
        <v>武汉信茂</v>
      </c>
      <c r="G6280" s="338">
        <f ca="1">VLOOKUP(D6280,档案!A:B,2,FALSE)</f>
        <v>0</v>
      </c>
      <c r="H6280" s="328">
        <f ca="1" t="shared" si="1048"/>
        <v>45200</v>
      </c>
      <c r="I6280" s="344" t="str">
        <f ca="1" t="shared" si="1049"/>
        <v>期初余额</v>
      </c>
      <c r="J6280" s="344">
        <f ca="1" t="shared" si="1050"/>
        <v>0</v>
      </c>
      <c r="K6280" s="345">
        <f ca="1" t="shared" si="1051"/>
        <v>0</v>
      </c>
      <c r="L6280" s="345">
        <f ca="1" t="shared" si="1052"/>
        <v>0</v>
      </c>
      <c r="M6280" s="345">
        <f ca="1" t="shared" si="1053"/>
        <v>0</v>
      </c>
      <c r="N6280" s="345">
        <f ca="1" t="shared" si="1054"/>
        <v>0</v>
      </c>
    </row>
    <row r="6281" ht="14.25" hidden="1" spans="1:14">
      <c r="A6281" s="334">
        <f>档案!A6280</f>
        <v>0</v>
      </c>
      <c r="B6281" s="334">
        <f ca="1" t="shared" si="1045"/>
        <v>1</v>
      </c>
      <c r="D6281" s="334">
        <f ca="1" t="shared" si="1046"/>
        <v>42</v>
      </c>
      <c r="E6281" s="327">
        <f ca="1" t="shared" si="1047"/>
        <v>3</v>
      </c>
      <c r="F6281" s="327" t="str">
        <f ca="1">VLOOKUP(D6281,档案!A:C,3,FALSE)</f>
        <v>武汉信茂</v>
      </c>
      <c r="G6281" s="338" t="str">
        <f ca="1">VLOOKUP(D6281,档案!A:B,2,FALSE)</f>
        <v>电子承兑汇票</v>
      </c>
      <c r="H6281" s="328">
        <f ca="1" t="shared" si="1048"/>
        <v>45658</v>
      </c>
      <c r="I6281" s="344" t="str">
        <f ca="1" t="shared" si="1049"/>
        <v>期初余额</v>
      </c>
      <c r="J6281" s="344">
        <f ca="1" t="shared" si="1050"/>
        <v>0</v>
      </c>
      <c r="K6281" s="345">
        <f ca="1" t="shared" si="1051"/>
        <v>0</v>
      </c>
      <c r="L6281" s="345">
        <f ca="1" t="shared" si="1052"/>
        <v>0</v>
      </c>
      <c r="M6281" s="345">
        <f ca="1" t="shared" si="1053"/>
        <v>14000</v>
      </c>
      <c r="N6281" s="345">
        <f ca="1" t="shared" si="1054"/>
        <v>0</v>
      </c>
    </row>
    <row r="6282" ht="14.25" hidden="1" spans="1:14">
      <c r="A6282" s="334">
        <f>档案!A6281</f>
        <v>0</v>
      </c>
      <c r="B6282" s="334">
        <f ca="1" t="shared" si="1045"/>
        <v>1</v>
      </c>
      <c r="D6282" s="334">
        <f ca="1" t="shared" si="1046"/>
        <v>42</v>
      </c>
      <c r="E6282" s="327">
        <f ca="1" t="shared" si="1047"/>
        <v>4</v>
      </c>
      <c r="F6282" s="327" t="str">
        <f ca="1">VLOOKUP(D6282,档案!A:C,3,FALSE)</f>
        <v>武汉信茂</v>
      </c>
      <c r="G6282" s="338" t="str">
        <f ca="1">VLOOKUP(D6282,档案!A:B,2,FALSE)</f>
        <v>电子承兑汇票</v>
      </c>
      <c r="H6282" s="328">
        <f ca="1" t="shared" si="1048"/>
        <v>45659</v>
      </c>
      <c r="I6282" s="344" t="str">
        <f ca="1" t="shared" si="1049"/>
        <v>收到武汉阳训科技有限公司货款</v>
      </c>
      <c r="J6282" s="344" t="str">
        <f ca="1" t="shared" si="1050"/>
        <v>营业回款</v>
      </c>
      <c r="K6282" s="345">
        <f ca="1" t="shared" si="1051"/>
        <v>7000</v>
      </c>
      <c r="L6282" s="345">
        <f ca="1" t="shared" si="1052"/>
        <v>0</v>
      </c>
      <c r="M6282" s="345">
        <f ca="1" t="shared" si="1053"/>
        <v>21000</v>
      </c>
      <c r="N6282" s="345">
        <f ca="1" t="shared" si="1054"/>
        <v>0</v>
      </c>
    </row>
    <row r="6283" ht="14.25" hidden="1" spans="1:14">
      <c r="A6283" s="334">
        <f>档案!A6282</f>
        <v>0</v>
      </c>
      <c r="B6283" s="334">
        <f ca="1" t="shared" si="1045"/>
        <v>1</v>
      </c>
      <c r="D6283" s="334">
        <f ca="1" t="shared" si="1046"/>
        <v>42</v>
      </c>
      <c r="E6283" s="327">
        <f ca="1" t="shared" si="1047"/>
        <v>5</v>
      </c>
      <c r="F6283" s="327" t="str">
        <f ca="1">VLOOKUP(D6283,档案!A:C,3,FALSE)</f>
        <v>武汉信茂</v>
      </c>
      <c r="G6283" s="338" t="str">
        <f ca="1">VLOOKUP(D6283,档案!A:B,2,FALSE)</f>
        <v>电子承兑汇票</v>
      </c>
      <c r="H6283" s="328">
        <f ca="1" t="shared" si="1048"/>
        <v>45693</v>
      </c>
      <c r="I6283" s="344" t="str">
        <f ca="1" t="shared" si="1049"/>
        <v>收到武汉阳训科技有限公司货款</v>
      </c>
      <c r="J6283" s="344" t="str">
        <f ca="1" t="shared" si="1050"/>
        <v>营业回款</v>
      </c>
      <c r="K6283" s="345">
        <f ca="1" t="shared" si="1051"/>
        <v>7000</v>
      </c>
      <c r="L6283" s="345">
        <f ca="1" t="shared" si="1052"/>
        <v>0</v>
      </c>
      <c r="M6283" s="345">
        <f ca="1" t="shared" si="1053"/>
        <v>28000</v>
      </c>
      <c r="N6283" s="345">
        <f ca="1" t="shared" si="1054"/>
        <v>0</v>
      </c>
    </row>
    <row r="6284" ht="14.25" hidden="1" spans="1:14">
      <c r="A6284" s="334">
        <f>档案!A6283</f>
        <v>0</v>
      </c>
      <c r="B6284" s="334">
        <f ca="1" t="shared" si="1045"/>
        <v>1</v>
      </c>
      <c r="D6284" s="334">
        <f ca="1" t="shared" si="1046"/>
        <v>42</v>
      </c>
      <c r="E6284" s="327">
        <f ca="1" t="shared" si="1047"/>
        <v>6</v>
      </c>
      <c r="F6284" s="327" t="str">
        <f ca="1">VLOOKUP(D6284,档案!A:C,3,FALSE)</f>
        <v>武汉信茂</v>
      </c>
      <c r="G6284" s="338" t="str">
        <f ca="1">VLOOKUP(D6284,档案!A:B,2,FALSE)</f>
        <v>电子承兑汇票</v>
      </c>
      <c r="H6284" s="328">
        <f ca="1" t="shared" si="1048"/>
        <v>45719</v>
      </c>
      <c r="I6284" s="344" t="str">
        <f ca="1" t="shared" si="1049"/>
        <v>收到武汉阳训科技有限公司货款</v>
      </c>
      <c r="J6284" s="344" t="str">
        <f ca="1" t="shared" si="1050"/>
        <v>营业回款</v>
      </c>
      <c r="K6284" s="345">
        <f ca="1" t="shared" si="1051"/>
        <v>7000</v>
      </c>
      <c r="L6284" s="345">
        <f ca="1" t="shared" si="1052"/>
        <v>0</v>
      </c>
      <c r="M6284" s="345">
        <f ca="1" t="shared" si="1053"/>
        <v>35000</v>
      </c>
      <c r="N6284" s="345">
        <f ca="1" t="shared" si="1054"/>
        <v>0</v>
      </c>
    </row>
    <row r="6285" ht="14.25" hidden="1" spans="1:14">
      <c r="A6285" s="334">
        <f>档案!A6284</f>
        <v>0</v>
      </c>
      <c r="B6285" s="334">
        <f ca="1" t="shared" si="1045"/>
        <v>1</v>
      </c>
      <c r="D6285" s="334">
        <f ca="1" t="shared" si="1046"/>
        <v>42</v>
      </c>
      <c r="E6285" s="327">
        <f ca="1" t="shared" si="1047"/>
        <v>7</v>
      </c>
      <c r="F6285" s="327" t="str">
        <f ca="1">VLOOKUP(D6285,档案!A:C,3,FALSE)</f>
        <v>武汉信茂</v>
      </c>
      <c r="G6285" s="338" t="str">
        <f ca="1">VLOOKUP(D6285,档案!A:B,2,FALSE)</f>
        <v>电子承兑汇票</v>
      </c>
      <c r="H6285" s="328">
        <f ca="1" t="shared" si="1048"/>
        <v>45741</v>
      </c>
      <c r="I6285" s="344" t="str">
        <f ca="1" t="shared" si="1049"/>
        <v>武汉阳训票据到期结清</v>
      </c>
      <c r="J6285" s="344" t="str">
        <f ca="1" t="shared" si="1050"/>
        <v>转出他行或提现</v>
      </c>
      <c r="K6285" s="345">
        <f ca="1" t="shared" si="1051"/>
        <v>0</v>
      </c>
      <c r="L6285" s="345">
        <f ca="1" t="shared" si="1052"/>
        <v>7000</v>
      </c>
      <c r="M6285" s="345">
        <f ca="1" t="shared" si="1053"/>
        <v>28000</v>
      </c>
      <c r="N6285" s="345">
        <f ca="1" t="shared" si="1054"/>
        <v>0</v>
      </c>
    </row>
    <row r="6286" ht="14.25" hidden="1" spans="1:14">
      <c r="A6286" s="334">
        <f>档案!A6285</f>
        <v>0</v>
      </c>
      <c r="B6286" s="334">
        <f ca="1" t="shared" si="1045"/>
        <v>1</v>
      </c>
      <c r="D6286" s="334">
        <f ca="1" t="shared" si="1046"/>
        <v>42</v>
      </c>
      <c r="E6286" s="327">
        <f ca="1" t="shared" si="1047"/>
        <v>8</v>
      </c>
      <c r="F6286" s="327" t="str">
        <f ca="1">VLOOKUP(D6286,档案!A:C,3,FALSE)</f>
        <v>武汉信茂</v>
      </c>
      <c r="G6286" s="338" t="str">
        <f ca="1">VLOOKUP(D6286,档案!A:B,2,FALSE)</f>
        <v>电子承兑汇票</v>
      </c>
      <c r="H6286" s="328">
        <f ca="1" t="shared" si="1048"/>
        <v>45741</v>
      </c>
      <c r="I6286" s="344" t="str">
        <f ca="1" t="shared" si="1049"/>
        <v>武汉阳训票据到期结清</v>
      </c>
      <c r="J6286" s="344" t="str">
        <f ca="1" t="shared" si="1050"/>
        <v>转出他行或提现</v>
      </c>
      <c r="K6286" s="345">
        <f ca="1" t="shared" si="1051"/>
        <v>0</v>
      </c>
      <c r="L6286" s="345">
        <f ca="1" t="shared" si="1052"/>
        <v>7000</v>
      </c>
      <c r="M6286" s="345">
        <f ca="1" t="shared" si="1053"/>
        <v>21000</v>
      </c>
      <c r="N6286" s="345">
        <f ca="1" t="shared" si="1054"/>
        <v>0</v>
      </c>
    </row>
    <row r="6287" ht="14.25" hidden="1" spans="1:14">
      <c r="A6287" s="334">
        <f>档案!A6286</f>
        <v>0</v>
      </c>
      <c r="B6287" s="334">
        <f ca="1" t="shared" si="1045"/>
        <v>1</v>
      </c>
      <c r="D6287" s="334">
        <f ca="1" t="shared" si="1046"/>
        <v>42</v>
      </c>
      <c r="E6287" s="327">
        <f ca="1" t="shared" si="1047"/>
        <v>9</v>
      </c>
      <c r="F6287" s="327" t="str">
        <f ca="1">VLOOKUP(D6287,档案!A:C,3,FALSE)</f>
        <v>武汉信茂</v>
      </c>
      <c r="G6287" s="338" t="str">
        <f ca="1">VLOOKUP(D6287,档案!A:B,2,FALSE)</f>
        <v>电子承兑汇票</v>
      </c>
      <c r="H6287" s="328">
        <f ca="1" t="shared" si="1048"/>
        <v>45741</v>
      </c>
      <c r="I6287" s="344" t="str">
        <f ca="1" t="shared" si="1049"/>
        <v>武汉阳训票据到期结清</v>
      </c>
      <c r="J6287" s="344" t="str">
        <f ca="1" t="shared" si="1050"/>
        <v>转出他行或提现</v>
      </c>
      <c r="K6287" s="345">
        <f ca="1" t="shared" si="1051"/>
        <v>0</v>
      </c>
      <c r="L6287" s="345">
        <f ca="1" t="shared" si="1052"/>
        <v>7000</v>
      </c>
      <c r="M6287" s="345">
        <f ca="1" t="shared" si="1053"/>
        <v>14000</v>
      </c>
      <c r="N6287" s="345">
        <f ca="1" t="shared" si="1054"/>
        <v>0</v>
      </c>
    </row>
    <row r="6288" ht="14.25" hidden="1" spans="1:14">
      <c r="A6288" s="334">
        <f>档案!A6287</f>
        <v>0</v>
      </c>
      <c r="B6288" s="334">
        <f ca="1" t="shared" si="1045"/>
        <v>1</v>
      </c>
      <c r="D6288" s="334">
        <f ca="1" t="shared" si="1046"/>
        <v>42</v>
      </c>
      <c r="E6288" s="327">
        <f ca="1" t="shared" si="1047"/>
        <v>10</v>
      </c>
      <c r="F6288" s="327" t="str">
        <f ca="1">VLOOKUP(D6288,档案!A:C,3,FALSE)</f>
        <v>武汉信茂</v>
      </c>
      <c r="G6288" s="338" t="str">
        <f ca="1">VLOOKUP(D6288,档案!A:B,2,FALSE)</f>
        <v>电子承兑汇票</v>
      </c>
      <c r="H6288" s="328">
        <f ca="1" t="shared" si="1048"/>
        <v>45763</v>
      </c>
      <c r="I6288" s="344" t="str">
        <f ca="1" t="shared" si="1049"/>
        <v>武汉阳训票据到期结清</v>
      </c>
      <c r="J6288" s="344" t="str">
        <f ca="1" t="shared" si="1050"/>
        <v>转出他行或提现</v>
      </c>
      <c r="K6288" s="345">
        <f ca="1" t="shared" si="1051"/>
        <v>0</v>
      </c>
      <c r="L6288" s="345">
        <f ca="1" t="shared" si="1052"/>
        <v>7000</v>
      </c>
      <c r="M6288" s="345">
        <f ca="1" t="shared" si="1053"/>
        <v>7000</v>
      </c>
      <c r="N6288" s="345">
        <f ca="1" t="shared" si="1054"/>
        <v>0</v>
      </c>
    </row>
    <row r="6289" ht="14.25" hidden="1" spans="1:14">
      <c r="A6289" s="334">
        <f>档案!A6288</f>
        <v>0</v>
      </c>
      <c r="B6289" s="334">
        <f ca="1" t="shared" si="1045"/>
        <v>1</v>
      </c>
      <c r="D6289" s="334">
        <f ca="1" t="shared" si="1046"/>
        <v>42</v>
      </c>
      <c r="E6289" s="327">
        <f ca="1" t="shared" si="1047"/>
        <v>11</v>
      </c>
      <c r="F6289" s="327" t="str">
        <f ca="1">VLOOKUP(D6289,档案!A:C,3,FALSE)</f>
        <v>武汉信茂</v>
      </c>
      <c r="G6289" s="338" t="str">
        <f ca="1">VLOOKUP(D6289,档案!A:B,2,FALSE)</f>
        <v>电子承兑汇票</v>
      </c>
      <c r="H6289" s="328">
        <f ca="1" t="shared" si="1048"/>
        <v>45774</v>
      </c>
      <c r="I6289" s="344" t="str">
        <f ca="1" t="shared" si="1049"/>
        <v>收到武汉阳训科技有限公司货款</v>
      </c>
      <c r="J6289" s="344" t="str">
        <f ca="1" t="shared" si="1050"/>
        <v>营业回款</v>
      </c>
      <c r="K6289" s="345">
        <f ca="1" t="shared" si="1051"/>
        <v>7317.95</v>
      </c>
      <c r="L6289" s="345">
        <f ca="1" t="shared" si="1052"/>
        <v>0</v>
      </c>
      <c r="M6289" s="345">
        <f ca="1" t="shared" si="1053"/>
        <v>14317.95</v>
      </c>
      <c r="N6289" s="345">
        <f ca="1" t="shared" si="1054"/>
        <v>0</v>
      </c>
    </row>
    <row r="6290" ht="14.25" hidden="1" spans="1:14">
      <c r="A6290" s="334">
        <f>档案!A6289</f>
        <v>0</v>
      </c>
      <c r="B6290" s="334">
        <f ca="1" t="shared" si="1045"/>
        <v>1</v>
      </c>
      <c r="D6290" s="334">
        <f ca="1" t="shared" si="1046"/>
        <v>42</v>
      </c>
      <c r="E6290" s="327">
        <f ca="1" t="shared" si="1047"/>
        <v>12</v>
      </c>
      <c r="F6290" s="327" t="str">
        <f ca="1">VLOOKUP(D6290,档案!A:C,3,FALSE)</f>
        <v>武汉信茂</v>
      </c>
      <c r="G6290" s="338" t="str">
        <f ca="1">VLOOKUP(D6290,档案!A:B,2,FALSE)</f>
        <v>电子承兑汇票</v>
      </c>
      <c r="H6290" s="328">
        <f ca="1" t="shared" si="1048"/>
        <v>45784</v>
      </c>
      <c r="I6290" s="344" t="str">
        <f ca="1" t="shared" si="1049"/>
        <v>武汉阳训票据到期结清</v>
      </c>
      <c r="J6290" s="344" t="str">
        <f ca="1" t="shared" si="1050"/>
        <v>转出他行或提现</v>
      </c>
      <c r="K6290" s="345">
        <f ca="1" t="shared" si="1051"/>
        <v>0</v>
      </c>
      <c r="L6290" s="345">
        <f ca="1" t="shared" si="1052"/>
        <v>7000</v>
      </c>
      <c r="M6290" s="345">
        <f ca="1" t="shared" si="1053"/>
        <v>7317.95</v>
      </c>
      <c r="N6290" s="345">
        <f ca="1" t="shared" si="1054"/>
        <v>0</v>
      </c>
    </row>
    <row r="6291" ht="14.25" hidden="1" spans="1:14">
      <c r="A6291" s="334">
        <f>档案!A6290</f>
        <v>0</v>
      </c>
      <c r="B6291" s="334">
        <f ca="1" t="shared" si="1045"/>
        <v>1</v>
      </c>
      <c r="D6291" s="334">
        <f ca="1" t="shared" si="1046"/>
        <v>42</v>
      </c>
      <c r="E6291" s="327">
        <f ca="1" t="shared" si="1047"/>
        <v>13</v>
      </c>
      <c r="F6291" s="327" t="str">
        <f ca="1">VLOOKUP(D6291,档案!A:C,3,FALSE)</f>
        <v>武汉信茂</v>
      </c>
      <c r="G6291" s="338" t="str">
        <f ca="1">VLOOKUP(D6291,档案!A:B,2,FALSE)</f>
        <v>电子承兑汇票</v>
      </c>
      <c r="H6291" s="328">
        <f ca="1" t="shared" si="1048"/>
        <v>45807</v>
      </c>
      <c r="I6291" s="344" t="str">
        <f ca="1" t="shared" si="1049"/>
        <v>转武汉华夏</v>
      </c>
      <c r="J6291" s="344" t="str">
        <f ca="1" t="shared" si="1050"/>
        <v>转出他行或提现</v>
      </c>
      <c r="K6291" s="345">
        <f ca="1" t="shared" si="1051"/>
        <v>0</v>
      </c>
      <c r="L6291" s="345">
        <f ca="1" t="shared" si="1052"/>
        <v>7317.95</v>
      </c>
      <c r="M6291" s="345">
        <f ca="1" t="shared" si="1053"/>
        <v>0</v>
      </c>
      <c r="N6291" s="345">
        <f ca="1" t="shared" si="1054"/>
        <v>0</v>
      </c>
    </row>
    <row r="6292" ht="14.25" hidden="1" spans="1:14">
      <c r="A6292" s="334">
        <f>档案!A6291</f>
        <v>0</v>
      </c>
      <c r="B6292" s="334">
        <f ca="1" t="shared" si="1045"/>
        <v>1</v>
      </c>
      <c r="D6292" s="334">
        <f ca="1" t="shared" si="1046"/>
        <v>43</v>
      </c>
      <c r="E6292" s="327">
        <f ca="1" t="shared" si="1047"/>
        <v>3</v>
      </c>
      <c r="F6292" s="327" t="str">
        <f ca="1">VLOOKUP(D6292,档案!A:C,3,FALSE)</f>
        <v>武汉信茂</v>
      </c>
      <c r="G6292" s="338" t="str">
        <f ca="1">VLOOKUP(D6292,档案!A:B,2,FALSE)</f>
        <v>库存现金</v>
      </c>
      <c r="H6292" s="328">
        <f ca="1" t="shared" si="1048"/>
        <v>45292</v>
      </c>
      <c r="I6292" s="344" t="str">
        <f ca="1" t="shared" si="1049"/>
        <v>期初余额</v>
      </c>
      <c r="J6292" s="344">
        <f ca="1" t="shared" si="1050"/>
        <v>0</v>
      </c>
      <c r="K6292" s="345">
        <f ca="1" t="shared" si="1051"/>
        <v>0</v>
      </c>
      <c r="L6292" s="345">
        <f ca="1" t="shared" si="1052"/>
        <v>0</v>
      </c>
      <c r="M6292" s="345">
        <f ca="1" t="shared" si="1053"/>
        <v>0</v>
      </c>
      <c r="N6292" s="345">
        <f ca="1" t="shared" si="1054"/>
        <v>0</v>
      </c>
    </row>
    <row r="6293" ht="14.25" hidden="1" spans="1:14">
      <c r="A6293" s="334">
        <f>档案!A6292</f>
        <v>0</v>
      </c>
      <c r="B6293" s="334">
        <f ca="1" t="shared" si="1045"/>
        <v>1</v>
      </c>
      <c r="D6293" s="334">
        <f ca="1" t="shared" si="1046"/>
        <v>44</v>
      </c>
      <c r="E6293" s="327">
        <f ca="1" t="shared" si="1047"/>
        <v>3</v>
      </c>
      <c r="F6293" s="327" t="str">
        <f ca="1">VLOOKUP(D6293,档案!A:C,3,FALSE)</f>
        <v>个体户</v>
      </c>
      <c r="G6293" s="338" t="str">
        <f ca="1">VLOOKUP(D6293,档案!A:B,2,FALSE)</f>
        <v>王先梅 邮储银行4262</v>
      </c>
      <c r="H6293" s="328">
        <f ca="1" t="shared" si="1048"/>
        <v>45658</v>
      </c>
      <c r="I6293" s="344" t="str">
        <f ca="1" t="shared" si="1049"/>
        <v>期初余额</v>
      </c>
      <c r="J6293" s="344">
        <f ca="1" t="shared" si="1050"/>
        <v>0</v>
      </c>
      <c r="K6293" s="345">
        <f ca="1" t="shared" si="1051"/>
        <v>0</v>
      </c>
      <c r="L6293" s="345">
        <f ca="1" t="shared" si="1052"/>
        <v>0</v>
      </c>
      <c r="M6293" s="345">
        <f ca="1" t="shared" si="1053"/>
        <v>15119.89</v>
      </c>
      <c r="N6293" s="345">
        <f ca="1" t="shared" si="1054"/>
        <v>0</v>
      </c>
    </row>
    <row r="6294" ht="14.25" hidden="1" spans="1:14">
      <c r="A6294" s="334">
        <f>档案!A6293</f>
        <v>0</v>
      </c>
      <c r="B6294" s="334">
        <f ca="1" t="shared" si="1045"/>
        <v>1</v>
      </c>
      <c r="D6294" s="334">
        <f ca="1" t="shared" si="1046"/>
        <v>44</v>
      </c>
      <c r="E6294" s="327">
        <f ca="1" t="shared" si="1047"/>
        <v>4</v>
      </c>
      <c r="F6294" s="327" t="str">
        <f ca="1">VLOOKUP(D6294,档案!A:C,3,FALSE)</f>
        <v>个体户</v>
      </c>
      <c r="G6294" s="338" t="str">
        <f ca="1">VLOOKUP(D6294,档案!A:B,2,FALSE)</f>
        <v>王先梅 邮储银行4262</v>
      </c>
      <c r="H6294" s="328">
        <f ca="1" t="shared" si="1048"/>
        <v>45661</v>
      </c>
      <c r="I6294" s="344" t="str">
        <f ca="1" t="shared" si="1049"/>
        <v>转林维日照钢铁信息费</v>
      </c>
      <c r="J6294" s="344" t="str">
        <f ca="1" t="shared" si="1050"/>
        <v>付日常费用</v>
      </c>
      <c r="K6294" s="345">
        <f ca="1" t="shared" si="1051"/>
        <v>0</v>
      </c>
      <c r="L6294" s="345">
        <f ca="1" t="shared" si="1052"/>
        <v>10000</v>
      </c>
      <c r="M6294" s="345">
        <f ca="1" t="shared" si="1053"/>
        <v>5119.89</v>
      </c>
      <c r="N6294" s="345">
        <f ca="1" t="shared" si="1054"/>
        <v>0</v>
      </c>
    </row>
    <row r="6295" ht="14.25" hidden="1" spans="1:14">
      <c r="A6295" s="334">
        <f>档案!A6294</f>
        <v>0</v>
      </c>
      <c r="B6295" s="334">
        <f ca="1" t="shared" si="1045"/>
        <v>1</v>
      </c>
      <c r="D6295" s="334">
        <f ca="1" t="shared" si="1046"/>
        <v>44</v>
      </c>
      <c r="E6295" s="327">
        <f ca="1" t="shared" si="1047"/>
        <v>5</v>
      </c>
      <c r="F6295" s="327" t="str">
        <f ca="1">VLOOKUP(D6295,档案!A:C,3,FALSE)</f>
        <v>个体户</v>
      </c>
      <c r="G6295" s="338" t="str">
        <f ca="1">VLOOKUP(D6295,档案!A:B,2,FALSE)</f>
        <v>王先梅 邮储银行4262</v>
      </c>
      <c r="H6295" s="328">
        <f ca="1" t="shared" si="1048"/>
        <v>45664</v>
      </c>
      <c r="I6295" s="344" t="str">
        <f ca="1" t="shared" si="1049"/>
        <v>收到武汉农商行转款</v>
      </c>
      <c r="J6295" s="344" t="str">
        <f ca="1" t="shared" si="1050"/>
        <v>他行转入或存现</v>
      </c>
      <c r="K6295" s="345">
        <f ca="1" t="shared" si="1051"/>
        <v>50000</v>
      </c>
      <c r="L6295" s="345">
        <f ca="1" t="shared" si="1052"/>
        <v>0</v>
      </c>
      <c r="M6295" s="345">
        <f ca="1" t="shared" si="1053"/>
        <v>55119.89</v>
      </c>
      <c r="N6295" s="345">
        <f ca="1" t="shared" si="1054"/>
        <v>0</v>
      </c>
    </row>
    <row r="6296" ht="14.25" hidden="1" spans="1:14">
      <c r="A6296" s="334">
        <f>档案!A6295</f>
        <v>0</v>
      </c>
      <c r="B6296" s="334">
        <f ca="1" t="shared" si="1045"/>
        <v>1</v>
      </c>
      <c r="D6296" s="334">
        <f ca="1" t="shared" si="1046"/>
        <v>44</v>
      </c>
      <c r="E6296" s="327">
        <f ca="1" t="shared" si="1047"/>
        <v>6</v>
      </c>
      <c r="F6296" s="327" t="str">
        <f ca="1">VLOOKUP(D6296,档案!A:C,3,FALSE)</f>
        <v>个体户</v>
      </c>
      <c r="G6296" s="338" t="str">
        <f ca="1">VLOOKUP(D6296,档案!A:B,2,FALSE)</f>
        <v>王先梅 邮储银行4262</v>
      </c>
      <c r="H6296" s="328">
        <f ca="1" t="shared" si="1048"/>
        <v>45665</v>
      </c>
      <c r="I6296" s="344" t="str">
        <f ca="1" t="shared" si="1049"/>
        <v>销售部伍平申请江西亚东信息费付林柱生</v>
      </c>
      <c r="J6296" s="344" t="str">
        <f ca="1" t="shared" si="1050"/>
        <v>付日常费用</v>
      </c>
      <c r="K6296" s="345">
        <f ca="1" t="shared" si="1051"/>
        <v>0</v>
      </c>
      <c r="L6296" s="345">
        <f ca="1" t="shared" si="1052"/>
        <v>10000</v>
      </c>
      <c r="M6296" s="345">
        <f ca="1" t="shared" si="1053"/>
        <v>45119.89</v>
      </c>
      <c r="N6296" s="345">
        <f ca="1" t="shared" si="1054"/>
        <v>0</v>
      </c>
    </row>
    <row r="6297" ht="14.25" hidden="1" spans="1:14">
      <c r="A6297" s="334">
        <f>档案!A6296</f>
        <v>0</v>
      </c>
      <c r="B6297" s="334">
        <f ca="1" t="shared" si="1045"/>
        <v>1</v>
      </c>
      <c r="D6297" s="334">
        <f ca="1" t="shared" si="1046"/>
        <v>44</v>
      </c>
      <c r="E6297" s="327">
        <f ca="1" t="shared" si="1047"/>
        <v>7</v>
      </c>
      <c r="F6297" s="327" t="str">
        <f ca="1">VLOOKUP(D6297,档案!A:C,3,FALSE)</f>
        <v>个体户</v>
      </c>
      <c r="G6297" s="338" t="str">
        <f ca="1">VLOOKUP(D6297,档案!A:B,2,FALSE)</f>
        <v>王先梅 邮储银行4262</v>
      </c>
      <c r="H6297" s="328">
        <f ca="1" t="shared" si="1048"/>
        <v>45665</v>
      </c>
      <c r="I6297" s="344" t="str">
        <f ca="1" t="shared" si="1049"/>
        <v>退林维转款</v>
      </c>
      <c r="J6297" s="344" t="str">
        <f ca="1" t="shared" si="1050"/>
        <v>付日常费用</v>
      </c>
      <c r="K6297" s="345">
        <f ca="1" t="shared" si="1051"/>
        <v>0</v>
      </c>
      <c r="L6297" s="345">
        <f ca="1" t="shared" si="1052"/>
        <v>10000</v>
      </c>
      <c r="M6297" s="345">
        <f ca="1" t="shared" si="1053"/>
        <v>35119.89</v>
      </c>
      <c r="N6297" s="345">
        <f ca="1" t="shared" si="1054"/>
        <v>0</v>
      </c>
    </row>
    <row r="6298" ht="14.25" hidden="1" spans="1:14">
      <c r="A6298" s="334">
        <f>档案!A6297</f>
        <v>0</v>
      </c>
      <c r="B6298" s="334">
        <f ca="1" t="shared" si="1045"/>
        <v>1</v>
      </c>
      <c r="D6298" s="334">
        <f ca="1" t="shared" si="1046"/>
        <v>44</v>
      </c>
      <c r="E6298" s="327">
        <f ca="1" t="shared" si="1047"/>
        <v>8</v>
      </c>
      <c r="F6298" s="327" t="str">
        <f ca="1">VLOOKUP(D6298,档案!A:C,3,FALSE)</f>
        <v>个体户</v>
      </c>
      <c r="G6298" s="338" t="str">
        <f ca="1">VLOOKUP(D6298,档案!A:B,2,FALSE)</f>
        <v>王先梅 邮储银行4262</v>
      </c>
      <c r="H6298" s="328">
        <f ca="1" t="shared" si="1048"/>
        <v>45666</v>
      </c>
      <c r="I6298" s="344" t="str">
        <f ca="1" t="shared" si="1049"/>
        <v>转林维山西铝业信息费</v>
      </c>
      <c r="J6298" s="344" t="str">
        <f ca="1" t="shared" si="1050"/>
        <v>付日常费用</v>
      </c>
      <c r="K6298" s="345">
        <f ca="1" t="shared" si="1051"/>
        <v>0</v>
      </c>
      <c r="L6298" s="345">
        <f ca="1" t="shared" si="1052"/>
        <v>30000</v>
      </c>
      <c r="M6298" s="345">
        <f ca="1" t="shared" si="1053"/>
        <v>5119.89</v>
      </c>
      <c r="N6298" s="345">
        <f ca="1" t="shared" si="1054"/>
        <v>0</v>
      </c>
    </row>
    <row r="6299" ht="14.25" hidden="1" spans="1:14">
      <c r="A6299" s="334">
        <f>档案!A6298</f>
        <v>0</v>
      </c>
      <c r="B6299" s="334">
        <f ca="1" t="shared" si="1045"/>
        <v>1</v>
      </c>
      <c r="D6299" s="334">
        <f ca="1" t="shared" si="1046"/>
        <v>44</v>
      </c>
      <c r="E6299" s="327">
        <f ca="1" t="shared" si="1047"/>
        <v>9</v>
      </c>
      <c r="F6299" s="327" t="str">
        <f ca="1">VLOOKUP(D6299,档案!A:C,3,FALSE)</f>
        <v>个体户</v>
      </c>
      <c r="G6299" s="338" t="str">
        <f ca="1">VLOOKUP(D6299,档案!A:B,2,FALSE)</f>
        <v>王先梅 邮储银行4262</v>
      </c>
      <c r="H6299" s="328">
        <f ca="1" t="shared" si="1048"/>
        <v>45667</v>
      </c>
      <c r="I6299" s="344" t="str">
        <f ca="1" t="shared" si="1049"/>
        <v>转林柱生湖北宜化信息费</v>
      </c>
      <c r="J6299" s="344" t="str">
        <f ca="1" t="shared" si="1050"/>
        <v>付日常费用</v>
      </c>
      <c r="K6299" s="345">
        <f ca="1" t="shared" si="1051"/>
        <v>0</v>
      </c>
      <c r="L6299" s="345">
        <f ca="1" t="shared" si="1052"/>
        <v>5000</v>
      </c>
      <c r="M6299" s="345">
        <f ca="1" t="shared" si="1053"/>
        <v>119.889999999999</v>
      </c>
      <c r="N6299" s="345">
        <f ca="1" t="shared" si="1054"/>
        <v>0</v>
      </c>
    </row>
    <row r="6300" ht="14.25" hidden="1" spans="1:14">
      <c r="A6300" s="334">
        <f>档案!A6299</f>
        <v>0</v>
      </c>
      <c r="B6300" s="334">
        <f ca="1" t="shared" si="1045"/>
        <v>1</v>
      </c>
      <c r="D6300" s="334">
        <f ca="1" t="shared" si="1046"/>
        <v>44</v>
      </c>
      <c r="E6300" s="327">
        <f ca="1" t="shared" si="1047"/>
        <v>10</v>
      </c>
      <c r="F6300" s="327" t="str">
        <f ca="1">VLOOKUP(D6300,档案!A:C,3,FALSE)</f>
        <v>个体户</v>
      </c>
      <c r="G6300" s="338" t="str">
        <f ca="1">VLOOKUP(D6300,档案!A:B,2,FALSE)</f>
        <v>王先梅 邮储银行4262</v>
      </c>
      <c r="H6300" s="328">
        <f ca="1" t="shared" si="1048"/>
        <v>45671</v>
      </c>
      <c r="I6300" s="344" t="str">
        <f ca="1" t="shared" si="1049"/>
        <v>收到武汉农商行转款</v>
      </c>
      <c r="J6300" s="344" t="str">
        <f ca="1" t="shared" si="1050"/>
        <v>他行转入或存现</v>
      </c>
      <c r="K6300" s="345">
        <f ca="1" t="shared" si="1051"/>
        <v>50000</v>
      </c>
      <c r="L6300" s="345">
        <f ca="1" t="shared" si="1052"/>
        <v>0</v>
      </c>
      <c r="M6300" s="345">
        <f ca="1" t="shared" si="1053"/>
        <v>50119.89</v>
      </c>
      <c r="N6300" s="345">
        <f ca="1" t="shared" si="1054"/>
        <v>0</v>
      </c>
    </row>
    <row r="6301" ht="14.25" hidden="1" spans="1:14">
      <c r="A6301" s="334">
        <f>档案!A6300</f>
        <v>0</v>
      </c>
      <c r="B6301" s="334">
        <f ca="1" t="shared" si="1045"/>
        <v>1</v>
      </c>
      <c r="D6301" s="334">
        <f ca="1" t="shared" si="1046"/>
        <v>44</v>
      </c>
      <c r="E6301" s="327">
        <f ca="1" t="shared" si="1047"/>
        <v>11</v>
      </c>
      <c r="F6301" s="327" t="str">
        <f ca="1">VLOOKUP(D6301,档案!A:C,3,FALSE)</f>
        <v>个体户</v>
      </c>
      <c r="G6301" s="338" t="str">
        <f ca="1">VLOOKUP(D6301,档案!A:B,2,FALSE)</f>
        <v>王先梅 邮储银行4262</v>
      </c>
      <c r="H6301" s="328">
        <f ca="1" t="shared" si="1048"/>
        <v>45672</v>
      </c>
      <c r="I6301" s="344" t="str">
        <f ca="1" t="shared" si="1049"/>
        <v>转林柱生江西亚东信息费</v>
      </c>
      <c r="J6301" s="344" t="str">
        <f ca="1" t="shared" si="1050"/>
        <v>付日常费用</v>
      </c>
      <c r="K6301" s="345">
        <f ca="1" t="shared" si="1051"/>
        <v>0</v>
      </c>
      <c r="L6301" s="345">
        <f ca="1" t="shared" si="1052"/>
        <v>20000</v>
      </c>
      <c r="M6301" s="345">
        <f ca="1" t="shared" si="1053"/>
        <v>30119.89</v>
      </c>
      <c r="N6301" s="345">
        <f ca="1" t="shared" si="1054"/>
        <v>0</v>
      </c>
    </row>
    <row r="6302" ht="14.25" hidden="1" spans="1:14">
      <c r="A6302" s="334">
        <f>档案!A6301</f>
        <v>0</v>
      </c>
      <c r="B6302" s="334">
        <f ca="1" t="shared" si="1045"/>
        <v>1</v>
      </c>
      <c r="D6302" s="334">
        <f ca="1" t="shared" si="1046"/>
        <v>44</v>
      </c>
      <c r="E6302" s="327">
        <f ca="1" t="shared" si="1047"/>
        <v>12</v>
      </c>
      <c r="F6302" s="327" t="str">
        <f ca="1">VLOOKUP(D6302,档案!A:C,3,FALSE)</f>
        <v>个体户</v>
      </c>
      <c r="G6302" s="338" t="str">
        <f ca="1">VLOOKUP(D6302,档案!A:B,2,FALSE)</f>
        <v>王先梅 邮储银行4262</v>
      </c>
      <c r="H6302" s="328">
        <f ca="1" t="shared" si="1048"/>
        <v>45677</v>
      </c>
      <c r="I6302" s="344" t="str">
        <f ca="1" t="shared" si="1049"/>
        <v>青海发投信息费取现金给林全意</v>
      </c>
      <c r="J6302" s="344" t="str">
        <f ca="1" t="shared" si="1050"/>
        <v>付日常费用</v>
      </c>
      <c r="K6302" s="345">
        <f ca="1" t="shared" si="1051"/>
        <v>0</v>
      </c>
      <c r="L6302" s="345">
        <f ca="1" t="shared" si="1052"/>
        <v>20000</v>
      </c>
      <c r="M6302" s="345">
        <f ca="1" t="shared" si="1053"/>
        <v>10119.89</v>
      </c>
      <c r="N6302" s="345">
        <f ca="1" t="shared" si="1054"/>
        <v>0</v>
      </c>
    </row>
    <row r="6303" ht="14.25" hidden="1" spans="1:14">
      <c r="A6303" s="334">
        <f>档案!A6302</f>
        <v>0</v>
      </c>
      <c r="B6303" s="334">
        <f ca="1" t="shared" si="1045"/>
        <v>1</v>
      </c>
      <c r="D6303" s="334">
        <f ca="1" t="shared" si="1046"/>
        <v>44</v>
      </c>
      <c r="E6303" s="327">
        <f ca="1" t="shared" si="1047"/>
        <v>13</v>
      </c>
      <c r="F6303" s="327" t="str">
        <f ca="1">VLOOKUP(D6303,档案!A:C,3,FALSE)</f>
        <v>个体户</v>
      </c>
      <c r="G6303" s="338" t="str">
        <f ca="1">VLOOKUP(D6303,档案!A:B,2,FALSE)</f>
        <v>王先梅 邮储银行4262</v>
      </c>
      <c r="H6303" s="328">
        <f ca="1" t="shared" si="1048"/>
        <v>45678</v>
      </c>
      <c r="I6303" s="344" t="str">
        <f ca="1" t="shared" si="1049"/>
        <v>取现金给蒋霞准备年会红包</v>
      </c>
      <c r="J6303" s="344" t="str">
        <f ca="1" t="shared" si="1050"/>
        <v>付日常费用</v>
      </c>
      <c r="K6303" s="345">
        <f ca="1" t="shared" si="1051"/>
        <v>0</v>
      </c>
      <c r="L6303" s="345">
        <f ca="1" t="shared" si="1052"/>
        <v>6600</v>
      </c>
      <c r="M6303" s="345">
        <f ca="1" t="shared" si="1053"/>
        <v>3519.89</v>
      </c>
      <c r="N6303" s="345">
        <f ca="1" t="shared" si="1054"/>
        <v>0</v>
      </c>
    </row>
    <row r="6304" ht="14.25" hidden="1" spans="1:14">
      <c r="A6304" s="334">
        <f>档案!A6303</f>
        <v>0</v>
      </c>
      <c r="B6304" s="334">
        <f ca="1" t="shared" si="1045"/>
        <v>1</v>
      </c>
      <c r="D6304" s="334">
        <f ca="1" t="shared" si="1046"/>
        <v>44</v>
      </c>
      <c r="E6304" s="327">
        <f ca="1" t="shared" si="1047"/>
        <v>14</v>
      </c>
      <c r="F6304" s="327" t="str">
        <f ca="1">VLOOKUP(D6304,档案!A:C,3,FALSE)</f>
        <v>个体户</v>
      </c>
      <c r="G6304" s="338" t="str">
        <f ca="1">VLOOKUP(D6304,档案!A:B,2,FALSE)</f>
        <v>王先梅 邮储银行4262</v>
      </c>
      <c r="H6304" s="328">
        <f ca="1" t="shared" si="1048"/>
        <v>45683</v>
      </c>
      <c r="I6304" s="344" t="str">
        <f ca="1" t="shared" si="1049"/>
        <v>收到武汉农商行转款</v>
      </c>
      <c r="J6304" s="344" t="str">
        <f ca="1" t="shared" si="1050"/>
        <v>他行转入或存现</v>
      </c>
      <c r="K6304" s="345">
        <f ca="1" t="shared" si="1051"/>
        <v>50000</v>
      </c>
      <c r="L6304" s="345">
        <f ca="1" t="shared" si="1052"/>
        <v>0</v>
      </c>
      <c r="M6304" s="345">
        <f ca="1" t="shared" si="1053"/>
        <v>53519.89</v>
      </c>
      <c r="N6304" s="345">
        <f ca="1" t="shared" si="1054"/>
        <v>0</v>
      </c>
    </row>
    <row r="6305" ht="14.25" hidden="1" spans="1:14">
      <c r="A6305" s="334">
        <f>档案!A6304</f>
        <v>0</v>
      </c>
      <c r="B6305" s="334">
        <f ca="1" t="shared" ref="B6305:B6368" si="1055">COUNTA(INDIRECT("'"&amp;A6305&amp;"'!a:a"))</f>
        <v>1</v>
      </c>
      <c r="D6305" s="334">
        <f ca="1" t="shared" ref="D6305:D6368" si="1056">IF(E6304&gt;=VLOOKUP(D6304,A:B,2,FALSE),D6304+1,D6304)</f>
        <v>44</v>
      </c>
      <c r="E6305" s="327">
        <f ca="1" t="shared" ref="E6305:E6368" si="1057">IF(E6304&gt;=VLOOKUP(D6304,A:B,2,FALSE),3,E6304+1)</f>
        <v>15</v>
      </c>
      <c r="F6305" s="327" t="str">
        <f ca="1">VLOOKUP(D6305,档案!A:C,3,FALSE)</f>
        <v>个体户</v>
      </c>
      <c r="G6305" s="338" t="str">
        <f ca="1">VLOOKUP(D6305,档案!A:B,2,FALSE)</f>
        <v>王先梅 邮储银行4262</v>
      </c>
      <c r="H6305" s="328">
        <f ca="1" t="shared" ref="H6305:H6368" si="1058">INDEX(INDIRECT("'"&amp;$D6305&amp;"'!A:g"),$E6305,COLUMN()-7)</f>
        <v>45684</v>
      </c>
      <c r="I6305" s="344" t="str">
        <f ca="1" t="shared" ref="I6305:I6368" si="1059">INDEX(INDIRECT("'"&amp;$D6305&amp;"'!A:g"),$E6305,COLUMN()-7)</f>
        <v>付石靖工资3661.76-体检220-酒200-社保1518.63=1723.13</v>
      </c>
      <c r="J6305" s="344" t="str">
        <f ca="1" t="shared" ref="J6305:J6368" si="1060">INDEX(INDIRECT("'"&amp;$D6305&amp;"'!A:g"),$E6305,COLUMN()-7)</f>
        <v>付日常费用</v>
      </c>
      <c r="K6305" s="345">
        <f ca="1" t="shared" ref="K6305:K6368" si="1061">INDEX(INDIRECT("'"&amp;$D6305&amp;"'!A:g"),$E6305,COLUMN()-7)</f>
        <v>0</v>
      </c>
      <c r="L6305" s="345">
        <f ca="1" t="shared" ref="L6305:L6368" si="1062">INDEX(INDIRECT("'"&amp;$D6305&amp;"'!A:g"),$E6305,COLUMN()-7)</f>
        <v>1723.13</v>
      </c>
      <c r="M6305" s="345">
        <f ca="1" t="shared" ref="M6305:M6368" si="1063">INDEX(INDIRECT("'"&amp;$D6305&amp;"'!A:g"),$E6305,COLUMN()-7)</f>
        <v>51796.76</v>
      </c>
      <c r="N6305" s="345">
        <f ca="1" t="shared" ref="N6305:N6368" si="1064">INDEX(INDIRECT("'"&amp;$D6305&amp;"'!A:g"),$E6305,COLUMN()-7)</f>
        <v>0</v>
      </c>
    </row>
    <row r="6306" ht="14.25" hidden="1" spans="1:14">
      <c r="A6306" s="334">
        <f>档案!A6305</f>
        <v>0</v>
      </c>
      <c r="B6306" s="334">
        <f ca="1" t="shared" si="1055"/>
        <v>1</v>
      </c>
      <c r="D6306" s="334">
        <f ca="1" t="shared" si="1056"/>
        <v>44</v>
      </c>
      <c r="E6306" s="327">
        <f ca="1" t="shared" si="1057"/>
        <v>16</v>
      </c>
      <c r="F6306" s="327" t="str">
        <f ca="1">VLOOKUP(D6306,档案!A:C,3,FALSE)</f>
        <v>个体户</v>
      </c>
      <c r="G6306" s="338" t="str">
        <f ca="1">VLOOKUP(D6306,档案!A:B,2,FALSE)</f>
        <v>王先梅 邮储银行4262</v>
      </c>
      <c r="H6306" s="328">
        <f ca="1" t="shared" si="1058"/>
        <v>45711</v>
      </c>
      <c r="I6306" s="344" t="str">
        <f ca="1" t="shared" si="1059"/>
        <v>转林全意汉口银行</v>
      </c>
      <c r="J6306" s="344" t="str">
        <f ca="1" t="shared" si="1060"/>
        <v>付日常费用</v>
      </c>
      <c r="K6306" s="345">
        <f ca="1" t="shared" si="1061"/>
        <v>0</v>
      </c>
      <c r="L6306" s="345">
        <f ca="1" t="shared" si="1062"/>
        <v>30000</v>
      </c>
      <c r="M6306" s="345">
        <f ca="1" t="shared" si="1063"/>
        <v>21796.76</v>
      </c>
      <c r="N6306" s="345">
        <f ca="1" t="shared" si="1064"/>
        <v>0</v>
      </c>
    </row>
    <row r="6307" ht="14.25" hidden="1" spans="1:14">
      <c r="A6307" s="334">
        <f>档案!A6306</f>
        <v>0</v>
      </c>
      <c r="B6307" s="334">
        <f ca="1" t="shared" si="1055"/>
        <v>1</v>
      </c>
      <c r="D6307" s="334">
        <f ca="1" t="shared" si="1056"/>
        <v>44</v>
      </c>
      <c r="E6307" s="327">
        <f ca="1" t="shared" si="1057"/>
        <v>17</v>
      </c>
      <c r="F6307" s="327" t="str">
        <f ca="1">VLOOKUP(D6307,档案!A:C,3,FALSE)</f>
        <v>个体户</v>
      </c>
      <c r="G6307" s="338" t="str">
        <f ca="1">VLOOKUP(D6307,档案!A:B,2,FALSE)</f>
        <v>王先梅 邮储银行4262</v>
      </c>
      <c r="H6307" s="328">
        <f ca="1" t="shared" si="1058"/>
        <v>45713</v>
      </c>
      <c r="I6307" s="344" t="str">
        <f ca="1" t="shared" si="1059"/>
        <v>转林柱生崇阳昌华信息费</v>
      </c>
      <c r="J6307" s="344" t="str">
        <f ca="1" t="shared" si="1060"/>
        <v>付日常费用</v>
      </c>
      <c r="K6307" s="345">
        <f ca="1" t="shared" si="1061"/>
        <v>0</v>
      </c>
      <c r="L6307" s="345">
        <f ca="1" t="shared" si="1062"/>
        <v>5000</v>
      </c>
      <c r="M6307" s="345">
        <f ca="1" t="shared" si="1063"/>
        <v>16796.76</v>
      </c>
      <c r="N6307" s="345">
        <f ca="1" t="shared" si="1064"/>
        <v>0</v>
      </c>
    </row>
    <row r="6308" ht="14.25" hidden="1" spans="1:14">
      <c r="A6308" s="334">
        <f>档案!A6307</f>
        <v>0</v>
      </c>
      <c r="B6308" s="334">
        <f ca="1" t="shared" si="1055"/>
        <v>1</v>
      </c>
      <c r="D6308" s="334">
        <f ca="1" t="shared" si="1056"/>
        <v>44</v>
      </c>
      <c r="E6308" s="327">
        <f ca="1" t="shared" si="1057"/>
        <v>18</v>
      </c>
      <c r="F6308" s="327" t="str">
        <f ca="1">VLOOKUP(D6308,档案!A:C,3,FALSE)</f>
        <v>个体户</v>
      </c>
      <c r="G6308" s="338" t="str">
        <f ca="1">VLOOKUP(D6308,档案!A:B,2,FALSE)</f>
        <v>王先梅 邮储银行4262</v>
      </c>
      <c r="H6308" s="328">
        <f ca="1" t="shared" si="1058"/>
        <v>45716</v>
      </c>
      <c r="I6308" s="344" t="str">
        <f ca="1" t="shared" si="1059"/>
        <v>收到郑然转款（淄博飞源化工安全保证金）</v>
      </c>
      <c r="J6308" s="344" t="str">
        <f ca="1" t="shared" si="1060"/>
        <v>营业回款</v>
      </c>
      <c r="K6308" s="345">
        <f ca="1" t="shared" si="1061"/>
        <v>1000</v>
      </c>
      <c r="L6308" s="345">
        <f ca="1" t="shared" si="1062"/>
        <v>0</v>
      </c>
      <c r="M6308" s="345">
        <f ca="1" t="shared" si="1063"/>
        <v>17796.76</v>
      </c>
      <c r="N6308" s="345">
        <f ca="1" t="shared" si="1064"/>
        <v>0</v>
      </c>
    </row>
    <row r="6309" ht="14.25" hidden="1" spans="1:14">
      <c r="A6309" s="334">
        <f>档案!A6308</f>
        <v>0</v>
      </c>
      <c r="B6309" s="334">
        <f ca="1" t="shared" si="1055"/>
        <v>1</v>
      </c>
      <c r="D6309" s="334">
        <f ca="1" t="shared" si="1056"/>
        <v>44</v>
      </c>
      <c r="E6309" s="327">
        <f ca="1" t="shared" si="1057"/>
        <v>19</v>
      </c>
      <c r="F6309" s="327" t="str">
        <f ca="1">VLOOKUP(D6309,档案!A:C,3,FALSE)</f>
        <v>个体户</v>
      </c>
      <c r="G6309" s="338" t="str">
        <f ca="1">VLOOKUP(D6309,档案!A:B,2,FALSE)</f>
        <v>王先梅 邮储银行4262</v>
      </c>
      <c r="H6309" s="328">
        <f ca="1" t="shared" si="1058"/>
        <v>45723</v>
      </c>
      <c r="I6309" s="344" t="str">
        <f ca="1" t="shared" si="1059"/>
        <v>付牛国庆湘潭钢铁信息费</v>
      </c>
      <c r="J6309" s="344" t="str">
        <f ca="1" t="shared" si="1060"/>
        <v>付日常费用</v>
      </c>
      <c r="K6309" s="345">
        <f ca="1" t="shared" si="1061"/>
        <v>0</v>
      </c>
      <c r="L6309" s="345">
        <f ca="1" t="shared" si="1062"/>
        <v>10000</v>
      </c>
      <c r="M6309" s="345">
        <f ca="1" t="shared" si="1063"/>
        <v>7796.76</v>
      </c>
      <c r="N6309" s="345">
        <f ca="1" t="shared" si="1064"/>
        <v>0</v>
      </c>
    </row>
    <row r="6310" ht="14.25" hidden="1" spans="1:14">
      <c r="A6310" s="334">
        <f>档案!A6309</f>
        <v>0</v>
      </c>
      <c r="B6310" s="334">
        <f ca="1" t="shared" si="1055"/>
        <v>1</v>
      </c>
      <c r="D6310" s="334">
        <f ca="1" t="shared" si="1056"/>
        <v>44</v>
      </c>
      <c r="E6310" s="327">
        <f ca="1" t="shared" si="1057"/>
        <v>20</v>
      </c>
      <c r="F6310" s="327" t="str">
        <f ca="1">VLOOKUP(D6310,档案!A:C,3,FALSE)</f>
        <v>个体户</v>
      </c>
      <c r="G6310" s="338" t="str">
        <f ca="1">VLOOKUP(D6310,档案!A:B,2,FALSE)</f>
        <v>王先梅 邮储银行4262</v>
      </c>
      <c r="H6310" s="328">
        <f ca="1" t="shared" si="1058"/>
        <v>45727</v>
      </c>
      <c r="I6310" s="344" t="str">
        <f ca="1" t="shared" si="1059"/>
        <v>收到武汉农商行转款</v>
      </c>
      <c r="J6310" s="344" t="str">
        <f ca="1" t="shared" si="1060"/>
        <v>他行转入或存现</v>
      </c>
      <c r="K6310" s="345">
        <f ca="1" t="shared" si="1061"/>
        <v>50000</v>
      </c>
      <c r="L6310" s="345">
        <f ca="1" t="shared" si="1062"/>
        <v>0</v>
      </c>
      <c r="M6310" s="345">
        <f ca="1" t="shared" si="1063"/>
        <v>57796.76</v>
      </c>
      <c r="N6310" s="345">
        <f ca="1" t="shared" si="1064"/>
        <v>0</v>
      </c>
    </row>
    <row r="6311" ht="14.25" hidden="1" spans="1:14">
      <c r="A6311" s="334">
        <f>档案!A6310</f>
        <v>0</v>
      </c>
      <c r="B6311" s="334">
        <f ca="1" t="shared" si="1055"/>
        <v>1</v>
      </c>
      <c r="D6311" s="334">
        <f ca="1" t="shared" si="1056"/>
        <v>44</v>
      </c>
      <c r="E6311" s="327">
        <f ca="1" t="shared" si="1057"/>
        <v>21</v>
      </c>
      <c r="F6311" s="327" t="str">
        <f ca="1">VLOOKUP(D6311,档案!A:C,3,FALSE)</f>
        <v>个体户</v>
      </c>
      <c r="G6311" s="338" t="str">
        <f ca="1">VLOOKUP(D6311,档案!A:B,2,FALSE)</f>
        <v>王先梅 邮储银行4262</v>
      </c>
      <c r="H6311" s="328">
        <f ca="1" t="shared" si="1058"/>
        <v>45728</v>
      </c>
      <c r="I6311" s="344" t="str">
        <f ca="1" t="shared" si="1059"/>
        <v>转林柱生青海发投信息费</v>
      </c>
      <c r="J6311" s="344" t="str">
        <f ca="1" t="shared" si="1060"/>
        <v>付日常费用</v>
      </c>
      <c r="K6311" s="345">
        <f ca="1" t="shared" si="1061"/>
        <v>0</v>
      </c>
      <c r="L6311" s="345">
        <f ca="1" t="shared" si="1062"/>
        <v>50000</v>
      </c>
      <c r="M6311" s="345">
        <f ca="1" t="shared" si="1063"/>
        <v>7796.76</v>
      </c>
      <c r="N6311" s="345">
        <f ca="1" t="shared" si="1064"/>
        <v>0</v>
      </c>
    </row>
    <row r="6312" ht="14.25" hidden="1" spans="1:14">
      <c r="A6312" s="334">
        <f>档案!A6311</f>
        <v>0</v>
      </c>
      <c r="B6312" s="334">
        <f ca="1" t="shared" si="1055"/>
        <v>1</v>
      </c>
      <c r="D6312" s="334">
        <f ca="1" t="shared" si="1056"/>
        <v>44</v>
      </c>
      <c r="E6312" s="327">
        <f ca="1" t="shared" si="1057"/>
        <v>22</v>
      </c>
      <c r="F6312" s="327" t="str">
        <f ca="1">VLOOKUP(D6312,档案!A:C,3,FALSE)</f>
        <v>个体户</v>
      </c>
      <c r="G6312" s="338" t="str">
        <f ca="1">VLOOKUP(D6312,档案!A:B,2,FALSE)</f>
        <v>王先梅 邮储银行4262</v>
      </c>
      <c r="H6312" s="328">
        <f ca="1" t="shared" si="1058"/>
        <v>45735</v>
      </c>
      <c r="I6312" s="344" t="str">
        <f ca="1" t="shared" si="1059"/>
        <v>存入现金</v>
      </c>
      <c r="J6312" s="344" t="str">
        <f ca="1" t="shared" si="1060"/>
        <v>他行转入或存现</v>
      </c>
      <c r="K6312" s="345">
        <f ca="1" t="shared" si="1061"/>
        <v>10000</v>
      </c>
      <c r="L6312" s="345">
        <f ca="1" t="shared" si="1062"/>
        <v>0</v>
      </c>
      <c r="M6312" s="345">
        <f ca="1" t="shared" si="1063"/>
        <v>17796.76</v>
      </c>
      <c r="N6312" s="345">
        <f ca="1" t="shared" si="1064"/>
        <v>0</v>
      </c>
    </row>
    <row r="6313" ht="14.25" hidden="1" spans="1:14">
      <c r="A6313" s="334">
        <f>档案!A6312</f>
        <v>0</v>
      </c>
      <c r="B6313" s="334">
        <f ca="1" t="shared" si="1055"/>
        <v>1</v>
      </c>
      <c r="D6313" s="334">
        <f ca="1" t="shared" si="1056"/>
        <v>44</v>
      </c>
      <c r="E6313" s="327">
        <f ca="1" t="shared" si="1057"/>
        <v>23</v>
      </c>
      <c r="F6313" s="327" t="str">
        <f ca="1">VLOOKUP(D6313,档案!A:C,3,FALSE)</f>
        <v>个体户</v>
      </c>
      <c r="G6313" s="338" t="str">
        <f ca="1">VLOOKUP(D6313,档案!A:B,2,FALSE)</f>
        <v>王先梅 邮储银行4262</v>
      </c>
      <c r="H6313" s="328">
        <f ca="1" t="shared" si="1058"/>
        <v>45735</v>
      </c>
      <c r="I6313" s="344" t="str">
        <f ca="1" t="shared" si="1059"/>
        <v>存入现金</v>
      </c>
      <c r="J6313" s="344" t="str">
        <f ca="1" t="shared" si="1060"/>
        <v>他行转入或存现</v>
      </c>
      <c r="K6313" s="345">
        <f ca="1" t="shared" si="1061"/>
        <v>4400</v>
      </c>
      <c r="L6313" s="345">
        <f ca="1" t="shared" si="1062"/>
        <v>0</v>
      </c>
      <c r="M6313" s="345">
        <f ca="1" t="shared" si="1063"/>
        <v>22196.76</v>
      </c>
      <c r="N6313" s="345">
        <f ca="1" t="shared" si="1064"/>
        <v>0</v>
      </c>
    </row>
    <row r="6314" ht="14.25" hidden="1" spans="1:14">
      <c r="A6314" s="334">
        <f>档案!A6313</f>
        <v>0</v>
      </c>
      <c r="B6314" s="334">
        <f ca="1" t="shared" si="1055"/>
        <v>1</v>
      </c>
      <c r="D6314" s="334">
        <f ca="1" t="shared" si="1056"/>
        <v>44</v>
      </c>
      <c r="E6314" s="327">
        <f ca="1" t="shared" si="1057"/>
        <v>24</v>
      </c>
      <c r="F6314" s="327" t="str">
        <f ca="1">VLOOKUP(D6314,档案!A:C,3,FALSE)</f>
        <v>个体户</v>
      </c>
      <c r="G6314" s="338" t="str">
        <f ca="1">VLOOKUP(D6314,档案!A:B,2,FALSE)</f>
        <v>王先梅 邮储银行4262</v>
      </c>
      <c r="H6314" s="328">
        <f ca="1" t="shared" si="1058"/>
        <v>45735</v>
      </c>
      <c r="I6314" s="344" t="str">
        <f ca="1" t="shared" si="1059"/>
        <v>存入现金</v>
      </c>
      <c r="J6314" s="344" t="str">
        <f ca="1" t="shared" si="1060"/>
        <v>他行转入或存现</v>
      </c>
      <c r="K6314" s="345">
        <f ca="1" t="shared" si="1061"/>
        <v>1000</v>
      </c>
      <c r="L6314" s="345">
        <f ca="1" t="shared" si="1062"/>
        <v>0</v>
      </c>
      <c r="M6314" s="345">
        <f ca="1" t="shared" si="1063"/>
        <v>23196.76</v>
      </c>
      <c r="N6314" s="345">
        <f ca="1" t="shared" si="1064"/>
        <v>0</v>
      </c>
    </row>
    <row r="6315" ht="14.25" hidden="1" spans="1:14">
      <c r="A6315" s="334">
        <f>档案!A6314</f>
        <v>0</v>
      </c>
      <c r="B6315" s="334">
        <f ca="1" t="shared" si="1055"/>
        <v>1</v>
      </c>
      <c r="D6315" s="334">
        <f ca="1" t="shared" si="1056"/>
        <v>44</v>
      </c>
      <c r="E6315" s="327">
        <f ca="1" t="shared" si="1057"/>
        <v>25</v>
      </c>
      <c r="F6315" s="327" t="str">
        <f ca="1">VLOOKUP(D6315,档案!A:C,3,FALSE)</f>
        <v>个体户</v>
      </c>
      <c r="G6315" s="338" t="str">
        <f ca="1">VLOOKUP(D6315,档案!A:B,2,FALSE)</f>
        <v>王先梅 邮储银行4262</v>
      </c>
      <c r="H6315" s="328">
        <f ca="1" t="shared" si="1058"/>
        <v>45737</v>
      </c>
      <c r="I6315" s="344" t="str">
        <f ca="1" t="shared" si="1059"/>
        <v>收到武汉农商行转款</v>
      </c>
      <c r="J6315" s="344" t="str">
        <f ca="1" t="shared" si="1060"/>
        <v>他行转入或存现</v>
      </c>
      <c r="K6315" s="345">
        <f ca="1" t="shared" si="1061"/>
        <v>50000</v>
      </c>
      <c r="L6315" s="345">
        <f ca="1" t="shared" si="1062"/>
        <v>0</v>
      </c>
      <c r="M6315" s="345">
        <f ca="1" t="shared" si="1063"/>
        <v>73196.76</v>
      </c>
      <c r="N6315" s="345">
        <f ca="1" t="shared" si="1064"/>
        <v>0</v>
      </c>
    </row>
    <row r="6316" ht="14.25" hidden="1" spans="1:14">
      <c r="A6316" s="334">
        <f>档案!A6315</f>
        <v>0</v>
      </c>
      <c r="B6316" s="334">
        <f ca="1" t="shared" si="1055"/>
        <v>1</v>
      </c>
      <c r="D6316" s="334">
        <f ca="1" t="shared" si="1056"/>
        <v>44</v>
      </c>
      <c r="E6316" s="327">
        <f ca="1" t="shared" si="1057"/>
        <v>26</v>
      </c>
      <c r="F6316" s="327" t="str">
        <f ca="1">VLOOKUP(D6316,档案!A:C,3,FALSE)</f>
        <v>个体户</v>
      </c>
      <c r="G6316" s="338" t="str">
        <f ca="1">VLOOKUP(D6316,档案!A:B,2,FALSE)</f>
        <v>王先梅 邮储银行4262</v>
      </c>
      <c r="H6316" s="328">
        <f ca="1" t="shared" si="1058"/>
        <v>45737</v>
      </c>
      <c r="I6316" s="344" t="str">
        <f ca="1" t="shared" si="1059"/>
        <v>付闵洋新疆宜化信息费</v>
      </c>
      <c r="J6316" s="344" t="str">
        <f ca="1" t="shared" si="1060"/>
        <v>付日常费用</v>
      </c>
      <c r="K6316" s="345">
        <f ca="1" t="shared" si="1061"/>
        <v>0</v>
      </c>
      <c r="L6316" s="345">
        <f ca="1" t="shared" si="1062"/>
        <v>5000</v>
      </c>
      <c r="M6316" s="345">
        <f ca="1" t="shared" si="1063"/>
        <v>68196.76</v>
      </c>
      <c r="N6316" s="345">
        <f ca="1" t="shared" si="1064"/>
        <v>0</v>
      </c>
    </row>
    <row r="6317" ht="14.25" hidden="1" spans="1:14">
      <c r="A6317" s="334">
        <f>档案!A6316</f>
        <v>0</v>
      </c>
      <c r="B6317" s="334">
        <f ca="1" t="shared" si="1055"/>
        <v>1</v>
      </c>
      <c r="D6317" s="334">
        <f ca="1" t="shared" si="1056"/>
        <v>44</v>
      </c>
      <c r="E6317" s="327">
        <f ca="1" t="shared" si="1057"/>
        <v>27</v>
      </c>
      <c r="F6317" s="327" t="str">
        <f ca="1">VLOOKUP(D6317,档案!A:C,3,FALSE)</f>
        <v>个体户</v>
      </c>
      <c r="G6317" s="338" t="str">
        <f ca="1">VLOOKUP(D6317,档案!A:B,2,FALSE)</f>
        <v>王先梅 邮储银行4262</v>
      </c>
      <c r="H6317" s="328">
        <f ca="1" t="shared" si="1058"/>
        <v>45737</v>
      </c>
      <c r="I6317" s="344" t="str">
        <f ca="1" t="shared" si="1059"/>
        <v>付陈涛浏阳南方信息费</v>
      </c>
      <c r="J6317" s="344" t="str">
        <f ca="1" t="shared" si="1060"/>
        <v>付日常费用</v>
      </c>
      <c r="K6317" s="345">
        <f ca="1" t="shared" si="1061"/>
        <v>0</v>
      </c>
      <c r="L6317" s="345">
        <f ca="1" t="shared" si="1062"/>
        <v>5000</v>
      </c>
      <c r="M6317" s="345">
        <f ca="1" t="shared" si="1063"/>
        <v>63196.76</v>
      </c>
      <c r="N6317" s="345">
        <f ca="1" t="shared" si="1064"/>
        <v>0</v>
      </c>
    </row>
    <row r="6318" ht="14.25" hidden="1" spans="1:14">
      <c r="A6318" s="334">
        <f>档案!A6317</f>
        <v>0</v>
      </c>
      <c r="B6318" s="334">
        <f ca="1" t="shared" si="1055"/>
        <v>1</v>
      </c>
      <c r="D6318" s="334">
        <f ca="1" t="shared" si="1056"/>
        <v>44</v>
      </c>
      <c r="E6318" s="327">
        <f ca="1" t="shared" si="1057"/>
        <v>28</v>
      </c>
      <c r="F6318" s="327" t="str">
        <f ca="1">VLOOKUP(D6318,档案!A:C,3,FALSE)</f>
        <v>个体户</v>
      </c>
      <c r="G6318" s="338" t="str">
        <f ca="1">VLOOKUP(D6318,档案!A:B,2,FALSE)</f>
        <v>王先梅 邮储银行4262</v>
      </c>
      <c r="H6318" s="328">
        <f ca="1" t="shared" si="1058"/>
        <v>45737</v>
      </c>
      <c r="I6318" s="344" t="str">
        <f ca="1" t="shared" si="1059"/>
        <v>收到银行利息结息</v>
      </c>
      <c r="J6318" s="344" t="str">
        <f ca="1" t="shared" si="1060"/>
        <v>其他收款</v>
      </c>
      <c r="K6318" s="345">
        <f ca="1" t="shared" si="1061"/>
        <v>6.89</v>
      </c>
      <c r="L6318" s="345">
        <f ca="1" t="shared" si="1062"/>
        <v>0</v>
      </c>
      <c r="M6318" s="345">
        <f ca="1" t="shared" si="1063"/>
        <v>63203.65</v>
      </c>
      <c r="N6318" s="345">
        <f ca="1" t="shared" si="1064"/>
        <v>0</v>
      </c>
    </row>
    <row r="6319" ht="14.25" hidden="1" spans="1:14">
      <c r="A6319" s="334">
        <f>档案!A6318</f>
        <v>0</v>
      </c>
      <c r="B6319" s="334">
        <f ca="1" t="shared" si="1055"/>
        <v>1</v>
      </c>
      <c r="D6319" s="334">
        <f ca="1" t="shared" si="1056"/>
        <v>44</v>
      </c>
      <c r="E6319" s="327">
        <f ca="1" t="shared" si="1057"/>
        <v>29</v>
      </c>
      <c r="F6319" s="327" t="str">
        <f ca="1">VLOOKUP(D6319,档案!A:C,3,FALSE)</f>
        <v>个体户</v>
      </c>
      <c r="G6319" s="338" t="str">
        <f ca="1">VLOOKUP(D6319,档案!A:B,2,FALSE)</f>
        <v>王先梅 邮储银行4262</v>
      </c>
      <c r="H6319" s="328">
        <f ca="1" t="shared" si="1058"/>
        <v>45740</v>
      </c>
      <c r="I6319" s="344" t="str">
        <f ca="1" t="shared" si="1059"/>
        <v>销售部罗小涛用款阿拉伯化肥信息费--个人</v>
      </c>
      <c r="J6319" s="344" t="str">
        <f ca="1" t="shared" si="1060"/>
        <v>付日常费用</v>
      </c>
      <c r="K6319" s="345">
        <f ca="1" t="shared" si="1061"/>
        <v>0</v>
      </c>
      <c r="L6319" s="345">
        <f ca="1" t="shared" si="1062"/>
        <v>5000</v>
      </c>
      <c r="M6319" s="345">
        <f ca="1" t="shared" si="1063"/>
        <v>58203.65</v>
      </c>
      <c r="N6319" s="345">
        <f ca="1" t="shared" si="1064"/>
        <v>0</v>
      </c>
    </row>
    <row r="6320" ht="14.25" hidden="1" spans="1:14">
      <c r="A6320" s="334">
        <f>档案!A6319</f>
        <v>0</v>
      </c>
      <c r="B6320" s="334">
        <f ca="1" t="shared" si="1055"/>
        <v>1</v>
      </c>
      <c r="D6320" s="334">
        <f ca="1" t="shared" si="1056"/>
        <v>44</v>
      </c>
      <c r="E6320" s="327">
        <f ca="1" t="shared" si="1057"/>
        <v>30</v>
      </c>
      <c r="F6320" s="327" t="str">
        <f ca="1">VLOOKUP(D6320,档案!A:C,3,FALSE)</f>
        <v>个体户</v>
      </c>
      <c r="G6320" s="338" t="str">
        <f ca="1">VLOOKUP(D6320,档案!A:B,2,FALSE)</f>
        <v>王先梅 邮储银行4262</v>
      </c>
      <c r="H6320" s="328">
        <f ca="1" t="shared" si="1058"/>
        <v>45741</v>
      </c>
      <c r="I6320" s="344" t="str">
        <f ca="1" t="shared" si="1059"/>
        <v>商务部胡敏用款中盐东兴云梦制盐有限公司2025年设备大修项目投标保证金付江苏唐电电力安装有限公司</v>
      </c>
      <c r="J6320" s="344" t="str">
        <f ca="1" t="shared" si="1060"/>
        <v>付投标保证金</v>
      </c>
      <c r="K6320" s="345">
        <f ca="1" t="shared" si="1061"/>
        <v>0</v>
      </c>
      <c r="L6320" s="345">
        <f ca="1" t="shared" si="1062"/>
        <v>15000</v>
      </c>
      <c r="M6320" s="345">
        <f ca="1" t="shared" si="1063"/>
        <v>43203.65</v>
      </c>
      <c r="N6320" s="345">
        <f ca="1" t="shared" si="1064"/>
        <v>0</v>
      </c>
    </row>
    <row r="6321" ht="14.25" hidden="1" spans="1:14">
      <c r="A6321" s="334">
        <f>档案!A6320</f>
        <v>0</v>
      </c>
      <c r="B6321" s="334">
        <f ca="1" t="shared" si="1055"/>
        <v>1</v>
      </c>
      <c r="D6321" s="334">
        <f ca="1" t="shared" si="1056"/>
        <v>44</v>
      </c>
      <c r="E6321" s="327">
        <f ca="1" t="shared" si="1057"/>
        <v>31</v>
      </c>
      <c r="F6321" s="327" t="str">
        <f ca="1">VLOOKUP(D6321,档案!A:C,3,FALSE)</f>
        <v>个体户</v>
      </c>
      <c r="G6321" s="338" t="str">
        <f ca="1">VLOOKUP(D6321,档案!A:B,2,FALSE)</f>
        <v>王先梅 邮储银行4262</v>
      </c>
      <c r="H6321" s="328">
        <f ca="1" t="shared" si="1058"/>
        <v>45741</v>
      </c>
      <c r="I6321" s="344" t="str">
        <f ca="1" t="shared" si="1059"/>
        <v>商务部范英用款青海发投碱业有限公司煅烧车间轻、重灰闪发器更新项目及轻灰一闪总管、重灰煅烧炉进气总管技改项目（安装施工）标书费付江苏唐电电力安装有限公司</v>
      </c>
      <c r="J6321" s="344" t="str">
        <f ca="1" t="shared" si="1060"/>
        <v>付日常费用</v>
      </c>
      <c r="K6321" s="345">
        <f ca="1" t="shared" si="1061"/>
        <v>0</v>
      </c>
      <c r="L6321" s="345">
        <f ca="1" t="shared" si="1062"/>
        <v>500</v>
      </c>
      <c r="M6321" s="345">
        <f ca="1" t="shared" si="1063"/>
        <v>42703.65</v>
      </c>
      <c r="N6321" s="345">
        <f ca="1" t="shared" si="1064"/>
        <v>0</v>
      </c>
    </row>
    <row r="6322" ht="14.25" hidden="1" spans="1:14">
      <c r="A6322" s="334">
        <f>档案!A6321</f>
        <v>0</v>
      </c>
      <c r="B6322" s="334">
        <f ca="1" t="shared" si="1055"/>
        <v>1</v>
      </c>
      <c r="D6322" s="334">
        <f ca="1" t="shared" si="1056"/>
        <v>44</v>
      </c>
      <c r="E6322" s="327">
        <f ca="1" t="shared" si="1057"/>
        <v>32</v>
      </c>
      <c r="F6322" s="327" t="str">
        <f ca="1">VLOOKUP(D6322,档案!A:C,3,FALSE)</f>
        <v>个体户</v>
      </c>
      <c r="G6322" s="338" t="str">
        <f ca="1">VLOOKUP(D6322,档案!A:B,2,FALSE)</f>
        <v>王先梅 邮储银行4262</v>
      </c>
      <c r="H6322" s="328">
        <f ca="1" t="shared" si="1058"/>
        <v>45742</v>
      </c>
      <c r="I6322" s="344" t="str">
        <f ca="1" t="shared" si="1059"/>
        <v>商务部胡敏用款青海发投煅烧车间轻、重灰闪发器更新项目及轻灰一闪总管、重灰煅烧炉进气总管技改项目投标保证金付（江苏唐电电力安装有限公司代付保证金）--公司</v>
      </c>
      <c r="J6322" s="344" t="str">
        <f ca="1" t="shared" si="1060"/>
        <v>付投标保证金</v>
      </c>
      <c r="K6322" s="345">
        <f ca="1" t="shared" si="1061"/>
        <v>0</v>
      </c>
      <c r="L6322" s="345">
        <f ca="1" t="shared" si="1062"/>
        <v>15000</v>
      </c>
      <c r="M6322" s="345">
        <f ca="1" t="shared" si="1063"/>
        <v>27703.65</v>
      </c>
      <c r="N6322" s="345">
        <f ca="1" t="shared" si="1064"/>
        <v>0</v>
      </c>
    </row>
    <row r="6323" ht="14.25" hidden="1" spans="1:14">
      <c r="A6323" s="334">
        <f>档案!A6322</f>
        <v>0</v>
      </c>
      <c r="B6323" s="334">
        <f ca="1" t="shared" si="1055"/>
        <v>1</v>
      </c>
      <c r="D6323" s="334">
        <f ca="1" t="shared" si="1056"/>
        <v>44</v>
      </c>
      <c r="E6323" s="327">
        <f ca="1" t="shared" si="1057"/>
        <v>33</v>
      </c>
      <c r="F6323" s="327" t="str">
        <f ca="1">VLOOKUP(D6323,档案!A:C,3,FALSE)</f>
        <v>个体户</v>
      </c>
      <c r="G6323" s="338" t="str">
        <f ca="1">VLOOKUP(D6323,档案!A:B,2,FALSE)</f>
        <v>王先梅 邮储银行4262</v>
      </c>
      <c r="H6323" s="328">
        <f ca="1" t="shared" si="1058"/>
        <v>45747</v>
      </c>
      <c r="I6323" s="344" t="str">
        <f ca="1" t="shared" si="1059"/>
        <v>收到武汉开明青海农民工账户转入</v>
      </c>
      <c r="J6323" s="344" t="str">
        <f ca="1" t="shared" si="1060"/>
        <v>他行转入或存现</v>
      </c>
      <c r="K6323" s="345">
        <f ca="1" t="shared" si="1061"/>
        <v>15000</v>
      </c>
      <c r="L6323" s="345">
        <f ca="1" t="shared" si="1062"/>
        <v>0</v>
      </c>
      <c r="M6323" s="345">
        <f ca="1" t="shared" si="1063"/>
        <v>42703.65</v>
      </c>
      <c r="N6323" s="345">
        <f ca="1" t="shared" si="1064"/>
        <v>0</v>
      </c>
    </row>
    <row r="6324" ht="14.25" hidden="1" spans="1:14">
      <c r="A6324" s="334">
        <f>档案!A6323</f>
        <v>0</v>
      </c>
      <c r="B6324" s="334">
        <f ca="1" t="shared" si="1055"/>
        <v>1</v>
      </c>
      <c r="D6324" s="334">
        <f ca="1" t="shared" si="1056"/>
        <v>44</v>
      </c>
      <c r="E6324" s="327">
        <f ca="1" t="shared" si="1057"/>
        <v>34</v>
      </c>
      <c r="F6324" s="327" t="str">
        <f ca="1">VLOOKUP(D6324,档案!A:C,3,FALSE)</f>
        <v>个体户</v>
      </c>
      <c r="G6324" s="338" t="str">
        <f ca="1">VLOOKUP(D6324,档案!A:B,2,FALSE)</f>
        <v>王先梅 邮储银行4262</v>
      </c>
      <c r="H6324" s="328">
        <f ca="1" t="shared" si="1058"/>
        <v>45749</v>
      </c>
      <c r="I6324" s="344" t="str">
        <f ca="1" t="shared" si="1059"/>
        <v>青海发投碱业有限公司煅烧车间轻、重灰闪发器更新项目及轻灰一闪总管、重灰煅烧炉进气总管技改项目（安装施工）（二次）竞价标书费付江苏唐电电力安装有限公司</v>
      </c>
      <c r="J6324" s="344" t="str">
        <f ca="1" t="shared" si="1060"/>
        <v>付日常费用</v>
      </c>
      <c r="K6324" s="345">
        <f ca="1" t="shared" si="1061"/>
        <v>0</v>
      </c>
      <c r="L6324" s="345">
        <f ca="1" t="shared" si="1062"/>
        <v>500</v>
      </c>
      <c r="M6324" s="345">
        <f ca="1" t="shared" si="1063"/>
        <v>42203.65</v>
      </c>
      <c r="N6324" s="345">
        <f ca="1" t="shared" si="1064"/>
        <v>0</v>
      </c>
    </row>
    <row r="6325" ht="14.25" hidden="1" spans="1:14">
      <c r="A6325" s="334">
        <f>档案!A6324</f>
        <v>0</v>
      </c>
      <c r="B6325" s="334">
        <f ca="1" t="shared" si="1055"/>
        <v>1</v>
      </c>
      <c r="D6325" s="334">
        <f ca="1" t="shared" si="1056"/>
        <v>44</v>
      </c>
      <c r="E6325" s="327">
        <f ca="1" t="shared" si="1057"/>
        <v>35</v>
      </c>
      <c r="F6325" s="327" t="str">
        <f ca="1">VLOOKUP(D6325,档案!A:C,3,FALSE)</f>
        <v>个体户</v>
      </c>
      <c r="G6325" s="338" t="str">
        <f ca="1">VLOOKUP(D6325,档案!A:B,2,FALSE)</f>
        <v>王先梅 邮储银行4262</v>
      </c>
      <c r="H6325" s="328">
        <f ca="1" t="shared" si="1058"/>
        <v>45754</v>
      </c>
      <c r="I6325" s="344" t="str">
        <f ca="1" t="shared" si="1059"/>
        <v>付余永昕唐山中厚板材信息费</v>
      </c>
      <c r="J6325" s="344" t="str">
        <f ca="1" t="shared" si="1060"/>
        <v>付日常费用</v>
      </c>
      <c r="K6325" s="345">
        <f ca="1" t="shared" si="1061"/>
        <v>0</v>
      </c>
      <c r="L6325" s="345">
        <f ca="1" t="shared" si="1062"/>
        <v>2000</v>
      </c>
      <c r="M6325" s="345">
        <f ca="1" t="shared" si="1063"/>
        <v>40203.65</v>
      </c>
      <c r="N6325" s="345">
        <f ca="1" t="shared" si="1064"/>
        <v>0</v>
      </c>
    </row>
    <row r="6326" ht="14.25" hidden="1" spans="1:14">
      <c r="A6326" s="334">
        <f>档案!A6325</f>
        <v>0</v>
      </c>
      <c r="B6326" s="334">
        <f ca="1" t="shared" si="1055"/>
        <v>1</v>
      </c>
      <c r="D6326" s="334">
        <f ca="1" t="shared" si="1056"/>
        <v>44</v>
      </c>
      <c r="E6326" s="327">
        <f ca="1" t="shared" si="1057"/>
        <v>36</v>
      </c>
      <c r="F6326" s="327" t="str">
        <f ca="1">VLOOKUP(D6326,档案!A:C,3,FALSE)</f>
        <v>个体户</v>
      </c>
      <c r="G6326" s="338" t="str">
        <f ca="1">VLOOKUP(D6326,档案!A:B,2,FALSE)</f>
        <v>王先梅 邮储银行4262</v>
      </c>
      <c r="H6326" s="328">
        <f ca="1" t="shared" si="1058"/>
        <v>45754</v>
      </c>
      <c r="I6326" s="344" t="str">
        <f ca="1" t="shared" si="1059"/>
        <v>付牛国庆四川峨胜信息费</v>
      </c>
      <c r="J6326" s="344" t="str">
        <f ca="1" t="shared" si="1060"/>
        <v>付日常费用</v>
      </c>
      <c r="K6326" s="345">
        <f ca="1" t="shared" si="1061"/>
        <v>0</v>
      </c>
      <c r="L6326" s="345">
        <f ca="1" t="shared" si="1062"/>
        <v>20000</v>
      </c>
      <c r="M6326" s="345">
        <f ca="1" t="shared" si="1063"/>
        <v>20203.65</v>
      </c>
      <c r="N6326" s="345">
        <f ca="1" t="shared" si="1064"/>
        <v>0</v>
      </c>
    </row>
    <row r="6327" ht="14.25" hidden="1" spans="1:14">
      <c r="A6327" s="334">
        <f>档案!A6326</f>
        <v>0</v>
      </c>
      <c r="B6327" s="334">
        <f ca="1" t="shared" si="1055"/>
        <v>1</v>
      </c>
      <c r="D6327" s="334">
        <f ca="1" t="shared" si="1056"/>
        <v>44</v>
      </c>
      <c r="E6327" s="327">
        <f ca="1" t="shared" si="1057"/>
        <v>37</v>
      </c>
      <c r="F6327" s="327" t="str">
        <f ca="1">VLOOKUP(D6327,档案!A:C,3,FALSE)</f>
        <v>个体户</v>
      </c>
      <c r="G6327" s="338" t="str">
        <f ca="1">VLOOKUP(D6327,档案!A:B,2,FALSE)</f>
        <v>王先梅 邮储银行4262</v>
      </c>
      <c r="H6327" s="328">
        <f ca="1" t="shared" si="1058"/>
        <v>45755</v>
      </c>
      <c r="I6327" s="344" t="str">
        <f ca="1" t="shared" si="1059"/>
        <v>青海发投煅烧车间轻、重灰闪发器更新项目及轻灰一闪总管、重灰煅烧炉进气总管技改项目（安装施工）（二次）竞价比选公告标书费及保证金付徐燕</v>
      </c>
      <c r="J6327" s="344" t="str">
        <f ca="1" t="shared" si="1060"/>
        <v>付投标保证金</v>
      </c>
      <c r="K6327" s="345">
        <f ca="1" t="shared" si="1061"/>
        <v>0</v>
      </c>
      <c r="L6327" s="345">
        <f ca="1" t="shared" si="1062"/>
        <v>7500</v>
      </c>
      <c r="M6327" s="345">
        <f ca="1" t="shared" si="1063"/>
        <v>12703.65</v>
      </c>
      <c r="N6327" s="345">
        <f ca="1" t="shared" si="1064"/>
        <v>0</v>
      </c>
    </row>
    <row r="6328" ht="14.25" hidden="1" spans="1:14">
      <c r="A6328" s="334">
        <f>档案!A6327</f>
        <v>0</v>
      </c>
      <c r="B6328" s="334">
        <f ca="1" t="shared" si="1055"/>
        <v>1</v>
      </c>
      <c r="D6328" s="334">
        <f ca="1" t="shared" si="1056"/>
        <v>44</v>
      </c>
      <c r="E6328" s="327">
        <f ca="1" t="shared" si="1057"/>
        <v>38</v>
      </c>
      <c r="F6328" s="327" t="str">
        <f ca="1">VLOOKUP(D6328,档案!A:C,3,FALSE)</f>
        <v>个体户</v>
      </c>
      <c r="G6328" s="338" t="str">
        <f ca="1">VLOOKUP(D6328,档案!A:B,2,FALSE)</f>
        <v>王先梅 邮储银行4262</v>
      </c>
      <c r="H6328" s="328">
        <f ca="1" t="shared" si="1058"/>
        <v>45755</v>
      </c>
      <c r="I6328" s="344" t="str">
        <f ca="1" t="shared" si="1059"/>
        <v>供压缩3.82MPA蒸汽管线优化改造及新增重灰减温减压装置（安装）（二次）竞价标书费及保证金付徐燕</v>
      </c>
      <c r="J6328" s="344" t="str">
        <f ca="1" t="shared" si="1060"/>
        <v>付投标保证金</v>
      </c>
      <c r="K6328" s="345">
        <f ca="1" t="shared" si="1061"/>
        <v>0</v>
      </c>
      <c r="L6328" s="345">
        <f ca="1" t="shared" si="1062"/>
        <v>7500</v>
      </c>
      <c r="M6328" s="345">
        <f ca="1" t="shared" si="1063"/>
        <v>5203.65000000001</v>
      </c>
      <c r="N6328" s="345">
        <f ca="1" t="shared" si="1064"/>
        <v>0</v>
      </c>
    </row>
    <row r="6329" ht="14.25" hidden="1" spans="1:14">
      <c r="A6329" s="334">
        <f>档案!A6328</f>
        <v>0</v>
      </c>
      <c r="B6329" s="334">
        <f ca="1" t="shared" si="1055"/>
        <v>1</v>
      </c>
      <c r="D6329" s="334">
        <f ca="1" t="shared" si="1056"/>
        <v>44</v>
      </c>
      <c r="E6329" s="327">
        <f ca="1" t="shared" si="1057"/>
        <v>39</v>
      </c>
      <c r="F6329" s="327" t="str">
        <f ca="1">VLOOKUP(D6329,档案!A:C,3,FALSE)</f>
        <v>个体户</v>
      </c>
      <c r="G6329" s="338" t="str">
        <f ca="1">VLOOKUP(D6329,档案!A:B,2,FALSE)</f>
        <v>王先梅 邮储银行4262</v>
      </c>
      <c r="H6329" s="328">
        <f ca="1" t="shared" si="1058"/>
        <v>45756</v>
      </c>
      <c r="I6329" s="344" t="str">
        <f ca="1" t="shared" si="1059"/>
        <v>收到武汉农商行转款</v>
      </c>
      <c r="J6329" s="344" t="str">
        <f ca="1" t="shared" si="1060"/>
        <v>他行转入或存现</v>
      </c>
      <c r="K6329" s="345">
        <f ca="1" t="shared" si="1061"/>
        <v>50000</v>
      </c>
      <c r="L6329" s="345">
        <f ca="1" t="shared" si="1062"/>
        <v>0</v>
      </c>
      <c r="M6329" s="345">
        <f ca="1" t="shared" si="1063"/>
        <v>55203.65</v>
      </c>
      <c r="N6329" s="345">
        <f ca="1" t="shared" si="1064"/>
        <v>0</v>
      </c>
    </row>
    <row r="6330" ht="14.25" hidden="1" spans="1:14">
      <c r="A6330" s="334">
        <f>档案!A6329</f>
        <v>0</v>
      </c>
      <c r="B6330" s="334">
        <f ca="1" t="shared" si="1055"/>
        <v>1</v>
      </c>
      <c r="D6330" s="334">
        <f ca="1" t="shared" si="1056"/>
        <v>44</v>
      </c>
      <c r="E6330" s="327">
        <f ca="1" t="shared" si="1057"/>
        <v>40</v>
      </c>
      <c r="F6330" s="327" t="str">
        <f ca="1">VLOOKUP(D6330,档案!A:C,3,FALSE)</f>
        <v>个体户</v>
      </c>
      <c r="G6330" s="338" t="str">
        <f ca="1">VLOOKUP(D6330,档案!A:B,2,FALSE)</f>
        <v>王先梅 邮储银行4262</v>
      </c>
      <c r="H6330" s="328">
        <f ca="1" t="shared" si="1058"/>
        <v>45756</v>
      </c>
      <c r="I6330" s="344" t="str">
        <f ca="1" t="shared" si="1059"/>
        <v>收到牛国庆退回四川峨胜信息费</v>
      </c>
      <c r="J6330" s="344" t="str">
        <f ca="1" t="shared" si="1060"/>
        <v>其他收款</v>
      </c>
      <c r="K6330" s="345">
        <f ca="1" t="shared" si="1061"/>
        <v>10000</v>
      </c>
      <c r="L6330" s="345">
        <f ca="1" t="shared" si="1062"/>
        <v>0</v>
      </c>
      <c r="M6330" s="345">
        <f ca="1" t="shared" si="1063"/>
        <v>65203.65</v>
      </c>
      <c r="N6330" s="345">
        <f ca="1" t="shared" si="1064"/>
        <v>0</v>
      </c>
    </row>
    <row r="6331" ht="14.25" hidden="1" spans="1:14">
      <c r="A6331" s="334">
        <f>档案!A6330</f>
        <v>0</v>
      </c>
      <c r="B6331" s="334">
        <f ca="1" t="shared" si="1055"/>
        <v>1</v>
      </c>
      <c r="D6331" s="334">
        <f ca="1" t="shared" si="1056"/>
        <v>44</v>
      </c>
      <c r="E6331" s="327">
        <f ca="1" t="shared" si="1057"/>
        <v>41</v>
      </c>
      <c r="F6331" s="327" t="str">
        <f ca="1">VLOOKUP(D6331,档案!A:C,3,FALSE)</f>
        <v>个体户</v>
      </c>
      <c r="G6331" s="338" t="str">
        <f ca="1">VLOOKUP(D6331,档案!A:B,2,FALSE)</f>
        <v>王先梅 邮储银行4262</v>
      </c>
      <c r="H6331" s="328">
        <f ca="1" t="shared" si="1058"/>
        <v>45756</v>
      </c>
      <c r="I6331" s="344" t="str">
        <f ca="1" t="shared" si="1059"/>
        <v>商务部胡敏用款青海发投碱业有限公司供压缩3.82MPA蒸汽管线优化改造及新增重灰减温减压装置（安装）投标保证金付江苏唐电电力安装有限公司--公司</v>
      </c>
      <c r="J6331" s="344" t="str">
        <f ca="1" t="shared" si="1060"/>
        <v>付投标保证金</v>
      </c>
      <c r="K6331" s="345">
        <f ca="1" t="shared" si="1061"/>
        <v>0</v>
      </c>
      <c r="L6331" s="345">
        <f ca="1" t="shared" si="1062"/>
        <v>15000</v>
      </c>
      <c r="M6331" s="345">
        <f ca="1" t="shared" si="1063"/>
        <v>50203.65</v>
      </c>
      <c r="N6331" s="345">
        <f ca="1" t="shared" si="1064"/>
        <v>0</v>
      </c>
    </row>
    <row r="6332" ht="14.25" hidden="1" spans="1:14">
      <c r="A6332" s="334">
        <f>档案!A6331</f>
        <v>0</v>
      </c>
      <c r="B6332" s="334">
        <f ca="1" t="shared" si="1055"/>
        <v>1</v>
      </c>
      <c r="D6332" s="334">
        <f ca="1" t="shared" si="1056"/>
        <v>44</v>
      </c>
      <c r="E6332" s="327">
        <f ca="1" t="shared" si="1057"/>
        <v>42</v>
      </c>
      <c r="F6332" s="327" t="str">
        <f ca="1">VLOOKUP(D6332,档案!A:C,3,FALSE)</f>
        <v>个体户</v>
      </c>
      <c r="G6332" s="338" t="str">
        <f ca="1">VLOOKUP(D6332,档案!A:B,2,FALSE)</f>
        <v>王先梅 邮储银行4262</v>
      </c>
      <c r="H6332" s="328">
        <f ca="1" t="shared" si="1058"/>
        <v>45756</v>
      </c>
      <c r="I6332" s="344" t="str">
        <f ca="1" t="shared" si="1059"/>
        <v>商务部胡敏用款供压缩3.82MPA蒸汽管线优化改造及新增重灰减温减压装置（安装）项目标书费付江苏唐电电力安装有限公司--公司</v>
      </c>
      <c r="J6332" s="344" t="str">
        <f ca="1" t="shared" si="1060"/>
        <v>付日常费用</v>
      </c>
      <c r="K6332" s="345">
        <f ca="1" t="shared" si="1061"/>
        <v>0</v>
      </c>
      <c r="L6332" s="345">
        <f ca="1" t="shared" si="1062"/>
        <v>500</v>
      </c>
      <c r="M6332" s="345">
        <f ca="1" t="shared" si="1063"/>
        <v>49703.65</v>
      </c>
      <c r="N6332" s="345">
        <f ca="1" t="shared" si="1064"/>
        <v>0</v>
      </c>
    </row>
    <row r="6333" ht="14.25" hidden="1" spans="1:14">
      <c r="A6333" s="334">
        <f>档案!A6332</f>
        <v>0</v>
      </c>
      <c r="B6333" s="334">
        <f ca="1" t="shared" si="1055"/>
        <v>1</v>
      </c>
      <c r="D6333" s="334">
        <f ca="1" t="shared" si="1056"/>
        <v>44</v>
      </c>
      <c r="E6333" s="327">
        <f ca="1" t="shared" si="1057"/>
        <v>43</v>
      </c>
      <c r="F6333" s="327" t="str">
        <f ca="1">VLOOKUP(D6333,档案!A:C,3,FALSE)</f>
        <v>个体户</v>
      </c>
      <c r="G6333" s="338" t="str">
        <f ca="1">VLOOKUP(D6333,档案!A:B,2,FALSE)</f>
        <v>王先梅 邮储银行4262</v>
      </c>
      <c r="H6333" s="328">
        <f ca="1" t="shared" si="1058"/>
        <v>45757</v>
      </c>
      <c r="I6333" s="344" t="str">
        <f ca="1" t="shared" si="1059"/>
        <v>付林柱生湘潭瑞通球团信息费</v>
      </c>
      <c r="J6333" s="344" t="str">
        <f ca="1" t="shared" si="1060"/>
        <v>付日常费用</v>
      </c>
      <c r="K6333" s="345">
        <f ca="1" t="shared" si="1061"/>
        <v>0</v>
      </c>
      <c r="L6333" s="345">
        <f ca="1" t="shared" si="1062"/>
        <v>10000</v>
      </c>
      <c r="M6333" s="345">
        <f ca="1" t="shared" si="1063"/>
        <v>39703.65</v>
      </c>
      <c r="N6333" s="345">
        <f ca="1" t="shared" si="1064"/>
        <v>0</v>
      </c>
    </row>
    <row r="6334" ht="14.25" hidden="1" spans="1:14">
      <c r="A6334" s="334">
        <f>档案!A6333</f>
        <v>0</v>
      </c>
      <c r="B6334" s="334">
        <f ca="1" t="shared" si="1055"/>
        <v>1</v>
      </c>
      <c r="D6334" s="334">
        <f ca="1" t="shared" si="1056"/>
        <v>44</v>
      </c>
      <c r="E6334" s="327">
        <f ca="1" t="shared" si="1057"/>
        <v>44</v>
      </c>
      <c r="F6334" s="327" t="str">
        <f ca="1">VLOOKUP(D6334,档案!A:C,3,FALSE)</f>
        <v>个体户</v>
      </c>
      <c r="G6334" s="338" t="str">
        <f ca="1">VLOOKUP(D6334,档案!A:B,2,FALSE)</f>
        <v>王先梅 邮储银行4262</v>
      </c>
      <c r="H6334" s="328">
        <f ca="1" t="shared" si="1058"/>
        <v>45757</v>
      </c>
      <c r="I6334" s="344" t="str">
        <f ca="1" t="shared" si="1059"/>
        <v>收到鄂州工厂卖废品收入</v>
      </c>
      <c r="J6334" s="344" t="str">
        <f ca="1" t="shared" si="1060"/>
        <v>其他收款</v>
      </c>
      <c r="K6334" s="345">
        <f ca="1" t="shared" si="1061"/>
        <v>19007.8</v>
      </c>
      <c r="L6334" s="345">
        <f ca="1" t="shared" si="1062"/>
        <v>0</v>
      </c>
      <c r="M6334" s="345">
        <f ca="1" t="shared" si="1063"/>
        <v>58711.45</v>
      </c>
      <c r="N6334" s="345">
        <f ca="1" t="shared" si="1064"/>
        <v>0</v>
      </c>
    </row>
    <row r="6335" ht="14.25" hidden="1" spans="1:14">
      <c r="A6335" s="334">
        <f>档案!A6334</f>
        <v>0</v>
      </c>
      <c r="B6335" s="334">
        <f ca="1" t="shared" si="1055"/>
        <v>1</v>
      </c>
      <c r="D6335" s="334">
        <f ca="1" t="shared" si="1056"/>
        <v>44</v>
      </c>
      <c r="E6335" s="327">
        <f ca="1" t="shared" si="1057"/>
        <v>45</v>
      </c>
      <c r="F6335" s="327" t="str">
        <f ca="1">VLOOKUP(D6335,档案!A:C,3,FALSE)</f>
        <v>个体户</v>
      </c>
      <c r="G6335" s="338" t="str">
        <f ca="1">VLOOKUP(D6335,档案!A:B,2,FALSE)</f>
        <v>王先梅 邮储银行4262</v>
      </c>
      <c r="H6335" s="328">
        <f ca="1" t="shared" si="1058"/>
        <v>45758</v>
      </c>
      <c r="I6335" s="344" t="str">
        <f ca="1" t="shared" si="1059"/>
        <v>收到汪余欢转来收废品人员客餐费</v>
      </c>
      <c r="J6335" s="344" t="str">
        <f ca="1" t="shared" si="1060"/>
        <v>其他收款</v>
      </c>
      <c r="K6335" s="345">
        <f ca="1" t="shared" si="1061"/>
        <v>15</v>
      </c>
      <c r="L6335" s="345">
        <f ca="1" t="shared" si="1062"/>
        <v>0</v>
      </c>
      <c r="M6335" s="345">
        <f ca="1" t="shared" si="1063"/>
        <v>58726.45</v>
      </c>
      <c r="N6335" s="345">
        <f ca="1" t="shared" si="1064"/>
        <v>0</v>
      </c>
    </row>
    <row r="6336" ht="14.25" hidden="1" spans="1:14">
      <c r="A6336" s="334">
        <f>档案!A6335</f>
        <v>0</v>
      </c>
      <c r="B6336" s="334">
        <f ca="1" t="shared" si="1055"/>
        <v>1</v>
      </c>
      <c r="D6336" s="334">
        <f ca="1" t="shared" si="1056"/>
        <v>44</v>
      </c>
      <c r="E6336" s="327">
        <f ca="1" t="shared" si="1057"/>
        <v>46</v>
      </c>
      <c r="F6336" s="327" t="str">
        <f ca="1">VLOOKUP(D6336,档案!A:C,3,FALSE)</f>
        <v>个体户</v>
      </c>
      <c r="G6336" s="338" t="str">
        <f ca="1">VLOOKUP(D6336,档案!A:B,2,FALSE)</f>
        <v>王先梅 邮储银行4262</v>
      </c>
      <c r="H6336" s="328">
        <f ca="1" t="shared" si="1058"/>
        <v>45758</v>
      </c>
      <c r="I6336" s="344" t="str">
        <f ca="1" t="shared" si="1059"/>
        <v>收到鄂州工厂卖废品收入</v>
      </c>
      <c r="J6336" s="344" t="str">
        <f ca="1" t="shared" si="1060"/>
        <v>其他收款</v>
      </c>
      <c r="K6336" s="345">
        <f ca="1" t="shared" si="1061"/>
        <v>7850.8</v>
      </c>
      <c r="L6336" s="345">
        <f ca="1" t="shared" si="1062"/>
        <v>0</v>
      </c>
      <c r="M6336" s="345">
        <f ca="1" t="shared" si="1063"/>
        <v>66577.25</v>
      </c>
      <c r="N6336" s="345">
        <f ca="1" t="shared" si="1064"/>
        <v>0</v>
      </c>
    </row>
    <row r="6337" ht="14.25" hidden="1" spans="1:14">
      <c r="A6337" s="334">
        <f>档案!A6336</f>
        <v>0</v>
      </c>
      <c r="B6337" s="334">
        <f ca="1" t="shared" si="1055"/>
        <v>1</v>
      </c>
      <c r="D6337" s="334">
        <f ca="1" t="shared" si="1056"/>
        <v>44</v>
      </c>
      <c r="E6337" s="327">
        <f ca="1" t="shared" si="1057"/>
        <v>47</v>
      </c>
      <c r="F6337" s="327" t="str">
        <f ca="1">VLOOKUP(D6337,档案!A:C,3,FALSE)</f>
        <v>个体户</v>
      </c>
      <c r="G6337" s="338" t="str">
        <f ca="1">VLOOKUP(D6337,档案!A:B,2,FALSE)</f>
        <v>王先梅 邮储银行4262</v>
      </c>
      <c r="H6337" s="328">
        <f ca="1" t="shared" si="1058"/>
        <v>45761</v>
      </c>
      <c r="I6337" s="344" t="str">
        <f ca="1" t="shared" si="1059"/>
        <v>收到鄂州工厂卖废品收入</v>
      </c>
      <c r="J6337" s="344" t="str">
        <f ca="1" t="shared" si="1060"/>
        <v>其他收款</v>
      </c>
      <c r="K6337" s="345">
        <f ca="1" t="shared" si="1061"/>
        <v>22113.1</v>
      </c>
      <c r="L6337" s="345">
        <f ca="1" t="shared" si="1062"/>
        <v>0</v>
      </c>
      <c r="M6337" s="345">
        <f ca="1" t="shared" si="1063"/>
        <v>88690.35</v>
      </c>
      <c r="N6337" s="345">
        <f ca="1" t="shared" si="1064"/>
        <v>0</v>
      </c>
    </row>
    <row r="6338" ht="14.25" hidden="1" spans="1:14">
      <c r="A6338" s="334">
        <f>档案!A6337</f>
        <v>0</v>
      </c>
      <c r="B6338" s="334">
        <f ca="1" t="shared" si="1055"/>
        <v>1</v>
      </c>
      <c r="D6338" s="334">
        <f ca="1" t="shared" si="1056"/>
        <v>44</v>
      </c>
      <c r="E6338" s="327">
        <f ca="1" t="shared" si="1057"/>
        <v>48</v>
      </c>
      <c r="F6338" s="327" t="str">
        <f ca="1">VLOOKUP(D6338,档案!A:C,3,FALSE)</f>
        <v>个体户</v>
      </c>
      <c r="G6338" s="338" t="str">
        <f ca="1">VLOOKUP(D6338,档案!A:B,2,FALSE)</f>
        <v>王先梅 邮储银行4262</v>
      </c>
      <c r="H6338" s="328">
        <f ca="1" t="shared" si="1058"/>
        <v>45764</v>
      </c>
      <c r="I6338" s="344" t="str">
        <f ca="1" t="shared" si="1059"/>
        <v>转杨经理付丁春法鄂州工厂买化肥，种子</v>
      </c>
      <c r="J6338" s="344" t="str">
        <f ca="1" t="shared" si="1060"/>
        <v>付日常费用</v>
      </c>
      <c r="K6338" s="345">
        <f ca="1" t="shared" si="1061"/>
        <v>0</v>
      </c>
      <c r="L6338" s="345">
        <f ca="1" t="shared" si="1062"/>
        <v>500</v>
      </c>
      <c r="M6338" s="345">
        <f ca="1" t="shared" si="1063"/>
        <v>88190.35</v>
      </c>
      <c r="N6338" s="345">
        <f ca="1" t="shared" si="1064"/>
        <v>0</v>
      </c>
    </row>
    <row r="6339" ht="14.25" hidden="1" spans="1:14">
      <c r="A6339" s="334">
        <f>档案!A6338</f>
        <v>0</v>
      </c>
      <c r="B6339" s="334">
        <f ca="1" t="shared" si="1055"/>
        <v>1</v>
      </c>
      <c r="D6339" s="334">
        <f ca="1" t="shared" si="1056"/>
        <v>44</v>
      </c>
      <c r="E6339" s="327">
        <f ca="1" t="shared" si="1057"/>
        <v>49</v>
      </c>
      <c r="F6339" s="327" t="str">
        <f ca="1">VLOOKUP(D6339,档案!A:C,3,FALSE)</f>
        <v>个体户</v>
      </c>
      <c r="G6339" s="338" t="str">
        <f ca="1">VLOOKUP(D6339,档案!A:B,2,FALSE)</f>
        <v>王先梅 邮储银行4262</v>
      </c>
      <c r="H6339" s="328">
        <f ca="1" t="shared" si="1058"/>
        <v>45764</v>
      </c>
      <c r="I6339" s="344" t="str">
        <f ca="1" t="shared" si="1059"/>
        <v>转林全意</v>
      </c>
      <c r="J6339" s="344" t="str">
        <f ca="1" t="shared" si="1060"/>
        <v>付日常费用</v>
      </c>
      <c r="K6339" s="345">
        <f ca="1" t="shared" si="1061"/>
        <v>0</v>
      </c>
      <c r="L6339" s="345">
        <f ca="1" t="shared" si="1062"/>
        <v>20000</v>
      </c>
      <c r="M6339" s="345">
        <f ca="1" t="shared" si="1063"/>
        <v>68190.35</v>
      </c>
      <c r="N6339" s="345">
        <f ca="1" t="shared" si="1064"/>
        <v>0</v>
      </c>
    </row>
    <row r="6340" ht="14.25" hidden="1" spans="1:14">
      <c r="A6340" s="334">
        <f>档案!A6339</f>
        <v>0</v>
      </c>
      <c r="B6340" s="334">
        <f ca="1" t="shared" si="1055"/>
        <v>1</v>
      </c>
      <c r="D6340" s="334">
        <f ca="1" t="shared" si="1056"/>
        <v>44</v>
      </c>
      <c r="E6340" s="327">
        <f ca="1" t="shared" si="1057"/>
        <v>50</v>
      </c>
      <c r="F6340" s="327" t="str">
        <f ca="1">VLOOKUP(D6340,档案!A:C,3,FALSE)</f>
        <v>个体户</v>
      </c>
      <c r="G6340" s="338" t="str">
        <f ca="1">VLOOKUP(D6340,档案!A:B,2,FALSE)</f>
        <v>王先梅 邮储银行4262</v>
      </c>
      <c r="H6340" s="328">
        <f ca="1" t="shared" si="1058"/>
        <v>45768</v>
      </c>
      <c r="I6340" s="344" t="str">
        <f ca="1" t="shared" si="1059"/>
        <v>收到汪余欢转款卖旧空调2台费用</v>
      </c>
      <c r="J6340" s="344" t="str">
        <f ca="1" t="shared" si="1060"/>
        <v>其他收款</v>
      </c>
      <c r="K6340" s="345">
        <f ca="1" t="shared" si="1061"/>
        <v>1500</v>
      </c>
      <c r="L6340" s="345">
        <f ca="1" t="shared" si="1062"/>
        <v>0</v>
      </c>
      <c r="M6340" s="345">
        <f ca="1" t="shared" si="1063"/>
        <v>69690.35</v>
      </c>
      <c r="N6340" s="345">
        <f ca="1" t="shared" si="1064"/>
        <v>0</v>
      </c>
    </row>
    <row r="6341" ht="14.25" hidden="1" spans="1:14">
      <c r="A6341" s="334">
        <f>档案!A6340</f>
        <v>0</v>
      </c>
      <c r="B6341" s="334">
        <f ca="1" t="shared" si="1055"/>
        <v>1</v>
      </c>
      <c r="D6341" s="334">
        <f ca="1" t="shared" si="1056"/>
        <v>44</v>
      </c>
      <c r="E6341" s="327">
        <f ca="1" t="shared" si="1057"/>
        <v>51</v>
      </c>
      <c r="F6341" s="327" t="str">
        <f ca="1">VLOOKUP(D6341,档案!A:C,3,FALSE)</f>
        <v>个体户</v>
      </c>
      <c r="G6341" s="338" t="str">
        <f ca="1">VLOOKUP(D6341,档案!A:B,2,FALSE)</f>
        <v>王先梅 邮储银行4262</v>
      </c>
      <c r="H6341" s="328">
        <f ca="1" t="shared" si="1058"/>
        <v>45771</v>
      </c>
      <c r="I6341" s="344" t="str">
        <f ca="1" t="shared" si="1059"/>
        <v>青海发投碱业有限公司煅烧车间轻、重灰闪发器更新项目及轻灰一闪总管、重灰煅烧炉进气总管技改项目履约保证金付江苏唐电电力安装有限公司</v>
      </c>
      <c r="J6341" s="344" t="str">
        <f ca="1" t="shared" si="1060"/>
        <v>付投标保证金</v>
      </c>
      <c r="K6341" s="345">
        <f ca="1" t="shared" si="1061"/>
        <v>0</v>
      </c>
      <c r="L6341" s="345">
        <f ca="1" t="shared" si="1062"/>
        <v>44000</v>
      </c>
      <c r="M6341" s="345">
        <f ca="1" t="shared" si="1063"/>
        <v>25690.35</v>
      </c>
      <c r="N6341" s="345">
        <f ca="1" t="shared" si="1064"/>
        <v>0</v>
      </c>
    </row>
    <row r="6342" ht="14.25" hidden="1" spans="1:14">
      <c r="A6342" s="334">
        <f>档案!A6341</f>
        <v>0</v>
      </c>
      <c r="B6342" s="334">
        <f ca="1" t="shared" si="1055"/>
        <v>1</v>
      </c>
      <c r="D6342" s="334">
        <f ca="1" t="shared" si="1056"/>
        <v>44</v>
      </c>
      <c r="E6342" s="327">
        <f ca="1" t="shared" si="1057"/>
        <v>52</v>
      </c>
      <c r="F6342" s="327" t="str">
        <f ca="1">VLOOKUP(D6342,档案!A:C,3,FALSE)</f>
        <v>个体户</v>
      </c>
      <c r="G6342" s="338" t="str">
        <f ca="1">VLOOKUP(D6342,档案!A:B,2,FALSE)</f>
        <v>王先梅 邮储银行4262</v>
      </c>
      <c r="H6342" s="328">
        <f ca="1" t="shared" si="1058"/>
        <v>45775</v>
      </c>
      <c r="I6342" s="344" t="str">
        <f ca="1" t="shared" si="1059"/>
        <v>收到武汉农商行转款</v>
      </c>
      <c r="J6342" s="344" t="str">
        <f ca="1" t="shared" si="1060"/>
        <v>他行转入或存现</v>
      </c>
      <c r="K6342" s="345">
        <f ca="1" t="shared" si="1061"/>
        <v>30000</v>
      </c>
      <c r="L6342" s="345">
        <f ca="1" t="shared" si="1062"/>
        <v>0</v>
      </c>
      <c r="M6342" s="345">
        <f ca="1" t="shared" si="1063"/>
        <v>55690.35</v>
      </c>
      <c r="N6342" s="345">
        <f ca="1" t="shared" si="1064"/>
        <v>0</v>
      </c>
    </row>
    <row r="6343" ht="14.25" hidden="1" spans="1:14">
      <c r="A6343" s="334">
        <f>档案!A6342</f>
        <v>0</v>
      </c>
      <c r="B6343" s="334">
        <f ca="1" t="shared" si="1055"/>
        <v>1</v>
      </c>
      <c r="D6343" s="334">
        <f ca="1" t="shared" si="1056"/>
        <v>44</v>
      </c>
      <c r="E6343" s="327">
        <f ca="1" t="shared" si="1057"/>
        <v>53</v>
      </c>
      <c r="F6343" s="327" t="str">
        <f ca="1">VLOOKUP(D6343,档案!A:C,3,FALSE)</f>
        <v>个体户</v>
      </c>
      <c r="G6343" s="338" t="str">
        <f ca="1">VLOOKUP(D6343,档案!A:B,2,FALSE)</f>
        <v>王先梅 邮储银行4262</v>
      </c>
      <c r="H6343" s="328">
        <f ca="1" t="shared" si="1058"/>
        <v>45775</v>
      </c>
      <c r="I6343" s="344" t="str">
        <f ca="1" t="shared" si="1059"/>
        <v>青海发投碱业有限公司煅烧车间轻、重灰闪发器更新项目及轻灰一闪总管、重灰煅烧炉进气总管技改项目农民工工资保证金付江苏唐电电力安装有限公司</v>
      </c>
      <c r="J6343" s="344" t="str">
        <f ca="1" t="shared" si="1060"/>
        <v>付投标保证金</v>
      </c>
      <c r="K6343" s="345">
        <f ca="1" t="shared" si="1061"/>
        <v>0</v>
      </c>
      <c r="L6343" s="345">
        <f ca="1" t="shared" si="1062"/>
        <v>44000</v>
      </c>
      <c r="M6343" s="345">
        <f ca="1" t="shared" si="1063"/>
        <v>11690.35</v>
      </c>
      <c r="N6343" s="345">
        <f ca="1" t="shared" si="1064"/>
        <v>0</v>
      </c>
    </row>
    <row r="6344" ht="14.25" hidden="1" spans="1:14">
      <c r="A6344" s="334">
        <f>档案!A6343</f>
        <v>0</v>
      </c>
      <c r="B6344" s="334">
        <f ca="1" t="shared" si="1055"/>
        <v>1</v>
      </c>
      <c r="D6344" s="334">
        <f ca="1" t="shared" si="1056"/>
        <v>44</v>
      </c>
      <c r="E6344" s="327">
        <f ca="1" t="shared" si="1057"/>
        <v>54</v>
      </c>
      <c r="F6344" s="327" t="str">
        <f ca="1">VLOOKUP(D6344,档案!A:C,3,FALSE)</f>
        <v>个体户</v>
      </c>
      <c r="G6344" s="338" t="str">
        <f ca="1">VLOOKUP(D6344,档案!A:B,2,FALSE)</f>
        <v>王先梅 邮储银行4262</v>
      </c>
      <c r="H6344" s="328">
        <f ca="1" t="shared" si="1058"/>
        <v>45777</v>
      </c>
      <c r="I6344" s="344" t="str">
        <f ca="1" t="shared" si="1059"/>
        <v>收到武汉农商行转款</v>
      </c>
      <c r="J6344" s="344" t="str">
        <f ca="1" t="shared" si="1060"/>
        <v>他行转入或存现</v>
      </c>
      <c r="K6344" s="345">
        <f ca="1" t="shared" si="1061"/>
        <v>30000</v>
      </c>
      <c r="L6344" s="345">
        <f ca="1" t="shared" si="1062"/>
        <v>0</v>
      </c>
      <c r="M6344" s="345">
        <f ca="1" t="shared" si="1063"/>
        <v>41690.35</v>
      </c>
      <c r="N6344" s="345">
        <f ca="1" t="shared" si="1064"/>
        <v>0</v>
      </c>
    </row>
    <row r="6345" ht="14.25" hidden="1" spans="1:14">
      <c r="A6345" s="334">
        <f>档案!A6344</f>
        <v>0</v>
      </c>
      <c r="B6345" s="334">
        <f ca="1" t="shared" si="1055"/>
        <v>1</v>
      </c>
      <c r="D6345" s="334">
        <f ca="1" t="shared" si="1056"/>
        <v>44</v>
      </c>
      <c r="E6345" s="327">
        <f ca="1" t="shared" si="1057"/>
        <v>55</v>
      </c>
      <c r="F6345" s="327" t="str">
        <f ca="1">VLOOKUP(D6345,档案!A:C,3,FALSE)</f>
        <v>个体户</v>
      </c>
      <c r="G6345" s="338" t="str">
        <f ca="1">VLOOKUP(D6345,档案!A:B,2,FALSE)</f>
        <v>王先梅 邮储银行4262</v>
      </c>
      <c r="H6345" s="328">
        <f ca="1" t="shared" si="1058"/>
        <v>45777</v>
      </c>
      <c r="I6345" s="344" t="str">
        <f ca="1" t="shared" si="1059"/>
        <v>生产部张月用款青海发投现场施工需要刻章，刻章费用80元，押金3000元付江苏唐电电力安装有限公司--公司</v>
      </c>
      <c r="J6345" s="344" t="str">
        <f ca="1" t="shared" si="1060"/>
        <v>付日常费用</v>
      </c>
      <c r="K6345" s="345">
        <f ca="1" t="shared" si="1061"/>
        <v>0</v>
      </c>
      <c r="L6345" s="345">
        <f ca="1" t="shared" si="1062"/>
        <v>3080</v>
      </c>
      <c r="M6345" s="345">
        <f ca="1" t="shared" si="1063"/>
        <v>38610.35</v>
      </c>
      <c r="N6345" s="345">
        <f ca="1" t="shared" si="1064"/>
        <v>0</v>
      </c>
    </row>
    <row r="6346" ht="14.25" hidden="1" spans="1:14">
      <c r="A6346" s="334">
        <f>档案!A6345</f>
        <v>0</v>
      </c>
      <c r="B6346" s="334">
        <f ca="1" t="shared" si="1055"/>
        <v>1</v>
      </c>
      <c r="D6346" s="334">
        <f ca="1" t="shared" si="1056"/>
        <v>44</v>
      </c>
      <c r="E6346" s="327">
        <f ca="1" t="shared" si="1057"/>
        <v>56</v>
      </c>
      <c r="F6346" s="327" t="str">
        <f ca="1">VLOOKUP(D6346,档案!A:C,3,FALSE)</f>
        <v>个体户</v>
      </c>
      <c r="G6346" s="338" t="str">
        <f ca="1">VLOOKUP(D6346,档案!A:B,2,FALSE)</f>
        <v>王先梅 邮储银行4262</v>
      </c>
      <c r="H6346" s="328">
        <f ca="1" t="shared" si="1058"/>
        <v>45777</v>
      </c>
      <c r="I6346" s="344" t="str">
        <f ca="1" t="shared" si="1059"/>
        <v>收到赵许武转来碱厂水合机维修费</v>
      </c>
      <c r="J6346" s="344" t="str">
        <f ca="1" t="shared" si="1060"/>
        <v>营业回款</v>
      </c>
      <c r="K6346" s="345">
        <f ca="1" t="shared" si="1061"/>
        <v>20000</v>
      </c>
      <c r="L6346" s="345">
        <f ca="1" t="shared" si="1062"/>
        <v>0</v>
      </c>
      <c r="M6346" s="345">
        <f ca="1" t="shared" si="1063"/>
        <v>58610.35</v>
      </c>
      <c r="N6346" s="345">
        <f ca="1" t="shared" si="1064"/>
        <v>0</v>
      </c>
    </row>
    <row r="6347" ht="14.25" hidden="1" spans="1:14">
      <c r="A6347" s="334">
        <f>档案!A6346</f>
        <v>0</v>
      </c>
      <c r="B6347" s="334">
        <f ca="1" t="shared" si="1055"/>
        <v>1</v>
      </c>
      <c r="D6347" s="334">
        <f ca="1" t="shared" si="1056"/>
        <v>44</v>
      </c>
      <c r="E6347" s="327">
        <f ca="1" t="shared" si="1057"/>
        <v>57</v>
      </c>
      <c r="F6347" s="327" t="str">
        <f ca="1">VLOOKUP(D6347,档案!A:C,3,FALSE)</f>
        <v>个体户</v>
      </c>
      <c r="G6347" s="338" t="str">
        <f ca="1">VLOOKUP(D6347,档案!A:B,2,FALSE)</f>
        <v>王先梅 邮储银行4262</v>
      </c>
      <c r="H6347" s="328">
        <f ca="1" t="shared" si="1058"/>
        <v>45784</v>
      </c>
      <c r="I6347" s="344" t="str">
        <f ca="1" t="shared" si="1059"/>
        <v>收到江苏唐电电力安装有限公司退投标保证金</v>
      </c>
      <c r="J6347" s="344" t="str">
        <f ca="1" t="shared" si="1060"/>
        <v>投标保证金回款</v>
      </c>
      <c r="K6347" s="345">
        <f ca="1" t="shared" si="1061"/>
        <v>15000</v>
      </c>
      <c r="L6347" s="345">
        <f ca="1" t="shared" si="1062"/>
        <v>0</v>
      </c>
      <c r="M6347" s="345">
        <f ca="1" t="shared" si="1063"/>
        <v>73610.35</v>
      </c>
      <c r="N6347" s="345">
        <f ca="1" t="shared" si="1064"/>
        <v>0</v>
      </c>
    </row>
    <row r="6348" ht="14.25" hidden="1" spans="1:14">
      <c r="A6348" s="334">
        <f>档案!A6347</f>
        <v>0</v>
      </c>
      <c r="B6348" s="334">
        <f ca="1" t="shared" si="1055"/>
        <v>1</v>
      </c>
      <c r="D6348" s="334">
        <f ca="1" t="shared" si="1056"/>
        <v>44</v>
      </c>
      <c r="E6348" s="327">
        <f ca="1" t="shared" si="1057"/>
        <v>58</v>
      </c>
      <c r="F6348" s="327" t="str">
        <f ca="1">VLOOKUP(D6348,档案!A:C,3,FALSE)</f>
        <v>个体户</v>
      </c>
      <c r="G6348" s="338" t="str">
        <f ca="1">VLOOKUP(D6348,档案!A:B,2,FALSE)</f>
        <v>王先梅 邮储银行4262</v>
      </c>
      <c r="H6348" s="328">
        <f ca="1" t="shared" si="1058"/>
        <v>45786</v>
      </c>
      <c r="I6348" s="344" t="str">
        <f ca="1" t="shared" si="1059"/>
        <v>销售部林维用款日照钢铁信息费1万付林柱生--个人</v>
      </c>
      <c r="J6348" s="344" t="str">
        <f ca="1" t="shared" si="1060"/>
        <v>付日常费用</v>
      </c>
      <c r="K6348" s="345">
        <f ca="1" t="shared" si="1061"/>
        <v>0</v>
      </c>
      <c r="L6348" s="345">
        <f ca="1" t="shared" si="1062"/>
        <v>10000</v>
      </c>
      <c r="M6348" s="345">
        <f ca="1" t="shared" si="1063"/>
        <v>63610.35</v>
      </c>
      <c r="N6348" s="345">
        <f ca="1" t="shared" si="1064"/>
        <v>0</v>
      </c>
    </row>
    <row r="6349" ht="14.25" hidden="1" spans="1:14">
      <c r="A6349" s="334">
        <f>档案!A6348</f>
        <v>0</v>
      </c>
      <c r="B6349" s="334">
        <f ca="1" t="shared" si="1055"/>
        <v>1</v>
      </c>
      <c r="D6349" s="334">
        <f ca="1" t="shared" si="1056"/>
        <v>44</v>
      </c>
      <c r="E6349" s="327">
        <f ca="1" t="shared" si="1057"/>
        <v>59</v>
      </c>
      <c r="F6349" s="327" t="str">
        <f ca="1">VLOOKUP(D6349,档案!A:C,3,FALSE)</f>
        <v>个体户</v>
      </c>
      <c r="G6349" s="338" t="str">
        <f ca="1">VLOOKUP(D6349,档案!A:B,2,FALSE)</f>
        <v>王先梅 邮储银行4262</v>
      </c>
      <c r="H6349" s="328">
        <f ca="1" t="shared" si="1058"/>
        <v>45789</v>
      </c>
      <c r="I6349" s="344" t="str">
        <f ca="1" t="shared" si="1059"/>
        <v>销售部林柱生用款日照钢铁信息费--个人</v>
      </c>
      <c r="J6349" s="344" t="str">
        <f ca="1" t="shared" si="1060"/>
        <v>付日常费用</v>
      </c>
      <c r="K6349" s="345">
        <f ca="1" t="shared" si="1061"/>
        <v>0</v>
      </c>
      <c r="L6349" s="345">
        <f ca="1" t="shared" si="1062"/>
        <v>20000</v>
      </c>
      <c r="M6349" s="345">
        <f ca="1" t="shared" si="1063"/>
        <v>43610.35</v>
      </c>
      <c r="N6349" s="345">
        <f ca="1" t="shared" si="1064"/>
        <v>0</v>
      </c>
    </row>
    <row r="6350" ht="14.25" hidden="1" spans="1:14">
      <c r="A6350" s="334">
        <f>档案!A6349</f>
        <v>0</v>
      </c>
      <c r="B6350" s="334">
        <f ca="1" t="shared" si="1055"/>
        <v>1</v>
      </c>
      <c r="D6350" s="334">
        <f ca="1" t="shared" si="1056"/>
        <v>44</v>
      </c>
      <c r="E6350" s="327">
        <f ca="1" t="shared" si="1057"/>
        <v>60</v>
      </c>
      <c r="F6350" s="327" t="str">
        <f ca="1">VLOOKUP(D6350,档案!A:C,3,FALSE)</f>
        <v>个体户</v>
      </c>
      <c r="G6350" s="338" t="str">
        <f ca="1">VLOOKUP(D6350,档案!A:B,2,FALSE)</f>
        <v>王先梅 邮储银行4262</v>
      </c>
      <c r="H6350" s="328">
        <f ca="1" t="shared" si="1058"/>
        <v>45790</v>
      </c>
      <c r="I6350" s="344" t="str">
        <f ca="1" t="shared" si="1059"/>
        <v>付林全意中材亨达信息费</v>
      </c>
      <c r="J6350" s="344" t="str">
        <f ca="1" t="shared" si="1060"/>
        <v>付日常费用</v>
      </c>
      <c r="K6350" s="345">
        <f ca="1" t="shared" si="1061"/>
        <v>0</v>
      </c>
      <c r="L6350" s="345">
        <f ca="1" t="shared" si="1062"/>
        <v>5000</v>
      </c>
      <c r="M6350" s="345">
        <f ca="1" t="shared" si="1063"/>
        <v>38610.35</v>
      </c>
      <c r="N6350" s="345">
        <f ca="1" t="shared" si="1064"/>
        <v>0</v>
      </c>
    </row>
    <row r="6351" ht="14.25" hidden="1" spans="1:14">
      <c r="A6351" s="334">
        <f>档案!A6350</f>
        <v>0</v>
      </c>
      <c r="B6351" s="334">
        <f ca="1" t="shared" si="1055"/>
        <v>1</v>
      </c>
      <c r="D6351" s="334">
        <f ca="1" t="shared" si="1056"/>
        <v>44</v>
      </c>
      <c r="E6351" s="327">
        <f ca="1" t="shared" si="1057"/>
        <v>61</v>
      </c>
      <c r="F6351" s="327" t="str">
        <f ca="1">VLOOKUP(D6351,档案!A:C,3,FALSE)</f>
        <v>个体户</v>
      </c>
      <c r="G6351" s="338" t="str">
        <f ca="1">VLOOKUP(D6351,档案!A:B,2,FALSE)</f>
        <v>王先梅 邮储银行4262</v>
      </c>
      <c r="H6351" s="328">
        <f ca="1" t="shared" si="1058"/>
        <v>45791</v>
      </c>
      <c r="I6351" s="344" t="str">
        <f ca="1" t="shared" si="1059"/>
        <v>销售部牛国庆用款联峰钢铁（张家港）有限公司江苏永钢信息费--个人</v>
      </c>
      <c r="J6351" s="344" t="str">
        <f ca="1" t="shared" si="1060"/>
        <v>付日常费用</v>
      </c>
      <c r="K6351" s="345">
        <f ca="1" t="shared" si="1061"/>
        <v>0</v>
      </c>
      <c r="L6351" s="345">
        <f ca="1" t="shared" si="1062"/>
        <v>5000</v>
      </c>
      <c r="M6351" s="345">
        <f ca="1" t="shared" si="1063"/>
        <v>33610.35</v>
      </c>
      <c r="N6351" s="345">
        <f ca="1" t="shared" si="1064"/>
        <v>0</v>
      </c>
    </row>
    <row r="6352" ht="14.25" hidden="1" spans="1:14">
      <c r="A6352" s="334">
        <f>档案!A6351</f>
        <v>0</v>
      </c>
      <c r="B6352" s="334">
        <f ca="1" t="shared" si="1055"/>
        <v>1</v>
      </c>
      <c r="D6352" s="334">
        <f ca="1" t="shared" si="1056"/>
        <v>44</v>
      </c>
      <c r="E6352" s="327">
        <f ca="1" t="shared" si="1057"/>
        <v>62</v>
      </c>
      <c r="F6352" s="327" t="str">
        <f ca="1">VLOOKUP(D6352,档案!A:C,3,FALSE)</f>
        <v>个体户</v>
      </c>
      <c r="G6352" s="338" t="str">
        <f ca="1">VLOOKUP(D6352,档案!A:B,2,FALSE)</f>
        <v>王先梅 邮储银行4262</v>
      </c>
      <c r="H6352" s="328">
        <f ca="1" t="shared" si="1058"/>
        <v>45793</v>
      </c>
      <c r="I6352" s="344" t="str">
        <f ca="1" t="shared" si="1059"/>
        <v>生产部李晶用款青海发投周金国挂唐电两个月社保费用--个人</v>
      </c>
      <c r="J6352" s="344" t="str">
        <f ca="1" t="shared" si="1060"/>
        <v>项目成本</v>
      </c>
      <c r="K6352" s="345">
        <f ca="1" t="shared" si="1061"/>
        <v>0</v>
      </c>
      <c r="L6352" s="345">
        <f ca="1" t="shared" si="1062"/>
        <v>3654.38</v>
      </c>
      <c r="M6352" s="345">
        <f ca="1" t="shared" si="1063"/>
        <v>29955.97</v>
      </c>
      <c r="N6352" s="345">
        <f ca="1" t="shared" si="1064"/>
        <v>0</v>
      </c>
    </row>
    <row r="6353" ht="14.25" hidden="1" spans="1:14">
      <c r="A6353" s="334">
        <f>档案!A6352</f>
        <v>0</v>
      </c>
      <c r="B6353" s="334">
        <f ca="1" t="shared" si="1055"/>
        <v>1</v>
      </c>
      <c r="D6353" s="334">
        <f ca="1" t="shared" si="1056"/>
        <v>44</v>
      </c>
      <c r="E6353" s="327">
        <f ca="1" t="shared" si="1057"/>
        <v>63</v>
      </c>
      <c r="F6353" s="327" t="str">
        <f ca="1">VLOOKUP(D6353,档案!A:C,3,FALSE)</f>
        <v>个体户</v>
      </c>
      <c r="G6353" s="338" t="str">
        <f ca="1">VLOOKUP(D6353,档案!A:B,2,FALSE)</f>
        <v>王先梅 邮储银行4262</v>
      </c>
      <c r="H6353" s="328">
        <f ca="1" t="shared" si="1058"/>
        <v>45793</v>
      </c>
      <c r="I6353" s="344" t="str">
        <f ca="1" t="shared" si="1059"/>
        <v>收到江苏唐电电力安装有限公司退投标保证金</v>
      </c>
      <c r="J6353" s="344" t="str">
        <f ca="1" t="shared" si="1060"/>
        <v>投标保证金回款</v>
      </c>
      <c r="K6353" s="345">
        <f ca="1" t="shared" si="1061"/>
        <v>15000</v>
      </c>
      <c r="L6353" s="345">
        <f ca="1" t="shared" si="1062"/>
        <v>0</v>
      </c>
      <c r="M6353" s="345">
        <f ca="1" t="shared" si="1063"/>
        <v>44955.97</v>
      </c>
      <c r="N6353" s="345">
        <f ca="1" t="shared" si="1064"/>
        <v>0</v>
      </c>
    </row>
    <row r="6354" ht="14.25" hidden="1" spans="1:14">
      <c r="A6354" s="334">
        <f>档案!A6353</f>
        <v>0</v>
      </c>
      <c r="B6354" s="334">
        <f ca="1" t="shared" si="1055"/>
        <v>1</v>
      </c>
      <c r="D6354" s="334">
        <f ca="1" t="shared" si="1056"/>
        <v>44</v>
      </c>
      <c r="E6354" s="327">
        <f ca="1" t="shared" si="1057"/>
        <v>64</v>
      </c>
      <c r="F6354" s="327" t="str">
        <f ca="1">VLOOKUP(D6354,档案!A:C,3,FALSE)</f>
        <v>个体户</v>
      </c>
      <c r="G6354" s="338" t="str">
        <f ca="1">VLOOKUP(D6354,档案!A:B,2,FALSE)</f>
        <v>王先梅 邮储银行4262</v>
      </c>
      <c r="H6354" s="328">
        <f ca="1" t="shared" si="1058"/>
        <v>45794</v>
      </c>
      <c r="I6354" s="344" t="str">
        <f ca="1" t="shared" si="1059"/>
        <v>销售部林维用款日照钢铁信息费付林柱生--个人</v>
      </c>
      <c r="J6354" s="344" t="str">
        <f ca="1" t="shared" si="1060"/>
        <v>付日常费用</v>
      </c>
      <c r="K6354" s="345">
        <f ca="1" t="shared" si="1061"/>
        <v>0</v>
      </c>
      <c r="L6354" s="345">
        <f ca="1" t="shared" si="1062"/>
        <v>1000</v>
      </c>
      <c r="M6354" s="345">
        <f ca="1" t="shared" si="1063"/>
        <v>43955.97</v>
      </c>
      <c r="N6354" s="345">
        <f ca="1" t="shared" si="1064"/>
        <v>0</v>
      </c>
    </row>
    <row r="6355" ht="14.25" hidden="1" spans="1:14">
      <c r="A6355" s="334">
        <f>档案!A6354</f>
        <v>0</v>
      </c>
      <c r="B6355" s="334">
        <f ca="1" t="shared" si="1055"/>
        <v>1</v>
      </c>
      <c r="D6355" s="334">
        <f ca="1" t="shared" si="1056"/>
        <v>44</v>
      </c>
      <c r="E6355" s="327">
        <f ca="1" t="shared" si="1057"/>
        <v>65</v>
      </c>
      <c r="F6355" s="327" t="str">
        <f ca="1">VLOOKUP(D6355,档案!A:C,3,FALSE)</f>
        <v>个体户</v>
      </c>
      <c r="G6355" s="338" t="str">
        <f ca="1">VLOOKUP(D6355,档案!A:B,2,FALSE)</f>
        <v>王先梅 邮储银行4262</v>
      </c>
      <c r="H6355" s="328">
        <f ca="1" t="shared" si="1058"/>
        <v>45796</v>
      </c>
      <c r="I6355" s="344" t="str">
        <f ca="1" t="shared" si="1059"/>
        <v>收到湖北岚丹农民工专户转款</v>
      </c>
      <c r="J6355" s="344" t="str">
        <f ca="1" t="shared" si="1060"/>
        <v>他行转入或存现</v>
      </c>
      <c r="K6355" s="345">
        <f ca="1" t="shared" si="1061"/>
        <v>13000</v>
      </c>
      <c r="L6355" s="345">
        <f ca="1" t="shared" si="1062"/>
        <v>0</v>
      </c>
      <c r="M6355" s="345">
        <f ca="1" t="shared" si="1063"/>
        <v>56955.97</v>
      </c>
      <c r="N6355" s="345">
        <f ca="1" t="shared" si="1064"/>
        <v>0</v>
      </c>
    </row>
    <row r="6356" ht="14.25" hidden="1" spans="1:14">
      <c r="A6356" s="334">
        <f>档案!A6355</f>
        <v>0</v>
      </c>
      <c r="B6356" s="334">
        <f ca="1" t="shared" si="1055"/>
        <v>1</v>
      </c>
      <c r="D6356" s="334">
        <f ca="1" t="shared" si="1056"/>
        <v>44</v>
      </c>
      <c r="E6356" s="327">
        <f ca="1" t="shared" si="1057"/>
        <v>66</v>
      </c>
      <c r="F6356" s="327" t="str">
        <f ca="1">VLOOKUP(D6356,档案!A:C,3,FALSE)</f>
        <v>个体户</v>
      </c>
      <c r="G6356" s="338" t="str">
        <f ca="1">VLOOKUP(D6356,档案!A:B,2,FALSE)</f>
        <v>王先梅 邮储银行4262</v>
      </c>
      <c r="H6356" s="328">
        <f ca="1" t="shared" si="1058"/>
        <v>45796</v>
      </c>
      <c r="I6356" s="344" t="str">
        <f ca="1" t="shared" si="1059"/>
        <v>收到湖北岚丹农民工专户转款</v>
      </c>
      <c r="J6356" s="344" t="str">
        <f ca="1" t="shared" si="1060"/>
        <v>他行转入或存现</v>
      </c>
      <c r="K6356" s="345">
        <f ca="1" t="shared" si="1061"/>
        <v>14000</v>
      </c>
      <c r="L6356" s="345">
        <f ca="1" t="shared" si="1062"/>
        <v>0</v>
      </c>
      <c r="M6356" s="345">
        <f ca="1" t="shared" si="1063"/>
        <v>70955.97</v>
      </c>
      <c r="N6356" s="345">
        <f ca="1" t="shared" si="1064"/>
        <v>0</v>
      </c>
    </row>
    <row r="6357" ht="14.25" hidden="1" spans="1:14">
      <c r="A6357" s="334">
        <f>档案!A6356</f>
        <v>0</v>
      </c>
      <c r="B6357" s="334">
        <f ca="1" t="shared" si="1055"/>
        <v>1</v>
      </c>
      <c r="D6357" s="334">
        <f ca="1" t="shared" si="1056"/>
        <v>44</v>
      </c>
      <c r="E6357" s="327">
        <f ca="1" t="shared" si="1057"/>
        <v>67</v>
      </c>
      <c r="F6357" s="327" t="str">
        <f ca="1">VLOOKUP(D6357,档案!A:C,3,FALSE)</f>
        <v>个体户</v>
      </c>
      <c r="G6357" s="338" t="str">
        <f ca="1">VLOOKUP(D6357,档案!A:B,2,FALSE)</f>
        <v>王先梅 邮储银行4262</v>
      </c>
      <c r="H6357" s="328">
        <f ca="1" t="shared" si="1058"/>
        <v>45796</v>
      </c>
      <c r="I6357" s="344" t="str">
        <f ca="1" t="shared" si="1059"/>
        <v>收到湖北岚丹农民工专户转款</v>
      </c>
      <c r="J6357" s="344" t="str">
        <f ca="1" t="shared" si="1060"/>
        <v>他行转入或存现</v>
      </c>
      <c r="K6357" s="345">
        <f ca="1" t="shared" si="1061"/>
        <v>15000</v>
      </c>
      <c r="L6357" s="345">
        <f ca="1" t="shared" si="1062"/>
        <v>0</v>
      </c>
      <c r="M6357" s="345">
        <f ca="1" t="shared" si="1063"/>
        <v>85955.97</v>
      </c>
      <c r="N6357" s="345">
        <f ca="1" t="shared" si="1064"/>
        <v>0</v>
      </c>
    </row>
    <row r="6358" ht="14.25" hidden="1" spans="1:14">
      <c r="A6358" s="334">
        <f>档案!A6357</f>
        <v>0</v>
      </c>
      <c r="B6358" s="334">
        <f ca="1" t="shared" si="1055"/>
        <v>1</v>
      </c>
      <c r="D6358" s="334">
        <f ca="1" t="shared" si="1056"/>
        <v>44</v>
      </c>
      <c r="E6358" s="327">
        <f ca="1" t="shared" si="1057"/>
        <v>68</v>
      </c>
      <c r="F6358" s="327" t="str">
        <f ca="1">VLOOKUP(D6358,档案!A:C,3,FALSE)</f>
        <v>个体户</v>
      </c>
      <c r="G6358" s="338" t="str">
        <f ca="1">VLOOKUP(D6358,档案!A:B,2,FALSE)</f>
        <v>王先梅 邮储银行4262</v>
      </c>
      <c r="H6358" s="328">
        <f ca="1" t="shared" si="1058"/>
        <v>45796</v>
      </c>
      <c r="I6358" s="344" t="str">
        <f ca="1" t="shared" si="1059"/>
        <v>商务部冯肖用款青海发投碱业有限公司5台锅炉喷水减温器更换项目(二次)标书费付江苏唐电电力安装有限公司</v>
      </c>
      <c r="J6358" s="344" t="str">
        <f ca="1" t="shared" si="1060"/>
        <v>付日常费用</v>
      </c>
      <c r="K6358" s="345">
        <f ca="1" t="shared" si="1061"/>
        <v>0</v>
      </c>
      <c r="L6358" s="345">
        <f ca="1" t="shared" si="1062"/>
        <v>500</v>
      </c>
      <c r="M6358" s="345">
        <f ca="1" t="shared" si="1063"/>
        <v>85455.97</v>
      </c>
      <c r="N6358" s="345">
        <f ca="1" t="shared" si="1064"/>
        <v>0</v>
      </c>
    </row>
    <row r="6359" ht="14.25" hidden="1" spans="1:14">
      <c r="A6359" s="334">
        <f>档案!A6358</f>
        <v>0</v>
      </c>
      <c r="B6359" s="334">
        <f ca="1" t="shared" si="1055"/>
        <v>1</v>
      </c>
      <c r="D6359" s="334">
        <f ca="1" t="shared" si="1056"/>
        <v>44</v>
      </c>
      <c r="E6359" s="327">
        <f ca="1" t="shared" si="1057"/>
        <v>69</v>
      </c>
      <c r="F6359" s="327" t="str">
        <f ca="1">VLOOKUP(D6359,档案!A:C,3,FALSE)</f>
        <v>个体户</v>
      </c>
      <c r="G6359" s="338" t="str">
        <f ca="1">VLOOKUP(D6359,档案!A:B,2,FALSE)</f>
        <v>王先梅 邮储银行4262</v>
      </c>
      <c r="H6359" s="328">
        <f ca="1" t="shared" si="1058"/>
        <v>45796</v>
      </c>
      <c r="I6359" s="344" t="str">
        <f ca="1" t="shared" si="1059"/>
        <v>销售部刘江波伊犁钢铁信息费</v>
      </c>
      <c r="J6359" s="344" t="str">
        <f ca="1" t="shared" si="1060"/>
        <v>付日常费用</v>
      </c>
      <c r="K6359" s="345">
        <f ca="1" t="shared" si="1061"/>
        <v>0</v>
      </c>
      <c r="L6359" s="345">
        <f ca="1" t="shared" si="1062"/>
        <v>2000</v>
      </c>
      <c r="M6359" s="345">
        <f ca="1" t="shared" si="1063"/>
        <v>83455.97</v>
      </c>
      <c r="N6359" s="345">
        <f ca="1" t="shared" si="1064"/>
        <v>0</v>
      </c>
    </row>
    <row r="6360" ht="14.25" hidden="1" spans="1:14">
      <c r="A6360" s="334">
        <f>档案!A6359</f>
        <v>0</v>
      </c>
      <c r="B6360" s="334">
        <f ca="1" t="shared" si="1055"/>
        <v>1</v>
      </c>
      <c r="D6360" s="334">
        <f ca="1" t="shared" si="1056"/>
        <v>44</v>
      </c>
      <c r="E6360" s="327">
        <f ca="1" t="shared" si="1057"/>
        <v>70</v>
      </c>
      <c r="F6360" s="327" t="str">
        <f ca="1">VLOOKUP(D6360,档案!A:C,3,FALSE)</f>
        <v>个体户</v>
      </c>
      <c r="G6360" s="338" t="str">
        <f ca="1">VLOOKUP(D6360,档案!A:B,2,FALSE)</f>
        <v>王先梅 邮储银行4262</v>
      </c>
      <c r="H6360" s="328">
        <f ca="1" t="shared" si="1058"/>
        <v>45797</v>
      </c>
      <c r="I6360" s="344" t="str">
        <f ca="1" t="shared" si="1059"/>
        <v>商务部冯肖用款青海发投碱业有限公司5台锅炉喷水减温器更换项目(二次)投标保证金付江苏唐电电力安装有限公司</v>
      </c>
      <c r="J6360" s="344" t="str">
        <f ca="1" t="shared" si="1060"/>
        <v>付投标保证金</v>
      </c>
      <c r="K6360" s="345">
        <f ca="1" t="shared" si="1061"/>
        <v>0</v>
      </c>
      <c r="L6360" s="345">
        <f ca="1" t="shared" si="1062"/>
        <v>10000</v>
      </c>
      <c r="M6360" s="345">
        <f ca="1" t="shared" si="1063"/>
        <v>73455.97</v>
      </c>
      <c r="N6360" s="345">
        <f ca="1" t="shared" si="1064"/>
        <v>0</v>
      </c>
    </row>
    <row r="6361" ht="14.25" hidden="1" spans="1:14">
      <c r="A6361" s="334">
        <f>档案!A6360</f>
        <v>0</v>
      </c>
      <c r="B6361" s="334">
        <f ca="1" t="shared" si="1055"/>
        <v>1</v>
      </c>
      <c r="D6361" s="334">
        <f ca="1" t="shared" si="1056"/>
        <v>44</v>
      </c>
      <c r="E6361" s="327">
        <f ca="1" t="shared" si="1057"/>
        <v>71</v>
      </c>
      <c r="F6361" s="327" t="str">
        <f ca="1">VLOOKUP(D6361,档案!A:C,3,FALSE)</f>
        <v>个体户</v>
      </c>
      <c r="G6361" s="338" t="str">
        <f ca="1">VLOOKUP(D6361,档案!A:B,2,FALSE)</f>
        <v>王先梅 邮储银行4262</v>
      </c>
      <c r="H6361" s="328">
        <f ca="1" t="shared" si="1058"/>
        <v>45797</v>
      </c>
      <c r="I6361" s="344" t="str">
        <f ca="1" t="shared" si="1059"/>
        <v>销售部牛国庆用款四川峨胜信息费--个人</v>
      </c>
      <c r="J6361" s="344" t="str">
        <f ca="1" t="shared" si="1060"/>
        <v>付日常费用</v>
      </c>
      <c r="K6361" s="345">
        <f ca="1" t="shared" si="1061"/>
        <v>0</v>
      </c>
      <c r="L6361" s="345">
        <f ca="1" t="shared" si="1062"/>
        <v>10000</v>
      </c>
      <c r="M6361" s="345">
        <f ca="1" t="shared" si="1063"/>
        <v>63455.97</v>
      </c>
      <c r="N6361" s="345">
        <f ca="1" t="shared" si="1064"/>
        <v>0</v>
      </c>
    </row>
    <row r="6362" ht="14.25" hidden="1" spans="1:14">
      <c r="A6362" s="334">
        <f>档案!A6361</f>
        <v>0</v>
      </c>
      <c r="B6362" s="334">
        <f ca="1" t="shared" si="1055"/>
        <v>1</v>
      </c>
      <c r="D6362" s="334">
        <f ca="1" t="shared" si="1056"/>
        <v>44</v>
      </c>
      <c r="E6362" s="327">
        <f ca="1" t="shared" si="1057"/>
        <v>72</v>
      </c>
      <c r="F6362" s="327" t="str">
        <f ca="1">VLOOKUP(D6362,档案!A:C,3,FALSE)</f>
        <v>个体户</v>
      </c>
      <c r="G6362" s="338" t="str">
        <f ca="1">VLOOKUP(D6362,档案!A:B,2,FALSE)</f>
        <v>王先梅 邮储银行4262</v>
      </c>
      <c r="H6362" s="328">
        <f ca="1" t="shared" si="1058"/>
        <v>45797</v>
      </c>
      <c r="I6362" s="344" t="str">
        <f ca="1" t="shared" si="1059"/>
        <v>收到林家祥邮政个体户转款</v>
      </c>
      <c r="J6362" s="344" t="str">
        <f ca="1" t="shared" si="1060"/>
        <v>他行转入或存现</v>
      </c>
      <c r="K6362" s="345">
        <f ca="1" t="shared" si="1061"/>
        <v>49000</v>
      </c>
      <c r="L6362" s="345">
        <f ca="1" t="shared" si="1062"/>
        <v>0</v>
      </c>
      <c r="M6362" s="345">
        <f ca="1" t="shared" si="1063"/>
        <v>112455.97</v>
      </c>
      <c r="N6362" s="345">
        <f ca="1" t="shared" si="1064"/>
        <v>0</v>
      </c>
    </row>
    <row r="6363" ht="14.25" hidden="1" spans="1:14">
      <c r="A6363" s="334">
        <f>档案!A6362</f>
        <v>0</v>
      </c>
      <c r="B6363" s="334">
        <f ca="1" t="shared" si="1055"/>
        <v>1</v>
      </c>
      <c r="D6363" s="334">
        <f ca="1" t="shared" si="1056"/>
        <v>44</v>
      </c>
      <c r="E6363" s="327">
        <f ca="1" t="shared" si="1057"/>
        <v>73</v>
      </c>
      <c r="F6363" s="327" t="str">
        <f ca="1">VLOOKUP(D6363,档案!A:C,3,FALSE)</f>
        <v>个体户</v>
      </c>
      <c r="G6363" s="338" t="str">
        <f ca="1">VLOOKUP(D6363,档案!A:B,2,FALSE)</f>
        <v>王先梅 邮储银行4262</v>
      </c>
      <c r="H6363" s="328">
        <f ca="1" t="shared" si="1058"/>
        <v>45798</v>
      </c>
      <c r="I6363" s="344" t="str">
        <f ca="1" t="shared" si="1059"/>
        <v>转武汉开明农商行</v>
      </c>
      <c r="J6363" s="344" t="str">
        <f ca="1" t="shared" si="1060"/>
        <v>转出他行或提现</v>
      </c>
      <c r="K6363" s="345">
        <f ca="1" t="shared" si="1061"/>
        <v>0</v>
      </c>
      <c r="L6363" s="345">
        <f ca="1" t="shared" si="1062"/>
        <v>50000</v>
      </c>
      <c r="M6363" s="345">
        <f ca="1" t="shared" si="1063"/>
        <v>62455.97</v>
      </c>
      <c r="N6363" s="345">
        <f ca="1" t="shared" si="1064"/>
        <v>0</v>
      </c>
    </row>
    <row r="6364" ht="14.25" hidden="1" spans="1:14">
      <c r="A6364" s="334">
        <f>档案!A6363</f>
        <v>0</v>
      </c>
      <c r="B6364" s="334">
        <f ca="1" t="shared" si="1055"/>
        <v>1</v>
      </c>
      <c r="D6364" s="334">
        <f ca="1" t="shared" si="1056"/>
        <v>44</v>
      </c>
      <c r="E6364" s="327">
        <f ca="1" t="shared" si="1057"/>
        <v>74</v>
      </c>
      <c r="F6364" s="327" t="str">
        <f ca="1">VLOOKUP(D6364,档案!A:C,3,FALSE)</f>
        <v>个体户</v>
      </c>
      <c r="G6364" s="338" t="str">
        <f ca="1">VLOOKUP(D6364,档案!A:B,2,FALSE)</f>
        <v>王先梅 邮储银行4262</v>
      </c>
      <c r="H6364" s="328">
        <f ca="1" t="shared" si="1058"/>
        <v>45799</v>
      </c>
      <c r="I6364" s="344" t="str">
        <f ca="1" t="shared" si="1059"/>
        <v>转武汉开明农商行</v>
      </c>
      <c r="J6364" s="344" t="str">
        <f ca="1" t="shared" si="1060"/>
        <v>转出他行或提现</v>
      </c>
      <c r="K6364" s="345">
        <f ca="1" t="shared" si="1061"/>
        <v>0</v>
      </c>
      <c r="L6364" s="345">
        <f ca="1" t="shared" si="1062"/>
        <v>40000</v>
      </c>
      <c r="M6364" s="345">
        <f ca="1" t="shared" si="1063"/>
        <v>22455.97</v>
      </c>
      <c r="N6364" s="345">
        <f ca="1" t="shared" si="1064"/>
        <v>0</v>
      </c>
    </row>
    <row r="6365" ht="14.25" hidden="1" spans="1:14">
      <c r="A6365" s="334">
        <f>档案!A6364</f>
        <v>0</v>
      </c>
      <c r="B6365" s="334">
        <f ca="1" t="shared" si="1055"/>
        <v>1</v>
      </c>
      <c r="D6365" s="334">
        <f ca="1" t="shared" si="1056"/>
        <v>44</v>
      </c>
      <c r="E6365" s="327">
        <f ca="1" t="shared" si="1057"/>
        <v>75</v>
      </c>
      <c r="F6365" s="327" t="str">
        <f ca="1">VLOOKUP(D6365,档案!A:C,3,FALSE)</f>
        <v>个体户</v>
      </c>
      <c r="G6365" s="338" t="str">
        <f ca="1">VLOOKUP(D6365,档案!A:B,2,FALSE)</f>
        <v>王先梅 邮储银行4262</v>
      </c>
      <c r="H6365" s="328">
        <f ca="1" t="shared" si="1058"/>
        <v>45804</v>
      </c>
      <c r="I6365" s="344" t="str">
        <f ca="1" t="shared" si="1059"/>
        <v>生产部唐欣欣用款日照钢铁信息费付林柱生--个人</v>
      </c>
      <c r="J6365" s="344" t="str">
        <f ca="1" t="shared" si="1060"/>
        <v>付日常费用</v>
      </c>
      <c r="K6365" s="345">
        <f ca="1" t="shared" si="1061"/>
        <v>0</v>
      </c>
      <c r="L6365" s="345">
        <f ca="1" t="shared" si="1062"/>
        <v>2000</v>
      </c>
      <c r="M6365" s="345">
        <f ca="1" t="shared" si="1063"/>
        <v>20455.97</v>
      </c>
      <c r="N6365" s="345">
        <f ca="1" t="shared" si="1064"/>
        <v>0</v>
      </c>
    </row>
    <row r="6366" ht="14.25" hidden="1" spans="1:14">
      <c r="A6366" s="334">
        <f>档案!A6365</f>
        <v>0</v>
      </c>
      <c r="B6366" s="334">
        <f ca="1" t="shared" si="1055"/>
        <v>1</v>
      </c>
      <c r="D6366" s="334">
        <f ca="1" t="shared" si="1056"/>
        <v>44</v>
      </c>
      <c r="E6366" s="327">
        <f ca="1" t="shared" si="1057"/>
        <v>76</v>
      </c>
      <c r="F6366" s="327" t="str">
        <f ca="1">VLOOKUP(D6366,档案!A:C,3,FALSE)</f>
        <v>个体户</v>
      </c>
      <c r="G6366" s="338" t="str">
        <f ca="1">VLOOKUP(D6366,档案!A:B,2,FALSE)</f>
        <v>王先梅 邮储银行4262</v>
      </c>
      <c r="H6366" s="328">
        <f ca="1" t="shared" si="1058"/>
        <v>45804</v>
      </c>
      <c r="I6366" s="344" t="str">
        <f ca="1" t="shared" si="1059"/>
        <v>生产部山玉英用款青海发投信息费--个人</v>
      </c>
      <c r="J6366" s="344" t="str">
        <f ca="1" t="shared" si="1060"/>
        <v>付日常费用</v>
      </c>
      <c r="K6366" s="345">
        <f ca="1" t="shared" si="1061"/>
        <v>0</v>
      </c>
      <c r="L6366" s="345">
        <f ca="1" t="shared" si="1062"/>
        <v>1000</v>
      </c>
      <c r="M6366" s="345">
        <f ca="1" t="shared" si="1063"/>
        <v>19455.97</v>
      </c>
      <c r="N6366" s="345">
        <f ca="1" t="shared" si="1064"/>
        <v>0</v>
      </c>
    </row>
    <row r="6367" ht="14.25" hidden="1" spans="1:14">
      <c r="A6367" s="334">
        <f>档案!A6366</f>
        <v>0</v>
      </c>
      <c r="B6367" s="334">
        <f ca="1" t="shared" si="1055"/>
        <v>1</v>
      </c>
      <c r="D6367" s="334">
        <f ca="1" t="shared" si="1056"/>
        <v>44</v>
      </c>
      <c r="E6367" s="327">
        <f ca="1" t="shared" si="1057"/>
        <v>77</v>
      </c>
      <c r="F6367" s="327" t="str">
        <f ca="1">VLOOKUP(D6367,档案!A:C,3,FALSE)</f>
        <v>个体户</v>
      </c>
      <c r="G6367" s="338" t="str">
        <f ca="1">VLOOKUP(D6367,档案!A:B,2,FALSE)</f>
        <v>王先梅 邮储银行4262</v>
      </c>
      <c r="H6367" s="328">
        <f ca="1" t="shared" si="1058"/>
        <v>45804</v>
      </c>
      <c r="I6367" s="344" t="str">
        <f ca="1" t="shared" si="1059"/>
        <v>生产部闵洋用款内蒙古宜化化工信息费--个人</v>
      </c>
      <c r="J6367" s="344" t="str">
        <f ca="1" t="shared" si="1060"/>
        <v>付日常费用</v>
      </c>
      <c r="K6367" s="345">
        <f ca="1" t="shared" si="1061"/>
        <v>0</v>
      </c>
      <c r="L6367" s="345">
        <f ca="1" t="shared" si="1062"/>
        <v>1000</v>
      </c>
      <c r="M6367" s="345">
        <f ca="1" t="shared" si="1063"/>
        <v>18455.97</v>
      </c>
      <c r="N6367" s="345">
        <f ca="1" t="shared" si="1064"/>
        <v>0</v>
      </c>
    </row>
    <row r="6368" ht="14.25" hidden="1" spans="1:14">
      <c r="A6368" s="334">
        <f>档案!A6367</f>
        <v>0</v>
      </c>
      <c r="B6368" s="334">
        <f ca="1" t="shared" si="1055"/>
        <v>1</v>
      </c>
      <c r="D6368" s="334">
        <f ca="1" t="shared" si="1056"/>
        <v>44</v>
      </c>
      <c r="E6368" s="327">
        <f ca="1" t="shared" si="1057"/>
        <v>78</v>
      </c>
      <c r="F6368" s="327" t="str">
        <f ca="1">VLOOKUP(D6368,档案!A:C,3,FALSE)</f>
        <v>个体户</v>
      </c>
      <c r="G6368" s="338" t="str">
        <f ca="1">VLOOKUP(D6368,档案!A:B,2,FALSE)</f>
        <v>王先梅 邮储银行4262</v>
      </c>
      <c r="H6368" s="328">
        <f ca="1" t="shared" si="1058"/>
        <v>45806</v>
      </c>
      <c r="I6368" s="344" t="str">
        <f ca="1" t="shared" si="1059"/>
        <v>收到湖北岚丹农民工专户转款</v>
      </c>
      <c r="J6368" s="344" t="str">
        <f ca="1" t="shared" si="1060"/>
        <v>他行转入或存现</v>
      </c>
      <c r="K6368" s="345">
        <f ca="1" t="shared" si="1061"/>
        <v>19800</v>
      </c>
      <c r="L6368" s="345">
        <f ca="1" t="shared" si="1062"/>
        <v>0</v>
      </c>
      <c r="M6368" s="345">
        <f ca="1" t="shared" si="1063"/>
        <v>38255.97</v>
      </c>
      <c r="N6368" s="345">
        <f ca="1" t="shared" si="1064"/>
        <v>0</v>
      </c>
    </row>
    <row r="6369" ht="14.25" hidden="1" spans="1:14">
      <c r="A6369" s="334">
        <f>档案!A6368</f>
        <v>0</v>
      </c>
      <c r="B6369" s="334">
        <f ca="1" t="shared" ref="B6369:B6432" si="1065">COUNTA(INDIRECT("'"&amp;A6369&amp;"'!a:a"))</f>
        <v>1</v>
      </c>
      <c r="D6369" s="334">
        <f ca="1" t="shared" ref="D6369:D6432" si="1066">IF(E6368&gt;=VLOOKUP(D6368,A:B,2,FALSE),D6368+1,D6368)</f>
        <v>44</v>
      </c>
      <c r="E6369" s="327">
        <f ca="1" t="shared" ref="E6369:E6432" si="1067">IF(E6368&gt;=VLOOKUP(D6368,A:B,2,FALSE),3,E6368+1)</f>
        <v>79</v>
      </c>
      <c r="F6369" s="327" t="str">
        <f ca="1">VLOOKUP(D6369,档案!A:C,3,FALSE)</f>
        <v>个体户</v>
      </c>
      <c r="G6369" s="338" t="str">
        <f ca="1">VLOOKUP(D6369,档案!A:B,2,FALSE)</f>
        <v>王先梅 邮储银行4262</v>
      </c>
      <c r="H6369" s="328">
        <f ca="1" t="shared" ref="H6369:H6432" si="1068">INDEX(INDIRECT("'"&amp;$D6369&amp;"'!A:g"),$E6369,COLUMN()-7)</f>
        <v>45811</v>
      </c>
      <c r="I6369" s="344" t="str">
        <f ca="1" t="shared" ref="I6369:I6432" si="1069">INDEX(INDIRECT("'"&amp;$D6369&amp;"'!A:g"),$E6369,COLUMN()-7)</f>
        <v>销售部范雅君用款青海发投碱业有限公司5台锅炉喷水减温器更换项目(二次)安全保证金付江苏唐电电力安装有限公司--公司</v>
      </c>
      <c r="J6369" s="344" t="str">
        <f ca="1" t="shared" ref="J6369:J6432" si="1070">INDEX(INDIRECT("'"&amp;$D6369&amp;"'!A:g"),$E6369,COLUMN()-7)</f>
        <v>项目成本</v>
      </c>
      <c r="K6369" s="345">
        <f ca="1" t="shared" ref="K6369:K6432" si="1071">INDEX(INDIRECT("'"&amp;$D6369&amp;"'!A:g"),$E6369,COLUMN()-7)</f>
        <v>0</v>
      </c>
      <c r="L6369" s="345">
        <f ca="1" t="shared" ref="L6369:L6432" si="1072">INDEX(INDIRECT("'"&amp;$D6369&amp;"'!A:g"),$E6369,COLUMN()-7)</f>
        <v>17500</v>
      </c>
      <c r="M6369" s="345">
        <f ca="1" t="shared" ref="M6369:M6432" si="1073">INDEX(INDIRECT("'"&amp;$D6369&amp;"'!A:g"),$E6369,COLUMN()-7)</f>
        <v>20755.97</v>
      </c>
      <c r="N6369" s="345">
        <f ca="1" t="shared" ref="N6369:N6432" si="1074">INDEX(INDIRECT("'"&amp;$D6369&amp;"'!A:g"),$E6369,COLUMN()-7)</f>
        <v>0</v>
      </c>
    </row>
    <row r="6370" ht="14.25" hidden="1" spans="1:14">
      <c r="A6370" s="334">
        <f>档案!A6369</f>
        <v>0</v>
      </c>
      <c r="B6370" s="334">
        <f ca="1" t="shared" si="1065"/>
        <v>1</v>
      </c>
      <c r="D6370" s="334">
        <f ca="1" t="shared" si="1066"/>
        <v>44</v>
      </c>
      <c r="E6370" s="327">
        <f ca="1" t="shared" si="1067"/>
        <v>80</v>
      </c>
      <c r="F6370" s="327" t="str">
        <f ca="1">VLOOKUP(D6370,档案!A:C,3,FALSE)</f>
        <v>个体户</v>
      </c>
      <c r="G6370" s="338" t="str">
        <f ca="1">VLOOKUP(D6370,档案!A:B,2,FALSE)</f>
        <v>王先梅 邮储银行4262</v>
      </c>
      <c r="H6370" s="328">
        <f ca="1" t="shared" si="1068"/>
        <v>45811</v>
      </c>
      <c r="I6370" s="344" t="str">
        <f ca="1" t="shared" si="1069"/>
        <v>销售部范雅君用款青海发投碱业有限公司5台锅炉喷水减温器更换项目(二次)农民工工资保证金付江苏唐电电力安装有限公司--公司</v>
      </c>
      <c r="J6370" s="344" t="str">
        <f ca="1" t="shared" si="1070"/>
        <v>项目成本</v>
      </c>
      <c r="K6370" s="345">
        <f ca="1" t="shared" si="1071"/>
        <v>0</v>
      </c>
      <c r="L6370" s="345">
        <f ca="1" t="shared" si="1072"/>
        <v>17500</v>
      </c>
      <c r="M6370" s="345">
        <f ca="1" t="shared" si="1073"/>
        <v>3255.97</v>
      </c>
      <c r="N6370" s="345">
        <f ca="1" t="shared" si="1074"/>
        <v>0</v>
      </c>
    </row>
    <row r="6371" ht="14.25" hidden="1" spans="1:14">
      <c r="A6371" s="334">
        <f>档案!A6370</f>
        <v>0</v>
      </c>
      <c r="B6371" s="334">
        <f ca="1" t="shared" si="1065"/>
        <v>1</v>
      </c>
      <c r="D6371" s="334">
        <f ca="1" t="shared" si="1066"/>
        <v>44</v>
      </c>
      <c r="E6371" s="327">
        <f ca="1" t="shared" si="1067"/>
        <v>81</v>
      </c>
      <c r="F6371" s="327" t="str">
        <f ca="1">VLOOKUP(D6371,档案!A:C,3,FALSE)</f>
        <v>个体户</v>
      </c>
      <c r="G6371" s="338" t="str">
        <f ca="1">VLOOKUP(D6371,档案!A:B,2,FALSE)</f>
        <v>王先梅 邮储银行4262</v>
      </c>
      <c r="H6371" s="328">
        <f ca="1" t="shared" si="1068"/>
        <v>45813</v>
      </c>
      <c r="I6371" s="344" t="str">
        <f ca="1" t="shared" si="1069"/>
        <v>收到李晶转款日照钢铁煤气项目杨志海团队安全罚款</v>
      </c>
      <c r="J6371" s="344" t="str">
        <f ca="1" t="shared" si="1070"/>
        <v>其他收款</v>
      </c>
      <c r="K6371" s="345">
        <f ca="1" t="shared" si="1071"/>
        <v>300</v>
      </c>
      <c r="L6371" s="345">
        <f ca="1" t="shared" si="1072"/>
        <v>0</v>
      </c>
      <c r="M6371" s="345">
        <f ca="1" t="shared" si="1073"/>
        <v>3555.97</v>
      </c>
      <c r="N6371" s="345">
        <f ca="1" t="shared" si="1074"/>
        <v>0</v>
      </c>
    </row>
    <row r="6372" ht="14.25" hidden="1" spans="1:14">
      <c r="A6372" s="334">
        <f>档案!A6371</f>
        <v>0</v>
      </c>
      <c r="B6372" s="334">
        <f ca="1" t="shared" si="1065"/>
        <v>1</v>
      </c>
      <c r="D6372" s="334">
        <f ca="1" t="shared" si="1066"/>
        <v>44</v>
      </c>
      <c r="E6372" s="327">
        <f ca="1" t="shared" si="1067"/>
        <v>82</v>
      </c>
      <c r="F6372" s="327" t="str">
        <f ca="1">VLOOKUP(D6372,档案!A:C,3,FALSE)</f>
        <v>个体户</v>
      </c>
      <c r="G6372" s="338" t="str">
        <f ca="1">VLOOKUP(D6372,档案!A:B,2,FALSE)</f>
        <v>王先梅 邮储银行4262</v>
      </c>
      <c r="H6372" s="328">
        <f ca="1" t="shared" si="1068"/>
        <v>45813</v>
      </c>
      <c r="I6372" s="344" t="str">
        <f ca="1" t="shared" si="1069"/>
        <v>收到武汉农商行转款</v>
      </c>
      <c r="J6372" s="344" t="str">
        <f ca="1" t="shared" si="1070"/>
        <v>他行转入或存现</v>
      </c>
      <c r="K6372" s="345">
        <f ca="1" t="shared" si="1071"/>
        <v>30000</v>
      </c>
      <c r="L6372" s="345">
        <f ca="1" t="shared" si="1072"/>
        <v>0</v>
      </c>
      <c r="M6372" s="345">
        <f ca="1" t="shared" si="1073"/>
        <v>33555.97</v>
      </c>
      <c r="N6372" s="345">
        <f ca="1" t="shared" si="1074"/>
        <v>0</v>
      </c>
    </row>
    <row r="6373" ht="14.25" hidden="1" spans="1:14">
      <c r="A6373" s="334">
        <f>档案!A6372</f>
        <v>0</v>
      </c>
      <c r="B6373" s="334">
        <f ca="1" t="shared" si="1065"/>
        <v>1</v>
      </c>
      <c r="D6373" s="334">
        <f ca="1" t="shared" si="1066"/>
        <v>44</v>
      </c>
      <c r="E6373" s="327">
        <f ca="1" t="shared" si="1067"/>
        <v>83</v>
      </c>
      <c r="F6373" s="327" t="str">
        <f ca="1">VLOOKUP(D6373,档案!A:C,3,FALSE)</f>
        <v>个体户</v>
      </c>
      <c r="G6373" s="338" t="str">
        <f ca="1">VLOOKUP(D6373,档案!A:B,2,FALSE)</f>
        <v>王先梅 邮储银行4262</v>
      </c>
      <c r="H6373" s="328">
        <f ca="1" t="shared" si="1068"/>
        <v>45813</v>
      </c>
      <c r="I6373" s="344" t="str">
        <f ca="1" t="shared" si="1069"/>
        <v>销售部牛国庆用款东方希望信息费--个人</v>
      </c>
      <c r="J6373" s="344" t="str">
        <f ca="1" t="shared" si="1070"/>
        <v>付日常费用</v>
      </c>
      <c r="K6373" s="345">
        <f ca="1" t="shared" si="1071"/>
        <v>0</v>
      </c>
      <c r="L6373" s="345">
        <f ca="1" t="shared" si="1072"/>
        <v>5000</v>
      </c>
      <c r="M6373" s="345">
        <f ca="1" t="shared" si="1073"/>
        <v>28555.97</v>
      </c>
      <c r="N6373" s="345">
        <f ca="1" t="shared" si="1074"/>
        <v>0</v>
      </c>
    </row>
    <row r="6374" ht="14.25" hidden="1" spans="1:14">
      <c r="A6374" s="334">
        <f>档案!A6373</f>
        <v>0</v>
      </c>
      <c r="B6374" s="334">
        <f ca="1" t="shared" si="1065"/>
        <v>1</v>
      </c>
      <c r="D6374" s="334">
        <f ca="1" t="shared" si="1066"/>
        <v>44</v>
      </c>
      <c r="E6374" s="327">
        <f ca="1" t="shared" si="1067"/>
        <v>84</v>
      </c>
      <c r="F6374" s="327" t="str">
        <f ca="1">VLOOKUP(D6374,档案!A:C,3,FALSE)</f>
        <v>个体户</v>
      </c>
      <c r="G6374" s="338" t="str">
        <f ca="1">VLOOKUP(D6374,档案!A:B,2,FALSE)</f>
        <v>王先梅 邮储银行4262</v>
      </c>
      <c r="H6374" s="328">
        <f ca="1" t="shared" si="1068"/>
        <v>45817</v>
      </c>
      <c r="I6374" s="344" t="str">
        <f ca="1" t="shared" si="1069"/>
        <v>商务部冯肖用款中盐吉兰泰氯碱化工有限公司2025年度停车大修外委检修项目标书费付江苏唐电电力安装有限公司--公司</v>
      </c>
      <c r="J6374" s="344" t="str">
        <f ca="1" t="shared" si="1070"/>
        <v>项目成本</v>
      </c>
      <c r="K6374" s="345">
        <f ca="1" t="shared" si="1071"/>
        <v>0</v>
      </c>
      <c r="L6374" s="345">
        <f ca="1" t="shared" si="1072"/>
        <v>500</v>
      </c>
      <c r="M6374" s="345">
        <f ca="1" t="shared" si="1073"/>
        <v>28055.97</v>
      </c>
      <c r="N6374" s="345">
        <f ca="1" t="shared" si="1074"/>
        <v>0</v>
      </c>
    </row>
    <row r="6375" ht="14.25" hidden="1" spans="1:14">
      <c r="A6375" s="334">
        <f>档案!A6374</f>
        <v>0</v>
      </c>
      <c r="B6375" s="334">
        <f ca="1" t="shared" si="1065"/>
        <v>1</v>
      </c>
      <c r="D6375" s="334">
        <f ca="1" t="shared" si="1066"/>
        <v>44</v>
      </c>
      <c r="E6375" s="327">
        <f ca="1" t="shared" si="1067"/>
        <v>85</v>
      </c>
      <c r="F6375" s="327" t="str">
        <f ca="1">VLOOKUP(D6375,档案!A:C,3,FALSE)</f>
        <v>个体户</v>
      </c>
      <c r="G6375" s="338" t="str">
        <f ca="1">VLOOKUP(D6375,档案!A:B,2,FALSE)</f>
        <v>王先梅 邮储银行4262</v>
      </c>
      <c r="H6375" s="328">
        <f ca="1" t="shared" si="1068"/>
        <v>45819</v>
      </c>
      <c r="I6375" s="344" t="str">
        <f ca="1" t="shared" si="1069"/>
        <v>商务部冯肖用款中盐吉兰泰氯碱化工有限公司2025年度停车大修外委检修项目投标保证金付江苏唐电电力安装有限公司--公司</v>
      </c>
      <c r="J6375" s="344" t="str">
        <f ca="1" t="shared" si="1070"/>
        <v>付投标保证金</v>
      </c>
      <c r="K6375" s="345">
        <f ca="1" t="shared" si="1071"/>
        <v>0</v>
      </c>
      <c r="L6375" s="345">
        <f ca="1" t="shared" si="1072"/>
        <v>16000</v>
      </c>
      <c r="M6375" s="345">
        <f ca="1" t="shared" si="1073"/>
        <v>12055.97</v>
      </c>
      <c r="N6375" s="345">
        <f ca="1" t="shared" si="1074"/>
        <v>0</v>
      </c>
    </row>
    <row r="6376" ht="14.25" hidden="1" spans="1:14">
      <c r="A6376" s="334">
        <f>档案!A6375</f>
        <v>0</v>
      </c>
      <c r="B6376" s="334">
        <f ca="1" t="shared" si="1065"/>
        <v>1</v>
      </c>
      <c r="D6376" s="334">
        <f ca="1" t="shared" si="1066"/>
        <v>44</v>
      </c>
      <c r="E6376" s="327">
        <f ca="1" t="shared" si="1067"/>
        <v>86</v>
      </c>
      <c r="F6376" s="327" t="str">
        <f ca="1">VLOOKUP(D6376,档案!A:C,3,FALSE)</f>
        <v>个体户</v>
      </c>
      <c r="G6376" s="338" t="str">
        <f ca="1">VLOOKUP(D6376,档案!A:B,2,FALSE)</f>
        <v>王先梅 邮储银行4262</v>
      </c>
      <c r="H6376" s="328">
        <f ca="1" t="shared" si="1068"/>
        <v>45821</v>
      </c>
      <c r="I6376" s="344" t="str">
        <f ca="1" t="shared" si="1069"/>
        <v>财务部汪余欢用款青海发投信息费付山玉英--个人</v>
      </c>
      <c r="J6376" s="344" t="str">
        <f ca="1" t="shared" si="1070"/>
        <v>付日常费用</v>
      </c>
      <c r="K6376" s="345">
        <f ca="1" t="shared" si="1071"/>
        <v>0</v>
      </c>
      <c r="L6376" s="345">
        <f ca="1" t="shared" si="1072"/>
        <v>1000</v>
      </c>
      <c r="M6376" s="345">
        <f ca="1" t="shared" si="1073"/>
        <v>11055.97</v>
      </c>
      <c r="N6376" s="345">
        <f ca="1" t="shared" si="1074"/>
        <v>0</v>
      </c>
    </row>
    <row r="6377" ht="14.25" hidden="1" spans="1:14">
      <c r="A6377" s="334">
        <f>档案!A6376</f>
        <v>0</v>
      </c>
      <c r="B6377" s="334">
        <f ca="1" t="shared" si="1065"/>
        <v>1</v>
      </c>
      <c r="D6377" s="334">
        <f ca="1" t="shared" si="1066"/>
        <v>44</v>
      </c>
      <c r="E6377" s="327">
        <f ca="1" t="shared" si="1067"/>
        <v>87</v>
      </c>
      <c r="F6377" s="327" t="str">
        <f ca="1">VLOOKUP(D6377,档案!A:C,3,FALSE)</f>
        <v>个体户</v>
      </c>
      <c r="G6377" s="338" t="str">
        <f ca="1">VLOOKUP(D6377,档案!A:B,2,FALSE)</f>
        <v>王先梅 邮储银行4262</v>
      </c>
      <c r="H6377" s="328">
        <f ca="1" t="shared" si="1068"/>
        <v>45824</v>
      </c>
      <c r="I6377" s="344" t="str">
        <f ca="1" t="shared" si="1069"/>
        <v>转李权智付徐中科司机工资</v>
      </c>
      <c r="J6377" s="344" t="str">
        <f ca="1" t="shared" si="1070"/>
        <v>项目成本</v>
      </c>
      <c r="K6377" s="345">
        <f ca="1" t="shared" si="1071"/>
        <v>0</v>
      </c>
      <c r="L6377" s="345">
        <f ca="1" t="shared" si="1072"/>
        <v>1000</v>
      </c>
      <c r="M6377" s="345">
        <f ca="1" t="shared" si="1073"/>
        <v>10055.97</v>
      </c>
      <c r="N6377" s="345">
        <f ca="1" t="shared" si="1074"/>
        <v>0</v>
      </c>
    </row>
    <row r="6378" ht="14.25" hidden="1" spans="1:14">
      <c r="A6378" s="334">
        <f>档案!A6377</f>
        <v>0</v>
      </c>
      <c r="B6378" s="334">
        <f ca="1" t="shared" si="1065"/>
        <v>1</v>
      </c>
      <c r="D6378" s="334">
        <f ca="1" t="shared" si="1066"/>
        <v>44</v>
      </c>
      <c r="E6378" s="327">
        <f ca="1" t="shared" si="1067"/>
        <v>88</v>
      </c>
      <c r="F6378" s="327" t="str">
        <f ca="1">VLOOKUP(D6378,档案!A:C,3,FALSE)</f>
        <v>个体户</v>
      </c>
      <c r="G6378" s="338" t="str">
        <f ca="1">VLOOKUP(D6378,档案!A:B,2,FALSE)</f>
        <v>王先梅 邮储银行4262</v>
      </c>
      <c r="H6378" s="328">
        <f ca="1" t="shared" si="1068"/>
        <v>45825</v>
      </c>
      <c r="I6378" s="344" t="str">
        <f ca="1" t="shared" si="1069"/>
        <v>收到江苏唐电电力安装有限公司退投标保证金</v>
      </c>
      <c r="J6378" s="344" t="str">
        <f ca="1" t="shared" si="1070"/>
        <v>投标保证金回款</v>
      </c>
      <c r="K6378" s="345">
        <f ca="1" t="shared" si="1071"/>
        <v>10000</v>
      </c>
      <c r="L6378" s="345">
        <f ca="1" t="shared" si="1072"/>
        <v>0</v>
      </c>
      <c r="M6378" s="345">
        <f ca="1" t="shared" si="1073"/>
        <v>20055.97</v>
      </c>
      <c r="N6378" s="345">
        <f ca="1" t="shared" si="1074"/>
        <v>0</v>
      </c>
    </row>
    <row r="6379" ht="14.25" hidden="1" spans="1:14">
      <c r="A6379" s="334">
        <f>档案!A6378</f>
        <v>0</v>
      </c>
      <c r="B6379" s="334">
        <f ca="1" t="shared" si="1065"/>
        <v>1</v>
      </c>
      <c r="D6379" s="334">
        <f ca="1" t="shared" si="1066"/>
        <v>44</v>
      </c>
      <c r="E6379" s="327">
        <f ca="1" t="shared" si="1067"/>
        <v>89</v>
      </c>
      <c r="F6379" s="327" t="str">
        <f ca="1">VLOOKUP(D6379,档案!A:C,3,FALSE)</f>
        <v>个体户</v>
      </c>
      <c r="G6379" s="338" t="str">
        <f ca="1">VLOOKUP(D6379,档案!A:B,2,FALSE)</f>
        <v>王先梅 邮储银行4262</v>
      </c>
      <c r="H6379" s="328">
        <f ca="1" t="shared" si="1068"/>
        <v>45829</v>
      </c>
      <c r="I6379" s="344" t="str">
        <f ca="1" t="shared" si="1069"/>
        <v>银行结息</v>
      </c>
      <c r="J6379" s="344" t="str">
        <f ca="1" t="shared" si="1070"/>
        <v>其他收款</v>
      </c>
      <c r="K6379" s="345">
        <f ca="1" t="shared" si="1071"/>
        <v>5.4</v>
      </c>
      <c r="L6379" s="345">
        <f ca="1" t="shared" si="1072"/>
        <v>0</v>
      </c>
      <c r="M6379" s="345">
        <f ca="1" t="shared" si="1073"/>
        <v>20061.37</v>
      </c>
      <c r="N6379" s="345">
        <f ca="1" t="shared" si="1074"/>
        <v>0</v>
      </c>
    </row>
    <row r="6380" ht="14.25" hidden="1" spans="1:14">
      <c r="A6380" s="334">
        <f>档案!A6379</f>
        <v>0</v>
      </c>
      <c r="B6380" s="334">
        <f ca="1" t="shared" si="1065"/>
        <v>1</v>
      </c>
      <c r="D6380" s="334">
        <f ca="1" t="shared" si="1066"/>
        <v>44</v>
      </c>
      <c r="E6380" s="327">
        <f ca="1" t="shared" si="1067"/>
        <v>90</v>
      </c>
      <c r="F6380" s="327" t="str">
        <f ca="1">VLOOKUP(D6380,档案!A:C,3,FALSE)</f>
        <v>个体户</v>
      </c>
      <c r="G6380" s="338" t="str">
        <f ca="1">VLOOKUP(D6380,档案!A:B,2,FALSE)</f>
        <v>王先梅 邮储银行4262</v>
      </c>
      <c r="H6380" s="328">
        <f ca="1" t="shared" si="1068"/>
        <v>45831</v>
      </c>
      <c r="I6380" s="344" t="str">
        <f ca="1" t="shared" si="1069"/>
        <v>商务部范雅君用款热电车间锅炉喷水减温器更换项目安全保证金5%补凑整款付江苏唐电电力安装有限公司--公司</v>
      </c>
      <c r="J6380" s="344" t="str">
        <f ca="1" t="shared" si="1070"/>
        <v>付投标保证金</v>
      </c>
      <c r="K6380" s="345">
        <f ca="1" t="shared" si="1071"/>
        <v>0</v>
      </c>
      <c r="L6380" s="345">
        <f ca="1" t="shared" si="1072"/>
        <v>500</v>
      </c>
      <c r="M6380" s="345">
        <f ca="1" t="shared" si="1073"/>
        <v>19561.37</v>
      </c>
      <c r="N6380" s="345">
        <f ca="1" t="shared" si="1074"/>
        <v>0</v>
      </c>
    </row>
    <row r="6381" ht="14.25" hidden="1" spans="1:14">
      <c r="A6381" s="334">
        <f>档案!A6380</f>
        <v>0</v>
      </c>
      <c r="B6381" s="334">
        <f ca="1" t="shared" si="1065"/>
        <v>1</v>
      </c>
      <c r="D6381" s="334">
        <f ca="1" t="shared" si="1066"/>
        <v>44</v>
      </c>
      <c r="E6381" s="327">
        <f ca="1" t="shared" si="1067"/>
        <v>91</v>
      </c>
      <c r="F6381" s="327" t="str">
        <f ca="1">VLOOKUP(D6381,档案!A:C,3,FALSE)</f>
        <v>个体户</v>
      </c>
      <c r="G6381" s="338" t="str">
        <f ca="1">VLOOKUP(D6381,档案!A:B,2,FALSE)</f>
        <v>王先梅 邮储银行4262</v>
      </c>
      <c r="H6381" s="328">
        <f ca="1" t="shared" si="1068"/>
        <v>45834</v>
      </c>
      <c r="I6381" s="344" t="str">
        <f ca="1" t="shared" si="1069"/>
        <v>收到李建保转款5000元（山西强伟纸业有限公司安全保证金）</v>
      </c>
      <c r="J6381" s="344" t="str">
        <f ca="1" t="shared" si="1070"/>
        <v>其他收款</v>
      </c>
      <c r="K6381" s="345">
        <f ca="1" t="shared" si="1071"/>
        <v>5000</v>
      </c>
      <c r="L6381" s="345">
        <f ca="1" t="shared" si="1072"/>
        <v>0</v>
      </c>
      <c r="M6381" s="345">
        <f ca="1" t="shared" si="1073"/>
        <v>24561.37</v>
      </c>
      <c r="N6381" s="345">
        <f ca="1" t="shared" si="1074"/>
        <v>0</v>
      </c>
    </row>
    <row r="6382" ht="14.25" hidden="1" spans="1:14">
      <c r="A6382" s="334">
        <f>档案!A6381</f>
        <v>0</v>
      </c>
      <c r="B6382" s="334">
        <f ca="1" t="shared" si="1065"/>
        <v>1</v>
      </c>
      <c r="D6382" s="334">
        <f ca="1" t="shared" si="1066"/>
        <v>44</v>
      </c>
      <c r="E6382" s="327">
        <f ca="1" t="shared" si="1067"/>
        <v>92</v>
      </c>
      <c r="F6382" s="327" t="str">
        <f ca="1">VLOOKUP(D6382,档案!A:C,3,FALSE)</f>
        <v>个体户</v>
      </c>
      <c r="G6382" s="338" t="str">
        <f ca="1">VLOOKUP(D6382,档案!A:B,2,FALSE)</f>
        <v>王先梅 邮储银行4262</v>
      </c>
      <c r="H6382" s="328">
        <f ca="1" t="shared" si="1068"/>
        <v>45846</v>
      </c>
      <c r="I6382" s="344" t="str">
        <f ca="1" t="shared" si="1069"/>
        <v>销售部林柱生用款中材亨达水泥有限公司信息费--个人</v>
      </c>
      <c r="J6382" s="344" t="str">
        <f ca="1" t="shared" si="1070"/>
        <v>付日常费用</v>
      </c>
      <c r="K6382" s="345">
        <f ca="1" t="shared" si="1071"/>
        <v>0</v>
      </c>
      <c r="L6382" s="345">
        <f ca="1" t="shared" si="1072"/>
        <v>5000</v>
      </c>
      <c r="M6382" s="345">
        <f ca="1" t="shared" si="1073"/>
        <v>19561.37</v>
      </c>
      <c r="N6382" s="345">
        <f ca="1" t="shared" si="1074"/>
        <v>0</v>
      </c>
    </row>
    <row r="6383" ht="14.25" hidden="1" spans="1:14">
      <c r="A6383" s="334">
        <f>档案!A6382</f>
        <v>0</v>
      </c>
      <c r="B6383" s="334">
        <f ca="1" t="shared" si="1065"/>
        <v>1</v>
      </c>
      <c r="D6383" s="334">
        <f ca="1" t="shared" si="1066"/>
        <v>44</v>
      </c>
      <c r="E6383" s="327">
        <f ca="1" t="shared" si="1067"/>
        <v>93</v>
      </c>
      <c r="F6383" s="327" t="str">
        <f ca="1">VLOOKUP(D6383,档案!A:C,3,FALSE)</f>
        <v>个体户</v>
      </c>
      <c r="G6383" s="338" t="str">
        <f ca="1">VLOOKUP(D6383,档案!A:B,2,FALSE)</f>
        <v>王先梅 邮储银行4262</v>
      </c>
      <c r="H6383" s="328">
        <f ca="1" t="shared" si="1068"/>
        <v>45852</v>
      </c>
      <c r="I6383" s="344" t="str">
        <f ca="1" t="shared" si="1069"/>
        <v>转销售部陈涛新兴铸管信息费</v>
      </c>
      <c r="J6383" s="344" t="str">
        <f ca="1" t="shared" si="1070"/>
        <v>付日常费用</v>
      </c>
      <c r="K6383" s="345">
        <f ca="1" t="shared" si="1071"/>
        <v>0</v>
      </c>
      <c r="L6383" s="345">
        <f ca="1" t="shared" si="1072"/>
        <v>6000</v>
      </c>
      <c r="M6383" s="345">
        <f ca="1" t="shared" si="1073"/>
        <v>13561.37</v>
      </c>
      <c r="N6383" s="345">
        <f ca="1" t="shared" si="1074"/>
        <v>0</v>
      </c>
    </row>
    <row r="6384" ht="14.25" hidden="1" spans="1:14">
      <c r="A6384" s="334">
        <f>档案!A6383</f>
        <v>0</v>
      </c>
      <c r="B6384" s="334">
        <f ca="1" t="shared" si="1065"/>
        <v>1</v>
      </c>
      <c r="D6384" s="334">
        <f ca="1" t="shared" si="1066"/>
        <v>44</v>
      </c>
      <c r="E6384" s="327">
        <f ca="1" t="shared" si="1067"/>
        <v>94</v>
      </c>
      <c r="F6384" s="327" t="str">
        <f ca="1">VLOOKUP(D6384,档案!A:C,3,FALSE)</f>
        <v>个体户</v>
      </c>
      <c r="G6384" s="338" t="str">
        <f ca="1">VLOOKUP(D6384,档案!A:B,2,FALSE)</f>
        <v>王先梅 邮储银行4262</v>
      </c>
      <c r="H6384" s="328">
        <f ca="1" t="shared" si="1068"/>
        <v>45857</v>
      </c>
      <c r="I6384" s="344" t="str">
        <f ca="1" t="shared" si="1069"/>
        <v>收到武汉浦发转款</v>
      </c>
      <c r="J6384" s="344" t="str">
        <f ca="1" t="shared" si="1070"/>
        <v>他行转入或存现</v>
      </c>
      <c r="K6384" s="345">
        <f ca="1" t="shared" si="1071"/>
        <v>20000</v>
      </c>
      <c r="L6384" s="345">
        <f ca="1" t="shared" si="1072"/>
        <v>0</v>
      </c>
      <c r="M6384" s="345">
        <f ca="1" t="shared" si="1073"/>
        <v>33561.37</v>
      </c>
      <c r="N6384" s="345">
        <f ca="1" t="shared" si="1074"/>
        <v>0</v>
      </c>
    </row>
    <row r="6385" ht="14.25" hidden="1" spans="1:14">
      <c r="A6385" s="334">
        <f>档案!A6384</f>
        <v>0</v>
      </c>
      <c r="B6385" s="334">
        <f ca="1" t="shared" si="1065"/>
        <v>1</v>
      </c>
      <c r="D6385" s="334">
        <f ca="1" t="shared" si="1066"/>
        <v>44</v>
      </c>
      <c r="E6385" s="327">
        <f ca="1" t="shared" si="1067"/>
        <v>95</v>
      </c>
      <c r="F6385" s="327" t="str">
        <f ca="1">VLOOKUP(D6385,档案!A:C,3,FALSE)</f>
        <v>个体户</v>
      </c>
      <c r="G6385" s="338" t="str">
        <f ca="1">VLOOKUP(D6385,档案!A:B,2,FALSE)</f>
        <v>王先梅 邮储银行4262</v>
      </c>
      <c r="H6385" s="328">
        <f ca="1" t="shared" si="1068"/>
        <v>45857</v>
      </c>
      <c r="I6385" s="344" t="str">
        <f ca="1" t="shared" si="1069"/>
        <v>转李晶备用金</v>
      </c>
      <c r="J6385" s="344" t="str">
        <f ca="1" t="shared" si="1070"/>
        <v>项目成本</v>
      </c>
      <c r="K6385" s="345">
        <f ca="1" t="shared" si="1071"/>
        <v>0</v>
      </c>
      <c r="L6385" s="345">
        <f ca="1" t="shared" si="1072"/>
        <v>30000</v>
      </c>
      <c r="M6385" s="345">
        <f ca="1" t="shared" si="1073"/>
        <v>3561.37</v>
      </c>
      <c r="N6385" s="345">
        <f ca="1" t="shared" si="1074"/>
        <v>0</v>
      </c>
    </row>
    <row r="6386" ht="14.25" hidden="1" spans="1:14">
      <c r="A6386" s="334">
        <f>档案!A6385</f>
        <v>0</v>
      </c>
      <c r="B6386" s="334">
        <f ca="1" t="shared" si="1065"/>
        <v>1</v>
      </c>
      <c r="D6386" s="334">
        <f ca="1" t="shared" si="1066"/>
        <v>44</v>
      </c>
      <c r="E6386" s="327">
        <f ca="1" t="shared" si="1067"/>
        <v>96</v>
      </c>
      <c r="F6386" s="327" t="str">
        <f ca="1">VLOOKUP(D6386,档案!A:C,3,FALSE)</f>
        <v>个体户</v>
      </c>
      <c r="G6386" s="338" t="str">
        <f ca="1">VLOOKUP(D6386,档案!A:B,2,FALSE)</f>
        <v>王先梅 邮储银行4262</v>
      </c>
      <c r="H6386" s="328">
        <f ca="1" t="shared" si="1068"/>
        <v>45859</v>
      </c>
      <c r="I6386" s="344" t="str">
        <f ca="1" t="shared" si="1069"/>
        <v>收到李晶退回7.19备用金</v>
      </c>
      <c r="J6386" s="344" t="str">
        <f ca="1" t="shared" si="1070"/>
        <v>其他收款</v>
      </c>
      <c r="K6386" s="345">
        <f ca="1" t="shared" si="1071"/>
        <v>6735.5</v>
      </c>
      <c r="L6386" s="345">
        <f ca="1" t="shared" si="1072"/>
        <v>0</v>
      </c>
      <c r="M6386" s="345">
        <f ca="1" t="shared" si="1073"/>
        <v>10296.87</v>
      </c>
      <c r="N6386" s="345">
        <f ca="1" t="shared" si="1074"/>
        <v>0</v>
      </c>
    </row>
    <row r="6387" ht="14.25" hidden="1" spans="1:14">
      <c r="A6387" s="334">
        <f>档案!A6386</f>
        <v>0</v>
      </c>
      <c r="B6387" s="334">
        <f ca="1" t="shared" si="1065"/>
        <v>1</v>
      </c>
      <c r="D6387" s="334">
        <f ca="1" t="shared" si="1066"/>
        <v>44</v>
      </c>
      <c r="E6387" s="327">
        <f ca="1" t="shared" si="1067"/>
        <v>97</v>
      </c>
      <c r="F6387" s="327" t="str">
        <f ca="1">VLOOKUP(D6387,档案!A:C,3,FALSE)</f>
        <v>个体户</v>
      </c>
      <c r="G6387" s="338" t="str">
        <f ca="1">VLOOKUP(D6387,档案!A:B,2,FALSE)</f>
        <v>王先梅 邮储银行4262</v>
      </c>
      <c r="H6387" s="328">
        <f ca="1" t="shared" si="1068"/>
        <v>45861</v>
      </c>
      <c r="I6387" s="344" t="str">
        <f ca="1" t="shared" si="1069"/>
        <v>转陈涛湘钢瑞通球团信息费</v>
      </c>
      <c r="J6387" s="344" t="str">
        <f ca="1" t="shared" si="1070"/>
        <v>付日常费用</v>
      </c>
      <c r="K6387" s="345">
        <f ca="1" t="shared" si="1071"/>
        <v>0</v>
      </c>
      <c r="L6387" s="345">
        <f ca="1" t="shared" si="1072"/>
        <v>4000</v>
      </c>
      <c r="M6387" s="345">
        <f ca="1" t="shared" si="1073"/>
        <v>6296.87</v>
      </c>
      <c r="N6387" s="345">
        <f ca="1" t="shared" si="1074"/>
        <v>0</v>
      </c>
    </row>
    <row r="6388" ht="14.25" hidden="1" spans="1:14">
      <c r="A6388" s="334">
        <f>档案!A6387</f>
        <v>0</v>
      </c>
      <c r="B6388" s="334">
        <f ca="1" t="shared" si="1065"/>
        <v>1</v>
      </c>
      <c r="D6388" s="334">
        <f ca="1" t="shared" si="1066"/>
        <v>44</v>
      </c>
      <c r="E6388" s="327">
        <f ca="1" t="shared" si="1067"/>
        <v>98</v>
      </c>
      <c r="F6388" s="327" t="str">
        <f ca="1">VLOOKUP(D6388,档案!A:C,3,FALSE)</f>
        <v>个体户</v>
      </c>
      <c r="G6388" s="338" t="str">
        <f ca="1">VLOOKUP(D6388,档案!A:B,2,FALSE)</f>
        <v>王先梅 邮储银行4262</v>
      </c>
      <c r="H6388" s="328">
        <f ca="1" t="shared" si="1068"/>
        <v>45862</v>
      </c>
      <c r="I6388" s="344" t="str">
        <f ca="1" t="shared" si="1069"/>
        <v>收到武汉浦发转款</v>
      </c>
      <c r="J6388" s="344" t="str">
        <f ca="1" t="shared" si="1070"/>
        <v>他行转入或存现</v>
      </c>
      <c r="K6388" s="345">
        <f ca="1" t="shared" si="1071"/>
        <v>20000</v>
      </c>
      <c r="L6388" s="345">
        <f ca="1" t="shared" si="1072"/>
        <v>0</v>
      </c>
      <c r="M6388" s="345">
        <f ca="1" t="shared" si="1073"/>
        <v>26296.87</v>
      </c>
      <c r="N6388" s="345">
        <f ca="1" t="shared" si="1074"/>
        <v>0</v>
      </c>
    </row>
    <row r="6389" ht="14.25" hidden="1" spans="1:14">
      <c r="A6389" s="334">
        <f>档案!A6388</f>
        <v>0</v>
      </c>
      <c r="B6389" s="334">
        <f ca="1" t="shared" si="1065"/>
        <v>1</v>
      </c>
      <c r="D6389" s="334">
        <f ca="1" t="shared" si="1066"/>
        <v>44</v>
      </c>
      <c r="E6389" s="327">
        <f ca="1" t="shared" si="1067"/>
        <v>99</v>
      </c>
      <c r="F6389" s="327" t="str">
        <f ca="1">VLOOKUP(D6389,档案!A:C,3,FALSE)</f>
        <v>个体户</v>
      </c>
      <c r="G6389" s="338" t="str">
        <f ca="1">VLOOKUP(D6389,档案!A:B,2,FALSE)</f>
        <v>王先梅 邮储银行4262</v>
      </c>
      <c r="H6389" s="328">
        <f ca="1" t="shared" si="1068"/>
        <v>45863</v>
      </c>
      <c r="I6389" s="344" t="str">
        <f ca="1" t="shared" si="1069"/>
        <v>收到武汉农商行转款</v>
      </c>
      <c r="J6389" s="344" t="str">
        <f ca="1" t="shared" si="1070"/>
        <v>他行转入或存现</v>
      </c>
      <c r="K6389" s="345">
        <f ca="1" t="shared" si="1071"/>
        <v>30000</v>
      </c>
      <c r="L6389" s="345">
        <f ca="1" t="shared" si="1072"/>
        <v>0</v>
      </c>
      <c r="M6389" s="345">
        <f ca="1" t="shared" si="1073"/>
        <v>56296.87</v>
      </c>
      <c r="N6389" s="345">
        <f ca="1" t="shared" si="1074"/>
        <v>0</v>
      </c>
    </row>
    <row r="6390" ht="14.25" hidden="1" spans="1:14">
      <c r="A6390" s="334">
        <f>档案!A6389</f>
        <v>0</v>
      </c>
      <c r="B6390" s="334">
        <f ca="1" t="shared" si="1065"/>
        <v>1</v>
      </c>
      <c r="D6390" s="334">
        <f ca="1" t="shared" si="1066"/>
        <v>44</v>
      </c>
      <c r="E6390" s="327">
        <f ca="1" t="shared" si="1067"/>
        <v>100</v>
      </c>
      <c r="F6390" s="327" t="str">
        <f ca="1">VLOOKUP(D6390,档案!A:C,3,FALSE)</f>
        <v>个体户</v>
      </c>
      <c r="G6390" s="338" t="str">
        <f ca="1">VLOOKUP(D6390,档案!A:B,2,FALSE)</f>
        <v>王先梅 邮储银行4262</v>
      </c>
      <c r="H6390" s="328">
        <f ca="1" t="shared" si="1068"/>
        <v>45867</v>
      </c>
      <c r="I6390" s="344" t="str">
        <f ca="1" t="shared" si="1069"/>
        <v>收到杨万成转来何俊杰差旅费退回（红圈单号：20250713-1184）</v>
      </c>
      <c r="J6390" s="344" t="str">
        <f ca="1" t="shared" si="1070"/>
        <v>其他收款</v>
      </c>
      <c r="K6390" s="345">
        <f ca="1" t="shared" si="1071"/>
        <v>507</v>
      </c>
      <c r="L6390" s="345">
        <f ca="1" t="shared" si="1072"/>
        <v>0</v>
      </c>
      <c r="M6390" s="345">
        <f ca="1" t="shared" si="1073"/>
        <v>56803.87</v>
      </c>
      <c r="N6390" s="345">
        <f ca="1" t="shared" si="1074"/>
        <v>0</v>
      </c>
    </row>
    <row r="6391" ht="14.25" hidden="1" spans="1:14">
      <c r="A6391" s="334">
        <f>档案!A6390</f>
        <v>0</v>
      </c>
      <c r="B6391" s="334">
        <f ca="1" t="shared" si="1065"/>
        <v>1</v>
      </c>
      <c r="D6391" s="334">
        <f ca="1" t="shared" si="1066"/>
        <v>44</v>
      </c>
      <c r="E6391" s="327">
        <f ca="1" t="shared" si="1067"/>
        <v>101</v>
      </c>
      <c r="F6391" s="327" t="str">
        <f ca="1">VLOOKUP(D6391,档案!A:C,3,FALSE)</f>
        <v>个体户</v>
      </c>
      <c r="G6391" s="338" t="str">
        <f ca="1">VLOOKUP(D6391,档案!A:B,2,FALSE)</f>
        <v>王先梅 邮储银行4262</v>
      </c>
      <c r="H6391" s="328">
        <f ca="1" t="shared" si="1068"/>
        <v>45870</v>
      </c>
      <c r="I6391" s="344" t="str">
        <f ca="1" t="shared" si="1069"/>
        <v>商务部郭秀利用款青海发投项目开票40万，需付10.4%税费42400元给江苏唐电电力安装有限公司--公司</v>
      </c>
      <c r="J6391" s="344" t="str">
        <f ca="1" t="shared" si="1070"/>
        <v>项目成本</v>
      </c>
      <c r="K6391" s="345">
        <f ca="1" t="shared" si="1071"/>
        <v>0</v>
      </c>
      <c r="L6391" s="345">
        <f ca="1" t="shared" si="1072"/>
        <v>42400</v>
      </c>
      <c r="M6391" s="345">
        <f ca="1" t="shared" si="1073"/>
        <v>14403.87</v>
      </c>
      <c r="N6391" s="345">
        <f ca="1" t="shared" si="1074"/>
        <v>0</v>
      </c>
    </row>
    <row r="6392" ht="14.25" hidden="1" spans="1:14">
      <c r="A6392" s="334">
        <f>档案!A6391</f>
        <v>0</v>
      </c>
      <c r="B6392" s="334">
        <f ca="1" t="shared" si="1065"/>
        <v>1</v>
      </c>
      <c r="D6392" s="334">
        <f ca="1" t="shared" si="1066"/>
        <v>44</v>
      </c>
      <c r="E6392" s="327">
        <f ca="1" t="shared" si="1067"/>
        <v>102</v>
      </c>
      <c r="F6392" s="327" t="str">
        <f ca="1">VLOOKUP(D6392,档案!A:C,3,FALSE)</f>
        <v>个体户</v>
      </c>
      <c r="G6392" s="338" t="str">
        <f ca="1">VLOOKUP(D6392,档案!A:B,2,FALSE)</f>
        <v>王先梅 邮储银行4262</v>
      </c>
      <c r="H6392" s="328">
        <f ca="1" t="shared" si="1068"/>
        <v>45870</v>
      </c>
      <c r="I6392" s="344" t="str">
        <f ca="1" t="shared" si="1069"/>
        <v>收到武汉农商行转款</v>
      </c>
      <c r="J6392" s="344" t="str">
        <f ca="1" t="shared" si="1070"/>
        <v>他行转入或存现</v>
      </c>
      <c r="K6392" s="345">
        <f ca="1" t="shared" si="1071"/>
        <v>20000</v>
      </c>
      <c r="L6392" s="345">
        <f ca="1" t="shared" si="1072"/>
        <v>0</v>
      </c>
      <c r="M6392" s="345">
        <f ca="1" t="shared" si="1073"/>
        <v>34403.87</v>
      </c>
      <c r="N6392" s="345">
        <f ca="1" t="shared" si="1074"/>
        <v>0</v>
      </c>
    </row>
    <row r="6393" ht="14.25" hidden="1" spans="1:14">
      <c r="A6393" s="334">
        <f>档案!A6392</f>
        <v>0</v>
      </c>
      <c r="B6393" s="334">
        <f ca="1" t="shared" si="1065"/>
        <v>1</v>
      </c>
      <c r="D6393" s="334">
        <f ca="1" t="shared" si="1066"/>
        <v>44</v>
      </c>
      <c r="E6393" s="327">
        <f ca="1" t="shared" si="1067"/>
        <v>103</v>
      </c>
      <c r="F6393" s="327" t="str">
        <f ca="1">VLOOKUP(D6393,档案!A:C,3,FALSE)</f>
        <v>个体户</v>
      </c>
      <c r="G6393" s="338" t="str">
        <f ca="1">VLOOKUP(D6393,档案!A:B,2,FALSE)</f>
        <v>王先梅 邮储银行4262</v>
      </c>
      <c r="H6393" s="328">
        <f ca="1" t="shared" si="1068"/>
        <v>45878</v>
      </c>
      <c r="I6393" s="344" t="str">
        <f ca="1" t="shared" si="1069"/>
        <v>付陈涛邯郸钢铁信息费</v>
      </c>
      <c r="J6393" s="344" t="str">
        <f ca="1" t="shared" si="1070"/>
        <v>付日常费用</v>
      </c>
      <c r="K6393" s="345">
        <f ca="1" t="shared" si="1071"/>
        <v>0</v>
      </c>
      <c r="L6393" s="345">
        <f ca="1" t="shared" si="1072"/>
        <v>10000</v>
      </c>
      <c r="M6393" s="345">
        <f ca="1" t="shared" si="1073"/>
        <v>24403.87</v>
      </c>
      <c r="N6393" s="345">
        <f ca="1" t="shared" si="1074"/>
        <v>0</v>
      </c>
    </row>
    <row r="6394" ht="14.25" hidden="1" spans="1:14">
      <c r="A6394" s="334">
        <f>档案!A6393</f>
        <v>0</v>
      </c>
      <c r="B6394" s="334">
        <f ca="1" t="shared" si="1065"/>
        <v>1</v>
      </c>
      <c r="D6394" s="334">
        <f ca="1" t="shared" si="1066"/>
        <v>44</v>
      </c>
      <c r="E6394" s="327">
        <f ca="1" t="shared" si="1067"/>
        <v>104</v>
      </c>
      <c r="F6394" s="327" t="str">
        <f ca="1">VLOOKUP(D6394,档案!A:C,3,FALSE)</f>
        <v>个体户</v>
      </c>
      <c r="G6394" s="338" t="str">
        <f ca="1">VLOOKUP(D6394,档案!A:B,2,FALSE)</f>
        <v>王先梅 邮储银行4262</v>
      </c>
      <c r="H6394" s="328">
        <f ca="1" t="shared" si="1068"/>
        <v>45880</v>
      </c>
      <c r="I6394" s="344" t="str">
        <f ca="1" t="shared" si="1069"/>
        <v>付牛国庆江苏永钢信息费</v>
      </c>
      <c r="J6394" s="344" t="str">
        <f ca="1" t="shared" si="1070"/>
        <v>付日常费用</v>
      </c>
      <c r="K6394" s="345">
        <f ca="1" t="shared" si="1071"/>
        <v>0</v>
      </c>
      <c r="L6394" s="345">
        <f ca="1" t="shared" si="1072"/>
        <v>3000</v>
      </c>
      <c r="M6394" s="345">
        <f ca="1" t="shared" si="1073"/>
        <v>21403.87</v>
      </c>
      <c r="N6394" s="345">
        <f ca="1" t="shared" si="1074"/>
        <v>0</v>
      </c>
    </row>
    <row r="6395" ht="14.25" hidden="1" spans="1:14">
      <c r="A6395" s="334">
        <f>档案!A6394</f>
        <v>0</v>
      </c>
      <c r="B6395" s="334">
        <f ca="1" t="shared" si="1065"/>
        <v>1</v>
      </c>
      <c r="D6395" s="334">
        <f ca="1" t="shared" si="1066"/>
        <v>44</v>
      </c>
      <c r="E6395" s="327">
        <f ca="1" t="shared" si="1067"/>
        <v>105</v>
      </c>
      <c r="F6395" s="327" t="str">
        <f ca="1">VLOOKUP(D6395,档案!A:C,3,FALSE)</f>
        <v>个体户</v>
      </c>
      <c r="G6395" s="338" t="str">
        <f ca="1">VLOOKUP(D6395,档案!A:B,2,FALSE)</f>
        <v>王先梅 邮储银行4262</v>
      </c>
      <c r="H6395" s="328">
        <f ca="1" t="shared" si="1068"/>
        <v>45882</v>
      </c>
      <c r="I6395" s="344" t="str">
        <f ca="1" t="shared" si="1069"/>
        <v>商务部熊伟用款（三次）中盐内蒙古化工股份有限公司热电厂一车间锅炉检修项目标书费付江苏唐电电力安装有限公司</v>
      </c>
      <c r="J6395" s="344" t="str">
        <f ca="1" t="shared" si="1070"/>
        <v>付日常费用</v>
      </c>
      <c r="K6395" s="345">
        <f ca="1" t="shared" si="1071"/>
        <v>0</v>
      </c>
      <c r="L6395" s="345">
        <f ca="1" t="shared" si="1072"/>
        <v>500</v>
      </c>
      <c r="M6395" s="345">
        <f ca="1" t="shared" si="1073"/>
        <v>20903.87</v>
      </c>
      <c r="N6395" s="345">
        <f ca="1" t="shared" si="1074"/>
        <v>0</v>
      </c>
    </row>
    <row r="6396" ht="14.25" hidden="1" spans="1:14">
      <c r="A6396" s="334">
        <f>档案!A6395</f>
        <v>0</v>
      </c>
      <c r="B6396" s="334">
        <f ca="1" t="shared" si="1065"/>
        <v>1</v>
      </c>
      <c r="D6396" s="334">
        <f ca="1" t="shared" si="1066"/>
        <v>44</v>
      </c>
      <c r="E6396" s="327">
        <f ca="1" t="shared" si="1067"/>
        <v>106</v>
      </c>
      <c r="F6396" s="327" t="str">
        <f ca="1">VLOOKUP(D6396,档案!A:C,3,FALSE)</f>
        <v>个体户</v>
      </c>
      <c r="G6396" s="338" t="str">
        <f ca="1">VLOOKUP(D6396,档案!A:B,2,FALSE)</f>
        <v>王先梅 邮储银行4262</v>
      </c>
      <c r="H6396" s="328">
        <f ca="1" t="shared" si="1068"/>
        <v>45883</v>
      </c>
      <c r="I6396" s="344" t="str">
        <f ca="1" t="shared" si="1069"/>
        <v>商务部熊伟用款福建三钢(集团)三明化工有限责任公司三化1#2#余热锅炉三级四级省煤器更换检修投标保证金付江苏唐电电力安装有限公司</v>
      </c>
      <c r="J6396" s="344" t="str">
        <f ca="1" t="shared" si="1070"/>
        <v>付投标保证金</v>
      </c>
      <c r="K6396" s="345">
        <f ca="1" t="shared" si="1071"/>
        <v>0</v>
      </c>
      <c r="L6396" s="345">
        <f ca="1" t="shared" si="1072"/>
        <v>20000</v>
      </c>
      <c r="M6396" s="345">
        <f ca="1" t="shared" si="1073"/>
        <v>903.870000000003</v>
      </c>
      <c r="N6396" s="345">
        <f ca="1" t="shared" si="1074"/>
        <v>0</v>
      </c>
    </row>
    <row r="6397" ht="14.25" hidden="1" spans="1:14">
      <c r="A6397" s="334">
        <f>档案!A6396</f>
        <v>0</v>
      </c>
      <c r="B6397" s="334">
        <f ca="1" t="shared" si="1065"/>
        <v>1</v>
      </c>
      <c r="D6397" s="334">
        <f ca="1" t="shared" si="1066"/>
        <v>44</v>
      </c>
      <c r="E6397" s="327">
        <f ca="1" t="shared" si="1067"/>
        <v>107</v>
      </c>
      <c r="F6397" s="327" t="str">
        <f ca="1">VLOOKUP(D6397,档案!A:C,3,FALSE)</f>
        <v>个体户</v>
      </c>
      <c r="G6397" s="338" t="str">
        <f ca="1">VLOOKUP(D6397,档案!A:B,2,FALSE)</f>
        <v>王先梅 邮储银行4262</v>
      </c>
      <c r="H6397" s="328">
        <f ca="1" t="shared" si="1068"/>
        <v>45883</v>
      </c>
      <c r="I6397" s="344" t="str">
        <f ca="1" t="shared" si="1069"/>
        <v>收到武汉农商行转款</v>
      </c>
      <c r="J6397" s="344" t="str">
        <f ca="1" t="shared" si="1070"/>
        <v>他行转入或存现</v>
      </c>
      <c r="K6397" s="345">
        <f ca="1" t="shared" si="1071"/>
        <v>30000</v>
      </c>
      <c r="L6397" s="345">
        <f ca="1" t="shared" si="1072"/>
        <v>0</v>
      </c>
      <c r="M6397" s="345">
        <f ca="1" t="shared" si="1073"/>
        <v>30903.87</v>
      </c>
      <c r="N6397" s="345">
        <f ca="1" t="shared" si="1074"/>
        <v>0</v>
      </c>
    </row>
    <row r="6398" ht="14.25" hidden="1" spans="1:14">
      <c r="A6398" s="334">
        <f>档案!A6397</f>
        <v>0</v>
      </c>
      <c r="B6398" s="334">
        <f ca="1" t="shared" si="1065"/>
        <v>1</v>
      </c>
      <c r="D6398" s="334">
        <f ca="1" t="shared" si="1066"/>
        <v>44</v>
      </c>
      <c r="E6398" s="327">
        <f ca="1" t="shared" si="1067"/>
        <v>108</v>
      </c>
      <c r="F6398" s="327" t="str">
        <f ca="1">VLOOKUP(D6398,档案!A:C,3,FALSE)</f>
        <v>个体户</v>
      </c>
      <c r="G6398" s="338" t="str">
        <f ca="1">VLOOKUP(D6398,档案!A:B,2,FALSE)</f>
        <v>王先梅 邮储银行4262</v>
      </c>
      <c r="H6398" s="328">
        <f ca="1" t="shared" si="1068"/>
        <v>45883</v>
      </c>
      <c r="I6398" s="344" t="str">
        <f ca="1" t="shared" si="1069"/>
        <v>商务部熊伟用款（三次）中盐内蒙古化工股份有限公司热电厂一车间锅炉检修项目投标保证金付江苏唐电电力安装有限公司</v>
      </c>
      <c r="J6398" s="344" t="str">
        <f ca="1" t="shared" si="1070"/>
        <v>付投标保证金</v>
      </c>
      <c r="K6398" s="345">
        <f ca="1" t="shared" si="1071"/>
        <v>0</v>
      </c>
      <c r="L6398" s="345">
        <f ca="1" t="shared" si="1072"/>
        <v>9000</v>
      </c>
      <c r="M6398" s="345">
        <f ca="1" t="shared" si="1073"/>
        <v>21903.87</v>
      </c>
      <c r="N6398" s="345">
        <f ca="1" t="shared" si="1074"/>
        <v>0</v>
      </c>
    </row>
    <row r="6399" ht="14.25" hidden="1" spans="1:14">
      <c r="A6399" s="334">
        <f>档案!A6398</f>
        <v>0</v>
      </c>
      <c r="B6399" s="334">
        <f ca="1" t="shared" si="1065"/>
        <v>1</v>
      </c>
      <c r="D6399" s="334">
        <f ca="1" t="shared" si="1066"/>
        <v>44</v>
      </c>
      <c r="E6399" s="327">
        <f ca="1" t="shared" si="1067"/>
        <v>109</v>
      </c>
      <c r="F6399" s="327" t="str">
        <f ca="1">VLOOKUP(D6399,档案!A:C,3,FALSE)</f>
        <v>个体户</v>
      </c>
      <c r="G6399" s="338" t="str">
        <f ca="1">VLOOKUP(D6399,档案!A:B,2,FALSE)</f>
        <v>王先梅 邮储银行4262</v>
      </c>
      <c r="H6399" s="328">
        <f ca="1" t="shared" si="1068"/>
        <v>45888</v>
      </c>
      <c r="I6399" s="344" t="str">
        <f ca="1" t="shared" si="1069"/>
        <v>付牛国庆东方希望信息费</v>
      </c>
      <c r="J6399" s="344" t="str">
        <f ca="1" t="shared" si="1070"/>
        <v>付日常费用</v>
      </c>
      <c r="K6399" s="345">
        <f ca="1" t="shared" si="1071"/>
        <v>0</v>
      </c>
      <c r="L6399" s="345">
        <f ca="1" t="shared" si="1072"/>
        <v>10000</v>
      </c>
      <c r="M6399" s="345">
        <f ca="1" t="shared" si="1073"/>
        <v>11903.87</v>
      </c>
      <c r="N6399" s="345">
        <f ca="1" t="shared" si="1074"/>
        <v>0</v>
      </c>
    </row>
    <row r="6400" ht="14.25" hidden="1" spans="1:14">
      <c r="A6400" s="334">
        <f>档案!A6399</f>
        <v>0</v>
      </c>
      <c r="B6400" s="334">
        <f ca="1" t="shared" si="1065"/>
        <v>1</v>
      </c>
      <c r="D6400" s="334">
        <f ca="1" t="shared" si="1066"/>
        <v>44</v>
      </c>
      <c r="E6400" s="327">
        <f ca="1" t="shared" si="1067"/>
        <v>110</v>
      </c>
      <c r="F6400" s="327" t="str">
        <f ca="1">VLOOKUP(D6400,档案!A:C,3,FALSE)</f>
        <v>个体户</v>
      </c>
      <c r="G6400" s="338" t="str">
        <f ca="1">VLOOKUP(D6400,档案!A:B,2,FALSE)</f>
        <v>王先梅 邮储银行4262</v>
      </c>
      <c r="H6400" s="328">
        <f ca="1" t="shared" si="1068"/>
        <v>45888</v>
      </c>
      <c r="I6400" s="344" t="str">
        <f ca="1" t="shared" si="1069"/>
        <v>收到周稳退回青海煤气罐押金</v>
      </c>
      <c r="J6400" s="344" t="str">
        <f ca="1" t="shared" si="1070"/>
        <v>其他收款</v>
      </c>
      <c r="K6400" s="345">
        <f ca="1" t="shared" si="1071"/>
        <v>1065</v>
      </c>
      <c r="L6400" s="345">
        <f ca="1" t="shared" si="1072"/>
        <v>0</v>
      </c>
      <c r="M6400" s="345">
        <f ca="1" t="shared" si="1073"/>
        <v>12968.87</v>
      </c>
      <c r="N6400" s="345">
        <f ca="1" t="shared" si="1074"/>
        <v>0</v>
      </c>
    </row>
    <row r="6401" ht="14.25" hidden="1" spans="1:14">
      <c r="A6401" s="334">
        <f>档案!A6400</f>
        <v>0</v>
      </c>
      <c r="B6401" s="334">
        <f ca="1" t="shared" si="1065"/>
        <v>1</v>
      </c>
      <c r="D6401" s="334">
        <f ca="1" t="shared" si="1066"/>
        <v>44</v>
      </c>
      <c r="E6401" s="327">
        <f ca="1" t="shared" si="1067"/>
        <v>111</v>
      </c>
      <c r="F6401" s="327" t="str">
        <f ca="1">VLOOKUP(D6401,档案!A:C,3,FALSE)</f>
        <v>个体户</v>
      </c>
      <c r="G6401" s="338" t="str">
        <f ca="1">VLOOKUP(D6401,档案!A:B,2,FALSE)</f>
        <v>王先梅 邮储银行4262</v>
      </c>
      <c r="H6401" s="328">
        <f ca="1" t="shared" si="1068"/>
        <v>45891</v>
      </c>
      <c r="I6401" s="344" t="str">
        <f ca="1" t="shared" si="1069"/>
        <v>财务部汪余欢用款鞍山冀东水泥信息费付姚煜均--个人</v>
      </c>
      <c r="J6401" s="344" t="str">
        <f ca="1" t="shared" si="1070"/>
        <v>付日常费用</v>
      </c>
      <c r="K6401" s="345">
        <f ca="1" t="shared" si="1071"/>
        <v>0</v>
      </c>
      <c r="L6401" s="345">
        <f ca="1" t="shared" si="1072"/>
        <v>500</v>
      </c>
      <c r="M6401" s="345">
        <f ca="1" t="shared" si="1073"/>
        <v>12468.87</v>
      </c>
      <c r="N6401" s="345">
        <f ca="1" t="shared" si="1074"/>
        <v>0</v>
      </c>
    </row>
    <row r="6402" ht="14.25" hidden="1" spans="1:14">
      <c r="A6402" s="334">
        <f>档案!A6401</f>
        <v>0</v>
      </c>
      <c r="B6402" s="334">
        <f ca="1" t="shared" si="1065"/>
        <v>1</v>
      </c>
      <c r="D6402" s="334">
        <f ca="1" t="shared" si="1066"/>
        <v>44</v>
      </c>
      <c r="E6402" s="327">
        <f ca="1" t="shared" si="1067"/>
        <v>112</v>
      </c>
      <c r="F6402" s="327" t="str">
        <f ca="1">VLOOKUP(D6402,档案!A:C,3,FALSE)</f>
        <v>个体户</v>
      </c>
      <c r="G6402" s="338" t="str">
        <f ca="1">VLOOKUP(D6402,档案!A:B,2,FALSE)</f>
        <v>王先梅 邮储银行4262</v>
      </c>
      <c r="H6402" s="328">
        <f ca="1" t="shared" si="1068"/>
        <v>45891</v>
      </c>
      <c r="I6402" s="344" t="str">
        <f ca="1" t="shared" si="1069"/>
        <v>财务部汪余欢用款辽宁银盛水泥信息费付姚煜均--个人</v>
      </c>
      <c r="J6402" s="344" t="str">
        <f ca="1" t="shared" si="1070"/>
        <v>付日常费用</v>
      </c>
      <c r="K6402" s="345">
        <f ca="1" t="shared" si="1071"/>
        <v>0</v>
      </c>
      <c r="L6402" s="345">
        <f ca="1" t="shared" si="1072"/>
        <v>1000</v>
      </c>
      <c r="M6402" s="345">
        <f ca="1" t="shared" si="1073"/>
        <v>11468.87</v>
      </c>
      <c r="N6402" s="345">
        <f ca="1" t="shared" si="1074"/>
        <v>0</v>
      </c>
    </row>
    <row r="6403" ht="14.25" hidden="1" spans="1:14">
      <c r="A6403" s="334">
        <f>档案!A6402</f>
        <v>0</v>
      </c>
      <c r="B6403" s="334">
        <f ca="1" t="shared" si="1065"/>
        <v>1</v>
      </c>
      <c r="D6403" s="334">
        <f ca="1" t="shared" si="1066"/>
        <v>44</v>
      </c>
      <c r="E6403" s="327">
        <f ca="1" t="shared" si="1067"/>
        <v>113</v>
      </c>
      <c r="F6403" s="327" t="str">
        <f ca="1">VLOOKUP(D6403,档案!A:C,3,FALSE)</f>
        <v>个体户</v>
      </c>
      <c r="G6403" s="338" t="str">
        <f ca="1">VLOOKUP(D6403,档案!A:B,2,FALSE)</f>
        <v>王先梅 邮储银行4262</v>
      </c>
      <c r="H6403" s="328">
        <f ca="1" t="shared" si="1068"/>
        <v>45894</v>
      </c>
      <c r="I6403" s="344" t="str">
        <f ca="1" t="shared" si="1069"/>
        <v>收到武汉农商行转款</v>
      </c>
      <c r="J6403" s="344" t="str">
        <f ca="1" t="shared" si="1070"/>
        <v>他行转入或存现</v>
      </c>
      <c r="K6403" s="345">
        <f ca="1" t="shared" si="1071"/>
        <v>50000</v>
      </c>
      <c r="L6403" s="345">
        <f ca="1" t="shared" si="1072"/>
        <v>0</v>
      </c>
      <c r="M6403" s="345">
        <f ca="1" t="shared" si="1073"/>
        <v>61468.87</v>
      </c>
      <c r="N6403" s="345">
        <f ca="1" t="shared" si="1074"/>
        <v>0</v>
      </c>
    </row>
    <row r="6404" ht="14.25" hidden="1" spans="1:14">
      <c r="A6404" s="334">
        <f>档案!A6403</f>
        <v>0</v>
      </c>
      <c r="B6404" s="334">
        <f ca="1" t="shared" si="1065"/>
        <v>1</v>
      </c>
      <c r="D6404" s="334">
        <f ca="1" t="shared" si="1066"/>
        <v>44</v>
      </c>
      <c r="E6404" s="327">
        <f ca="1" t="shared" si="1067"/>
        <v>114</v>
      </c>
      <c r="F6404" s="327" t="str">
        <f ca="1">VLOOKUP(D6404,档案!A:C,3,FALSE)</f>
        <v>个体户</v>
      </c>
      <c r="G6404" s="338" t="str">
        <f ca="1">VLOOKUP(D6404,档案!A:B,2,FALSE)</f>
        <v>王先梅 邮储银行4262</v>
      </c>
      <c r="H6404" s="328">
        <f ca="1" t="shared" si="1068"/>
        <v>45894</v>
      </c>
      <c r="I6404" s="344" t="str">
        <f ca="1" t="shared" si="1069"/>
        <v>湖北岚丹贷款中介费转肖克雄</v>
      </c>
      <c r="J6404" s="344" t="str">
        <f ca="1" t="shared" si="1070"/>
        <v>付日常费用</v>
      </c>
      <c r="K6404" s="345">
        <f ca="1" t="shared" si="1071"/>
        <v>0</v>
      </c>
      <c r="L6404" s="345">
        <f ca="1" t="shared" si="1072"/>
        <v>41000</v>
      </c>
      <c r="M6404" s="345">
        <f ca="1" t="shared" si="1073"/>
        <v>20468.87</v>
      </c>
      <c r="N6404" s="345">
        <f ca="1" t="shared" si="1074"/>
        <v>0</v>
      </c>
    </row>
    <row r="6405" ht="14.25" hidden="1" spans="1:14">
      <c r="A6405" s="334">
        <f>档案!A6404</f>
        <v>0</v>
      </c>
      <c r="B6405" s="334">
        <f ca="1" t="shared" si="1065"/>
        <v>1</v>
      </c>
      <c r="D6405" s="334">
        <f ca="1" t="shared" si="1066"/>
        <v>44</v>
      </c>
      <c r="E6405" s="327">
        <f ca="1" t="shared" si="1067"/>
        <v>115</v>
      </c>
      <c r="F6405" s="327" t="str">
        <f ca="1">VLOOKUP(D6405,档案!A:C,3,FALSE)</f>
        <v>个体户</v>
      </c>
      <c r="G6405" s="338" t="str">
        <f ca="1">VLOOKUP(D6405,档案!A:B,2,FALSE)</f>
        <v>王先梅 邮储银行4262</v>
      </c>
      <c r="H6405" s="328">
        <f ca="1" t="shared" si="1068"/>
        <v>45896</v>
      </c>
      <c r="I6405" s="344" t="str">
        <f ca="1" t="shared" si="1069"/>
        <v>收到程金发转来鄂州工厂废品收入</v>
      </c>
      <c r="J6405" s="344" t="str">
        <f ca="1" t="shared" si="1070"/>
        <v>其他收款</v>
      </c>
      <c r="K6405" s="345">
        <f ca="1" t="shared" si="1071"/>
        <v>4026</v>
      </c>
      <c r="L6405" s="345">
        <f ca="1" t="shared" si="1072"/>
        <v>0</v>
      </c>
      <c r="M6405" s="345">
        <f ca="1" t="shared" si="1073"/>
        <v>24494.87</v>
      </c>
      <c r="N6405" s="345">
        <f ca="1" t="shared" si="1074"/>
        <v>0</v>
      </c>
    </row>
    <row r="6406" ht="14.25" hidden="1" spans="1:14">
      <c r="A6406" s="334">
        <f>档案!A6405</f>
        <v>0</v>
      </c>
      <c r="B6406" s="334">
        <f ca="1" t="shared" si="1065"/>
        <v>1</v>
      </c>
      <c r="D6406" s="334">
        <f ca="1" t="shared" si="1066"/>
        <v>44</v>
      </c>
      <c r="E6406" s="327">
        <f ca="1" t="shared" si="1067"/>
        <v>116</v>
      </c>
      <c r="F6406" s="327" t="str">
        <f ca="1">VLOOKUP(D6406,档案!A:C,3,FALSE)</f>
        <v>个体户</v>
      </c>
      <c r="G6406" s="338" t="str">
        <f ca="1">VLOOKUP(D6406,档案!A:B,2,FALSE)</f>
        <v>王先梅 邮储银行4262</v>
      </c>
      <c r="H6406" s="328">
        <f ca="1" t="shared" si="1068"/>
        <v>45897</v>
      </c>
      <c r="I6406" s="344" t="str">
        <f ca="1" t="shared" si="1069"/>
        <v>收到程金发转来鄂州工厂废品收入</v>
      </c>
      <c r="J6406" s="344" t="str">
        <f ca="1" t="shared" si="1070"/>
        <v>其他收款</v>
      </c>
      <c r="K6406" s="345">
        <f ca="1" t="shared" si="1071"/>
        <v>125220</v>
      </c>
      <c r="L6406" s="345">
        <f ca="1" t="shared" si="1072"/>
        <v>0</v>
      </c>
      <c r="M6406" s="345">
        <f ca="1" t="shared" si="1073"/>
        <v>149714.87</v>
      </c>
      <c r="N6406" s="345">
        <f ca="1" t="shared" si="1074"/>
        <v>0</v>
      </c>
    </row>
    <row r="6407" ht="14.25" hidden="1" spans="1:14">
      <c r="A6407" s="334">
        <f>档案!A6406</f>
        <v>0</v>
      </c>
      <c r="B6407" s="334">
        <f ca="1" t="shared" si="1065"/>
        <v>1</v>
      </c>
      <c r="D6407" s="334">
        <f ca="1" t="shared" si="1066"/>
        <v>44</v>
      </c>
      <c r="E6407" s="327">
        <f ca="1" t="shared" si="1067"/>
        <v>117</v>
      </c>
      <c r="F6407" s="327" t="str">
        <f ca="1">VLOOKUP(D6407,档案!A:C,3,FALSE)</f>
        <v>个体户</v>
      </c>
      <c r="G6407" s="338" t="str">
        <f ca="1">VLOOKUP(D6407,档案!A:B,2,FALSE)</f>
        <v>王先梅 邮储银行4262</v>
      </c>
      <c r="H6407" s="328">
        <f ca="1" t="shared" si="1068"/>
        <v>45898</v>
      </c>
      <c r="I6407" s="344" t="str">
        <f ca="1" t="shared" si="1069"/>
        <v>财务部汪余欢用款催收姚煜均渤海水泥信息费--个人</v>
      </c>
      <c r="J6407" s="344" t="str">
        <f ca="1" t="shared" si="1070"/>
        <v>付日常费用</v>
      </c>
      <c r="K6407" s="345">
        <f ca="1" t="shared" si="1071"/>
        <v>0</v>
      </c>
      <c r="L6407" s="345">
        <f ca="1" t="shared" si="1072"/>
        <v>1500</v>
      </c>
      <c r="M6407" s="345">
        <f ca="1" t="shared" si="1073"/>
        <v>148214.87</v>
      </c>
      <c r="N6407" s="345">
        <f ca="1" t="shared" si="1074"/>
        <v>0</v>
      </c>
    </row>
    <row r="6408" ht="14.25" hidden="1" spans="1:14">
      <c r="A6408" s="334">
        <f>档案!A6407</f>
        <v>0</v>
      </c>
      <c r="B6408" s="334">
        <f ca="1" t="shared" si="1065"/>
        <v>1</v>
      </c>
      <c r="D6408" s="334">
        <f ca="1" t="shared" si="1066"/>
        <v>44</v>
      </c>
      <c r="E6408" s="327">
        <f ca="1" t="shared" si="1067"/>
        <v>118</v>
      </c>
      <c r="F6408" s="327" t="str">
        <f ca="1">VLOOKUP(D6408,档案!A:C,3,FALSE)</f>
        <v>个体户</v>
      </c>
      <c r="G6408" s="338" t="str">
        <f ca="1">VLOOKUP(D6408,档案!A:B,2,FALSE)</f>
        <v>王先梅 邮储银行4262</v>
      </c>
      <c r="H6408" s="328">
        <f ca="1" t="shared" si="1068"/>
        <v>45901</v>
      </c>
      <c r="I6408" s="344" t="str">
        <f ca="1" t="shared" si="1069"/>
        <v>收到湖北楠瑞消防设备有限公司转来报废灭火器货款</v>
      </c>
      <c r="J6408" s="344" t="str">
        <f ca="1" t="shared" si="1070"/>
        <v>其他收款</v>
      </c>
      <c r="K6408" s="345">
        <f ca="1" t="shared" si="1071"/>
        <v>142</v>
      </c>
      <c r="L6408" s="345">
        <f ca="1" t="shared" si="1072"/>
        <v>0</v>
      </c>
      <c r="M6408" s="345">
        <f ca="1" t="shared" si="1073"/>
        <v>148356.87</v>
      </c>
      <c r="N6408" s="345">
        <f ca="1" t="shared" si="1074"/>
        <v>0</v>
      </c>
    </row>
    <row r="6409" ht="14.25" hidden="1" spans="1:14">
      <c r="A6409" s="334">
        <f>档案!A6408</f>
        <v>0</v>
      </c>
      <c r="B6409" s="334">
        <f ca="1" t="shared" si="1065"/>
        <v>1</v>
      </c>
      <c r="D6409" s="334">
        <f ca="1" t="shared" si="1066"/>
        <v>44</v>
      </c>
      <c r="E6409" s="327">
        <f ca="1" t="shared" si="1067"/>
        <v>119</v>
      </c>
      <c r="F6409" s="327" t="str">
        <f ca="1">VLOOKUP(D6409,档案!A:C,3,FALSE)</f>
        <v>个体户</v>
      </c>
      <c r="G6409" s="338" t="str">
        <f ca="1">VLOOKUP(D6409,档案!A:B,2,FALSE)</f>
        <v>王先梅 邮储银行4262</v>
      </c>
      <c r="H6409" s="328">
        <f ca="1" t="shared" si="1068"/>
        <v>45902</v>
      </c>
      <c r="I6409" s="344" t="str">
        <f ca="1" t="shared" si="1069"/>
        <v>转湖北邮政</v>
      </c>
      <c r="J6409" s="344" t="str">
        <f ca="1" t="shared" si="1070"/>
        <v>转出他行或提现</v>
      </c>
      <c r="K6409" s="345">
        <f ca="1" t="shared" si="1071"/>
        <v>0</v>
      </c>
      <c r="L6409" s="345">
        <f ca="1" t="shared" si="1072"/>
        <v>50000</v>
      </c>
      <c r="M6409" s="345">
        <f ca="1" t="shared" si="1073"/>
        <v>98356.87</v>
      </c>
      <c r="N6409" s="345">
        <f ca="1" t="shared" si="1074"/>
        <v>0</v>
      </c>
    </row>
    <row r="6410" ht="14.25" hidden="1" spans="1:14">
      <c r="A6410" s="334">
        <f>档案!A6409</f>
        <v>0</v>
      </c>
      <c r="B6410" s="334">
        <f ca="1" t="shared" si="1065"/>
        <v>1</v>
      </c>
      <c r="D6410" s="334">
        <f ca="1" t="shared" si="1066"/>
        <v>44</v>
      </c>
      <c r="E6410" s="327">
        <f ca="1" t="shared" si="1067"/>
        <v>120</v>
      </c>
      <c r="F6410" s="327" t="str">
        <f ca="1">VLOOKUP(D6410,档案!A:C,3,FALSE)</f>
        <v>个体户</v>
      </c>
      <c r="G6410" s="338" t="str">
        <f ca="1">VLOOKUP(D6410,档案!A:B,2,FALSE)</f>
        <v>王先梅 邮储银行4262</v>
      </c>
      <c r="H6410" s="328">
        <f ca="1" t="shared" si="1068"/>
        <v>45903</v>
      </c>
      <c r="I6410" s="344" t="str">
        <f ca="1" t="shared" si="1069"/>
        <v>转武汉农商行</v>
      </c>
      <c r="J6410" s="344" t="str">
        <f ca="1" t="shared" si="1070"/>
        <v>转出他行或提现</v>
      </c>
      <c r="K6410" s="345">
        <f ca="1" t="shared" si="1071"/>
        <v>0</v>
      </c>
      <c r="L6410" s="345">
        <f ca="1" t="shared" si="1072"/>
        <v>40000</v>
      </c>
      <c r="M6410" s="345">
        <f ca="1" t="shared" si="1073"/>
        <v>58356.87</v>
      </c>
      <c r="N6410" s="345">
        <f ca="1" t="shared" si="1074"/>
        <v>0</v>
      </c>
    </row>
    <row r="6411" ht="14.25" hidden="1" spans="1:14">
      <c r="A6411" s="334">
        <f>档案!A6410</f>
        <v>0</v>
      </c>
      <c r="B6411" s="334">
        <f ca="1" t="shared" si="1065"/>
        <v>1</v>
      </c>
      <c r="D6411" s="334">
        <f ca="1" t="shared" si="1066"/>
        <v>44</v>
      </c>
      <c r="E6411" s="327">
        <f ca="1" t="shared" si="1067"/>
        <v>121</v>
      </c>
      <c r="F6411" s="327" t="str">
        <f ca="1">VLOOKUP(D6411,档案!A:C,3,FALSE)</f>
        <v>个体户</v>
      </c>
      <c r="G6411" s="338" t="str">
        <f ca="1">VLOOKUP(D6411,档案!A:B,2,FALSE)</f>
        <v>王先梅 邮储银行4262</v>
      </c>
      <c r="H6411" s="328">
        <f ca="1" t="shared" si="1068"/>
        <v>45903</v>
      </c>
      <c r="I6411" s="344" t="str">
        <f ca="1" t="shared" si="1069"/>
        <v>转武汉农商行</v>
      </c>
      <c r="J6411" s="344" t="str">
        <f ca="1" t="shared" si="1070"/>
        <v>转出他行或提现</v>
      </c>
      <c r="K6411" s="345">
        <f ca="1" t="shared" si="1071"/>
        <v>0</v>
      </c>
      <c r="L6411" s="345">
        <f ca="1" t="shared" si="1072"/>
        <v>10000</v>
      </c>
      <c r="M6411" s="345">
        <f ca="1" t="shared" si="1073"/>
        <v>48356.87</v>
      </c>
      <c r="N6411" s="345">
        <f ca="1" t="shared" si="1074"/>
        <v>0</v>
      </c>
    </row>
    <row r="6412" ht="14.25" hidden="1" spans="1:14">
      <c r="A6412" s="334">
        <f>档案!A6411</f>
        <v>0</v>
      </c>
      <c r="B6412" s="334">
        <f ca="1" t="shared" si="1065"/>
        <v>1</v>
      </c>
      <c r="D6412" s="334">
        <f ca="1" t="shared" si="1066"/>
        <v>44</v>
      </c>
      <c r="E6412" s="327">
        <f ca="1" t="shared" si="1067"/>
        <v>122</v>
      </c>
      <c r="F6412" s="327" t="str">
        <f ca="1">VLOOKUP(D6412,档案!A:C,3,FALSE)</f>
        <v>个体户</v>
      </c>
      <c r="G6412" s="338" t="str">
        <f ca="1">VLOOKUP(D6412,档案!A:B,2,FALSE)</f>
        <v>王先梅 邮储银行4262</v>
      </c>
      <c r="H6412" s="328">
        <f ca="1" t="shared" si="1068"/>
        <v>45903</v>
      </c>
      <c r="I6412" s="344" t="str">
        <f ca="1" t="shared" si="1069"/>
        <v>收到程金发转来鄂州工厂废品收入</v>
      </c>
      <c r="J6412" s="344" t="str">
        <f ca="1" t="shared" si="1070"/>
        <v>其他收款</v>
      </c>
      <c r="K6412" s="345">
        <f ca="1" t="shared" si="1071"/>
        <v>130441.5</v>
      </c>
      <c r="L6412" s="345">
        <f ca="1" t="shared" si="1072"/>
        <v>0</v>
      </c>
      <c r="M6412" s="345">
        <f ca="1" t="shared" si="1073"/>
        <v>178798.37</v>
      </c>
      <c r="N6412" s="345">
        <f ca="1" t="shared" si="1074"/>
        <v>0</v>
      </c>
    </row>
    <row r="6413" ht="14.25" hidden="1" spans="1:14">
      <c r="A6413" s="334">
        <f>档案!A6412</f>
        <v>0</v>
      </c>
      <c r="B6413" s="334">
        <f ca="1" t="shared" si="1065"/>
        <v>1</v>
      </c>
      <c r="D6413" s="334">
        <f ca="1" t="shared" si="1066"/>
        <v>44</v>
      </c>
      <c r="E6413" s="327">
        <f ca="1" t="shared" si="1067"/>
        <v>123</v>
      </c>
      <c r="F6413" s="327" t="str">
        <f ca="1">VLOOKUP(D6413,档案!A:C,3,FALSE)</f>
        <v>个体户</v>
      </c>
      <c r="G6413" s="338" t="str">
        <f ca="1">VLOOKUP(D6413,档案!A:B,2,FALSE)</f>
        <v>王先梅 邮储银行4262</v>
      </c>
      <c r="H6413" s="328">
        <f ca="1" t="shared" si="1068"/>
        <v>45904</v>
      </c>
      <c r="I6413" s="344" t="str">
        <f ca="1" t="shared" si="1069"/>
        <v>转武汉农商行</v>
      </c>
      <c r="J6413" s="344" t="str">
        <f ca="1" t="shared" si="1070"/>
        <v>转出他行或提现</v>
      </c>
      <c r="K6413" s="345">
        <f ca="1" t="shared" si="1071"/>
        <v>0</v>
      </c>
      <c r="L6413" s="345">
        <f ca="1" t="shared" si="1072"/>
        <v>40000</v>
      </c>
      <c r="M6413" s="345">
        <f ca="1" t="shared" si="1073"/>
        <v>138798.37</v>
      </c>
      <c r="N6413" s="345">
        <f ca="1" t="shared" si="1074"/>
        <v>0</v>
      </c>
    </row>
    <row r="6414" ht="14.25" hidden="1" spans="1:14">
      <c r="A6414" s="334">
        <f>档案!A6413</f>
        <v>0</v>
      </c>
      <c r="B6414" s="334">
        <f ca="1" t="shared" si="1065"/>
        <v>1</v>
      </c>
      <c r="D6414" s="334">
        <f ca="1" t="shared" si="1066"/>
        <v>44</v>
      </c>
      <c r="E6414" s="327">
        <f ca="1" t="shared" si="1067"/>
        <v>124</v>
      </c>
      <c r="F6414" s="327" t="str">
        <f ca="1">VLOOKUP(D6414,档案!A:C,3,FALSE)</f>
        <v>个体户</v>
      </c>
      <c r="G6414" s="338" t="str">
        <f ca="1">VLOOKUP(D6414,档案!A:B,2,FALSE)</f>
        <v>王先梅 邮储银行4262</v>
      </c>
      <c r="H6414" s="328">
        <f ca="1" t="shared" si="1068"/>
        <v>45904</v>
      </c>
      <c r="I6414" s="344" t="str">
        <f ca="1" t="shared" si="1069"/>
        <v>转林柱生湖南耒阳南方水泥信息费</v>
      </c>
      <c r="J6414" s="344" t="str">
        <f ca="1" t="shared" si="1070"/>
        <v>付日常费用</v>
      </c>
      <c r="K6414" s="345">
        <f ca="1" t="shared" si="1071"/>
        <v>0</v>
      </c>
      <c r="L6414" s="345">
        <f ca="1" t="shared" si="1072"/>
        <v>10000</v>
      </c>
      <c r="M6414" s="345">
        <f ca="1" t="shared" si="1073"/>
        <v>128798.37</v>
      </c>
      <c r="N6414" s="345">
        <f ca="1" t="shared" si="1074"/>
        <v>0</v>
      </c>
    </row>
    <row r="6415" ht="14.25" hidden="1" spans="1:14">
      <c r="A6415" s="334">
        <f>档案!A6414</f>
        <v>0</v>
      </c>
      <c r="B6415" s="334">
        <f ca="1" t="shared" si="1065"/>
        <v>1</v>
      </c>
      <c r="D6415" s="334">
        <f ca="1" t="shared" si="1066"/>
        <v>44</v>
      </c>
      <c r="E6415" s="327">
        <f ca="1" t="shared" si="1067"/>
        <v>125</v>
      </c>
      <c r="F6415" s="327" t="str">
        <f ca="1">VLOOKUP(D6415,档案!A:C,3,FALSE)</f>
        <v>个体户</v>
      </c>
      <c r="G6415" s="338" t="str">
        <f ca="1">VLOOKUP(D6415,档案!A:B,2,FALSE)</f>
        <v>王先梅 邮储银行4262</v>
      </c>
      <c r="H6415" s="328">
        <f ca="1" t="shared" si="1068"/>
        <v>45905</v>
      </c>
      <c r="I6415" s="344" t="str">
        <f ca="1" t="shared" si="1069"/>
        <v>生产部李权智用款青海发投闪发器，唐电给周金国缴纳7月份社保费用付江苏唐电电力安装有限公司--公司</v>
      </c>
      <c r="J6415" s="344" t="str">
        <f ca="1" t="shared" si="1070"/>
        <v>项目成本</v>
      </c>
      <c r="K6415" s="345">
        <f ca="1" t="shared" si="1071"/>
        <v>0</v>
      </c>
      <c r="L6415" s="345">
        <f ca="1" t="shared" si="1072"/>
        <v>1827.19</v>
      </c>
      <c r="M6415" s="345">
        <f ca="1" t="shared" si="1073"/>
        <v>126971.18</v>
      </c>
      <c r="N6415" s="345">
        <f ca="1" t="shared" si="1074"/>
        <v>0</v>
      </c>
    </row>
    <row r="6416" ht="14.25" hidden="1" spans="1:14">
      <c r="A6416" s="334">
        <f>档案!A6415</f>
        <v>0</v>
      </c>
      <c r="B6416" s="334">
        <f ca="1" t="shared" si="1065"/>
        <v>1</v>
      </c>
      <c r="D6416" s="334">
        <f ca="1" t="shared" si="1066"/>
        <v>44</v>
      </c>
      <c r="E6416" s="327">
        <f ca="1" t="shared" si="1067"/>
        <v>126</v>
      </c>
      <c r="F6416" s="327" t="str">
        <f ca="1">VLOOKUP(D6416,档案!A:C,3,FALSE)</f>
        <v>个体户</v>
      </c>
      <c r="G6416" s="338" t="str">
        <f ca="1">VLOOKUP(D6416,档案!A:B,2,FALSE)</f>
        <v>王先梅 邮储银行4262</v>
      </c>
      <c r="H6416" s="328">
        <f ca="1" t="shared" si="1068"/>
        <v>45905</v>
      </c>
      <c r="I6416" s="344" t="str">
        <f ca="1" t="shared" si="1069"/>
        <v>收到林柱生退回湖南耒阳信息费</v>
      </c>
      <c r="J6416" s="344" t="str">
        <f ca="1" t="shared" si="1070"/>
        <v>其他收款</v>
      </c>
      <c r="K6416" s="345">
        <f ca="1" t="shared" si="1071"/>
        <v>10000</v>
      </c>
      <c r="L6416" s="345">
        <f ca="1" t="shared" si="1072"/>
        <v>0</v>
      </c>
      <c r="M6416" s="345">
        <f ca="1" t="shared" si="1073"/>
        <v>136971.18</v>
      </c>
      <c r="N6416" s="345">
        <f ca="1" t="shared" si="1074"/>
        <v>0</v>
      </c>
    </row>
    <row r="6417" ht="14.25" hidden="1" spans="1:14">
      <c r="A6417" s="334">
        <f>档案!A6416</f>
        <v>0</v>
      </c>
      <c r="B6417" s="334">
        <f ca="1" t="shared" si="1065"/>
        <v>1</v>
      </c>
      <c r="D6417" s="334">
        <f ca="1" t="shared" si="1066"/>
        <v>44</v>
      </c>
      <c r="E6417" s="327">
        <f ca="1" t="shared" si="1067"/>
        <v>127</v>
      </c>
      <c r="F6417" s="327" t="str">
        <f ca="1">VLOOKUP(D6417,档案!A:C,3,FALSE)</f>
        <v>个体户</v>
      </c>
      <c r="G6417" s="338" t="str">
        <f ca="1">VLOOKUP(D6417,档案!A:B,2,FALSE)</f>
        <v>王先梅 邮储银行4262</v>
      </c>
      <c r="H6417" s="328">
        <f ca="1" t="shared" si="1068"/>
        <v>45905</v>
      </c>
      <c r="I6417" s="344" t="str">
        <f ca="1" t="shared" si="1069"/>
        <v>转徐中科湖南耒阳信息费</v>
      </c>
      <c r="J6417" s="344" t="str">
        <f ca="1" t="shared" si="1070"/>
        <v>付日常费用</v>
      </c>
      <c r="K6417" s="345">
        <f ca="1" t="shared" si="1071"/>
        <v>0</v>
      </c>
      <c r="L6417" s="345">
        <f ca="1" t="shared" si="1072"/>
        <v>10000</v>
      </c>
      <c r="M6417" s="345">
        <f ca="1" t="shared" si="1073"/>
        <v>126971.18</v>
      </c>
      <c r="N6417" s="345">
        <f ca="1" t="shared" si="1074"/>
        <v>0</v>
      </c>
    </row>
    <row r="6418" ht="14.25" hidden="1" spans="1:14">
      <c r="A6418" s="334">
        <f>档案!A6417</f>
        <v>0</v>
      </c>
      <c r="B6418" s="334">
        <f ca="1" t="shared" si="1065"/>
        <v>1</v>
      </c>
      <c r="D6418" s="334">
        <f ca="1" t="shared" si="1066"/>
        <v>44</v>
      </c>
      <c r="E6418" s="327">
        <f ca="1" t="shared" si="1067"/>
        <v>128</v>
      </c>
      <c r="F6418" s="327" t="str">
        <f ca="1">VLOOKUP(D6418,档案!A:C,3,FALSE)</f>
        <v>个体户</v>
      </c>
      <c r="G6418" s="338" t="str">
        <f ca="1">VLOOKUP(D6418,档案!A:B,2,FALSE)</f>
        <v>王先梅 邮储银行4262</v>
      </c>
      <c r="H6418" s="328">
        <f ca="1" t="shared" si="1068"/>
        <v>45905</v>
      </c>
      <c r="I6418" s="344" t="str">
        <f ca="1" t="shared" si="1069"/>
        <v>收到江苏唐电电力安装有限公司退投标保证金</v>
      </c>
      <c r="J6418" s="344" t="str">
        <f ca="1" t="shared" si="1070"/>
        <v>投标保证金回款</v>
      </c>
      <c r="K6418" s="345">
        <f ca="1" t="shared" si="1071"/>
        <v>16000</v>
      </c>
      <c r="L6418" s="345">
        <f ca="1" t="shared" si="1072"/>
        <v>0</v>
      </c>
      <c r="M6418" s="345">
        <f ca="1" t="shared" si="1073"/>
        <v>142971.18</v>
      </c>
      <c r="N6418" s="345">
        <f ca="1" t="shared" si="1074"/>
        <v>0</v>
      </c>
    </row>
    <row r="6419" ht="14.25" hidden="1" spans="1:14">
      <c r="A6419" s="334">
        <f>档案!A6418</f>
        <v>0</v>
      </c>
      <c r="B6419" s="334">
        <f ca="1" t="shared" si="1065"/>
        <v>1</v>
      </c>
      <c r="D6419" s="334">
        <f ca="1" t="shared" si="1066"/>
        <v>44</v>
      </c>
      <c r="E6419" s="327">
        <f ca="1" t="shared" si="1067"/>
        <v>129</v>
      </c>
      <c r="F6419" s="327" t="str">
        <f ca="1">VLOOKUP(D6419,档案!A:C,3,FALSE)</f>
        <v>个体户</v>
      </c>
      <c r="G6419" s="338" t="str">
        <f ca="1">VLOOKUP(D6419,档案!A:B,2,FALSE)</f>
        <v>王先梅 邮储银行4262</v>
      </c>
      <c r="H6419" s="328">
        <f ca="1" t="shared" si="1068"/>
        <v>45908</v>
      </c>
      <c r="I6419" s="344" t="str">
        <f ca="1" t="shared" si="1069"/>
        <v>收到江苏唐电电力安装有限公司退投标保证金</v>
      </c>
      <c r="J6419" s="344" t="str">
        <f ca="1" t="shared" si="1070"/>
        <v>投标保证金回款</v>
      </c>
      <c r="K6419" s="345">
        <f ca="1" t="shared" si="1071"/>
        <v>20000</v>
      </c>
      <c r="L6419" s="345">
        <f ca="1" t="shared" si="1072"/>
        <v>0</v>
      </c>
      <c r="M6419" s="345">
        <f ca="1" t="shared" si="1073"/>
        <v>162971.18</v>
      </c>
      <c r="N6419" s="345">
        <f ca="1" t="shared" si="1074"/>
        <v>0</v>
      </c>
    </row>
    <row r="6420" ht="14.25" hidden="1" spans="1:14">
      <c r="A6420" s="334">
        <f>档案!A6419</f>
        <v>0</v>
      </c>
      <c r="B6420" s="334">
        <f ca="1" t="shared" si="1065"/>
        <v>1</v>
      </c>
      <c r="D6420" s="334">
        <f ca="1" t="shared" si="1066"/>
        <v>44</v>
      </c>
      <c r="E6420" s="327">
        <f ca="1" t="shared" si="1067"/>
        <v>130</v>
      </c>
      <c r="F6420" s="327" t="str">
        <f ca="1">VLOOKUP(D6420,档案!A:C,3,FALSE)</f>
        <v>个体户</v>
      </c>
      <c r="G6420" s="338" t="str">
        <f ca="1">VLOOKUP(D6420,档案!A:B,2,FALSE)</f>
        <v>王先梅 邮储银行4262</v>
      </c>
      <c r="H6420" s="328">
        <f ca="1" t="shared" si="1068"/>
        <v>45908</v>
      </c>
      <c r="I6420" s="344" t="str">
        <f ca="1" t="shared" si="1069"/>
        <v>转武汉农商行</v>
      </c>
      <c r="J6420" s="344" t="str">
        <f ca="1" t="shared" si="1070"/>
        <v>转出他行或提现</v>
      </c>
      <c r="K6420" s="345">
        <f ca="1" t="shared" si="1071"/>
        <v>0</v>
      </c>
      <c r="L6420" s="345">
        <f ca="1" t="shared" si="1072"/>
        <v>50000</v>
      </c>
      <c r="M6420" s="345">
        <f ca="1" t="shared" si="1073"/>
        <v>112971.18</v>
      </c>
      <c r="N6420" s="345">
        <f ca="1" t="shared" si="1074"/>
        <v>0</v>
      </c>
    </row>
    <row r="6421" ht="14.25" hidden="1" spans="1:14">
      <c r="A6421" s="334">
        <f>档案!A6420</f>
        <v>0</v>
      </c>
      <c r="B6421" s="334">
        <f ca="1" t="shared" si="1065"/>
        <v>1</v>
      </c>
      <c r="D6421" s="334">
        <f ca="1" t="shared" si="1066"/>
        <v>44</v>
      </c>
      <c r="E6421" s="327">
        <f ca="1" t="shared" si="1067"/>
        <v>131</v>
      </c>
      <c r="F6421" s="327" t="str">
        <f ca="1">VLOOKUP(D6421,档案!A:C,3,FALSE)</f>
        <v>个体户</v>
      </c>
      <c r="G6421" s="338" t="str">
        <f ca="1">VLOOKUP(D6421,档案!A:B,2,FALSE)</f>
        <v>王先梅 邮储银行4262</v>
      </c>
      <c r="H6421" s="328">
        <f ca="1" t="shared" si="1068"/>
        <v>45909</v>
      </c>
      <c r="I6421" s="344" t="str">
        <f ca="1" t="shared" si="1069"/>
        <v>收到程金发转来鄂州工厂废品收入</v>
      </c>
      <c r="J6421" s="344" t="str">
        <f ca="1" t="shared" si="1070"/>
        <v>其他收款</v>
      </c>
      <c r="K6421" s="345">
        <f ca="1" t="shared" si="1071"/>
        <v>24331</v>
      </c>
      <c r="L6421" s="345">
        <f ca="1" t="shared" si="1072"/>
        <v>0</v>
      </c>
      <c r="M6421" s="345">
        <f ca="1" t="shared" si="1073"/>
        <v>137302.18</v>
      </c>
      <c r="N6421" s="345">
        <f ca="1" t="shared" si="1074"/>
        <v>0</v>
      </c>
    </row>
    <row r="6422" ht="14.25" hidden="1" spans="1:14">
      <c r="A6422" s="334">
        <f>档案!A6421</f>
        <v>0</v>
      </c>
      <c r="B6422" s="334">
        <f ca="1" t="shared" si="1065"/>
        <v>1</v>
      </c>
      <c r="D6422" s="334">
        <f ca="1" t="shared" si="1066"/>
        <v>44</v>
      </c>
      <c r="E6422" s="327">
        <f ca="1" t="shared" si="1067"/>
        <v>132</v>
      </c>
      <c r="F6422" s="327" t="str">
        <f ca="1">VLOOKUP(D6422,档案!A:C,3,FALSE)</f>
        <v>个体户</v>
      </c>
      <c r="G6422" s="338" t="str">
        <f ca="1">VLOOKUP(D6422,档案!A:B,2,FALSE)</f>
        <v>王先梅 邮储银行4262</v>
      </c>
      <c r="H6422" s="328">
        <f ca="1" t="shared" si="1068"/>
        <v>45909</v>
      </c>
      <c r="I6422" s="344" t="str">
        <f ca="1" t="shared" si="1069"/>
        <v>收到武汉农民工账户转款</v>
      </c>
      <c r="J6422" s="344" t="str">
        <f ca="1" t="shared" si="1070"/>
        <v>他行转入或存现</v>
      </c>
      <c r="K6422" s="345">
        <f ca="1" t="shared" si="1071"/>
        <v>30000</v>
      </c>
      <c r="L6422" s="345">
        <f ca="1" t="shared" si="1072"/>
        <v>0</v>
      </c>
      <c r="M6422" s="345">
        <f ca="1" t="shared" si="1073"/>
        <v>167302.18</v>
      </c>
      <c r="N6422" s="345">
        <f ca="1" t="shared" si="1074"/>
        <v>0</v>
      </c>
    </row>
    <row r="6423" ht="14.25" hidden="1" spans="1:14">
      <c r="A6423" s="334">
        <f>档案!A6422</f>
        <v>0</v>
      </c>
      <c r="B6423" s="334">
        <f ca="1" t="shared" si="1065"/>
        <v>1</v>
      </c>
      <c r="D6423" s="334">
        <f ca="1" t="shared" si="1066"/>
        <v>44</v>
      </c>
      <c r="E6423" s="327">
        <f ca="1" t="shared" si="1067"/>
        <v>133</v>
      </c>
      <c r="F6423" s="327" t="str">
        <f ca="1">VLOOKUP(D6423,档案!A:C,3,FALSE)</f>
        <v>个体户</v>
      </c>
      <c r="G6423" s="338" t="str">
        <f ca="1">VLOOKUP(D6423,档案!A:B,2,FALSE)</f>
        <v>王先梅 邮储银行4262</v>
      </c>
      <c r="H6423" s="328">
        <f ca="1" t="shared" si="1068"/>
        <v>45909</v>
      </c>
      <c r="I6423" s="344" t="str">
        <f ca="1" t="shared" si="1069"/>
        <v>转武汉农商行</v>
      </c>
      <c r="J6423" s="344" t="str">
        <f ca="1" t="shared" si="1070"/>
        <v>转出他行或提现</v>
      </c>
      <c r="K6423" s="345">
        <f ca="1" t="shared" si="1071"/>
        <v>0</v>
      </c>
      <c r="L6423" s="345">
        <f ca="1" t="shared" si="1072"/>
        <v>50000</v>
      </c>
      <c r="M6423" s="345">
        <f ca="1" t="shared" si="1073"/>
        <v>117302.18</v>
      </c>
      <c r="N6423" s="345">
        <f ca="1" t="shared" si="1074"/>
        <v>0</v>
      </c>
    </row>
    <row r="6424" ht="14.25" hidden="1" spans="1:14">
      <c r="A6424" s="334">
        <f>档案!A6423</f>
        <v>0</v>
      </c>
      <c r="B6424" s="334">
        <f ca="1" t="shared" si="1065"/>
        <v>1</v>
      </c>
      <c r="D6424" s="334">
        <f ca="1" t="shared" si="1066"/>
        <v>44</v>
      </c>
      <c r="E6424" s="327">
        <f ca="1" t="shared" si="1067"/>
        <v>134</v>
      </c>
      <c r="F6424" s="327" t="str">
        <f ca="1">VLOOKUP(D6424,档案!A:C,3,FALSE)</f>
        <v>个体户</v>
      </c>
      <c r="G6424" s="338" t="str">
        <f ca="1">VLOOKUP(D6424,档案!A:B,2,FALSE)</f>
        <v>王先梅 邮储银行4262</v>
      </c>
      <c r="H6424" s="328">
        <f ca="1" t="shared" si="1068"/>
        <v>45910</v>
      </c>
      <c r="I6424" s="344" t="str">
        <f ca="1" t="shared" si="1069"/>
        <v>转武汉农商行</v>
      </c>
      <c r="J6424" s="344" t="str">
        <f ca="1" t="shared" si="1070"/>
        <v>转出他行或提现</v>
      </c>
      <c r="K6424" s="345">
        <f ca="1" t="shared" si="1071"/>
        <v>0</v>
      </c>
      <c r="L6424" s="345">
        <f ca="1" t="shared" si="1072"/>
        <v>10000</v>
      </c>
      <c r="M6424" s="345">
        <f ca="1" t="shared" si="1073"/>
        <v>107302.18</v>
      </c>
      <c r="N6424" s="345">
        <f ca="1" t="shared" si="1074"/>
        <v>0</v>
      </c>
    </row>
    <row r="6425" ht="14.25" hidden="1" spans="1:14">
      <c r="A6425" s="334">
        <f>档案!A6424</f>
        <v>0</v>
      </c>
      <c r="B6425" s="334">
        <f ca="1" t="shared" si="1065"/>
        <v>1</v>
      </c>
      <c r="D6425" s="334">
        <f ca="1" t="shared" si="1066"/>
        <v>44</v>
      </c>
      <c r="E6425" s="327">
        <f ca="1" t="shared" si="1067"/>
        <v>135</v>
      </c>
      <c r="F6425" s="327" t="str">
        <f ca="1">VLOOKUP(D6425,档案!A:C,3,FALSE)</f>
        <v>个体户</v>
      </c>
      <c r="G6425" s="338" t="str">
        <f ca="1">VLOOKUP(D6425,档案!A:B,2,FALSE)</f>
        <v>王先梅 邮储银行4262</v>
      </c>
      <c r="H6425" s="328">
        <f ca="1" t="shared" si="1068"/>
        <v>45910</v>
      </c>
      <c r="I6425" s="344" t="str">
        <f ca="1" t="shared" si="1069"/>
        <v>转武汉农商行</v>
      </c>
      <c r="J6425" s="344" t="str">
        <f ca="1" t="shared" si="1070"/>
        <v>转出他行或提现</v>
      </c>
      <c r="K6425" s="345">
        <f ca="1" t="shared" si="1071"/>
        <v>0</v>
      </c>
      <c r="L6425" s="345">
        <f ca="1" t="shared" si="1072"/>
        <v>10000</v>
      </c>
      <c r="M6425" s="345">
        <f ca="1" t="shared" si="1073"/>
        <v>97302.18</v>
      </c>
      <c r="N6425" s="345">
        <f ca="1" t="shared" si="1074"/>
        <v>0</v>
      </c>
    </row>
    <row r="6426" ht="14.25" hidden="1" spans="1:14">
      <c r="A6426" s="334">
        <f>档案!A6425</f>
        <v>0</v>
      </c>
      <c r="B6426" s="334">
        <f ca="1" t="shared" si="1065"/>
        <v>1</v>
      </c>
      <c r="D6426" s="334">
        <f ca="1" t="shared" si="1066"/>
        <v>44</v>
      </c>
      <c r="E6426" s="327">
        <f ca="1" t="shared" si="1067"/>
        <v>136</v>
      </c>
      <c r="F6426" s="327" t="str">
        <f ca="1">VLOOKUP(D6426,档案!A:C,3,FALSE)</f>
        <v>个体户</v>
      </c>
      <c r="G6426" s="338" t="str">
        <f ca="1">VLOOKUP(D6426,档案!A:B,2,FALSE)</f>
        <v>王先梅 邮储银行4262</v>
      </c>
      <c r="H6426" s="328">
        <f ca="1" t="shared" si="1068"/>
        <v>45911</v>
      </c>
      <c r="I6426" s="344" t="str">
        <f ca="1" t="shared" si="1069"/>
        <v>转武汉农商行</v>
      </c>
      <c r="J6426" s="344" t="str">
        <f ca="1" t="shared" si="1070"/>
        <v>转出他行或提现</v>
      </c>
      <c r="K6426" s="345">
        <f ca="1" t="shared" si="1071"/>
        <v>0</v>
      </c>
      <c r="L6426" s="345">
        <f ca="1" t="shared" si="1072"/>
        <v>10000</v>
      </c>
      <c r="M6426" s="345">
        <f ca="1" t="shared" si="1073"/>
        <v>87302.18</v>
      </c>
      <c r="N6426" s="345">
        <f ca="1" t="shared" si="1074"/>
        <v>0</v>
      </c>
    </row>
    <row r="6427" ht="14.25" hidden="1" spans="1:14">
      <c r="A6427" s="334">
        <f>档案!A6426</f>
        <v>0</v>
      </c>
      <c r="B6427" s="334">
        <f ca="1" t="shared" si="1065"/>
        <v>1</v>
      </c>
      <c r="D6427" s="334">
        <f ca="1" t="shared" si="1066"/>
        <v>44</v>
      </c>
      <c r="E6427" s="327">
        <f ca="1" t="shared" si="1067"/>
        <v>137</v>
      </c>
      <c r="F6427" s="327" t="str">
        <f ca="1">VLOOKUP(D6427,档案!A:C,3,FALSE)</f>
        <v>个体户</v>
      </c>
      <c r="G6427" s="338" t="str">
        <f ca="1">VLOOKUP(D6427,档案!A:B,2,FALSE)</f>
        <v>王先梅 邮储银行4262</v>
      </c>
      <c r="H6427" s="328">
        <f ca="1" t="shared" si="1068"/>
        <v>45911</v>
      </c>
      <c r="I6427" s="344" t="str">
        <f ca="1" t="shared" si="1069"/>
        <v>转武汉农商行</v>
      </c>
      <c r="J6427" s="344" t="str">
        <f ca="1" t="shared" si="1070"/>
        <v>转出他行或提现</v>
      </c>
      <c r="K6427" s="345">
        <f ca="1" t="shared" si="1071"/>
        <v>0</v>
      </c>
      <c r="L6427" s="345">
        <f ca="1" t="shared" si="1072"/>
        <v>10000</v>
      </c>
      <c r="M6427" s="345">
        <f ca="1" t="shared" si="1073"/>
        <v>77302.18</v>
      </c>
      <c r="N6427" s="345">
        <f ca="1" t="shared" si="1074"/>
        <v>0</v>
      </c>
    </row>
    <row r="6428" ht="14.25" hidden="1" spans="1:14">
      <c r="A6428" s="334">
        <f>档案!A6427</f>
        <v>0</v>
      </c>
      <c r="B6428" s="334">
        <f ca="1" t="shared" si="1065"/>
        <v>1</v>
      </c>
      <c r="D6428" s="334">
        <f ca="1" t="shared" si="1066"/>
        <v>44</v>
      </c>
      <c r="E6428" s="327">
        <f ca="1" t="shared" si="1067"/>
        <v>138</v>
      </c>
      <c r="F6428" s="327" t="str">
        <f ca="1">VLOOKUP(D6428,档案!A:C,3,FALSE)</f>
        <v>个体户</v>
      </c>
      <c r="G6428" s="338" t="str">
        <f ca="1">VLOOKUP(D6428,档案!A:B,2,FALSE)</f>
        <v>王先梅 邮储银行4262</v>
      </c>
      <c r="H6428" s="328">
        <f ca="1" t="shared" si="1068"/>
        <v>45911</v>
      </c>
      <c r="I6428" s="344" t="str">
        <f ca="1" t="shared" si="1069"/>
        <v>转武汉农商行</v>
      </c>
      <c r="J6428" s="344" t="str">
        <f ca="1" t="shared" si="1070"/>
        <v>转出他行或提现</v>
      </c>
      <c r="K6428" s="345">
        <f ca="1" t="shared" si="1071"/>
        <v>0</v>
      </c>
      <c r="L6428" s="345">
        <f ca="1" t="shared" si="1072"/>
        <v>10000</v>
      </c>
      <c r="M6428" s="345">
        <f ca="1" t="shared" si="1073"/>
        <v>67302.18</v>
      </c>
      <c r="N6428" s="345">
        <f ca="1" t="shared" si="1074"/>
        <v>0</v>
      </c>
    </row>
    <row r="6429" ht="14.25" hidden="1" spans="1:14">
      <c r="A6429" s="334">
        <f>档案!A6428</f>
        <v>0</v>
      </c>
      <c r="B6429" s="334">
        <f ca="1" t="shared" si="1065"/>
        <v>1</v>
      </c>
      <c r="D6429" s="334">
        <f ca="1" t="shared" si="1066"/>
        <v>44</v>
      </c>
      <c r="E6429" s="327">
        <f ca="1" t="shared" si="1067"/>
        <v>139</v>
      </c>
      <c r="F6429" s="327" t="str">
        <f ca="1">VLOOKUP(D6429,档案!A:C,3,FALSE)</f>
        <v>个体户</v>
      </c>
      <c r="G6429" s="338" t="str">
        <f ca="1">VLOOKUP(D6429,档案!A:B,2,FALSE)</f>
        <v>王先梅 邮储银行4262</v>
      </c>
      <c r="H6429" s="328">
        <f ca="1" t="shared" si="1068"/>
        <v>45911</v>
      </c>
      <c r="I6429" s="344" t="str">
        <f ca="1" t="shared" si="1069"/>
        <v>转武汉农商行</v>
      </c>
      <c r="J6429" s="344" t="str">
        <f ca="1" t="shared" si="1070"/>
        <v>转出他行或提现</v>
      </c>
      <c r="K6429" s="345">
        <f ca="1" t="shared" si="1071"/>
        <v>0</v>
      </c>
      <c r="L6429" s="345">
        <f ca="1" t="shared" si="1072"/>
        <v>5000</v>
      </c>
      <c r="M6429" s="345">
        <f ca="1" t="shared" si="1073"/>
        <v>62302.18</v>
      </c>
      <c r="N6429" s="345">
        <f ca="1" t="shared" si="1074"/>
        <v>0</v>
      </c>
    </row>
    <row r="6430" ht="14.25" hidden="1" spans="1:14">
      <c r="A6430" s="334">
        <f>档案!A6429</f>
        <v>0</v>
      </c>
      <c r="B6430" s="334">
        <f ca="1" t="shared" si="1065"/>
        <v>1</v>
      </c>
      <c r="D6430" s="334">
        <f ca="1" t="shared" si="1066"/>
        <v>44</v>
      </c>
      <c r="E6430" s="327">
        <f ca="1" t="shared" si="1067"/>
        <v>140</v>
      </c>
      <c r="F6430" s="327" t="str">
        <f ca="1">VLOOKUP(D6430,档案!A:C,3,FALSE)</f>
        <v>个体户</v>
      </c>
      <c r="G6430" s="338" t="str">
        <f ca="1">VLOOKUP(D6430,档案!A:B,2,FALSE)</f>
        <v>王先梅 邮储银行4262</v>
      </c>
      <c r="H6430" s="328">
        <f ca="1" t="shared" si="1068"/>
        <v>45911</v>
      </c>
      <c r="I6430" s="344" t="str">
        <f ca="1" t="shared" si="1069"/>
        <v>转林维日照京华信息费</v>
      </c>
      <c r="J6430" s="344" t="str">
        <f ca="1" t="shared" si="1070"/>
        <v>付日常费用</v>
      </c>
      <c r="K6430" s="345">
        <f ca="1" t="shared" si="1071"/>
        <v>0</v>
      </c>
      <c r="L6430" s="345">
        <f ca="1" t="shared" si="1072"/>
        <v>15000</v>
      </c>
      <c r="M6430" s="345">
        <f ca="1" t="shared" si="1073"/>
        <v>47302.18</v>
      </c>
      <c r="N6430" s="345">
        <f ca="1" t="shared" si="1074"/>
        <v>0</v>
      </c>
    </row>
    <row r="6431" ht="14.25" hidden="1" spans="1:14">
      <c r="A6431" s="334">
        <f>档案!A6430</f>
        <v>0</v>
      </c>
      <c r="B6431" s="334">
        <f ca="1" t="shared" si="1065"/>
        <v>1</v>
      </c>
      <c r="D6431" s="334">
        <f ca="1" t="shared" si="1066"/>
        <v>44</v>
      </c>
      <c r="E6431" s="327">
        <f ca="1" t="shared" si="1067"/>
        <v>141</v>
      </c>
      <c r="F6431" s="327" t="str">
        <f ca="1">VLOOKUP(D6431,档案!A:C,3,FALSE)</f>
        <v>个体户</v>
      </c>
      <c r="G6431" s="338" t="str">
        <f ca="1">VLOOKUP(D6431,档案!A:B,2,FALSE)</f>
        <v>王先梅 邮储银行4262</v>
      </c>
      <c r="H6431" s="328">
        <f ca="1" t="shared" si="1068"/>
        <v>45912</v>
      </c>
      <c r="I6431" s="344" t="str">
        <f ca="1" t="shared" si="1069"/>
        <v>转姚煜均渤海水泥信息费</v>
      </c>
      <c r="J6431" s="344" t="str">
        <f ca="1" t="shared" si="1070"/>
        <v>付日常费用</v>
      </c>
      <c r="K6431" s="345">
        <f ca="1" t="shared" si="1071"/>
        <v>0</v>
      </c>
      <c r="L6431" s="345">
        <f ca="1" t="shared" si="1072"/>
        <v>500</v>
      </c>
      <c r="M6431" s="345">
        <f ca="1" t="shared" si="1073"/>
        <v>46802.18</v>
      </c>
      <c r="N6431" s="345">
        <f ca="1" t="shared" si="1074"/>
        <v>0</v>
      </c>
    </row>
    <row r="6432" ht="14.25" hidden="1" spans="1:14">
      <c r="A6432" s="334">
        <f>档案!A6431</f>
        <v>0</v>
      </c>
      <c r="B6432" s="334">
        <f ca="1" t="shared" si="1065"/>
        <v>1</v>
      </c>
      <c r="D6432" s="334">
        <f ca="1" t="shared" si="1066"/>
        <v>44</v>
      </c>
      <c r="E6432" s="327">
        <f ca="1" t="shared" si="1067"/>
        <v>142</v>
      </c>
      <c r="F6432" s="327" t="str">
        <f ca="1">VLOOKUP(D6432,档案!A:C,3,FALSE)</f>
        <v>个体户</v>
      </c>
      <c r="G6432" s="338" t="str">
        <f ca="1">VLOOKUP(D6432,档案!A:B,2,FALSE)</f>
        <v>王先梅 邮储银行4262</v>
      </c>
      <c r="H6432" s="328">
        <f ca="1" t="shared" si="1068"/>
        <v>45912</v>
      </c>
      <c r="I6432" s="344" t="str">
        <f ca="1" t="shared" si="1069"/>
        <v>转武汉农商行</v>
      </c>
      <c r="J6432" s="344" t="str">
        <f ca="1" t="shared" si="1070"/>
        <v>转出他行或提现</v>
      </c>
      <c r="K6432" s="345">
        <f ca="1" t="shared" si="1071"/>
        <v>0</v>
      </c>
      <c r="L6432" s="345">
        <f ca="1" t="shared" si="1072"/>
        <v>10000</v>
      </c>
      <c r="M6432" s="345">
        <f ca="1" t="shared" si="1073"/>
        <v>36802.18</v>
      </c>
      <c r="N6432" s="345">
        <f ca="1" t="shared" si="1074"/>
        <v>0</v>
      </c>
    </row>
    <row r="6433" ht="14.25" hidden="1" spans="1:14">
      <c r="A6433" s="334">
        <f>档案!A6432</f>
        <v>0</v>
      </c>
      <c r="B6433" s="334">
        <f ca="1" t="shared" ref="B6433:B6457" si="1075">COUNTA(INDIRECT("'"&amp;A6433&amp;"'!a:a"))</f>
        <v>1</v>
      </c>
      <c r="D6433" s="334">
        <f ca="1">IF(E6432&gt;=VLOOKUP(D6432,A:B,2,FALSE),D6432+1,D6432)</f>
        <v>44</v>
      </c>
      <c r="E6433" s="327">
        <f ca="1">IF(E6432&gt;=VLOOKUP(D6432,A:B,2,FALSE),3,E6432+1)</f>
        <v>143</v>
      </c>
      <c r="F6433" s="327" t="str">
        <f ca="1">VLOOKUP(D6433,档案!A:C,3,FALSE)</f>
        <v>个体户</v>
      </c>
      <c r="G6433" s="338" t="str">
        <f ca="1">VLOOKUP(D6433,档案!A:B,2,FALSE)</f>
        <v>王先梅 邮储银行4262</v>
      </c>
      <c r="H6433" s="328">
        <f ca="1" t="shared" ref="H6433:H6457" si="1076">INDEX(INDIRECT("'"&amp;$D6433&amp;"'!A:g"),$E6433,COLUMN()-7)</f>
        <v>45912</v>
      </c>
      <c r="I6433" s="344" t="str">
        <f ca="1" t="shared" ref="I6433:I6457" si="1077">INDEX(INDIRECT("'"&amp;$D6433&amp;"'!A:g"),$E6433,COLUMN()-7)</f>
        <v>转武汉农商行</v>
      </c>
      <c r="J6433" s="344" t="str">
        <f ca="1" t="shared" ref="J6433:J6457" si="1078">INDEX(INDIRECT("'"&amp;$D6433&amp;"'!A:g"),$E6433,COLUMN()-7)</f>
        <v>转出他行或提现</v>
      </c>
      <c r="K6433" s="345">
        <f ca="1" t="shared" ref="K6433:K6457" si="1079">INDEX(INDIRECT("'"&amp;$D6433&amp;"'!A:g"),$E6433,COLUMN()-7)</f>
        <v>0</v>
      </c>
      <c r="L6433" s="345">
        <f ca="1" t="shared" ref="L6433:L6457" si="1080">INDEX(INDIRECT("'"&amp;$D6433&amp;"'!A:g"),$E6433,COLUMN()-7)</f>
        <v>10000</v>
      </c>
      <c r="M6433" s="345">
        <f ca="1" t="shared" ref="M6433:M6457" si="1081">INDEX(INDIRECT("'"&amp;$D6433&amp;"'!A:g"),$E6433,COLUMN()-7)</f>
        <v>26802.18</v>
      </c>
      <c r="N6433" s="345">
        <f ca="1" t="shared" ref="N6433:N6457" si="1082">INDEX(INDIRECT("'"&amp;$D6433&amp;"'!A:g"),$E6433,COLUMN()-7)</f>
        <v>0</v>
      </c>
    </row>
    <row r="6434" ht="14.25" hidden="1" spans="1:14">
      <c r="A6434" s="334">
        <f>档案!A6433</f>
        <v>0</v>
      </c>
      <c r="B6434" s="334">
        <f ca="1" t="shared" si="1075"/>
        <v>1</v>
      </c>
      <c r="D6434" s="334">
        <f ca="1">IF(E6433&gt;=VLOOKUP(D6433,A:B,2,FALSE),D6433+1,D6433)</f>
        <v>44</v>
      </c>
      <c r="E6434" s="327">
        <f ca="1">IF(E6433&gt;=VLOOKUP(D6433,A:B,2,FALSE),3,E6433+1)</f>
        <v>144</v>
      </c>
      <c r="F6434" s="327" t="str">
        <f ca="1">VLOOKUP(D6434,档案!A:C,3,FALSE)</f>
        <v>个体户</v>
      </c>
      <c r="G6434" s="338" t="str">
        <f ca="1">VLOOKUP(D6434,档案!A:B,2,FALSE)</f>
        <v>王先梅 邮储银行4262</v>
      </c>
      <c r="H6434" s="328">
        <f ca="1" t="shared" si="1076"/>
        <v>45912</v>
      </c>
      <c r="I6434" s="344" t="str">
        <f ca="1" t="shared" si="1077"/>
        <v>转武汉农商行</v>
      </c>
      <c r="J6434" s="344" t="str">
        <f ca="1" t="shared" si="1078"/>
        <v>转出他行或提现</v>
      </c>
      <c r="K6434" s="345">
        <f ca="1" t="shared" si="1079"/>
        <v>0</v>
      </c>
      <c r="L6434" s="345">
        <f ca="1" t="shared" si="1080"/>
        <v>10000</v>
      </c>
      <c r="M6434" s="345">
        <f ca="1" t="shared" si="1081"/>
        <v>16802.18</v>
      </c>
      <c r="N6434" s="345">
        <f ca="1" t="shared" si="1082"/>
        <v>0</v>
      </c>
    </row>
    <row r="6435" ht="14.25" hidden="1" spans="1:14">
      <c r="A6435" s="334">
        <f>档案!A6434</f>
        <v>0</v>
      </c>
      <c r="B6435" s="334">
        <f ca="1" t="shared" si="1075"/>
        <v>1</v>
      </c>
      <c r="D6435" s="334">
        <f ca="1">IF(E6434&gt;=VLOOKUP(D6434,A:B,2,FALSE),D6434+1,D6434)</f>
        <v>44</v>
      </c>
      <c r="E6435" s="327">
        <f ca="1">IF(E6434&gt;=VLOOKUP(D6434,A:B,2,FALSE),3,E6434+1)</f>
        <v>145</v>
      </c>
      <c r="F6435" s="327" t="str">
        <f ca="1">VLOOKUP(D6435,档案!A:C,3,FALSE)</f>
        <v>个体户</v>
      </c>
      <c r="G6435" s="338" t="str">
        <f ca="1">VLOOKUP(D6435,档案!A:B,2,FALSE)</f>
        <v>王先梅 邮储银行4262</v>
      </c>
      <c r="H6435" s="328">
        <f ca="1" t="shared" si="1076"/>
        <v>45915</v>
      </c>
      <c r="I6435" s="344" t="str">
        <f ca="1" t="shared" si="1077"/>
        <v>取现金存入门淑萍账户（北京金隅琉水信息费）</v>
      </c>
      <c r="J6435" s="344" t="str">
        <f ca="1" t="shared" si="1078"/>
        <v>付日常费用</v>
      </c>
      <c r="K6435" s="345">
        <f ca="1" t="shared" si="1079"/>
        <v>0</v>
      </c>
      <c r="L6435" s="345">
        <f ca="1" t="shared" si="1080"/>
        <v>10000</v>
      </c>
      <c r="M6435" s="345">
        <f ca="1" t="shared" si="1081"/>
        <v>6802.18</v>
      </c>
      <c r="N6435" s="345">
        <f ca="1" t="shared" si="1082"/>
        <v>0</v>
      </c>
    </row>
    <row r="6436" ht="14.25" hidden="1" spans="1:14">
      <c r="A6436" s="334">
        <f>档案!A6435</f>
        <v>0</v>
      </c>
      <c r="B6436" s="334">
        <f ca="1" t="shared" si="1075"/>
        <v>1</v>
      </c>
      <c r="D6436" s="334">
        <f ca="1">IF(E6435&gt;=VLOOKUP(D6435,A:B,2,FALSE),D6435+1,D6435)</f>
        <v>44</v>
      </c>
      <c r="E6436" s="327">
        <f ca="1">IF(E6435&gt;=VLOOKUP(D6435,A:B,2,FALSE),3,E6435+1)</f>
        <v>146</v>
      </c>
      <c r="F6436" s="327" t="str">
        <f ca="1">VLOOKUP(D6436,档案!A:C,3,FALSE)</f>
        <v>个体户</v>
      </c>
      <c r="G6436" s="338" t="str">
        <f ca="1">VLOOKUP(D6436,档案!A:B,2,FALSE)</f>
        <v>王先梅 邮储银行4262</v>
      </c>
      <c r="H6436" s="328">
        <f ca="1" t="shared" si="1076"/>
        <v>45918</v>
      </c>
      <c r="I6436" s="344" t="str">
        <f ca="1" t="shared" si="1077"/>
        <v>收到湖北岚丹中信转款</v>
      </c>
      <c r="J6436" s="344" t="str">
        <f ca="1" t="shared" si="1078"/>
        <v>他行转入或存现</v>
      </c>
      <c r="K6436" s="345">
        <f ca="1" t="shared" si="1079"/>
        <v>20000</v>
      </c>
      <c r="L6436" s="345">
        <f ca="1" t="shared" si="1080"/>
        <v>0</v>
      </c>
      <c r="M6436" s="345">
        <f ca="1" t="shared" si="1081"/>
        <v>26802.18</v>
      </c>
      <c r="N6436" s="345">
        <f ca="1" t="shared" si="1082"/>
        <v>0</v>
      </c>
    </row>
    <row r="6437" ht="14.25" hidden="1" spans="1:14">
      <c r="A6437" s="334">
        <f>档案!A6436</f>
        <v>0</v>
      </c>
      <c r="B6437" s="334">
        <f ca="1" t="shared" si="1075"/>
        <v>1</v>
      </c>
      <c r="D6437" s="334">
        <f ca="1">IF(E6436&gt;=VLOOKUP(D6436,A:B,2,FALSE),D6436+1,D6436)</f>
        <v>44</v>
      </c>
      <c r="E6437" s="327">
        <f ca="1">IF(E6436&gt;=VLOOKUP(D6436,A:B,2,FALSE),3,E6436+1)</f>
        <v>147</v>
      </c>
      <c r="F6437" s="327" t="str">
        <f ca="1">VLOOKUP(D6437,档案!A:C,3,FALSE)</f>
        <v>个体户</v>
      </c>
      <c r="G6437" s="338" t="str">
        <f ca="1">VLOOKUP(D6437,档案!A:B,2,FALSE)</f>
        <v>王先梅 邮储银行4262</v>
      </c>
      <c r="H6437" s="328">
        <f ca="1" t="shared" si="1076"/>
        <v>45918</v>
      </c>
      <c r="I6437" s="344" t="str">
        <f ca="1" t="shared" si="1077"/>
        <v>付肖进贷款过桥费</v>
      </c>
      <c r="J6437" s="344" t="str">
        <f ca="1" t="shared" si="1078"/>
        <v>付日常费用</v>
      </c>
      <c r="K6437" s="345">
        <f ca="1" t="shared" si="1079"/>
        <v>0</v>
      </c>
      <c r="L6437" s="345">
        <f ca="1" t="shared" si="1080"/>
        <v>22500</v>
      </c>
      <c r="M6437" s="345">
        <f ca="1" t="shared" si="1081"/>
        <v>4302.18</v>
      </c>
      <c r="N6437" s="345">
        <f ca="1" t="shared" si="1082"/>
        <v>0</v>
      </c>
    </row>
    <row r="6438" ht="14.25" hidden="1" spans="1:14">
      <c r="A6438" s="334">
        <f>档案!A6437</f>
        <v>0</v>
      </c>
      <c r="B6438" s="334">
        <f ca="1" t="shared" si="1075"/>
        <v>1</v>
      </c>
      <c r="D6438" s="334">
        <f ca="1">IF(E6437&gt;=VLOOKUP(D6437,A:B,2,FALSE),D6437+1,D6437)</f>
        <v>44</v>
      </c>
      <c r="E6438" s="327">
        <f ca="1">IF(E6437&gt;=VLOOKUP(D6437,A:B,2,FALSE),3,E6437+1)</f>
        <v>148</v>
      </c>
      <c r="F6438" s="327" t="str">
        <f ca="1">VLOOKUP(D6438,档案!A:C,3,FALSE)</f>
        <v>个体户</v>
      </c>
      <c r="G6438" s="338" t="str">
        <f ca="1">VLOOKUP(D6438,档案!A:B,2,FALSE)</f>
        <v>王先梅 邮储银行4262</v>
      </c>
      <c r="H6438" s="328">
        <f ca="1" t="shared" si="1076"/>
        <v>45919</v>
      </c>
      <c r="I6438" s="344" t="str">
        <f ca="1" t="shared" si="1077"/>
        <v>收到武汉浦发转款</v>
      </c>
      <c r="J6438" s="344" t="str">
        <f ca="1" t="shared" si="1078"/>
        <v>他行转入或存现</v>
      </c>
      <c r="K6438" s="345">
        <f ca="1" t="shared" si="1079"/>
        <v>35000</v>
      </c>
      <c r="L6438" s="345">
        <f ca="1" t="shared" si="1080"/>
        <v>0</v>
      </c>
      <c r="M6438" s="345">
        <f ca="1" t="shared" si="1081"/>
        <v>39302.18</v>
      </c>
      <c r="N6438" s="345">
        <f ca="1" t="shared" si="1082"/>
        <v>0</v>
      </c>
    </row>
    <row r="6439" ht="14.25" hidden="1" spans="1:14">
      <c r="A6439" s="334">
        <f>档案!A6438</f>
        <v>0</v>
      </c>
      <c r="B6439" s="334">
        <f ca="1" t="shared" si="1075"/>
        <v>1</v>
      </c>
      <c r="D6439" s="334">
        <f ca="1">IF(E6438&gt;=VLOOKUP(D6438,A:B,2,FALSE),D6438+1,D6438)</f>
        <v>44</v>
      </c>
      <c r="E6439" s="327">
        <f ca="1">IF(E6438&gt;=VLOOKUP(D6438,A:B,2,FALSE),3,E6438+1)</f>
        <v>149</v>
      </c>
      <c r="F6439" s="327" t="str">
        <f ca="1">VLOOKUP(D6439,档案!A:C,3,FALSE)</f>
        <v>个体户</v>
      </c>
      <c r="G6439" s="338" t="str">
        <f ca="1">VLOOKUP(D6439,档案!A:B,2,FALSE)</f>
        <v>王先梅 邮储银行4262</v>
      </c>
      <c r="H6439" s="328">
        <f ca="1" t="shared" si="1076"/>
        <v>45919</v>
      </c>
      <c r="I6439" s="344" t="str">
        <f ca="1" t="shared" si="1077"/>
        <v>收到武汉浦发转款</v>
      </c>
      <c r="J6439" s="344" t="str">
        <f ca="1" t="shared" si="1078"/>
        <v>他行转入或存现</v>
      </c>
      <c r="K6439" s="345">
        <f ca="1" t="shared" si="1079"/>
        <v>30000</v>
      </c>
      <c r="L6439" s="345">
        <f ca="1" t="shared" si="1080"/>
        <v>0</v>
      </c>
      <c r="M6439" s="345">
        <f ca="1" t="shared" si="1081"/>
        <v>69302.18</v>
      </c>
      <c r="N6439" s="345">
        <f ca="1" t="shared" si="1082"/>
        <v>0</v>
      </c>
    </row>
    <row r="6440" ht="14.25" hidden="1" spans="1:14">
      <c r="A6440" s="334">
        <f>档案!A6439</f>
        <v>0</v>
      </c>
      <c r="B6440" s="334">
        <f ca="1" t="shared" si="1075"/>
        <v>1</v>
      </c>
      <c r="D6440" s="334">
        <f ca="1">IF(E6439&gt;=VLOOKUP(D6439,A:B,2,FALSE),D6439+1,D6439)</f>
        <v>44</v>
      </c>
      <c r="E6440" s="327">
        <f ca="1">IF(E6439&gt;=VLOOKUP(D6439,A:B,2,FALSE),3,E6439+1)</f>
        <v>150</v>
      </c>
      <c r="F6440" s="327" t="str">
        <f ca="1">VLOOKUP(D6440,档案!A:C,3,FALSE)</f>
        <v>个体户</v>
      </c>
      <c r="G6440" s="338" t="str">
        <f ca="1">VLOOKUP(D6440,档案!A:B,2,FALSE)</f>
        <v>王先梅 邮储银行4262</v>
      </c>
      <c r="H6440" s="328">
        <f ca="1" t="shared" si="1076"/>
        <v>45919</v>
      </c>
      <c r="I6440" s="344" t="str">
        <f ca="1" t="shared" si="1077"/>
        <v>收到武汉农商行转款</v>
      </c>
      <c r="J6440" s="344" t="str">
        <f ca="1" t="shared" si="1078"/>
        <v>他行转入或存现</v>
      </c>
      <c r="K6440" s="345">
        <f ca="1" t="shared" si="1079"/>
        <v>20000</v>
      </c>
      <c r="L6440" s="345">
        <f ca="1" t="shared" si="1080"/>
        <v>0</v>
      </c>
      <c r="M6440" s="345">
        <f ca="1" t="shared" si="1081"/>
        <v>89302.18</v>
      </c>
      <c r="N6440" s="345">
        <f ca="1" t="shared" si="1082"/>
        <v>0</v>
      </c>
    </row>
    <row r="6441" ht="14.25" hidden="1" spans="1:14">
      <c r="A6441" s="334">
        <f>档案!A6440</f>
        <v>0</v>
      </c>
      <c r="B6441" s="334">
        <f ca="1" t="shared" si="1075"/>
        <v>1</v>
      </c>
      <c r="D6441" s="334">
        <f ca="1">IF(E6440&gt;=VLOOKUP(D6440,A:B,2,FALSE),D6440+1,D6440)</f>
        <v>44</v>
      </c>
      <c r="E6441" s="327">
        <f ca="1">IF(E6440&gt;=VLOOKUP(D6440,A:B,2,FALSE),3,E6440+1)</f>
        <v>151</v>
      </c>
      <c r="F6441" s="327" t="str">
        <f ca="1">VLOOKUP(D6441,档案!A:C,3,FALSE)</f>
        <v>个体户</v>
      </c>
      <c r="G6441" s="338" t="str">
        <f ca="1">VLOOKUP(D6441,档案!A:B,2,FALSE)</f>
        <v>王先梅 邮储银行4262</v>
      </c>
      <c r="H6441" s="328">
        <f ca="1" t="shared" si="1076"/>
        <v>45919</v>
      </c>
      <c r="I6441" s="344" t="str">
        <f ca="1" t="shared" si="1077"/>
        <v>付王伯明贷款过桥费</v>
      </c>
      <c r="J6441" s="344" t="str">
        <f ca="1" t="shared" si="1078"/>
        <v>付日常费用</v>
      </c>
      <c r="K6441" s="345">
        <f ca="1" t="shared" si="1079"/>
        <v>0</v>
      </c>
      <c r="L6441" s="345">
        <f ca="1" t="shared" si="1080"/>
        <v>50000</v>
      </c>
      <c r="M6441" s="345">
        <f ca="1" t="shared" si="1081"/>
        <v>39302.18</v>
      </c>
      <c r="N6441" s="345">
        <f ca="1" t="shared" si="1082"/>
        <v>0</v>
      </c>
    </row>
    <row r="6442" ht="14.25" hidden="1" spans="1:14">
      <c r="A6442" s="334">
        <f>档案!A6441</f>
        <v>0</v>
      </c>
      <c r="B6442" s="334">
        <f ca="1" t="shared" si="1075"/>
        <v>1</v>
      </c>
      <c r="D6442" s="334">
        <f ca="1">IF(E6441&gt;=VLOOKUP(D6441,A:B,2,FALSE),D6441+1,D6441)</f>
        <v>44</v>
      </c>
      <c r="E6442" s="327">
        <f ca="1">IF(E6441&gt;=VLOOKUP(D6441,A:B,2,FALSE),3,E6441+1)</f>
        <v>152</v>
      </c>
      <c r="F6442" s="327" t="str">
        <f ca="1">VLOOKUP(D6442,档案!A:C,3,FALSE)</f>
        <v>个体户</v>
      </c>
      <c r="G6442" s="338" t="str">
        <f ca="1">VLOOKUP(D6442,档案!A:B,2,FALSE)</f>
        <v>王先梅 邮储银行4262</v>
      </c>
      <c r="H6442" s="328">
        <f ca="1" t="shared" si="1076"/>
        <v>45920</v>
      </c>
      <c r="I6442" s="344" t="str">
        <f ca="1" t="shared" si="1077"/>
        <v>转陈涛差旅借支</v>
      </c>
      <c r="J6442" s="344" t="str">
        <f ca="1" t="shared" si="1078"/>
        <v>付日常费用</v>
      </c>
      <c r="K6442" s="345">
        <f ca="1" t="shared" si="1079"/>
        <v>0</v>
      </c>
      <c r="L6442" s="345">
        <f ca="1" t="shared" si="1080"/>
        <v>3000</v>
      </c>
      <c r="M6442" s="345">
        <f ca="1" t="shared" si="1081"/>
        <v>36302.18</v>
      </c>
      <c r="N6442" s="345">
        <f ca="1" t="shared" si="1082"/>
        <v>0</v>
      </c>
    </row>
    <row r="6443" ht="14.25" hidden="1" spans="1:14">
      <c r="A6443" s="334">
        <f>档案!A6442</f>
        <v>0</v>
      </c>
      <c r="B6443" s="334">
        <f ca="1" t="shared" si="1075"/>
        <v>1</v>
      </c>
      <c r="D6443" s="334">
        <f ca="1">IF(E6442&gt;=VLOOKUP(D6442,A:B,2,FALSE),D6442+1,D6442)</f>
        <v>44</v>
      </c>
      <c r="E6443" s="327">
        <f ca="1">IF(E6442&gt;=VLOOKUP(D6442,A:B,2,FALSE),3,E6442+1)</f>
        <v>153</v>
      </c>
      <c r="F6443" s="327" t="str">
        <f ca="1">VLOOKUP(D6443,档案!A:C,3,FALSE)</f>
        <v>个体户</v>
      </c>
      <c r="G6443" s="338" t="str">
        <f ca="1">VLOOKUP(D6443,档案!A:B,2,FALSE)</f>
        <v>王先梅 邮储银行4262</v>
      </c>
      <c r="H6443" s="328">
        <f ca="1" t="shared" si="1076"/>
        <v>45921</v>
      </c>
      <c r="I6443" s="344" t="str">
        <f ca="1" t="shared" si="1077"/>
        <v>收到银行利息结息</v>
      </c>
      <c r="J6443" s="344" t="str">
        <f ca="1" t="shared" si="1078"/>
        <v>其他收款</v>
      </c>
      <c r="K6443" s="345">
        <f ca="1" t="shared" si="1079"/>
        <v>5.24</v>
      </c>
      <c r="L6443" s="345">
        <f ca="1" t="shared" si="1080"/>
        <v>0</v>
      </c>
      <c r="M6443" s="345">
        <f ca="1" t="shared" si="1081"/>
        <v>36307.42</v>
      </c>
      <c r="N6443" s="345">
        <f ca="1" t="shared" si="1082"/>
        <v>0</v>
      </c>
    </row>
    <row r="6444" ht="14.25" hidden="1" spans="1:14">
      <c r="A6444" s="334">
        <f>档案!A6443</f>
        <v>0</v>
      </c>
      <c r="B6444" s="334">
        <f ca="1" t="shared" si="1075"/>
        <v>1</v>
      </c>
      <c r="D6444" s="334">
        <f ca="1">IF(E6443&gt;=VLOOKUP(D6443,A:B,2,FALSE),D6443+1,D6443)</f>
        <v>44</v>
      </c>
      <c r="E6444" s="327">
        <f ca="1">IF(E6443&gt;=VLOOKUP(D6443,A:B,2,FALSE),3,E6443+1)</f>
        <v>154</v>
      </c>
      <c r="F6444" s="327" t="str">
        <f ca="1">VLOOKUP(D6444,档案!A:C,3,FALSE)</f>
        <v>个体户</v>
      </c>
      <c r="G6444" s="338" t="str">
        <f ca="1">VLOOKUP(D6444,档案!A:B,2,FALSE)</f>
        <v>王先梅 邮储银行4262</v>
      </c>
      <c r="H6444" s="328">
        <f ca="1" t="shared" si="1076"/>
        <v>45922</v>
      </c>
      <c r="I6444" s="344" t="str">
        <f ca="1" t="shared" si="1077"/>
        <v>转陈涛申请河钢邯郸公司信息费付姚煜均</v>
      </c>
      <c r="J6444" s="344" t="str">
        <f ca="1" t="shared" si="1078"/>
        <v>付日常费用</v>
      </c>
      <c r="K6444" s="345">
        <f ca="1" t="shared" si="1079"/>
        <v>0</v>
      </c>
      <c r="L6444" s="345">
        <f ca="1" t="shared" si="1080"/>
        <v>4000</v>
      </c>
      <c r="M6444" s="345">
        <f ca="1" t="shared" si="1081"/>
        <v>32307.42</v>
      </c>
      <c r="N6444" s="345">
        <f ca="1" t="shared" si="1082"/>
        <v>0</v>
      </c>
    </row>
    <row r="6445" ht="14.25" hidden="1" spans="1:14">
      <c r="A6445" s="334">
        <f>档案!A6444</f>
        <v>0</v>
      </c>
      <c r="B6445" s="334">
        <f ca="1" t="shared" si="1075"/>
        <v>1</v>
      </c>
      <c r="D6445" s="334">
        <f ca="1">IF(E6444&gt;=VLOOKUP(D6444,A:B,2,FALSE),D6444+1,D6444)</f>
        <v>44</v>
      </c>
      <c r="E6445" s="327">
        <f ca="1">IF(E6444&gt;=VLOOKUP(D6444,A:B,2,FALSE),3,E6444+1)</f>
        <v>155</v>
      </c>
      <c r="F6445" s="327" t="str">
        <f ca="1">VLOOKUP(D6445,档案!A:C,3,FALSE)</f>
        <v>个体户</v>
      </c>
      <c r="G6445" s="338" t="str">
        <f ca="1">VLOOKUP(D6445,档案!A:B,2,FALSE)</f>
        <v>王先梅 邮储银行4262</v>
      </c>
      <c r="H6445" s="328">
        <f ca="1" t="shared" si="1076"/>
        <v>45928</v>
      </c>
      <c r="I6445" s="344" t="str">
        <f ca="1" t="shared" si="1077"/>
        <v>转黎国海过桥费</v>
      </c>
      <c r="J6445" s="344" t="str">
        <f ca="1" t="shared" si="1078"/>
        <v>付日常费用</v>
      </c>
      <c r="K6445" s="345">
        <f ca="1" t="shared" si="1079"/>
        <v>0</v>
      </c>
      <c r="L6445" s="345">
        <f ca="1" t="shared" si="1080"/>
        <v>32000</v>
      </c>
      <c r="M6445" s="345">
        <f ca="1" t="shared" si="1081"/>
        <v>307.419999999991</v>
      </c>
      <c r="N6445" s="345">
        <f ca="1" t="shared" si="1082"/>
        <v>0</v>
      </c>
    </row>
    <row r="6446" ht="14.25" hidden="1" spans="1:14">
      <c r="A6446" s="334">
        <f>档案!A6445</f>
        <v>0</v>
      </c>
      <c r="B6446" s="334">
        <f ca="1" t="shared" si="1075"/>
        <v>1</v>
      </c>
      <c r="D6446" s="334">
        <f ca="1">IF(E6445&gt;=VLOOKUP(D6445,A:B,2,FALSE),D6445+1,D6445)</f>
        <v>44</v>
      </c>
      <c r="E6446" s="327">
        <f ca="1">IF(E6445&gt;=VLOOKUP(D6445,A:B,2,FALSE),3,E6445+1)</f>
        <v>156</v>
      </c>
      <c r="F6446" s="327" t="str">
        <f ca="1">VLOOKUP(D6446,档案!A:C,3,FALSE)</f>
        <v>个体户</v>
      </c>
      <c r="G6446" s="338" t="str">
        <f ca="1">VLOOKUP(D6446,档案!A:B,2,FALSE)</f>
        <v>王先梅 邮储银行4262</v>
      </c>
      <c r="H6446" s="328">
        <f ca="1" t="shared" si="1076"/>
        <v>45929</v>
      </c>
      <c r="I6446" s="344" t="str">
        <f ca="1" t="shared" si="1077"/>
        <v>收到武汉农商行转款</v>
      </c>
      <c r="J6446" s="344" t="str">
        <f ca="1" t="shared" si="1078"/>
        <v>他行转入或存现</v>
      </c>
      <c r="K6446" s="345">
        <f ca="1" t="shared" si="1079"/>
        <v>100000</v>
      </c>
      <c r="L6446" s="345">
        <f ca="1" t="shared" si="1080"/>
        <v>0</v>
      </c>
      <c r="M6446" s="345">
        <f ca="1" t="shared" si="1081"/>
        <v>100307.42</v>
      </c>
      <c r="N6446" s="345">
        <f ca="1" t="shared" si="1082"/>
        <v>0</v>
      </c>
    </row>
    <row r="6447" ht="14.25" hidden="1" spans="1:14">
      <c r="A6447" s="334">
        <f>档案!A6446</f>
        <v>0</v>
      </c>
      <c r="B6447" s="334">
        <f ca="1" t="shared" si="1075"/>
        <v>1</v>
      </c>
      <c r="D6447" s="334">
        <f ca="1">IF(E6446&gt;=VLOOKUP(D6446,A:B,2,FALSE),D6446+1,D6446)</f>
        <v>44</v>
      </c>
      <c r="E6447" s="327">
        <f ca="1">IF(E6446&gt;=VLOOKUP(D6446,A:B,2,FALSE),3,E6446+1)</f>
        <v>157</v>
      </c>
      <c r="F6447" s="327" t="str">
        <f ca="1">VLOOKUP(D6447,档案!A:C,3,FALSE)</f>
        <v>个体户</v>
      </c>
      <c r="G6447" s="338" t="str">
        <f ca="1">VLOOKUP(D6447,档案!A:B,2,FALSE)</f>
        <v>王先梅 邮储银行4262</v>
      </c>
      <c r="H6447" s="328">
        <f ca="1" t="shared" si="1076"/>
        <v>45929</v>
      </c>
      <c r="I6447" s="344" t="str">
        <f ca="1" t="shared" si="1077"/>
        <v>转汪聪过桥费</v>
      </c>
      <c r="J6447" s="344" t="str">
        <f ca="1" t="shared" si="1078"/>
        <v>付日常费用</v>
      </c>
      <c r="K6447" s="345">
        <f ca="1" t="shared" si="1079"/>
        <v>0</v>
      </c>
      <c r="L6447" s="345">
        <f ca="1" t="shared" si="1080"/>
        <v>50000</v>
      </c>
      <c r="M6447" s="345">
        <f ca="1" t="shared" si="1081"/>
        <v>50307.42</v>
      </c>
      <c r="N6447" s="345">
        <f ca="1" t="shared" si="1082"/>
        <v>0</v>
      </c>
    </row>
    <row r="6448" ht="14.25" hidden="1" spans="1:14">
      <c r="A6448" s="334">
        <f>档案!A6447</f>
        <v>0</v>
      </c>
      <c r="B6448" s="334">
        <f ca="1" t="shared" si="1075"/>
        <v>1</v>
      </c>
      <c r="D6448" s="334">
        <f ca="1">IF(E6447&gt;=VLOOKUP(D6447,A:B,2,FALSE),D6447+1,D6447)</f>
        <v>44</v>
      </c>
      <c r="E6448" s="327">
        <f ca="1">IF(E6447&gt;=VLOOKUP(D6447,A:B,2,FALSE),3,E6447+1)</f>
        <v>158</v>
      </c>
      <c r="F6448" s="327" t="str">
        <f ca="1">VLOOKUP(D6448,档案!A:C,3,FALSE)</f>
        <v>个体户</v>
      </c>
      <c r="G6448" s="338" t="str">
        <f ca="1">VLOOKUP(D6448,档案!A:B,2,FALSE)</f>
        <v>王先梅 邮储银行4262</v>
      </c>
      <c r="H6448" s="328">
        <f ca="1" t="shared" si="1076"/>
        <v>45930</v>
      </c>
      <c r="I6448" s="344" t="str">
        <f ca="1" t="shared" si="1077"/>
        <v>转汪聪过桥费</v>
      </c>
      <c r="J6448" s="344" t="str">
        <f ca="1" t="shared" si="1078"/>
        <v>付日常费用</v>
      </c>
      <c r="K6448" s="345">
        <f ca="1" t="shared" si="1079"/>
        <v>0</v>
      </c>
      <c r="L6448" s="345">
        <f ca="1" t="shared" si="1080"/>
        <v>30000</v>
      </c>
      <c r="M6448" s="345">
        <f ca="1" t="shared" si="1081"/>
        <v>20307.42</v>
      </c>
      <c r="N6448" s="345">
        <f ca="1" t="shared" si="1082"/>
        <v>0</v>
      </c>
    </row>
    <row r="6449" ht="14.25" hidden="1" spans="1:14">
      <c r="A6449" s="334">
        <f>档案!A6448</f>
        <v>0</v>
      </c>
      <c r="B6449" s="334">
        <f ca="1" t="shared" si="1075"/>
        <v>1</v>
      </c>
      <c r="D6449" s="334">
        <f ca="1">IF(E6448&gt;=VLOOKUP(D6448,A:B,2,FALSE),D6448+1,D6448)</f>
        <v>44</v>
      </c>
      <c r="E6449" s="327">
        <f ca="1">IF(E6448&gt;=VLOOKUP(D6448,A:B,2,FALSE),3,E6448+1)</f>
        <v>159</v>
      </c>
      <c r="F6449" s="327" t="str">
        <f ca="1">VLOOKUP(D6449,档案!A:C,3,FALSE)</f>
        <v>个体户</v>
      </c>
      <c r="G6449" s="338" t="str">
        <f ca="1">VLOOKUP(D6449,档案!A:B,2,FALSE)</f>
        <v>王先梅 邮储银行4262</v>
      </c>
      <c r="H6449" s="328">
        <f ca="1" t="shared" si="1076"/>
        <v>45930</v>
      </c>
      <c r="I6449" s="344" t="str">
        <f ca="1" t="shared" si="1077"/>
        <v>收到武汉浦发转款</v>
      </c>
      <c r="J6449" s="344" t="str">
        <f ca="1" t="shared" si="1078"/>
        <v>他行转入或存现</v>
      </c>
      <c r="K6449" s="345">
        <f ca="1" t="shared" si="1079"/>
        <v>50000</v>
      </c>
      <c r="L6449" s="345">
        <f ca="1" t="shared" si="1080"/>
        <v>0</v>
      </c>
      <c r="M6449" s="345">
        <f ca="1" t="shared" si="1081"/>
        <v>70307.42</v>
      </c>
      <c r="N6449" s="345">
        <f ca="1" t="shared" si="1082"/>
        <v>0</v>
      </c>
    </row>
    <row r="6450" ht="14.25" hidden="1" spans="1:14">
      <c r="A6450" s="334">
        <f>档案!A6449</f>
        <v>0</v>
      </c>
      <c r="B6450" s="334">
        <f ca="1" t="shared" si="1075"/>
        <v>1</v>
      </c>
      <c r="D6450" s="334">
        <f ca="1">IF(E6449&gt;=VLOOKUP(D6449,A:B,2,FALSE),D6449+1,D6449)</f>
        <v>44</v>
      </c>
      <c r="E6450" s="327">
        <f ca="1">IF(E6449&gt;=VLOOKUP(D6449,A:B,2,FALSE),3,E6449+1)</f>
        <v>160</v>
      </c>
      <c r="F6450" s="327" t="str">
        <f ca="1">VLOOKUP(D6450,档案!A:C,3,FALSE)</f>
        <v>个体户</v>
      </c>
      <c r="G6450" s="338" t="str">
        <f ca="1">VLOOKUP(D6450,档案!A:B,2,FALSE)</f>
        <v>王先梅 邮储银行4262</v>
      </c>
      <c r="H6450" s="328">
        <f ca="1" t="shared" si="1076"/>
        <v>45930</v>
      </c>
      <c r="I6450" s="344" t="str">
        <f ca="1" t="shared" si="1077"/>
        <v>收到赵许武转来碱厂水合机维修费</v>
      </c>
      <c r="J6450" s="344" t="str">
        <f ca="1" t="shared" si="1078"/>
        <v>营业回款</v>
      </c>
      <c r="K6450" s="345">
        <f ca="1" t="shared" si="1079"/>
        <v>20000</v>
      </c>
      <c r="L6450" s="345">
        <f ca="1" t="shared" si="1080"/>
        <v>0</v>
      </c>
      <c r="M6450" s="345">
        <f ca="1" t="shared" si="1081"/>
        <v>90307.42</v>
      </c>
      <c r="N6450" s="345">
        <f ca="1" t="shared" si="1082"/>
        <v>0</v>
      </c>
    </row>
    <row r="6451" ht="14.25" hidden="1" spans="1:14">
      <c r="A6451" s="334">
        <f>档案!A6450</f>
        <v>0</v>
      </c>
      <c r="B6451" s="334">
        <f ca="1" t="shared" si="1075"/>
        <v>1</v>
      </c>
      <c r="D6451" s="334">
        <f ca="1">IF(E6450&gt;=VLOOKUP(D6450,A:B,2,FALSE),D6450+1,D6450)</f>
        <v>44</v>
      </c>
      <c r="E6451" s="327">
        <f ca="1">IF(E6450&gt;=VLOOKUP(D6450,A:B,2,FALSE),3,E6450+1)</f>
        <v>161</v>
      </c>
      <c r="F6451" s="327" t="str">
        <f ca="1">VLOOKUP(D6451,档案!A:C,3,FALSE)</f>
        <v>个体户</v>
      </c>
      <c r="G6451" s="338" t="str">
        <f ca="1">VLOOKUP(D6451,档案!A:B,2,FALSE)</f>
        <v>王先梅 邮储银行4262</v>
      </c>
      <c r="H6451" s="328">
        <f ca="1" t="shared" si="1076"/>
        <v>45930</v>
      </c>
      <c r="I6451" s="344" t="str">
        <f ca="1" t="shared" si="1077"/>
        <v>阿鲁科尔沁旗山水水泥有限公司信息费付邓鑫</v>
      </c>
      <c r="J6451" s="344" t="str">
        <f ca="1" t="shared" si="1078"/>
        <v>付日常费用</v>
      </c>
      <c r="K6451" s="345">
        <f ca="1" t="shared" si="1079"/>
        <v>0</v>
      </c>
      <c r="L6451" s="345">
        <f ca="1" t="shared" si="1080"/>
        <v>4711.95</v>
      </c>
      <c r="M6451" s="345">
        <f ca="1" t="shared" si="1081"/>
        <v>85595.47</v>
      </c>
      <c r="N6451" s="345">
        <f ca="1" t="shared" si="1082"/>
        <v>0</v>
      </c>
    </row>
    <row r="6452" ht="14.25" hidden="1" spans="1:14">
      <c r="A6452" s="334">
        <f>档案!A6451</f>
        <v>0</v>
      </c>
      <c r="B6452" s="334">
        <f ca="1" t="shared" si="1075"/>
        <v>1</v>
      </c>
      <c r="D6452" s="334">
        <f ca="1">IF(E6451&gt;=VLOOKUP(D6451,A:B,2,FALSE),D6451+1,D6451)</f>
        <v>44</v>
      </c>
      <c r="E6452" s="327">
        <f ca="1">IF(E6451&gt;=VLOOKUP(D6451,A:B,2,FALSE),3,E6451+1)</f>
        <v>162</v>
      </c>
      <c r="F6452" s="327" t="str">
        <f ca="1">VLOOKUP(D6452,档案!A:C,3,FALSE)</f>
        <v>个体户</v>
      </c>
      <c r="G6452" s="338" t="str">
        <f ca="1">VLOOKUP(D6452,档案!A:B,2,FALSE)</f>
        <v>王先梅 邮储银行4262</v>
      </c>
      <c r="H6452" s="328">
        <f ca="1" t="shared" si="1076"/>
        <v>45936</v>
      </c>
      <c r="I6452" s="344" t="str">
        <f ca="1" t="shared" si="1077"/>
        <v>转闵洋新疆宜化备用金</v>
      </c>
      <c r="J6452" s="344" t="str">
        <f ca="1" t="shared" si="1078"/>
        <v>付日常费用</v>
      </c>
      <c r="K6452" s="345">
        <f ca="1" t="shared" si="1079"/>
        <v>0</v>
      </c>
      <c r="L6452" s="345">
        <f ca="1" t="shared" si="1080"/>
        <v>10000</v>
      </c>
      <c r="M6452" s="345">
        <f ca="1" t="shared" si="1081"/>
        <v>75595.47</v>
      </c>
      <c r="N6452" s="345">
        <f ca="1" t="shared" si="1082"/>
        <v>0</v>
      </c>
    </row>
    <row r="6453" ht="14.25" hidden="1" spans="1:14">
      <c r="A6453" s="334">
        <f>档案!A6452</f>
        <v>0</v>
      </c>
      <c r="B6453" s="334">
        <f ca="1" t="shared" si="1075"/>
        <v>1</v>
      </c>
      <c r="D6453" s="334">
        <f ca="1">IF(E6452&gt;=VLOOKUP(D6452,A:B,2,FALSE),D6452+1,D6452)</f>
        <v>44</v>
      </c>
      <c r="E6453" s="327">
        <f ca="1">IF(E6452&gt;=VLOOKUP(D6452,A:B,2,FALSE),3,E6452+1)</f>
        <v>163</v>
      </c>
      <c r="F6453" s="327" t="str">
        <f ca="1">VLOOKUP(D6453,档案!A:C,3,FALSE)</f>
        <v>个体户</v>
      </c>
      <c r="G6453" s="338" t="str">
        <f ca="1">VLOOKUP(D6453,档案!A:B,2,FALSE)</f>
        <v>王先梅 邮储银行4262</v>
      </c>
      <c r="H6453" s="328">
        <f ca="1" t="shared" si="1076"/>
        <v>45940</v>
      </c>
      <c r="I6453" s="344" t="str">
        <f ca="1" t="shared" si="1077"/>
        <v>生产部熊伟用款精矿浓密机与外管设备更新及配套设施升级改造项目资质使用，标书软件编制（含预算编制）及上传等费用付唐娜--个人</v>
      </c>
      <c r="J6453" s="344" t="str">
        <f ca="1" t="shared" si="1078"/>
        <v>付日常费用</v>
      </c>
      <c r="K6453" s="345">
        <f ca="1" t="shared" si="1079"/>
        <v>0</v>
      </c>
      <c r="L6453" s="345">
        <f ca="1" t="shared" si="1080"/>
        <v>4000</v>
      </c>
      <c r="M6453" s="345">
        <f ca="1" t="shared" si="1081"/>
        <v>71595.47</v>
      </c>
      <c r="N6453" s="345">
        <f ca="1" t="shared" si="1082"/>
        <v>0</v>
      </c>
    </row>
    <row r="6454" ht="14.25" hidden="1" spans="1:14">
      <c r="A6454" s="334">
        <f>档案!A6453</f>
        <v>0</v>
      </c>
      <c r="B6454" s="334">
        <f ca="1" t="shared" si="1075"/>
        <v>1</v>
      </c>
      <c r="D6454" s="334">
        <f ca="1">IF(E6453&gt;=VLOOKUP(D6453,A:B,2,FALSE),D6453+1,D6453)</f>
        <v>44</v>
      </c>
      <c r="E6454" s="327">
        <f ca="1">IF(E6453&gt;=VLOOKUP(D6453,A:B,2,FALSE),3,E6453+1)</f>
        <v>164</v>
      </c>
      <c r="F6454" s="327" t="str">
        <f ca="1">VLOOKUP(D6454,档案!A:C,3,FALSE)</f>
        <v>个体户</v>
      </c>
      <c r="G6454" s="338" t="str">
        <f ca="1">VLOOKUP(D6454,档案!A:B,2,FALSE)</f>
        <v>王先梅 邮储银行4262</v>
      </c>
      <c r="H6454" s="328">
        <f ca="1" t="shared" si="1076"/>
        <v>45940</v>
      </c>
      <c r="I6454" s="344" t="str">
        <f ca="1" t="shared" si="1077"/>
        <v>转林全意代付银行中间费</v>
      </c>
      <c r="J6454" s="344" t="str">
        <f ca="1" t="shared" si="1078"/>
        <v>付日常费用</v>
      </c>
      <c r="K6454" s="345">
        <f ca="1" t="shared" si="1079"/>
        <v>0</v>
      </c>
      <c r="L6454" s="345">
        <f ca="1" t="shared" si="1080"/>
        <v>4000</v>
      </c>
      <c r="M6454" s="345">
        <f ca="1" t="shared" si="1081"/>
        <v>67595.47</v>
      </c>
      <c r="N6454" s="345">
        <f ca="1" t="shared" si="1082"/>
        <v>0</v>
      </c>
    </row>
    <row r="6455" ht="14.25" spans="1:14">
      <c r="A6455" s="334">
        <f>档案!A6454</f>
        <v>0</v>
      </c>
      <c r="B6455" s="334">
        <f ca="1" t="shared" si="1075"/>
        <v>1</v>
      </c>
      <c r="D6455" s="334">
        <f ca="1">IF(E6454&gt;=VLOOKUP(D6454,A:B,2,FALSE),D6454+1,D6454)</f>
        <v>44</v>
      </c>
      <c r="E6455" s="327">
        <f ca="1">IF(E6454&gt;=VLOOKUP(D6454,A:B,2,FALSE),3,E6454+1)</f>
        <v>165</v>
      </c>
      <c r="F6455" s="327" t="str">
        <f ca="1">VLOOKUP(D6455,档案!A:C,3,FALSE)</f>
        <v>个体户</v>
      </c>
      <c r="G6455" s="338" t="str">
        <f ca="1">VLOOKUP(D6455,档案!A:B,2,FALSE)</f>
        <v>王先梅 邮储银行4262</v>
      </c>
      <c r="H6455" s="328">
        <f ca="1" t="shared" si="1076"/>
        <v>45942</v>
      </c>
      <c r="I6455" s="344" t="str">
        <f ca="1" t="shared" si="1077"/>
        <v>转陈涛江苏永钢信息费</v>
      </c>
      <c r="J6455" s="344" t="str">
        <f ca="1" t="shared" si="1078"/>
        <v>付日常费用</v>
      </c>
      <c r="K6455" s="345">
        <f ca="1" t="shared" si="1079"/>
        <v>0</v>
      </c>
      <c r="L6455" s="345">
        <f ca="1" t="shared" si="1080"/>
        <v>5000</v>
      </c>
      <c r="M6455" s="345">
        <f ca="1" t="shared" si="1081"/>
        <v>62595.47</v>
      </c>
      <c r="N6455" s="345">
        <f ca="1" t="shared" si="1082"/>
        <v>0</v>
      </c>
    </row>
    <row r="6456" ht="14.25" spans="1:14">
      <c r="A6456" s="334">
        <f>档案!A6455</f>
        <v>0</v>
      </c>
      <c r="B6456" s="334">
        <f ca="1" t="shared" si="1075"/>
        <v>1</v>
      </c>
      <c r="D6456" s="334">
        <f ca="1">IF(E6455&gt;=VLOOKUP(D6455,A:B,2,FALSE),D6455+1,D6455)</f>
        <v>44</v>
      </c>
      <c r="E6456" s="327">
        <f ca="1">IF(E6455&gt;=VLOOKUP(D6455,A:B,2,FALSE),3,E6455+1)</f>
        <v>166</v>
      </c>
      <c r="F6456" s="327" t="str">
        <f ca="1">VLOOKUP(D6456,档案!A:C,3,FALSE)</f>
        <v>个体户</v>
      </c>
      <c r="G6456" s="338" t="str">
        <f ca="1">VLOOKUP(D6456,档案!A:B,2,FALSE)</f>
        <v>王先梅 邮储银行4262</v>
      </c>
      <c r="H6456" s="328">
        <f ca="1" t="shared" si="1076"/>
        <v>45959</v>
      </c>
      <c r="I6456" s="344" t="str">
        <f ca="1" t="shared" si="1077"/>
        <v>转林柱生青海发投信息费</v>
      </c>
      <c r="J6456" s="344" t="str">
        <f ca="1" t="shared" si="1078"/>
        <v>付日常费用</v>
      </c>
      <c r="K6456" s="345">
        <f ca="1" t="shared" si="1079"/>
        <v>0</v>
      </c>
      <c r="L6456" s="345">
        <f ca="1" t="shared" si="1080"/>
        <v>25000</v>
      </c>
      <c r="M6456" s="345">
        <f ca="1" t="shared" si="1081"/>
        <v>37595.47</v>
      </c>
      <c r="N6456" s="345">
        <f ca="1" t="shared" si="1082"/>
        <v>0</v>
      </c>
    </row>
    <row r="6457" ht="14.25" spans="1:14">
      <c r="A6457" s="334">
        <f>档案!A6456</f>
        <v>0</v>
      </c>
      <c r="B6457" s="334">
        <f ca="1" t="shared" si="1075"/>
        <v>1</v>
      </c>
      <c r="D6457" s="334">
        <f ca="1">IF(E6456&gt;=VLOOKUP(D6456,A:B,2,FALSE),D6456+1,D6456)</f>
        <v>44</v>
      </c>
      <c r="E6457" s="327">
        <f ca="1">IF(E6456&gt;=VLOOKUP(D6456,A:B,2,FALSE),3,E6456+1)</f>
        <v>167</v>
      </c>
      <c r="F6457" s="327" t="str">
        <f ca="1">VLOOKUP(D6457,档案!A:C,3,FALSE)</f>
        <v>个体户</v>
      </c>
      <c r="G6457" s="338" t="str">
        <f ca="1">VLOOKUP(D6457,档案!A:B,2,FALSE)</f>
        <v>王先梅 邮储银行4262</v>
      </c>
      <c r="H6457" s="328">
        <f ca="1" t="shared" si="1076"/>
        <v>45959</v>
      </c>
      <c r="I6457" s="344" t="str">
        <f ca="1" t="shared" si="1077"/>
        <v>转闵洋新疆宜化信息费</v>
      </c>
      <c r="J6457" s="344" t="str">
        <f ca="1" t="shared" si="1078"/>
        <v>付日常费用</v>
      </c>
      <c r="K6457" s="345">
        <f ca="1" t="shared" si="1079"/>
        <v>0</v>
      </c>
      <c r="L6457" s="345">
        <f ca="1" t="shared" si="1080"/>
        <v>3000</v>
      </c>
      <c r="M6457" s="345">
        <f ca="1" t="shared" si="1081"/>
        <v>34595.47</v>
      </c>
      <c r="N6457" s="345">
        <f ca="1" t="shared" si="1082"/>
        <v>0</v>
      </c>
    </row>
    <row r="6458" ht="14.25" spans="1:14">
      <c r="A6458" s="334">
        <f>档案!A6457</f>
        <v>0</v>
      </c>
      <c r="B6458" s="334">
        <f ca="1" t="shared" ref="B6458:B6521" si="1083">COUNTA(INDIRECT("'"&amp;A6458&amp;"'!a:a"))</f>
        <v>1</v>
      </c>
      <c r="D6458" s="334">
        <f ca="1" t="shared" ref="D6458:D6521" si="1084">IF(E6457&gt;=VLOOKUP(D6457,A:B,2,FALSE),D6457+1,D6457)</f>
        <v>44</v>
      </c>
      <c r="E6458" s="327">
        <f ca="1" t="shared" ref="E6458:E6521" si="1085">IF(E6457&gt;=VLOOKUP(D6457,A:B,2,FALSE),3,E6457+1)</f>
        <v>168</v>
      </c>
      <c r="F6458" s="327" t="str">
        <f ca="1">VLOOKUP(D6458,档案!A:C,3,FALSE)</f>
        <v>个体户</v>
      </c>
      <c r="G6458" s="338" t="str">
        <f ca="1">VLOOKUP(D6458,档案!A:B,2,FALSE)</f>
        <v>王先梅 邮储银行4262</v>
      </c>
      <c r="H6458" s="328">
        <f ca="1" t="shared" ref="H6458:H6521" si="1086">INDEX(INDIRECT("'"&amp;$D6458&amp;"'!A:g"),$E6458,COLUMN()-7)</f>
        <v>45959</v>
      </c>
      <c r="I6458" s="344" t="str">
        <f ca="1" t="shared" ref="I6458:I6521" si="1087">INDEX(INDIRECT("'"&amp;$D6458&amp;"'!A:g"),$E6458,COLUMN()-7)</f>
        <v>生产部熊维用款湖北双环科技股份有限公司6#锅炉检修釆购项目投标保证金付江苏唐电电力安装有限公司--公司</v>
      </c>
      <c r="J6458" s="344" t="str">
        <f ca="1" t="shared" ref="J6458:J6521" si="1088">INDEX(INDIRECT("'"&amp;$D6458&amp;"'!A:g"),$E6458,COLUMN()-7)</f>
        <v>付日常费用</v>
      </c>
      <c r="K6458" s="345">
        <f ca="1" t="shared" ref="K6458:K6521" si="1089">INDEX(INDIRECT("'"&amp;$D6458&amp;"'!A:g"),$E6458,COLUMN()-7)</f>
        <v>0</v>
      </c>
      <c r="L6458" s="345">
        <f ca="1" t="shared" ref="L6458:L6521" si="1090">INDEX(INDIRECT("'"&amp;$D6458&amp;"'!A:g"),$E6458,COLUMN()-7)</f>
        <v>5000</v>
      </c>
      <c r="M6458" s="345">
        <f ca="1" t="shared" ref="M6458:M6521" si="1091">INDEX(INDIRECT("'"&amp;$D6458&amp;"'!A:g"),$E6458,COLUMN()-7)</f>
        <v>29595.47</v>
      </c>
      <c r="N6458" s="345">
        <f ca="1" t="shared" ref="N6458:N6521" si="1092">INDEX(INDIRECT("'"&amp;$D6458&amp;"'!A:g"),$E6458,COLUMN()-7)</f>
        <v>0</v>
      </c>
    </row>
    <row r="6459" ht="14.25" spans="1:14">
      <c r="A6459" s="334">
        <f>档案!A6458</f>
        <v>0</v>
      </c>
      <c r="B6459" s="334">
        <f ca="1" t="shared" si="1083"/>
        <v>1</v>
      </c>
      <c r="D6459" s="334">
        <f ca="1" t="shared" si="1084"/>
        <v>44</v>
      </c>
      <c r="E6459" s="327">
        <f ca="1" t="shared" si="1085"/>
        <v>169</v>
      </c>
      <c r="F6459" s="327" t="str">
        <f ca="1">VLOOKUP(D6459,档案!A:C,3,FALSE)</f>
        <v>个体户</v>
      </c>
      <c r="G6459" s="338" t="str">
        <f ca="1">VLOOKUP(D6459,档案!A:B,2,FALSE)</f>
        <v>王先梅 邮储银行4262</v>
      </c>
      <c r="H6459" s="328">
        <f ca="1" t="shared" si="1086"/>
        <v>45964</v>
      </c>
      <c r="I6459" s="344" t="str">
        <f ca="1" t="shared" si="1087"/>
        <v>收到武汉农商行转款</v>
      </c>
      <c r="J6459" s="344" t="str">
        <f ca="1" t="shared" si="1088"/>
        <v>他行转入或存现</v>
      </c>
      <c r="K6459" s="345">
        <f ca="1" t="shared" si="1089"/>
        <v>50000</v>
      </c>
      <c r="L6459" s="345">
        <f ca="1" t="shared" si="1090"/>
        <v>0</v>
      </c>
      <c r="M6459" s="345">
        <f ca="1" t="shared" si="1091"/>
        <v>79595.47</v>
      </c>
      <c r="N6459" s="345">
        <f ca="1" t="shared" si="1092"/>
        <v>0</v>
      </c>
    </row>
    <row r="6460" ht="14.25" spans="1:14">
      <c r="A6460" s="334">
        <f>档案!A6459</f>
        <v>0</v>
      </c>
      <c r="B6460" s="334">
        <f ca="1" t="shared" si="1083"/>
        <v>1</v>
      </c>
      <c r="D6460" s="334">
        <f ca="1" t="shared" si="1084"/>
        <v>44</v>
      </c>
      <c r="E6460" s="327">
        <f ca="1" t="shared" si="1085"/>
        <v>170</v>
      </c>
      <c r="F6460" s="327" t="str">
        <f ca="1">VLOOKUP(D6460,档案!A:C,3,FALSE)</f>
        <v>个体户</v>
      </c>
      <c r="G6460" s="338" t="str">
        <f ca="1">VLOOKUP(D6460,档案!A:B,2,FALSE)</f>
        <v>王先梅 邮储银行4262</v>
      </c>
      <c r="H6460" s="328">
        <f ca="1" t="shared" si="1086"/>
        <v>45964</v>
      </c>
      <c r="I6460" s="344" t="str">
        <f ca="1" t="shared" si="1087"/>
        <v>生产部李晶用款青海发投结算金额673256，前期开40万发票，本次开273256元，需付10.6%的税费，28965.13元付江苏唐电电力安装有限公司--公司</v>
      </c>
      <c r="J6460" s="344" t="str">
        <f ca="1" t="shared" si="1088"/>
        <v>付日常费用</v>
      </c>
      <c r="K6460" s="345">
        <f ca="1" t="shared" si="1089"/>
        <v>0</v>
      </c>
      <c r="L6460" s="345">
        <f ca="1" t="shared" si="1090"/>
        <v>28965.13</v>
      </c>
      <c r="M6460" s="345">
        <f ca="1" t="shared" si="1091"/>
        <v>50630.34</v>
      </c>
      <c r="N6460" s="345">
        <f ca="1" t="shared" si="1092"/>
        <v>0</v>
      </c>
    </row>
    <row r="6461" ht="14.25" spans="1:14">
      <c r="A6461" s="334">
        <f>档案!A6460</f>
        <v>0</v>
      </c>
      <c r="B6461" s="334">
        <f ca="1" t="shared" si="1083"/>
        <v>1</v>
      </c>
      <c r="D6461" s="334">
        <f ca="1" t="shared" si="1084"/>
        <v>44</v>
      </c>
      <c r="E6461" s="327">
        <f ca="1" t="shared" si="1085"/>
        <v>171</v>
      </c>
      <c r="F6461" s="327" t="str">
        <f ca="1">VLOOKUP(D6461,档案!A:C,3,FALSE)</f>
        <v>个体户</v>
      </c>
      <c r="G6461" s="338" t="str">
        <f ca="1">VLOOKUP(D6461,档案!A:B,2,FALSE)</f>
        <v>王先梅 邮储银行4262</v>
      </c>
      <c r="H6461" s="328">
        <f ca="1" t="shared" si="1086"/>
        <v>45964</v>
      </c>
      <c r="I6461" s="344" t="str">
        <f ca="1" t="shared" si="1087"/>
        <v>生产部李晶用款青海发投按结算金额支付2%管理费，结算金额673256*2%=13465.12元付江苏唐电电力安装有限公司--公司</v>
      </c>
      <c r="J6461" s="344" t="str">
        <f ca="1" t="shared" si="1088"/>
        <v>付日常费用</v>
      </c>
      <c r="K6461" s="345">
        <f ca="1" t="shared" si="1089"/>
        <v>0</v>
      </c>
      <c r="L6461" s="345">
        <f ca="1" t="shared" si="1090"/>
        <v>13465.12</v>
      </c>
      <c r="M6461" s="345">
        <f ca="1" t="shared" si="1091"/>
        <v>37165.22</v>
      </c>
      <c r="N6461" s="345">
        <f ca="1" t="shared" si="1092"/>
        <v>0</v>
      </c>
    </row>
    <row r="6462" ht="14.25" spans="1:14">
      <c r="A6462" s="334">
        <f>档案!A6461</f>
        <v>0</v>
      </c>
      <c r="B6462" s="334">
        <f ca="1" t="shared" si="1083"/>
        <v>1</v>
      </c>
      <c r="D6462" s="334">
        <f ca="1" t="shared" si="1084"/>
        <v>44</v>
      </c>
      <c r="E6462" s="327">
        <f ca="1" t="shared" si="1085"/>
        <v>172</v>
      </c>
      <c r="F6462" s="327" t="str">
        <f ca="1">VLOOKUP(D6462,档案!A:C,3,FALSE)</f>
        <v>个体户</v>
      </c>
      <c r="G6462" s="338" t="str">
        <f ca="1">VLOOKUP(D6462,档案!A:B,2,FALSE)</f>
        <v>王先梅 邮储银行4262</v>
      </c>
      <c r="H6462" s="328">
        <f ca="1" t="shared" si="1086"/>
        <v>45964</v>
      </c>
      <c r="I6462" s="344" t="str">
        <f ca="1" t="shared" si="1087"/>
        <v>生产部李晶用款唐电管理费2%付江苏唐电电力安装有限公司--公司</v>
      </c>
      <c r="J6462" s="344" t="str">
        <f ca="1" t="shared" si="1088"/>
        <v>付日常费用</v>
      </c>
      <c r="K6462" s="345">
        <f ca="1" t="shared" si="1089"/>
        <v>0</v>
      </c>
      <c r="L6462" s="345">
        <f ca="1" t="shared" si="1090"/>
        <v>7000</v>
      </c>
      <c r="M6462" s="345">
        <f ca="1" t="shared" si="1091"/>
        <v>30165.22</v>
      </c>
      <c r="N6462" s="345">
        <f ca="1" t="shared" si="1092"/>
        <v>0</v>
      </c>
    </row>
    <row r="6463" ht="14.25" spans="1:14">
      <c r="A6463" s="334">
        <f>档案!A6462</f>
        <v>0</v>
      </c>
      <c r="B6463" s="334">
        <f ca="1" t="shared" si="1083"/>
        <v>1</v>
      </c>
      <c r="D6463" s="334">
        <f ca="1" t="shared" si="1084"/>
        <v>44</v>
      </c>
      <c r="E6463" s="327">
        <f ca="1" t="shared" si="1085"/>
        <v>173</v>
      </c>
      <c r="F6463" s="327" t="str">
        <f ca="1">VLOOKUP(D6463,档案!A:C,3,FALSE)</f>
        <v>个体户</v>
      </c>
      <c r="G6463" s="338" t="str">
        <f ca="1">VLOOKUP(D6463,档案!A:B,2,FALSE)</f>
        <v>王先梅 邮储银行4262</v>
      </c>
      <c r="H6463" s="328">
        <f ca="1" t="shared" si="1086"/>
        <v>45965</v>
      </c>
      <c r="I6463" s="344" t="str">
        <f ca="1" t="shared" si="1087"/>
        <v>收到江苏唐电电力安装有限公司退保证金</v>
      </c>
      <c r="J6463" s="344" t="str">
        <f ca="1" t="shared" si="1088"/>
        <v>营业回款</v>
      </c>
      <c r="K6463" s="345">
        <f ca="1" t="shared" si="1089"/>
        <v>44000</v>
      </c>
      <c r="L6463" s="345">
        <f ca="1" t="shared" si="1090"/>
        <v>0</v>
      </c>
      <c r="M6463" s="345">
        <f ca="1" t="shared" si="1091"/>
        <v>74165.22</v>
      </c>
      <c r="N6463" s="345">
        <f ca="1" t="shared" si="1092"/>
        <v>0</v>
      </c>
    </row>
    <row r="6464" ht="14.25" spans="1:14">
      <c r="A6464" s="334">
        <f>档案!A6463</f>
        <v>0</v>
      </c>
      <c r="B6464" s="334">
        <f ca="1" t="shared" si="1083"/>
        <v>1</v>
      </c>
      <c r="D6464" s="334">
        <f ca="1" t="shared" si="1084"/>
        <v>44</v>
      </c>
      <c r="E6464" s="327">
        <f ca="1" t="shared" si="1085"/>
        <v>174</v>
      </c>
      <c r="F6464" s="327" t="str">
        <f ca="1">VLOOKUP(D6464,档案!A:C,3,FALSE)</f>
        <v>个体户</v>
      </c>
      <c r="G6464" s="338" t="str">
        <f ca="1">VLOOKUP(D6464,档案!A:B,2,FALSE)</f>
        <v>王先梅 邮储银行4262</v>
      </c>
      <c r="H6464" s="328">
        <f ca="1" t="shared" si="1086"/>
        <v>45965</v>
      </c>
      <c r="I6464" s="344" t="str">
        <f ca="1" t="shared" si="1087"/>
        <v>收到江苏唐电电力安装有限公司退中盐内蒙古化工股份有限公司热电厂一车间锅炉检修项目保证金</v>
      </c>
      <c r="J6464" s="344" t="str">
        <f ca="1" t="shared" si="1088"/>
        <v>营业回款</v>
      </c>
      <c r="K6464" s="345">
        <f ca="1" t="shared" si="1089"/>
        <v>9000</v>
      </c>
      <c r="L6464" s="345">
        <f ca="1" t="shared" si="1090"/>
        <v>0</v>
      </c>
      <c r="M6464" s="345">
        <f ca="1" t="shared" si="1091"/>
        <v>83165.22</v>
      </c>
      <c r="N6464" s="345">
        <f ca="1" t="shared" si="1092"/>
        <v>0</v>
      </c>
    </row>
    <row r="6465" ht="14.25" spans="1:14">
      <c r="A6465" s="334">
        <f>档案!A6464</f>
        <v>0</v>
      </c>
      <c r="B6465" s="334">
        <f ca="1" t="shared" si="1083"/>
        <v>1</v>
      </c>
      <c r="D6465" s="334">
        <f ca="1" t="shared" si="1084"/>
        <v>44</v>
      </c>
      <c r="E6465" s="327">
        <f ca="1" t="shared" si="1085"/>
        <v>175</v>
      </c>
      <c r="F6465" s="327" t="str">
        <f ca="1">VLOOKUP(D6465,档案!A:C,3,FALSE)</f>
        <v>个体户</v>
      </c>
      <c r="G6465" s="338" t="str">
        <f ca="1">VLOOKUP(D6465,档案!A:B,2,FALSE)</f>
        <v>王先梅 邮储银行4262</v>
      </c>
      <c r="H6465" s="328">
        <f ca="1" t="shared" si="1086"/>
        <v>45965</v>
      </c>
      <c r="I6465" s="344" t="str">
        <f ca="1" t="shared" si="1087"/>
        <v>收到江苏唐电电力安装有限公司货款</v>
      </c>
      <c r="J6465" s="344" t="str">
        <f ca="1" t="shared" si="1088"/>
        <v>营业回款</v>
      </c>
      <c r="K6465" s="345">
        <f ca="1" t="shared" si="1089"/>
        <v>387.33</v>
      </c>
      <c r="L6465" s="345">
        <f ca="1" t="shared" si="1090"/>
        <v>0</v>
      </c>
      <c r="M6465" s="345">
        <f ca="1" t="shared" si="1091"/>
        <v>83552.55</v>
      </c>
      <c r="N6465" s="345">
        <f ca="1" t="shared" si="1092"/>
        <v>0</v>
      </c>
    </row>
    <row r="6466" ht="14.25" spans="1:14">
      <c r="A6466" s="334">
        <f>档案!A6465</f>
        <v>0</v>
      </c>
      <c r="B6466" s="334">
        <f ca="1" t="shared" si="1083"/>
        <v>1</v>
      </c>
      <c r="D6466" s="334">
        <f ca="1" t="shared" si="1084"/>
        <v>44</v>
      </c>
      <c r="E6466" s="327">
        <f ca="1" t="shared" si="1085"/>
        <v>176</v>
      </c>
      <c r="F6466" s="327" t="str">
        <f ca="1">VLOOKUP(D6466,档案!A:C,3,FALSE)</f>
        <v>个体户</v>
      </c>
      <c r="G6466" s="338" t="str">
        <f ca="1">VLOOKUP(D6466,档案!A:B,2,FALSE)</f>
        <v>王先梅 邮储银行4262</v>
      </c>
      <c r="H6466" s="328">
        <f ca="1" t="shared" si="1086"/>
        <v>45966</v>
      </c>
      <c r="I6466" s="344" t="str">
        <f ca="1" t="shared" si="1087"/>
        <v>转姚煜均湖北京兰信息费</v>
      </c>
      <c r="J6466" s="344" t="str">
        <f ca="1" t="shared" si="1088"/>
        <v>付日常费用</v>
      </c>
      <c r="K6466" s="345">
        <f ca="1" t="shared" si="1089"/>
        <v>0</v>
      </c>
      <c r="L6466" s="345">
        <f ca="1" t="shared" si="1090"/>
        <v>2000</v>
      </c>
      <c r="M6466" s="345">
        <f ca="1" t="shared" si="1091"/>
        <v>81552.55</v>
      </c>
      <c r="N6466" s="345">
        <f ca="1" t="shared" si="1092"/>
        <v>0</v>
      </c>
    </row>
    <row r="6467" ht="14.25" hidden="1" spans="1:14">
      <c r="A6467" s="334">
        <f>档案!A6466</f>
        <v>0</v>
      </c>
      <c r="B6467" s="334">
        <f ca="1" t="shared" si="1083"/>
        <v>1</v>
      </c>
      <c r="D6467" s="334">
        <f ca="1" t="shared" si="1084"/>
        <v>44</v>
      </c>
      <c r="E6467" s="327">
        <f ca="1" t="shared" si="1085"/>
        <v>177</v>
      </c>
      <c r="F6467" s="327" t="str">
        <f ca="1">VLOOKUP(D6467,档案!A:C,3,FALSE)</f>
        <v>个体户</v>
      </c>
      <c r="G6467" s="338" t="str">
        <f ca="1">VLOOKUP(D6467,档案!A:B,2,FALSE)</f>
        <v>王先梅 邮储银行4262</v>
      </c>
      <c r="H6467" s="328">
        <f ca="1" t="shared" si="1086"/>
        <v>45967</v>
      </c>
      <c r="I6467" s="344" t="str">
        <f ca="1" t="shared" si="1087"/>
        <v>转武汉农商行</v>
      </c>
      <c r="J6467" s="344" t="str">
        <f ca="1" t="shared" si="1088"/>
        <v>转出他行或提现</v>
      </c>
      <c r="K6467" s="345">
        <f ca="1" t="shared" si="1089"/>
        <v>0</v>
      </c>
      <c r="L6467" s="345">
        <f ca="1" t="shared" si="1090"/>
        <v>37000</v>
      </c>
      <c r="M6467" s="345">
        <f ca="1" t="shared" si="1091"/>
        <v>44552.55</v>
      </c>
      <c r="N6467" s="345">
        <f ca="1" t="shared" si="1092"/>
        <v>0</v>
      </c>
    </row>
    <row r="6468" ht="14.25" hidden="1" spans="1:14">
      <c r="A6468" s="334">
        <f>档案!A6467</f>
        <v>0</v>
      </c>
      <c r="B6468" s="334">
        <f ca="1" t="shared" si="1083"/>
        <v>1</v>
      </c>
      <c r="D6468" s="334">
        <f ca="1" t="shared" si="1084"/>
        <v>44</v>
      </c>
      <c r="E6468" s="327">
        <f ca="1" t="shared" si="1085"/>
        <v>178</v>
      </c>
      <c r="F6468" s="327" t="str">
        <f ca="1">VLOOKUP(D6468,档案!A:C,3,FALSE)</f>
        <v>个体户</v>
      </c>
      <c r="G6468" s="338" t="str">
        <f ca="1">VLOOKUP(D6468,档案!A:B,2,FALSE)</f>
        <v>王先梅 邮储银行4262</v>
      </c>
      <c r="H6468" s="328">
        <f ca="1" t="shared" si="1086"/>
        <v>45968</v>
      </c>
      <c r="I6468" s="344" t="str">
        <f ca="1" t="shared" si="1087"/>
        <v>转林维日照京华信息费</v>
      </c>
      <c r="J6468" s="344" t="str">
        <f ca="1" t="shared" si="1088"/>
        <v>付日常费用</v>
      </c>
      <c r="K6468" s="345">
        <f ca="1" t="shared" si="1089"/>
        <v>0</v>
      </c>
      <c r="L6468" s="345">
        <f ca="1" t="shared" si="1090"/>
        <v>13000</v>
      </c>
      <c r="M6468" s="345">
        <f ca="1" t="shared" si="1091"/>
        <v>31552.55</v>
      </c>
      <c r="N6468" s="345">
        <f ca="1" t="shared" si="1092"/>
        <v>0</v>
      </c>
    </row>
    <row r="6469" ht="14.25" hidden="1" spans="1:14">
      <c r="A6469" s="334">
        <f>档案!A6468</f>
        <v>0</v>
      </c>
      <c r="B6469" s="334">
        <f ca="1" t="shared" si="1083"/>
        <v>1</v>
      </c>
      <c r="D6469" s="334">
        <f ca="1" t="shared" si="1084"/>
        <v>44</v>
      </c>
      <c r="E6469" s="327">
        <f ca="1" t="shared" si="1085"/>
        <v>179</v>
      </c>
      <c r="F6469" s="327" t="str">
        <f ca="1">VLOOKUP(D6469,档案!A:C,3,FALSE)</f>
        <v>个体户</v>
      </c>
      <c r="G6469" s="338" t="str">
        <f ca="1">VLOOKUP(D6469,档案!A:B,2,FALSE)</f>
        <v>王先梅 邮储银行4262</v>
      </c>
      <c r="H6469" s="328">
        <f ca="1" t="shared" si="1086"/>
        <v>45971</v>
      </c>
      <c r="I6469" s="344" t="str">
        <f ca="1" t="shared" si="1087"/>
        <v>收到湖北岚丹农民工专户转款</v>
      </c>
      <c r="J6469" s="344" t="str">
        <f ca="1" t="shared" si="1088"/>
        <v>他行转入或存现</v>
      </c>
      <c r="K6469" s="345">
        <f ca="1" t="shared" si="1089"/>
        <v>30000</v>
      </c>
      <c r="L6469" s="345">
        <f ca="1" t="shared" si="1090"/>
        <v>0</v>
      </c>
      <c r="M6469" s="345">
        <f ca="1" t="shared" si="1091"/>
        <v>61552.55</v>
      </c>
      <c r="N6469" s="345">
        <f ca="1" t="shared" si="1092"/>
        <v>0</v>
      </c>
    </row>
    <row r="6470" ht="14.25" hidden="1" spans="1:14">
      <c r="A6470" s="334">
        <f>档案!A6469</f>
        <v>0</v>
      </c>
      <c r="B6470" s="334">
        <f ca="1" t="shared" si="1083"/>
        <v>1</v>
      </c>
      <c r="D6470" s="334">
        <f ca="1" t="shared" si="1084"/>
        <v>44</v>
      </c>
      <c r="E6470" s="327">
        <f ca="1" t="shared" si="1085"/>
        <v>180</v>
      </c>
      <c r="F6470" s="327" t="str">
        <f ca="1">VLOOKUP(D6470,档案!A:C,3,FALSE)</f>
        <v>个体户</v>
      </c>
      <c r="G6470" s="338" t="str">
        <f ca="1">VLOOKUP(D6470,档案!A:B,2,FALSE)</f>
        <v>王先梅 邮储银行4262</v>
      </c>
      <c r="H6470" s="328">
        <f ca="1" t="shared" si="1086"/>
        <v>45978</v>
      </c>
      <c r="I6470" s="344" t="str">
        <f ca="1" t="shared" si="1087"/>
        <v>商务部熊伟用款湖北双环科技股份有限公司9.8Mpa余热余压综合利用管道安装项目投标保证金付江苏唐电电力安装有限公司</v>
      </c>
      <c r="J6470" s="344" t="str">
        <f ca="1" t="shared" si="1088"/>
        <v>项目成本</v>
      </c>
      <c r="K6470" s="345">
        <f ca="1" t="shared" si="1089"/>
        <v>0</v>
      </c>
      <c r="L6470" s="345">
        <f ca="1" t="shared" si="1090"/>
        <v>10000</v>
      </c>
      <c r="M6470" s="345">
        <f ca="1" t="shared" si="1091"/>
        <v>51552.55</v>
      </c>
      <c r="N6470" s="345">
        <f ca="1" t="shared" si="1092"/>
        <v>0</v>
      </c>
    </row>
    <row r="6471" ht="14.25" hidden="1" spans="1:14">
      <c r="A6471" s="334">
        <f>档案!A6470</f>
        <v>0</v>
      </c>
      <c r="B6471" s="334">
        <f ca="1" t="shared" si="1083"/>
        <v>1</v>
      </c>
      <c r="D6471" s="334">
        <f ca="1" t="shared" si="1084"/>
        <v>45</v>
      </c>
      <c r="E6471" s="327">
        <f ca="1" t="shared" si="1085"/>
        <v>3</v>
      </c>
      <c r="F6471" s="327" t="str">
        <f ca="1">VLOOKUP(D6471,档案!A:C,3,FALSE)</f>
        <v>个体户</v>
      </c>
      <c r="G6471" s="338" t="str">
        <f ca="1">VLOOKUP(D6471,档案!A:B,2,FALSE)</f>
        <v>林家祥 邮储银行7677</v>
      </c>
      <c r="H6471" s="328">
        <f ca="1" t="shared" si="1086"/>
        <v>45658</v>
      </c>
      <c r="I6471" s="344" t="str">
        <f ca="1" t="shared" si="1087"/>
        <v>期初余额</v>
      </c>
      <c r="J6471" s="344">
        <f ca="1" t="shared" si="1088"/>
        <v>0</v>
      </c>
      <c r="K6471" s="345">
        <f ca="1" t="shared" si="1089"/>
        <v>0</v>
      </c>
      <c r="L6471" s="345">
        <f ca="1" t="shared" si="1090"/>
        <v>0</v>
      </c>
      <c r="M6471" s="345">
        <f ca="1" t="shared" si="1091"/>
        <v>16018.88</v>
      </c>
      <c r="N6471" s="345">
        <f ca="1" t="shared" si="1092"/>
        <v>0</v>
      </c>
    </row>
    <row r="6472" ht="14.25" hidden="1" spans="1:14">
      <c r="A6472" s="334">
        <f>档案!A6471</f>
        <v>0</v>
      </c>
      <c r="B6472" s="334">
        <f ca="1" t="shared" si="1083"/>
        <v>1</v>
      </c>
      <c r="D6472" s="334">
        <f ca="1" t="shared" si="1084"/>
        <v>45</v>
      </c>
      <c r="E6472" s="327">
        <f ca="1" t="shared" si="1085"/>
        <v>4</v>
      </c>
      <c r="F6472" s="327" t="str">
        <f ca="1">VLOOKUP(D6472,档案!A:C,3,FALSE)</f>
        <v>个体户</v>
      </c>
      <c r="G6472" s="338" t="str">
        <f ca="1">VLOOKUP(D6472,档案!A:B,2,FALSE)</f>
        <v>林家祥 邮储银行7677</v>
      </c>
      <c r="H6472" s="328">
        <f ca="1" t="shared" si="1086"/>
        <v>45659</v>
      </c>
      <c r="I6472" s="344" t="str">
        <f ca="1" t="shared" si="1087"/>
        <v>银行结息（2024.12.21）</v>
      </c>
      <c r="J6472" s="344" t="str">
        <f ca="1" t="shared" si="1088"/>
        <v>其他收款</v>
      </c>
      <c r="K6472" s="345">
        <f ca="1" t="shared" si="1089"/>
        <v>1.76</v>
      </c>
      <c r="L6472" s="345">
        <f ca="1" t="shared" si="1090"/>
        <v>0</v>
      </c>
      <c r="M6472" s="345">
        <f ca="1" t="shared" si="1091"/>
        <v>16020.64</v>
      </c>
      <c r="N6472" s="345">
        <f ca="1" t="shared" si="1092"/>
        <v>0</v>
      </c>
    </row>
    <row r="6473" ht="14.25" hidden="1" spans="1:14">
      <c r="A6473" s="334">
        <f>档案!A6472</f>
        <v>0</v>
      </c>
      <c r="B6473" s="334">
        <f ca="1" t="shared" si="1083"/>
        <v>1</v>
      </c>
      <c r="D6473" s="334">
        <f ca="1" t="shared" si="1084"/>
        <v>45</v>
      </c>
      <c r="E6473" s="327">
        <f ca="1" t="shared" si="1085"/>
        <v>5</v>
      </c>
      <c r="F6473" s="327" t="str">
        <f ca="1">VLOOKUP(D6473,档案!A:C,3,FALSE)</f>
        <v>个体户</v>
      </c>
      <c r="G6473" s="338" t="str">
        <f ca="1">VLOOKUP(D6473,档案!A:B,2,FALSE)</f>
        <v>林家祥 邮储银行7677</v>
      </c>
      <c r="H6473" s="328">
        <f ca="1" t="shared" si="1086"/>
        <v>45677</v>
      </c>
      <c r="I6473" s="344" t="str">
        <f ca="1" t="shared" si="1087"/>
        <v>收到武汉农商行转款</v>
      </c>
      <c r="J6473" s="344" t="str">
        <f ca="1" t="shared" si="1088"/>
        <v>他行转入或存现</v>
      </c>
      <c r="K6473" s="345">
        <f ca="1" t="shared" si="1089"/>
        <v>20000</v>
      </c>
      <c r="L6473" s="345">
        <f ca="1" t="shared" si="1090"/>
        <v>0</v>
      </c>
      <c r="M6473" s="345">
        <f ca="1" t="shared" si="1091"/>
        <v>36020.64</v>
      </c>
      <c r="N6473" s="345">
        <f ca="1" t="shared" si="1092"/>
        <v>0</v>
      </c>
    </row>
    <row r="6474" ht="14.25" hidden="1" spans="1:14">
      <c r="A6474" s="334">
        <f>档案!A6473</f>
        <v>0</v>
      </c>
      <c r="B6474" s="334">
        <f ca="1" t="shared" si="1083"/>
        <v>1</v>
      </c>
      <c r="D6474" s="334">
        <f ca="1" t="shared" si="1084"/>
        <v>45</v>
      </c>
      <c r="E6474" s="327">
        <f ca="1" t="shared" si="1085"/>
        <v>6</v>
      </c>
      <c r="F6474" s="327" t="str">
        <f ca="1">VLOOKUP(D6474,档案!A:C,3,FALSE)</f>
        <v>个体户</v>
      </c>
      <c r="G6474" s="338" t="str">
        <f ca="1">VLOOKUP(D6474,档案!A:B,2,FALSE)</f>
        <v>林家祥 邮储银行7677</v>
      </c>
      <c r="H6474" s="328">
        <f ca="1" t="shared" si="1086"/>
        <v>45677</v>
      </c>
      <c r="I6474" s="344" t="str">
        <f ca="1" t="shared" si="1087"/>
        <v>青海发投信息费取现金给林全意</v>
      </c>
      <c r="J6474" s="344" t="str">
        <f ca="1" t="shared" si="1088"/>
        <v>付日常费用</v>
      </c>
      <c r="K6474" s="345">
        <f ca="1" t="shared" si="1089"/>
        <v>0</v>
      </c>
      <c r="L6474" s="345">
        <f ca="1" t="shared" si="1090"/>
        <v>20000</v>
      </c>
      <c r="M6474" s="345">
        <f ca="1" t="shared" si="1091"/>
        <v>16020.64</v>
      </c>
      <c r="N6474" s="345">
        <f ca="1" t="shared" si="1092"/>
        <v>0</v>
      </c>
    </row>
    <row r="6475" ht="14.25" hidden="1" spans="1:14">
      <c r="A6475" s="334">
        <f>档案!A6474</f>
        <v>0</v>
      </c>
      <c r="B6475" s="334">
        <f ca="1" t="shared" si="1083"/>
        <v>1</v>
      </c>
      <c r="D6475" s="334">
        <f ca="1" t="shared" si="1084"/>
        <v>45</v>
      </c>
      <c r="E6475" s="327">
        <f ca="1" t="shared" si="1085"/>
        <v>7</v>
      </c>
      <c r="F6475" s="327" t="str">
        <f ca="1">VLOOKUP(D6475,档案!A:C,3,FALSE)</f>
        <v>个体户</v>
      </c>
      <c r="G6475" s="338" t="str">
        <f ca="1">VLOOKUP(D6475,档案!A:B,2,FALSE)</f>
        <v>林家祥 邮储银行7677</v>
      </c>
      <c r="H6475" s="328">
        <f ca="1" t="shared" si="1086"/>
        <v>45678</v>
      </c>
      <c r="I6475" s="344" t="str">
        <f ca="1" t="shared" si="1087"/>
        <v>青海发投信息费取现金给林全意</v>
      </c>
      <c r="J6475" s="344" t="str">
        <f ca="1" t="shared" si="1088"/>
        <v>付日常费用</v>
      </c>
      <c r="K6475" s="345">
        <f ca="1" t="shared" si="1089"/>
        <v>0</v>
      </c>
      <c r="L6475" s="345">
        <f ca="1" t="shared" si="1090"/>
        <v>10000</v>
      </c>
      <c r="M6475" s="345">
        <f ca="1" t="shared" si="1091"/>
        <v>6020.64</v>
      </c>
      <c r="N6475" s="345">
        <f ca="1" t="shared" si="1092"/>
        <v>0</v>
      </c>
    </row>
    <row r="6476" ht="14.25" hidden="1" spans="1:14">
      <c r="A6476" s="334">
        <f>档案!A6475</f>
        <v>0</v>
      </c>
      <c r="B6476" s="334">
        <f ca="1" t="shared" si="1083"/>
        <v>1</v>
      </c>
      <c r="D6476" s="334">
        <f ca="1" t="shared" si="1084"/>
        <v>45</v>
      </c>
      <c r="E6476" s="327">
        <f ca="1" t="shared" si="1085"/>
        <v>8</v>
      </c>
      <c r="F6476" s="327" t="str">
        <f ca="1">VLOOKUP(D6476,档案!A:C,3,FALSE)</f>
        <v>个体户</v>
      </c>
      <c r="G6476" s="338" t="str">
        <f ca="1">VLOOKUP(D6476,档案!A:B,2,FALSE)</f>
        <v>林家祥 邮储银行7677</v>
      </c>
      <c r="H6476" s="328">
        <f ca="1" t="shared" si="1086"/>
        <v>45737</v>
      </c>
      <c r="I6476" s="344" t="str">
        <f ca="1" t="shared" si="1087"/>
        <v>银行结息</v>
      </c>
      <c r="J6476" s="344" t="str">
        <f ca="1" t="shared" si="1088"/>
        <v>其他收款</v>
      </c>
      <c r="K6476" s="345">
        <f ca="1" t="shared" si="1089"/>
        <v>2.19</v>
      </c>
      <c r="L6476" s="345">
        <f ca="1" t="shared" si="1090"/>
        <v>0</v>
      </c>
      <c r="M6476" s="345">
        <f ca="1" t="shared" si="1091"/>
        <v>6022.83</v>
      </c>
      <c r="N6476" s="345">
        <f ca="1" t="shared" si="1092"/>
        <v>0</v>
      </c>
    </row>
    <row r="6477" ht="14.25" hidden="1" spans="1:14">
      <c r="A6477" s="334">
        <f>档案!A6476</f>
        <v>0</v>
      </c>
      <c r="B6477" s="334">
        <f ca="1" t="shared" si="1083"/>
        <v>1</v>
      </c>
      <c r="D6477" s="334">
        <f ca="1" t="shared" si="1084"/>
        <v>45</v>
      </c>
      <c r="E6477" s="327">
        <f ca="1" t="shared" si="1085"/>
        <v>9</v>
      </c>
      <c r="F6477" s="327" t="str">
        <f ca="1">VLOOKUP(D6477,档案!A:C,3,FALSE)</f>
        <v>个体户</v>
      </c>
      <c r="G6477" s="338" t="str">
        <f ca="1">VLOOKUP(D6477,档案!A:B,2,FALSE)</f>
        <v>林家祥 邮储银行7677</v>
      </c>
      <c r="H6477" s="328">
        <f ca="1" t="shared" si="1086"/>
        <v>45747</v>
      </c>
      <c r="I6477" s="344" t="str">
        <f ca="1" t="shared" si="1087"/>
        <v>收到武汉开明青海农民工账户转款</v>
      </c>
      <c r="J6477" s="344" t="str">
        <f ca="1" t="shared" si="1088"/>
        <v>他行转入或存现</v>
      </c>
      <c r="K6477" s="345">
        <f ca="1" t="shared" si="1089"/>
        <v>15000</v>
      </c>
      <c r="L6477" s="345">
        <f ca="1" t="shared" si="1090"/>
        <v>0</v>
      </c>
      <c r="M6477" s="345">
        <f ca="1" t="shared" si="1091"/>
        <v>21022.83</v>
      </c>
      <c r="N6477" s="345">
        <f ca="1" t="shared" si="1092"/>
        <v>0</v>
      </c>
    </row>
    <row r="6478" ht="14.25" hidden="1" spans="1:14">
      <c r="A6478" s="334">
        <f>档案!A6477</f>
        <v>0</v>
      </c>
      <c r="B6478" s="334">
        <f ca="1" t="shared" si="1083"/>
        <v>1</v>
      </c>
      <c r="D6478" s="334">
        <f ca="1" t="shared" si="1084"/>
        <v>45</v>
      </c>
      <c r="E6478" s="327">
        <f ca="1" t="shared" si="1085"/>
        <v>10</v>
      </c>
      <c r="F6478" s="327" t="str">
        <f ca="1">VLOOKUP(D6478,档案!A:C,3,FALSE)</f>
        <v>个体户</v>
      </c>
      <c r="G6478" s="338" t="str">
        <f ca="1">VLOOKUP(D6478,档案!A:B,2,FALSE)</f>
        <v>林家祥 邮储银行7677</v>
      </c>
      <c r="H6478" s="328">
        <f ca="1" t="shared" si="1086"/>
        <v>45796</v>
      </c>
      <c r="I6478" s="344" t="str">
        <f ca="1" t="shared" si="1087"/>
        <v>收到湖北岚丹农民工专户转款</v>
      </c>
      <c r="J6478" s="344" t="str">
        <f ca="1" t="shared" si="1088"/>
        <v>他行转入或存现</v>
      </c>
      <c r="K6478" s="345">
        <f ca="1" t="shared" si="1089"/>
        <v>15000</v>
      </c>
      <c r="L6478" s="345">
        <f ca="1" t="shared" si="1090"/>
        <v>0</v>
      </c>
      <c r="M6478" s="345">
        <f ca="1" t="shared" si="1091"/>
        <v>36022.83</v>
      </c>
      <c r="N6478" s="345">
        <f ca="1" t="shared" si="1092"/>
        <v>0</v>
      </c>
    </row>
    <row r="6479" ht="14.25" hidden="1" spans="1:14">
      <c r="A6479" s="334">
        <f>档案!A6478</f>
        <v>0</v>
      </c>
      <c r="B6479" s="334">
        <f ca="1" t="shared" si="1083"/>
        <v>1</v>
      </c>
      <c r="D6479" s="334">
        <f ca="1" t="shared" si="1084"/>
        <v>45</v>
      </c>
      <c r="E6479" s="327">
        <f ca="1" t="shared" si="1085"/>
        <v>11</v>
      </c>
      <c r="F6479" s="327" t="str">
        <f ca="1">VLOOKUP(D6479,档案!A:C,3,FALSE)</f>
        <v>个体户</v>
      </c>
      <c r="G6479" s="338" t="str">
        <f ca="1">VLOOKUP(D6479,档案!A:B,2,FALSE)</f>
        <v>林家祥 邮储银行7677</v>
      </c>
      <c r="H6479" s="328">
        <f ca="1" t="shared" si="1086"/>
        <v>45796</v>
      </c>
      <c r="I6479" s="344" t="str">
        <f ca="1" t="shared" si="1087"/>
        <v>收到湖北岚丹农民工专户转款</v>
      </c>
      <c r="J6479" s="344" t="str">
        <f ca="1" t="shared" si="1088"/>
        <v>他行转入或存现</v>
      </c>
      <c r="K6479" s="345">
        <f ca="1" t="shared" si="1089"/>
        <v>10000</v>
      </c>
      <c r="L6479" s="345">
        <f ca="1" t="shared" si="1090"/>
        <v>0</v>
      </c>
      <c r="M6479" s="345">
        <f ca="1" t="shared" si="1091"/>
        <v>46022.83</v>
      </c>
      <c r="N6479" s="345">
        <f ca="1" t="shared" si="1092"/>
        <v>0</v>
      </c>
    </row>
    <row r="6480" ht="14.25" hidden="1" spans="1:14">
      <c r="A6480" s="334">
        <f>档案!A6479</f>
        <v>0</v>
      </c>
      <c r="B6480" s="334">
        <f ca="1" t="shared" si="1083"/>
        <v>1</v>
      </c>
      <c r="D6480" s="334">
        <f ca="1" t="shared" si="1084"/>
        <v>45</v>
      </c>
      <c r="E6480" s="327">
        <f ca="1" t="shared" si="1085"/>
        <v>12</v>
      </c>
      <c r="F6480" s="327" t="str">
        <f ca="1">VLOOKUP(D6480,档案!A:C,3,FALSE)</f>
        <v>个体户</v>
      </c>
      <c r="G6480" s="338" t="str">
        <f ca="1">VLOOKUP(D6480,档案!A:B,2,FALSE)</f>
        <v>林家祥 邮储银行7677</v>
      </c>
      <c r="H6480" s="328">
        <f ca="1" t="shared" si="1086"/>
        <v>45796</v>
      </c>
      <c r="I6480" s="344" t="str">
        <f ca="1" t="shared" si="1087"/>
        <v>收到湖北岚丹农民工专户转款</v>
      </c>
      <c r="J6480" s="344" t="str">
        <f ca="1" t="shared" si="1088"/>
        <v>他行转入或存现</v>
      </c>
      <c r="K6480" s="345">
        <f ca="1" t="shared" si="1089"/>
        <v>10000</v>
      </c>
      <c r="L6480" s="345">
        <f ca="1" t="shared" si="1090"/>
        <v>0</v>
      </c>
      <c r="M6480" s="345">
        <f ca="1" t="shared" si="1091"/>
        <v>56022.83</v>
      </c>
      <c r="N6480" s="345">
        <f ca="1" t="shared" si="1092"/>
        <v>0</v>
      </c>
    </row>
    <row r="6481" ht="14.25" hidden="1" spans="1:14">
      <c r="A6481" s="334">
        <f>档案!A6480</f>
        <v>0</v>
      </c>
      <c r="B6481" s="334">
        <f ca="1" t="shared" si="1083"/>
        <v>1</v>
      </c>
      <c r="D6481" s="334">
        <f ca="1" t="shared" si="1084"/>
        <v>45</v>
      </c>
      <c r="E6481" s="327">
        <f ca="1" t="shared" si="1085"/>
        <v>13</v>
      </c>
      <c r="F6481" s="327" t="str">
        <f ca="1">VLOOKUP(D6481,档案!A:C,3,FALSE)</f>
        <v>个体户</v>
      </c>
      <c r="G6481" s="338" t="str">
        <f ca="1">VLOOKUP(D6481,档案!A:B,2,FALSE)</f>
        <v>林家祥 邮储银行7677</v>
      </c>
      <c r="H6481" s="328">
        <f ca="1" t="shared" si="1086"/>
        <v>45797</v>
      </c>
      <c r="I6481" s="344" t="str">
        <f ca="1" t="shared" si="1087"/>
        <v>转王先梅邮政个体账户</v>
      </c>
      <c r="J6481" s="344" t="str">
        <f ca="1" t="shared" si="1088"/>
        <v>转出他行或提现</v>
      </c>
      <c r="K6481" s="345">
        <f ca="1" t="shared" si="1089"/>
        <v>0</v>
      </c>
      <c r="L6481" s="345">
        <f ca="1" t="shared" si="1090"/>
        <v>49000</v>
      </c>
      <c r="M6481" s="345">
        <f ca="1" t="shared" si="1091"/>
        <v>7022.83</v>
      </c>
      <c r="N6481" s="345">
        <f ca="1" t="shared" si="1092"/>
        <v>0</v>
      </c>
    </row>
    <row r="6482" ht="14.25" hidden="1" spans="1:14">
      <c r="A6482" s="334">
        <f>档案!A6481</f>
        <v>0</v>
      </c>
      <c r="B6482" s="334">
        <f ca="1" t="shared" si="1083"/>
        <v>1</v>
      </c>
      <c r="D6482" s="334">
        <f ca="1" t="shared" si="1084"/>
        <v>45</v>
      </c>
      <c r="E6482" s="327">
        <f ca="1" t="shared" si="1085"/>
        <v>14</v>
      </c>
      <c r="F6482" s="327" t="str">
        <f ca="1">VLOOKUP(D6482,档案!A:C,3,FALSE)</f>
        <v>个体户</v>
      </c>
      <c r="G6482" s="338" t="str">
        <f ca="1">VLOOKUP(D6482,档案!A:B,2,FALSE)</f>
        <v>林家祥 邮储银行7677</v>
      </c>
      <c r="H6482" s="328">
        <f ca="1" t="shared" si="1086"/>
        <v>45806</v>
      </c>
      <c r="I6482" s="344" t="str">
        <f ca="1" t="shared" si="1087"/>
        <v>收到武汉开明农民工专户转款</v>
      </c>
      <c r="J6482" s="344" t="str">
        <f ca="1" t="shared" si="1088"/>
        <v>他行转入或存现</v>
      </c>
      <c r="K6482" s="345">
        <f ca="1" t="shared" si="1089"/>
        <v>5891</v>
      </c>
      <c r="L6482" s="345">
        <f ca="1" t="shared" si="1090"/>
        <v>0</v>
      </c>
      <c r="M6482" s="345">
        <f ca="1" t="shared" si="1091"/>
        <v>12913.83</v>
      </c>
      <c r="N6482" s="345">
        <f ca="1" t="shared" si="1092"/>
        <v>0</v>
      </c>
    </row>
    <row r="6483" ht="14.25" hidden="1" spans="1:14">
      <c r="A6483" s="334">
        <f>档案!A6482</f>
        <v>0</v>
      </c>
      <c r="B6483" s="334">
        <f ca="1" t="shared" si="1083"/>
        <v>1</v>
      </c>
      <c r="D6483" s="334">
        <f ca="1" t="shared" si="1084"/>
        <v>45</v>
      </c>
      <c r="E6483" s="327">
        <f ca="1" t="shared" si="1085"/>
        <v>15</v>
      </c>
      <c r="F6483" s="327" t="str">
        <f ca="1">VLOOKUP(D6483,档案!A:C,3,FALSE)</f>
        <v>个体户</v>
      </c>
      <c r="G6483" s="338" t="str">
        <f ca="1">VLOOKUP(D6483,档案!A:B,2,FALSE)</f>
        <v>林家祥 邮储银行7677</v>
      </c>
      <c r="H6483" s="328">
        <f ca="1" t="shared" si="1086"/>
        <v>45811</v>
      </c>
      <c r="I6483" s="344" t="str">
        <f ca="1" t="shared" si="1087"/>
        <v>收到武汉浦发转款</v>
      </c>
      <c r="J6483" s="344" t="str">
        <f ca="1" t="shared" si="1088"/>
        <v>他行转入或存现</v>
      </c>
      <c r="K6483" s="345">
        <f ca="1" t="shared" si="1089"/>
        <v>5000</v>
      </c>
      <c r="L6483" s="345">
        <f ca="1" t="shared" si="1090"/>
        <v>0</v>
      </c>
      <c r="M6483" s="345">
        <f ca="1" t="shared" si="1091"/>
        <v>17913.83</v>
      </c>
      <c r="N6483" s="345">
        <f ca="1" t="shared" si="1092"/>
        <v>0</v>
      </c>
    </row>
    <row r="6484" ht="14.25" hidden="1" spans="1:14">
      <c r="A6484" s="334">
        <f>档案!A6483</f>
        <v>0</v>
      </c>
      <c r="B6484" s="334">
        <f ca="1" t="shared" si="1083"/>
        <v>1</v>
      </c>
      <c r="D6484" s="334">
        <f ca="1" t="shared" si="1084"/>
        <v>45</v>
      </c>
      <c r="E6484" s="327">
        <f ca="1" t="shared" si="1085"/>
        <v>16</v>
      </c>
      <c r="F6484" s="327" t="str">
        <f ca="1">VLOOKUP(D6484,档案!A:C,3,FALSE)</f>
        <v>个体户</v>
      </c>
      <c r="G6484" s="338" t="str">
        <f ca="1">VLOOKUP(D6484,档案!A:B,2,FALSE)</f>
        <v>林家祥 邮储银行7677</v>
      </c>
      <c r="H6484" s="328">
        <f ca="1" t="shared" si="1086"/>
        <v>45811</v>
      </c>
      <c r="I6484" s="344" t="str">
        <f ca="1" t="shared" si="1087"/>
        <v>销售部范雅君用款青海发投碱业有限公司5台锅炉喷水减温器更换项目(二次)履约保证金付江苏唐电电力安装有限公司--公司</v>
      </c>
      <c r="J6484" s="344" t="str">
        <f ca="1" t="shared" si="1088"/>
        <v>项目成本</v>
      </c>
      <c r="K6484" s="345">
        <f ca="1" t="shared" si="1089"/>
        <v>0</v>
      </c>
      <c r="L6484" s="345">
        <f ca="1" t="shared" si="1090"/>
        <v>17500</v>
      </c>
      <c r="M6484" s="345">
        <f ca="1" t="shared" si="1091"/>
        <v>413.830000000002</v>
      </c>
      <c r="N6484" s="345">
        <f ca="1" t="shared" si="1092"/>
        <v>0</v>
      </c>
    </row>
    <row r="6485" ht="14.25" hidden="1" spans="1:14">
      <c r="A6485" s="334">
        <f>档案!A6484</f>
        <v>0</v>
      </c>
      <c r="B6485" s="334">
        <f ca="1" t="shared" si="1083"/>
        <v>1</v>
      </c>
      <c r="D6485" s="334">
        <f ca="1" t="shared" si="1084"/>
        <v>46</v>
      </c>
      <c r="E6485" s="327">
        <f ca="1" t="shared" si="1085"/>
        <v>3</v>
      </c>
      <c r="F6485" s="327" t="str">
        <f ca="1">VLOOKUP(D6485,档案!A:C,3,FALSE)</f>
        <v>湖北岚丹</v>
      </c>
      <c r="G6485" s="338" t="str">
        <f ca="1">VLOOKUP(D6485,档案!A:B,2,FALSE)</f>
        <v>湖北岚丹农民工发放账户01679</v>
      </c>
      <c r="H6485" s="328">
        <f ca="1" t="shared" si="1086"/>
        <v>45658</v>
      </c>
      <c r="I6485" s="344" t="str">
        <f ca="1" t="shared" si="1087"/>
        <v>期初余额</v>
      </c>
      <c r="J6485" s="344">
        <f ca="1" t="shared" si="1088"/>
        <v>0</v>
      </c>
      <c r="K6485" s="345">
        <f ca="1" t="shared" si="1089"/>
        <v>0</v>
      </c>
      <c r="L6485" s="345">
        <f ca="1" t="shared" si="1090"/>
        <v>0</v>
      </c>
      <c r="M6485" s="345">
        <f ca="1" t="shared" si="1091"/>
        <v>374200</v>
      </c>
      <c r="N6485" s="345">
        <f ca="1" t="shared" si="1092"/>
        <v>0</v>
      </c>
    </row>
    <row r="6486" ht="14.25" hidden="1" spans="1:14">
      <c r="A6486" s="334">
        <f>档案!A6485</f>
        <v>0</v>
      </c>
      <c r="B6486" s="334">
        <f ca="1" t="shared" si="1083"/>
        <v>1</v>
      </c>
      <c r="D6486" s="334">
        <f ca="1" t="shared" si="1084"/>
        <v>46</v>
      </c>
      <c r="E6486" s="327">
        <f ca="1" t="shared" si="1085"/>
        <v>4</v>
      </c>
      <c r="F6486" s="327" t="str">
        <f ca="1">VLOOKUP(D6486,档案!A:C,3,FALSE)</f>
        <v>湖北岚丹</v>
      </c>
      <c r="G6486" s="338" t="str">
        <f ca="1">VLOOKUP(D6486,档案!A:B,2,FALSE)</f>
        <v>湖北岚丹农民工发放账户01679</v>
      </c>
      <c r="H6486" s="328">
        <f ca="1" t="shared" si="1086"/>
        <v>45717</v>
      </c>
      <c r="I6486" s="344" t="str">
        <f ca="1" t="shared" si="1087"/>
        <v>结息收入（2024.12.20结息收入）</v>
      </c>
      <c r="J6486" s="344" t="str">
        <f ca="1" t="shared" si="1088"/>
        <v>其他收款</v>
      </c>
      <c r="K6486" s="345">
        <f ca="1" t="shared" si="1089"/>
        <v>66.11</v>
      </c>
      <c r="L6486" s="345">
        <f ca="1" t="shared" si="1090"/>
        <v>0</v>
      </c>
      <c r="M6486" s="345">
        <f ca="1" t="shared" si="1091"/>
        <v>374266.11</v>
      </c>
      <c r="N6486" s="345">
        <f ca="1" t="shared" si="1092"/>
        <v>0</v>
      </c>
    </row>
    <row r="6487" ht="14.25" hidden="1" spans="1:14">
      <c r="A6487" s="334">
        <f>档案!A6486</f>
        <v>0</v>
      </c>
      <c r="B6487" s="334">
        <f ca="1" t="shared" si="1083"/>
        <v>1</v>
      </c>
      <c r="D6487" s="334">
        <f ca="1" t="shared" si="1084"/>
        <v>46</v>
      </c>
      <c r="E6487" s="327">
        <f ca="1" t="shared" si="1085"/>
        <v>5</v>
      </c>
      <c r="F6487" s="327" t="str">
        <f ca="1">VLOOKUP(D6487,档案!A:C,3,FALSE)</f>
        <v>湖北岚丹</v>
      </c>
      <c r="G6487" s="338" t="str">
        <f ca="1">VLOOKUP(D6487,档案!A:B,2,FALSE)</f>
        <v>湖北岚丹农民工发放账户01679</v>
      </c>
      <c r="H6487" s="328">
        <f ca="1" t="shared" si="1086"/>
        <v>45778</v>
      </c>
      <c r="I6487" s="344" t="str">
        <f ca="1" t="shared" si="1087"/>
        <v>结息收入</v>
      </c>
      <c r="J6487" s="344" t="str">
        <f ca="1" t="shared" si="1088"/>
        <v>其他收款</v>
      </c>
      <c r="K6487" s="345">
        <f ca="1" t="shared" si="1089"/>
        <v>112.28</v>
      </c>
      <c r="L6487" s="345">
        <f ca="1" t="shared" si="1090"/>
        <v>0</v>
      </c>
      <c r="M6487" s="345">
        <f ca="1" t="shared" si="1091"/>
        <v>374378.39</v>
      </c>
      <c r="N6487" s="345">
        <f ca="1" t="shared" si="1092"/>
        <v>0</v>
      </c>
    </row>
    <row r="6488" ht="14.25" hidden="1" spans="1:14">
      <c r="A6488" s="334">
        <f>档案!A6487</f>
        <v>0</v>
      </c>
      <c r="B6488" s="334">
        <f ca="1" t="shared" si="1083"/>
        <v>1</v>
      </c>
      <c r="D6488" s="334">
        <f ca="1" t="shared" si="1084"/>
        <v>46</v>
      </c>
      <c r="E6488" s="327">
        <f ca="1" t="shared" si="1085"/>
        <v>6</v>
      </c>
      <c r="F6488" s="327" t="str">
        <f ca="1">VLOOKUP(D6488,档案!A:C,3,FALSE)</f>
        <v>湖北岚丹</v>
      </c>
      <c r="G6488" s="338" t="str">
        <f ca="1">VLOOKUP(D6488,档案!A:B,2,FALSE)</f>
        <v>湖北岚丹农民工发放账户01679</v>
      </c>
      <c r="H6488" s="328">
        <f ca="1" t="shared" si="1086"/>
        <v>45796</v>
      </c>
      <c r="I6488" s="344" t="str">
        <f ca="1" t="shared" si="1087"/>
        <v>生产部马全花用款青海发投煅烧车间重灰4#煅烧炉大、小齿轮更换项目外协人员工资合同价37000元，农民工工资支付35160元--个人</v>
      </c>
      <c r="J6488" s="344" t="str">
        <f ca="1" t="shared" si="1088"/>
        <v>项目成本</v>
      </c>
      <c r="K6488" s="345">
        <f ca="1" t="shared" si="1089"/>
        <v>0</v>
      </c>
      <c r="L6488" s="345">
        <f ca="1" t="shared" si="1090"/>
        <v>35160</v>
      </c>
      <c r="M6488" s="345">
        <f ca="1" t="shared" si="1091"/>
        <v>339218.39</v>
      </c>
      <c r="N6488" s="345">
        <f ca="1" t="shared" si="1092"/>
        <v>0</v>
      </c>
    </row>
    <row r="6489" ht="14.25" hidden="1" spans="1:14">
      <c r="A6489" s="334">
        <f>档案!A6488</f>
        <v>0</v>
      </c>
      <c r="B6489" s="334">
        <f ca="1" t="shared" si="1083"/>
        <v>1</v>
      </c>
      <c r="D6489" s="334">
        <f ca="1" t="shared" si="1084"/>
        <v>46</v>
      </c>
      <c r="E6489" s="327">
        <f ca="1" t="shared" si="1085"/>
        <v>7</v>
      </c>
      <c r="F6489" s="327" t="str">
        <f ca="1">VLOOKUP(D6489,档案!A:C,3,FALSE)</f>
        <v>湖北岚丹</v>
      </c>
      <c r="G6489" s="338" t="str">
        <f ca="1">VLOOKUP(D6489,档案!A:B,2,FALSE)</f>
        <v>湖北岚丹农民工发放账户01679</v>
      </c>
      <c r="H6489" s="328">
        <f ca="1" t="shared" si="1086"/>
        <v>45796</v>
      </c>
      <c r="I6489" s="344" t="str">
        <f ca="1" t="shared" si="1087"/>
        <v>生产部马全花用款青海发投上清液节水减排改造（安装施工）项目外协人员工资合同价77000元，农民工工资支付66855元。--个人</v>
      </c>
      <c r="J6489" s="344" t="str">
        <f ca="1" t="shared" si="1088"/>
        <v>项目成本</v>
      </c>
      <c r="K6489" s="345">
        <f ca="1" t="shared" si="1089"/>
        <v>0</v>
      </c>
      <c r="L6489" s="345">
        <f ca="1" t="shared" si="1090"/>
        <v>66855</v>
      </c>
      <c r="M6489" s="345">
        <f ca="1" t="shared" si="1091"/>
        <v>272363.39</v>
      </c>
      <c r="N6489" s="345">
        <f ca="1" t="shared" si="1092"/>
        <v>0</v>
      </c>
    </row>
    <row r="6490" ht="14.25" hidden="1" spans="1:14">
      <c r="A6490" s="334">
        <f>档案!A6489</f>
        <v>0</v>
      </c>
      <c r="B6490" s="334">
        <f ca="1" t="shared" si="1083"/>
        <v>1</v>
      </c>
      <c r="D6490" s="334">
        <f ca="1" t="shared" si="1084"/>
        <v>46</v>
      </c>
      <c r="E6490" s="327">
        <f ca="1" t="shared" si="1085"/>
        <v>8</v>
      </c>
      <c r="F6490" s="327" t="str">
        <f ca="1">VLOOKUP(D6490,档案!A:C,3,FALSE)</f>
        <v>湖北岚丹</v>
      </c>
      <c r="G6490" s="338" t="str">
        <f ca="1">VLOOKUP(D6490,档案!A:B,2,FALSE)</f>
        <v>湖北岚丹农民工发放账户01679</v>
      </c>
      <c r="H6490" s="328">
        <f ca="1" t="shared" si="1086"/>
        <v>45796</v>
      </c>
      <c r="I6490" s="344" t="str">
        <f ca="1" t="shared" si="1087"/>
        <v>生产部马全花用款青海发投2#、5#蒸氨塔检修项目外协人员工资合同价72000元，农民工工资支付52985元--个人</v>
      </c>
      <c r="J6490" s="344" t="str">
        <f ca="1" t="shared" si="1088"/>
        <v>项目成本</v>
      </c>
      <c r="K6490" s="345">
        <f ca="1" t="shared" si="1089"/>
        <v>0</v>
      </c>
      <c r="L6490" s="345">
        <f ca="1" t="shared" si="1090"/>
        <v>52985</v>
      </c>
      <c r="M6490" s="345">
        <f ca="1" t="shared" si="1091"/>
        <v>219378.39</v>
      </c>
      <c r="N6490" s="345">
        <f ca="1" t="shared" si="1092"/>
        <v>0</v>
      </c>
    </row>
    <row r="6491" ht="14.25" hidden="1" spans="1:14">
      <c r="A6491" s="334">
        <f>档案!A6490</f>
        <v>0</v>
      </c>
      <c r="B6491" s="334">
        <f ca="1" t="shared" si="1083"/>
        <v>1</v>
      </c>
      <c r="D6491" s="334">
        <f ca="1" t="shared" si="1084"/>
        <v>46</v>
      </c>
      <c r="E6491" s="327">
        <f ca="1" t="shared" si="1085"/>
        <v>9</v>
      </c>
      <c r="F6491" s="327" t="str">
        <f ca="1">VLOOKUP(D6491,档案!A:C,3,FALSE)</f>
        <v>湖北岚丹</v>
      </c>
      <c r="G6491" s="338" t="str">
        <f ca="1">VLOOKUP(D6491,档案!A:B,2,FALSE)</f>
        <v>湖北岚丹农民工发放账户01679</v>
      </c>
      <c r="H6491" s="328">
        <f ca="1" t="shared" si="1086"/>
        <v>45796</v>
      </c>
      <c r="I6491" s="344" t="str">
        <f ca="1" t="shared" si="1087"/>
        <v>转王先梅邮政账户</v>
      </c>
      <c r="J6491" s="344" t="str">
        <f ca="1" t="shared" si="1088"/>
        <v>转出他行或提现</v>
      </c>
      <c r="K6491" s="345">
        <f ca="1" t="shared" si="1089"/>
        <v>0</v>
      </c>
      <c r="L6491" s="345">
        <f ca="1" t="shared" si="1090"/>
        <v>13000</v>
      </c>
      <c r="M6491" s="345">
        <f ca="1" t="shared" si="1091"/>
        <v>206378.39</v>
      </c>
      <c r="N6491" s="345">
        <f ca="1" t="shared" si="1092"/>
        <v>0</v>
      </c>
    </row>
    <row r="6492" ht="14.25" hidden="1" spans="1:14">
      <c r="A6492" s="334">
        <f>档案!A6491</f>
        <v>0</v>
      </c>
      <c r="B6492" s="334">
        <f ca="1" t="shared" si="1083"/>
        <v>1</v>
      </c>
      <c r="D6492" s="334">
        <f ca="1" t="shared" si="1084"/>
        <v>46</v>
      </c>
      <c r="E6492" s="327">
        <f ca="1" t="shared" si="1085"/>
        <v>10</v>
      </c>
      <c r="F6492" s="327" t="str">
        <f ca="1">VLOOKUP(D6492,档案!A:C,3,FALSE)</f>
        <v>湖北岚丹</v>
      </c>
      <c r="G6492" s="338" t="str">
        <f ca="1">VLOOKUP(D6492,档案!A:B,2,FALSE)</f>
        <v>湖北岚丹农民工发放账户01679</v>
      </c>
      <c r="H6492" s="328">
        <f ca="1" t="shared" si="1086"/>
        <v>45796</v>
      </c>
      <c r="I6492" s="344" t="str">
        <f ca="1" t="shared" si="1087"/>
        <v>转王先梅邮政账户</v>
      </c>
      <c r="J6492" s="344" t="str">
        <f ca="1" t="shared" si="1088"/>
        <v>转出他行或提现</v>
      </c>
      <c r="K6492" s="345">
        <f ca="1" t="shared" si="1089"/>
        <v>0</v>
      </c>
      <c r="L6492" s="345">
        <f ca="1" t="shared" si="1090"/>
        <v>14000</v>
      </c>
      <c r="M6492" s="345">
        <f ca="1" t="shared" si="1091"/>
        <v>192378.39</v>
      </c>
      <c r="N6492" s="345">
        <f ca="1" t="shared" si="1092"/>
        <v>0</v>
      </c>
    </row>
    <row r="6493" ht="14.25" hidden="1" spans="1:14">
      <c r="A6493" s="334">
        <f>档案!A6492</f>
        <v>0</v>
      </c>
      <c r="B6493" s="334">
        <f ca="1" t="shared" si="1083"/>
        <v>1</v>
      </c>
      <c r="D6493" s="334">
        <f ca="1" t="shared" si="1084"/>
        <v>46</v>
      </c>
      <c r="E6493" s="327">
        <f ca="1" t="shared" si="1085"/>
        <v>11</v>
      </c>
      <c r="F6493" s="327" t="str">
        <f ca="1">VLOOKUP(D6493,档案!A:C,3,FALSE)</f>
        <v>湖北岚丹</v>
      </c>
      <c r="G6493" s="338" t="str">
        <f ca="1">VLOOKUP(D6493,档案!A:B,2,FALSE)</f>
        <v>湖北岚丹农民工发放账户01679</v>
      </c>
      <c r="H6493" s="328">
        <f ca="1" t="shared" si="1086"/>
        <v>45796</v>
      </c>
      <c r="I6493" s="344" t="str">
        <f ca="1" t="shared" si="1087"/>
        <v>转王先梅邮政账户</v>
      </c>
      <c r="J6493" s="344" t="str">
        <f ca="1" t="shared" si="1088"/>
        <v>转出他行或提现</v>
      </c>
      <c r="K6493" s="345">
        <f ca="1" t="shared" si="1089"/>
        <v>0</v>
      </c>
      <c r="L6493" s="345">
        <f ca="1" t="shared" si="1090"/>
        <v>15000</v>
      </c>
      <c r="M6493" s="345">
        <f ca="1" t="shared" si="1091"/>
        <v>177378.39</v>
      </c>
      <c r="N6493" s="345">
        <f ca="1" t="shared" si="1092"/>
        <v>0</v>
      </c>
    </row>
    <row r="6494" ht="14.25" hidden="1" spans="1:14">
      <c r="A6494" s="334">
        <f>档案!A6493</f>
        <v>0</v>
      </c>
      <c r="B6494" s="334">
        <f ca="1" t="shared" si="1083"/>
        <v>1</v>
      </c>
      <c r="D6494" s="334">
        <f ca="1" t="shared" si="1084"/>
        <v>46</v>
      </c>
      <c r="E6494" s="327">
        <f ca="1" t="shared" si="1085"/>
        <v>12</v>
      </c>
      <c r="F6494" s="327" t="str">
        <f ca="1">VLOOKUP(D6494,档案!A:C,3,FALSE)</f>
        <v>湖北岚丹</v>
      </c>
      <c r="G6494" s="338" t="str">
        <f ca="1">VLOOKUP(D6494,档案!A:B,2,FALSE)</f>
        <v>湖北岚丹农民工发放账户01679</v>
      </c>
      <c r="H6494" s="328">
        <f ca="1" t="shared" si="1086"/>
        <v>45796</v>
      </c>
      <c r="I6494" s="344" t="str">
        <f ca="1" t="shared" si="1087"/>
        <v>转林家祥邮政账户</v>
      </c>
      <c r="J6494" s="344" t="str">
        <f ca="1" t="shared" si="1088"/>
        <v>转出他行或提现</v>
      </c>
      <c r="K6494" s="345">
        <f ca="1" t="shared" si="1089"/>
        <v>0</v>
      </c>
      <c r="L6494" s="345">
        <f ca="1" t="shared" si="1090"/>
        <v>15000</v>
      </c>
      <c r="M6494" s="345">
        <f ca="1" t="shared" si="1091"/>
        <v>162378.39</v>
      </c>
      <c r="N6494" s="345">
        <f ca="1" t="shared" si="1092"/>
        <v>0</v>
      </c>
    </row>
    <row r="6495" ht="14.25" hidden="1" spans="1:14">
      <c r="A6495" s="334">
        <f>档案!A6494</f>
        <v>0</v>
      </c>
      <c r="B6495" s="334">
        <f ca="1" t="shared" si="1083"/>
        <v>1</v>
      </c>
      <c r="D6495" s="334">
        <f ca="1" t="shared" si="1084"/>
        <v>46</v>
      </c>
      <c r="E6495" s="327">
        <f ca="1" t="shared" si="1085"/>
        <v>13</v>
      </c>
      <c r="F6495" s="327" t="str">
        <f ca="1">VLOOKUP(D6495,档案!A:C,3,FALSE)</f>
        <v>湖北岚丹</v>
      </c>
      <c r="G6495" s="338" t="str">
        <f ca="1">VLOOKUP(D6495,档案!A:B,2,FALSE)</f>
        <v>湖北岚丹农民工发放账户01679</v>
      </c>
      <c r="H6495" s="328">
        <f ca="1" t="shared" si="1086"/>
        <v>45796</v>
      </c>
      <c r="I6495" s="344" t="str">
        <f ca="1" t="shared" si="1087"/>
        <v>转林家祥邮政账户</v>
      </c>
      <c r="J6495" s="344" t="str">
        <f ca="1" t="shared" si="1088"/>
        <v>转出他行或提现</v>
      </c>
      <c r="K6495" s="345">
        <f ca="1" t="shared" si="1089"/>
        <v>0</v>
      </c>
      <c r="L6495" s="345">
        <f ca="1" t="shared" si="1090"/>
        <v>10000</v>
      </c>
      <c r="M6495" s="345">
        <f ca="1" t="shared" si="1091"/>
        <v>152378.39</v>
      </c>
      <c r="N6495" s="345">
        <f ca="1" t="shared" si="1092"/>
        <v>0</v>
      </c>
    </row>
    <row r="6496" ht="14.25" hidden="1" spans="1:14">
      <c r="A6496" s="334">
        <f>档案!A6495</f>
        <v>0</v>
      </c>
      <c r="B6496" s="334">
        <f ca="1" t="shared" si="1083"/>
        <v>1</v>
      </c>
      <c r="D6496" s="334">
        <f ca="1" t="shared" si="1084"/>
        <v>46</v>
      </c>
      <c r="E6496" s="327">
        <f ca="1" t="shared" si="1085"/>
        <v>14</v>
      </c>
      <c r="F6496" s="327" t="str">
        <f ca="1">VLOOKUP(D6496,档案!A:C,3,FALSE)</f>
        <v>湖北岚丹</v>
      </c>
      <c r="G6496" s="338" t="str">
        <f ca="1">VLOOKUP(D6496,档案!A:B,2,FALSE)</f>
        <v>湖北岚丹农民工发放账户01679</v>
      </c>
      <c r="H6496" s="328">
        <f ca="1" t="shared" si="1086"/>
        <v>45796</v>
      </c>
      <c r="I6496" s="344" t="str">
        <f ca="1" t="shared" si="1087"/>
        <v>转林家祥邮政账户</v>
      </c>
      <c r="J6496" s="344" t="str">
        <f ca="1" t="shared" si="1088"/>
        <v>转出他行或提现</v>
      </c>
      <c r="K6496" s="345">
        <f ca="1" t="shared" si="1089"/>
        <v>0</v>
      </c>
      <c r="L6496" s="345">
        <f ca="1" t="shared" si="1090"/>
        <v>10000</v>
      </c>
      <c r="M6496" s="345">
        <f ca="1" t="shared" si="1091"/>
        <v>142378.39</v>
      </c>
      <c r="N6496" s="345">
        <f ca="1" t="shared" si="1092"/>
        <v>0</v>
      </c>
    </row>
    <row r="6497" ht="14.25" hidden="1" spans="1:14">
      <c r="A6497" s="334">
        <f>档案!A6496</f>
        <v>0</v>
      </c>
      <c r="B6497" s="334">
        <f ca="1" t="shared" si="1083"/>
        <v>1</v>
      </c>
      <c r="D6497" s="334">
        <f ca="1" t="shared" si="1084"/>
        <v>46</v>
      </c>
      <c r="E6497" s="327">
        <f ca="1" t="shared" si="1085"/>
        <v>15</v>
      </c>
      <c r="F6497" s="327" t="str">
        <f ca="1">VLOOKUP(D6497,档案!A:C,3,FALSE)</f>
        <v>湖北岚丹</v>
      </c>
      <c r="G6497" s="338" t="str">
        <f ca="1">VLOOKUP(D6497,档案!A:B,2,FALSE)</f>
        <v>湖北岚丹农民工发放账户01679</v>
      </c>
      <c r="H6497" s="328">
        <f ca="1" t="shared" si="1086"/>
        <v>45806</v>
      </c>
      <c r="I6497" s="344" t="str">
        <f ca="1" t="shared" si="1087"/>
        <v>生产部李权智用款内蒙古宜化新1号炉中修施工项目王春红团队外协人员工资（农民工专户付款）--个人</v>
      </c>
      <c r="J6497" s="344" t="str">
        <f ca="1" t="shared" si="1088"/>
        <v>项目成本</v>
      </c>
      <c r="K6497" s="345">
        <f ca="1" t="shared" si="1089"/>
        <v>0</v>
      </c>
      <c r="L6497" s="345">
        <f ca="1" t="shared" si="1090"/>
        <v>67500</v>
      </c>
      <c r="M6497" s="345">
        <f ca="1" t="shared" si="1091"/>
        <v>74878.39</v>
      </c>
      <c r="N6497" s="345">
        <f ca="1" t="shared" si="1092"/>
        <v>0</v>
      </c>
    </row>
    <row r="6498" ht="14.25" spans="1:14">
      <c r="A6498" s="334">
        <f>档案!A6497</f>
        <v>0</v>
      </c>
      <c r="B6498" s="334">
        <f ca="1" t="shared" si="1083"/>
        <v>1</v>
      </c>
      <c r="D6498" s="334">
        <f ca="1" t="shared" si="1084"/>
        <v>46</v>
      </c>
      <c r="E6498" s="327">
        <f ca="1" t="shared" si="1085"/>
        <v>16</v>
      </c>
      <c r="F6498" s="327" t="str">
        <f ca="1">VLOOKUP(D6498,档案!A:C,3,FALSE)</f>
        <v>湖北岚丹</v>
      </c>
      <c r="G6498" s="338" t="str">
        <f ca="1">VLOOKUP(D6498,档案!A:B,2,FALSE)</f>
        <v>湖北岚丹农民工发放账户01679</v>
      </c>
      <c r="H6498" s="328">
        <f ca="1" t="shared" si="1086"/>
        <v>45806</v>
      </c>
      <c r="I6498" s="344" t="str">
        <f ca="1" t="shared" si="1087"/>
        <v>生产部李权智用款青海发投供压缩 3.82MPA蒸汽项目工程预付款付周金国（付10万，武汉付4.5万，岚丹付5.5万农民工专户付款）--个人</v>
      </c>
      <c r="J6498" s="344" t="str">
        <f ca="1" t="shared" si="1088"/>
        <v>项目成本</v>
      </c>
      <c r="K6498" s="345">
        <f ca="1" t="shared" si="1089"/>
        <v>0</v>
      </c>
      <c r="L6498" s="345">
        <f ca="1" t="shared" si="1090"/>
        <v>55000</v>
      </c>
      <c r="M6498" s="345">
        <f ca="1" t="shared" si="1091"/>
        <v>19878.39</v>
      </c>
      <c r="N6498" s="345">
        <f ca="1" t="shared" si="1092"/>
        <v>0</v>
      </c>
    </row>
    <row r="6499" ht="14.25" spans="1:14">
      <c r="A6499" s="334">
        <f>档案!A6498</f>
        <v>0</v>
      </c>
      <c r="B6499" s="334">
        <f ca="1" t="shared" si="1083"/>
        <v>1</v>
      </c>
      <c r="D6499" s="334">
        <f ca="1" t="shared" si="1084"/>
        <v>46</v>
      </c>
      <c r="E6499" s="327">
        <f ca="1" t="shared" si="1085"/>
        <v>17</v>
      </c>
      <c r="F6499" s="327" t="str">
        <f ca="1">VLOOKUP(D6499,档案!A:C,3,FALSE)</f>
        <v>湖北岚丹</v>
      </c>
      <c r="G6499" s="338" t="str">
        <f ca="1">VLOOKUP(D6499,档案!A:B,2,FALSE)</f>
        <v>湖北岚丹农民工发放账户01679</v>
      </c>
      <c r="H6499" s="328">
        <f ca="1" t="shared" si="1086"/>
        <v>45806</v>
      </c>
      <c r="I6499" s="344" t="str">
        <f ca="1" t="shared" si="1087"/>
        <v>转王先梅邮政账户</v>
      </c>
      <c r="J6499" s="344" t="str">
        <f ca="1" t="shared" si="1088"/>
        <v>转出他行或提现</v>
      </c>
      <c r="K6499" s="345">
        <f ca="1" t="shared" si="1089"/>
        <v>0</v>
      </c>
      <c r="L6499" s="345">
        <f ca="1" t="shared" si="1090"/>
        <v>19800</v>
      </c>
      <c r="M6499" s="345">
        <f ca="1" t="shared" si="1091"/>
        <v>78.390000000014</v>
      </c>
      <c r="N6499" s="345">
        <f ca="1" t="shared" si="1092"/>
        <v>0</v>
      </c>
    </row>
    <row r="6500" ht="14.25" spans="1:14">
      <c r="A6500" s="334">
        <f>档案!A6499</f>
        <v>0</v>
      </c>
      <c r="B6500" s="334">
        <f ca="1" t="shared" si="1083"/>
        <v>1</v>
      </c>
      <c r="D6500" s="334">
        <f ca="1" t="shared" si="1084"/>
        <v>46</v>
      </c>
      <c r="E6500" s="327">
        <f ca="1" t="shared" si="1085"/>
        <v>18</v>
      </c>
      <c r="F6500" s="327" t="str">
        <f ca="1">VLOOKUP(D6500,档案!A:C,3,FALSE)</f>
        <v>湖北岚丹</v>
      </c>
      <c r="G6500" s="338" t="str">
        <f ca="1">VLOOKUP(D6500,档案!A:B,2,FALSE)</f>
        <v>湖北岚丹农民工发放账户01679</v>
      </c>
      <c r="H6500" s="328">
        <f ca="1" t="shared" si="1086"/>
        <v>45931</v>
      </c>
      <c r="I6500" s="344" t="str">
        <f ca="1" t="shared" si="1087"/>
        <v>结息收入（没单）</v>
      </c>
      <c r="J6500" s="344" t="str">
        <f ca="1" t="shared" si="1088"/>
        <v>其他收款</v>
      </c>
      <c r="K6500" s="345">
        <f ca="1" t="shared" si="1089"/>
        <v>73.54</v>
      </c>
      <c r="L6500" s="345">
        <f ca="1" t="shared" si="1090"/>
        <v>0</v>
      </c>
      <c r="M6500" s="345">
        <f ca="1" t="shared" si="1091"/>
        <v>151.930000000014</v>
      </c>
      <c r="N6500" s="345">
        <f ca="1" t="shared" si="1092"/>
        <v>0</v>
      </c>
    </row>
    <row r="6501" ht="14.25" spans="1:14">
      <c r="A6501" s="334">
        <f>档案!A6500</f>
        <v>0</v>
      </c>
      <c r="B6501" s="334">
        <f ca="1" t="shared" si="1083"/>
        <v>1</v>
      </c>
      <c r="D6501" s="334">
        <f ca="1" t="shared" si="1084"/>
        <v>46</v>
      </c>
      <c r="E6501" s="327">
        <f ca="1" t="shared" si="1085"/>
        <v>19</v>
      </c>
      <c r="F6501" s="327" t="str">
        <f ca="1">VLOOKUP(D6501,档案!A:C,3,FALSE)</f>
        <v>湖北岚丹</v>
      </c>
      <c r="G6501" s="338" t="str">
        <f ca="1">VLOOKUP(D6501,档案!A:B,2,FALSE)</f>
        <v>湖北岚丹农民工发放账户01679</v>
      </c>
      <c r="H6501" s="328">
        <f ca="1" t="shared" si="1086"/>
        <v>45958</v>
      </c>
      <c r="I6501" s="344" t="str">
        <f ca="1" t="shared" si="1087"/>
        <v>收到青海发投碱业有限公司款项</v>
      </c>
      <c r="J6501" s="344" t="str">
        <f ca="1" t="shared" si="1088"/>
        <v>营业回款</v>
      </c>
      <c r="K6501" s="345">
        <f ca="1" t="shared" si="1089"/>
        <v>218667.9</v>
      </c>
      <c r="L6501" s="345">
        <f ca="1" t="shared" si="1090"/>
        <v>0</v>
      </c>
      <c r="M6501" s="345">
        <f ca="1" t="shared" si="1091"/>
        <v>218819.83</v>
      </c>
      <c r="N6501" s="345">
        <f ca="1" t="shared" si="1092"/>
        <v>0</v>
      </c>
    </row>
    <row r="6502" ht="14.25" hidden="1" spans="1:14">
      <c r="A6502" s="334">
        <f>档案!A6501</f>
        <v>0</v>
      </c>
      <c r="B6502" s="334">
        <f ca="1" t="shared" si="1083"/>
        <v>1</v>
      </c>
      <c r="D6502" s="334">
        <f ca="1" t="shared" si="1084"/>
        <v>46</v>
      </c>
      <c r="E6502" s="327">
        <f ca="1" t="shared" si="1085"/>
        <v>20</v>
      </c>
      <c r="F6502" s="327" t="str">
        <f ca="1">VLOOKUP(D6502,档案!A:C,3,FALSE)</f>
        <v>湖北岚丹</v>
      </c>
      <c r="G6502" s="338" t="str">
        <f ca="1">VLOOKUP(D6502,档案!A:B,2,FALSE)</f>
        <v>湖北岚丹农民工发放账户01679</v>
      </c>
      <c r="H6502" s="328">
        <f ca="1" t="shared" si="1086"/>
        <v>45965</v>
      </c>
      <c r="I6502" s="344" t="str">
        <f ca="1" t="shared" si="1087"/>
        <v>综合部蒋霞用款部分咨询代理费付武汉纵航企业管理咨询有限公司(全款30万，10.31转账20万，11.4号岚丹农民工账户付10万）--公司</v>
      </c>
      <c r="J6502" s="344" t="str">
        <f ca="1" t="shared" si="1088"/>
        <v>付日常费用</v>
      </c>
      <c r="K6502" s="345">
        <f ca="1" t="shared" si="1089"/>
        <v>0</v>
      </c>
      <c r="L6502" s="345">
        <f ca="1" t="shared" si="1090"/>
        <v>100000</v>
      </c>
      <c r="M6502" s="345">
        <f ca="1" t="shared" si="1091"/>
        <v>118819.83</v>
      </c>
      <c r="N6502" s="345">
        <f ca="1" t="shared" si="1092"/>
        <v>0</v>
      </c>
    </row>
    <row r="6503" ht="14.25" hidden="1" spans="1:14">
      <c r="A6503" s="334">
        <f>档案!A6502</f>
        <v>0</v>
      </c>
      <c r="B6503" s="334">
        <f ca="1" t="shared" si="1083"/>
        <v>1</v>
      </c>
      <c r="D6503" s="334">
        <f ca="1" t="shared" si="1084"/>
        <v>46</v>
      </c>
      <c r="E6503" s="327">
        <f ca="1" t="shared" si="1085"/>
        <v>21</v>
      </c>
      <c r="F6503" s="327" t="str">
        <f ca="1">VLOOKUP(D6503,档案!A:C,3,FALSE)</f>
        <v>湖北岚丹</v>
      </c>
      <c r="G6503" s="338" t="str">
        <f ca="1">VLOOKUP(D6503,档案!A:B,2,FALSE)</f>
        <v>湖北岚丹农民工发放账户01679</v>
      </c>
      <c r="H6503" s="328">
        <f ca="1" t="shared" si="1086"/>
        <v>45971</v>
      </c>
      <c r="I6503" s="344" t="str">
        <f ca="1" t="shared" si="1087"/>
        <v>生产部闵洋用款新疆宜化现场在职外协预支工资每人两千元，共22人，（人员名单：戴路生，于龙，孙培培，焦春生，刘文亮，李东阳，孙宗辉，席闪辉，刘世杰，段冬乐，张荣亮，李晓峰，王建刚，杜培林，张保房，何书敏，李成现，孙文浩，李洪发，谢颂景，张敏，张海洋)付闵洋--个人</v>
      </c>
      <c r="J6503" s="344" t="str">
        <f ca="1" t="shared" si="1088"/>
        <v>付货款</v>
      </c>
      <c r="K6503" s="345">
        <f ca="1" t="shared" si="1089"/>
        <v>0</v>
      </c>
      <c r="L6503" s="345">
        <f ca="1" t="shared" si="1090"/>
        <v>44000</v>
      </c>
      <c r="M6503" s="345">
        <f ca="1" t="shared" si="1091"/>
        <v>74819.83</v>
      </c>
      <c r="N6503" s="345">
        <f ca="1" t="shared" si="1092"/>
        <v>0</v>
      </c>
    </row>
    <row r="6504" ht="14.25" hidden="1" spans="1:14">
      <c r="A6504" s="334">
        <f>档案!A6503</f>
        <v>0</v>
      </c>
      <c r="B6504" s="334">
        <f ca="1" t="shared" si="1083"/>
        <v>1</v>
      </c>
      <c r="D6504" s="334">
        <f ca="1" t="shared" si="1084"/>
        <v>46</v>
      </c>
      <c r="E6504" s="327">
        <f ca="1" t="shared" si="1085"/>
        <v>22</v>
      </c>
      <c r="F6504" s="327" t="str">
        <f ca="1">VLOOKUP(D6504,档案!A:C,3,FALSE)</f>
        <v>湖北岚丹</v>
      </c>
      <c r="G6504" s="338" t="str">
        <f ca="1">VLOOKUP(D6504,档案!A:B,2,FALSE)</f>
        <v>湖北岚丹农民工发放账户01679</v>
      </c>
      <c r="H6504" s="328">
        <f ca="1" t="shared" si="1086"/>
        <v>45971</v>
      </c>
      <c r="I6504" s="344" t="str">
        <f ca="1" t="shared" si="1087"/>
        <v>生产部马全花用款青海发投重灰2#、3#、5#重灰炉炉头总成技改项目外协人员工资（总金额7万，高国俊付1万，其它人全部支付）--个人</v>
      </c>
      <c r="J6504" s="344" t="str">
        <f ca="1" t="shared" si="1088"/>
        <v>付货款</v>
      </c>
      <c r="K6504" s="345">
        <f ca="1" t="shared" si="1089"/>
        <v>0</v>
      </c>
      <c r="L6504" s="345">
        <f ca="1" t="shared" si="1090"/>
        <v>42345</v>
      </c>
      <c r="M6504" s="345">
        <f ca="1" t="shared" si="1091"/>
        <v>32474.83</v>
      </c>
      <c r="N6504" s="345">
        <f ca="1" t="shared" si="1092"/>
        <v>0</v>
      </c>
    </row>
    <row r="6505" ht="14.25" hidden="1" spans="1:14">
      <c r="A6505" s="334">
        <f>档案!A6504</f>
        <v>0</v>
      </c>
      <c r="B6505" s="334">
        <f ca="1" t="shared" si="1083"/>
        <v>1</v>
      </c>
      <c r="D6505" s="334">
        <f ca="1" t="shared" si="1084"/>
        <v>46</v>
      </c>
      <c r="E6505" s="327">
        <f ca="1" t="shared" si="1085"/>
        <v>23</v>
      </c>
      <c r="F6505" s="327" t="str">
        <f ca="1">VLOOKUP(D6505,档案!A:C,3,FALSE)</f>
        <v>湖北岚丹</v>
      </c>
      <c r="G6505" s="338" t="str">
        <f ca="1">VLOOKUP(D6505,档案!A:B,2,FALSE)</f>
        <v>湖北岚丹农民工发放账户01679</v>
      </c>
      <c r="H6505" s="328">
        <f ca="1" t="shared" si="1086"/>
        <v>45971</v>
      </c>
      <c r="I6505" s="344" t="str">
        <f ca="1" t="shared" si="1087"/>
        <v>转王先梅邮政账户</v>
      </c>
      <c r="J6505" s="344" t="str">
        <f ca="1" t="shared" si="1088"/>
        <v>转出他行或提现</v>
      </c>
      <c r="K6505" s="345">
        <f ca="1" t="shared" si="1089"/>
        <v>0</v>
      </c>
      <c r="L6505" s="345">
        <f ca="1" t="shared" si="1090"/>
        <v>30000</v>
      </c>
      <c r="M6505" s="345">
        <f ca="1" t="shared" si="1091"/>
        <v>2474.83000000002</v>
      </c>
      <c r="N6505" s="345">
        <f ca="1" t="shared" si="1092"/>
        <v>0</v>
      </c>
    </row>
    <row r="6506" ht="14.25" hidden="1" spans="1:14">
      <c r="A6506" s="334">
        <f>档案!A6505</f>
        <v>0</v>
      </c>
      <c r="B6506" s="334">
        <f ca="1" t="shared" si="1083"/>
        <v>1</v>
      </c>
      <c r="D6506" s="334">
        <f ca="1" t="shared" si="1084"/>
        <v>47</v>
      </c>
      <c r="E6506" s="327">
        <f ca="1" t="shared" si="1085"/>
        <v>3</v>
      </c>
      <c r="F6506" s="327" t="str">
        <f ca="1">VLOOKUP(D6506,档案!A:C,3,FALSE)</f>
        <v>湖北岚丹</v>
      </c>
      <c r="G6506" s="338" t="str">
        <f ca="1">VLOOKUP(D6506,档案!A:B,2,FALSE)</f>
        <v>岚丹电子承兑汇票</v>
      </c>
      <c r="H6506" s="328">
        <f ca="1" t="shared" si="1086"/>
        <v>45658</v>
      </c>
      <c r="I6506" s="344" t="str">
        <f ca="1" t="shared" si="1087"/>
        <v>期初余额</v>
      </c>
      <c r="J6506" s="344">
        <f ca="1" t="shared" si="1088"/>
        <v>0</v>
      </c>
      <c r="K6506" s="345">
        <f ca="1" t="shared" si="1089"/>
        <v>0</v>
      </c>
      <c r="L6506" s="345">
        <f ca="1" t="shared" si="1090"/>
        <v>0</v>
      </c>
      <c r="M6506" s="345">
        <f ca="1" t="shared" si="1091"/>
        <v>0</v>
      </c>
      <c r="N6506" s="345">
        <f ca="1" t="shared" si="1092"/>
        <v>0</v>
      </c>
    </row>
    <row r="6507" ht="14.25" hidden="1" spans="1:14">
      <c r="A6507" s="334">
        <f>档案!A6506</f>
        <v>0</v>
      </c>
      <c r="B6507" s="334">
        <f ca="1" t="shared" si="1083"/>
        <v>1</v>
      </c>
      <c r="D6507" s="334">
        <f ca="1" t="shared" si="1084"/>
        <v>47</v>
      </c>
      <c r="E6507" s="327">
        <f ca="1" t="shared" si="1085"/>
        <v>4</v>
      </c>
      <c r="F6507" s="327" t="str">
        <f ca="1">VLOOKUP(D6507,档案!A:C,3,FALSE)</f>
        <v>湖北岚丹</v>
      </c>
      <c r="G6507" s="338" t="str">
        <f ca="1">VLOOKUP(D6507,档案!A:B,2,FALSE)</f>
        <v>岚丹电子承兑汇票</v>
      </c>
      <c r="H6507" s="328">
        <f ca="1" t="shared" si="1086"/>
        <v>45682</v>
      </c>
      <c r="I6507" s="344" t="str">
        <f ca="1" t="shared" si="1087"/>
        <v>收到青海发投碱业有限公司银行承兑汇票1张</v>
      </c>
      <c r="J6507" s="344" t="str">
        <f ca="1" t="shared" si="1088"/>
        <v>营业回款</v>
      </c>
      <c r="K6507" s="345">
        <f ca="1" t="shared" si="1089"/>
        <v>60000</v>
      </c>
      <c r="L6507" s="345">
        <f ca="1" t="shared" si="1090"/>
        <v>0</v>
      </c>
      <c r="M6507" s="345">
        <f ca="1" t="shared" si="1091"/>
        <v>60000</v>
      </c>
      <c r="N6507" s="345">
        <f ca="1" t="shared" si="1092"/>
        <v>0</v>
      </c>
    </row>
    <row r="6508" ht="14.25" hidden="1" spans="1:14">
      <c r="A6508" s="334">
        <f>档案!A6507</f>
        <v>0</v>
      </c>
      <c r="B6508" s="334">
        <f ca="1" t="shared" si="1083"/>
        <v>1</v>
      </c>
      <c r="D6508" s="334">
        <f ca="1" t="shared" si="1084"/>
        <v>47</v>
      </c>
      <c r="E6508" s="327">
        <f ca="1" t="shared" si="1085"/>
        <v>5</v>
      </c>
      <c r="F6508" s="327" t="str">
        <f ca="1">VLOOKUP(D6508,档案!A:C,3,FALSE)</f>
        <v>湖北岚丹</v>
      </c>
      <c r="G6508" s="338" t="str">
        <f ca="1">VLOOKUP(D6508,档案!A:B,2,FALSE)</f>
        <v>岚丹电子承兑汇票</v>
      </c>
      <c r="H6508" s="328">
        <f ca="1" t="shared" si="1086"/>
        <v>45702</v>
      </c>
      <c r="I6508" s="344" t="str">
        <f ca="1" t="shared" si="1087"/>
        <v>湖北岚丹中信转温州凯沣机械有限公司银行承兑汇票1张贴现，票号:53131210050492024092500094769574890501-80890500</v>
      </c>
      <c r="J6508" s="344" t="str">
        <f ca="1" t="shared" si="1088"/>
        <v>转出他行或提现</v>
      </c>
      <c r="K6508" s="345">
        <f ca="1" t="shared" si="1089"/>
        <v>0</v>
      </c>
      <c r="L6508" s="345">
        <f ca="1" t="shared" si="1090"/>
        <v>60000</v>
      </c>
      <c r="M6508" s="345">
        <f ca="1" t="shared" si="1091"/>
        <v>0</v>
      </c>
      <c r="N6508" s="345">
        <f ca="1" t="shared" si="1092"/>
        <v>0</v>
      </c>
    </row>
    <row r="6509" ht="14.25" hidden="1" spans="1:14">
      <c r="A6509" s="334">
        <f>档案!A6508</f>
        <v>0</v>
      </c>
      <c r="B6509" s="334">
        <f ca="1" t="shared" si="1083"/>
        <v>1</v>
      </c>
      <c r="D6509" s="334">
        <f ca="1" t="shared" si="1084"/>
        <v>47</v>
      </c>
      <c r="E6509" s="327">
        <f ca="1" t="shared" si="1085"/>
        <v>6</v>
      </c>
      <c r="F6509" s="327" t="str">
        <f ca="1">VLOOKUP(D6509,档案!A:C,3,FALSE)</f>
        <v>湖北岚丹</v>
      </c>
      <c r="G6509" s="338" t="str">
        <f ca="1">VLOOKUP(D6509,档案!A:B,2,FALSE)</f>
        <v>岚丹电子承兑汇票</v>
      </c>
      <c r="H6509" s="328">
        <f ca="1" t="shared" si="1086"/>
        <v>45714</v>
      </c>
      <c r="I6509" s="344" t="str">
        <f ca="1" t="shared" si="1087"/>
        <v>收到青海发投碱业有限公司银行承兑汇票2张</v>
      </c>
      <c r="J6509" s="344" t="str">
        <f ca="1" t="shared" si="1088"/>
        <v>营业回款</v>
      </c>
      <c r="K6509" s="345">
        <f ca="1" t="shared" si="1089"/>
        <v>110000</v>
      </c>
      <c r="L6509" s="345">
        <f ca="1" t="shared" si="1090"/>
        <v>0</v>
      </c>
      <c r="M6509" s="345">
        <f ca="1" t="shared" si="1091"/>
        <v>110000</v>
      </c>
      <c r="N6509" s="345">
        <f ca="1" t="shared" si="1092"/>
        <v>0</v>
      </c>
    </row>
    <row r="6510" ht="14.25" hidden="1" spans="1:14">
      <c r="A6510" s="334">
        <f>档案!A6509</f>
        <v>0</v>
      </c>
      <c r="B6510" s="334">
        <f ca="1" t="shared" si="1083"/>
        <v>1</v>
      </c>
      <c r="D6510" s="334">
        <f ca="1" t="shared" si="1084"/>
        <v>47</v>
      </c>
      <c r="E6510" s="327">
        <f ca="1" t="shared" si="1085"/>
        <v>7</v>
      </c>
      <c r="F6510" s="327" t="str">
        <f ca="1">VLOOKUP(D6510,档案!A:C,3,FALSE)</f>
        <v>湖北岚丹</v>
      </c>
      <c r="G6510" s="338" t="str">
        <f ca="1">VLOOKUP(D6510,档案!A:B,2,FALSE)</f>
        <v>岚丹电子承兑汇票</v>
      </c>
      <c r="H6510" s="328">
        <f ca="1" t="shared" si="1086"/>
        <v>45716</v>
      </c>
      <c r="I6510" s="344" t="str">
        <f ca="1" t="shared" si="1087"/>
        <v>湖北岚丹中信转武汉瑞收科技有限公司银行承兑汇票2张贴现</v>
      </c>
      <c r="J6510" s="344" t="str">
        <f ca="1" t="shared" si="1088"/>
        <v>转出他行或提现</v>
      </c>
      <c r="K6510" s="345">
        <f ca="1" t="shared" si="1089"/>
        <v>0</v>
      </c>
      <c r="L6510" s="345">
        <f ca="1" t="shared" si="1090"/>
        <v>110000</v>
      </c>
      <c r="M6510" s="345">
        <f ca="1" t="shared" si="1091"/>
        <v>0</v>
      </c>
      <c r="N6510" s="345">
        <f ca="1" t="shared" si="1092"/>
        <v>0</v>
      </c>
    </row>
    <row r="6511" ht="14.25" hidden="1" spans="1:14">
      <c r="A6511" s="334">
        <f>档案!A6510</f>
        <v>0</v>
      </c>
      <c r="B6511" s="334">
        <f ca="1" t="shared" si="1083"/>
        <v>1</v>
      </c>
      <c r="D6511" s="334">
        <f ca="1" t="shared" si="1084"/>
        <v>47</v>
      </c>
      <c r="E6511" s="327">
        <f ca="1" t="shared" si="1085"/>
        <v>8</v>
      </c>
      <c r="F6511" s="327" t="str">
        <f ca="1">VLOOKUP(D6511,档案!A:C,3,FALSE)</f>
        <v>湖北岚丹</v>
      </c>
      <c r="G6511" s="338" t="str">
        <f ca="1">VLOOKUP(D6511,档案!A:B,2,FALSE)</f>
        <v>岚丹电子承兑汇票</v>
      </c>
      <c r="H6511" s="328">
        <f ca="1" t="shared" si="1086"/>
        <v>45738</v>
      </c>
      <c r="I6511" s="344" t="str">
        <f ca="1" t="shared" si="1087"/>
        <v>湖北岚丹中信收到青海发投碱业有限公司银行承兑汇票，票号：5104208003084202411140010305771-9500000</v>
      </c>
      <c r="J6511" s="344" t="str">
        <f ca="1" t="shared" si="1088"/>
        <v>营业回款</v>
      </c>
      <c r="K6511" s="345">
        <f ca="1" t="shared" si="1089"/>
        <v>95000</v>
      </c>
      <c r="L6511" s="345">
        <f ca="1" t="shared" si="1090"/>
        <v>0</v>
      </c>
      <c r="M6511" s="345">
        <f ca="1" t="shared" si="1091"/>
        <v>95000</v>
      </c>
      <c r="N6511" s="345">
        <f ca="1" t="shared" si="1092"/>
        <v>0</v>
      </c>
    </row>
    <row r="6512" ht="14.25" hidden="1" spans="1:14">
      <c r="A6512" s="334">
        <f>档案!A6511</f>
        <v>0</v>
      </c>
      <c r="B6512" s="334">
        <f ca="1" t="shared" si="1083"/>
        <v>1</v>
      </c>
      <c r="D6512" s="334">
        <f ca="1" t="shared" si="1084"/>
        <v>47</v>
      </c>
      <c r="E6512" s="327">
        <f ca="1" t="shared" si="1085"/>
        <v>9</v>
      </c>
      <c r="F6512" s="327" t="str">
        <f ca="1">VLOOKUP(D6512,档案!A:C,3,FALSE)</f>
        <v>湖北岚丹</v>
      </c>
      <c r="G6512" s="338" t="str">
        <f ca="1">VLOOKUP(D6512,档案!A:B,2,FALSE)</f>
        <v>岚丹电子承兑汇票</v>
      </c>
      <c r="H6512" s="328">
        <f ca="1" t="shared" si="1086"/>
        <v>45743</v>
      </c>
      <c r="I6512" s="344" t="str">
        <f ca="1" t="shared" si="1087"/>
        <v>湖北岚丹中信转武汉国兰商贸有限公司银行承兑汇票1张贴现</v>
      </c>
      <c r="J6512" s="344" t="str">
        <f ca="1" t="shared" si="1088"/>
        <v>转出他行或提现</v>
      </c>
      <c r="K6512" s="345">
        <f ca="1" t="shared" si="1089"/>
        <v>0</v>
      </c>
      <c r="L6512" s="345">
        <f ca="1" t="shared" si="1090"/>
        <v>95000</v>
      </c>
      <c r="M6512" s="345">
        <f ca="1" t="shared" si="1091"/>
        <v>0</v>
      </c>
      <c r="N6512" s="345">
        <f ca="1" t="shared" si="1092"/>
        <v>0</v>
      </c>
    </row>
    <row r="6513" ht="14.25" hidden="1" spans="1:14">
      <c r="A6513" s="334">
        <f>档案!A6512</f>
        <v>0</v>
      </c>
      <c r="B6513" s="334">
        <f ca="1" t="shared" si="1083"/>
        <v>1</v>
      </c>
      <c r="D6513" s="334">
        <f ca="1" t="shared" si="1084"/>
        <v>47</v>
      </c>
      <c r="E6513" s="327">
        <f ca="1" t="shared" si="1085"/>
        <v>10</v>
      </c>
      <c r="F6513" s="327" t="str">
        <f ca="1">VLOOKUP(D6513,档案!A:C,3,FALSE)</f>
        <v>湖北岚丹</v>
      </c>
      <c r="G6513" s="338" t="str">
        <f ca="1">VLOOKUP(D6513,档案!A:B,2,FALSE)</f>
        <v>岚丹电子承兑汇票</v>
      </c>
      <c r="H6513" s="328">
        <f ca="1" t="shared" si="1086"/>
        <v>45769</v>
      </c>
      <c r="I6513" s="344" t="str">
        <f ca="1" t="shared" si="1087"/>
        <v>湖北岚丹中信收到青海发投碱业有限公司银行承兑汇票2张</v>
      </c>
      <c r="J6513" s="344" t="str">
        <f ca="1" t="shared" si="1088"/>
        <v>营业回款</v>
      </c>
      <c r="K6513" s="345">
        <f ca="1" t="shared" si="1089"/>
        <v>42863.6</v>
      </c>
      <c r="L6513" s="345">
        <f ca="1" t="shared" si="1090"/>
        <v>0</v>
      </c>
      <c r="M6513" s="345">
        <f ca="1" t="shared" si="1091"/>
        <v>42863.6</v>
      </c>
      <c r="N6513" s="345">
        <f ca="1" t="shared" si="1092"/>
        <v>0</v>
      </c>
    </row>
    <row r="6514" ht="14.25" hidden="1" spans="1:14">
      <c r="A6514" s="334">
        <f>档案!A6513</f>
        <v>0</v>
      </c>
      <c r="B6514" s="334">
        <f ca="1" t="shared" si="1083"/>
        <v>1</v>
      </c>
      <c r="D6514" s="334">
        <f ca="1" t="shared" si="1084"/>
        <v>47</v>
      </c>
      <c r="E6514" s="327">
        <f ca="1" t="shared" si="1085"/>
        <v>11</v>
      </c>
      <c r="F6514" s="327" t="str">
        <f ca="1">VLOOKUP(D6514,档案!A:C,3,FALSE)</f>
        <v>湖北岚丹</v>
      </c>
      <c r="G6514" s="338" t="str">
        <f ca="1">VLOOKUP(D6514,档案!A:B,2,FALSE)</f>
        <v>岚丹电子承兑汇票</v>
      </c>
      <c r="H6514" s="328">
        <f ca="1" t="shared" si="1086"/>
        <v>45771</v>
      </c>
      <c r="I6514" s="344" t="str">
        <f ca="1" t="shared" si="1087"/>
        <v>湖北岚丹中信转武汉国兰商贸有限公司银行承兑汇票1张贴现</v>
      </c>
      <c r="J6514" s="344" t="str">
        <f ca="1" t="shared" si="1088"/>
        <v>转出他行或提现</v>
      </c>
      <c r="K6514" s="345">
        <f ca="1" t="shared" si="1089"/>
        <v>0</v>
      </c>
      <c r="L6514" s="345">
        <f ca="1" t="shared" si="1090"/>
        <v>40127.87</v>
      </c>
      <c r="M6514" s="345">
        <f ca="1" t="shared" si="1091"/>
        <v>2735.73</v>
      </c>
      <c r="N6514" s="345">
        <f ca="1" t="shared" si="1092"/>
        <v>0</v>
      </c>
    </row>
    <row r="6515" ht="14.25" hidden="1" spans="1:14">
      <c r="A6515" s="334">
        <f>档案!A6514</f>
        <v>0</v>
      </c>
      <c r="B6515" s="334">
        <f ca="1" t="shared" si="1083"/>
        <v>1</v>
      </c>
      <c r="D6515" s="334">
        <f ca="1" t="shared" si="1084"/>
        <v>47</v>
      </c>
      <c r="E6515" s="327">
        <f ca="1" t="shared" si="1085"/>
        <v>12</v>
      </c>
      <c r="F6515" s="327" t="str">
        <f ca="1">VLOOKUP(D6515,档案!A:C,3,FALSE)</f>
        <v>湖北岚丹</v>
      </c>
      <c r="G6515" s="338" t="str">
        <f ca="1">VLOOKUP(D6515,档案!A:B,2,FALSE)</f>
        <v>岚丹电子承兑汇票</v>
      </c>
      <c r="H6515" s="328">
        <f ca="1" t="shared" si="1086"/>
        <v>45807</v>
      </c>
      <c r="I6515" s="344" t="str">
        <f ca="1" t="shared" si="1087"/>
        <v>转武汉浦发</v>
      </c>
      <c r="J6515" s="344" t="str">
        <f ca="1" t="shared" si="1088"/>
        <v>转出他行或提现</v>
      </c>
      <c r="K6515" s="345">
        <f ca="1" t="shared" si="1089"/>
        <v>0</v>
      </c>
      <c r="L6515" s="345">
        <f ca="1" t="shared" si="1090"/>
        <v>2735.73</v>
      </c>
      <c r="M6515" s="345">
        <f ca="1" t="shared" si="1091"/>
        <v>0</v>
      </c>
      <c r="N6515" s="345">
        <f ca="1" t="shared" si="1092"/>
        <v>0</v>
      </c>
    </row>
    <row r="6516" ht="14.25" hidden="1" spans="1:14">
      <c r="A6516" s="334">
        <f>档案!A6515</f>
        <v>0</v>
      </c>
      <c r="B6516" s="334">
        <f ca="1" t="shared" si="1083"/>
        <v>1</v>
      </c>
      <c r="D6516" s="334">
        <f ca="1" t="shared" si="1084"/>
        <v>47</v>
      </c>
      <c r="E6516" s="327">
        <f ca="1" t="shared" si="1085"/>
        <v>13</v>
      </c>
      <c r="F6516" s="327" t="str">
        <f ca="1">VLOOKUP(D6516,档案!A:C,3,FALSE)</f>
        <v>湖北岚丹</v>
      </c>
      <c r="G6516" s="338" t="str">
        <f ca="1">VLOOKUP(D6516,档案!A:B,2,FALSE)</f>
        <v>岚丹电子承兑汇票</v>
      </c>
      <c r="H6516" s="328">
        <f ca="1" t="shared" si="1086"/>
        <v>45869</v>
      </c>
      <c r="I6516" s="344" t="str">
        <f ca="1" t="shared" si="1087"/>
        <v>湖北岚丹中信收到青海发投碱业有限公司银行承兑汇票2张</v>
      </c>
      <c r="J6516" s="344" t="str">
        <f ca="1" t="shared" si="1088"/>
        <v>营业回款</v>
      </c>
      <c r="K6516" s="345">
        <f ca="1" t="shared" si="1089"/>
        <v>83703.19</v>
      </c>
      <c r="L6516" s="345">
        <f ca="1" t="shared" si="1090"/>
        <v>0</v>
      </c>
      <c r="M6516" s="345">
        <f ca="1" t="shared" si="1091"/>
        <v>83703.19</v>
      </c>
      <c r="N6516" s="345">
        <f ca="1" t="shared" si="1092"/>
        <v>0</v>
      </c>
    </row>
    <row r="6517" ht="14.25" hidden="1" spans="1:14">
      <c r="A6517" s="334">
        <f>档案!A6516</f>
        <v>0</v>
      </c>
      <c r="B6517" s="334">
        <f ca="1" t="shared" si="1083"/>
        <v>1</v>
      </c>
      <c r="D6517" s="334">
        <f ca="1" t="shared" si="1084"/>
        <v>47</v>
      </c>
      <c r="E6517" s="327">
        <f ca="1" t="shared" si="1085"/>
        <v>14</v>
      </c>
      <c r="F6517" s="327" t="str">
        <f ca="1">VLOOKUP(D6517,档案!A:C,3,FALSE)</f>
        <v>湖北岚丹</v>
      </c>
      <c r="G6517" s="338" t="str">
        <f ca="1">VLOOKUP(D6517,档案!A:B,2,FALSE)</f>
        <v>岚丹电子承兑汇票</v>
      </c>
      <c r="H6517" s="328">
        <f ca="1" t="shared" si="1086"/>
        <v>45869</v>
      </c>
      <c r="I6517" s="344" t="str">
        <f ca="1" t="shared" si="1087"/>
        <v>湖北岚丹中信转武汉国兰商贸有限公司银行承兑汇票1张贴现</v>
      </c>
      <c r="J6517" s="344" t="str">
        <f ca="1" t="shared" si="1088"/>
        <v>转出他行或提现</v>
      </c>
      <c r="K6517" s="345">
        <f ca="1" t="shared" si="1089"/>
        <v>0</v>
      </c>
      <c r="L6517" s="345">
        <f ca="1" t="shared" si="1090"/>
        <v>70940</v>
      </c>
      <c r="M6517" s="345">
        <f ca="1" t="shared" si="1091"/>
        <v>12763.19</v>
      </c>
      <c r="N6517" s="345">
        <f ca="1" t="shared" si="1092"/>
        <v>0</v>
      </c>
    </row>
    <row r="6518" ht="14.25" hidden="1" spans="1:14">
      <c r="A6518" s="334">
        <f>档案!A6517</f>
        <v>0</v>
      </c>
      <c r="B6518" s="334">
        <f ca="1" t="shared" si="1083"/>
        <v>1</v>
      </c>
      <c r="D6518" s="334">
        <f ca="1" t="shared" si="1084"/>
        <v>47</v>
      </c>
      <c r="E6518" s="327">
        <f ca="1" t="shared" si="1085"/>
        <v>15</v>
      </c>
      <c r="F6518" s="327" t="str">
        <f ca="1">VLOOKUP(D6518,档案!A:C,3,FALSE)</f>
        <v>湖北岚丹</v>
      </c>
      <c r="G6518" s="338" t="str">
        <f ca="1">VLOOKUP(D6518,档案!A:B,2,FALSE)</f>
        <v>岚丹电子承兑汇票</v>
      </c>
      <c r="H6518" s="328">
        <f ca="1" t="shared" si="1086"/>
        <v>45875</v>
      </c>
      <c r="I6518" s="344" t="str">
        <f ca="1" t="shared" si="1087"/>
        <v>湖北岚丹中信转武汉浦发银行承兑汇票1张</v>
      </c>
      <c r="J6518" s="344" t="str">
        <f ca="1" t="shared" si="1088"/>
        <v>转出他行或提现</v>
      </c>
      <c r="K6518" s="345">
        <f ca="1" t="shared" si="1089"/>
        <v>0</v>
      </c>
      <c r="L6518" s="345">
        <f ca="1" t="shared" si="1090"/>
        <v>12763.19</v>
      </c>
      <c r="M6518" s="345">
        <f ca="1" t="shared" si="1091"/>
        <v>0</v>
      </c>
      <c r="N6518" s="345">
        <f ca="1" t="shared" si="1092"/>
        <v>0</v>
      </c>
    </row>
    <row r="6519" ht="14.25" hidden="1" spans="1:14">
      <c r="A6519" s="334">
        <f>档案!A6518</f>
        <v>0</v>
      </c>
      <c r="B6519" s="334">
        <f ca="1" t="shared" si="1083"/>
        <v>1</v>
      </c>
      <c r="D6519" s="334">
        <f ca="1" t="shared" si="1084"/>
        <v>47</v>
      </c>
      <c r="E6519" s="327">
        <f ca="1" t="shared" si="1085"/>
        <v>16</v>
      </c>
      <c r="F6519" s="327" t="str">
        <f ca="1">VLOOKUP(D6519,档案!A:C,3,FALSE)</f>
        <v>湖北岚丹</v>
      </c>
      <c r="G6519" s="338" t="str">
        <f ca="1">VLOOKUP(D6519,档案!A:B,2,FALSE)</f>
        <v>岚丹电子承兑汇票</v>
      </c>
      <c r="H6519" s="328">
        <f ca="1" t="shared" si="1086"/>
        <v>45898</v>
      </c>
      <c r="I6519" s="344" t="str">
        <f ca="1" t="shared" si="1087"/>
        <v>湖北岚丹中信收到青海发投碱业有限公司银行承兑汇票1张</v>
      </c>
      <c r="J6519" s="344" t="str">
        <f ca="1" t="shared" si="1088"/>
        <v>营业回款</v>
      </c>
      <c r="K6519" s="345">
        <f ca="1" t="shared" si="1089"/>
        <v>80000</v>
      </c>
      <c r="L6519" s="345">
        <f ca="1" t="shared" si="1090"/>
        <v>0</v>
      </c>
      <c r="M6519" s="345">
        <f ca="1" t="shared" si="1091"/>
        <v>80000</v>
      </c>
      <c r="N6519" s="345">
        <f ca="1" t="shared" si="1092"/>
        <v>0</v>
      </c>
    </row>
    <row r="6520" ht="14.25" hidden="1" spans="1:14">
      <c r="A6520" s="334">
        <f>档案!A6519</f>
        <v>0</v>
      </c>
      <c r="B6520" s="334">
        <f ca="1" t="shared" si="1083"/>
        <v>1</v>
      </c>
      <c r="D6520" s="334">
        <f ca="1" t="shared" si="1084"/>
        <v>47</v>
      </c>
      <c r="E6520" s="327">
        <f ca="1" t="shared" si="1085"/>
        <v>17</v>
      </c>
      <c r="F6520" s="327" t="str">
        <f ca="1">VLOOKUP(D6520,档案!A:C,3,FALSE)</f>
        <v>湖北岚丹</v>
      </c>
      <c r="G6520" s="338" t="str">
        <f ca="1">VLOOKUP(D6520,档案!A:B,2,FALSE)</f>
        <v>岚丹电子承兑汇票</v>
      </c>
      <c r="H6520" s="328">
        <f ca="1" t="shared" si="1086"/>
        <v>45898</v>
      </c>
      <c r="I6520" s="344" t="str">
        <f ca="1" t="shared" si="1087"/>
        <v>湖北岚丹中信收到青海发投碱业有限公司银行承兑汇票1张</v>
      </c>
      <c r="J6520" s="344" t="str">
        <f ca="1" t="shared" si="1088"/>
        <v>营业回款</v>
      </c>
      <c r="K6520" s="345">
        <f ca="1" t="shared" si="1089"/>
        <v>30000</v>
      </c>
      <c r="L6520" s="345">
        <f ca="1" t="shared" si="1090"/>
        <v>0</v>
      </c>
      <c r="M6520" s="345">
        <f ca="1" t="shared" si="1091"/>
        <v>110000</v>
      </c>
      <c r="N6520" s="345">
        <f ca="1" t="shared" si="1092"/>
        <v>0</v>
      </c>
    </row>
    <row r="6521" ht="14.25" hidden="1" spans="1:14">
      <c r="A6521" s="334">
        <f>档案!A6520</f>
        <v>0</v>
      </c>
      <c r="B6521" s="334">
        <f ca="1" t="shared" si="1083"/>
        <v>1</v>
      </c>
      <c r="D6521" s="334">
        <f ca="1" t="shared" si="1084"/>
        <v>47</v>
      </c>
      <c r="E6521" s="327">
        <f ca="1" t="shared" si="1085"/>
        <v>18</v>
      </c>
      <c r="F6521" s="327" t="str">
        <f ca="1">VLOOKUP(D6521,档案!A:C,3,FALSE)</f>
        <v>湖北岚丹</v>
      </c>
      <c r="G6521" s="338" t="str">
        <f ca="1">VLOOKUP(D6521,档案!A:B,2,FALSE)</f>
        <v>岚丹电子承兑汇票</v>
      </c>
      <c r="H6521" s="328">
        <f ca="1" t="shared" si="1086"/>
        <v>45898</v>
      </c>
      <c r="I6521" s="344" t="str">
        <f ca="1" t="shared" si="1087"/>
        <v>湖北岚丹中信转武汉国兰商贸有限公司银行承兑汇票2张贴现</v>
      </c>
      <c r="J6521" s="344" t="str">
        <f ca="1" t="shared" si="1088"/>
        <v>转出他行或提现</v>
      </c>
      <c r="K6521" s="345">
        <f ca="1" t="shared" si="1089"/>
        <v>0</v>
      </c>
      <c r="L6521" s="345">
        <f ca="1" t="shared" si="1090"/>
        <v>110000</v>
      </c>
      <c r="M6521" s="345">
        <f ca="1" t="shared" si="1091"/>
        <v>0</v>
      </c>
      <c r="N6521" s="345">
        <f ca="1" t="shared" si="1092"/>
        <v>0</v>
      </c>
    </row>
    <row r="6522" ht="14.25" hidden="1" spans="1:14">
      <c r="A6522" s="334">
        <f>档案!A6521</f>
        <v>0</v>
      </c>
      <c r="B6522" s="334">
        <f ca="1" t="shared" ref="B6522:B6585" si="1093">COUNTA(INDIRECT("'"&amp;A6522&amp;"'!a:a"))</f>
        <v>1</v>
      </c>
      <c r="D6522" s="334">
        <f ca="1" t="shared" ref="D6522:D6585" si="1094">IF(E6521&gt;=VLOOKUP(D6521,A:B,2,FALSE),D6521+1,D6521)</f>
        <v>47</v>
      </c>
      <c r="E6522" s="327">
        <f ca="1" t="shared" ref="E6522:E6585" si="1095">IF(E6521&gt;=VLOOKUP(D6521,A:B,2,FALSE),3,E6521+1)</f>
        <v>19</v>
      </c>
      <c r="F6522" s="327" t="str">
        <f ca="1">VLOOKUP(D6522,档案!A:C,3,FALSE)</f>
        <v>湖北岚丹</v>
      </c>
      <c r="G6522" s="338" t="str">
        <f ca="1">VLOOKUP(D6522,档案!A:B,2,FALSE)</f>
        <v>岚丹电子承兑汇票</v>
      </c>
      <c r="H6522" s="328">
        <f ca="1" t="shared" ref="H6522:H6585" si="1096">INDEX(INDIRECT("'"&amp;$D6522&amp;"'!A:g"),$E6522,COLUMN()-7)</f>
        <v>45926</v>
      </c>
      <c r="I6522" s="344" t="str">
        <f ca="1" t="shared" ref="I6522:I6585" si="1097">INDEX(INDIRECT("'"&amp;$D6522&amp;"'!A:g"),$E6522,COLUMN()-7)</f>
        <v>湖北岚丹中信收到青海发投碱业有限公司银行承兑汇票1张</v>
      </c>
      <c r="J6522" s="344" t="str">
        <f ca="1" t="shared" ref="J6522:J6585" si="1098">INDEX(INDIRECT("'"&amp;$D6522&amp;"'!A:g"),$E6522,COLUMN()-7)</f>
        <v>营业回款</v>
      </c>
      <c r="K6522" s="345">
        <f ca="1" t="shared" ref="K6522:K6585" si="1099">INDEX(INDIRECT("'"&amp;$D6522&amp;"'!A:g"),$E6522,COLUMN()-7)</f>
        <v>100000</v>
      </c>
      <c r="L6522" s="345">
        <f ca="1" t="shared" ref="L6522:L6585" si="1100">INDEX(INDIRECT("'"&amp;$D6522&amp;"'!A:g"),$E6522,COLUMN()-7)</f>
        <v>0</v>
      </c>
      <c r="M6522" s="345">
        <f ca="1" t="shared" ref="M6522:M6585" si="1101">INDEX(INDIRECT("'"&amp;$D6522&amp;"'!A:g"),$E6522,COLUMN()-7)</f>
        <v>100000</v>
      </c>
      <c r="N6522" s="345">
        <f ca="1" t="shared" ref="N6522:N6585" si="1102">INDEX(INDIRECT("'"&amp;$D6522&amp;"'!A:g"),$E6522,COLUMN()-7)</f>
        <v>0</v>
      </c>
    </row>
    <row r="6523" ht="14.25" hidden="1" spans="1:14">
      <c r="A6523" s="334">
        <f>档案!A6522</f>
        <v>0</v>
      </c>
      <c r="B6523" s="334">
        <f ca="1" t="shared" si="1093"/>
        <v>1</v>
      </c>
      <c r="D6523" s="334">
        <f ca="1" t="shared" si="1094"/>
        <v>47</v>
      </c>
      <c r="E6523" s="327">
        <f ca="1" t="shared" si="1095"/>
        <v>20</v>
      </c>
      <c r="F6523" s="327" t="str">
        <f ca="1">VLOOKUP(D6523,档案!A:C,3,FALSE)</f>
        <v>湖北岚丹</v>
      </c>
      <c r="G6523" s="338" t="str">
        <f ca="1">VLOOKUP(D6523,档案!A:B,2,FALSE)</f>
        <v>岚丹电子承兑汇票</v>
      </c>
      <c r="H6523" s="328">
        <f ca="1" t="shared" si="1096"/>
        <v>45926</v>
      </c>
      <c r="I6523" s="344" t="str">
        <f ca="1" t="shared" si="1097"/>
        <v>湖北岚丹中信转温州凯沣机械有限公司银行承兑汇票贴现1张</v>
      </c>
      <c r="J6523" s="344" t="str">
        <f ca="1" t="shared" si="1098"/>
        <v>转出他行或提现</v>
      </c>
      <c r="K6523" s="345">
        <f ca="1" t="shared" si="1099"/>
        <v>0</v>
      </c>
      <c r="L6523" s="345">
        <f ca="1" t="shared" si="1100"/>
        <v>100000</v>
      </c>
      <c r="M6523" s="345">
        <f ca="1" t="shared" si="1101"/>
        <v>0</v>
      </c>
      <c r="N6523" s="345">
        <f ca="1" t="shared" si="1102"/>
        <v>0</v>
      </c>
    </row>
    <row r="6524" ht="14.25" hidden="1" spans="1:14">
      <c r="A6524" s="334">
        <f>档案!A6523</f>
        <v>0</v>
      </c>
      <c r="B6524" s="334">
        <f ca="1" t="shared" si="1093"/>
        <v>1</v>
      </c>
      <c r="D6524" s="334">
        <f ca="1" t="shared" si="1094"/>
        <v>47</v>
      </c>
      <c r="E6524" s="327">
        <f ca="1" t="shared" si="1095"/>
        <v>21</v>
      </c>
      <c r="F6524" s="327" t="str">
        <f ca="1">VLOOKUP(D6524,档案!A:C,3,FALSE)</f>
        <v>湖北岚丹</v>
      </c>
      <c r="G6524" s="338" t="str">
        <f ca="1">VLOOKUP(D6524,档案!A:B,2,FALSE)</f>
        <v>岚丹电子承兑汇票</v>
      </c>
      <c r="H6524" s="328">
        <f ca="1" t="shared" si="1096"/>
        <v>45959</v>
      </c>
      <c r="I6524" s="344" t="str">
        <f ca="1" t="shared" si="1097"/>
        <v>湖北岚丹中信收到青海发投碱业有限公司银行承兑汇票1张</v>
      </c>
      <c r="J6524" s="344" t="str">
        <f ca="1" t="shared" si="1098"/>
        <v>营业回款</v>
      </c>
      <c r="K6524" s="345">
        <f ca="1" t="shared" si="1099"/>
        <v>100000</v>
      </c>
      <c r="L6524" s="345">
        <f ca="1" t="shared" si="1100"/>
        <v>0</v>
      </c>
      <c r="M6524" s="345">
        <f ca="1" t="shared" si="1101"/>
        <v>100000</v>
      </c>
      <c r="N6524" s="345">
        <f ca="1" t="shared" si="1102"/>
        <v>0</v>
      </c>
    </row>
    <row r="6525" ht="14.25" hidden="1" spans="1:14">
      <c r="A6525" s="334">
        <f>档案!A6524</f>
        <v>0</v>
      </c>
      <c r="B6525" s="334">
        <f ca="1" t="shared" si="1093"/>
        <v>1</v>
      </c>
      <c r="D6525" s="334">
        <f ca="1" t="shared" si="1094"/>
        <v>47</v>
      </c>
      <c r="E6525" s="327">
        <f ca="1" t="shared" si="1095"/>
        <v>22</v>
      </c>
      <c r="F6525" s="327" t="str">
        <f ca="1">VLOOKUP(D6525,档案!A:C,3,FALSE)</f>
        <v>湖北岚丹</v>
      </c>
      <c r="G6525" s="338" t="str">
        <f ca="1">VLOOKUP(D6525,档案!A:B,2,FALSE)</f>
        <v>岚丹电子承兑汇票</v>
      </c>
      <c r="H6525" s="328">
        <f ca="1" t="shared" si="1096"/>
        <v>45959</v>
      </c>
      <c r="I6525" s="344" t="str">
        <f ca="1" t="shared" si="1097"/>
        <v>湖北岚丹中信转武汉国兰商贸有限公司银行承兑汇票1张贴现</v>
      </c>
      <c r="J6525" s="344" t="str">
        <f ca="1" t="shared" si="1098"/>
        <v>转出他行或提现</v>
      </c>
      <c r="K6525" s="345">
        <f ca="1" t="shared" si="1099"/>
        <v>0</v>
      </c>
      <c r="L6525" s="345">
        <f ca="1" t="shared" si="1100"/>
        <v>100000</v>
      </c>
      <c r="M6525" s="345">
        <f ca="1" t="shared" si="1101"/>
        <v>0</v>
      </c>
      <c r="N6525" s="345">
        <f ca="1" t="shared" si="1102"/>
        <v>0</v>
      </c>
    </row>
    <row r="6526" ht="14.25" hidden="1" spans="1:14">
      <c r="A6526" s="334">
        <f>档案!A6525</f>
        <v>0</v>
      </c>
      <c r="B6526" s="334">
        <f ca="1" t="shared" si="1093"/>
        <v>1</v>
      </c>
      <c r="D6526" s="334">
        <f ca="1" t="shared" si="1094"/>
        <v>48</v>
      </c>
      <c r="E6526" s="327">
        <f ca="1" t="shared" si="1095"/>
        <v>3</v>
      </c>
      <c r="F6526" s="327" t="str">
        <f ca="1">VLOOKUP(D6526,档案!A:C,3,FALSE)</f>
        <v>湖北岚丹</v>
      </c>
      <c r="G6526" s="338" t="str">
        <f ca="1">VLOOKUP(D6526,档案!A:B,2,FALSE)</f>
        <v>湖北岚丹农民工账户53528</v>
      </c>
      <c r="H6526" s="328">
        <f ca="1" t="shared" si="1096"/>
        <v>45717</v>
      </c>
      <c r="I6526" s="344" t="str">
        <f ca="1" t="shared" si="1097"/>
        <v>期初余额</v>
      </c>
      <c r="J6526" s="344">
        <f ca="1" t="shared" si="1098"/>
        <v>0</v>
      </c>
      <c r="K6526" s="345">
        <f ca="1" t="shared" si="1099"/>
        <v>0</v>
      </c>
      <c r="L6526" s="345">
        <f ca="1" t="shared" si="1100"/>
        <v>0</v>
      </c>
      <c r="M6526" s="345">
        <f ca="1" t="shared" si="1101"/>
        <v>0</v>
      </c>
      <c r="N6526" s="345">
        <f ca="1" t="shared" si="1102"/>
        <v>0</v>
      </c>
    </row>
    <row r="6527" ht="14.25" hidden="1" spans="1:14">
      <c r="A6527" s="334">
        <f>档案!A6526</f>
        <v>0</v>
      </c>
      <c r="B6527" s="334">
        <f ca="1" t="shared" si="1093"/>
        <v>1</v>
      </c>
      <c r="D6527" s="334">
        <f ca="1" t="shared" si="1094"/>
        <v>48</v>
      </c>
      <c r="E6527" s="327">
        <f ca="1" t="shared" si="1095"/>
        <v>4</v>
      </c>
      <c r="F6527" s="327" t="str">
        <f ca="1">VLOOKUP(D6527,档案!A:C,3,FALSE)</f>
        <v>湖北岚丹</v>
      </c>
      <c r="G6527" s="338" t="str">
        <f ca="1">VLOOKUP(D6527,档案!A:B,2,FALSE)</f>
        <v>湖北岚丹农民工账户53528</v>
      </c>
      <c r="H6527" s="328">
        <f ca="1" t="shared" si="1096"/>
        <v>45717</v>
      </c>
      <c r="I6527" s="344" t="str">
        <f ca="1" t="shared" si="1097"/>
        <v>收到湖北岚丹转入销售部曾江利用款青海发投农民工工资保证金（2024.3.5存入）</v>
      </c>
      <c r="J6527" s="344" t="str">
        <f ca="1" t="shared" si="1098"/>
        <v>他行转入或存现</v>
      </c>
      <c r="K6527" s="345">
        <f ca="1" t="shared" si="1099"/>
        <v>47850</v>
      </c>
      <c r="L6527" s="345">
        <f ca="1" t="shared" si="1100"/>
        <v>0</v>
      </c>
      <c r="M6527" s="345">
        <f ca="1" t="shared" si="1101"/>
        <v>47850</v>
      </c>
      <c r="N6527" s="345">
        <f ca="1" t="shared" si="1102"/>
        <v>0</v>
      </c>
    </row>
    <row r="6528" ht="14.25" hidden="1" spans="1:14">
      <c r="A6528" s="334">
        <f>档案!A6527</f>
        <v>0</v>
      </c>
      <c r="B6528" s="334">
        <f ca="1" t="shared" si="1093"/>
        <v>1</v>
      </c>
      <c r="D6528" s="334">
        <f ca="1" t="shared" si="1094"/>
        <v>48</v>
      </c>
      <c r="E6528" s="327">
        <f ca="1" t="shared" si="1095"/>
        <v>5</v>
      </c>
      <c r="F6528" s="327" t="str">
        <f ca="1">VLOOKUP(D6528,档案!A:C,3,FALSE)</f>
        <v>湖北岚丹</v>
      </c>
      <c r="G6528" s="338" t="str">
        <f ca="1">VLOOKUP(D6528,档案!A:B,2,FALSE)</f>
        <v>湖北岚丹农民工账户53528</v>
      </c>
      <c r="H6528" s="328">
        <f ca="1" t="shared" si="1096"/>
        <v>45717</v>
      </c>
      <c r="I6528" s="344" t="str">
        <f ca="1" t="shared" si="1097"/>
        <v>收到结息款（2024.3.20结息收入）</v>
      </c>
      <c r="J6528" s="344" t="str">
        <f ca="1" t="shared" si="1098"/>
        <v>其他收款</v>
      </c>
      <c r="K6528" s="345">
        <f ca="1" t="shared" si="1099"/>
        <v>4.89</v>
      </c>
      <c r="L6528" s="345">
        <f ca="1" t="shared" si="1100"/>
        <v>0</v>
      </c>
      <c r="M6528" s="345">
        <f ca="1" t="shared" si="1101"/>
        <v>47854.89</v>
      </c>
      <c r="N6528" s="345">
        <f ca="1" t="shared" si="1102"/>
        <v>0</v>
      </c>
    </row>
    <row r="6529" ht="14.25" hidden="1" spans="1:14">
      <c r="A6529" s="334">
        <f>档案!A6528</f>
        <v>0</v>
      </c>
      <c r="B6529" s="334">
        <f ca="1" t="shared" si="1093"/>
        <v>1</v>
      </c>
      <c r="D6529" s="334">
        <f ca="1" t="shared" si="1094"/>
        <v>48</v>
      </c>
      <c r="E6529" s="327">
        <f ca="1" t="shared" si="1095"/>
        <v>6</v>
      </c>
      <c r="F6529" s="327" t="str">
        <f ca="1">VLOOKUP(D6529,档案!A:C,3,FALSE)</f>
        <v>湖北岚丹</v>
      </c>
      <c r="G6529" s="338" t="str">
        <f ca="1">VLOOKUP(D6529,档案!A:B,2,FALSE)</f>
        <v>湖北岚丹农民工账户53528</v>
      </c>
      <c r="H6529" s="328">
        <f ca="1" t="shared" si="1096"/>
        <v>45717</v>
      </c>
      <c r="I6529" s="344" t="str">
        <f ca="1" t="shared" si="1097"/>
        <v>收到结息款（2024.6.20结息收入）</v>
      </c>
      <c r="J6529" s="344" t="str">
        <f ca="1" t="shared" si="1098"/>
        <v>其他收款</v>
      </c>
      <c r="K6529" s="345">
        <f ca="1" t="shared" si="1099"/>
        <v>28.13</v>
      </c>
      <c r="L6529" s="345">
        <f ca="1" t="shared" si="1100"/>
        <v>0</v>
      </c>
      <c r="M6529" s="345">
        <f ca="1" t="shared" si="1101"/>
        <v>47883.02</v>
      </c>
      <c r="N6529" s="345">
        <f ca="1" t="shared" si="1102"/>
        <v>0</v>
      </c>
    </row>
    <row r="6530" ht="14.25" hidden="1" spans="1:14">
      <c r="A6530" s="334">
        <f>档案!A6529</f>
        <v>0</v>
      </c>
      <c r="B6530" s="334">
        <f ca="1" t="shared" si="1093"/>
        <v>1</v>
      </c>
      <c r="D6530" s="334">
        <f ca="1" t="shared" si="1094"/>
        <v>48</v>
      </c>
      <c r="E6530" s="327">
        <f ca="1" t="shared" si="1095"/>
        <v>7</v>
      </c>
      <c r="F6530" s="327" t="str">
        <f ca="1">VLOOKUP(D6530,档案!A:C,3,FALSE)</f>
        <v>湖北岚丹</v>
      </c>
      <c r="G6530" s="338" t="str">
        <f ca="1">VLOOKUP(D6530,档案!A:B,2,FALSE)</f>
        <v>湖北岚丹农民工账户53528</v>
      </c>
      <c r="H6530" s="328">
        <f ca="1" t="shared" si="1096"/>
        <v>45717</v>
      </c>
      <c r="I6530" s="344" t="str">
        <f ca="1" t="shared" si="1097"/>
        <v>收到结息款（2024.9.20结息收入）</v>
      </c>
      <c r="J6530" s="344" t="str">
        <f ca="1" t="shared" si="1098"/>
        <v>其他收款</v>
      </c>
      <c r="K6530" s="345">
        <f ca="1" t="shared" si="1099"/>
        <v>24.75</v>
      </c>
      <c r="L6530" s="345">
        <f ca="1" t="shared" si="1100"/>
        <v>0</v>
      </c>
      <c r="M6530" s="345">
        <f ca="1" t="shared" si="1101"/>
        <v>47907.77</v>
      </c>
      <c r="N6530" s="345">
        <f ca="1" t="shared" si="1102"/>
        <v>0</v>
      </c>
    </row>
    <row r="6531" ht="14.25" hidden="1" spans="1:14">
      <c r="A6531" s="334">
        <f>档案!A6530</f>
        <v>0</v>
      </c>
      <c r="B6531" s="334">
        <f ca="1" t="shared" si="1093"/>
        <v>1</v>
      </c>
      <c r="D6531" s="334">
        <f ca="1" t="shared" si="1094"/>
        <v>48</v>
      </c>
      <c r="E6531" s="327">
        <f ca="1" t="shared" si="1095"/>
        <v>8</v>
      </c>
      <c r="F6531" s="327" t="str">
        <f ca="1">VLOOKUP(D6531,档案!A:C,3,FALSE)</f>
        <v>湖北岚丹</v>
      </c>
      <c r="G6531" s="338" t="str">
        <f ca="1">VLOOKUP(D6531,档案!A:B,2,FALSE)</f>
        <v>湖北岚丹农民工账户53528</v>
      </c>
      <c r="H6531" s="328">
        <f ca="1" t="shared" si="1096"/>
        <v>45717</v>
      </c>
      <c r="I6531" s="344" t="str">
        <f ca="1" t="shared" si="1097"/>
        <v>收到湖北岚丹转入生产部周英柱用款青海发投石灰车间项目农民工工资保证金（2024.10.8存入）</v>
      </c>
      <c r="J6531" s="344" t="str">
        <f ca="1" t="shared" si="1098"/>
        <v>他行转入或存现</v>
      </c>
      <c r="K6531" s="345">
        <f ca="1" t="shared" si="1099"/>
        <v>35000</v>
      </c>
      <c r="L6531" s="345">
        <f ca="1" t="shared" si="1100"/>
        <v>0</v>
      </c>
      <c r="M6531" s="345">
        <f ca="1" t="shared" si="1101"/>
        <v>82907.77</v>
      </c>
      <c r="N6531" s="345">
        <f ca="1" t="shared" si="1102"/>
        <v>0</v>
      </c>
    </row>
    <row r="6532" ht="14.25" hidden="1" spans="1:14">
      <c r="A6532" s="334">
        <f>档案!A6531</f>
        <v>0</v>
      </c>
      <c r="B6532" s="334">
        <f ca="1" t="shared" si="1093"/>
        <v>1</v>
      </c>
      <c r="D6532" s="334">
        <f ca="1" t="shared" si="1094"/>
        <v>48</v>
      </c>
      <c r="E6532" s="327">
        <f ca="1" t="shared" si="1095"/>
        <v>9</v>
      </c>
      <c r="F6532" s="327" t="str">
        <f ca="1">VLOOKUP(D6532,档案!A:C,3,FALSE)</f>
        <v>湖北岚丹</v>
      </c>
      <c r="G6532" s="338" t="str">
        <f ca="1">VLOOKUP(D6532,档案!A:B,2,FALSE)</f>
        <v>湖北岚丹农民工账户53528</v>
      </c>
      <c r="H6532" s="328">
        <f ca="1" t="shared" si="1096"/>
        <v>45717</v>
      </c>
      <c r="I6532" s="344" t="str">
        <f ca="1" t="shared" si="1097"/>
        <v>收到结息款（2024.12.20结息收入）</v>
      </c>
      <c r="J6532" s="344" t="str">
        <f ca="1" t="shared" si="1098"/>
        <v>其他收款</v>
      </c>
      <c r="K6532" s="345">
        <f ca="1" t="shared" si="1099"/>
        <v>27.01</v>
      </c>
      <c r="L6532" s="345">
        <f ca="1" t="shared" si="1100"/>
        <v>0</v>
      </c>
      <c r="M6532" s="345">
        <f ca="1" t="shared" si="1101"/>
        <v>82934.78</v>
      </c>
      <c r="N6532" s="345">
        <f ca="1" t="shared" si="1102"/>
        <v>0</v>
      </c>
    </row>
    <row r="6533" ht="14.25" hidden="1" spans="1:14">
      <c r="A6533" s="334">
        <f>档案!A6532</f>
        <v>0</v>
      </c>
      <c r="B6533" s="334">
        <f ca="1" t="shared" si="1093"/>
        <v>1</v>
      </c>
      <c r="D6533" s="334">
        <f ca="1" t="shared" si="1094"/>
        <v>48</v>
      </c>
      <c r="E6533" s="327">
        <f ca="1" t="shared" si="1095"/>
        <v>10</v>
      </c>
      <c r="F6533" s="327" t="str">
        <f ca="1">VLOOKUP(D6533,档案!A:C,3,FALSE)</f>
        <v>湖北岚丹</v>
      </c>
      <c r="G6533" s="338" t="str">
        <f ca="1">VLOOKUP(D6533,档案!A:B,2,FALSE)</f>
        <v>湖北岚丹农民工账户53528</v>
      </c>
      <c r="H6533" s="328">
        <f ca="1" t="shared" si="1096"/>
        <v>45717</v>
      </c>
      <c r="I6533" s="344" t="str">
        <f ca="1" t="shared" si="1097"/>
        <v>收到湖北岚丹转入上清液节水减排改造（安装施工）项目 农民工工资保证金（2025.1.3存入）</v>
      </c>
      <c r="J6533" s="344" t="str">
        <f ca="1" t="shared" si="1098"/>
        <v>他行转入或存现</v>
      </c>
      <c r="K6533" s="345">
        <f ca="1" t="shared" si="1099"/>
        <v>6500</v>
      </c>
      <c r="L6533" s="345">
        <f ca="1" t="shared" si="1100"/>
        <v>0</v>
      </c>
      <c r="M6533" s="345">
        <f ca="1" t="shared" si="1101"/>
        <v>89434.78</v>
      </c>
      <c r="N6533" s="345">
        <f ca="1" t="shared" si="1102"/>
        <v>0</v>
      </c>
    </row>
    <row r="6534" ht="14.25" hidden="1" spans="1:14">
      <c r="A6534" s="334">
        <f>档案!A6533</f>
        <v>0</v>
      </c>
      <c r="B6534" s="334">
        <f ca="1" t="shared" si="1093"/>
        <v>1</v>
      </c>
      <c r="D6534" s="334">
        <f ca="1" t="shared" si="1094"/>
        <v>48</v>
      </c>
      <c r="E6534" s="327">
        <f ca="1" t="shared" si="1095"/>
        <v>11</v>
      </c>
      <c r="F6534" s="327" t="str">
        <f ca="1">VLOOKUP(D6534,档案!A:C,3,FALSE)</f>
        <v>湖北岚丹</v>
      </c>
      <c r="G6534" s="338" t="str">
        <f ca="1">VLOOKUP(D6534,档案!A:B,2,FALSE)</f>
        <v>湖北岚丹农民工账户53528</v>
      </c>
      <c r="H6534" s="328">
        <f ca="1" t="shared" si="1096"/>
        <v>45737</v>
      </c>
      <c r="I6534" s="344" t="str">
        <f ca="1" t="shared" si="1097"/>
        <v>收到湖北岚丹中信转入商务部熊艳用款重碱车间一座碳化塔更新项目农民工工资保证金</v>
      </c>
      <c r="J6534" s="344" t="str">
        <f ca="1" t="shared" si="1098"/>
        <v>他行转入或存现</v>
      </c>
      <c r="K6534" s="345">
        <f ca="1" t="shared" si="1099"/>
        <v>37000</v>
      </c>
      <c r="L6534" s="345">
        <f ca="1" t="shared" si="1100"/>
        <v>0</v>
      </c>
      <c r="M6534" s="345">
        <f ca="1" t="shared" si="1101"/>
        <v>126434.78</v>
      </c>
      <c r="N6534" s="345">
        <f ca="1" t="shared" si="1102"/>
        <v>0</v>
      </c>
    </row>
    <row r="6535" ht="14.25" hidden="1" spans="1:14">
      <c r="A6535" s="334">
        <f>档案!A6534</f>
        <v>0</v>
      </c>
      <c r="B6535" s="334">
        <f ca="1" t="shared" si="1093"/>
        <v>1</v>
      </c>
      <c r="D6535" s="334">
        <f ca="1" t="shared" si="1094"/>
        <v>48</v>
      </c>
      <c r="E6535" s="327">
        <f ca="1" t="shared" si="1095"/>
        <v>12</v>
      </c>
      <c r="F6535" s="327" t="str">
        <f ca="1">VLOOKUP(D6535,档案!A:C,3,FALSE)</f>
        <v>湖北岚丹</v>
      </c>
      <c r="G6535" s="338" t="str">
        <f ca="1">VLOOKUP(D6535,档案!A:B,2,FALSE)</f>
        <v>湖北岚丹农民工账户53528</v>
      </c>
      <c r="H6535" s="328">
        <f ca="1" t="shared" si="1096"/>
        <v>45931</v>
      </c>
      <c r="I6535" s="344" t="str">
        <f ca="1" t="shared" si="1097"/>
        <v>收到结息款（没单）</v>
      </c>
      <c r="J6535" s="344" t="str">
        <f ca="1" t="shared" si="1098"/>
        <v>其他收款</v>
      </c>
      <c r="K6535" s="345">
        <f ca="1" t="shared" si="1099"/>
        <v>81.88</v>
      </c>
      <c r="L6535" s="345">
        <f ca="1" t="shared" si="1100"/>
        <v>0</v>
      </c>
      <c r="M6535" s="345">
        <f ca="1" t="shared" si="1101"/>
        <v>126516.66</v>
      </c>
      <c r="N6535" s="345">
        <f ca="1" t="shared" si="1102"/>
        <v>0</v>
      </c>
    </row>
    <row r="6536" ht="14.25" hidden="1" spans="1:14">
      <c r="A6536" s="334">
        <f>档案!A6535</f>
        <v>0</v>
      </c>
      <c r="B6536" s="334">
        <f ca="1" t="shared" si="1093"/>
        <v>1</v>
      </c>
      <c r="D6536" s="334">
        <f ca="1" t="shared" si="1094"/>
        <v>49</v>
      </c>
      <c r="E6536" s="327">
        <f ca="1" t="shared" si="1095"/>
        <v>3</v>
      </c>
      <c r="F6536" s="327" t="e">
        <f ca="1">VLOOKUP(D6536,档案!A:C,3,FALSE)</f>
        <v>#N/A</v>
      </c>
      <c r="G6536" s="338" t="e">
        <f ca="1">VLOOKUP(D6536,档案!A:B,2,FALSE)</f>
        <v>#N/A</v>
      </c>
      <c r="H6536" s="328">
        <f ca="1" t="shared" si="1096"/>
        <v>45200</v>
      </c>
      <c r="I6536" s="344" t="str">
        <f ca="1" t="shared" si="1097"/>
        <v>期初余额</v>
      </c>
      <c r="J6536" s="344">
        <f ca="1" t="shared" si="1098"/>
        <v>0</v>
      </c>
      <c r="K6536" s="345">
        <f ca="1" t="shared" si="1099"/>
        <v>0</v>
      </c>
      <c r="L6536" s="345">
        <f ca="1" t="shared" si="1100"/>
        <v>0</v>
      </c>
      <c r="M6536" s="345">
        <f ca="1" t="shared" si="1101"/>
        <v>0</v>
      </c>
      <c r="N6536" s="345">
        <f ca="1" t="shared" si="1102"/>
        <v>0</v>
      </c>
    </row>
    <row r="6537" ht="14.25" hidden="1" spans="1:14">
      <c r="A6537" s="334">
        <f>档案!A6536</f>
        <v>0</v>
      </c>
      <c r="B6537" s="334">
        <f ca="1" t="shared" si="1093"/>
        <v>1</v>
      </c>
      <c r="D6537" s="334" t="e">
        <f ca="1" t="shared" si="1094"/>
        <v>#N/A</v>
      </c>
      <c r="E6537" s="327" t="e">
        <f ca="1" t="shared" si="1095"/>
        <v>#N/A</v>
      </c>
      <c r="F6537" s="327" t="e">
        <f ca="1">VLOOKUP(D6537,档案!A:C,3,FALSE)</f>
        <v>#N/A</v>
      </c>
      <c r="G6537" s="338" t="e">
        <f ca="1">VLOOKUP(D6537,档案!A:B,2,FALSE)</f>
        <v>#N/A</v>
      </c>
      <c r="H6537" s="328" t="e">
        <f ca="1" t="shared" si="1096"/>
        <v>#N/A</v>
      </c>
      <c r="I6537" s="344" t="e">
        <f ca="1" t="shared" si="1097"/>
        <v>#N/A</v>
      </c>
      <c r="J6537" s="344" t="e">
        <f ca="1" t="shared" si="1098"/>
        <v>#N/A</v>
      </c>
      <c r="K6537" s="345" t="e">
        <f ca="1" t="shared" si="1099"/>
        <v>#N/A</v>
      </c>
      <c r="L6537" s="345" t="e">
        <f ca="1" t="shared" si="1100"/>
        <v>#N/A</v>
      </c>
      <c r="M6537" s="345" t="e">
        <f ca="1" t="shared" si="1101"/>
        <v>#N/A</v>
      </c>
      <c r="N6537" s="345" t="e">
        <f ca="1" t="shared" si="1102"/>
        <v>#N/A</v>
      </c>
    </row>
    <row r="6538" ht="14.25" hidden="1" spans="1:14">
      <c r="A6538" s="334">
        <f>档案!A6537</f>
        <v>0</v>
      </c>
      <c r="B6538" s="334">
        <f ca="1" t="shared" si="1093"/>
        <v>1</v>
      </c>
      <c r="D6538" s="334" t="e">
        <f ca="1" t="shared" si="1094"/>
        <v>#N/A</v>
      </c>
      <c r="E6538" s="327" t="e">
        <f ca="1" t="shared" si="1095"/>
        <v>#N/A</v>
      </c>
      <c r="F6538" s="327" t="e">
        <f ca="1">VLOOKUP(D6538,档案!A:C,3,FALSE)</f>
        <v>#N/A</v>
      </c>
      <c r="G6538" s="338" t="e">
        <f ca="1">VLOOKUP(D6538,档案!A:B,2,FALSE)</f>
        <v>#N/A</v>
      </c>
      <c r="H6538" s="328" t="e">
        <f ca="1" t="shared" si="1096"/>
        <v>#N/A</v>
      </c>
      <c r="I6538" s="344" t="e">
        <f ca="1" t="shared" si="1097"/>
        <v>#N/A</v>
      </c>
      <c r="J6538" s="344" t="e">
        <f ca="1" t="shared" si="1098"/>
        <v>#N/A</v>
      </c>
      <c r="K6538" s="345" t="e">
        <f ca="1" t="shared" si="1099"/>
        <v>#N/A</v>
      </c>
      <c r="L6538" s="345" t="e">
        <f ca="1" t="shared" si="1100"/>
        <v>#N/A</v>
      </c>
      <c r="M6538" s="345" t="e">
        <f ca="1" t="shared" si="1101"/>
        <v>#N/A</v>
      </c>
      <c r="N6538" s="345" t="e">
        <f ca="1" t="shared" si="1102"/>
        <v>#N/A</v>
      </c>
    </row>
    <row r="6539" ht="14.25" hidden="1" spans="1:14">
      <c r="A6539" s="334">
        <f>档案!A6538</f>
        <v>0</v>
      </c>
      <c r="B6539" s="334">
        <f ca="1" t="shared" si="1093"/>
        <v>1</v>
      </c>
      <c r="D6539" s="334" t="e">
        <f ca="1" t="shared" si="1094"/>
        <v>#N/A</v>
      </c>
      <c r="E6539" s="327" t="e">
        <f ca="1" t="shared" si="1095"/>
        <v>#N/A</v>
      </c>
      <c r="F6539" s="327" t="e">
        <f ca="1">VLOOKUP(D6539,档案!A:C,3,FALSE)</f>
        <v>#N/A</v>
      </c>
      <c r="G6539" s="338" t="e">
        <f ca="1">VLOOKUP(D6539,档案!A:B,2,FALSE)</f>
        <v>#N/A</v>
      </c>
      <c r="H6539" s="328" t="e">
        <f ca="1" t="shared" si="1096"/>
        <v>#N/A</v>
      </c>
      <c r="I6539" s="344" t="e">
        <f ca="1" t="shared" si="1097"/>
        <v>#N/A</v>
      </c>
      <c r="J6539" s="344" t="e">
        <f ca="1" t="shared" si="1098"/>
        <v>#N/A</v>
      </c>
      <c r="K6539" s="345" t="e">
        <f ca="1" t="shared" si="1099"/>
        <v>#N/A</v>
      </c>
      <c r="L6539" s="345" t="e">
        <f ca="1" t="shared" si="1100"/>
        <v>#N/A</v>
      </c>
      <c r="M6539" s="345" t="e">
        <f ca="1" t="shared" si="1101"/>
        <v>#N/A</v>
      </c>
      <c r="N6539" s="345" t="e">
        <f ca="1" t="shared" si="1102"/>
        <v>#N/A</v>
      </c>
    </row>
    <row r="6540" ht="14.25" hidden="1" spans="1:14">
      <c r="A6540" s="334">
        <f>档案!A6539</f>
        <v>0</v>
      </c>
      <c r="B6540" s="334">
        <f ca="1" t="shared" si="1093"/>
        <v>1</v>
      </c>
      <c r="D6540" s="334" t="e">
        <f ca="1" t="shared" si="1094"/>
        <v>#N/A</v>
      </c>
      <c r="E6540" s="327" t="e">
        <f ca="1" t="shared" si="1095"/>
        <v>#N/A</v>
      </c>
      <c r="F6540" s="327" t="e">
        <f ca="1">VLOOKUP(D6540,档案!A:C,3,FALSE)</f>
        <v>#N/A</v>
      </c>
      <c r="G6540" s="338" t="e">
        <f ca="1">VLOOKUP(D6540,档案!A:B,2,FALSE)</f>
        <v>#N/A</v>
      </c>
      <c r="H6540" s="328" t="e">
        <f ca="1" t="shared" si="1096"/>
        <v>#N/A</v>
      </c>
      <c r="I6540" s="344" t="e">
        <f ca="1" t="shared" si="1097"/>
        <v>#N/A</v>
      </c>
      <c r="J6540" s="344" t="e">
        <f ca="1" t="shared" si="1098"/>
        <v>#N/A</v>
      </c>
      <c r="K6540" s="345" t="e">
        <f ca="1" t="shared" si="1099"/>
        <v>#N/A</v>
      </c>
      <c r="L6540" s="345" t="e">
        <f ca="1" t="shared" si="1100"/>
        <v>#N/A</v>
      </c>
      <c r="M6540" s="345" t="e">
        <f ca="1" t="shared" si="1101"/>
        <v>#N/A</v>
      </c>
      <c r="N6540" s="345" t="e">
        <f ca="1" t="shared" si="1102"/>
        <v>#N/A</v>
      </c>
    </row>
    <row r="6541" ht="14.25" hidden="1" spans="1:14">
      <c r="A6541" s="334">
        <f>档案!A6540</f>
        <v>0</v>
      </c>
      <c r="B6541" s="334">
        <f ca="1" t="shared" si="1093"/>
        <v>1</v>
      </c>
      <c r="D6541" s="334" t="e">
        <f ca="1" t="shared" si="1094"/>
        <v>#N/A</v>
      </c>
      <c r="E6541" s="327" t="e">
        <f ca="1" t="shared" si="1095"/>
        <v>#N/A</v>
      </c>
      <c r="F6541" s="327" t="e">
        <f ca="1">VLOOKUP(D6541,档案!A:C,3,FALSE)</f>
        <v>#N/A</v>
      </c>
      <c r="G6541" s="338" t="e">
        <f ca="1">VLOOKUP(D6541,档案!A:B,2,FALSE)</f>
        <v>#N/A</v>
      </c>
      <c r="H6541" s="328" t="e">
        <f ca="1" t="shared" si="1096"/>
        <v>#N/A</v>
      </c>
      <c r="I6541" s="344" t="e">
        <f ca="1" t="shared" si="1097"/>
        <v>#N/A</v>
      </c>
      <c r="J6541" s="344" t="e">
        <f ca="1" t="shared" si="1098"/>
        <v>#N/A</v>
      </c>
      <c r="K6541" s="345" t="e">
        <f ca="1" t="shared" si="1099"/>
        <v>#N/A</v>
      </c>
      <c r="L6541" s="345" t="e">
        <f ca="1" t="shared" si="1100"/>
        <v>#N/A</v>
      </c>
      <c r="M6541" s="345" t="e">
        <f ca="1" t="shared" si="1101"/>
        <v>#N/A</v>
      </c>
      <c r="N6541" s="345" t="e">
        <f ca="1" t="shared" si="1102"/>
        <v>#N/A</v>
      </c>
    </row>
    <row r="6542" ht="14.25" hidden="1" spans="1:14">
      <c r="A6542" s="334">
        <f>档案!A6541</f>
        <v>0</v>
      </c>
      <c r="B6542" s="334">
        <f ca="1" t="shared" si="1093"/>
        <v>1</v>
      </c>
      <c r="D6542" s="334" t="e">
        <f ca="1" t="shared" si="1094"/>
        <v>#N/A</v>
      </c>
      <c r="E6542" s="327" t="e">
        <f ca="1" t="shared" si="1095"/>
        <v>#N/A</v>
      </c>
      <c r="F6542" s="327" t="e">
        <f ca="1">VLOOKUP(D6542,档案!A:C,3,FALSE)</f>
        <v>#N/A</v>
      </c>
      <c r="G6542" s="338" t="e">
        <f ca="1">VLOOKUP(D6542,档案!A:B,2,FALSE)</f>
        <v>#N/A</v>
      </c>
      <c r="H6542" s="328" t="e">
        <f ca="1" t="shared" si="1096"/>
        <v>#N/A</v>
      </c>
      <c r="I6542" s="344" t="e">
        <f ca="1" t="shared" si="1097"/>
        <v>#N/A</v>
      </c>
      <c r="J6542" s="344" t="e">
        <f ca="1" t="shared" si="1098"/>
        <v>#N/A</v>
      </c>
      <c r="K6542" s="345" t="e">
        <f ca="1" t="shared" si="1099"/>
        <v>#N/A</v>
      </c>
      <c r="L6542" s="345" t="e">
        <f ca="1" t="shared" si="1100"/>
        <v>#N/A</v>
      </c>
      <c r="M6542" s="345" t="e">
        <f ca="1" t="shared" si="1101"/>
        <v>#N/A</v>
      </c>
      <c r="N6542" s="345" t="e">
        <f ca="1" t="shared" si="1102"/>
        <v>#N/A</v>
      </c>
    </row>
    <row r="6543" ht="14.25" hidden="1" spans="1:14">
      <c r="A6543" s="334">
        <f>档案!A6542</f>
        <v>0</v>
      </c>
      <c r="B6543" s="334">
        <f ca="1" t="shared" si="1093"/>
        <v>1</v>
      </c>
      <c r="D6543" s="334" t="e">
        <f ca="1" t="shared" si="1094"/>
        <v>#N/A</v>
      </c>
      <c r="E6543" s="327" t="e">
        <f ca="1" t="shared" si="1095"/>
        <v>#N/A</v>
      </c>
      <c r="F6543" s="327" t="e">
        <f ca="1">VLOOKUP(D6543,档案!A:C,3,FALSE)</f>
        <v>#N/A</v>
      </c>
      <c r="G6543" s="338" t="e">
        <f ca="1">VLOOKUP(D6543,档案!A:B,2,FALSE)</f>
        <v>#N/A</v>
      </c>
      <c r="H6543" s="328" t="e">
        <f ca="1" t="shared" si="1096"/>
        <v>#N/A</v>
      </c>
      <c r="I6543" s="344" t="e">
        <f ca="1" t="shared" si="1097"/>
        <v>#N/A</v>
      </c>
      <c r="J6543" s="344" t="e">
        <f ca="1" t="shared" si="1098"/>
        <v>#N/A</v>
      </c>
      <c r="K6543" s="345" t="e">
        <f ca="1" t="shared" si="1099"/>
        <v>#N/A</v>
      </c>
      <c r="L6543" s="345" t="e">
        <f ca="1" t="shared" si="1100"/>
        <v>#N/A</v>
      </c>
      <c r="M6543" s="345" t="e">
        <f ca="1" t="shared" si="1101"/>
        <v>#N/A</v>
      </c>
      <c r="N6543" s="345" t="e">
        <f ca="1" t="shared" si="1102"/>
        <v>#N/A</v>
      </c>
    </row>
    <row r="6544" ht="14.25" hidden="1" spans="1:14">
      <c r="A6544" s="334">
        <f>档案!A6543</f>
        <v>0</v>
      </c>
      <c r="B6544" s="334">
        <f ca="1" t="shared" si="1093"/>
        <v>1</v>
      </c>
      <c r="D6544" s="334" t="e">
        <f ca="1" t="shared" si="1094"/>
        <v>#N/A</v>
      </c>
      <c r="E6544" s="327" t="e">
        <f ca="1" t="shared" si="1095"/>
        <v>#N/A</v>
      </c>
      <c r="F6544" s="327" t="e">
        <f ca="1">VLOOKUP(D6544,档案!A:C,3,FALSE)</f>
        <v>#N/A</v>
      </c>
      <c r="G6544" s="338" t="e">
        <f ca="1">VLOOKUP(D6544,档案!A:B,2,FALSE)</f>
        <v>#N/A</v>
      </c>
      <c r="H6544" s="328" t="e">
        <f ca="1" t="shared" si="1096"/>
        <v>#N/A</v>
      </c>
      <c r="I6544" s="344" t="e">
        <f ca="1" t="shared" si="1097"/>
        <v>#N/A</v>
      </c>
      <c r="J6544" s="344" t="e">
        <f ca="1" t="shared" si="1098"/>
        <v>#N/A</v>
      </c>
      <c r="K6544" s="345" t="e">
        <f ca="1" t="shared" si="1099"/>
        <v>#N/A</v>
      </c>
      <c r="L6544" s="345" t="e">
        <f ca="1" t="shared" si="1100"/>
        <v>#N/A</v>
      </c>
      <c r="M6544" s="345" t="e">
        <f ca="1" t="shared" si="1101"/>
        <v>#N/A</v>
      </c>
      <c r="N6544" s="345" t="e">
        <f ca="1" t="shared" si="1102"/>
        <v>#N/A</v>
      </c>
    </row>
    <row r="6545" ht="14.25" hidden="1" spans="1:14">
      <c r="A6545" s="334">
        <f>档案!A6544</f>
        <v>0</v>
      </c>
      <c r="B6545" s="334">
        <f ca="1" t="shared" si="1093"/>
        <v>1</v>
      </c>
      <c r="D6545" s="334" t="e">
        <f ca="1" t="shared" si="1094"/>
        <v>#N/A</v>
      </c>
      <c r="E6545" s="327" t="e">
        <f ca="1" t="shared" si="1095"/>
        <v>#N/A</v>
      </c>
      <c r="F6545" s="327" t="e">
        <f ca="1">VLOOKUP(D6545,档案!A:C,3,FALSE)</f>
        <v>#N/A</v>
      </c>
      <c r="G6545" s="338" t="e">
        <f ca="1">VLOOKUP(D6545,档案!A:B,2,FALSE)</f>
        <v>#N/A</v>
      </c>
      <c r="H6545" s="328" t="e">
        <f ca="1" t="shared" si="1096"/>
        <v>#N/A</v>
      </c>
      <c r="I6545" s="344" t="e">
        <f ca="1" t="shared" si="1097"/>
        <v>#N/A</v>
      </c>
      <c r="J6545" s="344" t="e">
        <f ca="1" t="shared" si="1098"/>
        <v>#N/A</v>
      </c>
      <c r="K6545" s="345" t="e">
        <f ca="1" t="shared" si="1099"/>
        <v>#N/A</v>
      </c>
      <c r="L6545" s="345" t="e">
        <f ca="1" t="shared" si="1100"/>
        <v>#N/A</v>
      </c>
      <c r="M6545" s="345" t="e">
        <f ca="1" t="shared" si="1101"/>
        <v>#N/A</v>
      </c>
      <c r="N6545" s="345" t="e">
        <f ca="1" t="shared" si="1102"/>
        <v>#N/A</v>
      </c>
    </row>
    <row r="6546" ht="14.25" hidden="1" spans="1:14">
      <c r="A6546" s="334">
        <f>档案!A6545</f>
        <v>0</v>
      </c>
      <c r="B6546" s="334">
        <f ca="1" t="shared" si="1093"/>
        <v>1</v>
      </c>
      <c r="D6546" s="334" t="e">
        <f ca="1" t="shared" si="1094"/>
        <v>#N/A</v>
      </c>
      <c r="E6546" s="327" t="e">
        <f ca="1" t="shared" si="1095"/>
        <v>#N/A</v>
      </c>
      <c r="F6546" s="327" t="e">
        <f ca="1">VLOOKUP(D6546,档案!A:C,3,FALSE)</f>
        <v>#N/A</v>
      </c>
      <c r="G6546" s="338" t="e">
        <f ca="1">VLOOKUP(D6546,档案!A:B,2,FALSE)</f>
        <v>#N/A</v>
      </c>
      <c r="H6546" s="328" t="e">
        <f ca="1" t="shared" si="1096"/>
        <v>#N/A</v>
      </c>
      <c r="I6546" s="344" t="e">
        <f ca="1" t="shared" si="1097"/>
        <v>#N/A</v>
      </c>
      <c r="J6546" s="344" t="e">
        <f ca="1" t="shared" si="1098"/>
        <v>#N/A</v>
      </c>
      <c r="K6546" s="345" t="e">
        <f ca="1" t="shared" si="1099"/>
        <v>#N/A</v>
      </c>
      <c r="L6546" s="345" t="e">
        <f ca="1" t="shared" si="1100"/>
        <v>#N/A</v>
      </c>
      <c r="M6546" s="345" t="e">
        <f ca="1" t="shared" si="1101"/>
        <v>#N/A</v>
      </c>
      <c r="N6546" s="345" t="e">
        <f ca="1" t="shared" si="1102"/>
        <v>#N/A</v>
      </c>
    </row>
    <row r="6547" ht="14.25" hidden="1" spans="1:14">
      <c r="A6547" s="334">
        <f>档案!A6546</f>
        <v>0</v>
      </c>
      <c r="B6547" s="334">
        <f ca="1" t="shared" si="1093"/>
        <v>1</v>
      </c>
      <c r="D6547" s="334" t="e">
        <f ca="1" t="shared" si="1094"/>
        <v>#N/A</v>
      </c>
      <c r="E6547" s="327" t="e">
        <f ca="1" t="shared" si="1095"/>
        <v>#N/A</v>
      </c>
      <c r="F6547" s="327" t="e">
        <f ca="1">VLOOKUP(D6547,档案!A:C,3,FALSE)</f>
        <v>#N/A</v>
      </c>
      <c r="G6547" s="338" t="e">
        <f ca="1">VLOOKUP(D6547,档案!A:B,2,FALSE)</f>
        <v>#N/A</v>
      </c>
      <c r="H6547" s="328" t="e">
        <f ca="1" t="shared" si="1096"/>
        <v>#N/A</v>
      </c>
      <c r="I6547" s="344" t="e">
        <f ca="1" t="shared" si="1097"/>
        <v>#N/A</v>
      </c>
      <c r="J6547" s="344" t="e">
        <f ca="1" t="shared" si="1098"/>
        <v>#N/A</v>
      </c>
      <c r="K6547" s="345" t="e">
        <f ca="1" t="shared" si="1099"/>
        <v>#N/A</v>
      </c>
      <c r="L6547" s="345" t="e">
        <f ca="1" t="shared" si="1100"/>
        <v>#N/A</v>
      </c>
      <c r="M6547" s="345" t="e">
        <f ca="1" t="shared" si="1101"/>
        <v>#N/A</v>
      </c>
      <c r="N6547" s="345" t="e">
        <f ca="1" t="shared" si="1102"/>
        <v>#N/A</v>
      </c>
    </row>
    <row r="6548" ht="14.25" hidden="1" spans="1:14">
      <c r="A6548" s="334">
        <f>档案!A6547</f>
        <v>0</v>
      </c>
      <c r="B6548" s="334">
        <f ca="1" t="shared" si="1093"/>
        <v>1</v>
      </c>
      <c r="D6548" s="334" t="e">
        <f ca="1" t="shared" si="1094"/>
        <v>#N/A</v>
      </c>
      <c r="E6548" s="327" t="e">
        <f ca="1" t="shared" si="1095"/>
        <v>#N/A</v>
      </c>
      <c r="F6548" s="327" t="e">
        <f ca="1">VLOOKUP(D6548,档案!A:C,3,FALSE)</f>
        <v>#N/A</v>
      </c>
      <c r="G6548" s="338" t="e">
        <f ca="1">VLOOKUP(D6548,档案!A:B,2,FALSE)</f>
        <v>#N/A</v>
      </c>
      <c r="H6548" s="328" t="e">
        <f ca="1" t="shared" si="1096"/>
        <v>#N/A</v>
      </c>
      <c r="I6548" s="344" t="e">
        <f ca="1" t="shared" si="1097"/>
        <v>#N/A</v>
      </c>
      <c r="J6548" s="344" t="e">
        <f ca="1" t="shared" si="1098"/>
        <v>#N/A</v>
      </c>
      <c r="K6548" s="345" t="e">
        <f ca="1" t="shared" si="1099"/>
        <v>#N/A</v>
      </c>
      <c r="L6548" s="345" t="e">
        <f ca="1" t="shared" si="1100"/>
        <v>#N/A</v>
      </c>
      <c r="M6548" s="345" t="e">
        <f ca="1" t="shared" si="1101"/>
        <v>#N/A</v>
      </c>
      <c r="N6548" s="345" t="e">
        <f ca="1" t="shared" si="1102"/>
        <v>#N/A</v>
      </c>
    </row>
    <row r="6549" ht="14.25" hidden="1" spans="1:14">
      <c r="A6549" s="334">
        <f>档案!A6548</f>
        <v>0</v>
      </c>
      <c r="B6549" s="334">
        <f ca="1" t="shared" si="1093"/>
        <v>1</v>
      </c>
      <c r="D6549" s="334" t="e">
        <f ca="1" t="shared" si="1094"/>
        <v>#N/A</v>
      </c>
      <c r="E6549" s="327" t="e">
        <f ca="1" t="shared" si="1095"/>
        <v>#N/A</v>
      </c>
      <c r="F6549" s="327" t="e">
        <f ca="1">VLOOKUP(D6549,档案!A:C,3,FALSE)</f>
        <v>#N/A</v>
      </c>
      <c r="G6549" s="338" t="e">
        <f ca="1">VLOOKUP(D6549,档案!A:B,2,FALSE)</f>
        <v>#N/A</v>
      </c>
      <c r="H6549" s="328" t="e">
        <f ca="1" t="shared" si="1096"/>
        <v>#N/A</v>
      </c>
      <c r="I6549" s="344" t="e">
        <f ca="1" t="shared" si="1097"/>
        <v>#N/A</v>
      </c>
      <c r="J6549" s="344" t="e">
        <f ca="1" t="shared" si="1098"/>
        <v>#N/A</v>
      </c>
      <c r="K6549" s="345" t="e">
        <f ca="1" t="shared" si="1099"/>
        <v>#N/A</v>
      </c>
      <c r="L6549" s="345" t="e">
        <f ca="1" t="shared" si="1100"/>
        <v>#N/A</v>
      </c>
      <c r="M6549" s="345" t="e">
        <f ca="1" t="shared" si="1101"/>
        <v>#N/A</v>
      </c>
      <c r="N6549" s="345" t="e">
        <f ca="1" t="shared" si="1102"/>
        <v>#N/A</v>
      </c>
    </row>
    <row r="6550" ht="14.25" hidden="1" spans="1:14">
      <c r="A6550" s="334">
        <f>档案!A6549</f>
        <v>0</v>
      </c>
      <c r="B6550" s="334">
        <f ca="1" t="shared" si="1093"/>
        <v>1</v>
      </c>
      <c r="D6550" s="334" t="e">
        <f ca="1" t="shared" si="1094"/>
        <v>#N/A</v>
      </c>
      <c r="E6550" s="327" t="e">
        <f ca="1" t="shared" si="1095"/>
        <v>#N/A</v>
      </c>
      <c r="F6550" s="327" t="e">
        <f ca="1">VLOOKUP(D6550,档案!A:C,3,FALSE)</f>
        <v>#N/A</v>
      </c>
      <c r="G6550" s="338" t="e">
        <f ca="1">VLOOKUP(D6550,档案!A:B,2,FALSE)</f>
        <v>#N/A</v>
      </c>
      <c r="H6550" s="328" t="e">
        <f ca="1" t="shared" si="1096"/>
        <v>#N/A</v>
      </c>
      <c r="I6550" s="344" t="e">
        <f ca="1" t="shared" si="1097"/>
        <v>#N/A</v>
      </c>
      <c r="J6550" s="344" t="e">
        <f ca="1" t="shared" si="1098"/>
        <v>#N/A</v>
      </c>
      <c r="K6550" s="345" t="e">
        <f ca="1" t="shared" si="1099"/>
        <v>#N/A</v>
      </c>
      <c r="L6550" s="345" t="e">
        <f ca="1" t="shared" si="1100"/>
        <v>#N/A</v>
      </c>
      <c r="M6550" s="345" t="e">
        <f ca="1" t="shared" si="1101"/>
        <v>#N/A</v>
      </c>
      <c r="N6550" s="345" t="e">
        <f ca="1" t="shared" si="1102"/>
        <v>#N/A</v>
      </c>
    </row>
    <row r="6551" ht="14.25" hidden="1" spans="1:14">
      <c r="A6551" s="334">
        <f>档案!A6550</f>
        <v>0</v>
      </c>
      <c r="B6551" s="334">
        <f ca="1" t="shared" si="1093"/>
        <v>1</v>
      </c>
      <c r="D6551" s="334" t="e">
        <f ca="1" t="shared" si="1094"/>
        <v>#N/A</v>
      </c>
      <c r="E6551" s="327" t="e">
        <f ca="1" t="shared" si="1095"/>
        <v>#N/A</v>
      </c>
      <c r="F6551" s="327" t="e">
        <f ca="1">VLOOKUP(D6551,档案!A:C,3,FALSE)</f>
        <v>#N/A</v>
      </c>
      <c r="G6551" s="338" t="e">
        <f ca="1">VLOOKUP(D6551,档案!A:B,2,FALSE)</f>
        <v>#N/A</v>
      </c>
      <c r="H6551" s="328" t="e">
        <f ca="1" t="shared" si="1096"/>
        <v>#N/A</v>
      </c>
      <c r="I6551" s="344" t="e">
        <f ca="1" t="shared" si="1097"/>
        <v>#N/A</v>
      </c>
      <c r="J6551" s="344" t="e">
        <f ca="1" t="shared" si="1098"/>
        <v>#N/A</v>
      </c>
      <c r="K6551" s="345" t="e">
        <f ca="1" t="shared" si="1099"/>
        <v>#N/A</v>
      </c>
      <c r="L6551" s="345" t="e">
        <f ca="1" t="shared" si="1100"/>
        <v>#N/A</v>
      </c>
      <c r="M6551" s="345" t="e">
        <f ca="1" t="shared" si="1101"/>
        <v>#N/A</v>
      </c>
      <c r="N6551" s="345" t="e">
        <f ca="1" t="shared" si="1102"/>
        <v>#N/A</v>
      </c>
    </row>
    <row r="6552" ht="14.25" hidden="1" spans="1:14">
      <c r="A6552" s="334">
        <f>档案!A6551</f>
        <v>0</v>
      </c>
      <c r="B6552" s="334">
        <f ca="1" t="shared" si="1093"/>
        <v>1</v>
      </c>
      <c r="D6552" s="334" t="e">
        <f ca="1" t="shared" si="1094"/>
        <v>#N/A</v>
      </c>
      <c r="E6552" s="327" t="e">
        <f ca="1" t="shared" si="1095"/>
        <v>#N/A</v>
      </c>
      <c r="F6552" s="327" t="e">
        <f ca="1">VLOOKUP(D6552,档案!A:C,3,FALSE)</f>
        <v>#N/A</v>
      </c>
      <c r="G6552" s="338" t="e">
        <f ca="1">VLOOKUP(D6552,档案!A:B,2,FALSE)</f>
        <v>#N/A</v>
      </c>
      <c r="H6552" s="328" t="e">
        <f ca="1" t="shared" si="1096"/>
        <v>#N/A</v>
      </c>
      <c r="I6552" s="344" t="e">
        <f ca="1" t="shared" si="1097"/>
        <v>#N/A</v>
      </c>
      <c r="J6552" s="344" t="e">
        <f ca="1" t="shared" si="1098"/>
        <v>#N/A</v>
      </c>
      <c r="K6552" s="345" t="e">
        <f ca="1" t="shared" si="1099"/>
        <v>#N/A</v>
      </c>
      <c r="L6552" s="345" t="e">
        <f ca="1" t="shared" si="1100"/>
        <v>#N/A</v>
      </c>
      <c r="M6552" s="345" t="e">
        <f ca="1" t="shared" si="1101"/>
        <v>#N/A</v>
      </c>
      <c r="N6552" s="345" t="e">
        <f ca="1" t="shared" si="1102"/>
        <v>#N/A</v>
      </c>
    </row>
    <row r="6553" ht="14.25" hidden="1" spans="1:14">
      <c r="A6553" s="334">
        <f>档案!A6552</f>
        <v>0</v>
      </c>
      <c r="B6553" s="334">
        <f ca="1" t="shared" si="1093"/>
        <v>1</v>
      </c>
      <c r="D6553" s="334" t="e">
        <f ca="1" t="shared" si="1094"/>
        <v>#N/A</v>
      </c>
      <c r="E6553" s="327" t="e">
        <f ca="1" t="shared" si="1095"/>
        <v>#N/A</v>
      </c>
      <c r="F6553" s="327" t="e">
        <f ca="1">VLOOKUP(D6553,档案!A:C,3,FALSE)</f>
        <v>#N/A</v>
      </c>
      <c r="G6553" s="338" t="e">
        <f ca="1">VLOOKUP(D6553,档案!A:B,2,FALSE)</f>
        <v>#N/A</v>
      </c>
      <c r="H6553" s="328" t="e">
        <f ca="1" t="shared" si="1096"/>
        <v>#N/A</v>
      </c>
      <c r="I6553" s="344" t="e">
        <f ca="1" t="shared" si="1097"/>
        <v>#N/A</v>
      </c>
      <c r="J6553" s="344" t="e">
        <f ca="1" t="shared" si="1098"/>
        <v>#N/A</v>
      </c>
      <c r="K6553" s="345" t="e">
        <f ca="1" t="shared" si="1099"/>
        <v>#N/A</v>
      </c>
      <c r="L6553" s="345" t="e">
        <f ca="1" t="shared" si="1100"/>
        <v>#N/A</v>
      </c>
      <c r="M6553" s="345" t="e">
        <f ca="1" t="shared" si="1101"/>
        <v>#N/A</v>
      </c>
      <c r="N6553" s="345" t="e">
        <f ca="1" t="shared" si="1102"/>
        <v>#N/A</v>
      </c>
    </row>
    <row r="6554" ht="14.25" hidden="1" spans="1:14">
      <c r="A6554" s="334">
        <f>档案!A6553</f>
        <v>0</v>
      </c>
      <c r="B6554" s="334">
        <f ca="1" t="shared" si="1093"/>
        <v>1</v>
      </c>
      <c r="D6554" s="334" t="e">
        <f ca="1" t="shared" si="1094"/>
        <v>#N/A</v>
      </c>
      <c r="E6554" s="327" t="e">
        <f ca="1" t="shared" si="1095"/>
        <v>#N/A</v>
      </c>
      <c r="F6554" s="327" t="e">
        <f ca="1">VLOOKUP(D6554,档案!A:C,3,FALSE)</f>
        <v>#N/A</v>
      </c>
      <c r="G6554" s="338" t="e">
        <f ca="1">VLOOKUP(D6554,档案!A:B,2,FALSE)</f>
        <v>#N/A</v>
      </c>
      <c r="H6554" s="328" t="e">
        <f ca="1" t="shared" si="1096"/>
        <v>#N/A</v>
      </c>
      <c r="I6554" s="344" t="e">
        <f ca="1" t="shared" si="1097"/>
        <v>#N/A</v>
      </c>
      <c r="J6554" s="344" t="e">
        <f ca="1" t="shared" si="1098"/>
        <v>#N/A</v>
      </c>
      <c r="K6554" s="345" t="e">
        <f ca="1" t="shared" si="1099"/>
        <v>#N/A</v>
      </c>
      <c r="L6554" s="345" t="e">
        <f ca="1" t="shared" si="1100"/>
        <v>#N/A</v>
      </c>
      <c r="M6554" s="345" t="e">
        <f ca="1" t="shared" si="1101"/>
        <v>#N/A</v>
      </c>
      <c r="N6554" s="345" t="e">
        <f ca="1" t="shared" si="1102"/>
        <v>#N/A</v>
      </c>
    </row>
    <row r="6555" ht="14.25" hidden="1" spans="1:14">
      <c r="A6555" s="334">
        <f>档案!A6554</f>
        <v>0</v>
      </c>
      <c r="B6555" s="334">
        <f ca="1" t="shared" si="1093"/>
        <v>1</v>
      </c>
      <c r="D6555" s="334" t="e">
        <f ca="1" t="shared" si="1094"/>
        <v>#N/A</v>
      </c>
      <c r="E6555" s="327" t="e">
        <f ca="1" t="shared" si="1095"/>
        <v>#N/A</v>
      </c>
      <c r="F6555" s="327" t="e">
        <f ca="1">VLOOKUP(D6555,档案!A:C,3,FALSE)</f>
        <v>#N/A</v>
      </c>
      <c r="G6555" s="338" t="e">
        <f ca="1">VLOOKUP(D6555,档案!A:B,2,FALSE)</f>
        <v>#N/A</v>
      </c>
      <c r="H6555" s="328" t="e">
        <f ca="1" t="shared" si="1096"/>
        <v>#N/A</v>
      </c>
      <c r="I6555" s="344" t="e">
        <f ca="1" t="shared" si="1097"/>
        <v>#N/A</v>
      </c>
      <c r="J6555" s="344" t="e">
        <f ca="1" t="shared" si="1098"/>
        <v>#N/A</v>
      </c>
      <c r="K6555" s="345" t="e">
        <f ca="1" t="shared" si="1099"/>
        <v>#N/A</v>
      </c>
      <c r="L6555" s="345" t="e">
        <f ca="1" t="shared" si="1100"/>
        <v>#N/A</v>
      </c>
      <c r="M6555" s="345" t="e">
        <f ca="1" t="shared" si="1101"/>
        <v>#N/A</v>
      </c>
      <c r="N6555" s="345" t="e">
        <f ca="1" t="shared" si="1102"/>
        <v>#N/A</v>
      </c>
    </row>
    <row r="6556" ht="14.25" hidden="1" spans="1:14">
      <c r="A6556" s="334">
        <f>档案!A6555</f>
        <v>0</v>
      </c>
      <c r="B6556" s="334">
        <f ca="1" t="shared" si="1093"/>
        <v>1</v>
      </c>
      <c r="D6556" s="334" t="e">
        <f ca="1" t="shared" si="1094"/>
        <v>#N/A</v>
      </c>
      <c r="E6556" s="327" t="e">
        <f ca="1" t="shared" si="1095"/>
        <v>#N/A</v>
      </c>
      <c r="F6556" s="327" t="e">
        <f ca="1">VLOOKUP(D6556,档案!A:C,3,FALSE)</f>
        <v>#N/A</v>
      </c>
      <c r="G6556" s="338" t="e">
        <f ca="1">VLOOKUP(D6556,档案!A:B,2,FALSE)</f>
        <v>#N/A</v>
      </c>
      <c r="H6556" s="328" t="e">
        <f ca="1" t="shared" si="1096"/>
        <v>#N/A</v>
      </c>
      <c r="I6556" s="344" t="e">
        <f ca="1" t="shared" si="1097"/>
        <v>#N/A</v>
      </c>
      <c r="J6556" s="344" t="e">
        <f ca="1" t="shared" si="1098"/>
        <v>#N/A</v>
      </c>
      <c r="K6556" s="345" t="e">
        <f ca="1" t="shared" si="1099"/>
        <v>#N/A</v>
      </c>
      <c r="L6556" s="345" t="e">
        <f ca="1" t="shared" si="1100"/>
        <v>#N/A</v>
      </c>
      <c r="M6556" s="345" t="e">
        <f ca="1" t="shared" si="1101"/>
        <v>#N/A</v>
      </c>
      <c r="N6556" s="345" t="e">
        <f ca="1" t="shared" si="1102"/>
        <v>#N/A</v>
      </c>
    </row>
    <row r="6557" ht="14.25" hidden="1" spans="1:14">
      <c r="A6557" s="334">
        <f>档案!A6556</f>
        <v>0</v>
      </c>
      <c r="B6557" s="334">
        <f ca="1" t="shared" si="1093"/>
        <v>1</v>
      </c>
      <c r="D6557" s="334" t="e">
        <f ca="1" t="shared" si="1094"/>
        <v>#N/A</v>
      </c>
      <c r="E6557" s="327" t="e">
        <f ca="1" t="shared" si="1095"/>
        <v>#N/A</v>
      </c>
      <c r="F6557" s="327" t="e">
        <f ca="1">VLOOKUP(D6557,档案!A:C,3,FALSE)</f>
        <v>#N/A</v>
      </c>
      <c r="G6557" s="338" t="e">
        <f ca="1">VLOOKUP(D6557,档案!A:B,2,FALSE)</f>
        <v>#N/A</v>
      </c>
      <c r="H6557" s="328" t="e">
        <f ca="1" t="shared" si="1096"/>
        <v>#N/A</v>
      </c>
      <c r="I6557" s="344" t="e">
        <f ca="1" t="shared" si="1097"/>
        <v>#N/A</v>
      </c>
      <c r="J6557" s="344" t="e">
        <f ca="1" t="shared" si="1098"/>
        <v>#N/A</v>
      </c>
      <c r="K6557" s="345" t="e">
        <f ca="1" t="shared" si="1099"/>
        <v>#N/A</v>
      </c>
      <c r="L6557" s="345" t="e">
        <f ca="1" t="shared" si="1100"/>
        <v>#N/A</v>
      </c>
      <c r="M6557" s="345" t="e">
        <f ca="1" t="shared" si="1101"/>
        <v>#N/A</v>
      </c>
      <c r="N6557" s="345" t="e">
        <f ca="1" t="shared" si="1102"/>
        <v>#N/A</v>
      </c>
    </row>
    <row r="6558" ht="14.25" hidden="1" spans="1:14">
      <c r="A6558" s="334">
        <f>档案!A6557</f>
        <v>0</v>
      </c>
      <c r="B6558" s="334">
        <f ca="1" t="shared" si="1093"/>
        <v>1</v>
      </c>
      <c r="D6558" s="334" t="e">
        <f ca="1" t="shared" si="1094"/>
        <v>#N/A</v>
      </c>
      <c r="E6558" s="327" t="e">
        <f ca="1" t="shared" si="1095"/>
        <v>#N/A</v>
      </c>
      <c r="F6558" s="327" t="e">
        <f ca="1">VLOOKUP(D6558,档案!A:C,3,FALSE)</f>
        <v>#N/A</v>
      </c>
      <c r="G6558" s="338" t="e">
        <f ca="1">VLOOKUP(D6558,档案!A:B,2,FALSE)</f>
        <v>#N/A</v>
      </c>
      <c r="H6558" s="328" t="e">
        <f ca="1" t="shared" si="1096"/>
        <v>#N/A</v>
      </c>
      <c r="I6558" s="344" t="e">
        <f ca="1" t="shared" si="1097"/>
        <v>#N/A</v>
      </c>
      <c r="J6558" s="344" t="e">
        <f ca="1" t="shared" si="1098"/>
        <v>#N/A</v>
      </c>
      <c r="K6558" s="345" t="e">
        <f ca="1" t="shared" si="1099"/>
        <v>#N/A</v>
      </c>
      <c r="L6558" s="345" t="e">
        <f ca="1" t="shared" si="1100"/>
        <v>#N/A</v>
      </c>
      <c r="M6558" s="345" t="e">
        <f ca="1" t="shared" si="1101"/>
        <v>#N/A</v>
      </c>
      <c r="N6558" s="345" t="e">
        <f ca="1" t="shared" si="1102"/>
        <v>#N/A</v>
      </c>
    </row>
    <row r="6559" ht="14.25" hidden="1" spans="1:14">
      <c r="A6559" s="334">
        <f>档案!A6558</f>
        <v>0</v>
      </c>
      <c r="B6559" s="334">
        <f ca="1" t="shared" si="1093"/>
        <v>1</v>
      </c>
      <c r="D6559" s="334" t="e">
        <f ca="1" t="shared" si="1094"/>
        <v>#N/A</v>
      </c>
      <c r="E6559" s="327" t="e">
        <f ca="1" t="shared" si="1095"/>
        <v>#N/A</v>
      </c>
      <c r="F6559" s="327" t="e">
        <f ca="1">VLOOKUP(D6559,档案!A:C,3,FALSE)</f>
        <v>#N/A</v>
      </c>
      <c r="G6559" s="338" t="e">
        <f ca="1">VLOOKUP(D6559,档案!A:B,2,FALSE)</f>
        <v>#N/A</v>
      </c>
      <c r="H6559" s="328" t="e">
        <f ca="1" t="shared" si="1096"/>
        <v>#N/A</v>
      </c>
      <c r="I6559" s="344" t="e">
        <f ca="1" t="shared" si="1097"/>
        <v>#N/A</v>
      </c>
      <c r="J6559" s="344" t="e">
        <f ca="1" t="shared" si="1098"/>
        <v>#N/A</v>
      </c>
      <c r="K6559" s="345" t="e">
        <f ca="1" t="shared" si="1099"/>
        <v>#N/A</v>
      </c>
      <c r="L6559" s="345" t="e">
        <f ca="1" t="shared" si="1100"/>
        <v>#N/A</v>
      </c>
      <c r="M6559" s="345" t="e">
        <f ca="1" t="shared" si="1101"/>
        <v>#N/A</v>
      </c>
      <c r="N6559" s="345" t="e">
        <f ca="1" t="shared" si="1102"/>
        <v>#N/A</v>
      </c>
    </row>
    <row r="6560" ht="14.25" hidden="1" spans="1:14">
      <c r="A6560" s="334">
        <f>档案!A6559</f>
        <v>0</v>
      </c>
      <c r="B6560" s="334">
        <f ca="1" t="shared" si="1093"/>
        <v>1</v>
      </c>
      <c r="D6560" s="334" t="e">
        <f ca="1" t="shared" si="1094"/>
        <v>#N/A</v>
      </c>
      <c r="E6560" s="327" t="e">
        <f ca="1" t="shared" si="1095"/>
        <v>#N/A</v>
      </c>
      <c r="F6560" s="327" t="e">
        <f ca="1">VLOOKUP(D6560,档案!A:C,3,FALSE)</f>
        <v>#N/A</v>
      </c>
      <c r="G6560" s="338" t="e">
        <f ca="1">VLOOKUP(D6560,档案!A:B,2,FALSE)</f>
        <v>#N/A</v>
      </c>
      <c r="H6560" s="328" t="e">
        <f ca="1" t="shared" si="1096"/>
        <v>#N/A</v>
      </c>
      <c r="I6560" s="344" t="e">
        <f ca="1" t="shared" si="1097"/>
        <v>#N/A</v>
      </c>
      <c r="J6560" s="344" t="e">
        <f ca="1" t="shared" si="1098"/>
        <v>#N/A</v>
      </c>
      <c r="K6560" s="345" t="e">
        <f ca="1" t="shared" si="1099"/>
        <v>#N/A</v>
      </c>
      <c r="L6560" s="345" t="e">
        <f ca="1" t="shared" si="1100"/>
        <v>#N/A</v>
      </c>
      <c r="M6560" s="345" t="e">
        <f ca="1" t="shared" si="1101"/>
        <v>#N/A</v>
      </c>
      <c r="N6560" s="345" t="e">
        <f ca="1" t="shared" si="1102"/>
        <v>#N/A</v>
      </c>
    </row>
    <row r="6561" ht="14.25" hidden="1" spans="1:14">
      <c r="A6561" s="334">
        <f>档案!A6560</f>
        <v>0</v>
      </c>
      <c r="B6561" s="334">
        <f ca="1" t="shared" si="1093"/>
        <v>1</v>
      </c>
      <c r="D6561" s="334" t="e">
        <f ca="1" t="shared" si="1094"/>
        <v>#N/A</v>
      </c>
      <c r="E6561" s="327" t="e">
        <f ca="1" t="shared" si="1095"/>
        <v>#N/A</v>
      </c>
      <c r="F6561" s="327" t="e">
        <f ca="1">VLOOKUP(D6561,档案!A:C,3,FALSE)</f>
        <v>#N/A</v>
      </c>
      <c r="G6561" s="338" t="e">
        <f ca="1">VLOOKUP(D6561,档案!A:B,2,FALSE)</f>
        <v>#N/A</v>
      </c>
      <c r="H6561" s="328" t="e">
        <f ca="1" t="shared" si="1096"/>
        <v>#N/A</v>
      </c>
      <c r="I6561" s="344" t="e">
        <f ca="1" t="shared" si="1097"/>
        <v>#N/A</v>
      </c>
      <c r="J6561" s="344" t="e">
        <f ca="1" t="shared" si="1098"/>
        <v>#N/A</v>
      </c>
      <c r="K6561" s="345" t="e">
        <f ca="1" t="shared" si="1099"/>
        <v>#N/A</v>
      </c>
      <c r="L6561" s="345" t="e">
        <f ca="1" t="shared" si="1100"/>
        <v>#N/A</v>
      </c>
      <c r="M6561" s="345" t="e">
        <f ca="1" t="shared" si="1101"/>
        <v>#N/A</v>
      </c>
      <c r="N6561" s="345" t="e">
        <f ca="1" t="shared" si="1102"/>
        <v>#N/A</v>
      </c>
    </row>
    <row r="6562" ht="14.25" hidden="1" spans="1:14">
      <c r="A6562" s="334">
        <f>档案!A6561</f>
        <v>0</v>
      </c>
      <c r="B6562" s="334">
        <f ca="1" t="shared" si="1093"/>
        <v>1</v>
      </c>
      <c r="D6562" s="334" t="e">
        <f ca="1" t="shared" si="1094"/>
        <v>#N/A</v>
      </c>
      <c r="E6562" s="327" t="e">
        <f ca="1" t="shared" si="1095"/>
        <v>#N/A</v>
      </c>
      <c r="F6562" s="327" t="e">
        <f ca="1">VLOOKUP(D6562,档案!A:C,3,FALSE)</f>
        <v>#N/A</v>
      </c>
      <c r="G6562" s="338" t="e">
        <f ca="1">VLOOKUP(D6562,档案!A:B,2,FALSE)</f>
        <v>#N/A</v>
      </c>
      <c r="H6562" s="328" t="e">
        <f ca="1" t="shared" si="1096"/>
        <v>#N/A</v>
      </c>
      <c r="I6562" s="344" t="e">
        <f ca="1" t="shared" si="1097"/>
        <v>#N/A</v>
      </c>
      <c r="J6562" s="344" t="e">
        <f ca="1" t="shared" si="1098"/>
        <v>#N/A</v>
      </c>
      <c r="K6562" s="345" t="e">
        <f ca="1" t="shared" si="1099"/>
        <v>#N/A</v>
      </c>
      <c r="L6562" s="345" t="e">
        <f ca="1" t="shared" si="1100"/>
        <v>#N/A</v>
      </c>
      <c r="M6562" s="345" t="e">
        <f ca="1" t="shared" si="1101"/>
        <v>#N/A</v>
      </c>
      <c r="N6562" s="345" t="e">
        <f ca="1" t="shared" si="1102"/>
        <v>#N/A</v>
      </c>
    </row>
    <row r="6563" ht="14.25" hidden="1" spans="1:14">
      <c r="A6563" s="334">
        <f>档案!A6562</f>
        <v>0</v>
      </c>
      <c r="B6563" s="334">
        <f ca="1" t="shared" si="1093"/>
        <v>1</v>
      </c>
      <c r="D6563" s="334" t="e">
        <f ca="1" t="shared" si="1094"/>
        <v>#N/A</v>
      </c>
      <c r="E6563" s="327" t="e">
        <f ca="1" t="shared" si="1095"/>
        <v>#N/A</v>
      </c>
      <c r="F6563" s="327" t="e">
        <f ca="1">VLOOKUP(D6563,档案!A:C,3,FALSE)</f>
        <v>#N/A</v>
      </c>
      <c r="G6563" s="338" t="e">
        <f ca="1">VLOOKUP(D6563,档案!A:B,2,FALSE)</f>
        <v>#N/A</v>
      </c>
      <c r="H6563" s="328" t="e">
        <f ca="1" t="shared" si="1096"/>
        <v>#N/A</v>
      </c>
      <c r="I6563" s="344" t="e">
        <f ca="1" t="shared" si="1097"/>
        <v>#N/A</v>
      </c>
      <c r="J6563" s="344" t="e">
        <f ca="1" t="shared" si="1098"/>
        <v>#N/A</v>
      </c>
      <c r="K6563" s="345" t="e">
        <f ca="1" t="shared" si="1099"/>
        <v>#N/A</v>
      </c>
      <c r="L6563" s="345" t="e">
        <f ca="1" t="shared" si="1100"/>
        <v>#N/A</v>
      </c>
      <c r="M6563" s="345" t="e">
        <f ca="1" t="shared" si="1101"/>
        <v>#N/A</v>
      </c>
      <c r="N6563" s="345" t="e">
        <f ca="1" t="shared" si="1102"/>
        <v>#N/A</v>
      </c>
    </row>
    <row r="6564" ht="14.25" hidden="1" spans="1:14">
      <c r="A6564" s="334">
        <f>档案!A6563</f>
        <v>0</v>
      </c>
      <c r="B6564" s="334">
        <f ca="1" t="shared" si="1093"/>
        <v>1</v>
      </c>
      <c r="D6564" s="334" t="e">
        <f ca="1" t="shared" si="1094"/>
        <v>#N/A</v>
      </c>
      <c r="E6564" s="327" t="e">
        <f ca="1" t="shared" si="1095"/>
        <v>#N/A</v>
      </c>
      <c r="F6564" s="327" t="e">
        <f ca="1">VLOOKUP(D6564,档案!A:C,3,FALSE)</f>
        <v>#N/A</v>
      </c>
      <c r="G6564" s="338" t="e">
        <f ca="1">VLOOKUP(D6564,档案!A:B,2,FALSE)</f>
        <v>#N/A</v>
      </c>
      <c r="H6564" s="328" t="e">
        <f ca="1" t="shared" si="1096"/>
        <v>#N/A</v>
      </c>
      <c r="I6564" s="344" t="e">
        <f ca="1" t="shared" si="1097"/>
        <v>#N/A</v>
      </c>
      <c r="J6564" s="344" t="e">
        <f ca="1" t="shared" si="1098"/>
        <v>#N/A</v>
      </c>
      <c r="K6564" s="345" t="e">
        <f ca="1" t="shared" si="1099"/>
        <v>#N/A</v>
      </c>
      <c r="L6564" s="345" t="e">
        <f ca="1" t="shared" si="1100"/>
        <v>#N/A</v>
      </c>
      <c r="M6564" s="345" t="e">
        <f ca="1" t="shared" si="1101"/>
        <v>#N/A</v>
      </c>
      <c r="N6564" s="345" t="e">
        <f ca="1" t="shared" si="1102"/>
        <v>#N/A</v>
      </c>
    </row>
    <row r="6565" ht="14.25" hidden="1" spans="1:14">
      <c r="A6565" s="334">
        <f>档案!A6564</f>
        <v>0</v>
      </c>
      <c r="B6565" s="334">
        <f ca="1" t="shared" si="1093"/>
        <v>1</v>
      </c>
      <c r="D6565" s="334" t="e">
        <f ca="1" t="shared" si="1094"/>
        <v>#N/A</v>
      </c>
      <c r="E6565" s="327" t="e">
        <f ca="1" t="shared" si="1095"/>
        <v>#N/A</v>
      </c>
      <c r="F6565" s="327" t="e">
        <f ca="1">VLOOKUP(D6565,档案!A:C,3,FALSE)</f>
        <v>#N/A</v>
      </c>
      <c r="G6565" s="338" t="e">
        <f ca="1">VLOOKUP(D6565,档案!A:B,2,FALSE)</f>
        <v>#N/A</v>
      </c>
      <c r="H6565" s="328" t="e">
        <f ca="1" t="shared" si="1096"/>
        <v>#N/A</v>
      </c>
      <c r="I6565" s="344" t="e">
        <f ca="1" t="shared" si="1097"/>
        <v>#N/A</v>
      </c>
      <c r="J6565" s="344" t="e">
        <f ca="1" t="shared" si="1098"/>
        <v>#N/A</v>
      </c>
      <c r="K6565" s="345" t="e">
        <f ca="1" t="shared" si="1099"/>
        <v>#N/A</v>
      </c>
      <c r="L6565" s="345" t="e">
        <f ca="1" t="shared" si="1100"/>
        <v>#N/A</v>
      </c>
      <c r="M6565" s="345" t="e">
        <f ca="1" t="shared" si="1101"/>
        <v>#N/A</v>
      </c>
      <c r="N6565" s="345" t="e">
        <f ca="1" t="shared" si="1102"/>
        <v>#N/A</v>
      </c>
    </row>
    <row r="6566" ht="14.25" hidden="1" spans="1:14">
      <c r="A6566" s="334">
        <f>档案!A6565</f>
        <v>0</v>
      </c>
      <c r="B6566" s="334">
        <f ca="1" t="shared" si="1093"/>
        <v>1</v>
      </c>
      <c r="D6566" s="334" t="e">
        <f ca="1" t="shared" si="1094"/>
        <v>#N/A</v>
      </c>
      <c r="E6566" s="327" t="e">
        <f ca="1" t="shared" si="1095"/>
        <v>#N/A</v>
      </c>
      <c r="F6566" s="327" t="e">
        <f ca="1">VLOOKUP(D6566,档案!A:C,3,FALSE)</f>
        <v>#N/A</v>
      </c>
      <c r="G6566" s="338" t="e">
        <f ca="1">VLOOKUP(D6566,档案!A:B,2,FALSE)</f>
        <v>#N/A</v>
      </c>
      <c r="H6566" s="328" t="e">
        <f ca="1" t="shared" si="1096"/>
        <v>#N/A</v>
      </c>
      <c r="I6566" s="344" t="e">
        <f ca="1" t="shared" si="1097"/>
        <v>#N/A</v>
      </c>
      <c r="J6566" s="344" t="e">
        <f ca="1" t="shared" si="1098"/>
        <v>#N/A</v>
      </c>
      <c r="K6566" s="345" t="e">
        <f ca="1" t="shared" si="1099"/>
        <v>#N/A</v>
      </c>
      <c r="L6566" s="345" t="e">
        <f ca="1" t="shared" si="1100"/>
        <v>#N/A</v>
      </c>
      <c r="M6566" s="345" t="e">
        <f ca="1" t="shared" si="1101"/>
        <v>#N/A</v>
      </c>
      <c r="N6566" s="345" t="e">
        <f ca="1" t="shared" si="1102"/>
        <v>#N/A</v>
      </c>
    </row>
    <row r="6567" ht="14.25" hidden="1" spans="1:14">
      <c r="A6567" s="334">
        <f>档案!A6566</f>
        <v>0</v>
      </c>
      <c r="B6567" s="334">
        <f ca="1" t="shared" si="1093"/>
        <v>1</v>
      </c>
      <c r="D6567" s="334" t="e">
        <f ca="1" t="shared" si="1094"/>
        <v>#N/A</v>
      </c>
      <c r="E6567" s="327" t="e">
        <f ca="1" t="shared" si="1095"/>
        <v>#N/A</v>
      </c>
      <c r="F6567" s="327" t="e">
        <f ca="1">VLOOKUP(D6567,档案!A:C,3,FALSE)</f>
        <v>#N/A</v>
      </c>
      <c r="G6567" s="338" t="e">
        <f ca="1">VLOOKUP(D6567,档案!A:B,2,FALSE)</f>
        <v>#N/A</v>
      </c>
      <c r="H6567" s="328" t="e">
        <f ca="1" t="shared" si="1096"/>
        <v>#N/A</v>
      </c>
      <c r="I6567" s="344" t="e">
        <f ca="1" t="shared" si="1097"/>
        <v>#N/A</v>
      </c>
      <c r="J6567" s="344" t="e">
        <f ca="1" t="shared" si="1098"/>
        <v>#N/A</v>
      </c>
      <c r="K6567" s="345" t="e">
        <f ca="1" t="shared" si="1099"/>
        <v>#N/A</v>
      </c>
      <c r="L6567" s="345" t="e">
        <f ca="1" t="shared" si="1100"/>
        <v>#N/A</v>
      </c>
      <c r="M6567" s="345" t="e">
        <f ca="1" t="shared" si="1101"/>
        <v>#N/A</v>
      </c>
      <c r="N6567" s="345" t="e">
        <f ca="1" t="shared" si="1102"/>
        <v>#N/A</v>
      </c>
    </row>
    <row r="6568" ht="14.25" hidden="1" spans="1:14">
      <c r="A6568" s="334">
        <f>档案!A6567</f>
        <v>0</v>
      </c>
      <c r="B6568" s="334">
        <f ca="1" t="shared" si="1093"/>
        <v>1</v>
      </c>
      <c r="D6568" s="334" t="e">
        <f ca="1" t="shared" si="1094"/>
        <v>#N/A</v>
      </c>
      <c r="E6568" s="327" t="e">
        <f ca="1" t="shared" si="1095"/>
        <v>#N/A</v>
      </c>
      <c r="F6568" s="327" t="e">
        <f ca="1">VLOOKUP(D6568,档案!A:C,3,FALSE)</f>
        <v>#N/A</v>
      </c>
      <c r="G6568" s="338" t="e">
        <f ca="1">VLOOKUP(D6568,档案!A:B,2,FALSE)</f>
        <v>#N/A</v>
      </c>
      <c r="H6568" s="328" t="e">
        <f ca="1" t="shared" si="1096"/>
        <v>#N/A</v>
      </c>
      <c r="I6568" s="344" t="e">
        <f ca="1" t="shared" si="1097"/>
        <v>#N/A</v>
      </c>
      <c r="J6568" s="344" t="e">
        <f ca="1" t="shared" si="1098"/>
        <v>#N/A</v>
      </c>
      <c r="K6568" s="345" t="e">
        <f ca="1" t="shared" si="1099"/>
        <v>#N/A</v>
      </c>
      <c r="L6568" s="345" t="e">
        <f ca="1" t="shared" si="1100"/>
        <v>#N/A</v>
      </c>
      <c r="M6568" s="345" t="e">
        <f ca="1" t="shared" si="1101"/>
        <v>#N/A</v>
      </c>
      <c r="N6568" s="345" t="e">
        <f ca="1" t="shared" si="1102"/>
        <v>#N/A</v>
      </c>
    </row>
    <row r="6569" ht="14.25" hidden="1" spans="1:14">
      <c r="A6569" s="334">
        <f>档案!A6568</f>
        <v>0</v>
      </c>
      <c r="B6569" s="334">
        <f ca="1" t="shared" si="1093"/>
        <v>1</v>
      </c>
      <c r="D6569" s="334" t="e">
        <f ca="1" t="shared" si="1094"/>
        <v>#N/A</v>
      </c>
      <c r="E6569" s="327" t="e">
        <f ca="1" t="shared" si="1095"/>
        <v>#N/A</v>
      </c>
      <c r="F6569" s="327" t="e">
        <f ca="1">VLOOKUP(D6569,档案!A:C,3,FALSE)</f>
        <v>#N/A</v>
      </c>
      <c r="G6569" s="338" t="e">
        <f ca="1">VLOOKUP(D6569,档案!A:B,2,FALSE)</f>
        <v>#N/A</v>
      </c>
      <c r="H6569" s="328" t="e">
        <f ca="1" t="shared" si="1096"/>
        <v>#N/A</v>
      </c>
      <c r="I6569" s="344" t="e">
        <f ca="1" t="shared" si="1097"/>
        <v>#N/A</v>
      </c>
      <c r="J6569" s="344" t="e">
        <f ca="1" t="shared" si="1098"/>
        <v>#N/A</v>
      </c>
      <c r="K6569" s="345" t="e">
        <f ca="1" t="shared" si="1099"/>
        <v>#N/A</v>
      </c>
      <c r="L6569" s="345" t="e">
        <f ca="1" t="shared" si="1100"/>
        <v>#N/A</v>
      </c>
      <c r="M6569" s="345" t="e">
        <f ca="1" t="shared" si="1101"/>
        <v>#N/A</v>
      </c>
      <c r="N6569" s="345" t="e">
        <f ca="1" t="shared" si="1102"/>
        <v>#N/A</v>
      </c>
    </row>
    <row r="6570" ht="14.25" hidden="1" spans="1:14">
      <c r="A6570" s="334">
        <f>档案!A6569</f>
        <v>0</v>
      </c>
      <c r="B6570" s="334">
        <f ca="1" t="shared" si="1093"/>
        <v>1</v>
      </c>
      <c r="D6570" s="334" t="e">
        <f ca="1" t="shared" si="1094"/>
        <v>#N/A</v>
      </c>
      <c r="E6570" s="327" t="e">
        <f ca="1" t="shared" si="1095"/>
        <v>#N/A</v>
      </c>
      <c r="F6570" s="327" t="e">
        <f ca="1">VLOOKUP(D6570,档案!A:C,3,FALSE)</f>
        <v>#N/A</v>
      </c>
      <c r="G6570" s="338" t="e">
        <f ca="1">VLOOKUP(D6570,档案!A:B,2,FALSE)</f>
        <v>#N/A</v>
      </c>
      <c r="H6570" s="328" t="e">
        <f ca="1" t="shared" si="1096"/>
        <v>#N/A</v>
      </c>
      <c r="I6570" s="344" t="e">
        <f ca="1" t="shared" si="1097"/>
        <v>#N/A</v>
      </c>
      <c r="J6570" s="344" t="e">
        <f ca="1" t="shared" si="1098"/>
        <v>#N/A</v>
      </c>
      <c r="K6570" s="345" t="e">
        <f ca="1" t="shared" si="1099"/>
        <v>#N/A</v>
      </c>
      <c r="L6570" s="345" t="e">
        <f ca="1" t="shared" si="1100"/>
        <v>#N/A</v>
      </c>
      <c r="M6570" s="345" t="e">
        <f ca="1" t="shared" si="1101"/>
        <v>#N/A</v>
      </c>
      <c r="N6570" s="345" t="e">
        <f ca="1" t="shared" si="1102"/>
        <v>#N/A</v>
      </c>
    </row>
    <row r="6571" ht="14.25" hidden="1" spans="1:14">
      <c r="A6571" s="334">
        <f>档案!A6570</f>
        <v>0</v>
      </c>
      <c r="B6571" s="334">
        <f ca="1" t="shared" si="1093"/>
        <v>1</v>
      </c>
      <c r="D6571" s="334" t="e">
        <f ca="1" t="shared" si="1094"/>
        <v>#N/A</v>
      </c>
      <c r="E6571" s="327" t="e">
        <f ca="1" t="shared" si="1095"/>
        <v>#N/A</v>
      </c>
      <c r="F6571" s="327" t="e">
        <f ca="1">VLOOKUP(D6571,档案!A:C,3,FALSE)</f>
        <v>#N/A</v>
      </c>
      <c r="G6571" s="338" t="e">
        <f ca="1">VLOOKUP(D6571,档案!A:B,2,FALSE)</f>
        <v>#N/A</v>
      </c>
      <c r="H6571" s="328" t="e">
        <f ca="1" t="shared" si="1096"/>
        <v>#N/A</v>
      </c>
      <c r="I6571" s="344" t="e">
        <f ca="1" t="shared" si="1097"/>
        <v>#N/A</v>
      </c>
      <c r="J6571" s="344" t="e">
        <f ca="1" t="shared" si="1098"/>
        <v>#N/A</v>
      </c>
      <c r="K6571" s="345" t="e">
        <f ca="1" t="shared" si="1099"/>
        <v>#N/A</v>
      </c>
      <c r="L6571" s="345" t="e">
        <f ca="1" t="shared" si="1100"/>
        <v>#N/A</v>
      </c>
      <c r="M6571" s="345" t="e">
        <f ca="1" t="shared" si="1101"/>
        <v>#N/A</v>
      </c>
      <c r="N6571" s="345" t="e">
        <f ca="1" t="shared" si="1102"/>
        <v>#N/A</v>
      </c>
    </row>
    <row r="6572" ht="14.25" hidden="1" spans="1:14">
      <c r="A6572" s="334">
        <f>档案!A6571</f>
        <v>0</v>
      </c>
      <c r="B6572" s="334">
        <f ca="1" t="shared" si="1093"/>
        <v>1</v>
      </c>
      <c r="D6572" s="334" t="e">
        <f ca="1" t="shared" si="1094"/>
        <v>#N/A</v>
      </c>
      <c r="E6572" s="327" t="e">
        <f ca="1" t="shared" si="1095"/>
        <v>#N/A</v>
      </c>
      <c r="F6572" s="327" t="e">
        <f ca="1">VLOOKUP(D6572,档案!A:C,3,FALSE)</f>
        <v>#N/A</v>
      </c>
      <c r="G6572" s="338" t="e">
        <f ca="1">VLOOKUP(D6572,档案!A:B,2,FALSE)</f>
        <v>#N/A</v>
      </c>
      <c r="H6572" s="328" t="e">
        <f ca="1" t="shared" si="1096"/>
        <v>#N/A</v>
      </c>
      <c r="I6572" s="344" t="e">
        <f ca="1" t="shared" si="1097"/>
        <v>#N/A</v>
      </c>
      <c r="J6572" s="344" t="e">
        <f ca="1" t="shared" si="1098"/>
        <v>#N/A</v>
      </c>
      <c r="K6572" s="345" t="e">
        <f ca="1" t="shared" si="1099"/>
        <v>#N/A</v>
      </c>
      <c r="L6572" s="345" t="e">
        <f ca="1" t="shared" si="1100"/>
        <v>#N/A</v>
      </c>
      <c r="M6572" s="345" t="e">
        <f ca="1" t="shared" si="1101"/>
        <v>#N/A</v>
      </c>
      <c r="N6572" s="345" t="e">
        <f ca="1" t="shared" si="1102"/>
        <v>#N/A</v>
      </c>
    </row>
    <row r="6573" ht="14.25" hidden="1" spans="1:14">
      <c r="A6573" s="334">
        <f>档案!A6572</f>
        <v>0</v>
      </c>
      <c r="B6573" s="334">
        <f ca="1" t="shared" si="1093"/>
        <v>1</v>
      </c>
      <c r="D6573" s="334" t="e">
        <f ca="1" t="shared" si="1094"/>
        <v>#N/A</v>
      </c>
      <c r="E6573" s="327" t="e">
        <f ca="1" t="shared" si="1095"/>
        <v>#N/A</v>
      </c>
      <c r="F6573" s="327" t="e">
        <f ca="1">VLOOKUP(D6573,档案!A:C,3,FALSE)</f>
        <v>#N/A</v>
      </c>
      <c r="G6573" s="338" t="e">
        <f ca="1">VLOOKUP(D6573,档案!A:B,2,FALSE)</f>
        <v>#N/A</v>
      </c>
      <c r="H6573" s="328" t="e">
        <f ca="1" t="shared" si="1096"/>
        <v>#N/A</v>
      </c>
      <c r="I6573" s="344" t="e">
        <f ca="1" t="shared" si="1097"/>
        <v>#N/A</v>
      </c>
      <c r="J6573" s="344" t="e">
        <f ca="1" t="shared" si="1098"/>
        <v>#N/A</v>
      </c>
      <c r="K6573" s="345" t="e">
        <f ca="1" t="shared" si="1099"/>
        <v>#N/A</v>
      </c>
      <c r="L6573" s="345" t="e">
        <f ca="1" t="shared" si="1100"/>
        <v>#N/A</v>
      </c>
      <c r="M6573" s="345" t="e">
        <f ca="1" t="shared" si="1101"/>
        <v>#N/A</v>
      </c>
      <c r="N6573" s="345" t="e">
        <f ca="1" t="shared" si="1102"/>
        <v>#N/A</v>
      </c>
    </row>
    <row r="6574" ht="14.25" hidden="1" spans="1:14">
      <c r="A6574" s="334">
        <f>档案!A6573</f>
        <v>0</v>
      </c>
      <c r="B6574" s="334">
        <f ca="1" t="shared" si="1093"/>
        <v>1</v>
      </c>
      <c r="D6574" s="334" t="e">
        <f ca="1" t="shared" si="1094"/>
        <v>#N/A</v>
      </c>
      <c r="E6574" s="327" t="e">
        <f ca="1" t="shared" si="1095"/>
        <v>#N/A</v>
      </c>
      <c r="F6574" s="327" t="e">
        <f ca="1">VLOOKUP(D6574,档案!A:C,3,FALSE)</f>
        <v>#N/A</v>
      </c>
      <c r="G6574" s="338" t="e">
        <f ca="1">VLOOKUP(D6574,档案!A:B,2,FALSE)</f>
        <v>#N/A</v>
      </c>
      <c r="H6574" s="328" t="e">
        <f ca="1" t="shared" si="1096"/>
        <v>#N/A</v>
      </c>
      <c r="I6574" s="344" t="e">
        <f ca="1" t="shared" si="1097"/>
        <v>#N/A</v>
      </c>
      <c r="J6574" s="344" t="e">
        <f ca="1" t="shared" si="1098"/>
        <v>#N/A</v>
      </c>
      <c r="K6574" s="345" t="e">
        <f ca="1" t="shared" si="1099"/>
        <v>#N/A</v>
      </c>
      <c r="L6574" s="345" t="e">
        <f ca="1" t="shared" si="1100"/>
        <v>#N/A</v>
      </c>
      <c r="M6574" s="345" t="e">
        <f ca="1" t="shared" si="1101"/>
        <v>#N/A</v>
      </c>
      <c r="N6574" s="345" t="e">
        <f ca="1" t="shared" si="1102"/>
        <v>#N/A</v>
      </c>
    </row>
    <row r="6575" ht="14.25" hidden="1" spans="1:14">
      <c r="A6575" s="334">
        <f>档案!A6574</f>
        <v>0</v>
      </c>
      <c r="B6575" s="334">
        <f ca="1" t="shared" si="1093"/>
        <v>1</v>
      </c>
      <c r="D6575" s="334" t="e">
        <f ca="1" t="shared" si="1094"/>
        <v>#N/A</v>
      </c>
      <c r="E6575" s="327" t="e">
        <f ca="1" t="shared" si="1095"/>
        <v>#N/A</v>
      </c>
      <c r="F6575" s="327" t="e">
        <f ca="1">VLOOKUP(D6575,档案!A:C,3,FALSE)</f>
        <v>#N/A</v>
      </c>
      <c r="G6575" s="338" t="e">
        <f ca="1">VLOOKUP(D6575,档案!A:B,2,FALSE)</f>
        <v>#N/A</v>
      </c>
      <c r="H6575" s="328" t="e">
        <f ca="1" t="shared" si="1096"/>
        <v>#N/A</v>
      </c>
      <c r="I6575" s="344" t="e">
        <f ca="1" t="shared" si="1097"/>
        <v>#N/A</v>
      </c>
      <c r="J6575" s="344" t="e">
        <f ca="1" t="shared" si="1098"/>
        <v>#N/A</v>
      </c>
      <c r="K6575" s="345" t="e">
        <f ca="1" t="shared" si="1099"/>
        <v>#N/A</v>
      </c>
      <c r="L6575" s="345" t="e">
        <f ca="1" t="shared" si="1100"/>
        <v>#N/A</v>
      </c>
      <c r="M6575" s="345" t="e">
        <f ca="1" t="shared" si="1101"/>
        <v>#N/A</v>
      </c>
      <c r="N6575" s="345" t="e">
        <f ca="1" t="shared" si="1102"/>
        <v>#N/A</v>
      </c>
    </row>
    <row r="6576" ht="14.25" hidden="1" spans="1:14">
      <c r="A6576" s="334">
        <f>档案!A6575</f>
        <v>0</v>
      </c>
      <c r="B6576" s="334">
        <f ca="1" t="shared" si="1093"/>
        <v>1</v>
      </c>
      <c r="D6576" s="334" t="e">
        <f ca="1" t="shared" si="1094"/>
        <v>#N/A</v>
      </c>
      <c r="E6576" s="327" t="e">
        <f ca="1" t="shared" si="1095"/>
        <v>#N/A</v>
      </c>
      <c r="F6576" s="327" t="e">
        <f ca="1">VLOOKUP(D6576,档案!A:C,3,FALSE)</f>
        <v>#N/A</v>
      </c>
      <c r="G6576" s="338" t="e">
        <f ca="1">VLOOKUP(D6576,档案!A:B,2,FALSE)</f>
        <v>#N/A</v>
      </c>
      <c r="H6576" s="328" t="e">
        <f ca="1" t="shared" si="1096"/>
        <v>#N/A</v>
      </c>
      <c r="I6576" s="344" t="e">
        <f ca="1" t="shared" si="1097"/>
        <v>#N/A</v>
      </c>
      <c r="J6576" s="344" t="e">
        <f ca="1" t="shared" si="1098"/>
        <v>#N/A</v>
      </c>
      <c r="K6576" s="345" t="e">
        <f ca="1" t="shared" si="1099"/>
        <v>#N/A</v>
      </c>
      <c r="L6576" s="345" t="e">
        <f ca="1" t="shared" si="1100"/>
        <v>#N/A</v>
      </c>
      <c r="M6576" s="345" t="e">
        <f ca="1" t="shared" si="1101"/>
        <v>#N/A</v>
      </c>
      <c r="N6576" s="345" t="e">
        <f ca="1" t="shared" si="1102"/>
        <v>#N/A</v>
      </c>
    </row>
    <row r="6577" ht="14.25" hidden="1" spans="1:14">
      <c r="A6577" s="334">
        <f>档案!A6576</f>
        <v>0</v>
      </c>
      <c r="B6577" s="334">
        <f ca="1" t="shared" si="1093"/>
        <v>1</v>
      </c>
      <c r="D6577" s="334" t="e">
        <f ca="1" t="shared" si="1094"/>
        <v>#N/A</v>
      </c>
      <c r="E6577" s="327" t="e">
        <f ca="1" t="shared" si="1095"/>
        <v>#N/A</v>
      </c>
      <c r="F6577" s="327" t="e">
        <f ca="1">VLOOKUP(D6577,档案!A:C,3,FALSE)</f>
        <v>#N/A</v>
      </c>
      <c r="G6577" s="338" t="e">
        <f ca="1">VLOOKUP(D6577,档案!A:B,2,FALSE)</f>
        <v>#N/A</v>
      </c>
      <c r="H6577" s="328" t="e">
        <f ca="1" t="shared" si="1096"/>
        <v>#N/A</v>
      </c>
      <c r="I6577" s="344" t="e">
        <f ca="1" t="shared" si="1097"/>
        <v>#N/A</v>
      </c>
      <c r="J6577" s="344" t="e">
        <f ca="1" t="shared" si="1098"/>
        <v>#N/A</v>
      </c>
      <c r="K6577" s="345" t="e">
        <f ca="1" t="shared" si="1099"/>
        <v>#N/A</v>
      </c>
      <c r="L6577" s="345" t="e">
        <f ca="1" t="shared" si="1100"/>
        <v>#N/A</v>
      </c>
      <c r="M6577" s="345" t="e">
        <f ca="1" t="shared" si="1101"/>
        <v>#N/A</v>
      </c>
      <c r="N6577" s="345" t="e">
        <f ca="1" t="shared" si="1102"/>
        <v>#N/A</v>
      </c>
    </row>
    <row r="6578" ht="14.25" hidden="1" spans="1:14">
      <c r="A6578" s="334">
        <f>档案!A6577</f>
        <v>0</v>
      </c>
      <c r="B6578" s="334">
        <f ca="1" t="shared" si="1093"/>
        <v>1</v>
      </c>
      <c r="D6578" s="334" t="e">
        <f ca="1" t="shared" si="1094"/>
        <v>#N/A</v>
      </c>
      <c r="E6578" s="327" t="e">
        <f ca="1" t="shared" si="1095"/>
        <v>#N/A</v>
      </c>
      <c r="F6578" s="327" t="e">
        <f ca="1">VLOOKUP(D6578,档案!A:C,3,FALSE)</f>
        <v>#N/A</v>
      </c>
      <c r="G6578" s="338" t="e">
        <f ca="1">VLOOKUP(D6578,档案!A:B,2,FALSE)</f>
        <v>#N/A</v>
      </c>
      <c r="H6578" s="328" t="e">
        <f ca="1" t="shared" si="1096"/>
        <v>#N/A</v>
      </c>
      <c r="I6578" s="344" t="e">
        <f ca="1" t="shared" si="1097"/>
        <v>#N/A</v>
      </c>
      <c r="J6578" s="344" t="e">
        <f ca="1" t="shared" si="1098"/>
        <v>#N/A</v>
      </c>
      <c r="K6578" s="345" t="e">
        <f ca="1" t="shared" si="1099"/>
        <v>#N/A</v>
      </c>
      <c r="L6578" s="345" t="e">
        <f ca="1" t="shared" si="1100"/>
        <v>#N/A</v>
      </c>
      <c r="M6578" s="345" t="e">
        <f ca="1" t="shared" si="1101"/>
        <v>#N/A</v>
      </c>
      <c r="N6578" s="345" t="e">
        <f ca="1" t="shared" si="1102"/>
        <v>#N/A</v>
      </c>
    </row>
    <row r="6579" ht="14.25" hidden="1" spans="1:14">
      <c r="A6579" s="334">
        <f>档案!A6578</f>
        <v>0</v>
      </c>
      <c r="B6579" s="334">
        <f ca="1" t="shared" si="1093"/>
        <v>1</v>
      </c>
      <c r="D6579" s="334" t="e">
        <f ca="1" t="shared" si="1094"/>
        <v>#N/A</v>
      </c>
      <c r="E6579" s="327" t="e">
        <f ca="1" t="shared" si="1095"/>
        <v>#N/A</v>
      </c>
      <c r="F6579" s="327" t="e">
        <f ca="1">VLOOKUP(D6579,档案!A:C,3,FALSE)</f>
        <v>#N/A</v>
      </c>
      <c r="G6579" s="338" t="e">
        <f ca="1">VLOOKUP(D6579,档案!A:B,2,FALSE)</f>
        <v>#N/A</v>
      </c>
      <c r="H6579" s="328" t="e">
        <f ca="1" t="shared" si="1096"/>
        <v>#N/A</v>
      </c>
      <c r="I6579" s="344" t="e">
        <f ca="1" t="shared" si="1097"/>
        <v>#N/A</v>
      </c>
      <c r="J6579" s="344" t="e">
        <f ca="1" t="shared" si="1098"/>
        <v>#N/A</v>
      </c>
      <c r="K6579" s="345" t="e">
        <f ca="1" t="shared" si="1099"/>
        <v>#N/A</v>
      </c>
      <c r="L6579" s="345" t="e">
        <f ca="1" t="shared" si="1100"/>
        <v>#N/A</v>
      </c>
      <c r="M6579" s="345" t="e">
        <f ca="1" t="shared" si="1101"/>
        <v>#N/A</v>
      </c>
      <c r="N6579" s="345" t="e">
        <f ca="1" t="shared" si="1102"/>
        <v>#N/A</v>
      </c>
    </row>
    <row r="6580" ht="14.25" hidden="1" spans="1:14">
      <c r="A6580" s="334">
        <f>档案!A6579</f>
        <v>0</v>
      </c>
      <c r="B6580" s="334">
        <f ca="1" t="shared" si="1093"/>
        <v>1</v>
      </c>
      <c r="D6580" s="334" t="e">
        <f ca="1" t="shared" si="1094"/>
        <v>#N/A</v>
      </c>
      <c r="E6580" s="327" t="e">
        <f ca="1" t="shared" si="1095"/>
        <v>#N/A</v>
      </c>
      <c r="F6580" s="327" t="e">
        <f ca="1">VLOOKUP(D6580,档案!A:C,3,FALSE)</f>
        <v>#N/A</v>
      </c>
      <c r="G6580" s="338" t="e">
        <f ca="1">VLOOKUP(D6580,档案!A:B,2,FALSE)</f>
        <v>#N/A</v>
      </c>
      <c r="H6580" s="328" t="e">
        <f ca="1" t="shared" si="1096"/>
        <v>#N/A</v>
      </c>
      <c r="I6580" s="344" t="e">
        <f ca="1" t="shared" si="1097"/>
        <v>#N/A</v>
      </c>
      <c r="J6580" s="344" t="e">
        <f ca="1" t="shared" si="1098"/>
        <v>#N/A</v>
      </c>
      <c r="K6580" s="345" t="e">
        <f ca="1" t="shared" si="1099"/>
        <v>#N/A</v>
      </c>
      <c r="L6580" s="345" t="e">
        <f ca="1" t="shared" si="1100"/>
        <v>#N/A</v>
      </c>
      <c r="M6580" s="345" t="e">
        <f ca="1" t="shared" si="1101"/>
        <v>#N/A</v>
      </c>
      <c r="N6580" s="345" t="e">
        <f ca="1" t="shared" si="1102"/>
        <v>#N/A</v>
      </c>
    </row>
    <row r="6581" ht="14.25" hidden="1" spans="1:14">
      <c r="A6581" s="334">
        <f>档案!A6580</f>
        <v>0</v>
      </c>
      <c r="B6581" s="334">
        <f ca="1" t="shared" si="1093"/>
        <v>1</v>
      </c>
      <c r="D6581" s="334" t="e">
        <f ca="1" t="shared" si="1094"/>
        <v>#N/A</v>
      </c>
      <c r="E6581" s="327" t="e">
        <f ca="1" t="shared" si="1095"/>
        <v>#N/A</v>
      </c>
      <c r="F6581" s="327" t="e">
        <f ca="1">VLOOKUP(D6581,档案!A:C,3,FALSE)</f>
        <v>#N/A</v>
      </c>
      <c r="G6581" s="338" t="e">
        <f ca="1">VLOOKUP(D6581,档案!A:B,2,FALSE)</f>
        <v>#N/A</v>
      </c>
      <c r="H6581" s="328" t="e">
        <f ca="1" t="shared" si="1096"/>
        <v>#N/A</v>
      </c>
      <c r="I6581" s="344" t="e">
        <f ca="1" t="shared" si="1097"/>
        <v>#N/A</v>
      </c>
      <c r="J6581" s="344" t="e">
        <f ca="1" t="shared" si="1098"/>
        <v>#N/A</v>
      </c>
      <c r="K6581" s="345" t="e">
        <f ca="1" t="shared" si="1099"/>
        <v>#N/A</v>
      </c>
      <c r="L6581" s="345" t="e">
        <f ca="1" t="shared" si="1100"/>
        <v>#N/A</v>
      </c>
      <c r="M6581" s="345" t="e">
        <f ca="1" t="shared" si="1101"/>
        <v>#N/A</v>
      </c>
      <c r="N6581" s="345" t="e">
        <f ca="1" t="shared" si="1102"/>
        <v>#N/A</v>
      </c>
    </row>
    <row r="6582" ht="14.25" hidden="1" spans="1:14">
      <c r="A6582" s="334">
        <f>档案!A6581</f>
        <v>0</v>
      </c>
      <c r="B6582" s="334">
        <f ca="1" t="shared" si="1093"/>
        <v>1</v>
      </c>
      <c r="D6582" s="334" t="e">
        <f ca="1" t="shared" si="1094"/>
        <v>#N/A</v>
      </c>
      <c r="E6582" s="327" t="e">
        <f ca="1" t="shared" si="1095"/>
        <v>#N/A</v>
      </c>
      <c r="F6582" s="327" t="e">
        <f ca="1">VLOOKUP(D6582,档案!A:C,3,FALSE)</f>
        <v>#N/A</v>
      </c>
      <c r="G6582" s="338" t="e">
        <f ca="1">VLOOKUP(D6582,档案!A:B,2,FALSE)</f>
        <v>#N/A</v>
      </c>
      <c r="H6582" s="328" t="e">
        <f ca="1" t="shared" si="1096"/>
        <v>#N/A</v>
      </c>
      <c r="I6582" s="344" t="e">
        <f ca="1" t="shared" si="1097"/>
        <v>#N/A</v>
      </c>
      <c r="J6582" s="344" t="e">
        <f ca="1" t="shared" si="1098"/>
        <v>#N/A</v>
      </c>
      <c r="K6582" s="345" t="e">
        <f ca="1" t="shared" si="1099"/>
        <v>#N/A</v>
      </c>
      <c r="L6582" s="345" t="e">
        <f ca="1" t="shared" si="1100"/>
        <v>#N/A</v>
      </c>
      <c r="M6582" s="345" t="e">
        <f ca="1" t="shared" si="1101"/>
        <v>#N/A</v>
      </c>
      <c r="N6582" s="345" t="e">
        <f ca="1" t="shared" si="1102"/>
        <v>#N/A</v>
      </c>
    </row>
    <row r="6583" ht="14.25" hidden="1" spans="1:14">
      <c r="A6583" s="334">
        <f>档案!A6582</f>
        <v>0</v>
      </c>
      <c r="B6583" s="334">
        <f ca="1" t="shared" si="1093"/>
        <v>1</v>
      </c>
      <c r="D6583" s="334" t="e">
        <f ca="1" t="shared" si="1094"/>
        <v>#N/A</v>
      </c>
      <c r="E6583" s="327" t="e">
        <f ca="1" t="shared" si="1095"/>
        <v>#N/A</v>
      </c>
      <c r="F6583" s="327" t="e">
        <f ca="1">VLOOKUP(D6583,档案!A:C,3,FALSE)</f>
        <v>#N/A</v>
      </c>
      <c r="G6583" s="338" t="e">
        <f ca="1">VLOOKUP(D6583,档案!A:B,2,FALSE)</f>
        <v>#N/A</v>
      </c>
      <c r="H6583" s="328" t="e">
        <f ca="1" t="shared" si="1096"/>
        <v>#N/A</v>
      </c>
      <c r="I6583" s="344" t="e">
        <f ca="1" t="shared" si="1097"/>
        <v>#N/A</v>
      </c>
      <c r="J6583" s="344" t="e">
        <f ca="1" t="shared" si="1098"/>
        <v>#N/A</v>
      </c>
      <c r="K6583" s="345" t="e">
        <f ca="1" t="shared" si="1099"/>
        <v>#N/A</v>
      </c>
      <c r="L6583" s="345" t="e">
        <f ca="1" t="shared" si="1100"/>
        <v>#N/A</v>
      </c>
      <c r="M6583" s="345" t="e">
        <f ca="1" t="shared" si="1101"/>
        <v>#N/A</v>
      </c>
      <c r="N6583" s="345" t="e">
        <f ca="1" t="shared" si="1102"/>
        <v>#N/A</v>
      </c>
    </row>
    <row r="6584" ht="14.25" hidden="1" spans="1:14">
      <c r="A6584" s="334">
        <f>档案!A6583</f>
        <v>0</v>
      </c>
      <c r="B6584" s="334">
        <f ca="1" t="shared" si="1093"/>
        <v>1</v>
      </c>
      <c r="D6584" s="334" t="e">
        <f ca="1" t="shared" si="1094"/>
        <v>#N/A</v>
      </c>
      <c r="E6584" s="327" t="e">
        <f ca="1" t="shared" si="1095"/>
        <v>#N/A</v>
      </c>
      <c r="F6584" s="327" t="e">
        <f ca="1">VLOOKUP(D6584,档案!A:C,3,FALSE)</f>
        <v>#N/A</v>
      </c>
      <c r="G6584" s="338" t="e">
        <f ca="1">VLOOKUP(D6584,档案!A:B,2,FALSE)</f>
        <v>#N/A</v>
      </c>
      <c r="H6584" s="328" t="e">
        <f ca="1" t="shared" si="1096"/>
        <v>#N/A</v>
      </c>
      <c r="I6584" s="344" t="e">
        <f ca="1" t="shared" si="1097"/>
        <v>#N/A</v>
      </c>
      <c r="J6584" s="344" t="e">
        <f ca="1" t="shared" si="1098"/>
        <v>#N/A</v>
      </c>
      <c r="K6584" s="345" t="e">
        <f ca="1" t="shared" si="1099"/>
        <v>#N/A</v>
      </c>
      <c r="L6584" s="345" t="e">
        <f ca="1" t="shared" si="1100"/>
        <v>#N/A</v>
      </c>
      <c r="M6584" s="345" t="e">
        <f ca="1" t="shared" si="1101"/>
        <v>#N/A</v>
      </c>
      <c r="N6584" s="345" t="e">
        <f ca="1" t="shared" si="1102"/>
        <v>#N/A</v>
      </c>
    </row>
    <row r="6585" ht="14.25" hidden="1" spans="1:14">
      <c r="A6585" s="334">
        <f>档案!A6584</f>
        <v>0</v>
      </c>
      <c r="B6585" s="334">
        <f ca="1" t="shared" si="1093"/>
        <v>1</v>
      </c>
      <c r="D6585" s="334" t="e">
        <f ca="1" t="shared" si="1094"/>
        <v>#N/A</v>
      </c>
      <c r="E6585" s="327" t="e">
        <f ca="1" t="shared" si="1095"/>
        <v>#N/A</v>
      </c>
      <c r="F6585" s="327" t="e">
        <f ca="1">VLOOKUP(D6585,档案!A:C,3,FALSE)</f>
        <v>#N/A</v>
      </c>
      <c r="G6585" s="338" t="e">
        <f ca="1">VLOOKUP(D6585,档案!A:B,2,FALSE)</f>
        <v>#N/A</v>
      </c>
      <c r="H6585" s="328" t="e">
        <f ca="1" t="shared" si="1096"/>
        <v>#N/A</v>
      </c>
      <c r="I6585" s="344" t="e">
        <f ca="1" t="shared" si="1097"/>
        <v>#N/A</v>
      </c>
      <c r="J6585" s="344" t="e">
        <f ca="1" t="shared" si="1098"/>
        <v>#N/A</v>
      </c>
      <c r="K6585" s="345" t="e">
        <f ca="1" t="shared" si="1099"/>
        <v>#N/A</v>
      </c>
      <c r="L6585" s="345" t="e">
        <f ca="1" t="shared" si="1100"/>
        <v>#N/A</v>
      </c>
      <c r="M6585" s="345" t="e">
        <f ca="1" t="shared" si="1101"/>
        <v>#N/A</v>
      </c>
      <c r="N6585" s="345" t="e">
        <f ca="1" t="shared" si="1102"/>
        <v>#N/A</v>
      </c>
    </row>
    <row r="6586" ht="14.25" hidden="1" spans="1:14">
      <c r="A6586" s="334">
        <f>档案!A6585</f>
        <v>0</v>
      </c>
      <c r="B6586" s="334">
        <f ca="1" t="shared" ref="B6586:B6649" si="1103">COUNTA(INDIRECT("'"&amp;A6586&amp;"'!a:a"))</f>
        <v>1</v>
      </c>
      <c r="D6586" s="334" t="e">
        <f ca="1" t="shared" ref="D6586:D6649" si="1104">IF(E6585&gt;=VLOOKUP(D6585,A:B,2,FALSE),D6585+1,D6585)</f>
        <v>#N/A</v>
      </c>
      <c r="E6586" s="327" t="e">
        <f ca="1" t="shared" ref="E6586:E6649" si="1105">IF(E6585&gt;=VLOOKUP(D6585,A:B,2,FALSE),3,E6585+1)</f>
        <v>#N/A</v>
      </c>
      <c r="F6586" s="327" t="e">
        <f ca="1">VLOOKUP(D6586,档案!A:C,3,FALSE)</f>
        <v>#N/A</v>
      </c>
      <c r="G6586" s="338" t="e">
        <f ca="1">VLOOKUP(D6586,档案!A:B,2,FALSE)</f>
        <v>#N/A</v>
      </c>
      <c r="H6586" s="328" t="e">
        <f ca="1" t="shared" ref="H6586:H6649" si="1106">INDEX(INDIRECT("'"&amp;$D6586&amp;"'!A:g"),$E6586,COLUMN()-7)</f>
        <v>#N/A</v>
      </c>
      <c r="I6586" s="344" t="e">
        <f ca="1" t="shared" ref="I6586:I6649" si="1107">INDEX(INDIRECT("'"&amp;$D6586&amp;"'!A:g"),$E6586,COLUMN()-7)</f>
        <v>#N/A</v>
      </c>
      <c r="J6586" s="344" t="e">
        <f ca="1" t="shared" ref="J6586:J6649" si="1108">INDEX(INDIRECT("'"&amp;$D6586&amp;"'!A:g"),$E6586,COLUMN()-7)</f>
        <v>#N/A</v>
      </c>
      <c r="K6586" s="345" t="e">
        <f ca="1" t="shared" ref="K6586:K6649" si="1109">INDEX(INDIRECT("'"&amp;$D6586&amp;"'!A:g"),$E6586,COLUMN()-7)</f>
        <v>#N/A</v>
      </c>
      <c r="L6586" s="345" t="e">
        <f ca="1" t="shared" ref="L6586:L6649" si="1110">INDEX(INDIRECT("'"&amp;$D6586&amp;"'!A:g"),$E6586,COLUMN()-7)</f>
        <v>#N/A</v>
      </c>
      <c r="M6586" s="345" t="e">
        <f ca="1" t="shared" ref="M6586:M6649" si="1111">INDEX(INDIRECT("'"&amp;$D6586&amp;"'!A:g"),$E6586,COLUMN()-7)</f>
        <v>#N/A</v>
      </c>
      <c r="N6586" s="345" t="e">
        <f ca="1" t="shared" ref="N6586:N6649" si="1112">INDEX(INDIRECT("'"&amp;$D6586&amp;"'!A:g"),$E6586,COLUMN()-7)</f>
        <v>#N/A</v>
      </c>
    </row>
    <row r="6587" ht="14.25" hidden="1" spans="1:14">
      <c r="A6587" s="334">
        <f>档案!A6586</f>
        <v>0</v>
      </c>
      <c r="B6587" s="334">
        <f ca="1" t="shared" si="1103"/>
        <v>1</v>
      </c>
      <c r="D6587" s="334" t="e">
        <f ca="1" t="shared" si="1104"/>
        <v>#N/A</v>
      </c>
      <c r="E6587" s="327" t="e">
        <f ca="1" t="shared" si="1105"/>
        <v>#N/A</v>
      </c>
      <c r="F6587" s="327" t="e">
        <f ca="1">VLOOKUP(D6587,档案!A:C,3,FALSE)</f>
        <v>#N/A</v>
      </c>
      <c r="G6587" s="338" t="e">
        <f ca="1">VLOOKUP(D6587,档案!A:B,2,FALSE)</f>
        <v>#N/A</v>
      </c>
      <c r="H6587" s="328" t="e">
        <f ca="1" t="shared" si="1106"/>
        <v>#N/A</v>
      </c>
      <c r="I6587" s="344" t="e">
        <f ca="1" t="shared" si="1107"/>
        <v>#N/A</v>
      </c>
      <c r="J6587" s="344" t="e">
        <f ca="1" t="shared" si="1108"/>
        <v>#N/A</v>
      </c>
      <c r="K6587" s="345" t="e">
        <f ca="1" t="shared" si="1109"/>
        <v>#N/A</v>
      </c>
      <c r="L6587" s="345" t="e">
        <f ca="1" t="shared" si="1110"/>
        <v>#N/A</v>
      </c>
      <c r="M6587" s="345" t="e">
        <f ca="1" t="shared" si="1111"/>
        <v>#N/A</v>
      </c>
      <c r="N6587" s="345" t="e">
        <f ca="1" t="shared" si="1112"/>
        <v>#N/A</v>
      </c>
    </row>
    <row r="6588" ht="14.25" hidden="1" spans="1:14">
      <c r="A6588" s="334">
        <f>档案!A6587</f>
        <v>0</v>
      </c>
      <c r="B6588" s="334">
        <f ca="1" t="shared" si="1103"/>
        <v>1</v>
      </c>
      <c r="D6588" s="334" t="e">
        <f ca="1" t="shared" si="1104"/>
        <v>#N/A</v>
      </c>
      <c r="E6588" s="327" t="e">
        <f ca="1" t="shared" si="1105"/>
        <v>#N/A</v>
      </c>
      <c r="F6588" s="327" t="e">
        <f ca="1">VLOOKUP(D6588,档案!A:C,3,FALSE)</f>
        <v>#N/A</v>
      </c>
      <c r="G6588" s="338" t="e">
        <f ca="1">VLOOKUP(D6588,档案!A:B,2,FALSE)</f>
        <v>#N/A</v>
      </c>
      <c r="H6588" s="328" t="e">
        <f ca="1" t="shared" si="1106"/>
        <v>#N/A</v>
      </c>
      <c r="I6588" s="344" t="e">
        <f ca="1" t="shared" si="1107"/>
        <v>#N/A</v>
      </c>
      <c r="J6588" s="344" t="e">
        <f ca="1" t="shared" si="1108"/>
        <v>#N/A</v>
      </c>
      <c r="K6588" s="345" t="e">
        <f ca="1" t="shared" si="1109"/>
        <v>#N/A</v>
      </c>
      <c r="L6588" s="345" t="e">
        <f ca="1" t="shared" si="1110"/>
        <v>#N/A</v>
      </c>
      <c r="M6588" s="345" t="e">
        <f ca="1" t="shared" si="1111"/>
        <v>#N/A</v>
      </c>
      <c r="N6588" s="345" t="e">
        <f ca="1" t="shared" si="1112"/>
        <v>#N/A</v>
      </c>
    </row>
    <row r="6589" ht="14.25" hidden="1" spans="1:14">
      <c r="A6589" s="334">
        <f>档案!A6588</f>
        <v>0</v>
      </c>
      <c r="B6589" s="334">
        <f ca="1" t="shared" si="1103"/>
        <v>1</v>
      </c>
      <c r="D6589" s="334" t="e">
        <f ca="1" t="shared" si="1104"/>
        <v>#N/A</v>
      </c>
      <c r="E6589" s="327" t="e">
        <f ca="1" t="shared" si="1105"/>
        <v>#N/A</v>
      </c>
      <c r="F6589" s="327" t="e">
        <f ca="1">VLOOKUP(D6589,档案!A:C,3,FALSE)</f>
        <v>#N/A</v>
      </c>
      <c r="G6589" s="338" t="e">
        <f ca="1">VLOOKUP(D6589,档案!A:B,2,FALSE)</f>
        <v>#N/A</v>
      </c>
      <c r="H6589" s="328" t="e">
        <f ca="1" t="shared" si="1106"/>
        <v>#N/A</v>
      </c>
      <c r="I6589" s="344" t="e">
        <f ca="1" t="shared" si="1107"/>
        <v>#N/A</v>
      </c>
      <c r="J6589" s="344" t="e">
        <f ca="1" t="shared" si="1108"/>
        <v>#N/A</v>
      </c>
      <c r="K6589" s="345" t="e">
        <f ca="1" t="shared" si="1109"/>
        <v>#N/A</v>
      </c>
      <c r="L6589" s="345" t="e">
        <f ca="1" t="shared" si="1110"/>
        <v>#N/A</v>
      </c>
      <c r="M6589" s="345" t="e">
        <f ca="1" t="shared" si="1111"/>
        <v>#N/A</v>
      </c>
      <c r="N6589" s="345" t="e">
        <f ca="1" t="shared" si="1112"/>
        <v>#N/A</v>
      </c>
    </row>
    <row r="6590" ht="14.25" hidden="1" spans="1:14">
      <c r="A6590" s="334">
        <f>档案!A6589</f>
        <v>0</v>
      </c>
      <c r="B6590" s="334">
        <f ca="1" t="shared" si="1103"/>
        <v>1</v>
      </c>
      <c r="D6590" s="334" t="e">
        <f ca="1" t="shared" si="1104"/>
        <v>#N/A</v>
      </c>
      <c r="E6590" s="327" t="e">
        <f ca="1" t="shared" si="1105"/>
        <v>#N/A</v>
      </c>
      <c r="F6590" s="327" t="e">
        <f ca="1">VLOOKUP(D6590,档案!A:C,3,FALSE)</f>
        <v>#N/A</v>
      </c>
      <c r="G6590" s="338" t="e">
        <f ca="1">VLOOKUP(D6590,档案!A:B,2,FALSE)</f>
        <v>#N/A</v>
      </c>
      <c r="H6590" s="328" t="e">
        <f ca="1" t="shared" si="1106"/>
        <v>#N/A</v>
      </c>
      <c r="I6590" s="344" t="e">
        <f ca="1" t="shared" si="1107"/>
        <v>#N/A</v>
      </c>
      <c r="J6590" s="344" t="e">
        <f ca="1" t="shared" si="1108"/>
        <v>#N/A</v>
      </c>
      <c r="K6590" s="345" t="e">
        <f ca="1" t="shared" si="1109"/>
        <v>#N/A</v>
      </c>
      <c r="L6590" s="345" t="e">
        <f ca="1" t="shared" si="1110"/>
        <v>#N/A</v>
      </c>
      <c r="M6590" s="345" t="e">
        <f ca="1" t="shared" si="1111"/>
        <v>#N/A</v>
      </c>
      <c r="N6590" s="345" t="e">
        <f ca="1" t="shared" si="1112"/>
        <v>#N/A</v>
      </c>
    </row>
    <row r="6591" ht="14.25" hidden="1" spans="1:14">
      <c r="A6591" s="334">
        <f>档案!A6590</f>
        <v>0</v>
      </c>
      <c r="B6591" s="334">
        <f ca="1" t="shared" si="1103"/>
        <v>1</v>
      </c>
      <c r="D6591" s="334" t="e">
        <f ca="1" t="shared" si="1104"/>
        <v>#N/A</v>
      </c>
      <c r="E6591" s="327" t="e">
        <f ca="1" t="shared" si="1105"/>
        <v>#N/A</v>
      </c>
      <c r="F6591" s="327" t="e">
        <f ca="1">VLOOKUP(D6591,档案!A:C,3,FALSE)</f>
        <v>#N/A</v>
      </c>
      <c r="G6591" s="338" t="e">
        <f ca="1">VLOOKUP(D6591,档案!A:B,2,FALSE)</f>
        <v>#N/A</v>
      </c>
      <c r="H6591" s="328" t="e">
        <f ca="1" t="shared" si="1106"/>
        <v>#N/A</v>
      </c>
      <c r="I6591" s="344" t="e">
        <f ca="1" t="shared" si="1107"/>
        <v>#N/A</v>
      </c>
      <c r="J6591" s="344" t="e">
        <f ca="1" t="shared" si="1108"/>
        <v>#N/A</v>
      </c>
      <c r="K6591" s="345" t="e">
        <f ca="1" t="shared" si="1109"/>
        <v>#N/A</v>
      </c>
      <c r="L6591" s="345" t="e">
        <f ca="1" t="shared" si="1110"/>
        <v>#N/A</v>
      </c>
      <c r="M6591" s="345" t="e">
        <f ca="1" t="shared" si="1111"/>
        <v>#N/A</v>
      </c>
      <c r="N6591" s="345" t="e">
        <f ca="1" t="shared" si="1112"/>
        <v>#N/A</v>
      </c>
    </row>
    <row r="6592" ht="14.25" hidden="1" spans="1:14">
      <c r="A6592" s="334">
        <f>档案!A6591</f>
        <v>0</v>
      </c>
      <c r="B6592" s="334">
        <f ca="1" t="shared" si="1103"/>
        <v>1</v>
      </c>
      <c r="D6592" s="334" t="e">
        <f ca="1" t="shared" si="1104"/>
        <v>#N/A</v>
      </c>
      <c r="E6592" s="327" t="e">
        <f ca="1" t="shared" si="1105"/>
        <v>#N/A</v>
      </c>
      <c r="F6592" s="327" t="e">
        <f ca="1">VLOOKUP(D6592,档案!A:C,3,FALSE)</f>
        <v>#N/A</v>
      </c>
      <c r="G6592" s="338" t="e">
        <f ca="1">VLOOKUP(D6592,档案!A:B,2,FALSE)</f>
        <v>#N/A</v>
      </c>
      <c r="H6592" s="328" t="e">
        <f ca="1" t="shared" si="1106"/>
        <v>#N/A</v>
      </c>
      <c r="I6592" s="344" t="e">
        <f ca="1" t="shared" si="1107"/>
        <v>#N/A</v>
      </c>
      <c r="J6592" s="344" t="e">
        <f ca="1" t="shared" si="1108"/>
        <v>#N/A</v>
      </c>
      <c r="K6592" s="345" t="e">
        <f ca="1" t="shared" si="1109"/>
        <v>#N/A</v>
      </c>
      <c r="L6592" s="345" t="e">
        <f ca="1" t="shared" si="1110"/>
        <v>#N/A</v>
      </c>
      <c r="M6592" s="345" t="e">
        <f ca="1" t="shared" si="1111"/>
        <v>#N/A</v>
      </c>
      <c r="N6592" s="345" t="e">
        <f ca="1" t="shared" si="1112"/>
        <v>#N/A</v>
      </c>
    </row>
    <row r="6593" ht="14.25" hidden="1" spans="1:14">
      <c r="A6593" s="334">
        <f>档案!A6592</f>
        <v>0</v>
      </c>
      <c r="B6593" s="334">
        <f ca="1" t="shared" si="1103"/>
        <v>1</v>
      </c>
      <c r="D6593" s="334" t="e">
        <f ca="1" t="shared" si="1104"/>
        <v>#N/A</v>
      </c>
      <c r="E6593" s="327" t="e">
        <f ca="1" t="shared" si="1105"/>
        <v>#N/A</v>
      </c>
      <c r="F6593" s="327" t="e">
        <f ca="1">VLOOKUP(D6593,档案!A:C,3,FALSE)</f>
        <v>#N/A</v>
      </c>
      <c r="G6593" s="338" t="e">
        <f ca="1">VLOOKUP(D6593,档案!A:B,2,FALSE)</f>
        <v>#N/A</v>
      </c>
      <c r="H6593" s="328" t="e">
        <f ca="1" t="shared" si="1106"/>
        <v>#N/A</v>
      </c>
      <c r="I6593" s="344" t="e">
        <f ca="1" t="shared" si="1107"/>
        <v>#N/A</v>
      </c>
      <c r="J6593" s="344" t="e">
        <f ca="1" t="shared" si="1108"/>
        <v>#N/A</v>
      </c>
      <c r="K6593" s="345" t="e">
        <f ca="1" t="shared" si="1109"/>
        <v>#N/A</v>
      </c>
      <c r="L6593" s="345" t="e">
        <f ca="1" t="shared" si="1110"/>
        <v>#N/A</v>
      </c>
      <c r="M6593" s="345" t="e">
        <f ca="1" t="shared" si="1111"/>
        <v>#N/A</v>
      </c>
      <c r="N6593" s="345" t="e">
        <f ca="1" t="shared" si="1112"/>
        <v>#N/A</v>
      </c>
    </row>
    <row r="6594" ht="14.25" hidden="1" spans="1:14">
      <c r="A6594" s="334">
        <f>档案!A6593</f>
        <v>0</v>
      </c>
      <c r="B6594" s="334">
        <f ca="1" t="shared" si="1103"/>
        <v>1</v>
      </c>
      <c r="D6594" s="334" t="e">
        <f ca="1" t="shared" si="1104"/>
        <v>#N/A</v>
      </c>
      <c r="E6594" s="327" t="e">
        <f ca="1" t="shared" si="1105"/>
        <v>#N/A</v>
      </c>
      <c r="F6594" s="327" t="e">
        <f ca="1">VLOOKUP(D6594,档案!A:C,3,FALSE)</f>
        <v>#N/A</v>
      </c>
      <c r="G6594" s="338" t="e">
        <f ca="1">VLOOKUP(D6594,档案!A:B,2,FALSE)</f>
        <v>#N/A</v>
      </c>
      <c r="H6594" s="328" t="e">
        <f ca="1" t="shared" si="1106"/>
        <v>#N/A</v>
      </c>
      <c r="I6594" s="344" t="e">
        <f ca="1" t="shared" si="1107"/>
        <v>#N/A</v>
      </c>
      <c r="J6594" s="344" t="e">
        <f ca="1" t="shared" si="1108"/>
        <v>#N/A</v>
      </c>
      <c r="K6594" s="345" t="e">
        <f ca="1" t="shared" si="1109"/>
        <v>#N/A</v>
      </c>
      <c r="L6594" s="345" t="e">
        <f ca="1" t="shared" si="1110"/>
        <v>#N/A</v>
      </c>
      <c r="M6594" s="345" t="e">
        <f ca="1" t="shared" si="1111"/>
        <v>#N/A</v>
      </c>
      <c r="N6594" s="345" t="e">
        <f ca="1" t="shared" si="1112"/>
        <v>#N/A</v>
      </c>
    </row>
    <row r="6595" ht="14.25" hidden="1" spans="1:14">
      <c r="A6595" s="334">
        <f>档案!A6594</f>
        <v>0</v>
      </c>
      <c r="B6595" s="334">
        <f ca="1" t="shared" si="1103"/>
        <v>1</v>
      </c>
      <c r="D6595" s="334" t="e">
        <f ca="1" t="shared" si="1104"/>
        <v>#N/A</v>
      </c>
      <c r="E6595" s="327" t="e">
        <f ca="1" t="shared" si="1105"/>
        <v>#N/A</v>
      </c>
      <c r="F6595" s="327" t="e">
        <f ca="1">VLOOKUP(D6595,档案!A:C,3,FALSE)</f>
        <v>#N/A</v>
      </c>
      <c r="G6595" s="338" t="e">
        <f ca="1">VLOOKUP(D6595,档案!A:B,2,FALSE)</f>
        <v>#N/A</v>
      </c>
      <c r="H6595" s="328" t="e">
        <f ca="1" t="shared" si="1106"/>
        <v>#N/A</v>
      </c>
      <c r="I6595" s="344" t="e">
        <f ca="1" t="shared" si="1107"/>
        <v>#N/A</v>
      </c>
      <c r="J6595" s="344" t="e">
        <f ca="1" t="shared" si="1108"/>
        <v>#N/A</v>
      </c>
      <c r="K6595" s="345" t="e">
        <f ca="1" t="shared" si="1109"/>
        <v>#N/A</v>
      </c>
      <c r="L6595" s="345" t="e">
        <f ca="1" t="shared" si="1110"/>
        <v>#N/A</v>
      </c>
      <c r="M6595" s="345" t="e">
        <f ca="1" t="shared" si="1111"/>
        <v>#N/A</v>
      </c>
      <c r="N6595" s="345" t="e">
        <f ca="1" t="shared" si="1112"/>
        <v>#N/A</v>
      </c>
    </row>
    <row r="6596" ht="14.25" hidden="1" spans="1:14">
      <c r="A6596" s="334">
        <f>档案!A6595</f>
        <v>0</v>
      </c>
      <c r="B6596" s="334">
        <f ca="1" t="shared" si="1103"/>
        <v>1</v>
      </c>
      <c r="D6596" s="334" t="e">
        <f ca="1" t="shared" si="1104"/>
        <v>#N/A</v>
      </c>
      <c r="E6596" s="327" t="e">
        <f ca="1" t="shared" si="1105"/>
        <v>#N/A</v>
      </c>
      <c r="F6596" s="327" t="e">
        <f ca="1">VLOOKUP(D6596,档案!A:C,3,FALSE)</f>
        <v>#N/A</v>
      </c>
      <c r="G6596" s="338" t="e">
        <f ca="1">VLOOKUP(D6596,档案!A:B,2,FALSE)</f>
        <v>#N/A</v>
      </c>
      <c r="H6596" s="328" t="e">
        <f ca="1" t="shared" si="1106"/>
        <v>#N/A</v>
      </c>
      <c r="I6596" s="344" t="e">
        <f ca="1" t="shared" si="1107"/>
        <v>#N/A</v>
      </c>
      <c r="J6596" s="344" t="e">
        <f ca="1" t="shared" si="1108"/>
        <v>#N/A</v>
      </c>
      <c r="K6596" s="345" t="e">
        <f ca="1" t="shared" si="1109"/>
        <v>#N/A</v>
      </c>
      <c r="L6596" s="345" t="e">
        <f ca="1" t="shared" si="1110"/>
        <v>#N/A</v>
      </c>
      <c r="M6596" s="345" t="e">
        <f ca="1" t="shared" si="1111"/>
        <v>#N/A</v>
      </c>
      <c r="N6596" s="345" t="e">
        <f ca="1" t="shared" si="1112"/>
        <v>#N/A</v>
      </c>
    </row>
    <row r="6597" ht="14.25" hidden="1" spans="1:14">
      <c r="A6597" s="334">
        <f>档案!A6596</f>
        <v>0</v>
      </c>
      <c r="B6597" s="334">
        <f ca="1" t="shared" si="1103"/>
        <v>1</v>
      </c>
      <c r="D6597" s="334" t="e">
        <f ca="1" t="shared" si="1104"/>
        <v>#N/A</v>
      </c>
      <c r="E6597" s="327" t="e">
        <f ca="1" t="shared" si="1105"/>
        <v>#N/A</v>
      </c>
      <c r="F6597" s="327" t="e">
        <f ca="1">VLOOKUP(D6597,档案!A:C,3,FALSE)</f>
        <v>#N/A</v>
      </c>
      <c r="G6597" s="338" t="e">
        <f ca="1">VLOOKUP(D6597,档案!A:B,2,FALSE)</f>
        <v>#N/A</v>
      </c>
      <c r="H6597" s="328" t="e">
        <f ca="1" t="shared" si="1106"/>
        <v>#N/A</v>
      </c>
      <c r="I6597" s="344" t="e">
        <f ca="1" t="shared" si="1107"/>
        <v>#N/A</v>
      </c>
      <c r="J6597" s="344" t="e">
        <f ca="1" t="shared" si="1108"/>
        <v>#N/A</v>
      </c>
      <c r="K6597" s="345" t="e">
        <f ca="1" t="shared" si="1109"/>
        <v>#N/A</v>
      </c>
      <c r="L6597" s="345" t="e">
        <f ca="1" t="shared" si="1110"/>
        <v>#N/A</v>
      </c>
      <c r="M6597" s="345" t="e">
        <f ca="1" t="shared" si="1111"/>
        <v>#N/A</v>
      </c>
      <c r="N6597" s="345" t="e">
        <f ca="1" t="shared" si="1112"/>
        <v>#N/A</v>
      </c>
    </row>
    <row r="6598" ht="14.25" hidden="1" spans="1:14">
      <c r="A6598" s="334">
        <f>档案!A6597</f>
        <v>0</v>
      </c>
      <c r="B6598" s="334">
        <f ca="1" t="shared" si="1103"/>
        <v>1</v>
      </c>
      <c r="D6598" s="334" t="e">
        <f ca="1" t="shared" si="1104"/>
        <v>#N/A</v>
      </c>
      <c r="E6598" s="327" t="e">
        <f ca="1" t="shared" si="1105"/>
        <v>#N/A</v>
      </c>
      <c r="F6598" s="327" t="e">
        <f ca="1">VLOOKUP(D6598,档案!A:C,3,FALSE)</f>
        <v>#N/A</v>
      </c>
      <c r="G6598" s="338" t="e">
        <f ca="1">VLOOKUP(D6598,档案!A:B,2,FALSE)</f>
        <v>#N/A</v>
      </c>
      <c r="H6598" s="328" t="e">
        <f ca="1" t="shared" si="1106"/>
        <v>#N/A</v>
      </c>
      <c r="I6598" s="344" t="e">
        <f ca="1" t="shared" si="1107"/>
        <v>#N/A</v>
      </c>
      <c r="J6598" s="344" t="e">
        <f ca="1" t="shared" si="1108"/>
        <v>#N/A</v>
      </c>
      <c r="K6598" s="345" t="e">
        <f ca="1" t="shared" si="1109"/>
        <v>#N/A</v>
      </c>
      <c r="L6598" s="345" t="e">
        <f ca="1" t="shared" si="1110"/>
        <v>#N/A</v>
      </c>
      <c r="M6598" s="345" t="e">
        <f ca="1" t="shared" si="1111"/>
        <v>#N/A</v>
      </c>
      <c r="N6598" s="345" t="e">
        <f ca="1" t="shared" si="1112"/>
        <v>#N/A</v>
      </c>
    </row>
    <row r="6599" ht="14.25" hidden="1" spans="1:14">
      <c r="A6599" s="334">
        <f>档案!A6598</f>
        <v>0</v>
      </c>
      <c r="B6599" s="334">
        <f ca="1" t="shared" si="1103"/>
        <v>1</v>
      </c>
      <c r="D6599" s="334" t="e">
        <f ca="1" t="shared" si="1104"/>
        <v>#N/A</v>
      </c>
      <c r="E6599" s="327" t="e">
        <f ca="1" t="shared" si="1105"/>
        <v>#N/A</v>
      </c>
      <c r="F6599" s="327" t="e">
        <f ca="1">VLOOKUP(D6599,档案!A:C,3,FALSE)</f>
        <v>#N/A</v>
      </c>
      <c r="G6599" s="338" t="e">
        <f ca="1">VLOOKUP(D6599,档案!A:B,2,FALSE)</f>
        <v>#N/A</v>
      </c>
      <c r="H6599" s="328" t="e">
        <f ca="1" t="shared" si="1106"/>
        <v>#N/A</v>
      </c>
      <c r="I6599" s="344" t="e">
        <f ca="1" t="shared" si="1107"/>
        <v>#N/A</v>
      </c>
      <c r="J6599" s="344" t="e">
        <f ca="1" t="shared" si="1108"/>
        <v>#N/A</v>
      </c>
      <c r="K6599" s="345" t="e">
        <f ca="1" t="shared" si="1109"/>
        <v>#N/A</v>
      </c>
      <c r="L6599" s="345" t="e">
        <f ca="1" t="shared" si="1110"/>
        <v>#N/A</v>
      </c>
      <c r="M6599" s="345" t="e">
        <f ca="1" t="shared" si="1111"/>
        <v>#N/A</v>
      </c>
      <c r="N6599" s="345" t="e">
        <f ca="1" t="shared" si="1112"/>
        <v>#N/A</v>
      </c>
    </row>
    <row r="6600" ht="14.25" hidden="1" spans="1:14">
      <c r="A6600" s="334">
        <f>档案!A6599</f>
        <v>0</v>
      </c>
      <c r="B6600" s="334">
        <f ca="1" t="shared" si="1103"/>
        <v>1</v>
      </c>
      <c r="D6600" s="334" t="e">
        <f ca="1" t="shared" si="1104"/>
        <v>#N/A</v>
      </c>
      <c r="E6600" s="327" t="e">
        <f ca="1" t="shared" si="1105"/>
        <v>#N/A</v>
      </c>
      <c r="F6600" s="327" t="e">
        <f ca="1">VLOOKUP(D6600,档案!A:C,3,FALSE)</f>
        <v>#N/A</v>
      </c>
      <c r="G6600" s="338" t="e">
        <f ca="1">VLOOKUP(D6600,档案!A:B,2,FALSE)</f>
        <v>#N/A</v>
      </c>
      <c r="H6600" s="328" t="e">
        <f ca="1" t="shared" si="1106"/>
        <v>#N/A</v>
      </c>
      <c r="I6600" s="344" t="e">
        <f ca="1" t="shared" si="1107"/>
        <v>#N/A</v>
      </c>
      <c r="J6600" s="344" t="e">
        <f ca="1" t="shared" si="1108"/>
        <v>#N/A</v>
      </c>
      <c r="K6600" s="345" t="e">
        <f ca="1" t="shared" si="1109"/>
        <v>#N/A</v>
      </c>
      <c r="L6600" s="345" t="e">
        <f ca="1" t="shared" si="1110"/>
        <v>#N/A</v>
      </c>
      <c r="M6600" s="345" t="e">
        <f ca="1" t="shared" si="1111"/>
        <v>#N/A</v>
      </c>
      <c r="N6600" s="345" t="e">
        <f ca="1" t="shared" si="1112"/>
        <v>#N/A</v>
      </c>
    </row>
    <row r="6601" ht="14.25" hidden="1" spans="1:14">
      <c r="A6601" s="334">
        <f>档案!A6600</f>
        <v>0</v>
      </c>
      <c r="B6601" s="334">
        <f ca="1" t="shared" si="1103"/>
        <v>1</v>
      </c>
      <c r="D6601" s="334" t="e">
        <f ca="1" t="shared" si="1104"/>
        <v>#N/A</v>
      </c>
      <c r="E6601" s="327" t="e">
        <f ca="1" t="shared" si="1105"/>
        <v>#N/A</v>
      </c>
      <c r="F6601" s="327" t="e">
        <f ca="1">VLOOKUP(D6601,档案!A:C,3,FALSE)</f>
        <v>#N/A</v>
      </c>
      <c r="G6601" s="338" t="e">
        <f ca="1">VLOOKUP(D6601,档案!A:B,2,FALSE)</f>
        <v>#N/A</v>
      </c>
      <c r="H6601" s="328" t="e">
        <f ca="1" t="shared" si="1106"/>
        <v>#N/A</v>
      </c>
      <c r="I6601" s="344" t="e">
        <f ca="1" t="shared" si="1107"/>
        <v>#N/A</v>
      </c>
      <c r="J6601" s="344" t="e">
        <f ca="1" t="shared" si="1108"/>
        <v>#N/A</v>
      </c>
      <c r="K6601" s="345" t="e">
        <f ca="1" t="shared" si="1109"/>
        <v>#N/A</v>
      </c>
      <c r="L6601" s="345" t="e">
        <f ca="1" t="shared" si="1110"/>
        <v>#N/A</v>
      </c>
      <c r="M6601" s="345" t="e">
        <f ca="1" t="shared" si="1111"/>
        <v>#N/A</v>
      </c>
      <c r="N6601" s="345" t="e">
        <f ca="1" t="shared" si="1112"/>
        <v>#N/A</v>
      </c>
    </row>
    <row r="6602" ht="14.25" hidden="1" spans="1:14">
      <c r="A6602" s="334">
        <f>档案!A6601</f>
        <v>0</v>
      </c>
      <c r="B6602" s="334">
        <f ca="1" t="shared" si="1103"/>
        <v>1</v>
      </c>
      <c r="D6602" s="334" t="e">
        <f ca="1" t="shared" si="1104"/>
        <v>#N/A</v>
      </c>
      <c r="E6602" s="327" t="e">
        <f ca="1" t="shared" si="1105"/>
        <v>#N/A</v>
      </c>
      <c r="F6602" s="327" t="e">
        <f ca="1">VLOOKUP(D6602,档案!A:C,3,FALSE)</f>
        <v>#N/A</v>
      </c>
      <c r="G6602" s="338" t="e">
        <f ca="1">VLOOKUP(D6602,档案!A:B,2,FALSE)</f>
        <v>#N/A</v>
      </c>
      <c r="H6602" s="328" t="e">
        <f ca="1" t="shared" si="1106"/>
        <v>#N/A</v>
      </c>
      <c r="I6602" s="344" t="e">
        <f ca="1" t="shared" si="1107"/>
        <v>#N/A</v>
      </c>
      <c r="J6602" s="344" t="e">
        <f ca="1" t="shared" si="1108"/>
        <v>#N/A</v>
      </c>
      <c r="K6602" s="345" t="e">
        <f ca="1" t="shared" si="1109"/>
        <v>#N/A</v>
      </c>
      <c r="L6602" s="345" t="e">
        <f ca="1" t="shared" si="1110"/>
        <v>#N/A</v>
      </c>
      <c r="M6602" s="345" t="e">
        <f ca="1" t="shared" si="1111"/>
        <v>#N/A</v>
      </c>
      <c r="N6602" s="345" t="e">
        <f ca="1" t="shared" si="1112"/>
        <v>#N/A</v>
      </c>
    </row>
    <row r="6603" ht="14.25" hidden="1" spans="1:14">
      <c r="A6603" s="334">
        <f>档案!A6602</f>
        <v>0</v>
      </c>
      <c r="B6603" s="334">
        <f ca="1" t="shared" si="1103"/>
        <v>1</v>
      </c>
      <c r="D6603" s="334" t="e">
        <f ca="1" t="shared" si="1104"/>
        <v>#N/A</v>
      </c>
      <c r="E6603" s="327" t="e">
        <f ca="1" t="shared" si="1105"/>
        <v>#N/A</v>
      </c>
      <c r="F6603" s="327" t="e">
        <f ca="1">VLOOKUP(D6603,档案!A:C,3,FALSE)</f>
        <v>#N/A</v>
      </c>
      <c r="G6603" s="338" t="e">
        <f ca="1">VLOOKUP(D6603,档案!A:B,2,FALSE)</f>
        <v>#N/A</v>
      </c>
      <c r="H6603" s="328" t="e">
        <f ca="1" t="shared" si="1106"/>
        <v>#N/A</v>
      </c>
      <c r="I6603" s="344" t="e">
        <f ca="1" t="shared" si="1107"/>
        <v>#N/A</v>
      </c>
      <c r="J6603" s="344" t="e">
        <f ca="1" t="shared" si="1108"/>
        <v>#N/A</v>
      </c>
      <c r="K6603" s="345" t="e">
        <f ca="1" t="shared" si="1109"/>
        <v>#N/A</v>
      </c>
      <c r="L6603" s="345" t="e">
        <f ca="1" t="shared" si="1110"/>
        <v>#N/A</v>
      </c>
      <c r="M6603" s="345" t="e">
        <f ca="1" t="shared" si="1111"/>
        <v>#N/A</v>
      </c>
      <c r="N6603" s="345" t="e">
        <f ca="1" t="shared" si="1112"/>
        <v>#N/A</v>
      </c>
    </row>
    <row r="6604" ht="14.25" hidden="1" spans="1:14">
      <c r="A6604" s="334">
        <f>档案!A6603</f>
        <v>0</v>
      </c>
      <c r="B6604" s="334">
        <f ca="1" t="shared" si="1103"/>
        <v>1</v>
      </c>
      <c r="D6604" s="334" t="e">
        <f ca="1" t="shared" si="1104"/>
        <v>#N/A</v>
      </c>
      <c r="E6604" s="327" t="e">
        <f ca="1" t="shared" si="1105"/>
        <v>#N/A</v>
      </c>
      <c r="F6604" s="327" t="e">
        <f ca="1">VLOOKUP(D6604,档案!A:C,3,FALSE)</f>
        <v>#N/A</v>
      </c>
      <c r="G6604" s="338" t="e">
        <f ca="1">VLOOKUP(D6604,档案!A:B,2,FALSE)</f>
        <v>#N/A</v>
      </c>
      <c r="H6604" s="328" t="e">
        <f ca="1" t="shared" si="1106"/>
        <v>#N/A</v>
      </c>
      <c r="I6604" s="344" t="e">
        <f ca="1" t="shared" si="1107"/>
        <v>#N/A</v>
      </c>
      <c r="J6604" s="344" t="e">
        <f ca="1" t="shared" si="1108"/>
        <v>#N/A</v>
      </c>
      <c r="K6604" s="345" t="e">
        <f ca="1" t="shared" si="1109"/>
        <v>#N/A</v>
      </c>
      <c r="L6604" s="345" t="e">
        <f ca="1" t="shared" si="1110"/>
        <v>#N/A</v>
      </c>
      <c r="M6604" s="345" t="e">
        <f ca="1" t="shared" si="1111"/>
        <v>#N/A</v>
      </c>
      <c r="N6604" s="345" t="e">
        <f ca="1" t="shared" si="1112"/>
        <v>#N/A</v>
      </c>
    </row>
    <row r="6605" ht="14.25" hidden="1" spans="1:14">
      <c r="A6605" s="334">
        <f>档案!A6604</f>
        <v>0</v>
      </c>
      <c r="B6605" s="334">
        <f ca="1" t="shared" si="1103"/>
        <v>1</v>
      </c>
      <c r="D6605" s="334" t="e">
        <f ca="1" t="shared" si="1104"/>
        <v>#N/A</v>
      </c>
      <c r="E6605" s="327" t="e">
        <f ca="1" t="shared" si="1105"/>
        <v>#N/A</v>
      </c>
      <c r="F6605" s="327" t="e">
        <f ca="1">VLOOKUP(D6605,档案!A:C,3,FALSE)</f>
        <v>#N/A</v>
      </c>
      <c r="G6605" s="338" t="e">
        <f ca="1">VLOOKUP(D6605,档案!A:B,2,FALSE)</f>
        <v>#N/A</v>
      </c>
      <c r="H6605" s="328" t="e">
        <f ca="1" t="shared" si="1106"/>
        <v>#N/A</v>
      </c>
      <c r="I6605" s="344" t="e">
        <f ca="1" t="shared" si="1107"/>
        <v>#N/A</v>
      </c>
      <c r="J6605" s="344" t="e">
        <f ca="1" t="shared" si="1108"/>
        <v>#N/A</v>
      </c>
      <c r="K6605" s="345" t="e">
        <f ca="1" t="shared" si="1109"/>
        <v>#N/A</v>
      </c>
      <c r="L6605" s="345" t="e">
        <f ca="1" t="shared" si="1110"/>
        <v>#N/A</v>
      </c>
      <c r="M6605" s="345" t="e">
        <f ca="1" t="shared" si="1111"/>
        <v>#N/A</v>
      </c>
      <c r="N6605" s="345" t="e">
        <f ca="1" t="shared" si="1112"/>
        <v>#N/A</v>
      </c>
    </row>
    <row r="6606" ht="14.25" hidden="1" spans="1:14">
      <c r="A6606" s="334">
        <f>档案!A6605</f>
        <v>0</v>
      </c>
      <c r="B6606" s="334">
        <f ca="1" t="shared" si="1103"/>
        <v>1</v>
      </c>
      <c r="D6606" s="334" t="e">
        <f ca="1" t="shared" si="1104"/>
        <v>#N/A</v>
      </c>
      <c r="E6606" s="327" t="e">
        <f ca="1" t="shared" si="1105"/>
        <v>#N/A</v>
      </c>
      <c r="F6606" s="327" t="e">
        <f ca="1">VLOOKUP(D6606,档案!A:C,3,FALSE)</f>
        <v>#N/A</v>
      </c>
      <c r="G6606" s="338" t="e">
        <f ca="1">VLOOKUP(D6606,档案!A:B,2,FALSE)</f>
        <v>#N/A</v>
      </c>
      <c r="H6606" s="328" t="e">
        <f ca="1" t="shared" si="1106"/>
        <v>#N/A</v>
      </c>
      <c r="I6606" s="344" t="e">
        <f ca="1" t="shared" si="1107"/>
        <v>#N/A</v>
      </c>
      <c r="J6606" s="344" t="e">
        <f ca="1" t="shared" si="1108"/>
        <v>#N/A</v>
      </c>
      <c r="K6606" s="345" t="e">
        <f ca="1" t="shared" si="1109"/>
        <v>#N/A</v>
      </c>
      <c r="L6606" s="345" t="e">
        <f ca="1" t="shared" si="1110"/>
        <v>#N/A</v>
      </c>
      <c r="M6606" s="345" t="e">
        <f ca="1" t="shared" si="1111"/>
        <v>#N/A</v>
      </c>
      <c r="N6606" s="345" t="e">
        <f ca="1" t="shared" si="1112"/>
        <v>#N/A</v>
      </c>
    </row>
    <row r="6607" ht="14.25" hidden="1" spans="1:14">
      <c r="A6607" s="334">
        <f>档案!A6606</f>
        <v>0</v>
      </c>
      <c r="B6607" s="334">
        <f ca="1" t="shared" si="1103"/>
        <v>1</v>
      </c>
      <c r="D6607" s="334" t="e">
        <f ca="1" t="shared" si="1104"/>
        <v>#N/A</v>
      </c>
      <c r="E6607" s="327" t="e">
        <f ca="1" t="shared" si="1105"/>
        <v>#N/A</v>
      </c>
      <c r="F6607" s="327" t="e">
        <f ca="1">VLOOKUP(D6607,档案!A:C,3,FALSE)</f>
        <v>#N/A</v>
      </c>
      <c r="G6607" s="338" t="e">
        <f ca="1">VLOOKUP(D6607,档案!A:B,2,FALSE)</f>
        <v>#N/A</v>
      </c>
      <c r="H6607" s="328" t="e">
        <f ca="1" t="shared" si="1106"/>
        <v>#N/A</v>
      </c>
      <c r="I6607" s="344" t="e">
        <f ca="1" t="shared" si="1107"/>
        <v>#N/A</v>
      </c>
      <c r="J6607" s="344" t="e">
        <f ca="1" t="shared" si="1108"/>
        <v>#N/A</v>
      </c>
      <c r="K6607" s="345" t="e">
        <f ca="1" t="shared" si="1109"/>
        <v>#N/A</v>
      </c>
      <c r="L6607" s="345" t="e">
        <f ca="1" t="shared" si="1110"/>
        <v>#N/A</v>
      </c>
      <c r="M6607" s="345" t="e">
        <f ca="1" t="shared" si="1111"/>
        <v>#N/A</v>
      </c>
      <c r="N6607" s="345" t="e">
        <f ca="1" t="shared" si="1112"/>
        <v>#N/A</v>
      </c>
    </row>
    <row r="6608" ht="14.25" hidden="1" spans="1:14">
      <c r="A6608" s="334">
        <f>档案!A6607</f>
        <v>0</v>
      </c>
      <c r="B6608" s="334">
        <f ca="1" t="shared" si="1103"/>
        <v>1</v>
      </c>
      <c r="D6608" s="334" t="e">
        <f ca="1" t="shared" si="1104"/>
        <v>#N/A</v>
      </c>
      <c r="E6608" s="327" t="e">
        <f ca="1" t="shared" si="1105"/>
        <v>#N/A</v>
      </c>
      <c r="F6608" s="327" t="e">
        <f ca="1">VLOOKUP(D6608,档案!A:C,3,FALSE)</f>
        <v>#N/A</v>
      </c>
      <c r="G6608" s="338" t="e">
        <f ca="1">VLOOKUP(D6608,档案!A:B,2,FALSE)</f>
        <v>#N/A</v>
      </c>
      <c r="H6608" s="328" t="e">
        <f ca="1" t="shared" si="1106"/>
        <v>#N/A</v>
      </c>
      <c r="I6608" s="344" t="e">
        <f ca="1" t="shared" si="1107"/>
        <v>#N/A</v>
      </c>
      <c r="J6608" s="344" t="e">
        <f ca="1" t="shared" si="1108"/>
        <v>#N/A</v>
      </c>
      <c r="K6608" s="345" t="e">
        <f ca="1" t="shared" si="1109"/>
        <v>#N/A</v>
      </c>
      <c r="L6608" s="345" t="e">
        <f ca="1" t="shared" si="1110"/>
        <v>#N/A</v>
      </c>
      <c r="M6608" s="345" t="e">
        <f ca="1" t="shared" si="1111"/>
        <v>#N/A</v>
      </c>
      <c r="N6608" s="345" t="e">
        <f ca="1" t="shared" si="1112"/>
        <v>#N/A</v>
      </c>
    </row>
    <row r="6609" ht="14.25" hidden="1" spans="1:14">
      <c r="A6609" s="334">
        <f>档案!A6608</f>
        <v>0</v>
      </c>
      <c r="B6609" s="334">
        <f ca="1" t="shared" si="1103"/>
        <v>1</v>
      </c>
      <c r="D6609" s="334" t="e">
        <f ca="1" t="shared" si="1104"/>
        <v>#N/A</v>
      </c>
      <c r="E6609" s="327" t="e">
        <f ca="1" t="shared" si="1105"/>
        <v>#N/A</v>
      </c>
      <c r="F6609" s="327" t="e">
        <f ca="1">VLOOKUP(D6609,档案!A:C,3,FALSE)</f>
        <v>#N/A</v>
      </c>
      <c r="G6609" s="338" t="e">
        <f ca="1">VLOOKUP(D6609,档案!A:B,2,FALSE)</f>
        <v>#N/A</v>
      </c>
      <c r="H6609" s="328" t="e">
        <f ca="1" t="shared" si="1106"/>
        <v>#N/A</v>
      </c>
      <c r="I6609" s="344" t="e">
        <f ca="1" t="shared" si="1107"/>
        <v>#N/A</v>
      </c>
      <c r="J6609" s="344" t="e">
        <f ca="1" t="shared" si="1108"/>
        <v>#N/A</v>
      </c>
      <c r="K6609" s="345" t="e">
        <f ca="1" t="shared" si="1109"/>
        <v>#N/A</v>
      </c>
      <c r="L6609" s="345" t="e">
        <f ca="1" t="shared" si="1110"/>
        <v>#N/A</v>
      </c>
      <c r="M6609" s="345" t="e">
        <f ca="1" t="shared" si="1111"/>
        <v>#N/A</v>
      </c>
      <c r="N6609" s="345" t="e">
        <f ca="1" t="shared" si="1112"/>
        <v>#N/A</v>
      </c>
    </row>
    <row r="6610" ht="14.25" hidden="1" spans="1:14">
      <c r="A6610" s="334">
        <f>档案!A6609</f>
        <v>0</v>
      </c>
      <c r="B6610" s="334">
        <f ca="1" t="shared" si="1103"/>
        <v>1</v>
      </c>
      <c r="D6610" s="334" t="e">
        <f ca="1" t="shared" si="1104"/>
        <v>#N/A</v>
      </c>
      <c r="E6610" s="327" t="e">
        <f ca="1" t="shared" si="1105"/>
        <v>#N/A</v>
      </c>
      <c r="F6610" s="327" t="e">
        <f ca="1">VLOOKUP(D6610,档案!A:C,3,FALSE)</f>
        <v>#N/A</v>
      </c>
      <c r="G6610" s="338" t="e">
        <f ca="1">VLOOKUP(D6610,档案!A:B,2,FALSE)</f>
        <v>#N/A</v>
      </c>
      <c r="H6610" s="328" t="e">
        <f ca="1" t="shared" si="1106"/>
        <v>#N/A</v>
      </c>
      <c r="I6610" s="344" t="e">
        <f ca="1" t="shared" si="1107"/>
        <v>#N/A</v>
      </c>
      <c r="J6610" s="344" t="e">
        <f ca="1" t="shared" si="1108"/>
        <v>#N/A</v>
      </c>
      <c r="K6610" s="345" t="e">
        <f ca="1" t="shared" si="1109"/>
        <v>#N/A</v>
      </c>
      <c r="L6610" s="345" t="e">
        <f ca="1" t="shared" si="1110"/>
        <v>#N/A</v>
      </c>
      <c r="M6610" s="345" t="e">
        <f ca="1" t="shared" si="1111"/>
        <v>#N/A</v>
      </c>
      <c r="N6610" s="345" t="e">
        <f ca="1" t="shared" si="1112"/>
        <v>#N/A</v>
      </c>
    </row>
    <row r="6611" ht="14.25" hidden="1" spans="1:14">
      <c r="A6611" s="334">
        <f>档案!A6610</f>
        <v>0</v>
      </c>
      <c r="B6611" s="334">
        <f ca="1" t="shared" si="1103"/>
        <v>1</v>
      </c>
      <c r="D6611" s="334" t="e">
        <f ca="1" t="shared" si="1104"/>
        <v>#N/A</v>
      </c>
      <c r="E6611" s="327" t="e">
        <f ca="1" t="shared" si="1105"/>
        <v>#N/A</v>
      </c>
      <c r="F6611" s="327" t="e">
        <f ca="1">VLOOKUP(D6611,档案!A:C,3,FALSE)</f>
        <v>#N/A</v>
      </c>
      <c r="G6611" s="338" t="e">
        <f ca="1">VLOOKUP(D6611,档案!A:B,2,FALSE)</f>
        <v>#N/A</v>
      </c>
      <c r="H6611" s="328" t="e">
        <f ca="1" t="shared" si="1106"/>
        <v>#N/A</v>
      </c>
      <c r="I6611" s="344" t="e">
        <f ca="1" t="shared" si="1107"/>
        <v>#N/A</v>
      </c>
      <c r="J6611" s="344" t="e">
        <f ca="1" t="shared" si="1108"/>
        <v>#N/A</v>
      </c>
      <c r="K6611" s="345" t="e">
        <f ca="1" t="shared" si="1109"/>
        <v>#N/A</v>
      </c>
      <c r="L6611" s="345" t="e">
        <f ca="1" t="shared" si="1110"/>
        <v>#N/A</v>
      </c>
      <c r="M6611" s="345" t="e">
        <f ca="1" t="shared" si="1111"/>
        <v>#N/A</v>
      </c>
      <c r="N6611" s="345" t="e">
        <f ca="1" t="shared" si="1112"/>
        <v>#N/A</v>
      </c>
    </row>
    <row r="6612" ht="14.25" hidden="1" spans="1:14">
      <c r="A6612" s="334">
        <f>档案!A6611</f>
        <v>0</v>
      </c>
      <c r="B6612" s="334">
        <f ca="1" t="shared" si="1103"/>
        <v>1</v>
      </c>
      <c r="D6612" s="334" t="e">
        <f ca="1" t="shared" si="1104"/>
        <v>#N/A</v>
      </c>
      <c r="E6612" s="327" t="e">
        <f ca="1" t="shared" si="1105"/>
        <v>#N/A</v>
      </c>
      <c r="F6612" s="327" t="e">
        <f ca="1">VLOOKUP(D6612,档案!A:C,3,FALSE)</f>
        <v>#N/A</v>
      </c>
      <c r="G6612" s="338" t="e">
        <f ca="1">VLOOKUP(D6612,档案!A:B,2,FALSE)</f>
        <v>#N/A</v>
      </c>
      <c r="H6612" s="328" t="e">
        <f ca="1" t="shared" si="1106"/>
        <v>#N/A</v>
      </c>
      <c r="I6612" s="344" t="e">
        <f ca="1" t="shared" si="1107"/>
        <v>#N/A</v>
      </c>
      <c r="J6612" s="344" t="e">
        <f ca="1" t="shared" si="1108"/>
        <v>#N/A</v>
      </c>
      <c r="K6612" s="345" t="e">
        <f ca="1" t="shared" si="1109"/>
        <v>#N/A</v>
      </c>
      <c r="L6612" s="345" t="e">
        <f ca="1" t="shared" si="1110"/>
        <v>#N/A</v>
      </c>
      <c r="M6612" s="345" t="e">
        <f ca="1" t="shared" si="1111"/>
        <v>#N/A</v>
      </c>
      <c r="N6612" s="345" t="e">
        <f ca="1" t="shared" si="1112"/>
        <v>#N/A</v>
      </c>
    </row>
    <row r="6613" ht="14.25" hidden="1" spans="1:14">
      <c r="A6613" s="334">
        <f>档案!A6612</f>
        <v>0</v>
      </c>
      <c r="B6613" s="334">
        <f ca="1" t="shared" si="1103"/>
        <v>1</v>
      </c>
      <c r="D6613" s="334" t="e">
        <f ca="1" t="shared" si="1104"/>
        <v>#N/A</v>
      </c>
      <c r="E6613" s="327" t="e">
        <f ca="1" t="shared" si="1105"/>
        <v>#N/A</v>
      </c>
      <c r="F6613" s="327" t="e">
        <f ca="1">VLOOKUP(D6613,档案!A:C,3,FALSE)</f>
        <v>#N/A</v>
      </c>
      <c r="G6613" s="338" t="e">
        <f ca="1">VLOOKUP(D6613,档案!A:B,2,FALSE)</f>
        <v>#N/A</v>
      </c>
      <c r="H6613" s="328" t="e">
        <f ca="1" t="shared" si="1106"/>
        <v>#N/A</v>
      </c>
      <c r="I6613" s="344" t="e">
        <f ca="1" t="shared" si="1107"/>
        <v>#N/A</v>
      </c>
      <c r="J6613" s="344" t="e">
        <f ca="1" t="shared" si="1108"/>
        <v>#N/A</v>
      </c>
      <c r="K6613" s="345" t="e">
        <f ca="1" t="shared" si="1109"/>
        <v>#N/A</v>
      </c>
      <c r="L6613" s="345" t="e">
        <f ca="1" t="shared" si="1110"/>
        <v>#N/A</v>
      </c>
      <c r="M6613" s="345" t="e">
        <f ca="1" t="shared" si="1111"/>
        <v>#N/A</v>
      </c>
      <c r="N6613" s="345" t="e">
        <f ca="1" t="shared" si="1112"/>
        <v>#N/A</v>
      </c>
    </row>
    <row r="6614" ht="14.25" hidden="1" spans="1:14">
      <c r="A6614" s="334">
        <f>档案!A6613</f>
        <v>0</v>
      </c>
      <c r="B6614" s="334">
        <f ca="1" t="shared" si="1103"/>
        <v>1</v>
      </c>
      <c r="D6614" s="334" t="e">
        <f ca="1" t="shared" si="1104"/>
        <v>#N/A</v>
      </c>
      <c r="E6614" s="327" t="e">
        <f ca="1" t="shared" si="1105"/>
        <v>#N/A</v>
      </c>
      <c r="F6614" s="327" t="e">
        <f ca="1">VLOOKUP(D6614,档案!A:C,3,FALSE)</f>
        <v>#N/A</v>
      </c>
      <c r="G6614" s="338" t="e">
        <f ca="1">VLOOKUP(D6614,档案!A:B,2,FALSE)</f>
        <v>#N/A</v>
      </c>
      <c r="H6614" s="328" t="e">
        <f ca="1" t="shared" si="1106"/>
        <v>#N/A</v>
      </c>
      <c r="I6614" s="344" t="e">
        <f ca="1" t="shared" si="1107"/>
        <v>#N/A</v>
      </c>
      <c r="J6614" s="344" t="e">
        <f ca="1" t="shared" si="1108"/>
        <v>#N/A</v>
      </c>
      <c r="K6614" s="345" t="e">
        <f ca="1" t="shared" si="1109"/>
        <v>#N/A</v>
      </c>
      <c r="L6614" s="345" t="e">
        <f ca="1" t="shared" si="1110"/>
        <v>#N/A</v>
      </c>
      <c r="M6614" s="345" t="e">
        <f ca="1" t="shared" si="1111"/>
        <v>#N/A</v>
      </c>
      <c r="N6614" s="345" t="e">
        <f ca="1" t="shared" si="1112"/>
        <v>#N/A</v>
      </c>
    </row>
    <row r="6615" ht="14.25" hidden="1" spans="1:14">
      <c r="A6615" s="334">
        <f>档案!A6614</f>
        <v>0</v>
      </c>
      <c r="B6615" s="334">
        <f ca="1" t="shared" si="1103"/>
        <v>1</v>
      </c>
      <c r="D6615" s="334" t="e">
        <f ca="1" t="shared" si="1104"/>
        <v>#N/A</v>
      </c>
      <c r="E6615" s="327" t="e">
        <f ca="1" t="shared" si="1105"/>
        <v>#N/A</v>
      </c>
      <c r="F6615" s="327" t="e">
        <f ca="1">VLOOKUP(D6615,档案!A:C,3,FALSE)</f>
        <v>#N/A</v>
      </c>
      <c r="G6615" s="338" t="e">
        <f ca="1">VLOOKUP(D6615,档案!A:B,2,FALSE)</f>
        <v>#N/A</v>
      </c>
      <c r="H6615" s="328" t="e">
        <f ca="1" t="shared" si="1106"/>
        <v>#N/A</v>
      </c>
      <c r="I6615" s="344" t="e">
        <f ca="1" t="shared" si="1107"/>
        <v>#N/A</v>
      </c>
      <c r="J6615" s="344" t="e">
        <f ca="1" t="shared" si="1108"/>
        <v>#N/A</v>
      </c>
      <c r="K6615" s="345" t="e">
        <f ca="1" t="shared" si="1109"/>
        <v>#N/A</v>
      </c>
      <c r="L6615" s="345" t="e">
        <f ca="1" t="shared" si="1110"/>
        <v>#N/A</v>
      </c>
      <c r="M6615" s="345" t="e">
        <f ca="1" t="shared" si="1111"/>
        <v>#N/A</v>
      </c>
      <c r="N6615" s="345" t="e">
        <f ca="1" t="shared" si="1112"/>
        <v>#N/A</v>
      </c>
    </row>
    <row r="6616" ht="14.25" hidden="1" spans="1:14">
      <c r="A6616" s="334">
        <f>档案!A6615</f>
        <v>0</v>
      </c>
      <c r="B6616" s="334">
        <f ca="1" t="shared" si="1103"/>
        <v>1</v>
      </c>
      <c r="D6616" s="334" t="e">
        <f ca="1" t="shared" si="1104"/>
        <v>#N/A</v>
      </c>
      <c r="E6616" s="327" t="e">
        <f ca="1" t="shared" si="1105"/>
        <v>#N/A</v>
      </c>
      <c r="F6616" s="327" t="e">
        <f ca="1">VLOOKUP(D6616,档案!A:C,3,FALSE)</f>
        <v>#N/A</v>
      </c>
      <c r="G6616" s="338" t="e">
        <f ca="1">VLOOKUP(D6616,档案!A:B,2,FALSE)</f>
        <v>#N/A</v>
      </c>
      <c r="H6616" s="328" t="e">
        <f ca="1" t="shared" si="1106"/>
        <v>#N/A</v>
      </c>
      <c r="I6616" s="344" t="e">
        <f ca="1" t="shared" si="1107"/>
        <v>#N/A</v>
      </c>
      <c r="J6616" s="344" t="e">
        <f ca="1" t="shared" si="1108"/>
        <v>#N/A</v>
      </c>
      <c r="K6616" s="345" t="e">
        <f ca="1" t="shared" si="1109"/>
        <v>#N/A</v>
      </c>
      <c r="L6616" s="345" t="e">
        <f ca="1" t="shared" si="1110"/>
        <v>#N/A</v>
      </c>
      <c r="M6616" s="345" t="e">
        <f ca="1" t="shared" si="1111"/>
        <v>#N/A</v>
      </c>
      <c r="N6616" s="345" t="e">
        <f ca="1" t="shared" si="1112"/>
        <v>#N/A</v>
      </c>
    </row>
    <row r="6617" ht="14.25" hidden="1" spans="1:14">
      <c r="A6617" s="334">
        <f>档案!A6616</f>
        <v>0</v>
      </c>
      <c r="B6617" s="334">
        <f ca="1" t="shared" si="1103"/>
        <v>1</v>
      </c>
      <c r="D6617" s="334" t="e">
        <f ca="1" t="shared" si="1104"/>
        <v>#N/A</v>
      </c>
      <c r="E6617" s="327" t="e">
        <f ca="1" t="shared" si="1105"/>
        <v>#N/A</v>
      </c>
      <c r="F6617" s="327" t="e">
        <f ca="1">VLOOKUP(D6617,档案!A:C,3,FALSE)</f>
        <v>#N/A</v>
      </c>
      <c r="G6617" s="338" t="e">
        <f ca="1">VLOOKUP(D6617,档案!A:B,2,FALSE)</f>
        <v>#N/A</v>
      </c>
      <c r="H6617" s="328" t="e">
        <f ca="1" t="shared" si="1106"/>
        <v>#N/A</v>
      </c>
      <c r="I6617" s="344" t="e">
        <f ca="1" t="shared" si="1107"/>
        <v>#N/A</v>
      </c>
      <c r="J6617" s="344" t="e">
        <f ca="1" t="shared" si="1108"/>
        <v>#N/A</v>
      </c>
      <c r="K6617" s="345" t="e">
        <f ca="1" t="shared" si="1109"/>
        <v>#N/A</v>
      </c>
      <c r="L6617" s="345" t="e">
        <f ca="1" t="shared" si="1110"/>
        <v>#N/A</v>
      </c>
      <c r="M6617" s="345" t="e">
        <f ca="1" t="shared" si="1111"/>
        <v>#N/A</v>
      </c>
      <c r="N6617" s="345" t="e">
        <f ca="1" t="shared" si="1112"/>
        <v>#N/A</v>
      </c>
    </row>
    <row r="6618" ht="14.25" hidden="1" spans="1:14">
      <c r="A6618" s="334">
        <f>档案!A6617</f>
        <v>0</v>
      </c>
      <c r="B6618" s="334">
        <f ca="1" t="shared" si="1103"/>
        <v>1</v>
      </c>
      <c r="D6618" s="334" t="e">
        <f ca="1" t="shared" si="1104"/>
        <v>#N/A</v>
      </c>
      <c r="E6618" s="327" t="e">
        <f ca="1" t="shared" si="1105"/>
        <v>#N/A</v>
      </c>
      <c r="F6618" s="327" t="e">
        <f ca="1">VLOOKUP(D6618,档案!A:C,3,FALSE)</f>
        <v>#N/A</v>
      </c>
      <c r="G6618" s="338" t="e">
        <f ca="1">VLOOKUP(D6618,档案!A:B,2,FALSE)</f>
        <v>#N/A</v>
      </c>
      <c r="H6618" s="328" t="e">
        <f ca="1" t="shared" si="1106"/>
        <v>#N/A</v>
      </c>
      <c r="I6618" s="344" t="e">
        <f ca="1" t="shared" si="1107"/>
        <v>#N/A</v>
      </c>
      <c r="J6618" s="344" t="e">
        <f ca="1" t="shared" si="1108"/>
        <v>#N/A</v>
      </c>
      <c r="K6618" s="345" t="e">
        <f ca="1" t="shared" si="1109"/>
        <v>#N/A</v>
      </c>
      <c r="L6618" s="345" t="e">
        <f ca="1" t="shared" si="1110"/>
        <v>#N/A</v>
      </c>
      <c r="M6618" s="345" t="e">
        <f ca="1" t="shared" si="1111"/>
        <v>#N/A</v>
      </c>
      <c r="N6618" s="345" t="e">
        <f ca="1" t="shared" si="1112"/>
        <v>#N/A</v>
      </c>
    </row>
    <row r="6619" ht="14.25" hidden="1" spans="1:14">
      <c r="A6619" s="334">
        <f>档案!A6618</f>
        <v>0</v>
      </c>
      <c r="B6619" s="334">
        <f ca="1" t="shared" si="1103"/>
        <v>1</v>
      </c>
      <c r="D6619" s="334" t="e">
        <f ca="1" t="shared" si="1104"/>
        <v>#N/A</v>
      </c>
      <c r="E6619" s="327" t="e">
        <f ca="1" t="shared" si="1105"/>
        <v>#N/A</v>
      </c>
      <c r="F6619" s="327" t="e">
        <f ca="1">VLOOKUP(D6619,档案!A:C,3,FALSE)</f>
        <v>#N/A</v>
      </c>
      <c r="G6619" s="338" t="e">
        <f ca="1">VLOOKUP(D6619,档案!A:B,2,FALSE)</f>
        <v>#N/A</v>
      </c>
      <c r="H6619" s="328" t="e">
        <f ca="1" t="shared" si="1106"/>
        <v>#N/A</v>
      </c>
      <c r="I6619" s="344" t="e">
        <f ca="1" t="shared" si="1107"/>
        <v>#N/A</v>
      </c>
      <c r="J6619" s="344" t="e">
        <f ca="1" t="shared" si="1108"/>
        <v>#N/A</v>
      </c>
      <c r="K6619" s="345" t="e">
        <f ca="1" t="shared" si="1109"/>
        <v>#N/A</v>
      </c>
      <c r="L6619" s="345" t="e">
        <f ca="1" t="shared" si="1110"/>
        <v>#N/A</v>
      </c>
      <c r="M6619" s="345" t="e">
        <f ca="1" t="shared" si="1111"/>
        <v>#N/A</v>
      </c>
      <c r="N6619" s="345" t="e">
        <f ca="1" t="shared" si="1112"/>
        <v>#N/A</v>
      </c>
    </row>
    <row r="6620" ht="14.25" hidden="1" spans="1:14">
      <c r="A6620" s="334">
        <f>档案!A6619</f>
        <v>0</v>
      </c>
      <c r="B6620" s="334">
        <f ca="1" t="shared" si="1103"/>
        <v>1</v>
      </c>
      <c r="D6620" s="334" t="e">
        <f ca="1" t="shared" si="1104"/>
        <v>#N/A</v>
      </c>
      <c r="E6620" s="327" t="e">
        <f ca="1" t="shared" si="1105"/>
        <v>#N/A</v>
      </c>
      <c r="F6620" s="327" t="e">
        <f ca="1">VLOOKUP(D6620,档案!A:C,3,FALSE)</f>
        <v>#N/A</v>
      </c>
      <c r="G6620" s="338" t="e">
        <f ca="1">VLOOKUP(D6620,档案!A:B,2,FALSE)</f>
        <v>#N/A</v>
      </c>
      <c r="H6620" s="328" t="e">
        <f ca="1" t="shared" si="1106"/>
        <v>#N/A</v>
      </c>
      <c r="I6620" s="344" t="e">
        <f ca="1" t="shared" si="1107"/>
        <v>#N/A</v>
      </c>
      <c r="J6620" s="344" t="e">
        <f ca="1" t="shared" si="1108"/>
        <v>#N/A</v>
      </c>
      <c r="K6620" s="345" t="e">
        <f ca="1" t="shared" si="1109"/>
        <v>#N/A</v>
      </c>
      <c r="L6620" s="345" t="e">
        <f ca="1" t="shared" si="1110"/>
        <v>#N/A</v>
      </c>
      <c r="M6620" s="345" t="e">
        <f ca="1" t="shared" si="1111"/>
        <v>#N/A</v>
      </c>
      <c r="N6620" s="345" t="e">
        <f ca="1" t="shared" si="1112"/>
        <v>#N/A</v>
      </c>
    </row>
    <row r="6621" ht="14.25" hidden="1" spans="1:14">
      <c r="A6621" s="334">
        <f>档案!A6620</f>
        <v>0</v>
      </c>
      <c r="B6621" s="334">
        <f ca="1" t="shared" si="1103"/>
        <v>1</v>
      </c>
      <c r="D6621" s="334" t="e">
        <f ca="1" t="shared" si="1104"/>
        <v>#N/A</v>
      </c>
      <c r="E6621" s="327" t="e">
        <f ca="1" t="shared" si="1105"/>
        <v>#N/A</v>
      </c>
      <c r="F6621" s="327" t="e">
        <f ca="1">VLOOKUP(D6621,档案!A:C,3,FALSE)</f>
        <v>#N/A</v>
      </c>
      <c r="G6621" s="338" t="e">
        <f ca="1">VLOOKUP(D6621,档案!A:B,2,FALSE)</f>
        <v>#N/A</v>
      </c>
      <c r="H6621" s="328" t="e">
        <f ca="1" t="shared" si="1106"/>
        <v>#N/A</v>
      </c>
      <c r="I6621" s="344" t="e">
        <f ca="1" t="shared" si="1107"/>
        <v>#N/A</v>
      </c>
      <c r="J6621" s="344" t="e">
        <f ca="1" t="shared" si="1108"/>
        <v>#N/A</v>
      </c>
      <c r="K6621" s="345" t="e">
        <f ca="1" t="shared" si="1109"/>
        <v>#N/A</v>
      </c>
      <c r="L6621" s="345" t="e">
        <f ca="1" t="shared" si="1110"/>
        <v>#N/A</v>
      </c>
      <c r="M6621" s="345" t="e">
        <f ca="1" t="shared" si="1111"/>
        <v>#N/A</v>
      </c>
      <c r="N6621" s="345" t="e">
        <f ca="1" t="shared" si="1112"/>
        <v>#N/A</v>
      </c>
    </row>
    <row r="6622" ht="14.25" hidden="1" spans="1:14">
      <c r="A6622" s="334">
        <f>档案!A6621</f>
        <v>0</v>
      </c>
      <c r="B6622" s="334">
        <f ca="1" t="shared" si="1103"/>
        <v>1</v>
      </c>
      <c r="D6622" s="334" t="e">
        <f ca="1" t="shared" si="1104"/>
        <v>#N/A</v>
      </c>
      <c r="E6622" s="327" t="e">
        <f ca="1" t="shared" si="1105"/>
        <v>#N/A</v>
      </c>
      <c r="F6622" s="327" t="e">
        <f ca="1">VLOOKUP(D6622,档案!A:C,3,FALSE)</f>
        <v>#N/A</v>
      </c>
      <c r="G6622" s="338" t="e">
        <f ca="1">VLOOKUP(D6622,档案!A:B,2,FALSE)</f>
        <v>#N/A</v>
      </c>
      <c r="H6622" s="328" t="e">
        <f ca="1" t="shared" si="1106"/>
        <v>#N/A</v>
      </c>
      <c r="I6622" s="344" t="e">
        <f ca="1" t="shared" si="1107"/>
        <v>#N/A</v>
      </c>
      <c r="J6622" s="344" t="e">
        <f ca="1" t="shared" si="1108"/>
        <v>#N/A</v>
      </c>
      <c r="K6622" s="345" t="e">
        <f ca="1" t="shared" si="1109"/>
        <v>#N/A</v>
      </c>
      <c r="L6622" s="345" t="e">
        <f ca="1" t="shared" si="1110"/>
        <v>#N/A</v>
      </c>
      <c r="M6622" s="345" t="e">
        <f ca="1" t="shared" si="1111"/>
        <v>#N/A</v>
      </c>
      <c r="N6622" s="345" t="e">
        <f ca="1" t="shared" si="1112"/>
        <v>#N/A</v>
      </c>
    </row>
    <row r="6623" ht="14.25" hidden="1" spans="1:14">
      <c r="A6623" s="334">
        <f>档案!A6622</f>
        <v>0</v>
      </c>
      <c r="B6623" s="334">
        <f ca="1" t="shared" si="1103"/>
        <v>1</v>
      </c>
      <c r="D6623" s="334" t="e">
        <f ca="1" t="shared" si="1104"/>
        <v>#N/A</v>
      </c>
      <c r="E6623" s="327" t="e">
        <f ca="1" t="shared" si="1105"/>
        <v>#N/A</v>
      </c>
      <c r="F6623" s="327" t="e">
        <f ca="1">VLOOKUP(D6623,档案!A:C,3,FALSE)</f>
        <v>#N/A</v>
      </c>
      <c r="G6623" s="338" t="e">
        <f ca="1">VLOOKUP(D6623,档案!A:B,2,FALSE)</f>
        <v>#N/A</v>
      </c>
      <c r="H6623" s="328" t="e">
        <f ca="1" t="shared" si="1106"/>
        <v>#N/A</v>
      </c>
      <c r="I6623" s="344" t="e">
        <f ca="1" t="shared" si="1107"/>
        <v>#N/A</v>
      </c>
      <c r="J6623" s="344" t="e">
        <f ca="1" t="shared" si="1108"/>
        <v>#N/A</v>
      </c>
      <c r="K6623" s="345" t="e">
        <f ca="1" t="shared" si="1109"/>
        <v>#N/A</v>
      </c>
      <c r="L6623" s="345" t="e">
        <f ca="1" t="shared" si="1110"/>
        <v>#N/A</v>
      </c>
      <c r="M6623" s="345" t="e">
        <f ca="1" t="shared" si="1111"/>
        <v>#N/A</v>
      </c>
      <c r="N6623" s="345" t="e">
        <f ca="1" t="shared" si="1112"/>
        <v>#N/A</v>
      </c>
    </row>
    <row r="6624" ht="14.25" hidden="1" spans="1:14">
      <c r="A6624" s="334">
        <f>档案!A6623</f>
        <v>0</v>
      </c>
      <c r="B6624" s="334">
        <f ca="1" t="shared" si="1103"/>
        <v>1</v>
      </c>
      <c r="D6624" s="334" t="e">
        <f ca="1" t="shared" si="1104"/>
        <v>#N/A</v>
      </c>
      <c r="E6624" s="327" t="e">
        <f ca="1" t="shared" si="1105"/>
        <v>#N/A</v>
      </c>
      <c r="F6624" s="327" t="e">
        <f ca="1">VLOOKUP(D6624,档案!A:C,3,FALSE)</f>
        <v>#N/A</v>
      </c>
      <c r="G6624" s="338" t="e">
        <f ca="1">VLOOKUP(D6624,档案!A:B,2,FALSE)</f>
        <v>#N/A</v>
      </c>
      <c r="H6624" s="328" t="e">
        <f ca="1" t="shared" si="1106"/>
        <v>#N/A</v>
      </c>
      <c r="I6624" s="344" t="e">
        <f ca="1" t="shared" si="1107"/>
        <v>#N/A</v>
      </c>
      <c r="J6624" s="344" t="e">
        <f ca="1" t="shared" si="1108"/>
        <v>#N/A</v>
      </c>
      <c r="K6624" s="345" t="e">
        <f ca="1" t="shared" si="1109"/>
        <v>#N/A</v>
      </c>
      <c r="L6624" s="345" t="e">
        <f ca="1" t="shared" si="1110"/>
        <v>#N/A</v>
      </c>
      <c r="M6624" s="345" t="e">
        <f ca="1" t="shared" si="1111"/>
        <v>#N/A</v>
      </c>
      <c r="N6624" s="345" t="e">
        <f ca="1" t="shared" si="1112"/>
        <v>#N/A</v>
      </c>
    </row>
    <row r="6625" ht="14.25" hidden="1" spans="1:14">
      <c r="A6625" s="334">
        <f>档案!A6624</f>
        <v>0</v>
      </c>
      <c r="B6625" s="334">
        <f ca="1" t="shared" si="1103"/>
        <v>1</v>
      </c>
      <c r="D6625" s="334" t="e">
        <f ca="1" t="shared" si="1104"/>
        <v>#N/A</v>
      </c>
      <c r="E6625" s="327" t="e">
        <f ca="1" t="shared" si="1105"/>
        <v>#N/A</v>
      </c>
      <c r="F6625" s="327" t="e">
        <f ca="1">VLOOKUP(D6625,档案!A:C,3,FALSE)</f>
        <v>#N/A</v>
      </c>
      <c r="G6625" s="338" t="e">
        <f ca="1">VLOOKUP(D6625,档案!A:B,2,FALSE)</f>
        <v>#N/A</v>
      </c>
      <c r="H6625" s="328" t="e">
        <f ca="1" t="shared" si="1106"/>
        <v>#N/A</v>
      </c>
      <c r="I6625" s="344" t="e">
        <f ca="1" t="shared" si="1107"/>
        <v>#N/A</v>
      </c>
      <c r="J6625" s="344" t="e">
        <f ca="1" t="shared" si="1108"/>
        <v>#N/A</v>
      </c>
      <c r="K6625" s="345" t="e">
        <f ca="1" t="shared" si="1109"/>
        <v>#N/A</v>
      </c>
      <c r="L6625" s="345" t="e">
        <f ca="1" t="shared" si="1110"/>
        <v>#N/A</v>
      </c>
      <c r="M6625" s="345" t="e">
        <f ca="1" t="shared" si="1111"/>
        <v>#N/A</v>
      </c>
      <c r="N6625" s="345" t="e">
        <f ca="1" t="shared" si="1112"/>
        <v>#N/A</v>
      </c>
    </row>
    <row r="6626" ht="14.25" hidden="1" spans="1:14">
      <c r="A6626" s="334">
        <f>档案!A6625</f>
        <v>0</v>
      </c>
      <c r="B6626" s="334">
        <f ca="1" t="shared" si="1103"/>
        <v>1</v>
      </c>
      <c r="D6626" s="334" t="e">
        <f ca="1" t="shared" si="1104"/>
        <v>#N/A</v>
      </c>
      <c r="E6626" s="327" t="e">
        <f ca="1" t="shared" si="1105"/>
        <v>#N/A</v>
      </c>
      <c r="F6626" s="327" t="e">
        <f ca="1">VLOOKUP(D6626,档案!A:C,3,FALSE)</f>
        <v>#N/A</v>
      </c>
      <c r="G6626" s="338" t="e">
        <f ca="1">VLOOKUP(D6626,档案!A:B,2,FALSE)</f>
        <v>#N/A</v>
      </c>
      <c r="H6626" s="328" t="e">
        <f ca="1" t="shared" si="1106"/>
        <v>#N/A</v>
      </c>
      <c r="I6626" s="344" t="e">
        <f ca="1" t="shared" si="1107"/>
        <v>#N/A</v>
      </c>
      <c r="J6626" s="344" t="e">
        <f ca="1" t="shared" si="1108"/>
        <v>#N/A</v>
      </c>
      <c r="K6626" s="345" t="e">
        <f ca="1" t="shared" si="1109"/>
        <v>#N/A</v>
      </c>
      <c r="L6626" s="345" t="e">
        <f ca="1" t="shared" si="1110"/>
        <v>#N/A</v>
      </c>
      <c r="M6626" s="345" t="e">
        <f ca="1" t="shared" si="1111"/>
        <v>#N/A</v>
      </c>
      <c r="N6626" s="345" t="e">
        <f ca="1" t="shared" si="1112"/>
        <v>#N/A</v>
      </c>
    </row>
    <row r="6627" ht="14.25" hidden="1" spans="1:14">
      <c r="A6627" s="334">
        <f>档案!A6626</f>
        <v>0</v>
      </c>
      <c r="B6627" s="334">
        <f ca="1" t="shared" si="1103"/>
        <v>1</v>
      </c>
      <c r="D6627" s="334" t="e">
        <f ca="1" t="shared" si="1104"/>
        <v>#N/A</v>
      </c>
      <c r="E6627" s="327" t="e">
        <f ca="1" t="shared" si="1105"/>
        <v>#N/A</v>
      </c>
      <c r="F6627" s="327" t="e">
        <f ca="1">VLOOKUP(D6627,档案!A:C,3,FALSE)</f>
        <v>#N/A</v>
      </c>
      <c r="G6627" s="338" t="e">
        <f ca="1">VLOOKUP(D6627,档案!A:B,2,FALSE)</f>
        <v>#N/A</v>
      </c>
      <c r="H6627" s="328" t="e">
        <f ca="1" t="shared" si="1106"/>
        <v>#N/A</v>
      </c>
      <c r="I6627" s="344" t="e">
        <f ca="1" t="shared" si="1107"/>
        <v>#N/A</v>
      </c>
      <c r="J6627" s="344" t="e">
        <f ca="1" t="shared" si="1108"/>
        <v>#N/A</v>
      </c>
      <c r="K6627" s="345" t="e">
        <f ca="1" t="shared" si="1109"/>
        <v>#N/A</v>
      </c>
      <c r="L6627" s="345" t="e">
        <f ca="1" t="shared" si="1110"/>
        <v>#N/A</v>
      </c>
      <c r="M6627" s="345" t="e">
        <f ca="1" t="shared" si="1111"/>
        <v>#N/A</v>
      </c>
      <c r="N6627" s="345" t="e">
        <f ca="1" t="shared" si="1112"/>
        <v>#N/A</v>
      </c>
    </row>
    <row r="6628" ht="14.25" hidden="1" spans="1:14">
      <c r="A6628" s="334">
        <f>档案!A6627</f>
        <v>0</v>
      </c>
      <c r="B6628" s="334">
        <f ca="1" t="shared" si="1103"/>
        <v>1</v>
      </c>
      <c r="D6628" s="334" t="e">
        <f ca="1" t="shared" si="1104"/>
        <v>#N/A</v>
      </c>
      <c r="E6628" s="327" t="e">
        <f ca="1" t="shared" si="1105"/>
        <v>#N/A</v>
      </c>
      <c r="F6628" s="327" t="e">
        <f ca="1">VLOOKUP(D6628,档案!A:C,3,FALSE)</f>
        <v>#N/A</v>
      </c>
      <c r="G6628" s="338" t="e">
        <f ca="1">VLOOKUP(D6628,档案!A:B,2,FALSE)</f>
        <v>#N/A</v>
      </c>
      <c r="H6628" s="328" t="e">
        <f ca="1" t="shared" si="1106"/>
        <v>#N/A</v>
      </c>
      <c r="I6628" s="344" t="e">
        <f ca="1" t="shared" si="1107"/>
        <v>#N/A</v>
      </c>
      <c r="J6628" s="344" t="e">
        <f ca="1" t="shared" si="1108"/>
        <v>#N/A</v>
      </c>
      <c r="K6628" s="345" t="e">
        <f ca="1" t="shared" si="1109"/>
        <v>#N/A</v>
      </c>
      <c r="L6628" s="345" t="e">
        <f ca="1" t="shared" si="1110"/>
        <v>#N/A</v>
      </c>
      <c r="M6628" s="345" t="e">
        <f ca="1" t="shared" si="1111"/>
        <v>#N/A</v>
      </c>
      <c r="N6628" s="345" t="e">
        <f ca="1" t="shared" si="1112"/>
        <v>#N/A</v>
      </c>
    </row>
    <row r="6629" ht="14.25" hidden="1" spans="1:14">
      <c r="A6629" s="334">
        <f>档案!A6628</f>
        <v>0</v>
      </c>
      <c r="B6629" s="334">
        <f ca="1" t="shared" si="1103"/>
        <v>1</v>
      </c>
      <c r="D6629" s="334" t="e">
        <f ca="1" t="shared" si="1104"/>
        <v>#N/A</v>
      </c>
      <c r="E6629" s="327" t="e">
        <f ca="1" t="shared" si="1105"/>
        <v>#N/A</v>
      </c>
      <c r="F6629" s="327" t="e">
        <f ca="1">VLOOKUP(D6629,档案!A:C,3,FALSE)</f>
        <v>#N/A</v>
      </c>
      <c r="G6629" s="338" t="e">
        <f ca="1">VLOOKUP(D6629,档案!A:B,2,FALSE)</f>
        <v>#N/A</v>
      </c>
      <c r="H6629" s="328" t="e">
        <f ca="1" t="shared" si="1106"/>
        <v>#N/A</v>
      </c>
      <c r="I6629" s="344" t="e">
        <f ca="1" t="shared" si="1107"/>
        <v>#N/A</v>
      </c>
      <c r="J6629" s="344" t="e">
        <f ca="1" t="shared" si="1108"/>
        <v>#N/A</v>
      </c>
      <c r="K6629" s="345" t="e">
        <f ca="1" t="shared" si="1109"/>
        <v>#N/A</v>
      </c>
      <c r="L6629" s="345" t="e">
        <f ca="1" t="shared" si="1110"/>
        <v>#N/A</v>
      </c>
      <c r="M6629" s="345" t="e">
        <f ca="1" t="shared" si="1111"/>
        <v>#N/A</v>
      </c>
      <c r="N6629" s="345" t="e">
        <f ca="1" t="shared" si="1112"/>
        <v>#N/A</v>
      </c>
    </row>
    <row r="6630" ht="14.25" hidden="1" spans="1:14">
      <c r="A6630" s="334">
        <f>档案!A6629</f>
        <v>0</v>
      </c>
      <c r="B6630" s="334">
        <f ca="1" t="shared" si="1103"/>
        <v>1</v>
      </c>
      <c r="D6630" s="334" t="e">
        <f ca="1" t="shared" si="1104"/>
        <v>#N/A</v>
      </c>
      <c r="E6630" s="327" t="e">
        <f ca="1" t="shared" si="1105"/>
        <v>#N/A</v>
      </c>
      <c r="F6630" s="327" t="e">
        <f ca="1">VLOOKUP(D6630,档案!A:C,3,FALSE)</f>
        <v>#N/A</v>
      </c>
      <c r="G6630" s="338" t="e">
        <f ca="1">VLOOKUP(D6630,档案!A:B,2,FALSE)</f>
        <v>#N/A</v>
      </c>
      <c r="H6630" s="328" t="e">
        <f ca="1" t="shared" si="1106"/>
        <v>#N/A</v>
      </c>
      <c r="I6630" s="344" t="e">
        <f ca="1" t="shared" si="1107"/>
        <v>#N/A</v>
      </c>
      <c r="J6630" s="344" t="e">
        <f ca="1" t="shared" si="1108"/>
        <v>#N/A</v>
      </c>
      <c r="K6630" s="345" t="e">
        <f ca="1" t="shared" si="1109"/>
        <v>#N/A</v>
      </c>
      <c r="L6630" s="345" t="e">
        <f ca="1" t="shared" si="1110"/>
        <v>#N/A</v>
      </c>
      <c r="M6630" s="345" t="e">
        <f ca="1" t="shared" si="1111"/>
        <v>#N/A</v>
      </c>
      <c r="N6630" s="345" t="e">
        <f ca="1" t="shared" si="1112"/>
        <v>#N/A</v>
      </c>
    </row>
    <row r="6631" ht="14.25" hidden="1" spans="1:14">
      <c r="A6631" s="334">
        <f>档案!A6630</f>
        <v>0</v>
      </c>
      <c r="B6631" s="334">
        <f ca="1" t="shared" si="1103"/>
        <v>1</v>
      </c>
      <c r="D6631" s="334" t="e">
        <f ca="1" t="shared" si="1104"/>
        <v>#N/A</v>
      </c>
      <c r="E6631" s="327" t="e">
        <f ca="1" t="shared" si="1105"/>
        <v>#N/A</v>
      </c>
      <c r="F6631" s="327" t="e">
        <f ca="1">VLOOKUP(D6631,档案!A:C,3,FALSE)</f>
        <v>#N/A</v>
      </c>
      <c r="G6631" s="338" t="e">
        <f ca="1">VLOOKUP(D6631,档案!A:B,2,FALSE)</f>
        <v>#N/A</v>
      </c>
      <c r="H6631" s="328" t="e">
        <f ca="1" t="shared" si="1106"/>
        <v>#N/A</v>
      </c>
      <c r="I6631" s="344" t="e">
        <f ca="1" t="shared" si="1107"/>
        <v>#N/A</v>
      </c>
      <c r="J6631" s="344" t="e">
        <f ca="1" t="shared" si="1108"/>
        <v>#N/A</v>
      </c>
      <c r="K6631" s="345" t="e">
        <f ca="1" t="shared" si="1109"/>
        <v>#N/A</v>
      </c>
      <c r="L6631" s="345" t="e">
        <f ca="1" t="shared" si="1110"/>
        <v>#N/A</v>
      </c>
      <c r="M6631" s="345" t="e">
        <f ca="1" t="shared" si="1111"/>
        <v>#N/A</v>
      </c>
      <c r="N6631" s="345" t="e">
        <f ca="1" t="shared" si="1112"/>
        <v>#N/A</v>
      </c>
    </row>
    <row r="6632" ht="14.25" hidden="1" spans="1:14">
      <c r="A6632" s="334">
        <f>档案!A6631</f>
        <v>0</v>
      </c>
      <c r="B6632" s="334">
        <f ca="1" t="shared" si="1103"/>
        <v>1</v>
      </c>
      <c r="D6632" s="334" t="e">
        <f ca="1" t="shared" si="1104"/>
        <v>#N/A</v>
      </c>
      <c r="E6632" s="327" t="e">
        <f ca="1" t="shared" si="1105"/>
        <v>#N/A</v>
      </c>
      <c r="F6632" s="327" t="e">
        <f ca="1">VLOOKUP(D6632,档案!A:C,3,FALSE)</f>
        <v>#N/A</v>
      </c>
      <c r="G6632" s="338" t="e">
        <f ca="1">VLOOKUP(D6632,档案!A:B,2,FALSE)</f>
        <v>#N/A</v>
      </c>
      <c r="H6632" s="328" t="e">
        <f ca="1" t="shared" si="1106"/>
        <v>#N/A</v>
      </c>
      <c r="I6632" s="344" t="e">
        <f ca="1" t="shared" si="1107"/>
        <v>#N/A</v>
      </c>
      <c r="J6632" s="344" t="e">
        <f ca="1" t="shared" si="1108"/>
        <v>#N/A</v>
      </c>
      <c r="K6632" s="345" t="e">
        <f ca="1" t="shared" si="1109"/>
        <v>#N/A</v>
      </c>
      <c r="L6632" s="345" t="e">
        <f ca="1" t="shared" si="1110"/>
        <v>#N/A</v>
      </c>
      <c r="M6632" s="345" t="e">
        <f ca="1" t="shared" si="1111"/>
        <v>#N/A</v>
      </c>
      <c r="N6632" s="345" t="e">
        <f ca="1" t="shared" si="1112"/>
        <v>#N/A</v>
      </c>
    </row>
    <row r="6633" ht="14.25" hidden="1" spans="1:14">
      <c r="A6633" s="334">
        <f>档案!A6632</f>
        <v>0</v>
      </c>
      <c r="B6633" s="334">
        <f ca="1" t="shared" si="1103"/>
        <v>1</v>
      </c>
      <c r="D6633" s="334" t="e">
        <f ca="1" t="shared" si="1104"/>
        <v>#N/A</v>
      </c>
      <c r="E6633" s="327" t="e">
        <f ca="1" t="shared" si="1105"/>
        <v>#N/A</v>
      </c>
      <c r="F6633" s="327" t="e">
        <f ca="1">VLOOKUP(D6633,档案!A:C,3,FALSE)</f>
        <v>#N/A</v>
      </c>
      <c r="G6633" s="338" t="e">
        <f ca="1">VLOOKUP(D6633,档案!A:B,2,FALSE)</f>
        <v>#N/A</v>
      </c>
      <c r="H6633" s="328" t="e">
        <f ca="1" t="shared" si="1106"/>
        <v>#N/A</v>
      </c>
      <c r="I6633" s="344" t="e">
        <f ca="1" t="shared" si="1107"/>
        <v>#N/A</v>
      </c>
      <c r="J6633" s="344" t="e">
        <f ca="1" t="shared" si="1108"/>
        <v>#N/A</v>
      </c>
      <c r="K6633" s="345" t="e">
        <f ca="1" t="shared" si="1109"/>
        <v>#N/A</v>
      </c>
      <c r="L6633" s="345" t="e">
        <f ca="1" t="shared" si="1110"/>
        <v>#N/A</v>
      </c>
      <c r="M6633" s="345" t="e">
        <f ca="1" t="shared" si="1111"/>
        <v>#N/A</v>
      </c>
      <c r="N6633" s="345" t="e">
        <f ca="1" t="shared" si="1112"/>
        <v>#N/A</v>
      </c>
    </row>
    <row r="6634" ht="14.25" hidden="1" spans="1:14">
      <c r="A6634" s="334">
        <f>档案!A6633</f>
        <v>0</v>
      </c>
      <c r="B6634" s="334">
        <f ca="1" t="shared" si="1103"/>
        <v>1</v>
      </c>
      <c r="D6634" s="334" t="e">
        <f ca="1" t="shared" si="1104"/>
        <v>#N/A</v>
      </c>
      <c r="E6634" s="327" t="e">
        <f ca="1" t="shared" si="1105"/>
        <v>#N/A</v>
      </c>
      <c r="F6634" s="327" t="e">
        <f ca="1">VLOOKUP(D6634,档案!A:C,3,FALSE)</f>
        <v>#N/A</v>
      </c>
      <c r="G6634" s="338" t="e">
        <f ca="1">VLOOKUP(D6634,档案!A:B,2,FALSE)</f>
        <v>#N/A</v>
      </c>
      <c r="H6634" s="328" t="e">
        <f ca="1" t="shared" si="1106"/>
        <v>#N/A</v>
      </c>
      <c r="I6634" s="344" t="e">
        <f ca="1" t="shared" si="1107"/>
        <v>#N/A</v>
      </c>
      <c r="J6634" s="344" t="e">
        <f ca="1" t="shared" si="1108"/>
        <v>#N/A</v>
      </c>
      <c r="K6634" s="345" t="e">
        <f ca="1" t="shared" si="1109"/>
        <v>#N/A</v>
      </c>
      <c r="L6634" s="345" t="e">
        <f ca="1" t="shared" si="1110"/>
        <v>#N/A</v>
      </c>
      <c r="M6634" s="345" t="e">
        <f ca="1" t="shared" si="1111"/>
        <v>#N/A</v>
      </c>
      <c r="N6634" s="345" t="e">
        <f ca="1" t="shared" si="1112"/>
        <v>#N/A</v>
      </c>
    </row>
    <row r="6635" ht="14.25" hidden="1" spans="1:14">
      <c r="A6635" s="334">
        <f>档案!A6634</f>
        <v>0</v>
      </c>
      <c r="B6635" s="334">
        <f ca="1" t="shared" si="1103"/>
        <v>1</v>
      </c>
      <c r="D6635" s="334" t="e">
        <f ca="1" t="shared" si="1104"/>
        <v>#N/A</v>
      </c>
      <c r="E6635" s="327" t="e">
        <f ca="1" t="shared" si="1105"/>
        <v>#N/A</v>
      </c>
      <c r="F6635" s="327" t="e">
        <f ca="1">VLOOKUP(D6635,档案!A:C,3,FALSE)</f>
        <v>#N/A</v>
      </c>
      <c r="G6635" s="338" t="e">
        <f ca="1">VLOOKUP(D6635,档案!A:B,2,FALSE)</f>
        <v>#N/A</v>
      </c>
      <c r="H6635" s="328" t="e">
        <f ca="1" t="shared" si="1106"/>
        <v>#N/A</v>
      </c>
      <c r="I6635" s="344" t="e">
        <f ca="1" t="shared" si="1107"/>
        <v>#N/A</v>
      </c>
      <c r="J6635" s="344" t="e">
        <f ca="1" t="shared" si="1108"/>
        <v>#N/A</v>
      </c>
      <c r="K6635" s="345" t="e">
        <f ca="1" t="shared" si="1109"/>
        <v>#N/A</v>
      </c>
      <c r="L6635" s="345" t="e">
        <f ca="1" t="shared" si="1110"/>
        <v>#N/A</v>
      </c>
      <c r="M6635" s="345" t="e">
        <f ca="1" t="shared" si="1111"/>
        <v>#N/A</v>
      </c>
      <c r="N6635" s="345" t="e">
        <f ca="1" t="shared" si="1112"/>
        <v>#N/A</v>
      </c>
    </row>
    <row r="6636" ht="14.25" hidden="1" spans="1:14">
      <c r="A6636" s="334">
        <f>档案!A6635</f>
        <v>0</v>
      </c>
      <c r="B6636" s="334">
        <f ca="1" t="shared" si="1103"/>
        <v>1</v>
      </c>
      <c r="D6636" s="334" t="e">
        <f ca="1" t="shared" si="1104"/>
        <v>#N/A</v>
      </c>
      <c r="E6636" s="327" t="e">
        <f ca="1" t="shared" si="1105"/>
        <v>#N/A</v>
      </c>
      <c r="F6636" s="327" t="e">
        <f ca="1">VLOOKUP(D6636,档案!A:C,3,FALSE)</f>
        <v>#N/A</v>
      </c>
      <c r="G6636" s="338" t="e">
        <f ca="1">VLOOKUP(D6636,档案!A:B,2,FALSE)</f>
        <v>#N/A</v>
      </c>
      <c r="H6636" s="328" t="e">
        <f ca="1" t="shared" si="1106"/>
        <v>#N/A</v>
      </c>
      <c r="I6636" s="344" t="e">
        <f ca="1" t="shared" si="1107"/>
        <v>#N/A</v>
      </c>
      <c r="J6636" s="344" t="e">
        <f ca="1" t="shared" si="1108"/>
        <v>#N/A</v>
      </c>
      <c r="K6636" s="345" t="e">
        <f ca="1" t="shared" si="1109"/>
        <v>#N/A</v>
      </c>
      <c r="L6636" s="345" t="e">
        <f ca="1" t="shared" si="1110"/>
        <v>#N/A</v>
      </c>
      <c r="M6636" s="345" t="e">
        <f ca="1" t="shared" si="1111"/>
        <v>#N/A</v>
      </c>
      <c r="N6636" s="345" t="e">
        <f ca="1" t="shared" si="1112"/>
        <v>#N/A</v>
      </c>
    </row>
    <row r="6637" ht="14.25" hidden="1" spans="1:14">
      <c r="A6637" s="334">
        <f>档案!A6636</f>
        <v>0</v>
      </c>
      <c r="B6637" s="334">
        <f ca="1" t="shared" si="1103"/>
        <v>1</v>
      </c>
      <c r="D6637" s="334" t="e">
        <f ca="1" t="shared" si="1104"/>
        <v>#N/A</v>
      </c>
      <c r="E6637" s="327" t="e">
        <f ca="1" t="shared" si="1105"/>
        <v>#N/A</v>
      </c>
      <c r="F6637" s="327" t="e">
        <f ca="1">VLOOKUP(D6637,档案!A:C,3,FALSE)</f>
        <v>#N/A</v>
      </c>
      <c r="G6637" s="338" t="e">
        <f ca="1">VLOOKUP(D6637,档案!A:B,2,FALSE)</f>
        <v>#N/A</v>
      </c>
      <c r="H6637" s="328" t="e">
        <f ca="1" t="shared" si="1106"/>
        <v>#N/A</v>
      </c>
      <c r="I6637" s="344" t="e">
        <f ca="1" t="shared" si="1107"/>
        <v>#N/A</v>
      </c>
      <c r="J6637" s="344" t="e">
        <f ca="1" t="shared" si="1108"/>
        <v>#N/A</v>
      </c>
      <c r="K6637" s="345" t="e">
        <f ca="1" t="shared" si="1109"/>
        <v>#N/A</v>
      </c>
      <c r="L6637" s="345" t="e">
        <f ca="1" t="shared" si="1110"/>
        <v>#N/A</v>
      </c>
      <c r="M6637" s="345" t="e">
        <f ca="1" t="shared" si="1111"/>
        <v>#N/A</v>
      </c>
      <c r="N6637" s="345" t="e">
        <f ca="1" t="shared" si="1112"/>
        <v>#N/A</v>
      </c>
    </row>
    <row r="6638" ht="14.25" hidden="1" spans="1:14">
      <c r="A6638" s="334">
        <f>档案!A6637</f>
        <v>0</v>
      </c>
      <c r="B6638" s="334">
        <f ca="1" t="shared" si="1103"/>
        <v>1</v>
      </c>
      <c r="D6638" s="334" t="e">
        <f ca="1" t="shared" si="1104"/>
        <v>#N/A</v>
      </c>
      <c r="E6638" s="327" t="e">
        <f ca="1" t="shared" si="1105"/>
        <v>#N/A</v>
      </c>
      <c r="F6638" s="327" t="e">
        <f ca="1">VLOOKUP(D6638,档案!A:C,3,FALSE)</f>
        <v>#N/A</v>
      </c>
      <c r="G6638" s="338" t="e">
        <f ca="1">VLOOKUP(D6638,档案!A:B,2,FALSE)</f>
        <v>#N/A</v>
      </c>
      <c r="H6638" s="328" t="e">
        <f ca="1" t="shared" si="1106"/>
        <v>#N/A</v>
      </c>
      <c r="I6638" s="344" t="e">
        <f ca="1" t="shared" si="1107"/>
        <v>#N/A</v>
      </c>
      <c r="J6638" s="344" t="e">
        <f ca="1" t="shared" si="1108"/>
        <v>#N/A</v>
      </c>
      <c r="K6638" s="345" t="e">
        <f ca="1" t="shared" si="1109"/>
        <v>#N/A</v>
      </c>
      <c r="L6638" s="345" t="e">
        <f ca="1" t="shared" si="1110"/>
        <v>#N/A</v>
      </c>
      <c r="M6638" s="345" t="e">
        <f ca="1" t="shared" si="1111"/>
        <v>#N/A</v>
      </c>
      <c r="N6638" s="345" t="e">
        <f ca="1" t="shared" si="1112"/>
        <v>#N/A</v>
      </c>
    </row>
    <row r="6639" ht="14.25" hidden="1" spans="1:14">
      <c r="A6639" s="334">
        <f>档案!A6638</f>
        <v>0</v>
      </c>
      <c r="B6639" s="334">
        <f ca="1" t="shared" si="1103"/>
        <v>1</v>
      </c>
      <c r="D6639" s="334" t="e">
        <f ca="1" t="shared" si="1104"/>
        <v>#N/A</v>
      </c>
      <c r="E6639" s="327" t="e">
        <f ca="1" t="shared" si="1105"/>
        <v>#N/A</v>
      </c>
      <c r="F6639" s="327" t="e">
        <f ca="1">VLOOKUP(D6639,档案!A:C,3,FALSE)</f>
        <v>#N/A</v>
      </c>
      <c r="G6639" s="338" t="e">
        <f ca="1">VLOOKUP(D6639,档案!A:B,2,FALSE)</f>
        <v>#N/A</v>
      </c>
      <c r="H6639" s="328" t="e">
        <f ca="1" t="shared" si="1106"/>
        <v>#N/A</v>
      </c>
      <c r="I6639" s="344" t="e">
        <f ca="1" t="shared" si="1107"/>
        <v>#N/A</v>
      </c>
      <c r="J6639" s="344" t="e">
        <f ca="1" t="shared" si="1108"/>
        <v>#N/A</v>
      </c>
      <c r="K6639" s="345" t="e">
        <f ca="1" t="shared" si="1109"/>
        <v>#N/A</v>
      </c>
      <c r="L6639" s="345" t="e">
        <f ca="1" t="shared" si="1110"/>
        <v>#N/A</v>
      </c>
      <c r="M6639" s="345" t="e">
        <f ca="1" t="shared" si="1111"/>
        <v>#N/A</v>
      </c>
      <c r="N6639" s="345" t="e">
        <f ca="1" t="shared" si="1112"/>
        <v>#N/A</v>
      </c>
    </row>
    <row r="6640" ht="14.25" hidden="1" spans="1:14">
      <c r="A6640" s="334">
        <f>档案!A6639</f>
        <v>0</v>
      </c>
      <c r="B6640" s="334">
        <f ca="1" t="shared" si="1103"/>
        <v>1</v>
      </c>
      <c r="D6640" s="334" t="e">
        <f ca="1" t="shared" si="1104"/>
        <v>#N/A</v>
      </c>
      <c r="E6640" s="327" t="e">
        <f ca="1" t="shared" si="1105"/>
        <v>#N/A</v>
      </c>
      <c r="F6640" s="327" t="e">
        <f ca="1">VLOOKUP(D6640,档案!A:C,3,FALSE)</f>
        <v>#N/A</v>
      </c>
      <c r="G6640" s="338" t="e">
        <f ca="1">VLOOKUP(D6640,档案!A:B,2,FALSE)</f>
        <v>#N/A</v>
      </c>
      <c r="H6640" s="328" t="e">
        <f ca="1" t="shared" si="1106"/>
        <v>#N/A</v>
      </c>
      <c r="I6640" s="344" t="e">
        <f ca="1" t="shared" si="1107"/>
        <v>#N/A</v>
      </c>
      <c r="J6640" s="344" t="e">
        <f ca="1" t="shared" si="1108"/>
        <v>#N/A</v>
      </c>
      <c r="K6640" s="345" t="e">
        <f ca="1" t="shared" si="1109"/>
        <v>#N/A</v>
      </c>
      <c r="L6640" s="345" t="e">
        <f ca="1" t="shared" si="1110"/>
        <v>#N/A</v>
      </c>
      <c r="M6640" s="345" t="e">
        <f ca="1" t="shared" si="1111"/>
        <v>#N/A</v>
      </c>
      <c r="N6640" s="345" t="e">
        <f ca="1" t="shared" si="1112"/>
        <v>#N/A</v>
      </c>
    </row>
    <row r="6641" ht="14.25" hidden="1" spans="1:14">
      <c r="A6641" s="334">
        <f>档案!A6640</f>
        <v>0</v>
      </c>
      <c r="B6641" s="334">
        <f ca="1" t="shared" si="1103"/>
        <v>1</v>
      </c>
      <c r="D6641" s="334" t="e">
        <f ca="1" t="shared" si="1104"/>
        <v>#N/A</v>
      </c>
      <c r="E6641" s="327" t="e">
        <f ca="1" t="shared" si="1105"/>
        <v>#N/A</v>
      </c>
      <c r="F6641" s="327" t="e">
        <f ca="1">VLOOKUP(D6641,档案!A:C,3,FALSE)</f>
        <v>#N/A</v>
      </c>
      <c r="G6641" s="338" t="e">
        <f ca="1">VLOOKUP(D6641,档案!A:B,2,FALSE)</f>
        <v>#N/A</v>
      </c>
      <c r="H6641" s="328" t="e">
        <f ca="1" t="shared" si="1106"/>
        <v>#N/A</v>
      </c>
      <c r="I6641" s="344" t="e">
        <f ca="1" t="shared" si="1107"/>
        <v>#N/A</v>
      </c>
      <c r="J6641" s="344" t="e">
        <f ca="1" t="shared" si="1108"/>
        <v>#N/A</v>
      </c>
      <c r="K6641" s="345" t="e">
        <f ca="1" t="shared" si="1109"/>
        <v>#N/A</v>
      </c>
      <c r="L6641" s="345" t="e">
        <f ca="1" t="shared" si="1110"/>
        <v>#N/A</v>
      </c>
      <c r="M6641" s="345" t="e">
        <f ca="1" t="shared" si="1111"/>
        <v>#N/A</v>
      </c>
      <c r="N6641" s="345" t="e">
        <f ca="1" t="shared" si="1112"/>
        <v>#N/A</v>
      </c>
    </row>
    <row r="6642" ht="14.25" hidden="1" spans="1:14">
      <c r="A6642" s="334">
        <f>档案!A6641</f>
        <v>0</v>
      </c>
      <c r="B6642" s="334">
        <f ca="1" t="shared" si="1103"/>
        <v>1</v>
      </c>
      <c r="D6642" s="334" t="e">
        <f ca="1" t="shared" si="1104"/>
        <v>#N/A</v>
      </c>
      <c r="E6642" s="327" t="e">
        <f ca="1" t="shared" si="1105"/>
        <v>#N/A</v>
      </c>
      <c r="F6642" s="327" t="e">
        <f ca="1">VLOOKUP(D6642,档案!A:C,3,FALSE)</f>
        <v>#N/A</v>
      </c>
      <c r="G6642" s="338" t="e">
        <f ca="1">VLOOKUP(D6642,档案!A:B,2,FALSE)</f>
        <v>#N/A</v>
      </c>
      <c r="H6642" s="328" t="e">
        <f ca="1" t="shared" si="1106"/>
        <v>#N/A</v>
      </c>
      <c r="I6642" s="344" t="e">
        <f ca="1" t="shared" si="1107"/>
        <v>#N/A</v>
      </c>
      <c r="J6642" s="344" t="e">
        <f ca="1" t="shared" si="1108"/>
        <v>#N/A</v>
      </c>
      <c r="K6642" s="345" t="e">
        <f ca="1" t="shared" si="1109"/>
        <v>#N/A</v>
      </c>
      <c r="L6642" s="345" t="e">
        <f ca="1" t="shared" si="1110"/>
        <v>#N/A</v>
      </c>
      <c r="M6642" s="345" t="e">
        <f ca="1" t="shared" si="1111"/>
        <v>#N/A</v>
      </c>
      <c r="N6642" s="345" t="e">
        <f ca="1" t="shared" si="1112"/>
        <v>#N/A</v>
      </c>
    </row>
    <row r="6643" ht="14.25" hidden="1" spans="1:14">
      <c r="A6643" s="334">
        <f>档案!A6642</f>
        <v>0</v>
      </c>
      <c r="B6643" s="334">
        <f ca="1" t="shared" si="1103"/>
        <v>1</v>
      </c>
      <c r="D6643" s="334" t="e">
        <f ca="1" t="shared" si="1104"/>
        <v>#N/A</v>
      </c>
      <c r="E6643" s="327" t="e">
        <f ca="1" t="shared" si="1105"/>
        <v>#N/A</v>
      </c>
      <c r="F6643" s="327" t="e">
        <f ca="1">VLOOKUP(D6643,档案!A:C,3,FALSE)</f>
        <v>#N/A</v>
      </c>
      <c r="G6643" s="338" t="e">
        <f ca="1">VLOOKUP(D6643,档案!A:B,2,FALSE)</f>
        <v>#N/A</v>
      </c>
      <c r="H6643" s="328" t="e">
        <f ca="1" t="shared" si="1106"/>
        <v>#N/A</v>
      </c>
      <c r="I6643" s="344" t="e">
        <f ca="1" t="shared" si="1107"/>
        <v>#N/A</v>
      </c>
      <c r="J6643" s="344" t="e">
        <f ca="1" t="shared" si="1108"/>
        <v>#N/A</v>
      </c>
      <c r="K6643" s="345" t="e">
        <f ca="1" t="shared" si="1109"/>
        <v>#N/A</v>
      </c>
      <c r="L6643" s="345" t="e">
        <f ca="1" t="shared" si="1110"/>
        <v>#N/A</v>
      </c>
      <c r="M6643" s="345" t="e">
        <f ca="1" t="shared" si="1111"/>
        <v>#N/A</v>
      </c>
      <c r="N6643" s="345" t="e">
        <f ca="1" t="shared" si="1112"/>
        <v>#N/A</v>
      </c>
    </row>
    <row r="6644" ht="14.25" hidden="1" spans="1:14">
      <c r="A6644" s="334">
        <f>档案!A6643</f>
        <v>0</v>
      </c>
      <c r="B6644" s="334">
        <f ca="1" t="shared" si="1103"/>
        <v>1</v>
      </c>
      <c r="D6644" s="334" t="e">
        <f ca="1" t="shared" si="1104"/>
        <v>#N/A</v>
      </c>
      <c r="E6644" s="327" t="e">
        <f ca="1" t="shared" si="1105"/>
        <v>#N/A</v>
      </c>
      <c r="F6644" s="327" t="e">
        <f ca="1">VLOOKUP(D6644,档案!A:C,3,FALSE)</f>
        <v>#N/A</v>
      </c>
      <c r="G6644" s="338" t="e">
        <f ca="1">VLOOKUP(D6644,档案!A:B,2,FALSE)</f>
        <v>#N/A</v>
      </c>
      <c r="H6644" s="328" t="e">
        <f ca="1" t="shared" si="1106"/>
        <v>#N/A</v>
      </c>
      <c r="I6644" s="344" t="e">
        <f ca="1" t="shared" si="1107"/>
        <v>#N/A</v>
      </c>
      <c r="J6644" s="344" t="e">
        <f ca="1" t="shared" si="1108"/>
        <v>#N/A</v>
      </c>
      <c r="K6644" s="345" t="e">
        <f ca="1" t="shared" si="1109"/>
        <v>#N/A</v>
      </c>
      <c r="L6644" s="345" t="e">
        <f ca="1" t="shared" si="1110"/>
        <v>#N/A</v>
      </c>
      <c r="M6644" s="345" t="e">
        <f ca="1" t="shared" si="1111"/>
        <v>#N/A</v>
      </c>
      <c r="N6644" s="345" t="e">
        <f ca="1" t="shared" si="1112"/>
        <v>#N/A</v>
      </c>
    </row>
    <row r="6645" ht="14.25" hidden="1" spans="1:14">
      <c r="A6645" s="334">
        <f>档案!A6644</f>
        <v>0</v>
      </c>
      <c r="B6645" s="334">
        <f ca="1" t="shared" si="1103"/>
        <v>1</v>
      </c>
      <c r="D6645" s="334" t="e">
        <f ca="1" t="shared" si="1104"/>
        <v>#N/A</v>
      </c>
      <c r="E6645" s="327" t="e">
        <f ca="1" t="shared" si="1105"/>
        <v>#N/A</v>
      </c>
      <c r="F6645" s="327" t="e">
        <f ca="1">VLOOKUP(D6645,档案!A:C,3,FALSE)</f>
        <v>#N/A</v>
      </c>
      <c r="G6645" s="338" t="e">
        <f ca="1">VLOOKUP(D6645,档案!A:B,2,FALSE)</f>
        <v>#N/A</v>
      </c>
      <c r="H6645" s="328" t="e">
        <f ca="1" t="shared" si="1106"/>
        <v>#N/A</v>
      </c>
      <c r="I6645" s="344" t="e">
        <f ca="1" t="shared" si="1107"/>
        <v>#N/A</v>
      </c>
      <c r="J6645" s="344" t="e">
        <f ca="1" t="shared" si="1108"/>
        <v>#N/A</v>
      </c>
      <c r="K6645" s="345" t="e">
        <f ca="1" t="shared" si="1109"/>
        <v>#N/A</v>
      </c>
      <c r="L6645" s="345" t="e">
        <f ca="1" t="shared" si="1110"/>
        <v>#N/A</v>
      </c>
      <c r="M6645" s="345" t="e">
        <f ca="1" t="shared" si="1111"/>
        <v>#N/A</v>
      </c>
      <c r="N6645" s="345" t="e">
        <f ca="1" t="shared" si="1112"/>
        <v>#N/A</v>
      </c>
    </row>
    <row r="6646" ht="14.25" hidden="1" spans="1:14">
      <c r="A6646" s="334">
        <f>档案!A6645</f>
        <v>0</v>
      </c>
      <c r="B6646" s="334">
        <f ca="1" t="shared" si="1103"/>
        <v>1</v>
      </c>
      <c r="D6646" s="334" t="e">
        <f ca="1" t="shared" si="1104"/>
        <v>#N/A</v>
      </c>
      <c r="E6646" s="327" t="e">
        <f ca="1" t="shared" si="1105"/>
        <v>#N/A</v>
      </c>
      <c r="F6646" s="327" t="e">
        <f ca="1">VLOOKUP(D6646,档案!A:C,3,FALSE)</f>
        <v>#N/A</v>
      </c>
      <c r="G6646" s="338" t="e">
        <f ca="1">VLOOKUP(D6646,档案!A:B,2,FALSE)</f>
        <v>#N/A</v>
      </c>
      <c r="H6646" s="328" t="e">
        <f ca="1" t="shared" si="1106"/>
        <v>#N/A</v>
      </c>
      <c r="I6646" s="344" t="e">
        <f ca="1" t="shared" si="1107"/>
        <v>#N/A</v>
      </c>
      <c r="J6646" s="344" t="e">
        <f ca="1" t="shared" si="1108"/>
        <v>#N/A</v>
      </c>
      <c r="K6646" s="345" t="e">
        <f ca="1" t="shared" si="1109"/>
        <v>#N/A</v>
      </c>
      <c r="L6646" s="345" t="e">
        <f ca="1" t="shared" si="1110"/>
        <v>#N/A</v>
      </c>
      <c r="M6646" s="345" t="e">
        <f ca="1" t="shared" si="1111"/>
        <v>#N/A</v>
      </c>
      <c r="N6646" s="345" t="e">
        <f ca="1" t="shared" si="1112"/>
        <v>#N/A</v>
      </c>
    </row>
    <row r="6647" ht="14.25" hidden="1" spans="1:14">
      <c r="A6647" s="334">
        <f>档案!A6646</f>
        <v>0</v>
      </c>
      <c r="B6647" s="334">
        <f ca="1" t="shared" si="1103"/>
        <v>1</v>
      </c>
      <c r="D6647" s="334" t="e">
        <f ca="1" t="shared" si="1104"/>
        <v>#N/A</v>
      </c>
      <c r="E6647" s="327" t="e">
        <f ca="1" t="shared" si="1105"/>
        <v>#N/A</v>
      </c>
      <c r="F6647" s="327" t="e">
        <f ca="1">VLOOKUP(D6647,档案!A:C,3,FALSE)</f>
        <v>#N/A</v>
      </c>
      <c r="G6647" s="338" t="e">
        <f ca="1">VLOOKUP(D6647,档案!A:B,2,FALSE)</f>
        <v>#N/A</v>
      </c>
      <c r="H6647" s="328" t="e">
        <f ca="1" t="shared" si="1106"/>
        <v>#N/A</v>
      </c>
      <c r="I6647" s="344" t="e">
        <f ca="1" t="shared" si="1107"/>
        <v>#N/A</v>
      </c>
      <c r="J6647" s="344" t="e">
        <f ca="1" t="shared" si="1108"/>
        <v>#N/A</v>
      </c>
      <c r="K6647" s="345" t="e">
        <f ca="1" t="shared" si="1109"/>
        <v>#N/A</v>
      </c>
      <c r="L6647" s="345" t="e">
        <f ca="1" t="shared" si="1110"/>
        <v>#N/A</v>
      </c>
      <c r="M6647" s="345" t="e">
        <f ca="1" t="shared" si="1111"/>
        <v>#N/A</v>
      </c>
      <c r="N6647" s="345" t="e">
        <f ca="1" t="shared" si="1112"/>
        <v>#N/A</v>
      </c>
    </row>
    <row r="6648" ht="14.25" hidden="1" spans="1:14">
      <c r="A6648" s="334">
        <f>档案!A6647</f>
        <v>0</v>
      </c>
      <c r="B6648" s="334">
        <f ca="1" t="shared" si="1103"/>
        <v>1</v>
      </c>
      <c r="D6648" s="334" t="e">
        <f ca="1" t="shared" si="1104"/>
        <v>#N/A</v>
      </c>
      <c r="E6648" s="327" t="e">
        <f ca="1" t="shared" si="1105"/>
        <v>#N/A</v>
      </c>
      <c r="F6648" s="327" t="e">
        <f ca="1">VLOOKUP(D6648,档案!A:C,3,FALSE)</f>
        <v>#N/A</v>
      </c>
      <c r="G6648" s="338" t="e">
        <f ca="1">VLOOKUP(D6648,档案!A:B,2,FALSE)</f>
        <v>#N/A</v>
      </c>
      <c r="H6648" s="328" t="e">
        <f ca="1" t="shared" si="1106"/>
        <v>#N/A</v>
      </c>
      <c r="I6648" s="344" t="e">
        <f ca="1" t="shared" si="1107"/>
        <v>#N/A</v>
      </c>
      <c r="J6648" s="344" t="e">
        <f ca="1" t="shared" si="1108"/>
        <v>#N/A</v>
      </c>
      <c r="K6648" s="345" t="e">
        <f ca="1" t="shared" si="1109"/>
        <v>#N/A</v>
      </c>
      <c r="L6648" s="345" t="e">
        <f ca="1" t="shared" si="1110"/>
        <v>#N/A</v>
      </c>
      <c r="M6648" s="345" t="e">
        <f ca="1" t="shared" si="1111"/>
        <v>#N/A</v>
      </c>
      <c r="N6648" s="345" t="e">
        <f ca="1" t="shared" si="1112"/>
        <v>#N/A</v>
      </c>
    </row>
    <row r="6649" ht="14.25" hidden="1" spans="1:14">
      <c r="A6649" s="334">
        <f>档案!A6648</f>
        <v>0</v>
      </c>
      <c r="B6649" s="334">
        <f ca="1" t="shared" si="1103"/>
        <v>1</v>
      </c>
      <c r="D6649" s="334" t="e">
        <f ca="1" t="shared" si="1104"/>
        <v>#N/A</v>
      </c>
      <c r="E6649" s="327" t="e">
        <f ca="1" t="shared" si="1105"/>
        <v>#N/A</v>
      </c>
      <c r="F6649" s="327" t="e">
        <f ca="1">VLOOKUP(D6649,档案!A:C,3,FALSE)</f>
        <v>#N/A</v>
      </c>
      <c r="G6649" s="338" t="e">
        <f ca="1">VLOOKUP(D6649,档案!A:B,2,FALSE)</f>
        <v>#N/A</v>
      </c>
      <c r="H6649" s="328" t="e">
        <f ca="1" t="shared" si="1106"/>
        <v>#N/A</v>
      </c>
      <c r="I6649" s="344" t="e">
        <f ca="1" t="shared" si="1107"/>
        <v>#N/A</v>
      </c>
      <c r="J6649" s="344" t="e">
        <f ca="1" t="shared" si="1108"/>
        <v>#N/A</v>
      </c>
      <c r="K6649" s="345" t="e">
        <f ca="1" t="shared" si="1109"/>
        <v>#N/A</v>
      </c>
      <c r="L6649" s="345" t="e">
        <f ca="1" t="shared" si="1110"/>
        <v>#N/A</v>
      </c>
      <c r="M6649" s="345" t="e">
        <f ca="1" t="shared" si="1111"/>
        <v>#N/A</v>
      </c>
      <c r="N6649" s="345" t="e">
        <f ca="1" t="shared" si="1112"/>
        <v>#N/A</v>
      </c>
    </row>
    <row r="6650" ht="14.25" hidden="1" spans="1:14">
      <c r="A6650" s="334">
        <f>档案!A6649</f>
        <v>0</v>
      </c>
      <c r="B6650" s="334">
        <f ca="1" t="shared" ref="B6650:B6713" si="1113">COUNTA(INDIRECT("'"&amp;A6650&amp;"'!a:a"))</f>
        <v>1</v>
      </c>
      <c r="D6650" s="334" t="e">
        <f ca="1" t="shared" ref="D6650:D6713" si="1114">IF(E6649&gt;=VLOOKUP(D6649,A:B,2,FALSE),D6649+1,D6649)</f>
        <v>#N/A</v>
      </c>
      <c r="E6650" s="327" t="e">
        <f ca="1" t="shared" ref="E6650:E6713" si="1115">IF(E6649&gt;=VLOOKUP(D6649,A:B,2,FALSE),3,E6649+1)</f>
        <v>#N/A</v>
      </c>
      <c r="F6650" s="327" t="e">
        <f ca="1">VLOOKUP(D6650,档案!A:C,3,FALSE)</f>
        <v>#N/A</v>
      </c>
      <c r="G6650" s="338" t="e">
        <f ca="1">VLOOKUP(D6650,档案!A:B,2,FALSE)</f>
        <v>#N/A</v>
      </c>
      <c r="H6650" s="328" t="e">
        <f ca="1" t="shared" ref="H6650:H6713" si="1116">INDEX(INDIRECT("'"&amp;$D6650&amp;"'!A:g"),$E6650,COLUMN()-7)</f>
        <v>#N/A</v>
      </c>
      <c r="I6650" s="344" t="e">
        <f ca="1" t="shared" ref="I6650:I6713" si="1117">INDEX(INDIRECT("'"&amp;$D6650&amp;"'!A:g"),$E6650,COLUMN()-7)</f>
        <v>#N/A</v>
      </c>
      <c r="J6650" s="344" t="e">
        <f ca="1" t="shared" ref="J6650:J6713" si="1118">INDEX(INDIRECT("'"&amp;$D6650&amp;"'!A:g"),$E6650,COLUMN()-7)</f>
        <v>#N/A</v>
      </c>
      <c r="K6650" s="345" t="e">
        <f ca="1" t="shared" ref="K6650:K6713" si="1119">INDEX(INDIRECT("'"&amp;$D6650&amp;"'!A:g"),$E6650,COLUMN()-7)</f>
        <v>#N/A</v>
      </c>
      <c r="L6650" s="345" t="e">
        <f ca="1" t="shared" ref="L6650:L6713" si="1120">INDEX(INDIRECT("'"&amp;$D6650&amp;"'!A:g"),$E6650,COLUMN()-7)</f>
        <v>#N/A</v>
      </c>
      <c r="M6650" s="345" t="e">
        <f ca="1" t="shared" ref="M6650:M6713" si="1121">INDEX(INDIRECT("'"&amp;$D6650&amp;"'!A:g"),$E6650,COLUMN()-7)</f>
        <v>#N/A</v>
      </c>
      <c r="N6650" s="345" t="e">
        <f ca="1" t="shared" ref="N6650:N6713" si="1122">INDEX(INDIRECT("'"&amp;$D6650&amp;"'!A:g"),$E6650,COLUMN()-7)</f>
        <v>#N/A</v>
      </c>
    </row>
    <row r="6651" ht="14.25" hidden="1" spans="1:14">
      <c r="A6651" s="334">
        <f>档案!A6650</f>
        <v>0</v>
      </c>
      <c r="B6651" s="334">
        <f ca="1" t="shared" si="1113"/>
        <v>1</v>
      </c>
      <c r="D6651" s="334" t="e">
        <f ca="1" t="shared" si="1114"/>
        <v>#N/A</v>
      </c>
      <c r="E6651" s="327" t="e">
        <f ca="1" t="shared" si="1115"/>
        <v>#N/A</v>
      </c>
      <c r="F6651" s="327" t="e">
        <f ca="1">VLOOKUP(D6651,档案!A:C,3,FALSE)</f>
        <v>#N/A</v>
      </c>
      <c r="G6651" s="338" t="e">
        <f ca="1">VLOOKUP(D6651,档案!A:B,2,FALSE)</f>
        <v>#N/A</v>
      </c>
      <c r="H6651" s="328" t="e">
        <f ca="1" t="shared" si="1116"/>
        <v>#N/A</v>
      </c>
      <c r="I6651" s="344" t="e">
        <f ca="1" t="shared" si="1117"/>
        <v>#N/A</v>
      </c>
      <c r="J6651" s="344" t="e">
        <f ca="1" t="shared" si="1118"/>
        <v>#N/A</v>
      </c>
      <c r="K6651" s="345" t="e">
        <f ca="1" t="shared" si="1119"/>
        <v>#N/A</v>
      </c>
      <c r="L6651" s="345" t="e">
        <f ca="1" t="shared" si="1120"/>
        <v>#N/A</v>
      </c>
      <c r="M6651" s="345" t="e">
        <f ca="1" t="shared" si="1121"/>
        <v>#N/A</v>
      </c>
      <c r="N6651" s="345" t="e">
        <f ca="1" t="shared" si="1122"/>
        <v>#N/A</v>
      </c>
    </row>
    <row r="6652" ht="14.25" hidden="1" spans="1:14">
      <c r="A6652" s="334">
        <f>档案!A6651</f>
        <v>0</v>
      </c>
      <c r="B6652" s="334">
        <f ca="1" t="shared" si="1113"/>
        <v>1</v>
      </c>
      <c r="D6652" s="334" t="e">
        <f ca="1" t="shared" si="1114"/>
        <v>#N/A</v>
      </c>
      <c r="E6652" s="327" t="e">
        <f ca="1" t="shared" si="1115"/>
        <v>#N/A</v>
      </c>
      <c r="F6652" s="327" t="e">
        <f ca="1">VLOOKUP(D6652,档案!A:C,3,FALSE)</f>
        <v>#N/A</v>
      </c>
      <c r="G6652" s="338" t="e">
        <f ca="1">VLOOKUP(D6652,档案!A:B,2,FALSE)</f>
        <v>#N/A</v>
      </c>
      <c r="H6652" s="328" t="e">
        <f ca="1" t="shared" si="1116"/>
        <v>#N/A</v>
      </c>
      <c r="I6652" s="344" t="e">
        <f ca="1" t="shared" si="1117"/>
        <v>#N/A</v>
      </c>
      <c r="J6652" s="344" t="e">
        <f ca="1" t="shared" si="1118"/>
        <v>#N/A</v>
      </c>
      <c r="K6652" s="345" t="e">
        <f ca="1" t="shared" si="1119"/>
        <v>#N/A</v>
      </c>
      <c r="L6652" s="345" t="e">
        <f ca="1" t="shared" si="1120"/>
        <v>#N/A</v>
      </c>
      <c r="M6652" s="345" t="e">
        <f ca="1" t="shared" si="1121"/>
        <v>#N/A</v>
      </c>
      <c r="N6652" s="345" t="e">
        <f ca="1" t="shared" si="1122"/>
        <v>#N/A</v>
      </c>
    </row>
    <row r="6653" ht="14.25" hidden="1" spans="1:14">
      <c r="A6653" s="334">
        <f>档案!A6652</f>
        <v>0</v>
      </c>
      <c r="B6653" s="334">
        <f ca="1" t="shared" si="1113"/>
        <v>1</v>
      </c>
      <c r="D6653" s="334" t="e">
        <f ca="1" t="shared" si="1114"/>
        <v>#N/A</v>
      </c>
      <c r="E6653" s="327" t="e">
        <f ca="1" t="shared" si="1115"/>
        <v>#N/A</v>
      </c>
      <c r="F6653" s="327" t="e">
        <f ca="1">VLOOKUP(D6653,档案!A:C,3,FALSE)</f>
        <v>#N/A</v>
      </c>
      <c r="G6653" s="338" t="e">
        <f ca="1">VLOOKUP(D6653,档案!A:B,2,FALSE)</f>
        <v>#N/A</v>
      </c>
      <c r="H6653" s="328" t="e">
        <f ca="1" t="shared" si="1116"/>
        <v>#N/A</v>
      </c>
      <c r="I6653" s="344" t="e">
        <f ca="1" t="shared" si="1117"/>
        <v>#N/A</v>
      </c>
      <c r="J6653" s="344" t="e">
        <f ca="1" t="shared" si="1118"/>
        <v>#N/A</v>
      </c>
      <c r="K6653" s="345" t="e">
        <f ca="1" t="shared" si="1119"/>
        <v>#N/A</v>
      </c>
      <c r="L6653" s="345" t="e">
        <f ca="1" t="shared" si="1120"/>
        <v>#N/A</v>
      </c>
      <c r="M6653" s="345" t="e">
        <f ca="1" t="shared" si="1121"/>
        <v>#N/A</v>
      </c>
      <c r="N6653" s="345" t="e">
        <f ca="1" t="shared" si="1122"/>
        <v>#N/A</v>
      </c>
    </row>
    <row r="6654" ht="14.25" hidden="1" spans="1:14">
      <c r="A6654" s="334">
        <f>档案!A6653</f>
        <v>0</v>
      </c>
      <c r="B6654" s="334">
        <f ca="1" t="shared" si="1113"/>
        <v>1</v>
      </c>
      <c r="D6654" s="334" t="e">
        <f ca="1" t="shared" si="1114"/>
        <v>#N/A</v>
      </c>
      <c r="E6654" s="327" t="e">
        <f ca="1" t="shared" si="1115"/>
        <v>#N/A</v>
      </c>
      <c r="F6654" s="327" t="e">
        <f ca="1">VLOOKUP(D6654,档案!A:C,3,FALSE)</f>
        <v>#N/A</v>
      </c>
      <c r="G6654" s="338" t="e">
        <f ca="1">VLOOKUP(D6654,档案!A:B,2,FALSE)</f>
        <v>#N/A</v>
      </c>
      <c r="H6654" s="328" t="e">
        <f ca="1" t="shared" si="1116"/>
        <v>#N/A</v>
      </c>
      <c r="I6654" s="344" t="e">
        <f ca="1" t="shared" si="1117"/>
        <v>#N/A</v>
      </c>
      <c r="J6654" s="344" t="e">
        <f ca="1" t="shared" si="1118"/>
        <v>#N/A</v>
      </c>
      <c r="K6654" s="345" t="e">
        <f ca="1" t="shared" si="1119"/>
        <v>#N/A</v>
      </c>
      <c r="L6654" s="345" t="e">
        <f ca="1" t="shared" si="1120"/>
        <v>#N/A</v>
      </c>
      <c r="M6654" s="345" t="e">
        <f ca="1" t="shared" si="1121"/>
        <v>#N/A</v>
      </c>
      <c r="N6654" s="345" t="e">
        <f ca="1" t="shared" si="1122"/>
        <v>#N/A</v>
      </c>
    </row>
    <row r="6655" ht="14.25" hidden="1" spans="1:14">
      <c r="A6655" s="334">
        <f>档案!A6654</f>
        <v>0</v>
      </c>
      <c r="B6655" s="334">
        <f ca="1" t="shared" si="1113"/>
        <v>1</v>
      </c>
      <c r="D6655" s="334" t="e">
        <f ca="1" t="shared" si="1114"/>
        <v>#N/A</v>
      </c>
      <c r="E6655" s="327" t="e">
        <f ca="1" t="shared" si="1115"/>
        <v>#N/A</v>
      </c>
      <c r="F6655" s="327" t="e">
        <f ca="1">VLOOKUP(D6655,档案!A:C,3,FALSE)</f>
        <v>#N/A</v>
      </c>
      <c r="G6655" s="338" t="e">
        <f ca="1">VLOOKUP(D6655,档案!A:B,2,FALSE)</f>
        <v>#N/A</v>
      </c>
      <c r="H6655" s="328" t="e">
        <f ca="1" t="shared" si="1116"/>
        <v>#N/A</v>
      </c>
      <c r="I6655" s="344" t="e">
        <f ca="1" t="shared" si="1117"/>
        <v>#N/A</v>
      </c>
      <c r="J6655" s="344" t="e">
        <f ca="1" t="shared" si="1118"/>
        <v>#N/A</v>
      </c>
      <c r="K6655" s="345" t="e">
        <f ca="1" t="shared" si="1119"/>
        <v>#N/A</v>
      </c>
      <c r="L6655" s="345" t="e">
        <f ca="1" t="shared" si="1120"/>
        <v>#N/A</v>
      </c>
      <c r="M6655" s="345" t="e">
        <f ca="1" t="shared" si="1121"/>
        <v>#N/A</v>
      </c>
      <c r="N6655" s="345" t="e">
        <f ca="1" t="shared" si="1122"/>
        <v>#N/A</v>
      </c>
    </row>
    <row r="6656" ht="14.25" hidden="1" spans="1:14">
      <c r="A6656" s="334">
        <f>档案!A6655</f>
        <v>0</v>
      </c>
      <c r="B6656" s="334">
        <f ca="1" t="shared" si="1113"/>
        <v>1</v>
      </c>
      <c r="D6656" s="334" t="e">
        <f ca="1" t="shared" si="1114"/>
        <v>#N/A</v>
      </c>
      <c r="E6656" s="327" t="e">
        <f ca="1" t="shared" si="1115"/>
        <v>#N/A</v>
      </c>
      <c r="F6656" s="327" t="e">
        <f ca="1">VLOOKUP(D6656,档案!A:C,3,FALSE)</f>
        <v>#N/A</v>
      </c>
      <c r="G6656" s="338" t="e">
        <f ca="1">VLOOKUP(D6656,档案!A:B,2,FALSE)</f>
        <v>#N/A</v>
      </c>
      <c r="H6656" s="328" t="e">
        <f ca="1" t="shared" si="1116"/>
        <v>#N/A</v>
      </c>
      <c r="I6656" s="344" t="e">
        <f ca="1" t="shared" si="1117"/>
        <v>#N/A</v>
      </c>
      <c r="J6656" s="344" t="e">
        <f ca="1" t="shared" si="1118"/>
        <v>#N/A</v>
      </c>
      <c r="K6656" s="345" t="e">
        <f ca="1" t="shared" si="1119"/>
        <v>#N/A</v>
      </c>
      <c r="L6656" s="345" t="e">
        <f ca="1" t="shared" si="1120"/>
        <v>#N/A</v>
      </c>
      <c r="M6656" s="345" t="e">
        <f ca="1" t="shared" si="1121"/>
        <v>#N/A</v>
      </c>
      <c r="N6656" s="345" t="e">
        <f ca="1" t="shared" si="1122"/>
        <v>#N/A</v>
      </c>
    </row>
    <row r="6657" ht="14.25" hidden="1" spans="1:14">
      <c r="A6657" s="334">
        <f>档案!A6656</f>
        <v>0</v>
      </c>
      <c r="B6657" s="334">
        <f ca="1" t="shared" si="1113"/>
        <v>1</v>
      </c>
      <c r="D6657" s="334" t="e">
        <f ca="1" t="shared" si="1114"/>
        <v>#N/A</v>
      </c>
      <c r="E6657" s="327" t="e">
        <f ca="1" t="shared" si="1115"/>
        <v>#N/A</v>
      </c>
      <c r="F6657" s="327" t="e">
        <f ca="1">VLOOKUP(D6657,档案!A:C,3,FALSE)</f>
        <v>#N/A</v>
      </c>
      <c r="G6657" s="338" t="e">
        <f ca="1">VLOOKUP(D6657,档案!A:B,2,FALSE)</f>
        <v>#N/A</v>
      </c>
      <c r="H6657" s="328" t="e">
        <f ca="1" t="shared" si="1116"/>
        <v>#N/A</v>
      </c>
      <c r="I6657" s="344" t="e">
        <f ca="1" t="shared" si="1117"/>
        <v>#N/A</v>
      </c>
      <c r="J6657" s="344" t="e">
        <f ca="1" t="shared" si="1118"/>
        <v>#N/A</v>
      </c>
      <c r="K6657" s="345" t="e">
        <f ca="1" t="shared" si="1119"/>
        <v>#N/A</v>
      </c>
      <c r="L6657" s="345" t="e">
        <f ca="1" t="shared" si="1120"/>
        <v>#N/A</v>
      </c>
      <c r="M6657" s="345" t="e">
        <f ca="1" t="shared" si="1121"/>
        <v>#N/A</v>
      </c>
      <c r="N6657" s="345" t="e">
        <f ca="1" t="shared" si="1122"/>
        <v>#N/A</v>
      </c>
    </row>
    <row r="6658" ht="14.25" hidden="1" spans="1:14">
      <c r="A6658" s="334">
        <f>档案!A6657</f>
        <v>0</v>
      </c>
      <c r="B6658" s="334">
        <f ca="1" t="shared" si="1113"/>
        <v>1</v>
      </c>
      <c r="D6658" s="334" t="e">
        <f ca="1" t="shared" si="1114"/>
        <v>#N/A</v>
      </c>
      <c r="E6658" s="327" t="e">
        <f ca="1" t="shared" si="1115"/>
        <v>#N/A</v>
      </c>
      <c r="F6658" s="327" t="e">
        <f ca="1">VLOOKUP(D6658,档案!A:C,3,FALSE)</f>
        <v>#N/A</v>
      </c>
      <c r="G6658" s="338" t="e">
        <f ca="1">VLOOKUP(D6658,档案!A:B,2,FALSE)</f>
        <v>#N/A</v>
      </c>
      <c r="H6658" s="328" t="e">
        <f ca="1" t="shared" si="1116"/>
        <v>#N/A</v>
      </c>
      <c r="I6658" s="344" t="e">
        <f ca="1" t="shared" si="1117"/>
        <v>#N/A</v>
      </c>
      <c r="J6658" s="344" t="e">
        <f ca="1" t="shared" si="1118"/>
        <v>#N/A</v>
      </c>
      <c r="K6658" s="345" t="e">
        <f ca="1" t="shared" si="1119"/>
        <v>#N/A</v>
      </c>
      <c r="L6658" s="345" t="e">
        <f ca="1" t="shared" si="1120"/>
        <v>#N/A</v>
      </c>
      <c r="M6658" s="345" t="e">
        <f ca="1" t="shared" si="1121"/>
        <v>#N/A</v>
      </c>
      <c r="N6658" s="345" t="e">
        <f ca="1" t="shared" si="1122"/>
        <v>#N/A</v>
      </c>
    </row>
    <row r="6659" ht="14.25" hidden="1" spans="1:14">
      <c r="A6659" s="334">
        <f>档案!A6658</f>
        <v>0</v>
      </c>
      <c r="B6659" s="334">
        <f ca="1" t="shared" si="1113"/>
        <v>1</v>
      </c>
      <c r="D6659" s="334" t="e">
        <f ca="1" t="shared" si="1114"/>
        <v>#N/A</v>
      </c>
      <c r="E6659" s="327" t="e">
        <f ca="1" t="shared" si="1115"/>
        <v>#N/A</v>
      </c>
      <c r="F6659" s="327" t="e">
        <f ca="1">VLOOKUP(D6659,档案!A:C,3,FALSE)</f>
        <v>#N/A</v>
      </c>
      <c r="G6659" s="338" t="e">
        <f ca="1">VLOOKUP(D6659,档案!A:B,2,FALSE)</f>
        <v>#N/A</v>
      </c>
      <c r="H6659" s="328" t="e">
        <f ca="1" t="shared" si="1116"/>
        <v>#N/A</v>
      </c>
      <c r="I6659" s="344" t="e">
        <f ca="1" t="shared" si="1117"/>
        <v>#N/A</v>
      </c>
      <c r="J6659" s="344" t="e">
        <f ca="1" t="shared" si="1118"/>
        <v>#N/A</v>
      </c>
      <c r="K6659" s="345" t="e">
        <f ca="1" t="shared" si="1119"/>
        <v>#N/A</v>
      </c>
      <c r="L6659" s="345" t="e">
        <f ca="1" t="shared" si="1120"/>
        <v>#N/A</v>
      </c>
      <c r="M6659" s="345" t="e">
        <f ca="1" t="shared" si="1121"/>
        <v>#N/A</v>
      </c>
      <c r="N6659" s="345" t="e">
        <f ca="1" t="shared" si="1122"/>
        <v>#N/A</v>
      </c>
    </row>
    <row r="6660" ht="14.25" hidden="1" spans="1:14">
      <c r="A6660" s="334">
        <f>档案!A6659</f>
        <v>0</v>
      </c>
      <c r="B6660" s="334">
        <f ca="1" t="shared" si="1113"/>
        <v>1</v>
      </c>
      <c r="D6660" s="334" t="e">
        <f ca="1" t="shared" si="1114"/>
        <v>#N/A</v>
      </c>
      <c r="E6660" s="327" t="e">
        <f ca="1" t="shared" si="1115"/>
        <v>#N/A</v>
      </c>
      <c r="F6660" s="327" t="e">
        <f ca="1">VLOOKUP(D6660,档案!A:C,3,FALSE)</f>
        <v>#N/A</v>
      </c>
      <c r="G6660" s="338" t="e">
        <f ca="1">VLOOKUP(D6660,档案!A:B,2,FALSE)</f>
        <v>#N/A</v>
      </c>
      <c r="H6660" s="328" t="e">
        <f ca="1" t="shared" si="1116"/>
        <v>#N/A</v>
      </c>
      <c r="I6660" s="344" t="e">
        <f ca="1" t="shared" si="1117"/>
        <v>#N/A</v>
      </c>
      <c r="J6660" s="344" t="e">
        <f ca="1" t="shared" si="1118"/>
        <v>#N/A</v>
      </c>
      <c r="K6660" s="345" t="e">
        <f ca="1" t="shared" si="1119"/>
        <v>#N/A</v>
      </c>
      <c r="L6660" s="345" t="e">
        <f ca="1" t="shared" si="1120"/>
        <v>#N/A</v>
      </c>
      <c r="M6660" s="345" t="e">
        <f ca="1" t="shared" si="1121"/>
        <v>#N/A</v>
      </c>
      <c r="N6660" s="345" t="e">
        <f ca="1" t="shared" si="1122"/>
        <v>#N/A</v>
      </c>
    </row>
    <row r="6661" ht="14.25" hidden="1" spans="1:14">
      <c r="A6661" s="334">
        <f>档案!A6660</f>
        <v>0</v>
      </c>
      <c r="B6661" s="334">
        <f ca="1" t="shared" si="1113"/>
        <v>1</v>
      </c>
      <c r="D6661" s="334" t="e">
        <f ca="1" t="shared" si="1114"/>
        <v>#N/A</v>
      </c>
      <c r="E6661" s="327" t="e">
        <f ca="1" t="shared" si="1115"/>
        <v>#N/A</v>
      </c>
      <c r="F6661" s="327" t="e">
        <f ca="1">VLOOKUP(D6661,档案!A:C,3,FALSE)</f>
        <v>#N/A</v>
      </c>
      <c r="G6661" s="338" t="e">
        <f ca="1">VLOOKUP(D6661,档案!A:B,2,FALSE)</f>
        <v>#N/A</v>
      </c>
      <c r="H6661" s="328" t="e">
        <f ca="1" t="shared" si="1116"/>
        <v>#N/A</v>
      </c>
      <c r="I6661" s="344" t="e">
        <f ca="1" t="shared" si="1117"/>
        <v>#N/A</v>
      </c>
      <c r="J6661" s="344" t="e">
        <f ca="1" t="shared" si="1118"/>
        <v>#N/A</v>
      </c>
      <c r="K6661" s="345" t="e">
        <f ca="1" t="shared" si="1119"/>
        <v>#N/A</v>
      </c>
      <c r="L6661" s="345" t="e">
        <f ca="1" t="shared" si="1120"/>
        <v>#N/A</v>
      </c>
      <c r="M6661" s="345" t="e">
        <f ca="1" t="shared" si="1121"/>
        <v>#N/A</v>
      </c>
      <c r="N6661" s="345" t="e">
        <f ca="1" t="shared" si="1122"/>
        <v>#N/A</v>
      </c>
    </row>
    <row r="6662" ht="14.25" hidden="1" spans="1:14">
      <c r="A6662" s="334">
        <f>档案!A6661</f>
        <v>0</v>
      </c>
      <c r="B6662" s="334">
        <f ca="1" t="shared" si="1113"/>
        <v>1</v>
      </c>
      <c r="D6662" s="334" t="e">
        <f ca="1" t="shared" si="1114"/>
        <v>#N/A</v>
      </c>
      <c r="E6662" s="327" t="e">
        <f ca="1" t="shared" si="1115"/>
        <v>#N/A</v>
      </c>
      <c r="F6662" s="327" t="e">
        <f ca="1">VLOOKUP(D6662,档案!A:C,3,FALSE)</f>
        <v>#N/A</v>
      </c>
      <c r="G6662" s="338" t="e">
        <f ca="1">VLOOKUP(D6662,档案!A:B,2,FALSE)</f>
        <v>#N/A</v>
      </c>
      <c r="H6662" s="328" t="e">
        <f ca="1" t="shared" si="1116"/>
        <v>#N/A</v>
      </c>
      <c r="I6662" s="344" t="e">
        <f ca="1" t="shared" si="1117"/>
        <v>#N/A</v>
      </c>
      <c r="J6662" s="344" t="e">
        <f ca="1" t="shared" si="1118"/>
        <v>#N/A</v>
      </c>
      <c r="K6662" s="345" t="e">
        <f ca="1" t="shared" si="1119"/>
        <v>#N/A</v>
      </c>
      <c r="L6662" s="345" t="e">
        <f ca="1" t="shared" si="1120"/>
        <v>#N/A</v>
      </c>
      <c r="M6662" s="345" t="e">
        <f ca="1" t="shared" si="1121"/>
        <v>#N/A</v>
      </c>
      <c r="N6662" s="345" t="e">
        <f ca="1" t="shared" si="1122"/>
        <v>#N/A</v>
      </c>
    </row>
    <row r="6663" ht="14.25" hidden="1" spans="1:14">
      <c r="A6663" s="334">
        <f>档案!A6662</f>
        <v>0</v>
      </c>
      <c r="B6663" s="334">
        <f ca="1" t="shared" si="1113"/>
        <v>1</v>
      </c>
      <c r="D6663" s="334" t="e">
        <f ca="1" t="shared" si="1114"/>
        <v>#N/A</v>
      </c>
      <c r="E6663" s="327" t="e">
        <f ca="1" t="shared" si="1115"/>
        <v>#N/A</v>
      </c>
      <c r="F6663" s="327" t="e">
        <f ca="1">VLOOKUP(D6663,档案!A:C,3,FALSE)</f>
        <v>#N/A</v>
      </c>
      <c r="G6663" s="338" t="e">
        <f ca="1">VLOOKUP(D6663,档案!A:B,2,FALSE)</f>
        <v>#N/A</v>
      </c>
      <c r="H6663" s="328" t="e">
        <f ca="1" t="shared" si="1116"/>
        <v>#N/A</v>
      </c>
      <c r="I6663" s="344" t="e">
        <f ca="1" t="shared" si="1117"/>
        <v>#N/A</v>
      </c>
      <c r="J6663" s="344" t="e">
        <f ca="1" t="shared" si="1118"/>
        <v>#N/A</v>
      </c>
      <c r="K6663" s="345" t="e">
        <f ca="1" t="shared" si="1119"/>
        <v>#N/A</v>
      </c>
      <c r="L6663" s="345" t="e">
        <f ca="1" t="shared" si="1120"/>
        <v>#N/A</v>
      </c>
      <c r="M6663" s="345" t="e">
        <f ca="1" t="shared" si="1121"/>
        <v>#N/A</v>
      </c>
      <c r="N6663" s="345" t="e">
        <f ca="1" t="shared" si="1122"/>
        <v>#N/A</v>
      </c>
    </row>
    <row r="6664" ht="14.25" hidden="1" spans="1:14">
      <c r="A6664" s="334">
        <f>档案!A6663</f>
        <v>0</v>
      </c>
      <c r="B6664" s="334">
        <f ca="1" t="shared" si="1113"/>
        <v>1</v>
      </c>
      <c r="D6664" s="334" t="e">
        <f ca="1" t="shared" si="1114"/>
        <v>#N/A</v>
      </c>
      <c r="E6664" s="327" t="e">
        <f ca="1" t="shared" si="1115"/>
        <v>#N/A</v>
      </c>
      <c r="F6664" s="327" t="e">
        <f ca="1">VLOOKUP(D6664,档案!A:C,3,FALSE)</f>
        <v>#N/A</v>
      </c>
      <c r="G6664" s="338" t="e">
        <f ca="1">VLOOKUP(D6664,档案!A:B,2,FALSE)</f>
        <v>#N/A</v>
      </c>
      <c r="H6664" s="328" t="e">
        <f ca="1" t="shared" si="1116"/>
        <v>#N/A</v>
      </c>
      <c r="I6664" s="344" t="e">
        <f ca="1" t="shared" si="1117"/>
        <v>#N/A</v>
      </c>
      <c r="J6664" s="344" t="e">
        <f ca="1" t="shared" si="1118"/>
        <v>#N/A</v>
      </c>
      <c r="K6664" s="345" t="e">
        <f ca="1" t="shared" si="1119"/>
        <v>#N/A</v>
      </c>
      <c r="L6664" s="345" t="e">
        <f ca="1" t="shared" si="1120"/>
        <v>#N/A</v>
      </c>
      <c r="M6664" s="345" t="e">
        <f ca="1" t="shared" si="1121"/>
        <v>#N/A</v>
      </c>
      <c r="N6664" s="345" t="e">
        <f ca="1" t="shared" si="1122"/>
        <v>#N/A</v>
      </c>
    </row>
    <row r="6665" ht="14.25" hidden="1" spans="1:14">
      <c r="A6665" s="334">
        <f>档案!A6664</f>
        <v>0</v>
      </c>
      <c r="B6665" s="334">
        <f ca="1" t="shared" si="1113"/>
        <v>1</v>
      </c>
      <c r="D6665" s="334" t="e">
        <f ca="1" t="shared" si="1114"/>
        <v>#N/A</v>
      </c>
      <c r="E6665" s="327" t="e">
        <f ca="1" t="shared" si="1115"/>
        <v>#N/A</v>
      </c>
      <c r="F6665" s="327" t="e">
        <f ca="1">VLOOKUP(D6665,档案!A:C,3,FALSE)</f>
        <v>#N/A</v>
      </c>
      <c r="G6665" s="338" t="e">
        <f ca="1">VLOOKUP(D6665,档案!A:B,2,FALSE)</f>
        <v>#N/A</v>
      </c>
      <c r="H6665" s="328" t="e">
        <f ca="1" t="shared" si="1116"/>
        <v>#N/A</v>
      </c>
      <c r="I6665" s="344" t="e">
        <f ca="1" t="shared" si="1117"/>
        <v>#N/A</v>
      </c>
      <c r="J6665" s="344" t="e">
        <f ca="1" t="shared" si="1118"/>
        <v>#N/A</v>
      </c>
      <c r="K6665" s="345" t="e">
        <f ca="1" t="shared" si="1119"/>
        <v>#N/A</v>
      </c>
      <c r="L6665" s="345" t="e">
        <f ca="1" t="shared" si="1120"/>
        <v>#N/A</v>
      </c>
      <c r="M6665" s="345" t="e">
        <f ca="1" t="shared" si="1121"/>
        <v>#N/A</v>
      </c>
      <c r="N6665" s="345" t="e">
        <f ca="1" t="shared" si="1122"/>
        <v>#N/A</v>
      </c>
    </row>
    <row r="6666" ht="14.25" hidden="1" spans="1:14">
      <c r="A6666" s="334">
        <f>档案!A6665</f>
        <v>0</v>
      </c>
      <c r="B6666" s="334">
        <f ca="1" t="shared" si="1113"/>
        <v>1</v>
      </c>
      <c r="D6666" s="334" t="e">
        <f ca="1" t="shared" si="1114"/>
        <v>#N/A</v>
      </c>
      <c r="E6666" s="327" t="e">
        <f ca="1" t="shared" si="1115"/>
        <v>#N/A</v>
      </c>
      <c r="F6666" s="327" t="e">
        <f ca="1">VLOOKUP(D6666,档案!A:C,3,FALSE)</f>
        <v>#N/A</v>
      </c>
      <c r="G6666" s="338" t="e">
        <f ca="1">VLOOKUP(D6666,档案!A:B,2,FALSE)</f>
        <v>#N/A</v>
      </c>
      <c r="H6666" s="328" t="e">
        <f ca="1" t="shared" si="1116"/>
        <v>#N/A</v>
      </c>
      <c r="I6666" s="344" t="e">
        <f ca="1" t="shared" si="1117"/>
        <v>#N/A</v>
      </c>
      <c r="J6666" s="344" t="e">
        <f ca="1" t="shared" si="1118"/>
        <v>#N/A</v>
      </c>
      <c r="K6666" s="345" t="e">
        <f ca="1" t="shared" si="1119"/>
        <v>#N/A</v>
      </c>
      <c r="L6666" s="345" t="e">
        <f ca="1" t="shared" si="1120"/>
        <v>#N/A</v>
      </c>
      <c r="M6666" s="345" t="e">
        <f ca="1" t="shared" si="1121"/>
        <v>#N/A</v>
      </c>
      <c r="N6666" s="345" t="e">
        <f ca="1" t="shared" si="1122"/>
        <v>#N/A</v>
      </c>
    </row>
    <row r="6667" ht="14.25" hidden="1" spans="1:14">
      <c r="A6667" s="334">
        <f>档案!A6666</f>
        <v>0</v>
      </c>
      <c r="B6667" s="334">
        <f ca="1" t="shared" si="1113"/>
        <v>1</v>
      </c>
      <c r="D6667" s="334" t="e">
        <f ca="1" t="shared" si="1114"/>
        <v>#N/A</v>
      </c>
      <c r="E6667" s="327" t="e">
        <f ca="1" t="shared" si="1115"/>
        <v>#N/A</v>
      </c>
      <c r="F6667" s="327" t="e">
        <f ca="1">VLOOKUP(D6667,档案!A:C,3,FALSE)</f>
        <v>#N/A</v>
      </c>
      <c r="G6667" s="338" t="e">
        <f ca="1">VLOOKUP(D6667,档案!A:B,2,FALSE)</f>
        <v>#N/A</v>
      </c>
      <c r="H6667" s="328" t="e">
        <f ca="1" t="shared" si="1116"/>
        <v>#N/A</v>
      </c>
      <c r="I6667" s="344" t="e">
        <f ca="1" t="shared" si="1117"/>
        <v>#N/A</v>
      </c>
      <c r="J6667" s="344" t="e">
        <f ca="1" t="shared" si="1118"/>
        <v>#N/A</v>
      </c>
      <c r="K6667" s="345" t="e">
        <f ca="1" t="shared" si="1119"/>
        <v>#N/A</v>
      </c>
      <c r="L6667" s="345" t="e">
        <f ca="1" t="shared" si="1120"/>
        <v>#N/A</v>
      </c>
      <c r="M6667" s="345" t="e">
        <f ca="1" t="shared" si="1121"/>
        <v>#N/A</v>
      </c>
      <c r="N6667" s="345" t="e">
        <f ca="1" t="shared" si="1122"/>
        <v>#N/A</v>
      </c>
    </row>
    <row r="6668" ht="14.25" hidden="1" spans="1:14">
      <c r="A6668" s="334">
        <f>档案!A6667</f>
        <v>0</v>
      </c>
      <c r="B6668" s="334">
        <f ca="1" t="shared" si="1113"/>
        <v>1</v>
      </c>
      <c r="D6668" s="334" t="e">
        <f ca="1" t="shared" si="1114"/>
        <v>#N/A</v>
      </c>
      <c r="E6668" s="327" t="e">
        <f ca="1" t="shared" si="1115"/>
        <v>#N/A</v>
      </c>
      <c r="F6668" s="327" t="e">
        <f ca="1">VLOOKUP(D6668,档案!A:C,3,FALSE)</f>
        <v>#N/A</v>
      </c>
      <c r="G6668" s="338" t="e">
        <f ca="1">VLOOKUP(D6668,档案!A:B,2,FALSE)</f>
        <v>#N/A</v>
      </c>
      <c r="H6668" s="328" t="e">
        <f ca="1" t="shared" si="1116"/>
        <v>#N/A</v>
      </c>
      <c r="I6668" s="344" t="e">
        <f ca="1" t="shared" si="1117"/>
        <v>#N/A</v>
      </c>
      <c r="J6668" s="344" t="e">
        <f ca="1" t="shared" si="1118"/>
        <v>#N/A</v>
      </c>
      <c r="K6668" s="345" t="e">
        <f ca="1" t="shared" si="1119"/>
        <v>#N/A</v>
      </c>
      <c r="L6668" s="345" t="e">
        <f ca="1" t="shared" si="1120"/>
        <v>#N/A</v>
      </c>
      <c r="M6668" s="345" t="e">
        <f ca="1" t="shared" si="1121"/>
        <v>#N/A</v>
      </c>
      <c r="N6668" s="345" t="e">
        <f ca="1" t="shared" si="1122"/>
        <v>#N/A</v>
      </c>
    </row>
    <row r="6669" ht="14.25" hidden="1" spans="1:14">
      <c r="A6669" s="334">
        <f>档案!A6668</f>
        <v>0</v>
      </c>
      <c r="B6669" s="334">
        <f ca="1" t="shared" si="1113"/>
        <v>1</v>
      </c>
      <c r="D6669" s="334" t="e">
        <f ca="1" t="shared" si="1114"/>
        <v>#N/A</v>
      </c>
      <c r="E6669" s="327" t="e">
        <f ca="1" t="shared" si="1115"/>
        <v>#N/A</v>
      </c>
      <c r="F6669" s="327" t="e">
        <f ca="1">VLOOKUP(D6669,档案!A:C,3,FALSE)</f>
        <v>#N/A</v>
      </c>
      <c r="G6669" s="338" t="e">
        <f ca="1">VLOOKUP(D6669,档案!A:B,2,FALSE)</f>
        <v>#N/A</v>
      </c>
      <c r="H6669" s="328" t="e">
        <f ca="1" t="shared" si="1116"/>
        <v>#N/A</v>
      </c>
      <c r="I6669" s="344" t="e">
        <f ca="1" t="shared" si="1117"/>
        <v>#N/A</v>
      </c>
      <c r="J6669" s="344" t="e">
        <f ca="1" t="shared" si="1118"/>
        <v>#N/A</v>
      </c>
      <c r="K6669" s="345" t="e">
        <f ca="1" t="shared" si="1119"/>
        <v>#N/A</v>
      </c>
      <c r="L6669" s="345" t="e">
        <f ca="1" t="shared" si="1120"/>
        <v>#N/A</v>
      </c>
      <c r="M6669" s="345" t="e">
        <f ca="1" t="shared" si="1121"/>
        <v>#N/A</v>
      </c>
      <c r="N6669" s="345" t="e">
        <f ca="1" t="shared" si="1122"/>
        <v>#N/A</v>
      </c>
    </row>
    <row r="6670" ht="14.25" hidden="1" spans="1:14">
      <c r="A6670" s="334">
        <f>档案!A6669</f>
        <v>0</v>
      </c>
      <c r="B6670" s="334">
        <f ca="1" t="shared" si="1113"/>
        <v>1</v>
      </c>
      <c r="D6670" s="334" t="e">
        <f ca="1" t="shared" si="1114"/>
        <v>#N/A</v>
      </c>
      <c r="E6670" s="327" t="e">
        <f ca="1" t="shared" si="1115"/>
        <v>#N/A</v>
      </c>
      <c r="F6670" s="327" t="e">
        <f ca="1">VLOOKUP(D6670,档案!A:C,3,FALSE)</f>
        <v>#N/A</v>
      </c>
      <c r="G6670" s="338" t="e">
        <f ca="1">VLOOKUP(D6670,档案!A:B,2,FALSE)</f>
        <v>#N/A</v>
      </c>
      <c r="H6670" s="328" t="e">
        <f ca="1" t="shared" si="1116"/>
        <v>#N/A</v>
      </c>
      <c r="I6670" s="344" t="e">
        <f ca="1" t="shared" si="1117"/>
        <v>#N/A</v>
      </c>
      <c r="J6670" s="344" t="e">
        <f ca="1" t="shared" si="1118"/>
        <v>#N/A</v>
      </c>
      <c r="K6670" s="345" t="e">
        <f ca="1" t="shared" si="1119"/>
        <v>#N/A</v>
      </c>
      <c r="L6670" s="345" t="e">
        <f ca="1" t="shared" si="1120"/>
        <v>#N/A</v>
      </c>
      <c r="M6670" s="345" t="e">
        <f ca="1" t="shared" si="1121"/>
        <v>#N/A</v>
      </c>
      <c r="N6670" s="345" t="e">
        <f ca="1" t="shared" si="1122"/>
        <v>#N/A</v>
      </c>
    </row>
    <row r="6671" ht="14.25" hidden="1" spans="1:14">
      <c r="A6671" s="334">
        <f>档案!A6670</f>
        <v>0</v>
      </c>
      <c r="B6671" s="334">
        <f ca="1" t="shared" si="1113"/>
        <v>1</v>
      </c>
      <c r="D6671" s="334" t="e">
        <f ca="1" t="shared" si="1114"/>
        <v>#N/A</v>
      </c>
      <c r="E6671" s="327" t="e">
        <f ca="1" t="shared" si="1115"/>
        <v>#N/A</v>
      </c>
      <c r="F6671" s="327" t="e">
        <f ca="1">VLOOKUP(D6671,档案!A:C,3,FALSE)</f>
        <v>#N/A</v>
      </c>
      <c r="G6671" s="338" t="e">
        <f ca="1">VLOOKUP(D6671,档案!A:B,2,FALSE)</f>
        <v>#N/A</v>
      </c>
      <c r="H6671" s="328" t="e">
        <f ca="1" t="shared" si="1116"/>
        <v>#N/A</v>
      </c>
      <c r="I6671" s="344" t="e">
        <f ca="1" t="shared" si="1117"/>
        <v>#N/A</v>
      </c>
      <c r="J6671" s="344" t="e">
        <f ca="1" t="shared" si="1118"/>
        <v>#N/A</v>
      </c>
      <c r="K6671" s="345" t="e">
        <f ca="1" t="shared" si="1119"/>
        <v>#N/A</v>
      </c>
      <c r="L6671" s="345" t="e">
        <f ca="1" t="shared" si="1120"/>
        <v>#N/A</v>
      </c>
      <c r="M6671" s="345" t="e">
        <f ca="1" t="shared" si="1121"/>
        <v>#N/A</v>
      </c>
      <c r="N6671" s="345" t="e">
        <f ca="1" t="shared" si="1122"/>
        <v>#N/A</v>
      </c>
    </row>
    <row r="6672" ht="14.25" hidden="1" spans="1:14">
      <c r="A6672" s="334">
        <f>档案!A6671</f>
        <v>0</v>
      </c>
      <c r="B6672" s="334">
        <f ca="1" t="shared" si="1113"/>
        <v>1</v>
      </c>
      <c r="D6672" s="334" t="e">
        <f ca="1" t="shared" si="1114"/>
        <v>#N/A</v>
      </c>
      <c r="E6672" s="327" t="e">
        <f ca="1" t="shared" si="1115"/>
        <v>#N/A</v>
      </c>
      <c r="F6672" s="327" t="e">
        <f ca="1">VLOOKUP(D6672,档案!A:C,3,FALSE)</f>
        <v>#N/A</v>
      </c>
      <c r="G6672" s="338" t="e">
        <f ca="1">VLOOKUP(D6672,档案!A:B,2,FALSE)</f>
        <v>#N/A</v>
      </c>
      <c r="H6672" s="328" t="e">
        <f ca="1" t="shared" si="1116"/>
        <v>#N/A</v>
      </c>
      <c r="I6672" s="344" t="e">
        <f ca="1" t="shared" si="1117"/>
        <v>#N/A</v>
      </c>
      <c r="J6672" s="344" t="e">
        <f ca="1" t="shared" si="1118"/>
        <v>#N/A</v>
      </c>
      <c r="K6672" s="345" t="e">
        <f ca="1" t="shared" si="1119"/>
        <v>#N/A</v>
      </c>
      <c r="L6672" s="345" t="e">
        <f ca="1" t="shared" si="1120"/>
        <v>#N/A</v>
      </c>
      <c r="M6672" s="345" t="e">
        <f ca="1" t="shared" si="1121"/>
        <v>#N/A</v>
      </c>
      <c r="N6672" s="345" t="e">
        <f ca="1" t="shared" si="1122"/>
        <v>#N/A</v>
      </c>
    </row>
    <row r="6673" ht="14.25" hidden="1" spans="1:14">
      <c r="A6673" s="334">
        <f>档案!A6672</f>
        <v>0</v>
      </c>
      <c r="B6673" s="334">
        <f ca="1" t="shared" si="1113"/>
        <v>1</v>
      </c>
      <c r="D6673" s="334" t="e">
        <f ca="1" t="shared" si="1114"/>
        <v>#N/A</v>
      </c>
      <c r="E6673" s="327" t="e">
        <f ca="1" t="shared" si="1115"/>
        <v>#N/A</v>
      </c>
      <c r="F6673" s="327" t="e">
        <f ca="1">VLOOKUP(D6673,档案!A:C,3,FALSE)</f>
        <v>#N/A</v>
      </c>
      <c r="G6673" s="338" t="e">
        <f ca="1">VLOOKUP(D6673,档案!A:B,2,FALSE)</f>
        <v>#N/A</v>
      </c>
      <c r="H6673" s="328" t="e">
        <f ca="1" t="shared" si="1116"/>
        <v>#N/A</v>
      </c>
      <c r="I6673" s="344" t="e">
        <f ca="1" t="shared" si="1117"/>
        <v>#N/A</v>
      </c>
      <c r="J6673" s="344" t="e">
        <f ca="1" t="shared" si="1118"/>
        <v>#N/A</v>
      </c>
      <c r="K6673" s="345" t="e">
        <f ca="1" t="shared" si="1119"/>
        <v>#N/A</v>
      </c>
      <c r="L6673" s="345" t="e">
        <f ca="1" t="shared" si="1120"/>
        <v>#N/A</v>
      </c>
      <c r="M6673" s="345" t="e">
        <f ca="1" t="shared" si="1121"/>
        <v>#N/A</v>
      </c>
      <c r="N6673" s="345" t="e">
        <f ca="1" t="shared" si="1122"/>
        <v>#N/A</v>
      </c>
    </row>
    <row r="6674" ht="14.25" hidden="1" spans="1:14">
      <c r="A6674" s="334">
        <f>档案!A6673</f>
        <v>0</v>
      </c>
      <c r="B6674" s="334">
        <f ca="1" t="shared" si="1113"/>
        <v>1</v>
      </c>
      <c r="D6674" s="334" t="e">
        <f ca="1" t="shared" si="1114"/>
        <v>#N/A</v>
      </c>
      <c r="E6674" s="327" t="e">
        <f ca="1" t="shared" si="1115"/>
        <v>#N/A</v>
      </c>
      <c r="F6674" s="327" t="e">
        <f ca="1">VLOOKUP(D6674,档案!A:C,3,FALSE)</f>
        <v>#N/A</v>
      </c>
      <c r="G6674" s="338" t="e">
        <f ca="1">VLOOKUP(D6674,档案!A:B,2,FALSE)</f>
        <v>#N/A</v>
      </c>
      <c r="H6674" s="328" t="e">
        <f ca="1" t="shared" si="1116"/>
        <v>#N/A</v>
      </c>
      <c r="I6674" s="344" t="e">
        <f ca="1" t="shared" si="1117"/>
        <v>#N/A</v>
      </c>
      <c r="J6674" s="344" t="e">
        <f ca="1" t="shared" si="1118"/>
        <v>#N/A</v>
      </c>
      <c r="K6674" s="345" t="e">
        <f ca="1" t="shared" si="1119"/>
        <v>#N/A</v>
      </c>
      <c r="L6674" s="345" t="e">
        <f ca="1" t="shared" si="1120"/>
        <v>#N/A</v>
      </c>
      <c r="M6674" s="345" t="e">
        <f ca="1" t="shared" si="1121"/>
        <v>#N/A</v>
      </c>
      <c r="N6674" s="345" t="e">
        <f ca="1" t="shared" si="1122"/>
        <v>#N/A</v>
      </c>
    </row>
    <row r="6675" ht="14.25" hidden="1" spans="1:14">
      <c r="A6675" s="334">
        <f>档案!A6674</f>
        <v>0</v>
      </c>
      <c r="B6675" s="334">
        <f ca="1" t="shared" si="1113"/>
        <v>1</v>
      </c>
      <c r="D6675" s="334" t="e">
        <f ca="1" t="shared" si="1114"/>
        <v>#N/A</v>
      </c>
      <c r="E6675" s="327" t="e">
        <f ca="1" t="shared" si="1115"/>
        <v>#N/A</v>
      </c>
      <c r="F6675" s="327" t="e">
        <f ca="1">VLOOKUP(D6675,档案!A:C,3,FALSE)</f>
        <v>#N/A</v>
      </c>
      <c r="G6675" s="338" t="e">
        <f ca="1">VLOOKUP(D6675,档案!A:B,2,FALSE)</f>
        <v>#N/A</v>
      </c>
      <c r="H6675" s="328" t="e">
        <f ca="1" t="shared" si="1116"/>
        <v>#N/A</v>
      </c>
      <c r="I6675" s="344" t="e">
        <f ca="1" t="shared" si="1117"/>
        <v>#N/A</v>
      </c>
      <c r="J6675" s="344" t="e">
        <f ca="1" t="shared" si="1118"/>
        <v>#N/A</v>
      </c>
      <c r="K6675" s="345" t="e">
        <f ca="1" t="shared" si="1119"/>
        <v>#N/A</v>
      </c>
      <c r="L6675" s="345" t="e">
        <f ca="1" t="shared" si="1120"/>
        <v>#N/A</v>
      </c>
      <c r="M6675" s="345" t="e">
        <f ca="1" t="shared" si="1121"/>
        <v>#N/A</v>
      </c>
      <c r="N6675" s="345" t="e">
        <f ca="1" t="shared" si="1122"/>
        <v>#N/A</v>
      </c>
    </row>
    <row r="6676" ht="14.25" hidden="1" spans="1:14">
      <c r="A6676" s="334">
        <f>档案!A6675</f>
        <v>0</v>
      </c>
      <c r="B6676" s="334">
        <f ca="1" t="shared" si="1113"/>
        <v>1</v>
      </c>
      <c r="D6676" s="334" t="e">
        <f ca="1" t="shared" si="1114"/>
        <v>#N/A</v>
      </c>
      <c r="E6676" s="327" t="e">
        <f ca="1" t="shared" si="1115"/>
        <v>#N/A</v>
      </c>
      <c r="F6676" s="327" t="e">
        <f ca="1">VLOOKUP(D6676,档案!A:C,3,FALSE)</f>
        <v>#N/A</v>
      </c>
      <c r="G6676" s="338" t="e">
        <f ca="1">VLOOKUP(D6676,档案!A:B,2,FALSE)</f>
        <v>#N/A</v>
      </c>
      <c r="H6676" s="328" t="e">
        <f ca="1" t="shared" si="1116"/>
        <v>#N/A</v>
      </c>
      <c r="I6676" s="344" t="e">
        <f ca="1" t="shared" si="1117"/>
        <v>#N/A</v>
      </c>
      <c r="J6676" s="344" t="e">
        <f ca="1" t="shared" si="1118"/>
        <v>#N/A</v>
      </c>
      <c r="K6676" s="345" t="e">
        <f ca="1" t="shared" si="1119"/>
        <v>#N/A</v>
      </c>
      <c r="L6676" s="345" t="e">
        <f ca="1" t="shared" si="1120"/>
        <v>#N/A</v>
      </c>
      <c r="M6676" s="345" t="e">
        <f ca="1" t="shared" si="1121"/>
        <v>#N/A</v>
      </c>
      <c r="N6676" s="345" t="e">
        <f ca="1" t="shared" si="1122"/>
        <v>#N/A</v>
      </c>
    </row>
    <row r="6677" ht="14.25" hidden="1" spans="1:14">
      <c r="A6677" s="334">
        <f>档案!A6676</f>
        <v>0</v>
      </c>
      <c r="B6677" s="334">
        <f ca="1" t="shared" si="1113"/>
        <v>1</v>
      </c>
      <c r="D6677" s="334" t="e">
        <f ca="1" t="shared" si="1114"/>
        <v>#N/A</v>
      </c>
      <c r="E6677" s="327" t="e">
        <f ca="1" t="shared" si="1115"/>
        <v>#N/A</v>
      </c>
      <c r="F6677" s="327" t="e">
        <f ca="1">VLOOKUP(D6677,档案!A:C,3,FALSE)</f>
        <v>#N/A</v>
      </c>
      <c r="G6677" s="338" t="e">
        <f ca="1">VLOOKUP(D6677,档案!A:B,2,FALSE)</f>
        <v>#N/A</v>
      </c>
      <c r="H6677" s="328" t="e">
        <f ca="1" t="shared" si="1116"/>
        <v>#N/A</v>
      </c>
      <c r="I6677" s="344" t="e">
        <f ca="1" t="shared" si="1117"/>
        <v>#N/A</v>
      </c>
      <c r="J6677" s="344" t="e">
        <f ca="1" t="shared" si="1118"/>
        <v>#N/A</v>
      </c>
      <c r="K6677" s="345" t="e">
        <f ca="1" t="shared" si="1119"/>
        <v>#N/A</v>
      </c>
      <c r="L6677" s="345" t="e">
        <f ca="1" t="shared" si="1120"/>
        <v>#N/A</v>
      </c>
      <c r="M6677" s="345" t="e">
        <f ca="1" t="shared" si="1121"/>
        <v>#N/A</v>
      </c>
      <c r="N6677" s="345" t="e">
        <f ca="1" t="shared" si="1122"/>
        <v>#N/A</v>
      </c>
    </row>
    <row r="6678" ht="14.25" hidden="1" spans="1:14">
      <c r="A6678" s="334">
        <f>档案!A6677</f>
        <v>0</v>
      </c>
      <c r="B6678" s="334">
        <f ca="1" t="shared" si="1113"/>
        <v>1</v>
      </c>
      <c r="D6678" s="334" t="e">
        <f ca="1" t="shared" si="1114"/>
        <v>#N/A</v>
      </c>
      <c r="E6678" s="327" t="e">
        <f ca="1" t="shared" si="1115"/>
        <v>#N/A</v>
      </c>
      <c r="F6678" s="327" t="e">
        <f ca="1">VLOOKUP(D6678,档案!A:C,3,FALSE)</f>
        <v>#N/A</v>
      </c>
      <c r="G6678" s="338" t="e">
        <f ca="1">VLOOKUP(D6678,档案!A:B,2,FALSE)</f>
        <v>#N/A</v>
      </c>
      <c r="H6678" s="328" t="e">
        <f ca="1" t="shared" si="1116"/>
        <v>#N/A</v>
      </c>
      <c r="I6678" s="344" t="e">
        <f ca="1" t="shared" si="1117"/>
        <v>#N/A</v>
      </c>
      <c r="J6678" s="344" t="e">
        <f ca="1" t="shared" si="1118"/>
        <v>#N/A</v>
      </c>
      <c r="K6678" s="345" t="e">
        <f ca="1" t="shared" si="1119"/>
        <v>#N/A</v>
      </c>
      <c r="L6678" s="345" t="e">
        <f ca="1" t="shared" si="1120"/>
        <v>#N/A</v>
      </c>
      <c r="M6678" s="345" t="e">
        <f ca="1" t="shared" si="1121"/>
        <v>#N/A</v>
      </c>
      <c r="N6678" s="345" t="e">
        <f ca="1" t="shared" si="1122"/>
        <v>#N/A</v>
      </c>
    </row>
    <row r="6679" ht="14.25" hidden="1" spans="1:14">
      <c r="A6679" s="334">
        <f>档案!A6678</f>
        <v>0</v>
      </c>
      <c r="B6679" s="334">
        <f ca="1" t="shared" si="1113"/>
        <v>1</v>
      </c>
      <c r="D6679" s="334" t="e">
        <f ca="1" t="shared" si="1114"/>
        <v>#N/A</v>
      </c>
      <c r="E6679" s="327" t="e">
        <f ca="1" t="shared" si="1115"/>
        <v>#N/A</v>
      </c>
      <c r="F6679" s="327" t="e">
        <f ca="1">VLOOKUP(D6679,档案!A:C,3,FALSE)</f>
        <v>#N/A</v>
      </c>
      <c r="G6679" s="338" t="e">
        <f ca="1">VLOOKUP(D6679,档案!A:B,2,FALSE)</f>
        <v>#N/A</v>
      </c>
      <c r="H6679" s="328" t="e">
        <f ca="1" t="shared" si="1116"/>
        <v>#N/A</v>
      </c>
      <c r="I6679" s="344" t="e">
        <f ca="1" t="shared" si="1117"/>
        <v>#N/A</v>
      </c>
      <c r="J6679" s="344" t="e">
        <f ca="1" t="shared" si="1118"/>
        <v>#N/A</v>
      </c>
      <c r="K6679" s="345" t="e">
        <f ca="1" t="shared" si="1119"/>
        <v>#N/A</v>
      </c>
      <c r="L6679" s="345" t="e">
        <f ca="1" t="shared" si="1120"/>
        <v>#N/A</v>
      </c>
      <c r="M6679" s="345" t="e">
        <f ca="1" t="shared" si="1121"/>
        <v>#N/A</v>
      </c>
      <c r="N6679" s="345" t="e">
        <f ca="1" t="shared" si="1122"/>
        <v>#N/A</v>
      </c>
    </row>
    <row r="6680" ht="14.25" hidden="1" spans="1:14">
      <c r="A6680" s="334">
        <f>档案!A6679</f>
        <v>0</v>
      </c>
      <c r="B6680" s="334">
        <f ca="1" t="shared" si="1113"/>
        <v>1</v>
      </c>
      <c r="D6680" s="334" t="e">
        <f ca="1" t="shared" si="1114"/>
        <v>#N/A</v>
      </c>
      <c r="E6680" s="327" t="e">
        <f ca="1" t="shared" si="1115"/>
        <v>#N/A</v>
      </c>
      <c r="F6680" s="327" t="e">
        <f ca="1">VLOOKUP(D6680,档案!A:C,3,FALSE)</f>
        <v>#N/A</v>
      </c>
      <c r="G6680" s="338" t="e">
        <f ca="1">VLOOKUP(D6680,档案!A:B,2,FALSE)</f>
        <v>#N/A</v>
      </c>
      <c r="H6680" s="328" t="e">
        <f ca="1" t="shared" si="1116"/>
        <v>#N/A</v>
      </c>
      <c r="I6680" s="344" t="e">
        <f ca="1" t="shared" si="1117"/>
        <v>#N/A</v>
      </c>
      <c r="J6680" s="344" t="e">
        <f ca="1" t="shared" si="1118"/>
        <v>#N/A</v>
      </c>
      <c r="K6680" s="345" t="e">
        <f ca="1" t="shared" si="1119"/>
        <v>#N/A</v>
      </c>
      <c r="L6680" s="345" t="e">
        <f ca="1" t="shared" si="1120"/>
        <v>#N/A</v>
      </c>
      <c r="M6680" s="345" t="e">
        <f ca="1" t="shared" si="1121"/>
        <v>#N/A</v>
      </c>
      <c r="N6680" s="345" t="e">
        <f ca="1" t="shared" si="1122"/>
        <v>#N/A</v>
      </c>
    </row>
    <row r="6681" ht="14.25" hidden="1" spans="1:14">
      <c r="A6681" s="334">
        <f>档案!A6680</f>
        <v>0</v>
      </c>
      <c r="B6681" s="334">
        <f ca="1" t="shared" si="1113"/>
        <v>1</v>
      </c>
      <c r="D6681" s="334" t="e">
        <f ca="1" t="shared" si="1114"/>
        <v>#N/A</v>
      </c>
      <c r="E6681" s="327" t="e">
        <f ca="1" t="shared" si="1115"/>
        <v>#N/A</v>
      </c>
      <c r="F6681" s="327" t="e">
        <f ca="1">VLOOKUP(D6681,档案!A:C,3,FALSE)</f>
        <v>#N/A</v>
      </c>
      <c r="G6681" s="338" t="e">
        <f ca="1">VLOOKUP(D6681,档案!A:B,2,FALSE)</f>
        <v>#N/A</v>
      </c>
      <c r="H6681" s="328" t="e">
        <f ca="1" t="shared" si="1116"/>
        <v>#N/A</v>
      </c>
      <c r="I6681" s="344" t="e">
        <f ca="1" t="shared" si="1117"/>
        <v>#N/A</v>
      </c>
      <c r="J6681" s="344" t="e">
        <f ca="1" t="shared" si="1118"/>
        <v>#N/A</v>
      </c>
      <c r="K6681" s="345" t="e">
        <f ca="1" t="shared" si="1119"/>
        <v>#N/A</v>
      </c>
      <c r="L6681" s="345" t="e">
        <f ca="1" t="shared" si="1120"/>
        <v>#N/A</v>
      </c>
      <c r="M6681" s="345" t="e">
        <f ca="1" t="shared" si="1121"/>
        <v>#N/A</v>
      </c>
      <c r="N6681" s="345" t="e">
        <f ca="1" t="shared" si="1122"/>
        <v>#N/A</v>
      </c>
    </row>
    <row r="6682" ht="14.25" hidden="1" spans="1:14">
      <c r="A6682" s="334">
        <f>档案!A6681</f>
        <v>0</v>
      </c>
      <c r="B6682" s="334">
        <f ca="1" t="shared" si="1113"/>
        <v>1</v>
      </c>
      <c r="D6682" s="334" t="e">
        <f ca="1" t="shared" si="1114"/>
        <v>#N/A</v>
      </c>
      <c r="E6682" s="327" t="e">
        <f ca="1" t="shared" si="1115"/>
        <v>#N/A</v>
      </c>
      <c r="F6682" s="327" t="e">
        <f ca="1">VLOOKUP(D6682,档案!A:C,3,FALSE)</f>
        <v>#N/A</v>
      </c>
      <c r="G6682" s="338" t="e">
        <f ca="1">VLOOKUP(D6682,档案!A:B,2,FALSE)</f>
        <v>#N/A</v>
      </c>
      <c r="H6682" s="328" t="e">
        <f ca="1" t="shared" si="1116"/>
        <v>#N/A</v>
      </c>
      <c r="I6682" s="344" t="e">
        <f ca="1" t="shared" si="1117"/>
        <v>#N/A</v>
      </c>
      <c r="J6682" s="344" t="e">
        <f ca="1" t="shared" si="1118"/>
        <v>#N/A</v>
      </c>
      <c r="K6682" s="345" t="e">
        <f ca="1" t="shared" si="1119"/>
        <v>#N/A</v>
      </c>
      <c r="L6682" s="345" t="e">
        <f ca="1" t="shared" si="1120"/>
        <v>#N/A</v>
      </c>
      <c r="M6682" s="345" t="e">
        <f ca="1" t="shared" si="1121"/>
        <v>#N/A</v>
      </c>
      <c r="N6682" s="345" t="e">
        <f ca="1" t="shared" si="1122"/>
        <v>#N/A</v>
      </c>
    </row>
    <row r="6683" ht="14.25" hidden="1" spans="1:14">
      <c r="A6683" s="334">
        <f>档案!A6682</f>
        <v>0</v>
      </c>
      <c r="B6683" s="334">
        <f ca="1" t="shared" si="1113"/>
        <v>1</v>
      </c>
      <c r="D6683" s="334" t="e">
        <f ca="1" t="shared" si="1114"/>
        <v>#N/A</v>
      </c>
      <c r="E6683" s="327" t="e">
        <f ca="1" t="shared" si="1115"/>
        <v>#N/A</v>
      </c>
      <c r="F6683" s="327" t="e">
        <f ca="1">VLOOKUP(D6683,档案!A:C,3,FALSE)</f>
        <v>#N/A</v>
      </c>
      <c r="G6683" s="338" t="e">
        <f ca="1">VLOOKUP(D6683,档案!A:B,2,FALSE)</f>
        <v>#N/A</v>
      </c>
      <c r="H6683" s="328" t="e">
        <f ca="1" t="shared" si="1116"/>
        <v>#N/A</v>
      </c>
      <c r="I6683" s="344" t="e">
        <f ca="1" t="shared" si="1117"/>
        <v>#N/A</v>
      </c>
      <c r="J6683" s="344" t="e">
        <f ca="1" t="shared" si="1118"/>
        <v>#N/A</v>
      </c>
      <c r="K6683" s="345" t="e">
        <f ca="1" t="shared" si="1119"/>
        <v>#N/A</v>
      </c>
      <c r="L6683" s="345" t="e">
        <f ca="1" t="shared" si="1120"/>
        <v>#N/A</v>
      </c>
      <c r="M6683" s="345" t="e">
        <f ca="1" t="shared" si="1121"/>
        <v>#N/A</v>
      </c>
      <c r="N6683" s="345" t="e">
        <f ca="1" t="shared" si="1122"/>
        <v>#N/A</v>
      </c>
    </row>
    <row r="6684" ht="14.25" hidden="1" spans="1:14">
      <c r="A6684" s="334">
        <f>档案!A6683</f>
        <v>0</v>
      </c>
      <c r="B6684" s="334">
        <f ca="1" t="shared" si="1113"/>
        <v>1</v>
      </c>
      <c r="D6684" s="334" t="e">
        <f ca="1" t="shared" si="1114"/>
        <v>#N/A</v>
      </c>
      <c r="E6684" s="327" t="e">
        <f ca="1" t="shared" si="1115"/>
        <v>#N/A</v>
      </c>
      <c r="F6684" s="327" t="e">
        <f ca="1">VLOOKUP(D6684,档案!A:C,3,FALSE)</f>
        <v>#N/A</v>
      </c>
      <c r="G6684" s="338" t="e">
        <f ca="1">VLOOKUP(D6684,档案!A:B,2,FALSE)</f>
        <v>#N/A</v>
      </c>
      <c r="H6684" s="328" t="e">
        <f ca="1" t="shared" si="1116"/>
        <v>#N/A</v>
      </c>
      <c r="I6684" s="344" t="e">
        <f ca="1" t="shared" si="1117"/>
        <v>#N/A</v>
      </c>
      <c r="J6684" s="344" t="e">
        <f ca="1" t="shared" si="1118"/>
        <v>#N/A</v>
      </c>
      <c r="K6684" s="345" t="e">
        <f ca="1" t="shared" si="1119"/>
        <v>#N/A</v>
      </c>
      <c r="L6684" s="345" t="e">
        <f ca="1" t="shared" si="1120"/>
        <v>#N/A</v>
      </c>
      <c r="M6684" s="345" t="e">
        <f ca="1" t="shared" si="1121"/>
        <v>#N/A</v>
      </c>
      <c r="N6684" s="345" t="e">
        <f ca="1" t="shared" si="1122"/>
        <v>#N/A</v>
      </c>
    </row>
    <row r="6685" ht="14.25" hidden="1" spans="1:14">
      <c r="A6685" s="334">
        <f>档案!A6684</f>
        <v>0</v>
      </c>
      <c r="B6685" s="334">
        <f ca="1" t="shared" si="1113"/>
        <v>1</v>
      </c>
      <c r="D6685" s="334" t="e">
        <f ca="1" t="shared" si="1114"/>
        <v>#N/A</v>
      </c>
      <c r="E6685" s="327" t="e">
        <f ca="1" t="shared" si="1115"/>
        <v>#N/A</v>
      </c>
      <c r="F6685" s="327" t="e">
        <f ca="1">VLOOKUP(D6685,档案!A:C,3,FALSE)</f>
        <v>#N/A</v>
      </c>
      <c r="G6685" s="338" t="e">
        <f ca="1">VLOOKUP(D6685,档案!A:B,2,FALSE)</f>
        <v>#N/A</v>
      </c>
      <c r="H6685" s="328" t="e">
        <f ca="1" t="shared" si="1116"/>
        <v>#N/A</v>
      </c>
      <c r="I6685" s="344" t="e">
        <f ca="1" t="shared" si="1117"/>
        <v>#N/A</v>
      </c>
      <c r="J6685" s="344" t="e">
        <f ca="1" t="shared" si="1118"/>
        <v>#N/A</v>
      </c>
      <c r="K6685" s="345" t="e">
        <f ca="1" t="shared" si="1119"/>
        <v>#N/A</v>
      </c>
      <c r="L6685" s="345" t="e">
        <f ca="1" t="shared" si="1120"/>
        <v>#N/A</v>
      </c>
      <c r="M6685" s="345" t="e">
        <f ca="1" t="shared" si="1121"/>
        <v>#N/A</v>
      </c>
      <c r="N6685" s="345" t="e">
        <f ca="1" t="shared" si="1122"/>
        <v>#N/A</v>
      </c>
    </row>
    <row r="6686" ht="14.25" hidden="1" spans="1:14">
      <c r="A6686" s="334">
        <f>档案!A6685</f>
        <v>0</v>
      </c>
      <c r="B6686" s="334">
        <f ca="1" t="shared" si="1113"/>
        <v>1</v>
      </c>
      <c r="D6686" s="334" t="e">
        <f ca="1" t="shared" si="1114"/>
        <v>#N/A</v>
      </c>
      <c r="E6686" s="327" t="e">
        <f ca="1" t="shared" si="1115"/>
        <v>#N/A</v>
      </c>
      <c r="F6686" s="327" t="e">
        <f ca="1">VLOOKUP(D6686,档案!A:C,3,FALSE)</f>
        <v>#N/A</v>
      </c>
      <c r="G6686" s="338" t="e">
        <f ca="1">VLOOKUP(D6686,档案!A:B,2,FALSE)</f>
        <v>#N/A</v>
      </c>
      <c r="H6686" s="328" t="e">
        <f ca="1" t="shared" si="1116"/>
        <v>#N/A</v>
      </c>
      <c r="I6686" s="344" t="e">
        <f ca="1" t="shared" si="1117"/>
        <v>#N/A</v>
      </c>
      <c r="J6686" s="344" t="e">
        <f ca="1" t="shared" si="1118"/>
        <v>#N/A</v>
      </c>
      <c r="K6686" s="345" t="e">
        <f ca="1" t="shared" si="1119"/>
        <v>#N/A</v>
      </c>
      <c r="L6686" s="345" t="e">
        <f ca="1" t="shared" si="1120"/>
        <v>#N/A</v>
      </c>
      <c r="M6686" s="345" t="e">
        <f ca="1" t="shared" si="1121"/>
        <v>#N/A</v>
      </c>
      <c r="N6686" s="345" t="e">
        <f ca="1" t="shared" si="1122"/>
        <v>#N/A</v>
      </c>
    </row>
    <row r="6687" ht="14.25" hidden="1" spans="1:14">
      <c r="A6687" s="334">
        <f>档案!A6686</f>
        <v>0</v>
      </c>
      <c r="B6687" s="334">
        <f ca="1" t="shared" si="1113"/>
        <v>1</v>
      </c>
      <c r="D6687" s="334" t="e">
        <f ca="1" t="shared" si="1114"/>
        <v>#N/A</v>
      </c>
      <c r="E6687" s="327" t="e">
        <f ca="1" t="shared" si="1115"/>
        <v>#N/A</v>
      </c>
      <c r="F6687" s="327" t="e">
        <f ca="1">VLOOKUP(D6687,档案!A:C,3,FALSE)</f>
        <v>#N/A</v>
      </c>
      <c r="G6687" s="338" t="e">
        <f ca="1">VLOOKUP(D6687,档案!A:B,2,FALSE)</f>
        <v>#N/A</v>
      </c>
      <c r="H6687" s="328" t="e">
        <f ca="1" t="shared" si="1116"/>
        <v>#N/A</v>
      </c>
      <c r="I6687" s="344" t="e">
        <f ca="1" t="shared" si="1117"/>
        <v>#N/A</v>
      </c>
      <c r="J6687" s="344" t="e">
        <f ca="1" t="shared" si="1118"/>
        <v>#N/A</v>
      </c>
      <c r="K6687" s="345" t="e">
        <f ca="1" t="shared" si="1119"/>
        <v>#N/A</v>
      </c>
      <c r="L6687" s="345" t="e">
        <f ca="1" t="shared" si="1120"/>
        <v>#N/A</v>
      </c>
      <c r="M6687" s="345" t="e">
        <f ca="1" t="shared" si="1121"/>
        <v>#N/A</v>
      </c>
      <c r="N6687" s="345" t="e">
        <f ca="1" t="shared" si="1122"/>
        <v>#N/A</v>
      </c>
    </row>
    <row r="6688" ht="14.25" hidden="1" spans="1:14">
      <c r="A6688" s="334">
        <f>档案!A6687</f>
        <v>0</v>
      </c>
      <c r="B6688" s="334">
        <f ca="1" t="shared" si="1113"/>
        <v>1</v>
      </c>
      <c r="D6688" s="334" t="e">
        <f ca="1" t="shared" si="1114"/>
        <v>#N/A</v>
      </c>
      <c r="E6688" s="327" t="e">
        <f ca="1" t="shared" si="1115"/>
        <v>#N/A</v>
      </c>
      <c r="F6688" s="327" t="e">
        <f ca="1">VLOOKUP(D6688,档案!A:C,3,FALSE)</f>
        <v>#N/A</v>
      </c>
      <c r="G6688" s="338" t="e">
        <f ca="1">VLOOKUP(D6688,档案!A:B,2,FALSE)</f>
        <v>#N/A</v>
      </c>
      <c r="H6688" s="328" t="e">
        <f ca="1" t="shared" si="1116"/>
        <v>#N/A</v>
      </c>
      <c r="I6688" s="344" t="e">
        <f ca="1" t="shared" si="1117"/>
        <v>#N/A</v>
      </c>
      <c r="J6688" s="344" t="e">
        <f ca="1" t="shared" si="1118"/>
        <v>#N/A</v>
      </c>
      <c r="K6688" s="345" t="e">
        <f ca="1" t="shared" si="1119"/>
        <v>#N/A</v>
      </c>
      <c r="L6688" s="345" t="e">
        <f ca="1" t="shared" si="1120"/>
        <v>#N/A</v>
      </c>
      <c r="M6688" s="345" t="e">
        <f ca="1" t="shared" si="1121"/>
        <v>#N/A</v>
      </c>
      <c r="N6688" s="345" t="e">
        <f ca="1" t="shared" si="1122"/>
        <v>#N/A</v>
      </c>
    </row>
    <row r="6689" ht="14.25" hidden="1" spans="1:14">
      <c r="A6689" s="334">
        <f>档案!A6688</f>
        <v>0</v>
      </c>
      <c r="B6689" s="334">
        <f ca="1" t="shared" si="1113"/>
        <v>1</v>
      </c>
      <c r="D6689" s="334" t="e">
        <f ca="1" t="shared" si="1114"/>
        <v>#N/A</v>
      </c>
      <c r="E6689" s="327" t="e">
        <f ca="1" t="shared" si="1115"/>
        <v>#N/A</v>
      </c>
      <c r="F6689" s="327" t="e">
        <f ca="1">VLOOKUP(D6689,档案!A:C,3,FALSE)</f>
        <v>#N/A</v>
      </c>
      <c r="G6689" s="338" t="e">
        <f ca="1">VLOOKUP(D6689,档案!A:B,2,FALSE)</f>
        <v>#N/A</v>
      </c>
      <c r="H6689" s="328" t="e">
        <f ca="1" t="shared" si="1116"/>
        <v>#N/A</v>
      </c>
      <c r="I6689" s="344" t="e">
        <f ca="1" t="shared" si="1117"/>
        <v>#N/A</v>
      </c>
      <c r="J6689" s="344" t="e">
        <f ca="1" t="shared" si="1118"/>
        <v>#N/A</v>
      </c>
      <c r="K6689" s="345" t="e">
        <f ca="1" t="shared" si="1119"/>
        <v>#N/A</v>
      </c>
      <c r="L6689" s="345" t="e">
        <f ca="1" t="shared" si="1120"/>
        <v>#N/A</v>
      </c>
      <c r="M6689" s="345" t="e">
        <f ca="1" t="shared" si="1121"/>
        <v>#N/A</v>
      </c>
      <c r="N6689" s="345" t="e">
        <f ca="1" t="shared" si="1122"/>
        <v>#N/A</v>
      </c>
    </row>
    <row r="6690" ht="14.25" hidden="1" spans="1:14">
      <c r="A6690" s="334">
        <f>档案!A6689</f>
        <v>0</v>
      </c>
      <c r="B6690" s="334">
        <f ca="1" t="shared" si="1113"/>
        <v>1</v>
      </c>
      <c r="D6690" s="334" t="e">
        <f ca="1" t="shared" si="1114"/>
        <v>#N/A</v>
      </c>
      <c r="E6690" s="327" t="e">
        <f ca="1" t="shared" si="1115"/>
        <v>#N/A</v>
      </c>
      <c r="F6690" s="327" t="e">
        <f ca="1">VLOOKUP(D6690,档案!A:C,3,FALSE)</f>
        <v>#N/A</v>
      </c>
      <c r="G6690" s="338" t="e">
        <f ca="1">VLOOKUP(D6690,档案!A:B,2,FALSE)</f>
        <v>#N/A</v>
      </c>
      <c r="H6690" s="328" t="e">
        <f ca="1" t="shared" si="1116"/>
        <v>#N/A</v>
      </c>
      <c r="I6690" s="344" t="e">
        <f ca="1" t="shared" si="1117"/>
        <v>#N/A</v>
      </c>
      <c r="J6690" s="344" t="e">
        <f ca="1" t="shared" si="1118"/>
        <v>#N/A</v>
      </c>
      <c r="K6690" s="345" t="e">
        <f ca="1" t="shared" si="1119"/>
        <v>#N/A</v>
      </c>
      <c r="L6690" s="345" t="e">
        <f ca="1" t="shared" si="1120"/>
        <v>#N/A</v>
      </c>
      <c r="M6690" s="345" t="e">
        <f ca="1" t="shared" si="1121"/>
        <v>#N/A</v>
      </c>
      <c r="N6690" s="345" t="e">
        <f ca="1" t="shared" si="1122"/>
        <v>#N/A</v>
      </c>
    </row>
    <row r="6691" ht="14.25" hidden="1" spans="1:14">
      <c r="A6691" s="334">
        <f>档案!A6690</f>
        <v>0</v>
      </c>
      <c r="B6691" s="334">
        <f ca="1" t="shared" si="1113"/>
        <v>1</v>
      </c>
      <c r="D6691" s="334" t="e">
        <f ca="1" t="shared" si="1114"/>
        <v>#N/A</v>
      </c>
      <c r="E6691" s="327" t="e">
        <f ca="1" t="shared" si="1115"/>
        <v>#N/A</v>
      </c>
      <c r="F6691" s="327" t="e">
        <f ca="1">VLOOKUP(D6691,档案!A:C,3,FALSE)</f>
        <v>#N/A</v>
      </c>
      <c r="G6691" s="338" t="e">
        <f ca="1">VLOOKUP(D6691,档案!A:B,2,FALSE)</f>
        <v>#N/A</v>
      </c>
      <c r="H6691" s="328" t="e">
        <f ca="1" t="shared" si="1116"/>
        <v>#N/A</v>
      </c>
      <c r="I6691" s="344" t="e">
        <f ca="1" t="shared" si="1117"/>
        <v>#N/A</v>
      </c>
      <c r="J6691" s="344" t="e">
        <f ca="1" t="shared" si="1118"/>
        <v>#N/A</v>
      </c>
      <c r="K6691" s="345" t="e">
        <f ca="1" t="shared" si="1119"/>
        <v>#N/A</v>
      </c>
      <c r="L6691" s="345" t="e">
        <f ca="1" t="shared" si="1120"/>
        <v>#N/A</v>
      </c>
      <c r="M6691" s="345" t="e">
        <f ca="1" t="shared" si="1121"/>
        <v>#N/A</v>
      </c>
      <c r="N6691" s="345" t="e">
        <f ca="1" t="shared" si="1122"/>
        <v>#N/A</v>
      </c>
    </row>
    <row r="6692" ht="14.25" hidden="1" spans="1:14">
      <c r="A6692" s="334">
        <f>档案!A6691</f>
        <v>0</v>
      </c>
      <c r="B6692" s="334">
        <f ca="1" t="shared" si="1113"/>
        <v>1</v>
      </c>
      <c r="D6692" s="334" t="e">
        <f ca="1" t="shared" si="1114"/>
        <v>#N/A</v>
      </c>
      <c r="E6692" s="327" t="e">
        <f ca="1" t="shared" si="1115"/>
        <v>#N/A</v>
      </c>
      <c r="F6692" s="327" t="e">
        <f ca="1">VLOOKUP(D6692,档案!A:C,3,FALSE)</f>
        <v>#N/A</v>
      </c>
      <c r="G6692" s="338" t="e">
        <f ca="1">VLOOKUP(D6692,档案!A:B,2,FALSE)</f>
        <v>#N/A</v>
      </c>
      <c r="H6692" s="328" t="e">
        <f ca="1" t="shared" si="1116"/>
        <v>#N/A</v>
      </c>
      <c r="I6692" s="344" t="e">
        <f ca="1" t="shared" si="1117"/>
        <v>#N/A</v>
      </c>
      <c r="J6692" s="344" t="e">
        <f ca="1" t="shared" si="1118"/>
        <v>#N/A</v>
      </c>
      <c r="K6692" s="345" t="e">
        <f ca="1" t="shared" si="1119"/>
        <v>#N/A</v>
      </c>
      <c r="L6692" s="345" t="e">
        <f ca="1" t="shared" si="1120"/>
        <v>#N/A</v>
      </c>
      <c r="M6692" s="345" t="e">
        <f ca="1" t="shared" si="1121"/>
        <v>#N/A</v>
      </c>
      <c r="N6692" s="345" t="e">
        <f ca="1" t="shared" si="1122"/>
        <v>#N/A</v>
      </c>
    </row>
    <row r="6693" ht="14.25" hidden="1" spans="1:14">
      <c r="A6693" s="334">
        <f>档案!A6692</f>
        <v>0</v>
      </c>
      <c r="B6693" s="334">
        <f ca="1" t="shared" si="1113"/>
        <v>1</v>
      </c>
      <c r="D6693" s="334" t="e">
        <f ca="1" t="shared" si="1114"/>
        <v>#N/A</v>
      </c>
      <c r="E6693" s="327" t="e">
        <f ca="1" t="shared" si="1115"/>
        <v>#N/A</v>
      </c>
      <c r="F6693" s="327" t="e">
        <f ca="1">VLOOKUP(D6693,档案!A:C,3,FALSE)</f>
        <v>#N/A</v>
      </c>
      <c r="G6693" s="338" t="e">
        <f ca="1">VLOOKUP(D6693,档案!A:B,2,FALSE)</f>
        <v>#N/A</v>
      </c>
      <c r="H6693" s="328" t="e">
        <f ca="1" t="shared" si="1116"/>
        <v>#N/A</v>
      </c>
      <c r="I6693" s="344" t="e">
        <f ca="1" t="shared" si="1117"/>
        <v>#N/A</v>
      </c>
      <c r="J6693" s="344" t="e">
        <f ca="1" t="shared" si="1118"/>
        <v>#N/A</v>
      </c>
      <c r="K6693" s="345" t="e">
        <f ca="1" t="shared" si="1119"/>
        <v>#N/A</v>
      </c>
      <c r="L6693" s="345" t="e">
        <f ca="1" t="shared" si="1120"/>
        <v>#N/A</v>
      </c>
      <c r="M6693" s="345" t="e">
        <f ca="1" t="shared" si="1121"/>
        <v>#N/A</v>
      </c>
      <c r="N6693" s="345" t="e">
        <f ca="1" t="shared" si="1122"/>
        <v>#N/A</v>
      </c>
    </row>
    <row r="6694" ht="14.25" hidden="1" spans="1:14">
      <c r="A6694" s="334">
        <f>档案!A6693</f>
        <v>0</v>
      </c>
      <c r="B6694" s="334">
        <f ca="1" t="shared" si="1113"/>
        <v>1</v>
      </c>
      <c r="D6694" s="334" t="e">
        <f ca="1" t="shared" si="1114"/>
        <v>#N/A</v>
      </c>
      <c r="E6694" s="327" t="e">
        <f ca="1" t="shared" si="1115"/>
        <v>#N/A</v>
      </c>
      <c r="F6694" s="327" t="e">
        <f ca="1">VLOOKUP(D6694,档案!A:C,3,FALSE)</f>
        <v>#N/A</v>
      </c>
      <c r="G6694" s="338" t="e">
        <f ca="1">VLOOKUP(D6694,档案!A:B,2,FALSE)</f>
        <v>#N/A</v>
      </c>
      <c r="H6694" s="328" t="e">
        <f ca="1" t="shared" si="1116"/>
        <v>#N/A</v>
      </c>
      <c r="I6694" s="344" t="e">
        <f ca="1" t="shared" si="1117"/>
        <v>#N/A</v>
      </c>
      <c r="J6694" s="344" t="e">
        <f ca="1" t="shared" si="1118"/>
        <v>#N/A</v>
      </c>
      <c r="K6694" s="345" t="e">
        <f ca="1" t="shared" si="1119"/>
        <v>#N/A</v>
      </c>
      <c r="L6694" s="345" t="e">
        <f ca="1" t="shared" si="1120"/>
        <v>#N/A</v>
      </c>
      <c r="M6694" s="345" t="e">
        <f ca="1" t="shared" si="1121"/>
        <v>#N/A</v>
      </c>
      <c r="N6694" s="345" t="e">
        <f ca="1" t="shared" si="1122"/>
        <v>#N/A</v>
      </c>
    </row>
    <row r="6695" ht="14.25" hidden="1" spans="1:14">
      <c r="A6695" s="334">
        <f>档案!A6694</f>
        <v>0</v>
      </c>
      <c r="B6695" s="334">
        <f ca="1" t="shared" si="1113"/>
        <v>1</v>
      </c>
      <c r="D6695" s="334" t="e">
        <f ca="1" t="shared" si="1114"/>
        <v>#N/A</v>
      </c>
      <c r="E6695" s="327" t="e">
        <f ca="1" t="shared" si="1115"/>
        <v>#N/A</v>
      </c>
      <c r="F6695" s="327" t="e">
        <f ca="1">VLOOKUP(D6695,档案!A:C,3,FALSE)</f>
        <v>#N/A</v>
      </c>
      <c r="G6695" s="338" t="e">
        <f ca="1">VLOOKUP(D6695,档案!A:B,2,FALSE)</f>
        <v>#N/A</v>
      </c>
      <c r="H6695" s="328" t="e">
        <f ca="1" t="shared" si="1116"/>
        <v>#N/A</v>
      </c>
      <c r="I6695" s="344" t="e">
        <f ca="1" t="shared" si="1117"/>
        <v>#N/A</v>
      </c>
      <c r="J6695" s="344" t="e">
        <f ca="1" t="shared" si="1118"/>
        <v>#N/A</v>
      </c>
      <c r="K6695" s="345" t="e">
        <f ca="1" t="shared" si="1119"/>
        <v>#N/A</v>
      </c>
      <c r="L6695" s="345" t="e">
        <f ca="1" t="shared" si="1120"/>
        <v>#N/A</v>
      </c>
      <c r="M6695" s="345" t="e">
        <f ca="1" t="shared" si="1121"/>
        <v>#N/A</v>
      </c>
      <c r="N6695" s="345" t="e">
        <f ca="1" t="shared" si="1122"/>
        <v>#N/A</v>
      </c>
    </row>
    <row r="6696" ht="14.25" hidden="1" spans="1:14">
      <c r="A6696" s="334">
        <f>档案!A6695</f>
        <v>0</v>
      </c>
      <c r="B6696" s="334">
        <f ca="1" t="shared" si="1113"/>
        <v>1</v>
      </c>
      <c r="D6696" s="334" t="e">
        <f ca="1" t="shared" si="1114"/>
        <v>#N/A</v>
      </c>
      <c r="E6696" s="327" t="e">
        <f ca="1" t="shared" si="1115"/>
        <v>#N/A</v>
      </c>
      <c r="F6696" s="327" t="e">
        <f ca="1">VLOOKUP(D6696,档案!A:C,3,FALSE)</f>
        <v>#N/A</v>
      </c>
      <c r="G6696" s="338" t="e">
        <f ca="1">VLOOKUP(D6696,档案!A:B,2,FALSE)</f>
        <v>#N/A</v>
      </c>
      <c r="H6696" s="328" t="e">
        <f ca="1" t="shared" si="1116"/>
        <v>#N/A</v>
      </c>
      <c r="I6696" s="344" t="e">
        <f ca="1" t="shared" si="1117"/>
        <v>#N/A</v>
      </c>
      <c r="J6696" s="344" t="e">
        <f ca="1" t="shared" si="1118"/>
        <v>#N/A</v>
      </c>
      <c r="K6696" s="345" t="e">
        <f ca="1" t="shared" si="1119"/>
        <v>#N/A</v>
      </c>
      <c r="L6696" s="345" t="e">
        <f ca="1" t="shared" si="1120"/>
        <v>#N/A</v>
      </c>
      <c r="M6696" s="345" t="e">
        <f ca="1" t="shared" si="1121"/>
        <v>#N/A</v>
      </c>
      <c r="N6696" s="345" t="e">
        <f ca="1" t="shared" si="1122"/>
        <v>#N/A</v>
      </c>
    </row>
    <row r="6697" ht="14.25" hidden="1" spans="1:14">
      <c r="A6697" s="334">
        <f>档案!A6696</f>
        <v>0</v>
      </c>
      <c r="B6697" s="334">
        <f ca="1" t="shared" si="1113"/>
        <v>1</v>
      </c>
      <c r="D6697" s="334" t="e">
        <f ca="1" t="shared" si="1114"/>
        <v>#N/A</v>
      </c>
      <c r="E6697" s="327" t="e">
        <f ca="1" t="shared" si="1115"/>
        <v>#N/A</v>
      </c>
      <c r="F6697" s="327" t="e">
        <f ca="1">VLOOKUP(D6697,档案!A:C,3,FALSE)</f>
        <v>#N/A</v>
      </c>
      <c r="G6697" s="338" t="e">
        <f ca="1">VLOOKUP(D6697,档案!A:B,2,FALSE)</f>
        <v>#N/A</v>
      </c>
      <c r="H6697" s="328" t="e">
        <f ca="1" t="shared" si="1116"/>
        <v>#N/A</v>
      </c>
      <c r="I6697" s="344" t="e">
        <f ca="1" t="shared" si="1117"/>
        <v>#N/A</v>
      </c>
      <c r="J6697" s="344" t="e">
        <f ca="1" t="shared" si="1118"/>
        <v>#N/A</v>
      </c>
      <c r="K6697" s="345" t="e">
        <f ca="1" t="shared" si="1119"/>
        <v>#N/A</v>
      </c>
      <c r="L6697" s="345" t="e">
        <f ca="1" t="shared" si="1120"/>
        <v>#N/A</v>
      </c>
      <c r="M6697" s="345" t="e">
        <f ca="1" t="shared" si="1121"/>
        <v>#N/A</v>
      </c>
      <c r="N6697" s="345" t="e">
        <f ca="1" t="shared" si="1122"/>
        <v>#N/A</v>
      </c>
    </row>
    <row r="6698" ht="14.25" hidden="1" spans="1:14">
      <c r="A6698" s="334">
        <f>档案!A6697</f>
        <v>0</v>
      </c>
      <c r="B6698" s="334">
        <f ca="1" t="shared" si="1113"/>
        <v>1</v>
      </c>
      <c r="D6698" s="334" t="e">
        <f ca="1" t="shared" si="1114"/>
        <v>#N/A</v>
      </c>
      <c r="E6698" s="327" t="e">
        <f ca="1" t="shared" si="1115"/>
        <v>#N/A</v>
      </c>
      <c r="F6698" s="327" t="e">
        <f ca="1">VLOOKUP(D6698,档案!A:C,3,FALSE)</f>
        <v>#N/A</v>
      </c>
      <c r="G6698" s="338" t="e">
        <f ca="1">VLOOKUP(D6698,档案!A:B,2,FALSE)</f>
        <v>#N/A</v>
      </c>
      <c r="H6698" s="328" t="e">
        <f ca="1" t="shared" si="1116"/>
        <v>#N/A</v>
      </c>
      <c r="I6698" s="344" t="e">
        <f ca="1" t="shared" si="1117"/>
        <v>#N/A</v>
      </c>
      <c r="J6698" s="344" t="e">
        <f ca="1" t="shared" si="1118"/>
        <v>#N/A</v>
      </c>
      <c r="K6698" s="345" t="e">
        <f ca="1" t="shared" si="1119"/>
        <v>#N/A</v>
      </c>
      <c r="L6698" s="345" t="e">
        <f ca="1" t="shared" si="1120"/>
        <v>#N/A</v>
      </c>
      <c r="M6698" s="345" t="e">
        <f ca="1" t="shared" si="1121"/>
        <v>#N/A</v>
      </c>
      <c r="N6698" s="345" t="e">
        <f ca="1" t="shared" si="1122"/>
        <v>#N/A</v>
      </c>
    </row>
    <row r="6699" ht="14.25" hidden="1" spans="1:14">
      <c r="A6699" s="334">
        <f>档案!A6698</f>
        <v>0</v>
      </c>
      <c r="B6699" s="334">
        <f ca="1" t="shared" si="1113"/>
        <v>1</v>
      </c>
      <c r="D6699" s="334" t="e">
        <f ca="1" t="shared" si="1114"/>
        <v>#N/A</v>
      </c>
      <c r="E6699" s="327" t="e">
        <f ca="1" t="shared" si="1115"/>
        <v>#N/A</v>
      </c>
      <c r="F6699" s="327" t="e">
        <f ca="1">VLOOKUP(D6699,档案!A:C,3,FALSE)</f>
        <v>#N/A</v>
      </c>
      <c r="G6699" s="338" t="e">
        <f ca="1">VLOOKUP(D6699,档案!A:B,2,FALSE)</f>
        <v>#N/A</v>
      </c>
      <c r="H6699" s="328" t="e">
        <f ca="1" t="shared" si="1116"/>
        <v>#N/A</v>
      </c>
      <c r="I6699" s="344" t="e">
        <f ca="1" t="shared" si="1117"/>
        <v>#N/A</v>
      </c>
      <c r="J6699" s="344" t="e">
        <f ca="1" t="shared" si="1118"/>
        <v>#N/A</v>
      </c>
      <c r="K6699" s="345" t="e">
        <f ca="1" t="shared" si="1119"/>
        <v>#N/A</v>
      </c>
      <c r="L6699" s="345" t="e">
        <f ca="1" t="shared" si="1120"/>
        <v>#N/A</v>
      </c>
      <c r="M6699" s="345" t="e">
        <f ca="1" t="shared" si="1121"/>
        <v>#N/A</v>
      </c>
      <c r="N6699" s="345" t="e">
        <f ca="1" t="shared" si="1122"/>
        <v>#N/A</v>
      </c>
    </row>
    <row r="6700" ht="14.25" hidden="1" spans="1:14">
      <c r="A6700" s="334">
        <f>档案!A6699</f>
        <v>0</v>
      </c>
      <c r="B6700" s="334">
        <f ca="1" t="shared" si="1113"/>
        <v>1</v>
      </c>
      <c r="D6700" s="334" t="e">
        <f ca="1" t="shared" si="1114"/>
        <v>#N/A</v>
      </c>
      <c r="E6700" s="327" t="e">
        <f ca="1" t="shared" si="1115"/>
        <v>#N/A</v>
      </c>
      <c r="F6700" s="327" t="e">
        <f ca="1">VLOOKUP(D6700,档案!A:C,3,FALSE)</f>
        <v>#N/A</v>
      </c>
      <c r="G6700" s="338" t="e">
        <f ca="1">VLOOKUP(D6700,档案!A:B,2,FALSE)</f>
        <v>#N/A</v>
      </c>
      <c r="H6700" s="328" t="e">
        <f ca="1" t="shared" si="1116"/>
        <v>#N/A</v>
      </c>
      <c r="I6700" s="344" t="e">
        <f ca="1" t="shared" si="1117"/>
        <v>#N/A</v>
      </c>
      <c r="J6700" s="344" t="e">
        <f ca="1" t="shared" si="1118"/>
        <v>#N/A</v>
      </c>
      <c r="K6700" s="345" t="e">
        <f ca="1" t="shared" si="1119"/>
        <v>#N/A</v>
      </c>
      <c r="L6700" s="345" t="e">
        <f ca="1" t="shared" si="1120"/>
        <v>#N/A</v>
      </c>
      <c r="M6700" s="345" t="e">
        <f ca="1" t="shared" si="1121"/>
        <v>#N/A</v>
      </c>
      <c r="N6700" s="345" t="e">
        <f ca="1" t="shared" si="1122"/>
        <v>#N/A</v>
      </c>
    </row>
    <row r="6701" ht="14.25" hidden="1" spans="1:14">
      <c r="A6701" s="334">
        <f>档案!A6700</f>
        <v>0</v>
      </c>
      <c r="B6701" s="334">
        <f ca="1" t="shared" si="1113"/>
        <v>1</v>
      </c>
      <c r="D6701" s="334" t="e">
        <f ca="1" t="shared" si="1114"/>
        <v>#N/A</v>
      </c>
      <c r="E6701" s="327" t="e">
        <f ca="1" t="shared" si="1115"/>
        <v>#N/A</v>
      </c>
      <c r="F6701" s="327" t="e">
        <f ca="1">VLOOKUP(D6701,档案!A:C,3,FALSE)</f>
        <v>#N/A</v>
      </c>
      <c r="G6701" s="338" t="e">
        <f ca="1">VLOOKUP(D6701,档案!A:B,2,FALSE)</f>
        <v>#N/A</v>
      </c>
      <c r="H6701" s="328" t="e">
        <f ca="1" t="shared" si="1116"/>
        <v>#N/A</v>
      </c>
      <c r="I6701" s="344" t="e">
        <f ca="1" t="shared" si="1117"/>
        <v>#N/A</v>
      </c>
      <c r="J6701" s="344" t="e">
        <f ca="1" t="shared" si="1118"/>
        <v>#N/A</v>
      </c>
      <c r="K6701" s="345" t="e">
        <f ca="1" t="shared" si="1119"/>
        <v>#N/A</v>
      </c>
      <c r="L6701" s="345" t="e">
        <f ca="1" t="shared" si="1120"/>
        <v>#N/A</v>
      </c>
      <c r="M6701" s="345" t="e">
        <f ca="1" t="shared" si="1121"/>
        <v>#N/A</v>
      </c>
      <c r="N6701" s="345" t="e">
        <f ca="1" t="shared" si="1122"/>
        <v>#N/A</v>
      </c>
    </row>
    <row r="6702" ht="14.25" hidden="1" spans="1:14">
      <c r="A6702" s="334">
        <f>档案!A6701</f>
        <v>0</v>
      </c>
      <c r="B6702" s="334">
        <f ca="1" t="shared" si="1113"/>
        <v>1</v>
      </c>
      <c r="D6702" s="334" t="e">
        <f ca="1" t="shared" si="1114"/>
        <v>#N/A</v>
      </c>
      <c r="E6702" s="327" t="e">
        <f ca="1" t="shared" si="1115"/>
        <v>#N/A</v>
      </c>
      <c r="F6702" s="327" t="e">
        <f ca="1">VLOOKUP(D6702,档案!A:C,3,FALSE)</f>
        <v>#N/A</v>
      </c>
      <c r="G6702" s="338" t="e">
        <f ca="1">VLOOKUP(D6702,档案!A:B,2,FALSE)</f>
        <v>#N/A</v>
      </c>
      <c r="H6702" s="328" t="e">
        <f ca="1" t="shared" si="1116"/>
        <v>#N/A</v>
      </c>
      <c r="I6702" s="344" t="e">
        <f ca="1" t="shared" si="1117"/>
        <v>#N/A</v>
      </c>
      <c r="J6702" s="344" t="e">
        <f ca="1" t="shared" si="1118"/>
        <v>#N/A</v>
      </c>
      <c r="K6702" s="345" t="e">
        <f ca="1" t="shared" si="1119"/>
        <v>#N/A</v>
      </c>
      <c r="L6702" s="345" t="e">
        <f ca="1" t="shared" si="1120"/>
        <v>#N/A</v>
      </c>
      <c r="M6702" s="345" t="e">
        <f ca="1" t="shared" si="1121"/>
        <v>#N/A</v>
      </c>
      <c r="N6702" s="345" t="e">
        <f ca="1" t="shared" si="1122"/>
        <v>#N/A</v>
      </c>
    </row>
    <row r="6703" ht="14.25" hidden="1" spans="1:14">
      <c r="A6703" s="334">
        <f>档案!A6702</f>
        <v>0</v>
      </c>
      <c r="B6703" s="334">
        <f ca="1" t="shared" si="1113"/>
        <v>1</v>
      </c>
      <c r="D6703" s="334" t="e">
        <f ca="1" t="shared" si="1114"/>
        <v>#N/A</v>
      </c>
      <c r="E6703" s="327" t="e">
        <f ca="1" t="shared" si="1115"/>
        <v>#N/A</v>
      </c>
      <c r="F6703" s="327" t="e">
        <f ca="1">VLOOKUP(D6703,档案!A:C,3,FALSE)</f>
        <v>#N/A</v>
      </c>
      <c r="G6703" s="338" t="e">
        <f ca="1">VLOOKUP(D6703,档案!A:B,2,FALSE)</f>
        <v>#N/A</v>
      </c>
      <c r="H6703" s="328" t="e">
        <f ca="1" t="shared" si="1116"/>
        <v>#N/A</v>
      </c>
      <c r="I6703" s="344" t="e">
        <f ca="1" t="shared" si="1117"/>
        <v>#N/A</v>
      </c>
      <c r="J6703" s="344" t="e">
        <f ca="1" t="shared" si="1118"/>
        <v>#N/A</v>
      </c>
      <c r="K6703" s="345" t="e">
        <f ca="1" t="shared" si="1119"/>
        <v>#N/A</v>
      </c>
      <c r="L6703" s="345" t="e">
        <f ca="1" t="shared" si="1120"/>
        <v>#N/A</v>
      </c>
      <c r="M6703" s="345" t="e">
        <f ca="1" t="shared" si="1121"/>
        <v>#N/A</v>
      </c>
      <c r="N6703" s="345" t="e">
        <f ca="1" t="shared" si="1122"/>
        <v>#N/A</v>
      </c>
    </row>
    <row r="6704" ht="14.25" hidden="1" spans="1:14">
      <c r="A6704" s="334">
        <f>档案!A6703</f>
        <v>0</v>
      </c>
      <c r="B6704" s="334">
        <f ca="1" t="shared" si="1113"/>
        <v>1</v>
      </c>
      <c r="D6704" s="334" t="e">
        <f ca="1" t="shared" si="1114"/>
        <v>#N/A</v>
      </c>
      <c r="E6704" s="327" t="e">
        <f ca="1" t="shared" si="1115"/>
        <v>#N/A</v>
      </c>
      <c r="F6704" s="327" t="e">
        <f ca="1">VLOOKUP(D6704,档案!A:C,3,FALSE)</f>
        <v>#N/A</v>
      </c>
      <c r="G6704" s="338" t="e">
        <f ca="1">VLOOKUP(D6704,档案!A:B,2,FALSE)</f>
        <v>#N/A</v>
      </c>
      <c r="H6704" s="328" t="e">
        <f ca="1" t="shared" si="1116"/>
        <v>#N/A</v>
      </c>
      <c r="I6704" s="344" t="e">
        <f ca="1" t="shared" si="1117"/>
        <v>#N/A</v>
      </c>
      <c r="J6704" s="344" t="e">
        <f ca="1" t="shared" si="1118"/>
        <v>#N/A</v>
      </c>
      <c r="K6704" s="345" t="e">
        <f ca="1" t="shared" si="1119"/>
        <v>#N/A</v>
      </c>
      <c r="L6704" s="345" t="e">
        <f ca="1" t="shared" si="1120"/>
        <v>#N/A</v>
      </c>
      <c r="M6704" s="345" t="e">
        <f ca="1" t="shared" si="1121"/>
        <v>#N/A</v>
      </c>
      <c r="N6704" s="345" t="e">
        <f ca="1" t="shared" si="1122"/>
        <v>#N/A</v>
      </c>
    </row>
    <row r="6705" ht="14.25" hidden="1" spans="1:14">
      <c r="A6705" s="334">
        <f>档案!A6704</f>
        <v>0</v>
      </c>
      <c r="B6705" s="334">
        <f ca="1" t="shared" si="1113"/>
        <v>1</v>
      </c>
      <c r="D6705" s="334" t="e">
        <f ca="1" t="shared" si="1114"/>
        <v>#N/A</v>
      </c>
      <c r="E6705" s="327" t="e">
        <f ca="1" t="shared" si="1115"/>
        <v>#N/A</v>
      </c>
      <c r="F6705" s="327" t="e">
        <f ca="1">VLOOKUP(D6705,档案!A:C,3,FALSE)</f>
        <v>#N/A</v>
      </c>
      <c r="G6705" s="338" t="e">
        <f ca="1">VLOOKUP(D6705,档案!A:B,2,FALSE)</f>
        <v>#N/A</v>
      </c>
      <c r="H6705" s="328" t="e">
        <f ca="1" t="shared" si="1116"/>
        <v>#N/A</v>
      </c>
      <c r="I6705" s="344" t="e">
        <f ca="1" t="shared" si="1117"/>
        <v>#N/A</v>
      </c>
      <c r="J6705" s="344" t="e">
        <f ca="1" t="shared" si="1118"/>
        <v>#N/A</v>
      </c>
      <c r="K6705" s="345" t="e">
        <f ca="1" t="shared" si="1119"/>
        <v>#N/A</v>
      </c>
      <c r="L6705" s="345" t="e">
        <f ca="1" t="shared" si="1120"/>
        <v>#N/A</v>
      </c>
      <c r="M6705" s="345" t="e">
        <f ca="1" t="shared" si="1121"/>
        <v>#N/A</v>
      </c>
      <c r="N6705" s="345" t="e">
        <f ca="1" t="shared" si="1122"/>
        <v>#N/A</v>
      </c>
    </row>
    <row r="6706" ht="14.25" hidden="1" spans="1:14">
      <c r="A6706" s="334">
        <f>档案!A6705</f>
        <v>0</v>
      </c>
      <c r="B6706" s="334">
        <f ca="1" t="shared" si="1113"/>
        <v>1</v>
      </c>
      <c r="D6706" s="334" t="e">
        <f ca="1" t="shared" si="1114"/>
        <v>#N/A</v>
      </c>
      <c r="E6706" s="327" t="e">
        <f ca="1" t="shared" si="1115"/>
        <v>#N/A</v>
      </c>
      <c r="F6706" s="327" t="e">
        <f ca="1">VLOOKUP(D6706,档案!A:C,3,FALSE)</f>
        <v>#N/A</v>
      </c>
      <c r="G6706" s="338" t="e">
        <f ca="1">VLOOKUP(D6706,档案!A:B,2,FALSE)</f>
        <v>#N/A</v>
      </c>
      <c r="H6706" s="328" t="e">
        <f ca="1" t="shared" si="1116"/>
        <v>#N/A</v>
      </c>
      <c r="I6706" s="344" t="e">
        <f ca="1" t="shared" si="1117"/>
        <v>#N/A</v>
      </c>
      <c r="J6706" s="344" t="e">
        <f ca="1" t="shared" si="1118"/>
        <v>#N/A</v>
      </c>
      <c r="K6706" s="345" t="e">
        <f ca="1" t="shared" si="1119"/>
        <v>#N/A</v>
      </c>
      <c r="L6706" s="345" t="e">
        <f ca="1" t="shared" si="1120"/>
        <v>#N/A</v>
      </c>
      <c r="M6706" s="345" t="e">
        <f ca="1" t="shared" si="1121"/>
        <v>#N/A</v>
      </c>
      <c r="N6706" s="345" t="e">
        <f ca="1" t="shared" si="1122"/>
        <v>#N/A</v>
      </c>
    </row>
    <row r="6707" ht="14.25" hidden="1" spans="1:14">
      <c r="A6707" s="334">
        <f>档案!A6706</f>
        <v>0</v>
      </c>
      <c r="B6707" s="334">
        <f ca="1" t="shared" si="1113"/>
        <v>1</v>
      </c>
      <c r="D6707" s="334" t="e">
        <f ca="1" t="shared" si="1114"/>
        <v>#N/A</v>
      </c>
      <c r="E6707" s="327" t="e">
        <f ca="1" t="shared" si="1115"/>
        <v>#N/A</v>
      </c>
      <c r="F6707" s="327" t="e">
        <f ca="1">VLOOKUP(D6707,档案!A:C,3,FALSE)</f>
        <v>#N/A</v>
      </c>
      <c r="G6707" s="338" t="e">
        <f ca="1">VLOOKUP(D6707,档案!A:B,2,FALSE)</f>
        <v>#N/A</v>
      </c>
      <c r="H6707" s="328" t="e">
        <f ca="1" t="shared" si="1116"/>
        <v>#N/A</v>
      </c>
      <c r="I6707" s="344" t="e">
        <f ca="1" t="shared" si="1117"/>
        <v>#N/A</v>
      </c>
      <c r="J6707" s="344" t="e">
        <f ca="1" t="shared" si="1118"/>
        <v>#N/A</v>
      </c>
      <c r="K6707" s="345" t="e">
        <f ca="1" t="shared" si="1119"/>
        <v>#N/A</v>
      </c>
      <c r="L6707" s="345" t="e">
        <f ca="1" t="shared" si="1120"/>
        <v>#N/A</v>
      </c>
      <c r="M6707" s="345" t="e">
        <f ca="1" t="shared" si="1121"/>
        <v>#N/A</v>
      </c>
      <c r="N6707" s="345" t="e">
        <f ca="1" t="shared" si="1122"/>
        <v>#N/A</v>
      </c>
    </row>
    <row r="6708" ht="14.25" hidden="1" spans="1:14">
      <c r="A6708" s="334">
        <f>档案!A6707</f>
        <v>0</v>
      </c>
      <c r="B6708" s="334">
        <f ca="1" t="shared" si="1113"/>
        <v>1</v>
      </c>
      <c r="D6708" s="334" t="e">
        <f ca="1" t="shared" si="1114"/>
        <v>#N/A</v>
      </c>
      <c r="E6708" s="327" t="e">
        <f ca="1" t="shared" si="1115"/>
        <v>#N/A</v>
      </c>
      <c r="F6708" s="327" t="e">
        <f ca="1">VLOOKUP(D6708,档案!A:C,3,FALSE)</f>
        <v>#N/A</v>
      </c>
      <c r="G6708" s="338" t="e">
        <f ca="1">VLOOKUP(D6708,档案!A:B,2,FALSE)</f>
        <v>#N/A</v>
      </c>
      <c r="H6708" s="328" t="e">
        <f ca="1" t="shared" si="1116"/>
        <v>#N/A</v>
      </c>
      <c r="I6708" s="344" t="e">
        <f ca="1" t="shared" si="1117"/>
        <v>#N/A</v>
      </c>
      <c r="J6708" s="344" t="e">
        <f ca="1" t="shared" si="1118"/>
        <v>#N/A</v>
      </c>
      <c r="K6708" s="345" t="e">
        <f ca="1" t="shared" si="1119"/>
        <v>#N/A</v>
      </c>
      <c r="L6708" s="345" t="e">
        <f ca="1" t="shared" si="1120"/>
        <v>#N/A</v>
      </c>
      <c r="M6708" s="345" t="e">
        <f ca="1" t="shared" si="1121"/>
        <v>#N/A</v>
      </c>
      <c r="N6708" s="345" t="e">
        <f ca="1" t="shared" si="1122"/>
        <v>#N/A</v>
      </c>
    </row>
    <row r="6709" ht="14.25" hidden="1" spans="1:14">
      <c r="A6709" s="334">
        <f>档案!A6708</f>
        <v>0</v>
      </c>
      <c r="B6709" s="334">
        <f ca="1" t="shared" si="1113"/>
        <v>1</v>
      </c>
      <c r="D6709" s="334" t="e">
        <f ca="1" t="shared" si="1114"/>
        <v>#N/A</v>
      </c>
      <c r="E6709" s="327" t="e">
        <f ca="1" t="shared" si="1115"/>
        <v>#N/A</v>
      </c>
      <c r="F6709" s="327" t="e">
        <f ca="1">VLOOKUP(D6709,档案!A:C,3,FALSE)</f>
        <v>#N/A</v>
      </c>
      <c r="G6709" s="338" t="e">
        <f ca="1">VLOOKUP(D6709,档案!A:B,2,FALSE)</f>
        <v>#N/A</v>
      </c>
      <c r="H6709" s="328" t="e">
        <f ca="1" t="shared" si="1116"/>
        <v>#N/A</v>
      </c>
      <c r="I6709" s="344" t="e">
        <f ca="1" t="shared" si="1117"/>
        <v>#N/A</v>
      </c>
      <c r="J6709" s="344" t="e">
        <f ca="1" t="shared" si="1118"/>
        <v>#N/A</v>
      </c>
      <c r="K6709" s="345" t="e">
        <f ca="1" t="shared" si="1119"/>
        <v>#N/A</v>
      </c>
      <c r="L6709" s="345" t="e">
        <f ca="1" t="shared" si="1120"/>
        <v>#N/A</v>
      </c>
      <c r="M6709" s="345" t="e">
        <f ca="1" t="shared" si="1121"/>
        <v>#N/A</v>
      </c>
      <c r="N6709" s="345" t="e">
        <f ca="1" t="shared" si="1122"/>
        <v>#N/A</v>
      </c>
    </row>
    <row r="6710" ht="14.25" hidden="1" spans="1:14">
      <c r="A6710" s="334">
        <f>档案!A6709</f>
        <v>0</v>
      </c>
      <c r="B6710" s="334">
        <f ca="1" t="shared" si="1113"/>
        <v>1</v>
      </c>
      <c r="D6710" s="334" t="e">
        <f ca="1" t="shared" si="1114"/>
        <v>#N/A</v>
      </c>
      <c r="E6710" s="327" t="e">
        <f ca="1" t="shared" si="1115"/>
        <v>#N/A</v>
      </c>
      <c r="F6710" s="327" t="e">
        <f ca="1">VLOOKUP(D6710,档案!A:C,3,FALSE)</f>
        <v>#N/A</v>
      </c>
      <c r="G6710" s="338" t="e">
        <f ca="1">VLOOKUP(D6710,档案!A:B,2,FALSE)</f>
        <v>#N/A</v>
      </c>
      <c r="H6710" s="328" t="e">
        <f ca="1" t="shared" si="1116"/>
        <v>#N/A</v>
      </c>
      <c r="I6710" s="344" t="e">
        <f ca="1" t="shared" si="1117"/>
        <v>#N/A</v>
      </c>
      <c r="J6710" s="344" t="e">
        <f ca="1" t="shared" si="1118"/>
        <v>#N/A</v>
      </c>
      <c r="K6710" s="345" t="e">
        <f ca="1" t="shared" si="1119"/>
        <v>#N/A</v>
      </c>
      <c r="L6710" s="345" t="e">
        <f ca="1" t="shared" si="1120"/>
        <v>#N/A</v>
      </c>
      <c r="M6710" s="345" t="e">
        <f ca="1" t="shared" si="1121"/>
        <v>#N/A</v>
      </c>
      <c r="N6710" s="345" t="e">
        <f ca="1" t="shared" si="1122"/>
        <v>#N/A</v>
      </c>
    </row>
    <row r="6711" ht="14.25" hidden="1" spans="1:14">
      <c r="A6711" s="334">
        <f>档案!A6710</f>
        <v>0</v>
      </c>
      <c r="B6711" s="334">
        <f ca="1" t="shared" si="1113"/>
        <v>1</v>
      </c>
      <c r="D6711" s="334" t="e">
        <f ca="1" t="shared" si="1114"/>
        <v>#N/A</v>
      </c>
      <c r="E6711" s="327" t="e">
        <f ca="1" t="shared" si="1115"/>
        <v>#N/A</v>
      </c>
      <c r="F6711" s="327" t="e">
        <f ca="1">VLOOKUP(D6711,档案!A:C,3,FALSE)</f>
        <v>#N/A</v>
      </c>
      <c r="G6711" s="338" t="e">
        <f ca="1">VLOOKUP(D6711,档案!A:B,2,FALSE)</f>
        <v>#N/A</v>
      </c>
      <c r="H6711" s="328" t="e">
        <f ca="1" t="shared" si="1116"/>
        <v>#N/A</v>
      </c>
      <c r="I6711" s="344" t="e">
        <f ca="1" t="shared" si="1117"/>
        <v>#N/A</v>
      </c>
      <c r="J6711" s="344" t="e">
        <f ca="1" t="shared" si="1118"/>
        <v>#N/A</v>
      </c>
      <c r="K6711" s="345" t="e">
        <f ca="1" t="shared" si="1119"/>
        <v>#N/A</v>
      </c>
      <c r="L6711" s="345" t="e">
        <f ca="1" t="shared" si="1120"/>
        <v>#N/A</v>
      </c>
      <c r="M6711" s="345" t="e">
        <f ca="1" t="shared" si="1121"/>
        <v>#N/A</v>
      </c>
      <c r="N6711" s="345" t="e">
        <f ca="1" t="shared" si="1122"/>
        <v>#N/A</v>
      </c>
    </row>
    <row r="6712" ht="14.25" hidden="1" spans="1:14">
      <c r="A6712" s="334">
        <f>档案!A6711</f>
        <v>0</v>
      </c>
      <c r="B6712" s="334">
        <f ca="1" t="shared" si="1113"/>
        <v>1</v>
      </c>
      <c r="D6712" s="334" t="e">
        <f ca="1" t="shared" si="1114"/>
        <v>#N/A</v>
      </c>
      <c r="E6712" s="327" t="e">
        <f ca="1" t="shared" si="1115"/>
        <v>#N/A</v>
      </c>
      <c r="F6712" s="327" t="e">
        <f ca="1">VLOOKUP(D6712,档案!A:C,3,FALSE)</f>
        <v>#N/A</v>
      </c>
      <c r="G6712" s="338" t="e">
        <f ca="1">VLOOKUP(D6712,档案!A:B,2,FALSE)</f>
        <v>#N/A</v>
      </c>
      <c r="H6712" s="328" t="e">
        <f ca="1" t="shared" si="1116"/>
        <v>#N/A</v>
      </c>
      <c r="I6712" s="344" t="e">
        <f ca="1" t="shared" si="1117"/>
        <v>#N/A</v>
      </c>
      <c r="J6712" s="344" t="e">
        <f ca="1" t="shared" si="1118"/>
        <v>#N/A</v>
      </c>
      <c r="K6712" s="345" t="e">
        <f ca="1" t="shared" si="1119"/>
        <v>#N/A</v>
      </c>
      <c r="L6712" s="345" t="e">
        <f ca="1" t="shared" si="1120"/>
        <v>#N/A</v>
      </c>
      <c r="M6712" s="345" t="e">
        <f ca="1" t="shared" si="1121"/>
        <v>#N/A</v>
      </c>
      <c r="N6712" s="345" t="e">
        <f ca="1" t="shared" si="1122"/>
        <v>#N/A</v>
      </c>
    </row>
    <row r="6713" ht="14.25" hidden="1" spans="1:14">
      <c r="A6713" s="334">
        <f>档案!A6712</f>
        <v>0</v>
      </c>
      <c r="B6713" s="334">
        <f ca="1" t="shared" si="1113"/>
        <v>1</v>
      </c>
      <c r="D6713" s="334" t="e">
        <f ca="1" t="shared" si="1114"/>
        <v>#N/A</v>
      </c>
      <c r="E6713" s="327" t="e">
        <f ca="1" t="shared" si="1115"/>
        <v>#N/A</v>
      </c>
      <c r="F6713" s="327" t="e">
        <f ca="1">VLOOKUP(D6713,档案!A:C,3,FALSE)</f>
        <v>#N/A</v>
      </c>
      <c r="G6713" s="338" t="e">
        <f ca="1">VLOOKUP(D6713,档案!A:B,2,FALSE)</f>
        <v>#N/A</v>
      </c>
      <c r="H6713" s="328" t="e">
        <f ca="1" t="shared" si="1116"/>
        <v>#N/A</v>
      </c>
      <c r="I6713" s="344" t="e">
        <f ca="1" t="shared" si="1117"/>
        <v>#N/A</v>
      </c>
      <c r="J6713" s="344" t="e">
        <f ca="1" t="shared" si="1118"/>
        <v>#N/A</v>
      </c>
      <c r="K6713" s="345" t="e">
        <f ca="1" t="shared" si="1119"/>
        <v>#N/A</v>
      </c>
      <c r="L6713" s="345" t="e">
        <f ca="1" t="shared" si="1120"/>
        <v>#N/A</v>
      </c>
      <c r="M6713" s="345" t="e">
        <f ca="1" t="shared" si="1121"/>
        <v>#N/A</v>
      </c>
      <c r="N6713" s="345" t="e">
        <f ca="1" t="shared" si="1122"/>
        <v>#N/A</v>
      </c>
    </row>
    <row r="6714" ht="14.25" hidden="1" spans="1:14">
      <c r="A6714" s="334">
        <f>档案!A6713</f>
        <v>0</v>
      </c>
      <c r="B6714" s="334">
        <f ca="1" t="shared" ref="B6714:B6777" si="1123">COUNTA(INDIRECT("'"&amp;A6714&amp;"'!a:a"))</f>
        <v>1</v>
      </c>
      <c r="D6714" s="334" t="e">
        <f ca="1" t="shared" ref="D6714:D6777" si="1124">IF(E6713&gt;=VLOOKUP(D6713,A:B,2,FALSE),D6713+1,D6713)</f>
        <v>#N/A</v>
      </c>
      <c r="E6714" s="327" t="e">
        <f ca="1" t="shared" ref="E6714:E6777" si="1125">IF(E6713&gt;=VLOOKUP(D6713,A:B,2,FALSE),3,E6713+1)</f>
        <v>#N/A</v>
      </c>
      <c r="F6714" s="327" t="e">
        <f ca="1">VLOOKUP(D6714,档案!A:C,3,FALSE)</f>
        <v>#N/A</v>
      </c>
      <c r="G6714" s="338" t="e">
        <f ca="1">VLOOKUP(D6714,档案!A:B,2,FALSE)</f>
        <v>#N/A</v>
      </c>
      <c r="H6714" s="328" t="e">
        <f ca="1" t="shared" ref="H6714:H6777" si="1126">INDEX(INDIRECT("'"&amp;$D6714&amp;"'!A:g"),$E6714,COLUMN()-7)</f>
        <v>#N/A</v>
      </c>
      <c r="I6714" s="344" t="e">
        <f ca="1" t="shared" ref="I6714:I6777" si="1127">INDEX(INDIRECT("'"&amp;$D6714&amp;"'!A:g"),$E6714,COLUMN()-7)</f>
        <v>#N/A</v>
      </c>
      <c r="J6714" s="344" t="e">
        <f ca="1" t="shared" ref="J6714:J6777" si="1128">INDEX(INDIRECT("'"&amp;$D6714&amp;"'!A:g"),$E6714,COLUMN()-7)</f>
        <v>#N/A</v>
      </c>
      <c r="K6714" s="345" t="e">
        <f ca="1" t="shared" ref="K6714:K6777" si="1129">INDEX(INDIRECT("'"&amp;$D6714&amp;"'!A:g"),$E6714,COLUMN()-7)</f>
        <v>#N/A</v>
      </c>
      <c r="L6714" s="345" t="e">
        <f ca="1" t="shared" ref="L6714:L6777" si="1130">INDEX(INDIRECT("'"&amp;$D6714&amp;"'!A:g"),$E6714,COLUMN()-7)</f>
        <v>#N/A</v>
      </c>
      <c r="M6714" s="345" t="e">
        <f ca="1" t="shared" ref="M6714:M6777" si="1131">INDEX(INDIRECT("'"&amp;$D6714&amp;"'!A:g"),$E6714,COLUMN()-7)</f>
        <v>#N/A</v>
      </c>
      <c r="N6714" s="345" t="e">
        <f ca="1" t="shared" ref="N6714:N6777" si="1132">INDEX(INDIRECT("'"&amp;$D6714&amp;"'!A:g"),$E6714,COLUMN()-7)</f>
        <v>#N/A</v>
      </c>
    </row>
    <row r="6715" ht="14.25" hidden="1" spans="1:14">
      <c r="A6715" s="334">
        <f>档案!A6714</f>
        <v>0</v>
      </c>
      <c r="B6715" s="334">
        <f ca="1" t="shared" si="1123"/>
        <v>1</v>
      </c>
      <c r="D6715" s="334" t="e">
        <f ca="1" t="shared" si="1124"/>
        <v>#N/A</v>
      </c>
      <c r="E6715" s="327" t="e">
        <f ca="1" t="shared" si="1125"/>
        <v>#N/A</v>
      </c>
      <c r="F6715" s="327" t="e">
        <f ca="1">VLOOKUP(D6715,档案!A:C,3,FALSE)</f>
        <v>#N/A</v>
      </c>
      <c r="G6715" s="338" t="e">
        <f ca="1">VLOOKUP(D6715,档案!A:B,2,FALSE)</f>
        <v>#N/A</v>
      </c>
      <c r="H6715" s="328" t="e">
        <f ca="1" t="shared" si="1126"/>
        <v>#N/A</v>
      </c>
      <c r="I6715" s="344" t="e">
        <f ca="1" t="shared" si="1127"/>
        <v>#N/A</v>
      </c>
      <c r="J6715" s="344" t="e">
        <f ca="1" t="shared" si="1128"/>
        <v>#N/A</v>
      </c>
      <c r="K6715" s="345" t="e">
        <f ca="1" t="shared" si="1129"/>
        <v>#N/A</v>
      </c>
      <c r="L6715" s="345" t="e">
        <f ca="1" t="shared" si="1130"/>
        <v>#N/A</v>
      </c>
      <c r="M6715" s="345" t="e">
        <f ca="1" t="shared" si="1131"/>
        <v>#N/A</v>
      </c>
      <c r="N6715" s="345" t="e">
        <f ca="1" t="shared" si="1132"/>
        <v>#N/A</v>
      </c>
    </row>
    <row r="6716" ht="14.25" hidden="1" spans="1:14">
      <c r="A6716" s="334">
        <f>档案!A6715</f>
        <v>0</v>
      </c>
      <c r="B6716" s="334">
        <f ca="1" t="shared" si="1123"/>
        <v>1</v>
      </c>
      <c r="D6716" s="334" t="e">
        <f ca="1" t="shared" si="1124"/>
        <v>#N/A</v>
      </c>
      <c r="E6716" s="327" t="e">
        <f ca="1" t="shared" si="1125"/>
        <v>#N/A</v>
      </c>
      <c r="F6716" s="327" t="e">
        <f ca="1">VLOOKUP(D6716,档案!A:C,3,FALSE)</f>
        <v>#N/A</v>
      </c>
      <c r="G6716" s="338" t="e">
        <f ca="1">VLOOKUP(D6716,档案!A:B,2,FALSE)</f>
        <v>#N/A</v>
      </c>
      <c r="H6716" s="328" t="e">
        <f ca="1" t="shared" si="1126"/>
        <v>#N/A</v>
      </c>
      <c r="I6716" s="344" t="e">
        <f ca="1" t="shared" si="1127"/>
        <v>#N/A</v>
      </c>
      <c r="J6716" s="344" t="e">
        <f ca="1" t="shared" si="1128"/>
        <v>#N/A</v>
      </c>
      <c r="K6716" s="345" t="e">
        <f ca="1" t="shared" si="1129"/>
        <v>#N/A</v>
      </c>
      <c r="L6716" s="345" t="e">
        <f ca="1" t="shared" si="1130"/>
        <v>#N/A</v>
      </c>
      <c r="M6716" s="345" t="e">
        <f ca="1" t="shared" si="1131"/>
        <v>#N/A</v>
      </c>
      <c r="N6716" s="345" t="e">
        <f ca="1" t="shared" si="1132"/>
        <v>#N/A</v>
      </c>
    </row>
    <row r="6717" ht="14.25" hidden="1" spans="1:14">
      <c r="A6717" s="334">
        <f>档案!A6716</f>
        <v>0</v>
      </c>
      <c r="B6717" s="334">
        <f ca="1" t="shared" si="1123"/>
        <v>1</v>
      </c>
      <c r="D6717" s="334" t="e">
        <f ca="1" t="shared" si="1124"/>
        <v>#N/A</v>
      </c>
      <c r="E6717" s="327" t="e">
        <f ca="1" t="shared" si="1125"/>
        <v>#N/A</v>
      </c>
      <c r="F6717" s="327" t="e">
        <f ca="1">VLOOKUP(D6717,档案!A:C,3,FALSE)</f>
        <v>#N/A</v>
      </c>
      <c r="G6717" s="338" t="e">
        <f ca="1">VLOOKUP(D6717,档案!A:B,2,FALSE)</f>
        <v>#N/A</v>
      </c>
      <c r="H6717" s="328" t="e">
        <f ca="1" t="shared" si="1126"/>
        <v>#N/A</v>
      </c>
      <c r="I6717" s="344" t="e">
        <f ca="1" t="shared" si="1127"/>
        <v>#N/A</v>
      </c>
      <c r="J6717" s="344" t="e">
        <f ca="1" t="shared" si="1128"/>
        <v>#N/A</v>
      </c>
      <c r="K6717" s="345" t="e">
        <f ca="1" t="shared" si="1129"/>
        <v>#N/A</v>
      </c>
      <c r="L6717" s="345" t="e">
        <f ca="1" t="shared" si="1130"/>
        <v>#N/A</v>
      </c>
      <c r="M6717" s="345" t="e">
        <f ca="1" t="shared" si="1131"/>
        <v>#N/A</v>
      </c>
      <c r="N6717" s="345" t="e">
        <f ca="1" t="shared" si="1132"/>
        <v>#N/A</v>
      </c>
    </row>
    <row r="6718" ht="14.25" hidden="1" spans="1:14">
      <c r="A6718" s="334">
        <f>档案!A6717</f>
        <v>0</v>
      </c>
      <c r="B6718" s="334">
        <f ca="1" t="shared" si="1123"/>
        <v>1</v>
      </c>
      <c r="D6718" s="334" t="e">
        <f ca="1" t="shared" si="1124"/>
        <v>#N/A</v>
      </c>
      <c r="E6718" s="327" t="e">
        <f ca="1" t="shared" si="1125"/>
        <v>#N/A</v>
      </c>
      <c r="F6718" s="327" t="e">
        <f ca="1">VLOOKUP(D6718,档案!A:C,3,FALSE)</f>
        <v>#N/A</v>
      </c>
      <c r="G6718" s="338" t="e">
        <f ca="1">VLOOKUP(D6718,档案!A:B,2,FALSE)</f>
        <v>#N/A</v>
      </c>
      <c r="H6718" s="328" t="e">
        <f ca="1" t="shared" si="1126"/>
        <v>#N/A</v>
      </c>
      <c r="I6718" s="344" t="e">
        <f ca="1" t="shared" si="1127"/>
        <v>#N/A</v>
      </c>
      <c r="J6718" s="344" t="e">
        <f ca="1" t="shared" si="1128"/>
        <v>#N/A</v>
      </c>
      <c r="K6718" s="345" t="e">
        <f ca="1" t="shared" si="1129"/>
        <v>#N/A</v>
      </c>
      <c r="L6718" s="345" t="e">
        <f ca="1" t="shared" si="1130"/>
        <v>#N/A</v>
      </c>
      <c r="M6718" s="345" t="e">
        <f ca="1" t="shared" si="1131"/>
        <v>#N/A</v>
      </c>
      <c r="N6718" s="345" t="e">
        <f ca="1" t="shared" si="1132"/>
        <v>#N/A</v>
      </c>
    </row>
    <row r="6719" ht="14.25" hidden="1" spans="1:14">
      <c r="A6719" s="334">
        <f>档案!A6718</f>
        <v>0</v>
      </c>
      <c r="B6719" s="334">
        <f ca="1" t="shared" si="1123"/>
        <v>1</v>
      </c>
      <c r="D6719" s="334" t="e">
        <f ca="1" t="shared" si="1124"/>
        <v>#N/A</v>
      </c>
      <c r="E6719" s="327" t="e">
        <f ca="1" t="shared" si="1125"/>
        <v>#N/A</v>
      </c>
      <c r="F6719" s="327" t="e">
        <f ca="1">VLOOKUP(D6719,档案!A:C,3,FALSE)</f>
        <v>#N/A</v>
      </c>
      <c r="G6719" s="338" t="e">
        <f ca="1">VLOOKUP(D6719,档案!A:B,2,FALSE)</f>
        <v>#N/A</v>
      </c>
      <c r="H6719" s="328" t="e">
        <f ca="1" t="shared" si="1126"/>
        <v>#N/A</v>
      </c>
      <c r="I6719" s="344" t="e">
        <f ca="1" t="shared" si="1127"/>
        <v>#N/A</v>
      </c>
      <c r="J6719" s="344" t="e">
        <f ca="1" t="shared" si="1128"/>
        <v>#N/A</v>
      </c>
      <c r="K6719" s="345" t="e">
        <f ca="1" t="shared" si="1129"/>
        <v>#N/A</v>
      </c>
      <c r="L6719" s="345" t="e">
        <f ca="1" t="shared" si="1130"/>
        <v>#N/A</v>
      </c>
      <c r="M6719" s="345" t="e">
        <f ca="1" t="shared" si="1131"/>
        <v>#N/A</v>
      </c>
      <c r="N6719" s="345" t="e">
        <f ca="1" t="shared" si="1132"/>
        <v>#N/A</v>
      </c>
    </row>
    <row r="6720" ht="14.25" hidden="1" spans="1:14">
      <c r="A6720" s="334">
        <f>档案!A6719</f>
        <v>0</v>
      </c>
      <c r="B6720" s="334">
        <f ca="1" t="shared" si="1123"/>
        <v>1</v>
      </c>
      <c r="D6720" s="334" t="e">
        <f ca="1" t="shared" si="1124"/>
        <v>#N/A</v>
      </c>
      <c r="E6720" s="327" t="e">
        <f ca="1" t="shared" si="1125"/>
        <v>#N/A</v>
      </c>
      <c r="F6720" s="327" t="e">
        <f ca="1">VLOOKUP(D6720,档案!A:C,3,FALSE)</f>
        <v>#N/A</v>
      </c>
      <c r="G6720" s="338" t="e">
        <f ca="1">VLOOKUP(D6720,档案!A:B,2,FALSE)</f>
        <v>#N/A</v>
      </c>
      <c r="H6720" s="328" t="e">
        <f ca="1" t="shared" si="1126"/>
        <v>#N/A</v>
      </c>
      <c r="I6720" s="344" t="e">
        <f ca="1" t="shared" si="1127"/>
        <v>#N/A</v>
      </c>
      <c r="J6720" s="344" t="e">
        <f ca="1" t="shared" si="1128"/>
        <v>#N/A</v>
      </c>
      <c r="K6720" s="345" t="e">
        <f ca="1" t="shared" si="1129"/>
        <v>#N/A</v>
      </c>
      <c r="L6720" s="345" t="e">
        <f ca="1" t="shared" si="1130"/>
        <v>#N/A</v>
      </c>
      <c r="M6720" s="345" t="e">
        <f ca="1" t="shared" si="1131"/>
        <v>#N/A</v>
      </c>
      <c r="N6720" s="345" t="e">
        <f ca="1" t="shared" si="1132"/>
        <v>#N/A</v>
      </c>
    </row>
    <row r="6721" ht="14.25" hidden="1" spans="1:14">
      <c r="A6721" s="334">
        <f>档案!A6720</f>
        <v>0</v>
      </c>
      <c r="B6721" s="334">
        <f ca="1" t="shared" si="1123"/>
        <v>1</v>
      </c>
      <c r="D6721" s="334" t="e">
        <f ca="1" t="shared" si="1124"/>
        <v>#N/A</v>
      </c>
      <c r="E6721" s="327" t="e">
        <f ca="1" t="shared" si="1125"/>
        <v>#N/A</v>
      </c>
      <c r="F6721" s="327" t="e">
        <f ca="1">VLOOKUP(D6721,档案!A:C,3,FALSE)</f>
        <v>#N/A</v>
      </c>
      <c r="G6721" s="338" t="e">
        <f ca="1">VLOOKUP(D6721,档案!A:B,2,FALSE)</f>
        <v>#N/A</v>
      </c>
      <c r="H6721" s="328" t="e">
        <f ca="1" t="shared" si="1126"/>
        <v>#N/A</v>
      </c>
      <c r="I6721" s="344" t="e">
        <f ca="1" t="shared" si="1127"/>
        <v>#N/A</v>
      </c>
      <c r="J6721" s="344" t="e">
        <f ca="1" t="shared" si="1128"/>
        <v>#N/A</v>
      </c>
      <c r="K6721" s="345" t="e">
        <f ca="1" t="shared" si="1129"/>
        <v>#N/A</v>
      </c>
      <c r="L6721" s="345" t="e">
        <f ca="1" t="shared" si="1130"/>
        <v>#N/A</v>
      </c>
      <c r="M6721" s="345" t="e">
        <f ca="1" t="shared" si="1131"/>
        <v>#N/A</v>
      </c>
      <c r="N6721" s="345" t="e">
        <f ca="1" t="shared" si="1132"/>
        <v>#N/A</v>
      </c>
    </row>
    <row r="6722" ht="14.25" hidden="1" spans="1:14">
      <c r="A6722" s="334">
        <f>档案!A6721</f>
        <v>0</v>
      </c>
      <c r="B6722" s="334">
        <f ca="1" t="shared" si="1123"/>
        <v>1</v>
      </c>
      <c r="D6722" s="334" t="e">
        <f ca="1" t="shared" si="1124"/>
        <v>#N/A</v>
      </c>
      <c r="E6722" s="327" t="e">
        <f ca="1" t="shared" si="1125"/>
        <v>#N/A</v>
      </c>
      <c r="F6722" s="327" t="e">
        <f ca="1">VLOOKUP(D6722,档案!A:C,3,FALSE)</f>
        <v>#N/A</v>
      </c>
      <c r="G6722" s="338" t="e">
        <f ca="1">VLOOKUP(D6722,档案!A:B,2,FALSE)</f>
        <v>#N/A</v>
      </c>
      <c r="H6722" s="328" t="e">
        <f ca="1" t="shared" si="1126"/>
        <v>#N/A</v>
      </c>
      <c r="I6722" s="344" t="e">
        <f ca="1" t="shared" si="1127"/>
        <v>#N/A</v>
      </c>
      <c r="J6722" s="344" t="e">
        <f ca="1" t="shared" si="1128"/>
        <v>#N/A</v>
      </c>
      <c r="K6722" s="345" t="e">
        <f ca="1" t="shared" si="1129"/>
        <v>#N/A</v>
      </c>
      <c r="L6722" s="345" t="e">
        <f ca="1" t="shared" si="1130"/>
        <v>#N/A</v>
      </c>
      <c r="M6722" s="345" t="e">
        <f ca="1" t="shared" si="1131"/>
        <v>#N/A</v>
      </c>
      <c r="N6722" s="345" t="e">
        <f ca="1" t="shared" si="1132"/>
        <v>#N/A</v>
      </c>
    </row>
    <row r="6723" ht="14.25" hidden="1" spans="1:14">
      <c r="A6723" s="334">
        <f>档案!A6722</f>
        <v>0</v>
      </c>
      <c r="B6723" s="334">
        <f ca="1" t="shared" si="1123"/>
        <v>1</v>
      </c>
      <c r="D6723" s="334" t="e">
        <f ca="1" t="shared" si="1124"/>
        <v>#N/A</v>
      </c>
      <c r="E6723" s="327" t="e">
        <f ca="1" t="shared" si="1125"/>
        <v>#N/A</v>
      </c>
      <c r="F6723" s="327" t="e">
        <f ca="1">VLOOKUP(D6723,档案!A:C,3,FALSE)</f>
        <v>#N/A</v>
      </c>
      <c r="G6723" s="338" t="e">
        <f ca="1">VLOOKUP(D6723,档案!A:B,2,FALSE)</f>
        <v>#N/A</v>
      </c>
      <c r="H6723" s="328" t="e">
        <f ca="1" t="shared" si="1126"/>
        <v>#N/A</v>
      </c>
      <c r="I6723" s="344" t="e">
        <f ca="1" t="shared" si="1127"/>
        <v>#N/A</v>
      </c>
      <c r="J6723" s="344" t="e">
        <f ca="1" t="shared" si="1128"/>
        <v>#N/A</v>
      </c>
      <c r="K6723" s="345" t="e">
        <f ca="1" t="shared" si="1129"/>
        <v>#N/A</v>
      </c>
      <c r="L6723" s="345" t="e">
        <f ca="1" t="shared" si="1130"/>
        <v>#N/A</v>
      </c>
      <c r="M6723" s="345" t="e">
        <f ca="1" t="shared" si="1131"/>
        <v>#N/A</v>
      </c>
      <c r="N6723" s="345" t="e">
        <f ca="1" t="shared" si="1132"/>
        <v>#N/A</v>
      </c>
    </row>
    <row r="6724" ht="14.25" hidden="1" spans="1:14">
      <c r="A6724" s="334">
        <f>档案!A6723</f>
        <v>0</v>
      </c>
      <c r="B6724" s="334">
        <f ca="1" t="shared" si="1123"/>
        <v>1</v>
      </c>
      <c r="D6724" s="334" t="e">
        <f ca="1" t="shared" si="1124"/>
        <v>#N/A</v>
      </c>
      <c r="E6724" s="327" t="e">
        <f ca="1" t="shared" si="1125"/>
        <v>#N/A</v>
      </c>
      <c r="F6724" s="327" t="e">
        <f ca="1">VLOOKUP(D6724,档案!A:C,3,FALSE)</f>
        <v>#N/A</v>
      </c>
      <c r="G6724" s="338" t="e">
        <f ca="1">VLOOKUP(D6724,档案!A:B,2,FALSE)</f>
        <v>#N/A</v>
      </c>
      <c r="H6724" s="328" t="e">
        <f ca="1" t="shared" si="1126"/>
        <v>#N/A</v>
      </c>
      <c r="I6724" s="344" t="e">
        <f ca="1" t="shared" si="1127"/>
        <v>#N/A</v>
      </c>
      <c r="J6724" s="344" t="e">
        <f ca="1" t="shared" si="1128"/>
        <v>#N/A</v>
      </c>
      <c r="K6724" s="345" t="e">
        <f ca="1" t="shared" si="1129"/>
        <v>#N/A</v>
      </c>
      <c r="L6724" s="345" t="e">
        <f ca="1" t="shared" si="1130"/>
        <v>#N/A</v>
      </c>
      <c r="M6724" s="345" t="e">
        <f ca="1" t="shared" si="1131"/>
        <v>#N/A</v>
      </c>
      <c r="N6724" s="345" t="e">
        <f ca="1" t="shared" si="1132"/>
        <v>#N/A</v>
      </c>
    </row>
    <row r="6725" ht="14.25" hidden="1" spans="1:14">
      <c r="A6725" s="334">
        <f>档案!A6724</f>
        <v>0</v>
      </c>
      <c r="B6725" s="334">
        <f ca="1" t="shared" si="1123"/>
        <v>1</v>
      </c>
      <c r="D6725" s="334" t="e">
        <f ca="1" t="shared" si="1124"/>
        <v>#N/A</v>
      </c>
      <c r="E6725" s="327" t="e">
        <f ca="1" t="shared" si="1125"/>
        <v>#N/A</v>
      </c>
      <c r="F6725" s="327" t="e">
        <f ca="1">VLOOKUP(D6725,档案!A:C,3,FALSE)</f>
        <v>#N/A</v>
      </c>
      <c r="G6725" s="338" t="e">
        <f ca="1">VLOOKUP(D6725,档案!A:B,2,FALSE)</f>
        <v>#N/A</v>
      </c>
      <c r="H6725" s="328" t="e">
        <f ca="1" t="shared" si="1126"/>
        <v>#N/A</v>
      </c>
      <c r="I6725" s="344" t="e">
        <f ca="1" t="shared" si="1127"/>
        <v>#N/A</v>
      </c>
      <c r="J6725" s="344" t="e">
        <f ca="1" t="shared" si="1128"/>
        <v>#N/A</v>
      </c>
      <c r="K6725" s="345" t="e">
        <f ca="1" t="shared" si="1129"/>
        <v>#N/A</v>
      </c>
      <c r="L6725" s="345" t="e">
        <f ca="1" t="shared" si="1130"/>
        <v>#N/A</v>
      </c>
      <c r="M6725" s="345" t="e">
        <f ca="1" t="shared" si="1131"/>
        <v>#N/A</v>
      </c>
      <c r="N6725" s="345" t="e">
        <f ca="1" t="shared" si="1132"/>
        <v>#N/A</v>
      </c>
    </row>
    <row r="6726" ht="14.25" hidden="1" spans="1:14">
      <c r="A6726" s="334">
        <f>档案!A6725</f>
        <v>0</v>
      </c>
      <c r="B6726" s="334">
        <f ca="1" t="shared" si="1123"/>
        <v>1</v>
      </c>
      <c r="D6726" s="334" t="e">
        <f ca="1" t="shared" si="1124"/>
        <v>#N/A</v>
      </c>
      <c r="E6726" s="327" t="e">
        <f ca="1" t="shared" si="1125"/>
        <v>#N/A</v>
      </c>
      <c r="F6726" s="327" t="e">
        <f ca="1">VLOOKUP(D6726,档案!A:C,3,FALSE)</f>
        <v>#N/A</v>
      </c>
      <c r="G6726" s="338" t="e">
        <f ca="1">VLOOKUP(D6726,档案!A:B,2,FALSE)</f>
        <v>#N/A</v>
      </c>
      <c r="H6726" s="328" t="e">
        <f ca="1" t="shared" si="1126"/>
        <v>#N/A</v>
      </c>
      <c r="I6726" s="344" t="e">
        <f ca="1" t="shared" si="1127"/>
        <v>#N/A</v>
      </c>
      <c r="J6726" s="344" t="e">
        <f ca="1" t="shared" si="1128"/>
        <v>#N/A</v>
      </c>
      <c r="K6726" s="345" t="e">
        <f ca="1" t="shared" si="1129"/>
        <v>#N/A</v>
      </c>
      <c r="L6726" s="345" t="e">
        <f ca="1" t="shared" si="1130"/>
        <v>#N/A</v>
      </c>
      <c r="M6726" s="345" t="e">
        <f ca="1" t="shared" si="1131"/>
        <v>#N/A</v>
      </c>
      <c r="N6726" s="345" t="e">
        <f ca="1" t="shared" si="1132"/>
        <v>#N/A</v>
      </c>
    </row>
    <row r="6727" ht="14.25" hidden="1" spans="1:14">
      <c r="A6727" s="334">
        <f>档案!A6726</f>
        <v>0</v>
      </c>
      <c r="B6727" s="334">
        <f ca="1" t="shared" si="1123"/>
        <v>1</v>
      </c>
      <c r="D6727" s="334" t="e">
        <f ca="1" t="shared" si="1124"/>
        <v>#N/A</v>
      </c>
      <c r="E6727" s="327" t="e">
        <f ca="1" t="shared" si="1125"/>
        <v>#N/A</v>
      </c>
      <c r="F6727" s="327" t="e">
        <f ca="1">VLOOKUP(D6727,档案!A:C,3,FALSE)</f>
        <v>#N/A</v>
      </c>
      <c r="G6727" s="338" t="e">
        <f ca="1">VLOOKUP(D6727,档案!A:B,2,FALSE)</f>
        <v>#N/A</v>
      </c>
      <c r="H6727" s="328" t="e">
        <f ca="1" t="shared" si="1126"/>
        <v>#N/A</v>
      </c>
      <c r="I6727" s="344" t="e">
        <f ca="1" t="shared" si="1127"/>
        <v>#N/A</v>
      </c>
      <c r="J6727" s="344" t="e">
        <f ca="1" t="shared" si="1128"/>
        <v>#N/A</v>
      </c>
      <c r="K6727" s="345" t="e">
        <f ca="1" t="shared" si="1129"/>
        <v>#N/A</v>
      </c>
      <c r="L6727" s="345" t="e">
        <f ca="1" t="shared" si="1130"/>
        <v>#N/A</v>
      </c>
      <c r="M6727" s="345" t="e">
        <f ca="1" t="shared" si="1131"/>
        <v>#N/A</v>
      </c>
      <c r="N6727" s="345" t="e">
        <f ca="1" t="shared" si="1132"/>
        <v>#N/A</v>
      </c>
    </row>
    <row r="6728" ht="14.25" hidden="1" spans="1:14">
      <c r="A6728" s="334">
        <f>档案!A6727</f>
        <v>0</v>
      </c>
      <c r="B6728" s="334">
        <f ca="1" t="shared" si="1123"/>
        <v>1</v>
      </c>
      <c r="D6728" s="334" t="e">
        <f ca="1" t="shared" si="1124"/>
        <v>#N/A</v>
      </c>
      <c r="E6728" s="327" t="e">
        <f ca="1" t="shared" si="1125"/>
        <v>#N/A</v>
      </c>
      <c r="F6728" s="327" t="e">
        <f ca="1">VLOOKUP(D6728,档案!A:C,3,FALSE)</f>
        <v>#N/A</v>
      </c>
      <c r="G6728" s="338" t="e">
        <f ca="1">VLOOKUP(D6728,档案!A:B,2,FALSE)</f>
        <v>#N/A</v>
      </c>
      <c r="H6728" s="328" t="e">
        <f ca="1" t="shared" si="1126"/>
        <v>#N/A</v>
      </c>
      <c r="I6728" s="344" t="e">
        <f ca="1" t="shared" si="1127"/>
        <v>#N/A</v>
      </c>
      <c r="J6728" s="344" t="e">
        <f ca="1" t="shared" si="1128"/>
        <v>#N/A</v>
      </c>
      <c r="K6728" s="345" t="e">
        <f ca="1" t="shared" si="1129"/>
        <v>#N/A</v>
      </c>
      <c r="L6728" s="345" t="e">
        <f ca="1" t="shared" si="1130"/>
        <v>#N/A</v>
      </c>
      <c r="M6728" s="345" t="e">
        <f ca="1" t="shared" si="1131"/>
        <v>#N/A</v>
      </c>
      <c r="N6728" s="345" t="e">
        <f ca="1" t="shared" si="1132"/>
        <v>#N/A</v>
      </c>
    </row>
    <row r="6729" ht="14.25" hidden="1" spans="1:14">
      <c r="A6729" s="334">
        <f>档案!A6728</f>
        <v>0</v>
      </c>
      <c r="B6729" s="334">
        <f ca="1" t="shared" si="1123"/>
        <v>1</v>
      </c>
      <c r="D6729" s="334" t="e">
        <f ca="1" t="shared" si="1124"/>
        <v>#N/A</v>
      </c>
      <c r="E6729" s="327" t="e">
        <f ca="1" t="shared" si="1125"/>
        <v>#N/A</v>
      </c>
      <c r="F6729" s="327" t="e">
        <f ca="1">VLOOKUP(D6729,档案!A:C,3,FALSE)</f>
        <v>#N/A</v>
      </c>
      <c r="G6729" s="338" t="e">
        <f ca="1">VLOOKUP(D6729,档案!A:B,2,FALSE)</f>
        <v>#N/A</v>
      </c>
      <c r="H6729" s="328" t="e">
        <f ca="1" t="shared" si="1126"/>
        <v>#N/A</v>
      </c>
      <c r="I6729" s="344" t="e">
        <f ca="1" t="shared" si="1127"/>
        <v>#N/A</v>
      </c>
      <c r="J6729" s="344" t="e">
        <f ca="1" t="shared" si="1128"/>
        <v>#N/A</v>
      </c>
      <c r="K6729" s="345" t="e">
        <f ca="1" t="shared" si="1129"/>
        <v>#N/A</v>
      </c>
      <c r="L6729" s="345" t="e">
        <f ca="1" t="shared" si="1130"/>
        <v>#N/A</v>
      </c>
      <c r="M6729" s="345" t="e">
        <f ca="1" t="shared" si="1131"/>
        <v>#N/A</v>
      </c>
      <c r="N6729" s="345" t="e">
        <f ca="1" t="shared" si="1132"/>
        <v>#N/A</v>
      </c>
    </row>
    <row r="6730" ht="14.25" hidden="1" spans="1:14">
      <c r="A6730" s="334">
        <f>档案!A6729</f>
        <v>0</v>
      </c>
      <c r="B6730" s="334">
        <f ca="1" t="shared" si="1123"/>
        <v>1</v>
      </c>
      <c r="D6730" s="334" t="e">
        <f ca="1" t="shared" si="1124"/>
        <v>#N/A</v>
      </c>
      <c r="E6730" s="327" t="e">
        <f ca="1" t="shared" si="1125"/>
        <v>#N/A</v>
      </c>
      <c r="F6730" s="327" t="e">
        <f ca="1">VLOOKUP(D6730,档案!A:C,3,FALSE)</f>
        <v>#N/A</v>
      </c>
      <c r="G6730" s="338" t="e">
        <f ca="1">VLOOKUP(D6730,档案!A:B,2,FALSE)</f>
        <v>#N/A</v>
      </c>
      <c r="H6730" s="328" t="e">
        <f ca="1" t="shared" si="1126"/>
        <v>#N/A</v>
      </c>
      <c r="I6730" s="344" t="e">
        <f ca="1" t="shared" si="1127"/>
        <v>#N/A</v>
      </c>
      <c r="J6730" s="344" t="e">
        <f ca="1" t="shared" si="1128"/>
        <v>#N/A</v>
      </c>
      <c r="K6730" s="345" t="e">
        <f ca="1" t="shared" si="1129"/>
        <v>#N/A</v>
      </c>
      <c r="L6730" s="345" t="e">
        <f ca="1" t="shared" si="1130"/>
        <v>#N/A</v>
      </c>
      <c r="M6730" s="345" t="e">
        <f ca="1" t="shared" si="1131"/>
        <v>#N/A</v>
      </c>
      <c r="N6730" s="345" t="e">
        <f ca="1" t="shared" si="1132"/>
        <v>#N/A</v>
      </c>
    </row>
    <row r="6731" ht="14.25" hidden="1" spans="1:14">
      <c r="A6731" s="334">
        <f>档案!A6730</f>
        <v>0</v>
      </c>
      <c r="B6731" s="334">
        <f ca="1" t="shared" si="1123"/>
        <v>1</v>
      </c>
      <c r="D6731" s="334" t="e">
        <f ca="1" t="shared" si="1124"/>
        <v>#N/A</v>
      </c>
      <c r="E6731" s="327" t="e">
        <f ca="1" t="shared" si="1125"/>
        <v>#N/A</v>
      </c>
      <c r="F6731" s="327" t="e">
        <f ca="1">VLOOKUP(D6731,档案!A:C,3,FALSE)</f>
        <v>#N/A</v>
      </c>
      <c r="G6731" s="338" t="e">
        <f ca="1">VLOOKUP(D6731,档案!A:B,2,FALSE)</f>
        <v>#N/A</v>
      </c>
      <c r="H6731" s="328" t="e">
        <f ca="1" t="shared" si="1126"/>
        <v>#N/A</v>
      </c>
      <c r="I6731" s="344" t="e">
        <f ca="1" t="shared" si="1127"/>
        <v>#N/A</v>
      </c>
      <c r="J6731" s="344" t="e">
        <f ca="1" t="shared" si="1128"/>
        <v>#N/A</v>
      </c>
      <c r="K6731" s="345" t="e">
        <f ca="1" t="shared" si="1129"/>
        <v>#N/A</v>
      </c>
      <c r="L6731" s="345" t="e">
        <f ca="1" t="shared" si="1130"/>
        <v>#N/A</v>
      </c>
      <c r="M6731" s="345" t="e">
        <f ca="1" t="shared" si="1131"/>
        <v>#N/A</v>
      </c>
      <c r="N6731" s="345" t="e">
        <f ca="1" t="shared" si="1132"/>
        <v>#N/A</v>
      </c>
    </row>
    <row r="6732" ht="14.25" hidden="1" spans="1:14">
      <c r="A6732" s="334">
        <f>档案!A6731</f>
        <v>0</v>
      </c>
      <c r="B6732" s="334">
        <f ca="1" t="shared" si="1123"/>
        <v>1</v>
      </c>
      <c r="D6732" s="334" t="e">
        <f ca="1" t="shared" si="1124"/>
        <v>#N/A</v>
      </c>
      <c r="E6732" s="327" t="e">
        <f ca="1" t="shared" si="1125"/>
        <v>#N/A</v>
      </c>
      <c r="F6732" s="327" t="e">
        <f ca="1">VLOOKUP(D6732,档案!A:C,3,FALSE)</f>
        <v>#N/A</v>
      </c>
      <c r="G6732" s="338" t="e">
        <f ca="1">VLOOKUP(D6732,档案!A:B,2,FALSE)</f>
        <v>#N/A</v>
      </c>
      <c r="H6732" s="328" t="e">
        <f ca="1" t="shared" si="1126"/>
        <v>#N/A</v>
      </c>
      <c r="I6732" s="344" t="e">
        <f ca="1" t="shared" si="1127"/>
        <v>#N/A</v>
      </c>
      <c r="J6732" s="344" t="e">
        <f ca="1" t="shared" si="1128"/>
        <v>#N/A</v>
      </c>
      <c r="K6732" s="345" t="e">
        <f ca="1" t="shared" si="1129"/>
        <v>#N/A</v>
      </c>
      <c r="L6732" s="345" t="e">
        <f ca="1" t="shared" si="1130"/>
        <v>#N/A</v>
      </c>
      <c r="M6732" s="345" t="e">
        <f ca="1" t="shared" si="1131"/>
        <v>#N/A</v>
      </c>
      <c r="N6732" s="345" t="e">
        <f ca="1" t="shared" si="1132"/>
        <v>#N/A</v>
      </c>
    </row>
    <row r="6733" ht="14.25" hidden="1" spans="1:14">
      <c r="A6733" s="334">
        <f>档案!A6732</f>
        <v>0</v>
      </c>
      <c r="B6733" s="334">
        <f ca="1" t="shared" si="1123"/>
        <v>1</v>
      </c>
      <c r="D6733" s="334" t="e">
        <f ca="1" t="shared" si="1124"/>
        <v>#N/A</v>
      </c>
      <c r="E6733" s="327" t="e">
        <f ca="1" t="shared" si="1125"/>
        <v>#N/A</v>
      </c>
      <c r="F6733" s="327" t="e">
        <f ca="1">VLOOKUP(D6733,档案!A:C,3,FALSE)</f>
        <v>#N/A</v>
      </c>
      <c r="G6733" s="338" t="e">
        <f ca="1">VLOOKUP(D6733,档案!A:B,2,FALSE)</f>
        <v>#N/A</v>
      </c>
      <c r="H6733" s="328" t="e">
        <f ca="1" t="shared" si="1126"/>
        <v>#N/A</v>
      </c>
      <c r="I6733" s="344" t="e">
        <f ca="1" t="shared" si="1127"/>
        <v>#N/A</v>
      </c>
      <c r="J6733" s="344" t="e">
        <f ca="1" t="shared" si="1128"/>
        <v>#N/A</v>
      </c>
      <c r="K6733" s="345" t="e">
        <f ca="1" t="shared" si="1129"/>
        <v>#N/A</v>
      </c>
      <c r="L6733" s="345" t="e">
        <f ca="1" t="shared" si="1130"/>
        <v>#N/A</v>
      </c>
      <c r="M6733" s="345" t="e">
        <f ca="1" t="shared" si="1131"/>
        <v>#N/A</v>
      </c>
      <c r="N6733" s="345" t="e">
        <f ca="1" t="shared" si="1132"/>
        <v>#N/A</v>
      </c>
    </row>
    <row r="6734" ht="14.25" hidden="1" spans="1:14">
      <c r="A6734" s="334">
        <f>档案!A6733</f>
        <v>0</v>
      </c>
      <c r="B6734" s="334">
        <f ca="1" t="shared" si="1123"/>
        <v>1</v>
      </c>
      <c r="D6734" s="334" t="e">
        <f ca="1" t="shared" si="1124"/>
        <v>#N/A</v>
      </c>
      <c r="E6734" s="327" t="e">
        <f ca="1" t="shared" si="1125"/>
        <v>#N/A</v>
      </c>
      <c r="F6734" s="327" t="e">
        <f ca="1">VLOOKUP(D6734,档案!A:C,3,FALSE)</f>
        <v>#N/A</v>
      </c>
      <c r="G6734" s="338" t="e">
        <f ca="1">VLOOKUP(D6734,档案!A:B,2,FALSE)</f>
        <v>#N/A</v>
      </c>
      <c r="H6734" s="328" t="e">
        <f ca="1" t="shared" si="1126"/>
        <v>#N/A</v>
      </c>
      <c r="I6734" s="344" t="e">
        <f ca="1" t="shared" si="1127"/>
        <v>#N/A</v>
      </c>
      <c r="J6734" s="344" t="e">
        <f ca="1" t="shared" si="1128"/>
        <v>#N/A</v>
      </c>
      <c r="K6734" s="345" t="e">
        <f ca="1" t="shared" si="1129"/>
        <v>#N/A</v>
      </c>
      <c r="L6734" s="345" t="e">
        <f ca="1" t="shared" si="1130"/>
        <v>#N/A</v>
      </c>
      <c r="M6734" s="345" t="e">
        <f ca="1" t="shared" si="1131"/>
        <v>#N/A</v>
      </c>
      <c r="N6734" s="345" t="e">
        <f ca="1" t="shared" si="1132"/>
        <v>#N/A</v>
      </c>
    </row>
    <row r="6735" ht="14.25" hidden="1" spans="1:14">
      <c r="A6735" s="334">
        <f>档案!A6734</f>
        <v>0</v>
      </c>
      <c r="B6735" s="334">
        <f ca="1" t="shared" si="1123"/>
        <v>1</v>
      </c>
      <c r="D6735" s="334" t="e">
        <f ca="1" t="shared" si="1124"/>
        <v>#N/A</v>
      </c>
      <c r="E6735" s="327" t="e">
        <f ca="1" t="shared" si="1125"/>
        <v>#N/A</v>
      </c>
      <c r="F6735" s="327" t="e">
        <f ca="1">VLOOKUP(D6735,档案!A:C,3,FALSE)</f>
        <v>#N/A</v>
      </c>
      <c r="G6735" s="338" t="e">
        <f ca="1">VLOOKUP(D6735,档案!A:B,2,FALSE)</f>
        <v>#N/A</v>
      </c>
      <c r="H6735" s="328" t="e">
        <f ca="1" t="shared" si="1126"/>
        <v>#N/A</v>
      </c>
      <c r="I6735" s="344" t="e">
        <f ca="1" t="shared" si="1127"/>
        <v>#N/A</v>
      </c>
      <c r="J6735" s="344" t="e">
        <f ca="1" t="shared" si="1128"/>
        <v>#N/A</v>
      </c>
      <c r="K6735" s="345" t="e">
        <f ca="1" t="shared" si="1129"/>
        <v>#N/A</v>
      </c>
      <c r="L6735" s="345" t="e">
        <f ca="1" t="shared" si="1130"/>
        <v>#N/A</v>
      </c>
      <c r="M6735" s="345" t="e">
        <f ca="1" t="shared" si="1131"/>
        <v>#N/A</v>
      </c>
      <c r="N6735" s="345" t="e">
        <f ca="1" t="shared" si="1132"/>
        <v>#N/A</v>
      </c>
    </row>
    <row r="6736" ht="14.25" hidden="1" spans="1:14">
      <c r="A6736" s="334">
        <f>档案!A6735</f>
        <v>0</v>
      </c>
      <c r="B6736" s="334">
        <f ca="1" t="shared" si="1123"/>
        <v>1</v>
      </c>
      <c r="D6736" s="334" t="e">
        <f ca="1" t="shared" si="1124"/>
        <v>#N/A</v>
      </c>
      <c r="E6736" s="327" t="e">
        <f ca="1" t="shared" si="1125"/>
        <v>#N/A</v>
      </c>
      <c r="F6736" s="327" t="e">
        <f ca="1">VLOOKUP(D6736,档案!A:C,3,FALSE)</f>
        <v>#N/A</v>
      </c>
      <c r="G6736" s="338" t="e">
        <f ca="1">VLOOKUP(D6736,档案!A:B,2,FALSE)</f>
        <v>#N/A</v>
      </c>
      <c r="H6736" s="328" t="e">
        <f ca="1" t="shared" si="1126"/>
        <v>#N/A</v>
      </c>
      <c r="I6736" s="344" t="e">
        <f ca="1" t="shared" si="1127"/>
        <v>#N/A</v>
      </c>
      <c r="J6736" s="344" t="e">
        <f ca="1" t="shared" si="1128"/>
        <v>#N/A</v>
      </c>
      <c r="K6736" s="345" t="e">
        <f ca="1" t="shared" si="1129"/>
        <v>#N/A</v>
      </c>
      <c r="L6736" s="345" t="e">
        <f ca="1" t="shared" si="1130"/>
        <v>#N/A</v>
      </c>
      <c r="M6736" s="345" t="e">
        <f ca="1" t="shared" si="1131"/>
        <v>#N/A</v>
      </c>
      <c r="N6736" s="345" t="e">
        <f ca="1" t="shared" si="1132"/>
        <v>#N/A</v>
      </c>
    </row>
    <row r="6737" ht="14.25" hidden="1" spans="1:14">
      <c r="A6737" s="334">
        <f>档案!A6736</f>
        <v>0</v>
      </c>
      <c r="B6737" s="334">
        <f ca="1" t="shared" si="1123"/>
        <v>1</v>
      </c>
      <c r="D6737" s="334" t="e">
        <f ca="1" t="shared" si="1124"/>
        <v>#N/A</v>
      </c>
      <c r="E6737" s="327" t="e">
        <f ca="1" t="shared" si="1125"/>
        <v>#N/A</v>
      </c>
      <c r="F6737" s="327" t="e">
        <f ca="1">VLOOKUP(D6737,档案!A:C,3,FALSE)</f>
        <v>#N/A</v>
      </c>
      <c r="G6737" s="338" t="e">
        <f ca="1">VLOOKUP(D6737,档案!A:B,2,FALSE)</f>
        <v>#N/A</v>
      </c>
      <c r="H6737" s="328" t="e">
        <f ca="1" t="shared" si="1126"/>
        <v>#N/A</v>
      </c>
      <c r="I6737" s="344" t="e">
        <f ca="1" t="shared" si="1127"/>
        <v>#N/A</v>
      </c>
      <c r="J6737" s="344" t="e">
        <f ca="1" t="shared" si="1128"/>
        <v>#N/A</v>
      </c>
      <c r="K6737" s="345" t="e">
        <f ca="1" t="shared" si="1129"/>
        <v>#N/A</v>
      </c>
      <c r="L6737" s="345" t="e">
        <f ca="1" t="shared" si="1130"/>
        <v>#N/A</v>
      </c>
      <c r="M6737" s="345" t="e">
        <f ca="1" t="shared" si="1131"/>
        <v>#N/A</v>
      </c>
      <c r="N6737" s="345" t="e">
        <f ca="1" t="shared" si="1132"/>
        <v>#N/A</v>
      </c>
    </row>
    <row r="6738" ht="14.25" hidden="1" spans="1:14">
      <c r="A6738" s="334">
        <f>档案!A6737</f>
        <v>0</v>
      </c>
      <c r="B6738" s="334">
        <f ca="1" t="shared" si="1123"/>
        <v>1</v>
      </c>
      <c r="D6738" s="334" t="e">
        <f ca="1" t="shared" si="1124"/>
        <v>#N/A</v>
      </c>
      <c r="E6738" s="327" t="e">
        <f ca="1" t="shared" si="1125"/>
        <v>#N/A</v>
      </c>
      <c r="F6738" s="327" t="e">
        <f ca="1">VLOOKUP(D6738,档案!A:C,3,FALSE)</f>
        <v>#N/A</v>
      </c>
      <c r="G6738" s="338" t="e">
        <f ca="1">VLOOKUP(D6738,档案!A:B,2,FALSE)</f>
        <v>#N/A</v>
      </c>
      <c r="H6738" s="328" t="e">
        <f ca="1" t="shared" si="1126"/>
        <v>#N/A</v>
      </c>
      <c r="I6738" s="344" t="e">
        <f ca="1" t="shared" si="1127"/>
        <v>#N/A</v>
      </c>
      <c r="J6738" s="344" t="e">
        <f ca="1" t="shared" si="1128"/>
        <v>#N/A</v>
      </c>
      <c r="K6738" s="345" t="e">
        <f ca="1" t="shared" si="1129"/>
        <v>#N/A</v>
      </c>
      <c r="L6738" s="345" t="e">
        <f ca="1" t="shared" si="1130"/>
        <v>#N/A</v>
      </c>
      <c r="M6738" s="345" t="e">
        <f ca="1" t="shared" si="1131"/>
        <v>#N/A</v>
      </c>
      <c r="N6738" s="345" t="e">
        <f ca="1" t="shared" si="1132"/>
        <v>#N/A</v>
      </c>
    </row>
    <row r="6739" ht="14.25" hidden="1" spans="1:14">
      <c r="A6739" s="334">
        <f>档案!A6738</f>
        <v>0</v>
      </c>
      <c r="B6739" s="334">
        <f ca="1" t="shared" si="1123"/>
        <v>1</v>
      </c>
      <c r="D6739" s="334" t="e">
        <f ca="1" t="shared" si="1124"/>
        <v>#N/A</v>
      </c>
      <c r="E6739" s="327" t="e">
        <f ca="1" t="shared" si="1125"/>
        <v>#N/A</v>
      </c>
      <c r="F6739" s="327" t="e">
        <f ca="1">VLOOKUP(D6739,档案!A:C,3,FALSE)</f>
        <v>#N/A</v>
      </c>
      <c r="G6739" s="338" t="e">
        <f ca="1">VLOOKUP(D6739,档案!A:B,2,FALSE)</f>
        <v>#N/A</v>
      </c>
      <c r="H6739" s="328" t="e">
        <f ca="1" t="shared" si="1126"/>
        <v>#N/A</v>
      </c>
      <c r="I6739" s="344" t="e">
        <f ca="1" t="shared" si="1127"/>
        <v>#N/A</v>
      </c>
      <c r="J6739" s="344" t="e">
        <f ca="1" t="shared" si="1128"/>
        <v>#N/A</v>
      </c>
      <c r="K6739" s="345" t="e">
        <f ca="1" t="shared" si="1129"/>
        <v>#N/A</v>
      </c>
      <c r="L6739" s="345" t="e">
        <f ca="1" t="shared" si="1130"/>
        <v>#N/A</v>
      </c>
      <c r="M6739" s="345" t="e">
        <f ca="1" t="shared" si="1131"/>
        <v>#N/A</v>
      </c>
      <c r="N6739" s="345" t="e">
        <f ca="1" t="shared" si="1132"/>
        <v>#N/A</v>
      </c>
    </row>
    <row r="6740" ht="14.25" hidden="1" spans="1:14">
      <c r="A6740" s="334">
        <f>档案!A6739</f>
        <v>0</v>
      </c>
      <c r="B6740" s="334">
        <f ca="1" t="shared" si="1123"/>
        <v>1</v>
      </c>
      <c r="D6740" s="334" t="e">
        <f ca="1" t="shared" si="1124"/>
        <v>#N/A</v>
      </c>
      <c r="E6740" s="327" t="e">
        <f ca="1" t="shared" si="1125"/>
        <v>#N/A</v>
      </c>
      <c r="F6740" s="327" t="e">
        <f ca="1">VLOOKUP(D6740,档案!A:C,3,FALSE)</f>
        <v>#N/A</v>
      </c>
      <c r="G6740" s="338" t="e">
        <f ca="1">VLOOKUP(D6740,档案!A:B,2,FALSE)</f>
        <v>#N/A</v>
      </c>
      <c r="H6740" s="328" t="e">
        <f ca="1" t="shared" si="1126"/>
        <v>#N/A</v>
      </c>
      <c r="I6740" s="344" t="e">
        <f ca="1" t="shared" si="1127"/>
        <v>#N/A</v>
      </c>
      <c r="J6740" s="344" t="e">
        <f ca="1" t="shared" si="1128"/>
        <v>#N/A</v>
      </c>
      <c r="K6740" s="345" t="e">
        <f ca="1" t="shared" si="1129"/>
        <v>#N/A</v>
      </c>
      <c r="L6740" s="345" t="e">
        <f ca="1" t="shared" si="1130"/>
        <v>#N/A</v>
      </c>
      <c r="M6740" s="345" t="e">
        <f ca="1" t="shared" si="1131"/>
        <v>#N/A</v>
      </c>
      <c r="N6740" s="345" t="e">
        <f ca="1" t="shared" si="1132"/>
        <v>#N/A</v>
      </c>
    </row>
    <row r="6741" ht="14.25" hidden="1" spans="1:14">
      <c r="A6741" s="334">
        <f>档案!A6740</f>
        <v>0</v>
      </c>
      <c r="B6741" s="334">
        <f ca="1" t="shared" si="1123"/>
        <v>1</v>
      </c>
      <c r="D6741" s="334" t="e">
        <f ca="1" t="shared" si="1124"/>
        <v>#N/A</v>
      </c>
      <c r="E6741" s="327" t="e">
        <f ca="1" t="shared" si="1125"/>
        <v>#N/A</v>
      </c>
      <c r="F6741" s="327" t="e">
        <f ca="1">VLOOKUP(D6741,档案!A:C,3,FALSE)</f>
        <v>#N/A</v>
      </c>
      <c r="G6741" s="338" t="e">
        <f ca="1">VLOOKUP(D6741,档案!A:B,2,FALSE)</f>
        <v>#N/A</v>
      </c>
      <c r="H6741" s="328" t="e">
        <f ca="1" t="shared" si="1126"/>
        <v>#N/A</v>
      </c>
      <c r="I6741" s="344" t="e">
        <f ca="1" t="shared" si="1127"/>
        <v>#N/A</v>
      </c>
      <c r="J6741" s="344" t="e">
        <f ca="1" t="shared" si="1128"/>
        <v>#N/A</v>
      </c>
      <c r="K6741" s="345" t="e">
        <f ca="1" t="shared" si="1129"/>
        <v>#N/A</v>
      </c>
      <c r="L6741" s="345" t="e">
        <f ca="1" t="shared" si="1130"/>
        <v>#N/A</v>
      </c>
      <c r="M6741" s="345" t="e">
        <f ca="1" t="shared" si="1131"/>
        <v>#N/A</v>
      </c>
      <c r="N6741" s="345" t="e">
        <f ca="1" t="shared" si="1132"/>
        <v>#N/A</v>
      </c>
    </row>
    <row r="6742" ht="14.25" hidden="1" spans="1:14">
      <c r="A6742" s="334">
        <f>档案!A6741</f>
        <v>0</v>
      </c>
      <c r="B6742" s="334">
        <f ca="1" t="shared" si="1123"/>
        <v>1</v>
      </c>
      <c r="D6742" s="334" t="e">
        <f ca="1" t="shared" si="1124"/>
        <v>#N/A</v>
      </c>
      <c r="E6742" s="327" t="e">
        <f ca="1" t="shared" si="1125"/>
        <v>#N/A</v>
      </c>
      <c r="F6742" s="327" t="e">
        <f ca="1">VLOOKUP(D6742,档案!A:C,3,FALSE)</f>
        <v>#N/A</v>
      </c>
      <c r="G6742" s="338" t="e">
        <f ca="1">VLOOKUP(D6742,档案!A:B,2,FALSE)</f>
        <v>#N/A</v>
      </c>
      <c r="H6742" s="328" t="e">
        <f ca="1" t="shared" si="1126"/>
        <v>#N/A</v>
      </c>
      <c r="I6742" s="344" t="e">
        <f ca="1" t="shared" si="1127"/>
        <v>#N/A</v>
      </c>
      <c r="J6742" s="344" t="e">
        <f ca="1" t="shared" si="1128"/>
        <v>#N/A</v>
      </c>
      <c r="K6742" s="345" t="e">
        <f ca="1" t="shared" si="1129"/>
        <v>#N/A</v>
      </c>
      <c r="L6742" s="345" t="e">
        <f ca="1" t="shared" si="1130"/>
        <v>#N/A</v>
      </c>
      <c r="M6742" s="345" t="e">
        <f ca="1" t="shared" si="1131"/>
        <v>#N/A</v>
      </c>
      <c r="N6742" s="345" t="e">
        <f ca="1" t="shared" si="1132"/>
        <v>#N/A</v>
      </c>
    </row>
    <row r="6743" ht="14.25" hidden="1" spans="1:14">
      <c r="A6743" s="334">
        <f>档案!A6742</f>
        <v>0</v>
      </c>
      <c r="B6743" s="334">
        <f ca="1" t="shared" si="1123"/>
        <v>1</v>
      </c>
      <c r="D6743" s="334" t="e">
        <f ca="1" t="shared" si="1124"/>
        <v>#N/A</v>
      </c>
      <c r="E6743" s="327" t="e">
        <f ca="1" t="shared" si="1125"/>
        <v>#N/A</v>
      </c>
      <c r="F6743" s="327" t="e">
        <f ca="1">VLOOKUP(D6743,档案!A:C,3,FALSE)</f>
        <v>#N/A</v>
      </c>
      <c r="G6743" s="338" t="e">
        <f ca="1">VLOOKUP(D6743,档案!A:B,2,FALSE)</f>
        <v>#N/A</v>
      </c>
      <c r="H6743" s="328" t="e">
        <f ca="1" t="shared" si="1126"/>
        <v>#N/A</v>
      </c>
      <c r="I6743" s="344" t="e">
        <f ca="1" t="shared" si="1127"/>
        <v>#N/A</v>
      </c>
      <c r="J6743" s="344" t="e">
        <f ca="1" t="shared" si="1128"/>
        <v>#N/A</v>
      </c>
      <c r="K6743" s="345" t="e">
        <f ca="1" t="shared" si="1129"/>
        <v>#N/A</v>
      </c>
      <c r="L6743" s="345" t="e">
        <f ca="1" t="shared" si="1130"/>
        <v>#N/A</v>
      </c>
      <c r="M6743" s="345" t="e">
        <f ca="1" t="shared" si="1131"/>
        <v>#N/A</v>
      </c>
      <c r="N6743" s="345" t="e">
        <f ca="1" t="shared" si="1132"/>
        <v>#N/A</v>
      </c>
    </row>
    <row r="6744" ht="14.25" hidden="1" spans="1:14">
      <c r="A6744" s="334">
        <f>档案!A6743</f>
        <v>0</v>
      </c>
      <c r="B6744" s="334">
        <f ca="1" t="shared" si="1123"/>
        <v>1</v>
      </c>
      <c r="D6744" s="334" t="e">
        <f ca="1" t="shared" si="1124"/>
        <v>#N/A</v>
      </c>
      <c r="E6744" s="327" t="e">
        <f ca="1" t="shared" si="1125"/>
        <v>#N/A</v>
      </c>
      <c r="F6744" s="327" t="e">
        <f ca="1">VLOOKUP(D6744,档案!A:C,3,FALSE)</f>
        <v>#N/A</v>
      </c>
      <c r="G6744" s="338" t="e">
        <f ca="1">VLOOKUP(D6744,档案!A:B,2,FALSE)</f>
        <v>#N/A</v>
      </c>
      <c r="H6744" s="328" t="e">
        <f ca="1" t="shared" si="1126"/>
        <v>#N/A</v>
      </c>
      <c r="I6744" s="344" t="e">
        <f ca="1" t="shared" si="1127"/>
        <v>#N/A</v>
      </c>
      <c r="J6744" s="344" t="e">
        <f ca="1" t="shared" si="1128"/>
        <v>#N/A</v>
      </c>
      <c r="K6744" s="345" t="e">
        <f ca="1" t="shared" si="1129"/>
        <v>#N/A</v>
      </c>
      <c r="L6744" s="345" t="e">
        <f ca="1" t="shared" si="1130"/>
        <v>#N/A</v>
      </c>
      <c r="M6744" s="345" t="e">
        <f ca="1" t="shared" si="1131"/>
        <v>#N/A</v>
      </c>
      <c r="N6744" s="345" t="e">
        <f ca="1" t="shared" si="1132"/>
        <v>#N/A</v>
      </c>
    </row>
    <row r="6745" ht="14.25" hidden="1" spans="1:14">
      <c r="A6745" s="334">
        <f>档案!A6744</f>
        <v>0</v>
      </c>
      <c r="B6745" s="334">
        <f ca="1" t="shared" si="1123"/>
        <v>1</v>
      </c>
      <c r="D6745" s="334" t="e">
        <f ca="1" t="shared" si="1124"/>
        <v>#N/A</v>
      </c>
      <c r="E6745" s="327" t="e">
        <f ca="1" t="shared" si="1125"/>
        <v>#N/A</v>
      </c>
      <c r="F6745" s="327" t="e">
        <f ca="1">VLOOKUP(D6745,档案!A:C,3,FALSE)</f>
        <v>#N/A</v>
      </c>
      <c r="G6745" s="338" t="e">
        <f ca="1">VLOOKUP(D6745,档案!A:B,2,FALSE)</f>
        <v>#N/A</v>
      </c>
      <c r="H6745" s="328" t="e">
        <f ca="1" t="shared" si="1126"/>
        <v>#N/A</v>
      </c>
      <c r="I6745" s="344" t="e">
        <f ca="1" t="shared" si="1127"/>
        <v>#N/A</v>
      </c>
      <c r="J6745" s="344" t="e">
        <f ca="1" t="shared" si="1128"/>
        <v>#N/A</v>
      </c>
      <c r="K6745" s="345" t="e">
        <f ca="1" t="shared" si="1129"/>
        <v>#N/A</v>
      </c>
      <c r="L6745" s="345" t="e">
        <f ca="1" t="shared" si="1130"/>
        <v>#N/A</v>
      </c>
      <c r="M6745" s="345" t="e">
        <f ca="1" t="shared" si="1131"/>
        <v>#N/A</v>
      </c>
      <c r="N6745" s="345" t="e">
        <f ca="1" t="shared" si="1132"/>
        <v>#N/A</v>
      </c>
    </row>
    <row r="6746" ht="14.25" hidden="1" spans="1:14">
      <c r="A6746" s="334">
        <f>档案!A6745</f>
        <v>0</v>
      </c>
      <c r="B6746" s="334">
        <f ca="1" t="shared" si="1123"/>
        <v>1</v>
      </c>
      <c r="D6746" s="334" t="e">
        <f ca="1" t="shared" si="1124"/>
        <v>#N/A</v>
      </c>
      <c r="E6746" s="327" t="e">
        <f ca="1" t="shared" si="1125"/>
        <v>#N/A</v>
      </c>
      <c r="F6746" s="327" t="e">
        <f ca="1">VLOOKUP(D6746,档案!A:C,3,FALSE)</f>
        <v>#N/A</v>
      </c>
      <c r="G6746" s="338" t="e">
        <f ca="1">VLOOKUP(D6746,档案!A:B,2,FALSE)</f>
        <v>#N/A</v>
      </c>
      <c r="H6746" s="328" t="e">
        <f ca="1" t="shared" si="1126"/>
        <v>#N/A</v>
      </c>
      <c r="I6746" s="344" t="e">
        <f ca="1" t="shared" si="1127"/>
        <v>#N/A</v>
      </c>
      <c r="J6746" s="344" t="e">
        <f ca="1" t="shared" si="1128"/>
        <v>#N/A</v>
      </c>
      <c r="K6746" s="345" t="e">
        <f ca="1" t="shared" si="1129"/>
        <v>#N/A</v>
      </c>
      <c r="L6746" s="345" t="e">
        <f ca="1" t="shared" si="1130"/>
        <v>#N/A</v>
      </c>
      <c r="M6746" s="345" t="e">
        <f ca="1" t="shared" si="1131"/>
        <v>#N/A</v>
      </c>
      <c r="N6746" s="345" t="e">
        <f ca="1" t="shared" si="1132"/>
        <v>#N/A</v>
      </c>
    </row>
    <row r="6747" ht="14.25" hidden="1" spans="1:14">
      <c r="A6747" s="334">
        <f>档案!A6746</f>
        <v>0</v>
      </c>
      <c r="B6747" s="334">
        <f ca="1" t="shared" si="1123"/>
        <v>1</v>
      </c>
      <c r="D6747" s="334" t="e">
        <f ca="1" t="shared" si="1124"/>
        <v>#N/A</v>
      </c>
      <c r="E6747" s="327" t="e">
        <f ca="1" t="shared" si="1125"/>
        <v>#N/A</v>
      </c>
      <c r="F6747" s="327" t="e">
        <f ca="1">VLOOKUP(D6747,档案!A:C,3,FALSE)</f>
        <v>#N/A</v>
      </c>
      <c r="G6747" s="338" t="e">
        <f ca="1">VLOOKUP(D6747,档案!A:B,2,FALSE)</f>
        <v>#N/A</v>
      </c>
      <c r="H6747" s="328" t="e">
        <f ca="1" t="shared" si="1126"/>
        <v>#N/A</v>
      </c>
      <c r="I6747" s="344" t="e">
        <f ca="1" t="shared" si="1127"/>
        <v>#N/A</v>
      </c>
      <c r="J6747" s="344" t="e">
        <f ca="1" t="shared" si="1128"/>
        <v>#N/A</v>
      </c>
      <c r="K6747" s="345" t="e">
        <f ca="1" t="shared" si="1129"/>
        <v>#N/A</v>
      </c>
      <c r="L6747" s="345" t="e">
        <f ca="1" t="shared" si="1130"/>
        <v>#N/A</v>
      </c>
      <c r="M6747" s="345" t="e">
        <f ca="1" t="shared" si="1131"/>
        <v>#N/A</v>
      </c>
      <c r="N6747" s="345" t="e">
        <f ca="1" t="shared" si="1132"/>
        <v>#N/A</v>
      </c>
    </row>
    <row r="6748" ht="14.25" hidden="1" spans="1:14">
      <c r="A6748" s="334">
        <f>档案!A6747</f>
        <v>0</v>
      </c>
      <c r="B6748" s="334">
        <f ca="1" t="shared" si="1123"/>
        <v>1</v>
      </c>
      <c r="D6748" s="334" t="e">
        <f ca="1" t="shared" si="1124"/>
        <v>#N/A</v>
      </c>
      <c r="E6748" s="327" t="e">
        <f ca="1" t="shared" si="1125"/>
        <v>#N/A</v>
      </c>
      <c r="F6748" s="327" t="e">
        <f ca="1">VLOOKUP(D6748,档案!A:C,3,FALSE)</f>
        <v>#N/A</v>
      </c>
      <c r="G6748" s="338" t="e">
        <f ca="1">VLOOKUP(D6748,档案!A:B,2,FALSE)</f>
        <v>#N/A</v>
      </c>
      <c r="H6748" s="328" t="e">
        <f ca="1" t="shared" si="1126"/>
        <v>#N/A</v>
      </c>
      <c r="I6748" s="344" t="e">
        <f ca="1" t="shared" si="1127"/>
        <v>#N/A</v>
      </c>
      <c r="J6748" s="344" t="e">
        <f ca="1" t="shared" si="1128"/>
        <v>#N/A</v>
      </c>
      <c r="K6748" s="345" t="e">
        <f ca="1" t="shared" si="1129"/>
        <v>#N/A</v>
      </c>
      <c r="L6748" s="345" t="e">
        <f ca="1" t="shared" si="1130"/>
        <v>#N/A</v>
      </c>
      <c r="M6748" s="345" t="e">
        <f ca="1" t="shared" si="1131"/>
        <v>#N/A</v>
      </c>
      <c r="N6748" s="345" t="e">
        <f ca="1" t="shared" si="1132"/>
        <v>#N/A</v>
      </c>
    </row>
    <row r="6749" ht="14.25" hidden="1" spans="1:14">
      <c r="A6749" s="334">
        <f>档案!A6748</f>
        <v>0</v>
      </c>
      <c r="B6749" s="334">
        <f ca="1" t="shared" si="1123"/>
        <v>1</v>
      </c>
      <c r="D6749" s="334" t="e">
        <f ca="1" t="shared" si="1124"/>
        <v>#N/A</v>
      </c>
      <c r="E6749" s="327" t="e">
        <f ca="1" t="shared" si="1125"/>
        <v>#N/A</v>
      </c>
      <c r="F6749" s="327" t="e">
        <f ca="1">VLOOKUP(D6749,档案!A:C,3,FALSE)</f>
        <v>#N/A</v>
      </c>
      <c r="G6749" s="338" t="e">
        <f ca="1">VLOOKUP(D6749,档案!A:B,2,FALSE)</f>
        <v>#N/A</v>
      </c>
      <c r="H6749" s="328" t="e">
        <f ca="1" t="shared" si="1126"/>
        <v>#N/A</v>
      </c>
      <c r="I6749" s="344" t="e">
        <f ca="1" t="shared" si="1127"/>
        <v>#N/A</v>
      </c>
      <c r="J6749" s="344" t="e">
        <f ca="1" t="shared" si="1128"/>
        <v>#N/A</v>
      </c>
      <c r="K6749" s="345" t="e">
        <f ca="1" t="shared" si="1129"/>
        <v>#N/A</v>
      </c>
      <c r="L6749" s="345" t="e">
        <f ca="1" t="shared" si="1130"/>
        <v>#N/A</v>
      </c>
      <c r="M6749" s="345" t="e">
        <f ca="1" t="shared" si="1131"/>
        <v>#N/A</v>
      </c>
      <c r="N6749" s="345" t="e">
        <f ca="1" t="shared" si="1132"/>
        <v>#N/A</v>
      </c>
    </row>
    <row r="6750" ht="14.25" hidden="1" spans="1:14">
      <c r="A6750" s="334">
        <f>档案!A6749</f>
        <v>0</v>
      </c>
      <c r="B6750" s="334">
        <f ca="1" t="shared" si="1123"/>
        <v>1</v>
      </c>
      <c r="D6750" s="334" t="e">
        <f ca="1" t="shared" si="1124"/>
        <v>#N/A</v>
      </c>
      <c r="E6750" s="327" t="e">
        <f ca="1" t="shared" si="1125"/>
        <v>#N/A</v>
      </c>
      <c r="F6750" s="327" t="e">
        <f ca="1">VLOOKUP(D6750,档案!A:C,3,FALSE)</f>
        <v>#N/A</v>
      </c>
      <c r="G6750" s="338" t="e">
        <f ca="1">VLOOKUP(D6750,档案!A:B,2,FALSE)</f>
        <v>#N/A</v>
      </c>
      <c r="H6750" s="328" t="e">
        <f ca="1" t="shared" si="1126"/>
        <v>#N/A</v>
      </c>
      <c r="I6750" s="344" t="e">
        <f ca="1" t="shared" si="1127"/>
        <v>#N/A</v>
      </c>
      <c r="J6750" s="344" t="e">
        <f ca="1" t="shared" si="1128"/>
        <v>#N/A</v>
      </c>
      <c r="K6750" s="345" t="e">
        <f ca="1" t="shared" si="1129"/>
        <v>#N/A</v>
      </c>
      <c r="L6750" s="345" t="e">
        <f ca="1" t="shared" si="1130"/>
        <v>#N/A</v>
      </c>
      <c r="M6750" s="345" t="e">
        <f ca="1" t="shared" si="1131"/>
        <v>#N/A</v>
      </c>
      <c r="N6750" s="345" t="e">
        <f ca="1" t="shared" si="1132"/>
        <v>#N/A</v>
      </c>
    </row>
    <row r="6751" ht="14.25" hidden="1" spans="1:14">
      <c r="A6751" s="334">
        <f>档案!A6750</f>
        <v>0</v>
      </c>
      <c r="B6751" s="334">
        <f ca="1" t="shared" si="1123"/>
        <v>1</v>
      </c>
      <c r="D6751" s="334" t="e">
        <f ca="1" t="shared" si="1124"/>
        <v>#N/A</v>
      </c>
      <c r="E6751" s="327" t="e">
        <f ca="1" t="shared" si="1125"/>
        <v>#N/A</v>
      </c>
      <c r="F6751" s="327" t="e">
        <f ca="1">VLOOKUP(D6751,档案!A:C,3,FALSE)</f>
        <v>#N/A</v>
      </c>
      <c r="G6751" s="338" t="e">
        <f ca="1">VLOOKUP(D6751,档案!A:B,2,FALSE)</f>
        <v>#N/A</v>
      </c>
      <c r="H6751" s="328" t="e">
        <f ca="1" t="shared" si="1126"/>
        <v>#N/A</v>
      </c>
      <c r="I6751" s="344" t="e">
        <f ca="1" t="shared" si="1127"/>
        <v>#N/A</v>
      </c>
      <c r="J6751" s="344" t="e">
        <f ca="1" t="shared" si="1128"/>
        <v>#N/A</v>
      </c>
      <c r="K6751" s="345" t="e">
        <f ca="1" t="shared" si="1129"/>
        <v>#N/A</v>
      </c>
      <c r="L6751" s="345" t="e">
        <f ca="1" t="shared" si="1130"/>
        <v>#N/A</v>
      </c>
      <c r="M6751" s="345" t="e">
        <f ca="1" t="shared" si="1131"/>
        <v>#N/A</v>
      </c>
      <c r="N6751" s="345" t="e">
        <f ca="1" t="shared" si="1132"/>
        <v>#N/A</v>
      </c>
    </row>
    <row r="6752" ht="14.25" hidden="1" spans="1:14">
      <c r="A6752" s="334">
        <f>档案!A6751</f>
        <v>0</v>
      </c>
      <c r="B6752" s="334">
        <f ca="1" t="shared" si="1123"/>
        <v>1</v>
      </c>
      <c r="D6752" s="334" t="e">
        <f ca="1" t="shared" si="1124"/>
        <v>#N/A</v>
      </c>
      <c r="E6752" s="327" t="e">
        <f ca="1" t="shared" si="1125"/>
        <v>#N/A</v>
      </c>
      <c r="F6752" s="327" t="e">
        <f ca="1">VLOOKUP(D6752,档案!A:C,3,FALSE)</f>
        <v>#N/A</v>
      </c>
      <c r="G6752" s="338" t="e">
        <f ca="1">VLOOKUP(D6752,档案!A:B,2,FALSE)</f>
        <v>#N/A</v>
      </c>
      <c r="H6752" s="328" t="e">
        <f ca="1" t="shared" si="1126"/>
        <v>#N/A</v>
      </c>
      <c r="I6752" s="344" t="e">
        <f ca="1" t="shared" si="1127"/>
        <v>#N/A</v>
      </c>
      <c r="J6752" s="344" t="e">
        <f ca="1" t="shared" si="1128"/>
        <v>#N/A</v>
      </c>
      <c r="K6752" s="345" t="e">
        <f ca="1" t="shared" si="1129"/>
        <v>#N/A</v>
      </c>
      <c r="L6752" s="345" t="e">
        <f ca="1" t="shared" si="1130"/>
        <v>#N/A</v>
      </c>
      <c r="M6752" s="345" t="e">
        <f ca="1" t="shared" si="1131"/>
        <v>#N/A</v>
      </c>
      <c r="N6752" s="345" t="e">
        <f ca="1" t="shared" si="1132"/>
        <v>#N/A</v>
      </c>
    </row>
    <row r="6753" ht="14.25" hidden="1" spans="1:14">
      <c r="A6753" s="334">
        <f>档案!A6752</f>
        <v>0</v>
      </c>
      <c r="B6753" s="334">
        <f ca="1" t="shared" si="1123"/>
        <v>1</v>
      </c>
      <c r="D6753" s="334" t="e">
        <f ca="1" t="shared" si="1124"/>
        <v>#N/A</v>
      </c>
      <c r="E6753" s="327" t="e">
        <f ca="1" t="shared" si="1125"/>
        <v>#N/A</v>
      </c>
      <c r="F6753" s="327" t="e">
        <f ca="1">VLOOKUP(D6753,档案!A:C,3,FALSE)</f>
        <v>#N/A</v>
      </c>
      <c r="G6753" s="338" t="e">
        <f ca="1">VLOOKUP(D6753,档案!A:B,2,FALSE)</f>
        <v>#N/A</v>
      </c>
      <c r="H6753" s="328" t="e">
        <f ca="1" t="shared" si="1126"/>
        <v>#N/A</v>
      </c>
      <c r="I6753" s="344" t="e">
        <f ca="1" t="shared" si="1127"/>
        <v>#N/A</v>
      </c>
      <c r="J6753" s="344" t="e">
        <f ca="1" t="shared" si="1128"/>
        <v>#N/A</v>
      </c>
      <c r="K6753" s="345" t="e">
        <f ca="1" t="shared" si="1129"/>
        <v>#N/A</v>
      </c>
      <c r="L6753" s="345" t="e">
        <f ca="1" t="shared" si="1130"/>
        <v>#N/A</v>
      </c>
      <c r="M6753" s="345" t="e">
        <f ca="1" t="shared" si="1131"/>
        <v>#N/A</v>
      </c>
      <c r="N6753" s="345" t="e">
        <f ca="1" t="shared" si="1132"/>
        <v>#N/A</v>
      </c>
    </row>
    <row r="6754" ht="14.25" hidden="1" spans="1:14">
      <c r="A6754" s="334">
        <f>档案!A6753</f>
        <v>0</v>
      </c>
      <c r="B6754" s="334">
        <f ca="1" t="shared" si="1123"/>
        <v>1</v>
      </c>
      <c r="D6754" s="334" t="e">
        <f ca="1" t="shared" si="1124"/>
        <v>#N/A</v>
      </c>
      <c r="E6754" s="327" t="e">
        <f ca="1" t="shared" si="1125"/>
        <v>#N/A</v>
      </c>
      <c r="F6754" s="327" t="e">
        <f ca="1">VLOOKUP(D6754,档案!A:C,3,FALSE)</f>
        <v>#N/A</v>
      </c>
      <c r="G6754" s="338" t="e">
        <f ca="1">VLOOKUP(D6754,档案!A:B,2,FALSE)</f>
        <v>#N/A</v>
      </c>
      <c r="H6754" s="328" t="e">
        <f ca="1" t="shared" si="1126"/>
        <v>#N/A</v>
      </c>
      <c r="I6754" s="344" t="e">
        <f ca="1" t="shared" si="1127"/>
        <v>#N/A</v>
      </c>
      <c r="J6754" s="344" t="e">
        <f ca="1" t="shared" si="1128"/>
        <v>#N/A</v>
      </c>
      <c r="K6754" s="345" t="e">
        <f ca="1" t="shared" si="1129"/>
        <v>#N/A</v>
      </c>
      <c r="L6754" s="345" t="e">
        <f ca="1" t="shared" si="1130"/>
        <v>#N/A</v>
      </c>
      <c r="M6754" s="345" t="e">
        <f ca="1" t="shared" si="1131"/>
        <v>#N/A</v>
      </c>
      <c r="N6754" s="345" t="e">
        <f ca="1" t="shared" si="1132"/>
        <v>#N/A</v>
      </c>
    </row>
    <row r="6755" ht="14.25" hidden="1" spans="1:14">
      <c r="A6755" s="334">
        <f>档案!A6754</f>
        <v>0</v>
      </c>
      <c r="B6755" s="334">
        <f ca="1" t="shared" si="1123"/>
        <v>1</v>
      </c>
      <c r="D6755" s="334" t="e">
        <f ca="1" t="shared" si="1124"/>
        <v>#N/A</v>
      </c>
      <c r="E6755" s="327" t="e">
        <f ca="1" t="shared" si="1125"/>
        <v>#N/A</v>
      </c>
      <c r="F6755" s="327" t="e">
        <f ca="1">VLOOKUP(D6755,档案!A:C,3,FALSE)</f>
        <v>#N/A</v>
      </c>
      <c r="G6755" s="338" t="e">
        <f ca="1">VLOOKUP(D6755,档案!A:B,2,FALSE)</f>
        <v>#N/A</v>
      </c>
      <c r="H6755" s="328" t="e">
        <f ca="1" t="shared" si="1126"/>
        <v>#N/A</v>
      </c>
      <c r="I6755" s="344" t="e">
        <f ca="1" t="shared" si="1127"/>
        <v>#N/A</v>
      </c>
      <c r="J6755" s="344" t="e">
        <f ca="1" t="shared" si="1128"/>
        <v>#N/A</v>
      </c>
      <c r="K6755" s="345" t="e">
        <f ca="1" t="shared" si="1129"/>
        <v>#N/A</v>
      </c>
      <c r="L6755" s="345" t="e">
        <f ca="1" t="shared" si="1130"/>
        <v>#N/A</v>
      </c>
      <c r="M6755" s="345" t="e">
        <f ca="1" t="shared" si="1131"/>
        <v>#N/A</v>
      </c>
      <c r="N6755" s="345" t="e">
        <f ca="1" t="shared" si="1132"/>
        <v>#N/A</v>
      </c>
    </row>
    <row r="6756" ht="14.25" hidden="1" spans="1:14">
      <c r="A6756" s="334">
        <f>档案!A6755</f>
        <v>0</v>
      </c>
      <c r="B6756" s="334">
        <f ca="1" t="shared" si="1123"/>
        <v>1</v>
      </c>
      <c r="D6756" s="334" t="e">
        <f ca="1" t="shared" si="1124"/>
        <v>#N/A</v>
      </c>
      <c r="E6756" s="327" t="e">
        <f ca="1" t="shared" si="1125"/>
        <v>#N/A</v>
      </c>
      <c r="F6756" s="327" t="e">
        <f ca="1">VLOOKUP(D6756,档案!A:C,3,FALSE)</f>
        <v>#N/A</v>
      </c>
      <c r="G6756" s="338" t="e">
        <f ca="1">VLOOKUP(D6756,档案!A:B,2,FALSE)</f>
        <v>#N/A</v>
      </c>
      <c r="H6756" s="328" t="e">
        <f ca="1" t="shared" si="1126"/>
        <v>#N/A</v>
      </c>
      <c r="I6756" s="344" t="e">
        <f ca="1" t="shared" si="1127"/>
        <v>#N/A</v>
      </c>
      <c r="J6756" s="344" t="e">
        <f ca="1" t="shared" si="1128"/>
        <v>#N/A</v>
      </c>
      <c r="K6756" s="345" t="e">
        <f ca="1" t="shared" si="1129"/>
        <v>#N/A</v>
      </c>
      <c r="L6756" s="345" t="e">
        <f ca="1" t="shared" si="1130"/>
        <v>#N/A</v>
      </c>
      <c r="M6756" s="345" t="e">
        <f ca="1" t="shared" si="1131"/>
        <v>#N/A</v>
      </c>
      <c r="N6756" s="345" t="e">
        <f ca="1" t="shared" si="1132"/>
        <v>#N/A</v>
      </c>
    </row>
    <row r="6757" ht="14.25" hidden="1" spans="1:14">
      <c r="A6757" s="334">
        <f>档案!A6756</f>
        <v>0</v>
      </c>
      <c r="B6757" s="334">
        <f ca="1" t="shared" si="1123"/>
        <v>1</v>
      </c>
      <c r="D6757" s="334" t="e">
        <f ca="1" t="shared" si="1124"/>
        <v>#N/A</v>
      </c>
      <c r="E6757" s="327" t="e">
        <f ca="1" t="shared" si="1125"/>
        <v>#N/A</v>
      </c>
      <c r="F6757" s="327" t="e">
        <f ca="1">VLOOKUP(D6757,档案!A:C,3,FALSE)</f>
        <v>#N/A</v>
      </c>
      <c r="G6757" s="338" t="e">
        <f ca="1">VLOOKUP(D6757,档案!A:B,2,FALSE)</f>
        <v>#N/A</v>
      </c>
      <c r="H6757" s="328" t="e">
        <f ca="1" t="shared" si="1126"/>
        <v>#N/A</v>
      </c>
      <c r="I6757" s="344" t="e">
        <f ca="1" t="shared" si="1127"/>
        <v>#N/A</v>
      </c>
      <c r="J6757" s="344" t="e">
        <f ca="1" t="shared" si="1128"/>
        <v>#N/A</v>
      </c>
      <c r="K6757" s="345" t="e">
        <f ca="1" t="shared" si="1129"/>
        <v>#N/A</v>
      </c>
      <c r="L6757" s="345" t="e">
        <f ca="1" t="shared" si="1130"/>
        <v>#N/A</v>
      </c>
      <c r="M6757" s="345" t="e">
        <f ca="1" t="shared" si="1131"/>
        <v>#N/A</v>
      </c>
      <c r="N6757" s="345" t="e">
        <f ca="1" t="shared" si="1132"/>
        <v>#N/A</v>
      </c>
    </row>
    <row r="6758" ht="14.25" hidden="1" spans="1:14">
      <c r="A6758" s="334">
        <f>档案!A6757</f>
        <v>0</v>
      </c>
      <c r="B6758" s="334">
        <f ca="1" t="shared" si="1123"/>
        <v>1</v>
      </c>
      <c r="D6758" s="334" t="e">
        <f ca="1" t="shared" si="1124"/>
        <v>#N/A</v>
      </c>
      <c r="E6758" s="327" t="e">
        <f ca="1" t="shared" si="1125"/>
        <v>#N/A</v>
      </c>
      <c r="F6758" s="327" t="e">
        <f ca="1">VLOOKUP(D6758,档案!A:C,3,FALSE)</f>
        <v>#N/A</v>
      </c>
      <c r="G6758" s="338" t="e">
        <f ca="1">VLOOKUP(D6758,档案!A:B,2,FALSE)</f>
        <v>#N/A</v>
      </c>
      <c r="H6758" s="328" t="e">
        <f ca="1" t="shared" si="1126"/>
        <v>#N/A</v>
      </c>
      <c r="I6758" s="344" t="e">
        <f ca="1" t="shared" si="1127"/>
        <v>#N/A</v>
      </c>
      <c r="J6758" s="344" t="e">
        <f ca="1" t="shared" si="1128"/>
        <v>#N/A</v>
      </c>
      <c r="K6758" s="345" t="e">
        <f ca="1" t="shared" si="1129"/>
        <v>#N/A</v>
      </c>
      <c r="L6758" s="345" t="e">
        <f ca="1" t="shared" si="1130"/>
        <v>#N/A</v>
      </c>
      <c r="M6758" s="345" t="e">
        <f ca="1" t="shared" si="1131"/>
        <v>#N/A</v>
      </c>
      <c r="N6758" s="345" t="e">
        <f ca="1" t="shared" si="1132"/>
        <v>#N/A</v>
      </c>
    </row>
    <row r="6759" ht="14.25" hidden="1" spans="1:14">
      <c r="A6759" s="334">
        <f>档案!A6758</f>
        <v>0</v>
      </c>
      <c r="B6759" s="334">
        <f ca="1" t="shared" si="1123"/>
        <v>1</v>
      </c>
      <c r="D6759" s="334" t="e">
        <f ca="1" t="shared" si="1124"/>
        <v>#N/A</v>
      </c>
      <c r="E6759" s="327" t="e">
        <f ca="1" t="shared" si="1125"/>
        <v>#N/A</v>
      </c>
      <c r="F6759" s="327" t="e">
        <f ca="1">VLOOKUP(D6759,档案!A:C,3,FALSE)</f>
        <v>#N/A</v>
      </c>
      <c r="G6759" s="338" t="e">
        <f ca="1">VLOOKUP(D6759,档案!A:B,2,FALSE)</f>
        <v>#N/A</v>
      </c>
      <c r="H6759" s="328" t="e">
        <f ca="1" t="shared" si="1126"/>
        <v>#N/A</v>
      </c>
      <c r="I6759" s="344" t="e">
        <f ca="1" t="shared" si="1127"/>
        <v>#N/A</v>
      </c>
      <c r="J6759" s="344" t="e">
        <f ca="1" t="shared" si="1128"/>
        <v>#N/A</v>
      </c>
      <c r="K6759" s="345" t="e">
        <f ca="1" t="shared" si="1129"/>
        <v>#N/A</v>
      </c>
      <c r="L6759" s="345" t="e">
        <f ca="1" t="shared" si="1130"/>
        <v>#N/A</v>
      </c>
      <c r="M6759" s="345" t="e">
        <f ca="1" t="shared" si="1131"/>
        <v>#N/A</v>
      </c>
      <c r="N6759" s="345" t="e">
        <f ca="1" t="shared" si="1132"/>
        <v>#N/A</v>
      </c>
    </row>
    <row r="6760" ht="14.25" hidden="1" spans="1:14">
      <c r="A6760" s="334">
        <f>档案!A6759</f>
        <v>0</v>
      </c>
      <c r="B6760" s="334">
        <f ca="1" t="shared" si="1123"/>
        <v>1</v>
      </c>
      <c r="D6760" s="334" t="e">
        <f ca="1" t="shared" si="1124"/>
        <v>#N/A</v>
      </c>
      <c r="E6760" s="327" t="e">
        <f ca="1" t="shared" si="1125"/>
        <v>#N/A</v>
      </c>
      <c r="F6760" s="327" t="e">
        <f ca="1">VLOOKUP(D6760,档案!A:C,3,FALSE)</f>
        <v>#N/A</v>
      </c>
      <c r="G6760" s="338" t="e">
        <f ca="1">VLOOKUP(D6760,档案!A:B,2,FALSE)</f>
        <v>#N/A</v>
      </c>
      <c r="H6760" s="328" t="e">
        <f ca="1" t="shared" si="1126"/>
        <v>#N/A</v>
      </c>
      <c r="I6760" s="344" t="e">
        <f ca="1" t="shared" si="1127"/>
        <v>#N/A</v>
      </c>
      <c r="J6760" s="344" t="e">
        <f ca="1" t="shared" si="1128"/>
        <v>#N/A</v>
      </c>
      <c r="K6760" s="345" t="e">
        <f ca="1" t="shared" si="1129"/>
        <v>#N/A</v>
      </c>
      <c r="L6760" s="345" t="e">
        <f ca="1" t="shared" si="1130"/>
        <v>#N/A</v>
      </c>
      <c r="M6760" s="345" t="e">
        <f ca="1" t="shared" si="1131"/>
        <v>#N/A</v>
      </c>
      <c r="N6760" s="345" t="e">
        <f ca="1" t="shared" si="1132"/>
        <v>#N/A</v>
      </c>
    </row>
    <row r="6761" ht="14.25" hidden="1" spans="1:14">
      <c r="A6761" s="334">
        <f>档案!A6760</f>
        <v>0</v>
      </c>
      <c r="B6761" s="334">
        <f ca="1" t="shared" si="1123"/>
        <v>1</v>
      </c>
      <c r="D6761" s="334" t="e">
        <f ca="1" t="shared" si="1124"/>
        <v>#N/A</v>
      </c>
      <c r="E6761" s="327" t="e">
        <f ca="1" t="shared" si="1125"/>
        <v>#N/A</v>
      </c>
      <c r="F6761" s="327" t="e">
        <f ca="1">VLOOKUP(D6761,档案!A:C,3,FALSE)</f>
        <v>#N/A</v>
      </c>
      <c r="G6761" s="338" t="e">
        <f ca="1">VLOOKUP(D6761,档案!A:B,2,FALSE)</f>
        <v>#N/A</v>
      </c>
      <c r="H6761" s="328" t="e">
        <f ca="1" t="shared" si="1126"/>
        <v>#N/A</v>
      </c>
      <c r="I6761" s="344" t="e">
        <f ca="1" t="shared" si="1127"/>
        <v>#N/A</v>
      </c>
      <c r="J6761" s="344" t="e">
        <f ca="1" t="shared" si="1128"/>
        <v>#N/A</v>
      </c>
      <c r="K6761" s="345" t="e">
        <f ca="1" t="shared" si="1129"/>
        <v>#N/A</v>
      </c>
      <c r="L6761" s="345" t="e">
        <f ca="1" t="shared" si="1130"/>
        <v>#N/A</v>
      </c>
      <c r="M6761" s="345" t="e">
        <f ca="1" t="shared" si="1131"/>
        <v>#N/A</v>
      </c>
      <c r="N6761" s="345" t="e">
        <f ca="1" t="shared" si="1132"/>
        <v>#N/A</v>
      </c>
    </row>
    <row r="6762" ht="14.25" hidden="1" spans="1:14">
      <c r="A6762" s="334">
        <f>档案!A6761</f>
        <v>0</v>
      </c>
      <c r="B6762" s="334">
        <f ca="1" t="shared" si="1123"/>
        <v>1</v>
      </c>
      <c r="D6762" s="334" t="e">
        <f ca="1" t="shared" si="1124"/>
        <v>#N/A</v>
      </c>
      <c r="E6762" s="327" t="e">
        <f ca="1" t="shared" si="1125"/>
        <v>#N/A</v>
      </c>
      <c r="F6762" s="327" t="e">
        <f ca="1">VLOOKUP(D6762,档案!A:C,3,FALSE)</f>
        <v>#N/A</v>
      </c>
      <c r="G6762" s="338" t="e">
        <f ca="1">VLOOKUP(D6762,档案!A:B,2,FALSE)</f>
        <v>#N/A</v>
      </c>
      <c r="H6762" s="328" t="e">
        <f ca="1" t="shared" si="1126"/>
        <v>#N/A</v>
      </c>
      <c r="I6762" s="344" t="e">
        <f ca="1" t="shared" si="1127"/>
        <v>#N/A</v>
      </c>
      <c r="J6762" s="344" t="e">
        <f ca="1" t="shared" si="1128"/>
        <v>#N/A</v>
      </c>
      <c r="K6762" s="345" t="e">
        <f ca="1" t="shared" si="1129"/>
        <v>#N/A</v>
      </c>
      <c r="L6762" s="345" t="e">
        <f ca="1" t="shared" si="1130"/>
        <v>#N/A</v>
      </c>
      <c r="M6762" s="345" t="e">
        <f ca="1" t="shared" si="1131"/>
        <v>#N/A</v>
      </c>
      <c r="N6762" s="345" t="e">
        <f ca="1" t="shared" si="1132"/>
        <v>#N/A</v>
      </c>
    </row>
    <row r="6763" ht="14.25" hidden="1" spans="1:14">
      <c r="A6763" s="334">
        <f>档案!A6762</f>
        <v>0</v>
      </c>
      <c r="B6763" s="334">
        <f ca="1" t="shared" si="1123"/>
        <v>1</v>
      </c>
      <c r="D6763" s="334" t="e">
        <f ca="1" t="shared" si="1124"/>
        <v>#N/A</v>
      </c>
      <c r="E6763" s="327" t="e">
        <f ca="1" t="shared" si="1125"/>
        <v>#N/A</v>
      </c>
      <c r="F6763" s="327" t="e">
        <f ca="1">VLOOKUP(D6763,档案!A:C,3,FALSE)</f>
        <v>#N/A</v>
      </c>
      <c r="G6763" s="338" t="e">
        <f ca="1">VLOOKUP(D6763,档案!A:B,2,FALSE)</f>
        <v>#N/A</v>
      </c>
      <c r="H6763" s="328" t="e">
        <f ca="1" t="shared" si="1126"/>
        <v>#N/A</v>
      </c>
      <c r="I6763" s="344" t="e">
        <f ca="1" t="shared" si="1127"/>
        <v>#N/A</v>
      </c>
      <c r="J6763" s="344" t="e">
        <f ca="1" t="shared" si="1128"/>
        <v>#N/A</v>
      </c>
      <c r="K6763" s="345" t="e">
        <f ca="1" t="shared" si="1129"/>
        <v>#N/A</v>
      </c>
      <c r="L6763" s="345" t="e">
        <f ca="1" t="shared" si="1130"/>
        <v>#N/A</v>
      </c>
      <c r="M6763" s="345" t="e">
        <f ca="1" t="shared" si="1131"/>
        <v>#N/A</v>
      </c>
      <c r="N6763" s="345" t="e">
        <f ca="1" t="shared" si="1132"/>
        <v>#N/A</v>
      </c>
    </row>
    <row r="6764" ht="14.25" hidden="1" spans="1:14">
      <c r="A6764" s="334">
        <f>档案!A6763</f>
        <v>0</v>
      </c>
      <c r="B6764" s="334">
        <f ca="1" t="shared" si="1123"/>
        <v>1</v>
      </c>
      <c r="D6764" s="334" t="e">
        <f ca="1" t="shared" si="1124"/>
        <v>#N/A</v>
      </c>
      <c r="E6764" s="327" t="e">
        <f ca="1" t="shared" si="1125"/>
        <v>#N/A</v>
      </c>
      <c r="F6764" s="327" t="e">
        <f ca="1">VLOOKUP(D6764,档案!A:C,3,FALSE)</f>
        <v>#N/A</v>
      </c>
      <c r="G6764" s="338" t="e">
        <f ca="1">VLOOKUP(D6764,档案!A:B,2,FALSE)</f>
        <v>#N/A</v>
      </c>
      <c r="H6764" s="328" t="e">
        <f ca="1" t="shared" si="1126"/>
        <v>#N/A</v>
      </c>
      <c r="I6764" s="344" t="e">
        <f ca="1" t="shared" si="1127"/>
        <v>#N/A</v>
      </c>
      <c r="J6764" s="344" t="e">
        <f ca="1" t="shared" si="1128"/>
        <v>#N/A</v>
      </c>
      <c r="K6764" s="345" t="e">
        <f ca="1" t="shared" si="1129"/>
        <v>#N/A</v>
      </c>
      <c r="L6764" s="345" t="e">
        <f ca="1" t="shared" si="1130"/>
        <v>#N/A</v>
      </c>
      <c r="M6764" s="345" t="e">
        <f ca="1" t="shared" si="1131"/>
        <v>#N/A</v>
      </c>
      <c r="N6764" s="345" t="e">
        <f ca="1" t="shared" si="1132"/>
        <v>#N/A</v>
      </c>
    </row>
    <row r="6765" ht="14.25" hidden="1" spans="1:14">
      <c r="A6765" s="334">
        <f>档案!A6764</f>
        <v>0</v>
      </c>
      <c r="B6765" s="334">
        <f ca="1" t="shared" si="1123"/>
        <v>1</v>
      </c>
      <c r="D6765" s="334" t="e">
        <f ca="1" t="shared" si="1124"/>
        <v>#N/A</v>
      </c>
      <c r="E6765" s="327" t="e">
        <f ca="1" t="shared" si="1125"/>
        <v>#N/A</v>
      </c>
      <c r="F6765" s="327" t="e">
        <f ca="1">VLOOKUP(D6765,档案!A:C,3,FALSE)</f>
        <v>#N/A</v>
      </c>
      <c r="G6765" s="338" t="e">
        <f ca="1">VLOOKUP(D6765,档案!A:B,2,FALSE)</f>
        <v>#N/A</v>
      </c>
      <c r="H6765" s="328" t="e">
        <f ca="1" t="shared" si="1126"/>
        <v>#N/A</v>
      </c>
      <c r="I6765" s="344" t="e">
        <f ca="1" t="shared" si="1127"/>
        <v>#N/A</v>
      </c>
      <c r="J6765" s="344" t="e">
        <f ca="1" t="shared" si="1128"/>
        <v>#N/A</v>
      </c>
      <c r="K6765" s="345" t="e">
        <f ca="1" t="shared" si="1129"/>
        <v>#N/A</v>
      </c>
      <c r="L6765" s="345" t="e">
        <f ca="1" t="shared" si="1130"/>
        <v>#N/A</v>
      </c>
      <c r="M6765" s="345" t="e">
        <f ca="1" t="shared" si="1131"/>
        <v>#N/A</v>
      </c>
      <c r="N6765" s="345" t="e">
        <f ca="1" t="shared" si="1132"/>
        <v>#N/A</v>
      </c>
    </row>
    <row r="6766" ht="14.25" hidden="1" spans="1:14">
      <c r="A6766" s="334">
        <f>档案!A6765</f>
        <v>0</v>
      </c>
      <c r="B6766" s="334">
        <f ca="1" t="shared" si="1123"/>
        <v>1</v>
      </c>
      <c r="D6766" s="334" t="e">
        <f ca="1" t="shared" si="1124"/>
        <v>#N/A</v>
      </c>
      <c r="E6766" s="327" t="e">
        <f ca="1" t="shared" si="1125"/>
        <v>#N/A</v>
      </c>
      <c r="F6766" s="327" t="e">
        <f ca="1">VLOOKUP(D6766,档案!A:C,3,FALSE)</f>
        <v>#N/A</v>
      </c>
      <c r="G6766" s="338" t="e">
        <f ca="1">VLOOKUP(D6766,档案!A:B,2,FALSE)</f>
        <v>#N/A</v>
      </c>
      <c r="H6766" s="328" t="e">
        <f ca="1" t="shared" si="1126"/>
        <v>#N/A</v>
      </c>
      <c r="I6766" s="344" t="e">
        <f ca="1" t="shared" si="1127"/>
        <v>#N/A</v>
      </c>
      <c r="J6766" s="344" t="e">
        <f ca="1" t="shared" si="1128"/>
        <v>#N/A</v>
      </c>
      <c r="K6766" s="345" t="e">
        <f ca="1" t="shared" si="1129"/>
        <v>#N/A</v>
      </c>
      <c r="L6766" s="345" t="e">
        <f ca="1" t="shared" si="1130"/>
        <v>#N/A</v>
      </c>
      <c r="M6766" s="345" t="e">
        <f ca="1" t="shared" si="1131"/>
        <v>#N/A</v>
      </c>
      <c r="N6766" s="345" t="e">
        <f ca="1" t="shared" si="1132"/>
        <v>#N/A</v>
      </c>
    </row>
    <row r="6767" ht="14.25" hidden="1" spans="1:14">
      <c r="A6767" s="334">
        <f>档案!A6766</f>
        <v>0</v>
      </c>
      <c r="B6767" s="334">
        <f ca="1" t="shared" si="1123"/>
        <v>1</v>
      </c>
      <c r="D6767" s="334" t="e">
        <f ca="1" t="shared" si="1124"/>
        <v>#N/A</v>
      </c>
      <c r="E6767" s="327" t="e">
        <f ca="1" t="shared" si="1125"/>
        <v>#N/A</v>
      </c>
      <c r="F6767" s="327" t="e">
        <f ca="1">VLOOKUP(D6767,档案!A:C,3,FALSE)</f>
        <v>#N/A</v>
      </c>
      <c r="G6767" s="338" t="e">
        <f ca="1">VLOOKUP(D6767,档案!A:B,2,FALSE)</f>
        <v>#N/A</v>
      </c>
      <c r="H6767" s="328" t="e">
        <f ca="1" t="shared" si="1126"/>
        <v>#N/A</v>
      </c>
      <c r="I6767" s="344" t="e">
        <f ca="1" t="shared" si="1127"/>
        <v>#N/A</v>
      </c>
      <c r="J6767" s="344" t="e">
        <f ca="1" t="shared" si="1128"/>
        <v>#N/A</v>
      </c>
      <c r="K6767" s="345" t="e">
        <f ca="1" t="shared" si="1129"/>
        <v>#N/A</v>
      </c>
      <c r="L6767" s="345" t="e">
        <f ca="1" t="shared" si="1130"/>
        <v>#N/A</v>
      </c>
      <c r="M6767" s="345" t="e">
        <f ca="1" t="shared" si="1131"/>
        <v>#N/A</v>
      </c>
      <c r="N6767" s="345" t="e">
        <f ca="1" t="shared" si="1132"/>
        <v>#N/A</v>
      </c>
    </row>
    <row r="6768" ht="14.25" hidden="1" spans="1:14">
      <c r="A6768" s="334">
        <f>档案!A6767</f>
        <v>0</v>
      </c>
      <c r="B6768" s="334">
        <f ca="1" t="shared" si="1123"/>
        <v>1</v>
      </c>
      <c r="D6768" s="334" t="e">
        <f ca="1" t="shared" si="1124"/>
        <v>#N/A</v>
      </c>
      <c r="E6768" s="327" t="e">
        <f ca="1" t="shared" si="1125"/>
        <v>#N/A</v>
      </c>
      <c r="F6768" s="327" t="e">
        <f ca="1">VLOOKUP(D6768,档案!A:C,3,FALSE)</f>
        <v>#N/A</v>
      </c>
      <c r="G6768" s="338" t="e">
        <f ca="1">VLOOKUP(D6768,档案!A:B,2,FALSE)</f>
        <v>#N/A</v>
      </c>
      <c r="H6768" s="328" t="e">
        <f ca="1" t="shared" si="1126"/>
        <v>#N/A</v>
      </c>
      <c r="I6768" s="344" t="e">
        <f ca="1" t="shared" si="1127"/>
        <v>#N/A</v>
      </c>
      <c r="J6768" s="344" t="e">
        <f ca="1" t="shared" si="1128"/>
        <v>#N/A</v>
      </c>
      <c r="K6768" s="345" t="e">
        <f ca="1" t="shared" si="1129"/>
        <v>#N/A</v>
      </c>
      <c r="L6768" s="345" t="e">
        <f ca="1" t="shared" si="1130"/>
        <v>#N/A</v>
      </c>
      <c r="M6768" s="345" t="e">
        <f ca="1" t="shared" si="1131"/>
        <v>#N/A</v>
      </c>
      <c r="N6768" s="345" t="e">
        <f ca="1" t="shared" si="1132"/>
        <v>#N/A</v>
      </c>
    </row>
    <row r="6769" ht="14.25" hidden="1" spans="1:14">
      <c r="A6769" s="334">
        <f>档案!A6768</f>
        <v>0</v>
      </c>
      <c r="B6769" s="334">
        <f ca="1" t="shared" si="1123"/>
        <v>1</v>
      </c>
      <c r="D6769" s="334" t="e">
        <f ca="1" t="shared" si="1124"/>
        <v>#N/A</v>
      </c>
      <c r="E6769" s="327" t="e">
        <f ca="1" t="shared" si="1125"/>
        <v>#N/A</v>
      </c>
      <c r="F6769" s="327" t="e">
        <f ca="1">VLOOKUP(D6769,档案!A:C,3,FALSE)</f>
        <v>#N/A</v>
      </c>
      <c r="G6769" s="338" t="e">
        <f ca="1">VLOOKUP(D6769,档案!A:B,2,FALSE)</f>
        <v>#N/A</v>
      </c>
      <c r="H6769" s="328" t="e">
        <f ca="1" t="shared" si="1126"/>
        <v>#N/A</v>
      </c>
      <c r="I6769" s="344" t="e">
        <f ca="1" t="shared" si="1127"/>
        <v>#N/A</v>
      </c>
      <c r="J6769" s="344" t="e">
        <f ca="1" t="shared" si="1128"/>
        <v>#N/A</v>
      </c>
      <c r="K6769" s="345" t="e">
        <f ca="1" t="shared" si="1129"/>
        <v>#N/A</v>
      </c>
      <c r="L6769" s="345" t="e">
        <f ca="1" t="shared" si="1130"/>
        <v>#N/A</v>
      </c>
      <c r="M6769" s="345" t="e">
        <f ca="1" t="shared" si="1131"/>
        <v>#N/A</v>
      </c>
      <c r="N6769" s="345" t="e">
        <f ca="1" t="shared" si="1132"/>
        <v>#N/A</v>
      </c>
    </row>
    <row r="6770" ht="14.25" hidden="1" spans="1:14">
      <c r="A6770" s="334">
        <f>档案!A6769</f>
        <v>0</v>
      </c>
      <c r="B6770" s="334">
        <f ca="1" t="shared" si="1123"/>
        <v>1</v>
      </c>
      <c r="D6770" s="334" t="e">
        <f ca="1" t="shared" si="1124"/>
        <v>#N/A</v>
      </c>
      <c r="E6770" s="327" t="e">
        <f ca="1" t="shared" si="1125"/>
        <v>#N/A</v>
      </c>
      <c r="F6770" s="327" t="e">
        <f ca="1">VLOOKUP(D6770,档案!A:C,3,FALSE)</f>
        <v>#N/A</v>
      </c>
      <c r="G6770" s="338" t="e">
        <f ca="1">VLOOKUP(D6770,档案!A:B,2,FALSE)</f>
        <v>#N/A</v>
      </c>
      <c r="H6770" s="328" t="e">
        <f ca="1" t="shared" si="1126"/>
        <v>#N/A</v>
      </c>
      <c r="I6770" s="344" t="e">
        <f ca="1" t="shared" si="1127"/>
        <v>#N/A</v>
      </c>
      <c r="J6770" s="344" t="e">
        <f ca="1" t="shared" si="1128"/>
        <v>#N/A</v>
      </c>
      <c r="K6770" s="345" t="e">
        <f ca="1" t="shared" si="1129"/>
        <v>#N/A</v>
      </c>
      <c r="L6770" s="345" t="e">
        <f ca="1" t="shared" si="1130"/>
        <v>#N/A</v>
      </c>
      <c r="M6770" s="345" t="e">
        <f ca="1" t="shared" si="1131"/>
        <v>#N/A</v>
      </c>
      <c r="N6770" s="345" t="e">
        <f ca="1" t="shared" si="1132"/>
        <v>#N/A</v>
      </c>
    </row>
    <row r="6771" ht="14.25" hidden="1" spans="1:14">
      <c r="A6771" s="334">
        <f>档案!A6770</f>
        <v>0</v>
      </c>
      <c r="B6771" s="334">
        <f ca="1" t="shared" si="1123"/>
        <v>1</v>
      </c>
      <c r="D6771" s="334" t="e">
        <f ca="1" t="shared" si="1124"/>
        <v>#N/A</v>
      </c>
      <c r="E6771" s="327" t="e">
        <f ca="1" t="shared" si="1125"/>
        <v>#N/A</v>
      </c>
      <c r="F6771" s="327" t="e">
        <f ca="1">VLOOKUP(D6771,档案!A:C,3,FALSE)</f>
        <v>#N/A</v>
      </c>
      <c r="G6771" s="338" t="e">
        <f ca="1">VLOOKUP(D6771,档案!A:B,2,FALSE)</f>
        <v>#N/A</v>
      </c>
      <c r="H6771" s="328" t="e">
        <f ca="1" t="shared" si="1126"/>
        <v>#N/A</v>
      </c>
      <c r="I6771" s="344" t="e">
        <f ca="1" t="shared" si="1127"/>
        <v>#N/A</v>
      </c>
      <c r="J6771" s="344" t="e">
        <f ca="1" t="shared" si="1128"/>
        <v>#N/A</v>
      </c>
      <c r="K6771" s="345" t="e">
        <f ca="1" t="shared" si="1129"/>
        <v>#N/A</v>
      </c>
      <c r="L6771" s="345" t="e">
        <f ca="1" t="shared" si="1130"/>
        <v>#N/A</v>
      </c>
      <c r="M6771" s="345" t="e">
        <f ca="1" t="shared" si="1131"/>
        <v>#N/A</v>
      </c>
      <c r="N6771" s="345" t="e">
        <f ca="1" t="shared" si="1132"/>
        <v>#N/A</v>
      </c>
    </row>
    <row r="6772" ht="14.25" hidden="1" spans="1:14">
      <c r="A6772" s="334">
        <f>档案!A6771</f>
        <v>0</v>
      </c>
      <c r="B6772" s="334">
        <f ca="1" t="shared" si="1123"/>
        <v>1</v>
      </c>
      <c r="D6772" s="334" t="e">
        <f ca="1" t="shared" si="1124"/>
        <v>#N/A</v>
      </c>
      <c r="E6772" s="327" t="e">
        <f ca="1" t="shared" si="1125"/>
        <v>#N/A</v>
      </c>
      <c r="F6772" s="327" t="e">
        <f ca="1">VLOOKUP(D6772,档案!A:C,3,FALSE)</f>
        <v>#N/A</v>
      </c>
      <c r="G6772" s="338" t="e">
        <f ca="1">VLOOKUP(D6772,档案!A:B,2,FALSE)</f>
        <v>#N/A</v>
      </c>
      <c r="H6772" s="328" t="e">
        <f ca="1" t="shared" si="1126"/>
        <v>#N/A</v>
      </c>
      <c r="I6772" s="344" t="e">
        <f ca="1" t="shared" si="1127"/>
        <v>#N/A</v>
      </c>
      <c r="J6772" s="344" t="e">
        <f ca="1" t="shared" si="1128"/>
        <v>#N/A</v>
      </c>
      <c r="K6772" s="345" t="e">
        <f ca="1" t="shared" si="1129"/>
        <v>#N/A</v>
      </c>
      <c r="L6772" s="345" t="e">
        <f ca="1" t="shared" si="1130"/>
        <v>#N/A</v>
      </c>
      <c r="M6772" s="345" t="e">
        <f ca="1" t="shared" si="1131"/>
        <v>#N/A</v>
      </c>
      <c r="N6772" s="345" t="e">
        <f ca="1" t="shared" si="1132"/>
        <v>#N/A</v>
      </c>
    </row>
    <row r="6773" ht="14.25" hidden="1" spans="1:14">
      <c r="A6773" s="334">
        <f>档案!A6772</f>
        <v>0</v>
      </c>
      <c r="B6773" s="334">
        <f ca="1" t="shared" si="1123"/>
        <v>1</v>
      </c>
      <c r="D6773" s="334" t="e">
        <f ca="1" t="shared" si="1124"/>
        <v>#N/A</v>
      </c>
      <c r="E6773" s="327" t="e">
        <f ca="1" t="shared" si="1125"/>
        <v>#N/A</v>
      </c>
      <c r="F6773" s="327" t="e">
        <f ca="1">VLOOKUP(D6773,档案!A:C,3,FALSE)</f>
        <v>#N/A</v>
      </c>
      <c r="G6773" s="338" t="e">
        <f ca="1">VLOOKUP(D6773,档案!A:B,2,FALSE)</f>
        <v>#N/A</v>
      </c>
      <c r="H6773" s="328" t="e">
        <f ca="1" t="shared" si="1126"/>
        <v>#N/A</v>
      </c>
      <c r="I6773" s="344" t="e">
        <f ca="1" t="shared" si="1127"/>
        <v>#N/A</v>
      </c>
      <c r="J6773" s="344" t="e">
        <f ca="1" t="shared" si="1128"/>
        <v>#N/A</v>
      </c>
      <c r="K6773" s="345" t="e">
        <f ca="1" t="shared" si="1129"/>
        <v>#N/A</v>
      </c>
      <c r="L6773" s="345" t="e">
        <f ca="1" t="shared" si="1130"/>
        <v>#N/A</v>
      </c>
      <c r="M6773" s="345" t="e">
        <f ca="1" t="shared" si="1131"/>
        <v>#N/A</v>
      </c>
      <c r="N6773" s="345" t="e">
        <f ca="1" t="shared" si="1132"/>
        <v>#N/A</v>
      </c>
    </row>
    <row r="6774" ht="14.25" hidden="1" spans="1:14">
      <c r="A6774" s="334">
        <f>档案!A6773</f>
        <v>0</v>
      </c>
      <c r="B6774" s="334">
        <f ca="1" t="shared" si="1123"/>
        <v>1</v>
      </c>
      <c r="D6774" s="334" t="e">
        <f ca="1" t="shared" si="1124"/>
        <v>#N/A</v>
      </c>
      <c r="E6774" s="327" t="e">
        <f ca="1" t="shared" si="1125"/>
        <v>#N/A</v>
      </c>
      <c r="F6774" s="327" t="e">
        <f ca="1">VLOOKUP(D6774,档案!A:C,3,FALSE)</f>
        <v>#N/A</v>
      </c>
      <c r="G6774" s="338" t="e">
        <f ca="1">VLOOKUP(D6774,档案!A:B,2,FALSE)</f>
        <v>#N/A</v>
      </c>
      <c r="H6774" s="328" t="e">
        <f ca="1" t="shared" si="1126"/>
        <v>#N/A</v>
      </c>
      <c r="I6774" s="344" t="e">
        <f ca="1" t="shared" si="1127"/>
        <v>#N/A</v>
      </c>
      <c r="J6774" s="344" t="e">
        <f ca="1" t="shared" si="1128"/>
        <v>#N/A</v>
      </c>
      <c r="K6774" s="345" t="e">
        <f ca="1" t="shared" si="1129"/>
        <v>#N/A</v>
      </c>
      <c r="L6774" s="345" t="e">
        <f ca="1" t="shared" si="1130"/>
        <v>#N/A</v>
      </c>
      <c r="M6774" s="345" t="e">
        <f ca="1" t="shared" si="1131"/>
        <v>#N/A</v>
      </c>
      <c r="N6774" s="345" t="e">
        <f ca="1" t="shared" si="1132"/>
        <v>#N/A</v>
      </c>
    </row>
    <row r="6775" ht="14.25" hidden="1" spans="1:14">
      <c r="A6775" s="334">
        <f>档案!A6774</f>
        <v>0</v>
      </c>
      <c r="B6775" s="334">
        <f ca="1" t="shared" si="1123"/>
        <v>1</v>
      </c>
      <c r="D6775" s="334" t="e">
        <f ca="1" t="shared" si="1124"/>
        <v>#N/A</v>
      </c>
      <c r="E6775" s="327" t="e">
        <f ca="1" t="shared" si="1125"/>
        <v>#N/A</v>
      </c>
      <c r="F6775" s="327" t="e">
        <f ca="1">VLOOKUP(D6775,档案!A:C,3,FALSE)</f>
        <v>#N/A</v>
      </c>
      <c r="G6775" s="338" t="e">
        <f ca="1">VLOOKUP(D6775,档案!A:B,2,FALSE)</f>
        <v>#N/A</v>
      </c>
      <c r="H6775" s="328" t="e">
        <f ca="1" t="shared" si="1126"/>
        <v>#N/A</v>
      </c>
      <c r="I6775" s="344" t="e">
        <f ca="1" t="shared" si="1127"/>
        <v>#N/A</v>
      </c>
      <c r="J6775" s="344" t="e">
        <f ca="1" t="shared" si="1128"/>
        <v>#N/A</v>
      </c>
      <c r="K6775" s="345" t="e">
        <f ca="1" t="shared" si="1129"/>
        <v>#N/A</v>
      </c>
      <c r="L6775" s="345" t="e">
        <f ca="1" t="shared" si="1130"/>
        <v>#N/A</v>
      </c>
      <c r="M6775" s="345" t="e">
        <f ca="1" t="shared" si="1131"/>
        <v>#N/A</v>
      </c>
      <c r="N6775" s="345" t="e">
        <f ca="1" t="shared" si="1132"/>
        <v>#N/A</v>
      </c>
    </row>
    <row r="6776" ht="14.25" hidden="1" spans="1:14">
      <c r="A6776" s="334">
        <f>档案!A6775</f>
        <v>0</v>
      </c>
      <c r="B6776" s="334">
        <f ca="1" t="shared" si="1123"/>
        <v>1</v>
      </c>
      <c r="D6776" s="334" t="e">
        <f ca="1" t="shared" si="1124"/>
        <v>#N/A</v>
      </c>
      <c r="E6776" s="327" t="e">
        <f ca="1" t="shared" si="1125"/>
        <v>#N/A</v>
      </c>
      <c r="F6776" s="327" t="e">
        <f ca="1">VLOOKUP(D6776,档案!A:C,3,FALSE)</f>
        <v>#N/A</v>
      </c>
      <c r="G6776" s="338" t="e">
        <f ca="1">VLOOKUP(D6776,档案!A:B,2,FALSE)</f>
        <v>#N/A</v>
      </c>
      <c r="H6776" s="328" t="e">
        <f ca="1" t="shared" si="1126"/>
        <v>#N/A</v>
      </c>
      <c r="I6776" s="344" t="e">
        <f ca="1" t="shared" si="1127"/>
        <v>#N/A</v>
      </c>
      <c r="J6776" s="344" t="e">
        <f ca="1" t="shared" si="1128"/>
        <v>#N/A</v>
      </c>
      <c r="K6776" s="345" t="e">
        <f ca="1" t="shared" si="1129"/>
        <v>#N/A</v>
      </c>
      <c r="L6776" s="345" t="e">
        <f ca="1" t="shared" si="1130"/>
        <v>#N/A</v>
      </c>
      <c r="M6776" s="345" t="e">
        <f ca="1" t="shared" si="1131"/>
        <v>#N/A</v>
      </c>
      <c r="N6776" s="345" t="e">
        <f ca="1" t="shared" si="1132"/>
        <v>#N/A</v>
      </c>
    </row>
    <row r="6777" ht="14.25" hidden="1" spans="1:14">
      <c r="A6777" s="334">
        <f>档案!A6776</f>
        <v>0</v>
      </c>
      <c r="B6777" s="334">
        <f ca="1" t="shared" si="1123"/>
        <v>1</v>
      </c>
      <c r="D6777" s="334" t="e">
        <f ca="1" t="shared" si="1124"/>
        <v>#N/A</v>
      </c>
      <c r="E6777" s="327" t="e">
        <f ca="1" t="shared" si="1125"/>
        <v>#N/A</v>
      </c>
      <c r="F6777" s="327" t="e">
        <f ca="1">VLOOKUP(D6777,档案!A:C,3,FALSE)</f>
        <v>#N/A</v>
      </c>
      <c r="G6777" s="338" t="e">
        <f ca="1">VLOOKUP(D6777,档案!A:B,2,FALSE)</f>
        <v>#N/A</v>
      </c>
      <c r="H6777" s="328" t="e">
        <f ca="1" t="shared" si="1126"/>
        <v>#N/A</v>
      </c>
      <c r="I6777" s="344" t="e">
        <f ca="1" t="shared" si="1127"/>
        <v>#N/A</v>
      </c>
      <c r="J6777" s="344" t="e">
        <f ca="1" t="shared" si="1128"/>
        <v>#N/A</v>
      </c>
      <c r="K6777" s="345" t="e">
        <f ca="1" t="shared" si="1129"/>
        <v>#N/A</v>
      </c>
      <c r="L6777" s="345" t="e">
        <f ca="1" t="shared" si="1130"/>
        <v>#N/A</v>
      </c>
      <c r="M6777" s="345" t="e">
        <f ca="1" t="shared" si="1131"/>
        <v>#N/A</v>
      </c>
      <c r="N6777" s="345" t="e">
        <f ca="1" t="shared" si="1132"/>
        <v>#N/A</v>
      </c>
    </row>
    <row r="6778" ht="14.25" hidden="1" spans="1:14">
      <c r="A6778" s="334">
        <f>档案!A6777</f>
        <v>0</v>
      </c>
      <c r="B6778" s="334">
        <f ca="1" t="shared" ref="B6778:B6841" si="1133">COUNTA(INDIRECT("'"&amp;A6778&amp;"'!a:a"))</f>
        <v>1</v>
      </c>
      <c r="D6778" s="334" t="e">
        <f ca="1" t="shared" ref="D6778:D6841" si="1134">IF(E6777&gt;=VLOOKUP(D6777,A:B,2,FALSE),D6777+1,D6777)</f>
        <v>#N/A</v>
      </c>
      <c r="E6778" s="327" t="e">
        <f ca="1" t="shared" ref="E6778:E6841" si="1135">IF(E6777&gt;=VLOOKUP(D6777,A:B,2,FALSE),3,E6777+1)</f>
        <v>#N/A</v>
      </c>
      <c r="F6778" s="327" t="e">
        <f ca="1">VLOOKUP(D6778,档案!A:C,3,FALSE)</f>
        <v>#N/A</v>
      </c>
      <c r="G6778" s="338" t="e">
        <f ca="1">VLOOKUP(D6778,档案!A:B,2,FALSE)</f>
        <v>#N/A</v>
      </c>
      <c r="H6778" s="328" t="e">
        <f ca="1" t="shared" ref="H6778:H6841" si="1136">INDEX(INDIRECT("'"&amp;$D6778&amp;"'!A:g"),$E6778,COLUMN()-7)</f>
        <v>#N/A</v>
      </c>
      <c r="I6778" s="344" t="e">
        <f ca="1" t="shared" ref="I6778:I6841" si="1137">INDEX(INDIRECT("'"&amp;$D6778&amp;"'!A:g"),$E6778,COLUMN()-7)</f>
        <v>#N/A</v>
      </c>
      <c r="J6778" s="344" t="e">
        <f ca="1" t="shared" ref="J6778:J6841" si="1138">INDEX(INDIRECT("'"&amp;$D6778&amp;"'!A:g"),$E6778,COLUMN()-7)</f>
        <v>#N/A</v>
      </c>
      <c r="K6778" s="345" t="e">
        <f ca="1" t="shared" ref="K6778:K6841" si="1139">INDEX(INDIRECT("'"&amp;$D6778&amp;"'!A:g"),$E6778,COLUMN()-7)</f>
        <v>#N/A</v>
      </c>
      <c r="L6778" s="345" t="e">
        <f ca="1" t="shared" ref="L6778:L6841" si="1140">INDEX(INDIRECT("'"&amp;$D6778&amp;"'!A:g"),$E6778,COLUMN()-7)</f>
        <v>#N/A</v>
      </c>
      <c r="M6778" s="345" t="e">
        <f ca="1" t="shared" ref="M6778:M6841" si="1141">INDEX(INDIRECT("'"&amp;$D6778&amp;"'!A:g"),$E6778,COLUMN()-7)</f>
        <v>#N/A</v>
      </c>
      <c r="N6778" s="345" t="e">
        <f ca="1" t="shared" ref="N6778:N6841" si="1142">INDEX(INDIRECT("'"&amp;$D6778&amp;"'!A:g"),$E6778,COLUMN()-7)</f>
        <v>#N/A</v>
      </c>
    </row>
    <row r="6779" ht="14.25" hidden="1" spans="1:14">
      <c r="A6779" s="334">
        <f>档案!A6778</f>
        <v>0</v>
      </c>
      <c r="B6779" s="334">
        <f ca="1" t="shared" si="1133"/>
        <v>1</v>
      </c>
      <c r="D6779" s="334" t="e">
        <f ca="1" t="shared" si="1134"/>
        <v>#N/A</v>
      </c>
      <c r="E6779" s="327" t="e">
        <f ca="1" t="shared" si="1135"/>
        <v>#N/A</v>
      </c>
      <c r="F6779" s="327" t="e">
        <f ca="1">VLOOKUP(D6779,档案!A:C,3,FALSE)</f>
        <v>#N/A</v>
      </c>
      <c r="G6779" s="338" t="e">
        <f ca="1">VLOOKUP(D6779,档案!A:B,2,FALSE)</f>
        <v>#N/A</v>
      </c>
      <c r="H6779" s="328" t="e">
        <f ca="1" t="shared" si="1136"/>
        <v>#N/A</v>
      </c>
      <c r="I6779" s="344" t="e">
        <f ca="1" t="shared" si="1137"/>
        <v>#N/A</v>
      </c>
      <c r="J6779" s="344" t="e">
        <f ca="1" t="shared" si="1138"/>
        <v>#N/A</v>
      </c>
      <c r="K6779" s="345" t="e">
        <f ca="1" t="shared" si="1139"/>
        <v>#N/A</v>
      </c>
      <c r="L6779" s="345" t="e">
        <f ca="1" t="shared" si="1140"/>
        <v>#N/A</v>
      </c>
      <c r="M6779" s="345" t="e">
        <f ca="1" t="shared" si="1141"/>
        <v>#N/A</v>
      </c>
      <c r="N6779" s="345" t="e">
        <f ca="1" t="shared" si="1142"/>
        <v>#N/A</v>
      </c>
    </row>
    <row r="6780" ht="14.25" hidden="1" spans="1:14">
      <c r="A6780" s="334">
        <f>档案!A6779</f>
        <v>0</v>
      </c>
      <c r="B6780" s="334">
        <f ca="1" t="shared" si="1133"/>
        <v>1</v>
      </c>
      <c r="D6780" s="334" t="e">
        <f ca="1" t="shared" si="1134"/>
        <v>#N/A</v>
      </c>
      <c r="E6780" s="327" t="e">
        <f ca="1" t="shared" si="1135"/>
        <v>#N/A</v>
      </c>
      <c r="F6780" s="327" t="e">
        <f ca="1">VLOOKUP(D6780,档案!A:C,3,FALSE)</f>
        <v>#N/A</v>
      </c>
      <c r="G6780" s="338" t="e">
        <f ca="1">VLOOKUP(D6780,档案!A:B,2,FALSE)</f>
        <v>#N/A</v>
      </c>
      <c r="H6780" s="328" t="e">
        <f ca="1" t="shared" si="1136"/>
        <v>#N/A</v>
      </c>
      <c r="I6780" s="344" t="e">
        <f ca="1" t="shared" si="1137"/>
        <v>#N/A</v>
      </c>
      <c r="J6780" s="344" t="e">
        <f ca="1" t="shared" si="1138"/>
        <v>#N/A</v>
      </c>
      <c r="K6780" s="345" t="e">
        <f ca="1" t="shared" si="1139"/>
        <v>#N/A</v>
      </c>
      <c r="L6780" s="345" t="e">
        <f ca="1" t="shared" si="1140"/>
        <v>#N/A</v>
      </c>
      <c r="M6780" s="345" t="e">
        <f ca="1" t="shared" si="1141"/>
        <v>#N/A</v>
      </c>
      <c r="N6780" s="345" t="e">
        <f ca="1" t="shared" si="1142"/>
        <v>#N/A</v>
      </c>
    </row>
    <row r="6781" ht="14.25" hidden="1" spans="1:14">
      <c r="A6781" s="334">
        <f>档案!A6780</f>
        <v>0</v>
      </c>
      <c r="B6781" s="334">
        <f ca="1" t="shared" si="1133"/>
        <v>1</v>
      </c>
      <c r="D6781" s="334" t="e">
        <f ca="1" t="shared" si="1134"/>
        <v>#N/A</v>
      </c>
      <c r="E6781" s="327" t="e">
        <f ca="1" t="shared" si="1135"/>
        <v>#N/A</v>
      </c>
      <c r="F6781" s="327" t="e">
        <f ca="1">VLOOKUP(D6781,档案!A:C,3,FALSE)</f>
        <v>#N/A</v>
      </c>
      <c r="G6781" s="338" t="e">
        <f ca="1">VLOOKUP(D6781,档案!A:B,2,FALSE)</f>
        <v>#N/A</v>
      </c>
      <c r="H6781" s="328" t="e">
        <f ca="1" t="shared" si="1136"/>
        <v>#N/A</v>
      </c>
      <c r="I6781" s="344" t="e">
        <f ca="1" t="shared" si="1137"/>
        <v>#N/A</v>
      </c>
      <c r="J6781" s="344" t="e">
        <f ca="1" t="shared" si="1138"/>
        <v>#N/A</v>
      </c>
      <c r="K6781" s="345" t="e">
        <f ca="1" t="shared" si="1139"/>
        <v>#N/A</v>
      </c>
      <c r="L6781" s="345" t="e">
        <f ca="1" t="shared" si="1140"/>
        <v>#N/A</v>
      </c>
      <c r="M6781" s="345" t="e">
        <f ca="1" t="shared" si="1141"/>
        <v>#N/A</v>
      </c>
      <c r="N6781" s="345" t="e">
        <f ca="1" t="shared" si="1142"/>
        <v>#N/A</v>
      </c>
    </row>
    <row r="6782" ht="14.25" hidden="1" spans="1:14">
      <c r="A6782" s="334">
        <f>档案!A6781</f>
        <v>0</v>
      </c>
      <c r="B6782" s="334">
        <f ca="1" t="shared" si="1133"/>
        <v>1</v>
      </c>
      <c r="D6782" s="334" t="e">
        <f ca="1" t="shared" si="1134"/>
        <v>#N/A</v>
      </c>
      <c r="E6782" s="327" t="e">
        <f ca="1" t="shared" si="1135"/>
        <v>#N/A</v>
      </c>
      <c r="F6782" s="327" t="e">
        <f ca="1">VLOOKUP(D6782,档案!A:C,3,FALSE)</f>
        <v>#N/A</v>
      </c>
      <c r="G6782" s="338" t="e">
        <f ca="1">VLOOKUP(D6782,档案!A:B,2,FALSE)</f>
        <v>#N/A</v>
      </c>
      <c r="H6782" s="328" t="e">
        <f ca="1" t="shared" si="1136"/>
        <v>#N/A</v>
      </c>
      <c r="I6782" s="344" t="e">
        <f ca="1" t="shared" si="1137"/>
        <v>#N/A</v>
      </c>
      <c r="J6782" s="344" t="e">
        <f ca="1" t="shared" si="1138"/>
        <v>#N/A</v>
      </c>
      <c r="K6782" s="345" t="e">
        <f ca="1" t="shared" si="1139"/>
        <v>#N/A</v>
      </c>
      <c r="L6782" s="345" t="e">
        <f ca="1" t="shared" si="1140"/>
        <v>#N/A</v>
      </c>
      <c r="M6782" s="345" t="e">
        <f ca="1" t="shared" si="1141"/>
        <v>#N/A</v>
      </c>
      <c r="N6782" s="345" t="e">
        <f ca="1" t="shared" si="1142"/>
        <v>#N/A</v>
      </c>
    </row>
    <row r="6783" ht="14.25" hidden="1" spans="1:14">
      <c r="A6783" s="334">
        <f>档案!A6782</f>
        <v>0</v>
      </c>
      <c r="B6783" s="334">
        <f ca="1" t="shared" si="1133"/>
        <v>1</v>
      </c>
      <c r="D6783" s="334" t="e">
        <f ca="1" t="shared" si="1134"/>
        <v>#N/A</v>
      </c>
      <c r="E6783" s="327" t="e">
        <f ca="1" t="shared" si="1135"/>
        <v>#N/A</v>
      </c>
      <c r="F6783" s="327" t="e">
        <f ca="1">VLOOKUP(D6783,档案!A:C,3,FALSE)</f>
        <v>#N/A</v>
      </c>
      <c r="G6783" s="338" t="e">
        <f ca="1">VLOOKUP(D6783,档案!A:B,2,FALSE)</f>
        <v>#N/A</v>
      </c>
      <c r="H6783" s="328" t="e">
        <f ca="1" t="shared" si="1136"/>
        <v>#N/A</v>
      </c>
      <c r="I6783" s="344" t="e">
        <f ca="1" t="shared" si="1137"/>
        <v>#N/A</v>
      </c>
      <c r="J6783" s="344" t="e">
        <f ca="1" t="shared" si="1138"/>
        <v>#N/A</v>
      </c>
      <c r="K6783" s="345" t="e">
        <f ca="1" t="shared" si="1139"/>
        <v>#N/A</v>
      </c>
      <c r="L6783" s="345" t="e">
        <f ca="1" t="shared" si="1140"/>
        <v>#N/A</v>
      </c>
      <c r="M6783" s="345" t="e">
        <f ca="1" t="shared" si="1141"/>
        <v>#N/A</v>
      </c>
      <c r="N6783" s="345" t="e">
        <f ca="1" t="shared" si="1142"/>
        <v>#N/A</v>
      </c>
    </row>
    <row r="6784" ht="14.25" hidden="1" spans="1:14">
      <c r="A6784" s="334">
        <f>档案!A6783</f>
        <v>0</v>
      </c>
      <c r="B6784" s="334">
        <f ca="1" t="shared" si="1133"/>
        <v>1</v>
      </c>
      <c r="D6784" s="334" t="e">
        <f ca="1" t="shared" si="1134"/>
        <v>#N/A</v>
      </c>
      <c r="E6784" s="327" t="e">
        <f ca="1" t="shared" si="1135"/>
        <v>#N/A</v>
      </c>
      <c r="F6784" s="327" t="e">
        <f ca="1">VLOOKUP(D6784,档案!A:C,3,FALSE)</f>
        <v>#N/A</v>
      </c>
      <c r="G6784" s="338" t="e">
        <f ca="1">VLOOKUP(D6784,档案!A:B,2,FALSE)</f>
        <v>#N/A</v>
      </c>
      <c r="H6784" s="328" t="e">
        <f ca="1" t="shared" si="1136"/>
        <v>#N/A</v>
      </c>
      <c r="I6784" s="344" t="e">
        <f ca="1" t="shared" si="1137"/>
        <v>#N/A</v>
      </c>
      <c r="J6784" s="344" t="e">
        <f ca="1" t="shared" si="1138"/>
        <v>#N/A</v>
      </c>
      <c r="K6784" s="345" t="e">
        <f ca="1" t="shared" si="1139"/>
        <v>#N/A</v>
      </c>
      <c r="L6784" s="345" t="e">
        <f ca="1" t="shared" si="1140"/>
        <v>#N/A</v>
      </c>
      <c r="M6784" s="345" t="e">
        <f ca="1" t="shared" si="1141"/>
        <v>#N/A</v>
      </c>
      <c r="N6784" s="345" t="e">
        <f ca="1" t="shared" si="1142"/>
        <v>#N/A</v>
      </c>
    </row>
    <row r="6785" ht="14.25" hidden="1" spans="1:14">
      <c r="A6785" s="334">
        <f>档案!A6784</f>
        <v>0</v>
      </c>
      <c r="B6785" s="334">
        <f ca="1" t="shared" si="1133"/>
        <v>1</v>
      </c>
      <c r="D6785" s="334" t="e">
        <f ca="1" t="shared" si="1134"/>
        <v>#N/A</v>
      </c>
      <c r="E6785" s="327" t="e">
        <f ca="1" t="shared" si="1135"/>
        <v>#N/A</v>
      </c>
      <c r="F6785" s="327" t="e">
        <f ca="1">VLOOKUP(D6785,档案!A:C,3,FALSE)</f>
        <v>#N/A</v>
      </c>
      <c r="G6785" s="338" t="e">
        <f ca="1">VLOOKUP(D6785,档案!A:B,2,FALSE)</f>
        <v>#N/A</v>
      </c>
      <c r="H6785" s="328" t="e">
        <f ca="1" t="shared" si="1136"/>
        <v>#N/A</v>
      </c>
      <c r="I6785" s="344" t="e">
        <f ca="1" t="shared" si="1137"/>
        <v>#N/A</v>
      </c>
      <c r="J6785" s="344" t="e">
        <f ca="1" t="shared" si="1138"/>
        <v>#N/A</v>
      </c>
      <c r="K6785" s="345" t="e">
        <f ca="1" t="shared" si="1139"/>
        <v>#N/A</v>
      </c>
      <c r="L6785" s="345" t="e">
        <f ca="1" t="shared" si="1140"/>
        <v>#N/A</v>
      </c>
      <c r="M6785" s="345" t="e">
        <f ca="1" t="shared" si="1141"/>
        <v>#N/A</v>
      </c>
      <c r="N6785" s="345" t="e">
        <f ca="1" t="shared" si="1142"/>
        <v>#N/A</v>
      </c>
    </row>
    <row r="6786" ht="14.25" hidden="1" spans="1:14">
      <c r="A6786" s="334">
        <f>档案!A6785</f>
        <v>0</v>
      </c>
      <c r="B6786" s="334">
        <f ca="1" t="shared" si="1133"/>
        <v>1</v>
      </c>
      <c r="D6786" s="334" t="e">
        <f ca="1" t="shared" si="1134"/>
        <v>#N/A</v>
      </c>
      <c r="E6786" s="327" t="e">
        <f ca="1" t="shared" si="1135"/>
        <v>#N/A</v>
      </c>
      <c r="F6786" s="327" t="e">
        <f ca="1">VLOOKUP(D6786,档案!A:C,3,FALSE)</f>
        <v>#N/A</v>
      </c>
      <c r="G6786" s="338" t="e">
        <f ca="1">VLOOKUP(D6786,档案!A:B,2,FALSE)</f>
        <v>#N/A</v>
      </c>
      <c r="H6786" s="328" t="e">
        <f ca="1" t="shared" si="1136"/>
        <v>#N/A</v>
      </c>
      <c r="I6786" s="344" t="e">
        <f ca="1" t="shared" si="1137"/>
        <v>#N/A</v>
      </c>
      <c r="J6786" s="344" t="e">
        <f ca="1" t="shared" si="1138"/>
        <v>#N/A</v>
      </c>
      <c r="K6786" s="345" t="e">
        <f ca="1" t="shared" si="1139"/>
        <v>#N/A</v>
      </c>
      <c r="L6786" s="345" t="e">
        <f ca="1" t="shared" si="1140"/>
        <v>#N/A</v>
      </c>
      <c r="M6786" s="345" t="e">
        <f ca="1" t="shared" si="1141"/>
        <v>#N/A</v>
      </c>
      <c r="N6786" s="345" t="e">
        <f ca="1" t="shared" si="1142"/>
        <v>#N/A</v>
      </c>
    </row>
    <row r="6787" ht="14.25" hidden="1" spans="1:14">
      <c r="A6787" s="334">
        <f>档案!A6786</f>
        <v>0</v>
      </c>
      <c r="B6787" s="334">
        <f ca="1" t="shared" si="1133"/>
        <v>1</v>
      </c>
      <c r="D6787" s="334" t="e">
        <f ca="1" t="shared" si="1134"/>
        <v>#N/A</v>
      </c>
      <c r="E6787" s="327" t="e">
        <f ca="1" t="shared" si="1135"/>
        <v>#N/A</v>
      </c>
      <c r="F6787" s="327" t="e">
        <f ca="1">VLOOKUP(D6787,档案!A:C,3,FALSE)</f>
        <v>#N/A</v>
      </c>
      <c r="G6787" s="338" t="e">
        <f ca="1">VLOOKUP(D6787,档案!A:B,2,FALSE)</f>
        <v>#N/A</v>
      </c>
      <c r="H6787" s="328" t="e">
        <f ca="1" t="shared" si="1136"/>
        <v>#N/A</v>
      </c>
      <c r="I6787" s="344" t="e">
        <f ca="1" t="shared" si="1137"/>
        <v>#N/A</v>
      </c>
      <c r="J6787" s="344" t="e">
        <f ca="1" t="shared" si="1138"/>
        <v>#N/A</v>
      </c>
      <c r="K6787" s="345" t="e">
        <f ca="1" t="shared" si="1139"/>
        <v>#N/A</v>
      </c>
      <c r="L6787" s="345" t="e">
        <f ca="1" t="shared" si="1140"/>
        <v>#N/A</v>
      </c>
      <c r="M6787" s="345" t="e">
        <f ca="1" t="shared" si="1141"/>
        <v>#N/A</v>
      </c>
      <c r="N6787" s="345" t="e">
        <f ca="1" t="shared" si="1142"/>
        <v>#N/A</v>
      </c>
    </row>
    <row r="6788" ht="14.25" hidden="1" spans="1:14">
      <c r="A6788" s="334">
        <f>档案!A6787</f>
        <v>0</v>
      </c>
      <c r="B6788" s="334">
        <f ca="1" t="shared" si="1133"/>
        <v>1</v>
      </c>
      <c r="D6788" s="334" t="e">
        <f ca="1" t="shared" si="1134"/>
        <v>#N/A</v>
      </c>
      <c r="E6788" s="327" t="e">
        <f ca="1" t="shared" si="1135"/>
        <v>#N/A</v>
      </c>
      <c r="F6788" s="327" t="e">
        <f ca="1">VLOOKUP(D6788,档案!A:C,3,FALSE)</f>
        <v>#N/A</v>
      </c>
      <c r="G6788" s="338" t="e">
        <f ca="1">VLOOKUP(D6788,档案!A:B,2,FALSE)</f>
        <v>#N/A</v>
      </c>
      <c r="H6788" s="328" t="e">
        <f ca="1" t="shared" si="1136"/>
        <v>#N/A</v>
      </c>
      <c r="I6788" s="344" t="e">
        <f ca="1" t="shared" si="1137"/>
        <v>#N/A</v>
      </c>
      <c r="J6788" s="344" t="e">
        <f ca="1" t="shared" si="1138"/>
        <v>#N/A</v>
      </c>
      <c r="K6788" s="345" t="e">
        <f ca="1" t="shared" si="1139"/>
        <v>#N/A</v>
      </c>
      <c r="L6788" s="345" t="e">
        <f ca="1" t="shared" si="1140"/>
        <v>#N/A</v>
      </c>
      <c r="M6788" s="345" t="e">
        <f ca="1" t="shared" si="1141"/>
        <v>#N/A</v>
      </c>
      <c r="N6788" s="345" t="e">
        <f ca="1" t="shared" si="1142"/>
        <v>#N/A</v>
      </c>
    </row>
    <row r="6789" ht="14.25" hidden="1" spans="1:14">
      <c r="A6789" s="334">
        <f>档案!A6788</f>
        <v>0</v>
      </c>
      <c r="B6789" s="334">
        <f ca="1" t="shared" si="1133"/>
        <v>1</v>
      </c>
      <c r="D6789" s="334" t="e">
        <f ca="1" t="shared" si="1134"/>
        <v>#N/A</v>
      </c>
      <c r="E6789" s="327" t="e">
        <f ca="1" t="shared" si="1135"/>
        <v>#N/A</v>
      </c>
      <c r="F6789" s="327" t="e">
        <f ca="1">VLOOKUP(D6789,档案!A:C,3,FALSE)</f>
        <v>#N/A</v>
      </c>
      <c r="G6789" s="338" t="e">
        <f ca="1">VLOOKUP(D6789,档案!A:B,2,FALSE)</f>
        <v>#N/A</v>
      </c>
      <c r="H6789" s="328" t="e">
        <f ca="1" t="shared" si="1136"/>
        <v>#N/A</v>
      </c>
      <c r="I6789" s="344" t="e">
        <f ca="1" t="shared" si="1137"/>
        <v>#N/A</v>
      </c>
      <c r="J6789" s="344" t="e">
        <f ca="1" t="shared" si="1138"/>
        <v>#N/A</v>
      </c>
      <c r="K6789" s="345" t="e">
        <f ca="1" t="shared" si="1139"/>
        <v>#N/A</v>
      </c>
      <c r="L6789" s="345" t="e">
        <f ca="1" t="shared" si="1140"/>
        <v>#N/A</v>
      </c>
      <c r="M6789" s="345" t="e">
        <f ca="1" t="shared" si="1141"/>
        <v>#N/A</v>
      </c>
      <c r="N6789" s="345" t="e">
        <f ca="1" t="shared" si="1142"/>
        <v>#N/A</v>
      </c>
    </row>
    <row r="6790" ht="14.25" hidden="1" spans="1:14">
      <c r="A6790" s="334">
        <f>档案!A6789</f>
        <v>0</v>
      </c>
      <c r="B6790" s="334">
        <f ca="1" t="shared" si="1133"/>
        <v>1</v>
      </c>
      <c r="D6790" s="334" t="e">
        <f ca="1" t="shared" si="1134"/>
        <v>#N/A</v>
      </c>
      <c r="E6790" s="327" t="e">
        <f ca="1" t="shared" si="1135"/>
        <v>#N/A</v>
      </c>
      <c r="F6790" s="327" t="e">
        <f ca="1">VLOOKUP(D6790,档案!A:C,3,FALSE)</f>
        <v>#N/A</v>
      </c>
      <c r="G6790" s="338" t="e">
        <f ca="1">VLOOKUP(D6790,档案!A:B,2,FALSE)</f>
        <v>#N/A</v>
      </c>
      <c r="H6790" s="328" t="e">
        <f ca="1" t="shared" si="1136"/>
        <v>#N/A</v>
      </c>
      <c r="I6790" s="344" t="e">
        <f ca="1" t="shared" si="1137"/>
        <v>#N/A</v>
      </c>
      <c r="J6790" s="344" t="e">
        <f ca="1" t="shared" si="1138"/>
        <v>#N/A</v>
      </c>
      <c r="K6790" s="345" t="e">
        <f ca="1" t="shared" si="1139"/>
        <v>#N/A</v>
      </c>
      <c r="L6790" s="345" t="e">
        <f ca="1" t="shared" si="1140"/>
        <v>#N/A</v>
      </c>
      <c r="M6790" s="345" t="e">
        <f ca="1" t="shared" si="1141"/>
        <v>#N/A</v>
      </c>
      <c r="N6790" s="345" t="e">
        <f ca="1" t="shared" si="1142"/>
        <v>#N/A</v>
      </c>
    </row>
    <row r="6791" ht="14.25" hidden="1" spans="1:14">
      <c r="A6791" s="334">
        <f>档案!A6790</f>
        <v>0</v>
      </c>
      <c r="B6791" s="334">
        <f ca="1" t="shared" si="1133"/>
        <v>1</v>
      </c>
      <c r="D6791" s="334" t="e">
        <f ca="1" t="shared" si="1134"/>
        <v>#N/A</v>
      </c>
      <c r="E6791" s="327" t="e">
        <f ca="1" t="shared" si="1135"/>
        <v>#N/A</v>
      </c>
      <c r="F6791" s="327" t="e">
        <f ca="1">VLOOKUP(D6791,档案!A:C,3,FALSE)</f>
        <v>#N/A</v>
      </c>
      <c r="G6791" s="338" t="e">
        <f ca="1">VLOOKUP(D6791,档案!A:B,2,FALSE)</f>
        <v>#N/A</v>
      </c>
      <c r="H6791" s="328" t="e">
        <f ca="1" t="shared" si="1136"/>
        <v>#N/A</v>
      </c>
      <c r="I6791" s="344" t="e">
        <f ca="1" t="shared" si="1137"/>
        <v>#N/A</v>
      </c>
      <c r="J6791" s="344" t="e">
        <f ca="1" t="shared" si="1138"/>
        <v>#N/A</v>
      </c>
      <c r="K6791" s="345" t="e">
        <f ca="1" t="shared" si="1139"/>
        <v>#N/A</v>
      </c>
      <c r="L6791" s="345" t="e">
        <f ca="1" t="shared" si="1140"/>
        <v>#N/A</v>
      </c>
      <c r="M6791" s="345" t="e">
        <f ca="1" t="shared" si="1141"/>
        <v>#N/A</v>
      </c>
      <c r="N6791" s="345" t="e">
        <f ca="1" t="shared" si="1142"/>
        <v>#N/A</v>
      </c>
    </row>
    <row r="6792" ht="14.25" hidden="1" spans="1:14">
      <c r="A6792" s="334">
        <f>档案!A6791</f>
        <v>0</v>
      </c>
      <c r="B6792" s="334">
        <f ca="1" t="shared" si="1133"/>
        <v>1</v>
      </c>
      <c r="D6792" s="334" t="e">
        <f ca="1" t="shared" si="1134"/>
        <v>#N/A</v>
      </c>
      <c r="E6792" s="327" t="e">
        <f ca="1" t="shared" si="1135"/>
        <v>#N/A</v>
      </c>
      <c r="F6792" s="327" t="e">
        <f ca="1">VLOOKUP(D6792,档案!A:C,3,FALSE)</f>
        <v>#N/A</v>
      </c>
      <c r="G6792" s="338" t="e">
        <f ca="1">VLOOKUP(D6792,档案!A:B,2,FALSE)</f>
        <v>#N/A</v>
      </c>
      <c r="H6792" s="328" t="e">
        <f ca="1" t="shared" si="1136"/>
        <v>#N/A</v>
      </c>
      <c r="I6792" s="344" t="e">
        <f ca="1" t="shared" si="1137"/>
        <v>#N/A</v>
      </c>
      <c r="J6792" s="344" t="e">
        <f ca="1" t="shared" si="1138"/>
        <v>#N/A</v>
      </c>
      <c r="K6792" s="345" t="e">
        <f ca="1" t="shared" si="1139"/>
        <v>#N/A</v>
      </c>
      <c r="L6792" s="345" t="e">
        <f ca="1" t="shared" si="1140"/>
        <v>#N/A</v>
      </c>
      <c r="M6792" s="345" t="e">
        <f ca="1" t="shared" si="1141"/>
        <v>#N/A</v>
      </c>
      <c r="N6792" s="345" t="e">
        <f ca="1" t="shared" si="1142"/>
        <v>#N/A</v>
      </c>
    </row>
    <row r="6793" ht="14.25" hidden="1" spans="1:14">
      <c r="A6793" s="334">
        <f>档案!A6792</f>
        <v>0</v>
      </c>
      <c r="B6793" s="334">
        <f ca="1" t="shared" si="1133"/>
        <v>1</v>
      </c>
      <c r="D6793" s="334" t="e">
        <f ca="1" t="shared" si="1134"/>
        <v>#N/A</v>
      </c>
      <c r="E6793" s="327" t="e">
        <f ca="1" t="shared" si="1135"/>
        <v>#N/A</v>
      </c>
      <c r="F6793" s="327" t="e">
        <f ca="1">VLOOKUP(D6793,档案!A:C,3,FALSE)</f>
        <v>#N/A</v>
      </c>
      <c r="G6793" s="338" t="e">
        <f ca="1">VLOOKUP(D6793,档案!A:B,2,FALSE)</f>
        <v>#N/A</v>
      </c>
      <c r="H6793" s="328" t="e">
        <f ca="1" t="shared" si="1136"/>
        <v>#N/A</v>
      </c>
      <c r="I6793" s="344" t="e">
        <f ca="1" t="shared" si="1137"/>
        <v>#N/A</v>
      </c>
      <c r="J6793" s="344" t="e">
        <f ca="1" t="shared" si="1138"/>
        <v>#N/A</v>
      </c>
      <c r="K6793" s="345" t="e">
        <f ca="1" t="shared" si="1139"/>
        <v>#N/A</v>
      </c>
      <c r="L6793" s="345" t="e">
        <f ca="1" t="shared" si="1140"/>
        <v>#N/A</v>
      </c>
      <c r="M6793" s="345" t="e">
        <f ca="1" t="shared" si="1141"/>
        <v>#N/A</v>
      </c>
      <c r="N6793" s="345" t="e">
        <f ca="1" t="shared" si="1142"/>
        <v>#N/A</v>
      </c>
    </row>
    <row r="6794" ht="14.25" hidden="1" spans="1:14">
      <c r="A6794" s="334">
        <f>档案!A6793</f>
        <v>0</v>
      </c>
      <c r="B6794" s="334">
        <f ca="1" t="shared" si="1133"/>
        <v>1</v>
      </c>
      <c r="D6794" s="334" t="e">
        <f ca="1" t="shared" si="1134"/>
        <v>#N/A</v>
      </c>
      <c r="E6794" s="327" t="e">
        <f ca="1" t="shared" si="1135"/>
        <v>#N/A</v>
      </c>
      <c r="F6794" s="327" t="e">
        <f ca="1">VLOOKUP(D6794,档案!A:C,3,FALSE)</f>
        <v>#N/A</v>
      </c>
      <c r="G6794" s="338" t="e">
        <f ca="1">VLOOKUP(D6794,档案!A:B,2,FALSE)</f>
        <v>#N/A</v>
      </c>
      <c r="H6794" s="328" t="e">
        <f ca="1" t="shared" si="1136"/>
        <v>#N/A</v>
      </c>
      <c r="I6794" s="344" t="e">
        <f ca="1" t="shared" si="1137"/>
        <v>#N/A</v>
      </c>
      <c r="J6794" s="344" t="e">
        <f ca="1" t="shared" si="1138"/>
        <v>#N/A</v>
      </c>
      <c r="K6794" s="345" t="e">
        <f ca="1" t="shared" si="1139"/>
        <v>#N/A</v>
      </c>
      <c r="L6794" s="345" t="e">
        <f ca="1" t="shared" si="1140"/>
        <v>#N/A</v>
      </c>
      <c r="M6794" s="345" t="e">
        <f ca="1" t="shared" si="1141"/>
        <v>#N/A</v>
      </c>
      <c r="N6794" s="345" t="e">
        <f ca="1" t="shared" si="1142"/>
        <v>#N/A</v>
      </c>
    </row>
    <row r="6795" ht="14.25" hidden="1" spans="1:14">
      <c r="A6795" s="334">
        <f>档案!A6794</f>
        <v>0</v>
      </c>
      <c r="B6795" s="334">
        <f ca="1" t="shared" si="1133"/>
        <v>1</v>
      </c>
      <c r="D6795" s="334" t="e">
        <f ca="1" t="shared" si="1134"/>
        <v>#N/A</v>
      </c>
      <c r="E6795" s="327" t="e">
        <f ca="1" t="shared" si="1135"/>
        <v>#N/A</v>
      </c>
      <c r="F6795" s="327" t="e">
        <f ca="1">VLOOKUP(D6795,档案!A:C,3,FALSE)</f>
        <v>#N/A</v>
      </c>
      <c r="G6795" s="338" t="e">
        <f ca="1">VLOOKUP(D6795,档案!A:B,2,FALSE)</f>
        <v>#N/A</v>
      </c>
      <c r="H6795" s="328" t="e">
        <f ca="1" t="shared" si="1136"/>
        <v>#N/A</v>
      </c>
      <c r="I6795" s="344" t="e">
        <f ca="1" t="shared" si="1137"/>
        <v>#N/A</v>
      </c>
      <c r="J6795" s="344" t="e">
        <f ca="1" t="shared" si="1138"/>
        <v>#N/A</v>
      </c>
      <c r="K6795" s="345" t="e">
        <f ca="1" t="shared" si="1139"/>
        <v>#N/A</v>
      </c>
      <c r="L6795" s="345" t="e">
        <f ca="1" t="shared" si="1140"/>
        <v>#N/A</v>
      </c>
      <c r="M6795" s="345" t="e">
        <f ca="1" t="shared" si="1141"/>
        <v>#N/A</v>
      </c>
      <c r="N6795" s="345" t="e">
        <f ca="1" t="shared" si="1142"/>
        <v>#N/A</v>
      </c>
    </row>
    <row r="6796" ht="14.25" hidden="1" spans="1:14">
      <c r="A6796" s="334">
        <f>档案!A6795</f>
        <v>0</v>
      </c>
      <c r="B6796" s="334">
        <f ca="1" t="shared" si="1133"/>
        <v>1</v>
      </c>
      <c r="D6796" s="334" t="e">
        <f ca="1" t="shared" si="1134"/>
        <v>#N/A</v>
      </c>
      <c r="E6796" s="327" t="e">
        <f ca="1" t="shared" si="1135"/>
        <v>#N/A</v>
      </c>
      <c r="F6796" s="327" t="e">
        <f ca="1">VLOOKUP(D6796,档案!A:C,3,FALSE)</f>
        <v>#N/A</v>
      </c>
      <c r="G6796" s="338" t="e">
        <f ca="1">VLOOKUP(D6796,档案!A:B,2,FALSE)</f>
        <v>#N/A</v>
      </c>
      <c r="H6796" s="328" t="e">
        <f ca="1" t="shared" si="1136"/>
        <v>#N/A</v>
      </c>
      <c r="I6796" s="344" t="e">
        <f ca="1" t="shared" si="1137"/>
        <v>#N/A</v>
      </c>
      <c r="J6796" s="344" t="e">
        <f ca="1" t="shared" si="1138"/>
        <v>#N/A</v>
      </c>
      <c r="K6796" s="345" t="e">
        <f ca="1" t="shared" si="1139"/>
        <v>#N/A</v>
      </c>
      <c r="L6796" s="345" t="e">
        <f ca="1" t="shared" si="1140"/>
        <v>#N/A</v>
      </c>
      <c r="M6796" s="345" t="e">
        <f ca="1" t="shared" si="1141"/>
        <v>#N/A</v>
      </c>
      <c r="N6796" s="345" t="e">
        <f ca="1" t="shared" si="1142"/>
        <v>#N/A</v>
      </c>
    </row>
    <row r="6797" ht="14.25" hidden="1" spans="1:14">
      <c r="A6797" s="334">
        <f>档案!A6796</f>
        <v>0</v>
      </c>
      <c r="B6797" s="334">
        <f ca="1" t="shared" si="1133"/>
        <v>1</v>
      </c>
      <c r="D6797" s="334" t="e">
        <f ca="1" t="shared" si="1134"/>
        <v>#N/A</v>
      </c>
      <c r="E6797" s="327" t="e">
        <f ca="1" t="shared" si="1135"/>
        <v>#N/A</v>
      </c>
      <c r="F6797" s="327" t="e">
        <f ca="1">VLOOKUP(D6797,档案!A:C,3,FALSE)</f>
        <v>#N/A</v>
      </c>
      <c r="G6797" s="338" t="e">
        <f ca="1">VLOOKUP(D6797,档案!A:B,2,FALSE)</f>
        <v>#N/A</v>
      </c>
      <c r="H6797" s="328" t="e">
        <f ca="1" t="shared" si="1136"/>
        <v>#N/A</v>
      </c>
      <c r="I6797" s="344" t="e">
        <f ca="1" t="shared" si="1137"/>
        <v>#N/A</v>
      </c>
      <c r="J6797" s="344" t="e">
        <f ca="1" t="shared" si="1138"/>
        <v>#N/A</v>
      </c>
      <c r="K6797" s="345" t="e">
        <f ca="1" t="shared" si="1139"/>
        <v>#N/A</v>
      </c>
      <c r="L6797" s="345" t="e">
        <f ca="1" t="shared" si="1140"/>
        <v>#N/A</v>
      </c>
      <c r="M6797" s="345" t="e">
        <f ca="1" t="shared" si="1141"/>
        <v>#N/A</v>
      </c>
      <c r="N6797" s="345" t="e">
        <f ca="1" t="shared" si="1142"/>
        <v>#N/A</v>
      </c>
    </row>
    <row r="6798" ht="14.25" hidden="1" spans="1:14">
      <c r="A6798" s="334">
        <f>档案!A6797</f>
        <v>0</v>
      </c>
      <c r="B6798" s="334">
        <f ca="1" t="shared" si="1133"/>
        <v>1</v>
      </c>
      <c r="D6798" s="334" t="e">
        <f ca="1" t="shared" si="1134"/>
        <v>#N/A</v>
      </c>
      <c r="E6798" s="327" t="e">
        <f ca="1" t="shared" si="1135"/>
        <v>#N/A</v>
      </c>
      <c r="F6798" s="327" t="e">
        <f ca="1">VLOOKUP(D6798,档案!A:C,3,FALSE)</f>
        <v>#N/A</v>
      </c>
      <c r="G6798" s="338" t="e">
        <f ca="1">VLOOKUP(D6798,档案!A:B,2,FALSE)</f>
        <v>#N/A</v>
      </c>
      <c r="H6798" s="328" t="e">
        <f ca="1" t="shared" si="1136"/>
        <v>#N/A</v>
      </c>
      <c r="I6798" s="344" t="e">
        <f ca="1" t="shared" si="1137"/>
        <v>#N/A</v>
      </c>
      <c r="J6798" s="344" t="e">
        <f ca="1" t="shared" si="1138"/>
        <v>#N/A</v>
      </c>
      <c r="K6798" s="345" t="e">
        <f ca="1" t="shared" si="1139"/>
        <v>#N/A</v>
      </c>
      <c r="L6798" s="345" t="e">
        <f ca="1" t="shared" si="1140"/>
        <v>#N/A</v>
      </c>
      <c r="M6798" s="345" t="e">
        <f ca="1" t="shared" si="1141"/>
        <v>#N/A</v>
      </c>
      <c r="N6798" s="345" t="e">
        <f ca="1" t="shared" si="1142"/>
        <v>#N/A</v>
      </c>
    </row>
    <row r="6799" ht="14.25" hidden="1" spans="1:14">
      <c r="A6799" s="334">
        <f>档案!A6798</f>
        <v>0</v>
      </c>
      <c r="B6799" s="334">
        <f ca="1" t="shared" si="1133"/>
        <v>1</v>
      </c>
      <c r="D6799" s="334" t="e">
        <f ca="1" t="shared" si="1134"/>
        <v>#N/A</v>
      </c>
      <c r="E6799" s="327" t="e">
        <f ca="1" t="shared" si="1135"/>
        <v>#N/A</v>
      </c>
      <c r="F6799" s="327" t="e">
        <f ca="1">VLOOKUP(D6799,档案!A:C,3,FALSE)</f>
        <v>#N/A</v>
      </c>
      <c r="G6799" s="338" t="e">
        <f ca="1">VLOOKUP(D6799,档案!A:B,2,FALSE)</f>
        <v>#N/A</v>
      </c>
      <c r="H6799" s="328" t="e">
        <f ca="1" t="shared" si="1136"/>
        <v>#N/A</v>
      </c>
      <c r="I6799" s="344" t="e">
        <f ca="1" t="shared" si="1137"/>
        <v>#N/A</v>
      </c>
      <c r="J6799" s="344" t="e">
        <f ca="1" t="shared" si="1138"/>
        <v>#N/A</v>
      </c>
      <c r="K6799" s="345" t="e">
        <f ca="1" t="shared" si="1139"/>
        <v>#N/A</v>
      </c>
      <c r="L6799" s="345" t="e">
        <f ca="1" t="shared" si="1140"/>
        <v>#N/A</v>
      </c>
      <c r="M6799" s="345" t="e">
        <f ca="1" t="shared" si="1141"/>
        <v>#N/A</v>
      </c>
      <c r="N6799" s="345" t="e">
        <f ca="1" t="shared" si="1142"/>
        <v>#N/A</v>
      </c>
    </row>
    <row r="6800" ht="14.25" hidden="1" spans="1:14">
      <c r="A6800" s="334">
        <f>档案!A6799</f>
        <v>0</v>
      </c>
      <c r="B6800" s="334">
        <f ca="1" t="shared" si="1133"/>
        <v>1</v>
      </c>
      <c r="D6800" s="334" t="e">
        <f ca="1" t="shared" si="1134"/>
        <v>#N/A</v>
      </c>
      <c r="E6800" s="327" t="e">
        <f ca="1" t="shared" si="1135"/>
        <v>#N/A</v>
      </c>
      <c r="F6800" s="327" t="e">
        <f ca="1">VLOOKUP(D6800,档案!A:C,3,FALSE)</f>
        <v>#N/A</v>
      </c>
      <c r="G6800" s="338" t="e">
        <f ca="1">VLOOKUP(D6800,档案!A:B,2,FALSE)</f>
        <v>#N/A</v>
      </c>
      <c r="H6800" s="328" t="e">
        <f ca="1" t="shared" si="1136"/>
        <v>#N/A</v>
      </c>
      <c r="I6800" s="344" t="e">
        <f ca="1" t="shared" si="1137"/>
        <v>#N/A</v>
      </c>
      <c r="J6800" s="344" t="e">
        <f ca="1" t="shared" si="1138"/>
        <v>#N/A</v>
      </c>
      <c r="K6800" s="345" t="e">
        <f ca="1" t="shared" si="1139"/>
        <v>#N/A</v>
      </c>
      <c r="L6800" s="345" t="e">
        <f ca="1" t="shared" si="1140"/>
        <v>#N/A</v>
      </c>
      <c r="M6800" s="345" t="e">
        <f ca="1" t="shared" si="1141"/>
        <v>#N/A</v>
      </c>
      <c r="N6800" s="345" t="e">
        <f ca="1" t="shared" si="1142"/>
        <v>#N/A</v>
      </c>
    </row>
    <row r="6801" ht="14.25" hidden="1" spans="1:14">
      <c r="A6801" s="334">
        <f>档案!A6800</f>
        <v>0</v>
      </c>
      <c r="B6801" s="334">
        <f ca="1" t="shared" si="1133"/>
        <v>1</v>
      </c>
      <c r="D6801" s="334" t="e">
        <f ca="1" t="shared" si="1134"/>
        <v>#N/A</v>
      </c>
      <c r="E6801" s="327" t="e">
        <f ca="1" t="shared" si="1135"/>
        <v>#N/A</v>
      </c>
      <c r="F6801" s="327" t="e">
        <f ca="1">VLOOKUP(D6801,档案!A:C,3,FALSE)</f>
        <v>#N/A</v>
      </c>
      <c r="G6801" s="338" t="e">
        <f ca="1">VLOOKUP(D6801,档案!A:B,2,FALSE)</f>
        <v>#N/A</v>
      </c>
      <c r="H6801" s="328" t="e">
        <f ca="1" t="shared" si="1136"/>
        <v>#N/A</v>
      </c>
      <c r="I6801" s="344" t="e">
        <f ca="1" t="shared" si="1137"/>
        <v>#N/A</v>
      </c>
      <c r="J6801" s="344" t="e">
        <f ca="1" t="shared" si="1138"/>
        <v>#N/A</v>
      </c>
      <c r="K6801" s="345" t="e">
        <f ca="1" t="shared" si="1139"/>
        <v>#N/A</v>
      </c>
      <c r="L6801" s="345" t="e">
        <f ca="1" t="shared" si="1140"/>
        <v>#N/A</v>
      </c>
      <c r="M6801" s="345" t="e">
        <f ca="1" t="shared" si="1141"/>
        <v>#N/A</v>
      </c>
      <c r="N6801" s="345" t="e">
        <f ca="1" t="shared" si="1142"/>
        <v>#N/A</v>
      </c>
    </row>
    <row r="6802" ht="14.25" hidden="1" spans="1:14">
      <c r="A6802" s="334">
        <f>档案!A6801</f>
        <v>0</v>
      </c>
      <c r="B6802" s="334">
        <f ca="1" t="shared" si="1133"/>
        <v>1</v>
      </c>
      <c r="D6802" s="334" t="e">
        <f ca="1" t="shared" si="1134"/>
        <v>#N/A</v>
      </c>
      <c r="E6802" s="327" t="e">
        <f ca="1" t="shared" si="1135"/>
        <v>#N/A</v>
      </c>
      <c r="F6802" s="327" t="e">
        <f ca="1">VLOOKUP(D6802,档案!A:C,3,FALSE)</f>
        <v>#N/A</v>
      </c>
      <c r="G6802" s="338" t="e">
        <f ca="1">VLOOKUP(D6802,档案!A:B,2,FALSE)</f>
        <v>#N/A</v>
      </c>
      <c r="H6802" s="328" t="e">
        <f ca="1" t="shared" si="1136"/>
        <v>#N/A</v>
      </c>
      <c r="I6802" s="344" t="e">
        <f ca="1" t="shared" si="1137"/>
        <v>#N/A</v>
      </c>
      <c r="J6802" s="344" t="e">
        <f ca="1" t="shared" si="1138"/>
        <v>#N/A</v>
      </c>
      <c r="K6802" s="345" t="e">
        <f ca="1" t="shared" si="1139"/>
        <v>#N/A</v>
      </c>
      <c r="L6802" s="345" t="e">
        <f ca="1" t="shared" si="1140"/>
        <v>#N/A</v>
      </c>
      <c r="M6802" s="345" t="e">
        <f ca="1" t="shared" si="1141"/>
        <v>#N/A</v>
      </c>
      <c r="N6802" s="345" t="e">
        <f ca="1" t="shared" si="1142"/>
        <v>#N/A</v>
      </c>
    </row>
    <row r="6803" ht="14.25" hidden="1" spans="1:14">
      <c r="A6803" s="334">
        <f>档案!A6802</f>
        <v>0</v>
      </c>
      <c r="B6803" s="334">
        <f ca="1" t="shared" si="1133"/>
        <v>1</v>
      </c>
      <c r="D6803" s="334" t="e">
        <f ca="1" t="shared" si="1134"/>
        <v>#N/A</v>
      </c>
      <c r="E6803" s="327" t="e">
        <f ca="1" t="shared" si="1135"/>
        <v>#N/A</v>
      </c>
      <c r="F6803" s="327" t="e">
        <f ca="1">VLOOKUP(D6803,档案!A:C,3,FALSE)</f>
        <v>#N/A</v>
      </c>
      <c r="G6803" s="338" t="e">
        <f ca="1">VLOOKUP(D6803,档案!A:B,2,FALSE)</f>
        <v>#N/A</v>
      </c>
      <c r="H6803" s="328" t="e">
        <f ca="1" t="shared" si="1136"/>
        <v>#N/A</v>
      </c>
      <c r="I6803" s="344" t="e">
        <f ca="1" t="shared" si="1137"/>
        <v>#N/A</v>
      </c>
      <c r="J6803" s="344" t="e">
        <f ca="1" t="shared" si="1138"/>
        <v>#N/A</v>
      </c>
      <c r="K6803" s="345" t="e">
        <f ca="1" t="shared" si="1139"/>
        <v>#N/A</v>
      </c>
      <c r="L6803" s="345" t="e">
        <f ca="1" t="shared" si="1140"/>
        <v>#N/A</v>
      </c>
      <c r="M6803" s="345" t="e">
        <f ca="1" t="shared" si="1141"/>
        <v>#N/A</v>
      </c>
      <c r="N6803" s="345" t="e">
        <f ca="1" t="shared" si="1142"/>
        <v>#N/A</v>
      </c>
    </row>
    <row r="6804" ht="14.25" hidden="1" spans="1:14">
      <c r="A6804" s="334">
        <f>档案!A6803</f>
        <v>0</v>
      </c>
      <c r="B6804" s="334">
        <f ca="1" t="shared" si="1133"/>
        <v>1</v>
      </c>
      <c r="D6804" s="334" t="e">
        <f ca="1" t="shared" si="1134"/>
        <v>#N/A</v>
      </c>
      <c r="E6804" s="327" t="e">
        <f ca="1" t="shared" si="1135"/>
        <v>#N/A</v>
      </c>
      <c r="F6804" s="327" t="e">
        <f ca="1">VLOOKUP(D6804,档案!A:C,3,FALSE)</f>
        <v>#N/A</v>
      </c>
      <c r="G6804" s="338" t="e">
        <f ca="1">VLOOKUP(D6804,档案!A:B,2,FALSE)</f>
        <v>#N/A</v>
      </c>
      <c r="H6804" s="328" t="e">
        <f ca="1" t="shared" si="1136"/>
        <v>#N/A</v>
      </c>
      <c r="I6804" s="344" t="e">
        <f ca="1" t="shared" si="1137"/>
        <v>#N/A</v>
      </c>
      <c r="J6804" s="344" t="e">
        <f ca="1" t="shared" si="1138"/>
        <v>#N/A</v>
      </c>
      <c r="K6804" s="345" t="e">
        <f ca="1" t="shared" si="1139"/>
        <v>#N/A</v>
      </c>
      <c r="L6804" s="345" t="e">
        <f ca="1" t="shared" si="1140"/>
        <v>#N/A</v>
      </c>
      <c r="M6804" s="345" t="e">
        <f ca="1" t="shared" si="1141"/>
        <v>#N/A</v>
      </c>
      <c r="N6804" s="345" t="e">
        <f ca="1" t="shared" si="1142"/>
        <v>#N/A</v>
      </c>
    </row>
    <row r="6805" ht="14.25" hidden="1" spans="1:14">
      <c r="A6805" s="334">
        <f>档案!A6804</f>
        <v>0</v>
      </c>
      <c r="B6805" s="334">
        <f ca="1" t="shared" si="1133"/>
        <v>1</v>
      </c>
      <c r="D6805" s="334" t="e">
        <f ca="1" t="shared" si="1134"/>
        <v>#N/A</v>
      </c>
      <c r="E6805" s="327" t="e">
        <f ca="1" t="shared" si="1135"/>
        <v>#N/A</v>
      </c>
      <c r="F6805" s="327" t="e">
        <f ca="1">VLOOKUP(D6805,档案!A:C,3,FALSE)</f>
        <v>#N/A</v>
      </c>
      <c r="G6805" s="338" t="e">
        <f ca="1">VLOOKUP(D6805,档案!A:B,2,FALSE)</f>
        <v>#N/A</v>
      </c>
      <c r="H6805" s="328" t="e">
        <f ca="1" t="shared" si="1136"/>
        <v>#N/A</v>
      </c>
      <c r="I6805" s="344" t="e">
        <f ca="1" t="shared" si="1137"/>
        <v>#N/A</v>
      </c>
      <c r="J6805" s="344" t="e">
        <f ca="1" t="shared" si="1138"/>
        <v>#N/A</v>
      </c>
      <c r="K6805" s="345" t="e">
        <f ca="1" t="shared" si="1139"/>
        <v>#N/A</v>
      </c>
      <c r="L6805" s="345" t="e">
        <f ca="1" t="shared" si="1140"/>
        <v>#N/A</v>
      </c>
      <c r="M6805" s="345" t="e">
        <f ca="1" t="shared" si="1141"/>
        <v>#N/A</v>
      </c>
      <c r="N6805" s="345" t="e">
        <f ca="1" t="shared" si="1142"/>
        <v>#N/A</v>
      </c>
    </row>
    <row r="6806" ht="14.25" hidden="1" spans="1:14">
      <c r="A6806" s="334">
        <f>档案!A6805</f>
        <v>0</v>
      </c>
      <c r="B6806" s="334">
        <f ca="1" t="shared" si="1133"/>
        <v>1</v>
      </c>
      <c r="D6806" s="334" t="e">
        <f ca="1" t="shared" si="1134"/>
        <v>#N/A</v>
      </c>
      <c r="E6806" s="327" t="e">
        <f ca="1" t="shared" si="1135"/>
        <v>#N/A</v>
      </c>
      <c r="F6806" s="327" t="e">
        <f ca="1">VLOOKUP(D6806,档案!A:C,3,FALSE)</f>
        <v>#N/A</v>
      </c>
      <c r="G6806" s="338" t="e">
        <f ca="1">VLOOKUP(D6806,档案!A:B,2,FALSE)</f>
        <v>#N/A</v>
      </c>
      <c r="H6806" s="328" t="e">
        <f ca="1" t="shared" si="1136"/>
        <v>#N/A</v>
      </c>
      <c r="I6806" s="344" t="e">
        <f ca="1" t="shared" si="1137"/>
        <v>#N/A</v>
      </c>
      <c r="J6806" s="344" t="e">
        <f ca="1" t="shared" si="1138"/>
        <v>#N/A</v>
      </c>
      <c r="K6806" s="345" t="e">
        <f ca="1" t="shared" si="1139"/>
        <v>#N/A</v>
      </c>
      <c r="L6806" s="345" t="e">
        <f ca="1" t="shared" si="1140"/>
        <v>#N/A</v>
      </c>
      <c r="M6806" s="345" t="e">
        <f ca="1" t="shared" si="1141"/>
        <v>#N/A</v>
      </c>
      <c r="N6806" s="345" t="e">
        <f ca="1" t="shared" si="1142"/>
        <v>#N/A</v>
      </c>
    </row>
    <row r="6807" ht="14.25" hidden="1" spans="1:14">
      <c r="A6807" s="334">
        <f>档案!A6806</f>
        <v>0</v>
      </c>
      <c r="B6807" s="334">
        <f ca="1" t="shared" si="1133"/>
        <v>1</v>
      </c>
      <c r="D6807" s="334" t="e">
        <f ca="1" t="shared" si="1134"/>
        <v>#N/A</v>
      </c>
      <c r="E6807" s="327" t="e">
        <f ca="1" t="shared" si="1135"/>
        <v>#N/A</v>
      </c>
      <c r="F6807" s="327" t="e">
        <f ca="1">VLOOKUP(D6807,档案!A:C,3,FALSE)</f>
        <v>#N/A</v>
      </c>
      <c r="G6807" s="338" t="e">
        <f ca="1">VLOOKUP(D6807,档案!A:B,2,FALSE)</f>
        <v>#N/A</v>
      </c>
      <c r="H6807" s="328" t="e">
        <f ca="1" t="shared" si="1136"/>
        <v>#N/A</v>
      </c>
      <c r="I6807" s="344" t="e">
        <f ca="1" t="shared" si="1137"/>
        <v>#N/A</v>
      </c>
      <c r="J6807" s="344" t="e">
        <f ca="1" t="shared" si="1138"/>
        <v>#N/A</v>
      </c>
      <c r="K6807" s="345" t="e">
        <f ca="1" t="shared" si="1139"/>
        <v>#N/A</v>
      </c>
      <c r="L6807" s="345" t="e">
        <f ca="1" t="shared" si="1140"/>
        <v>#N/A</v>
      </c>
      <c r="M6807" s="345" t="e">
        <f ca="1" t="shared" si="1141"/>
        <v>#N/A</v>
      </c>
      <c r="N6807" s="345" t="e">
        <f ca="1" t="shared" si="1142"/>
        <v>#N/A</v>
      </c>
    </row>
    <row r="6808" ht="14.25" hidden="1" spans="1:14">
      <c r="A6808" s="334">
        <f>档案!A6807</f>
        <v>0</v>
      </c>
      <c r="B6808" s="334">
        <f ca="1" t="shared" si="1133"/>
        <v>1</v>
      </c>
      <c r="D6808" s="334" t="e">
        <f ca="1" t="shared" si="1134"/>
        <v>#N/A</v>
      </c>
      <c r="E6808" s="327" t="e">
        <f ca="1" t="shared" si="1135"/>
        <v>#N/A</v>
      </c>
      <c r="F6808" s="327" t="e">
        <f ca="1">VLOOKUP(D6808,档案!A:C,3,FALSE)</f>
        <v>#N/A</v>
      </c>
      <c r="G6808" s="338" t="e">
        <f ca="1">VLOOKUP(D6808,档案!A:B,2,FALSE)</f>
        <v>#N/A</v>
      </c>
      <c r="H6808" s="328" t="e">
        <f ca="1" t="shared" si="1136"/>
        <v>#N/A</v>
      </c>
      <c r="I6808" s="344" t="e">
        <f ca="1" t="shared" si="1137"/>
        <v>#N/A</v>
      </c>
      <c r="J6808" s="344" t="e">
        <f ca="1" t="shared" si="1138"/>
        <v>#N/A</v>
      </c>
      <c r="K6808" s="345" t="e">
        <f ca="1" t="shared" si="1139"/>
        <v>#N/A</v>
      </c>
      <c r="L6808" s="345" t="e">
        <f ca="1" t="shared" si="1140"/>
        <v>#N/A</v>
      </c>
      <c r="M6808" s="345" t="e">
        <f ca="1" t="shared" si="1141"/>
        <v>#N/A</v>
      </c>
      <c r="N6808" s="345" t="e">
        <f ca="1" t="shared" si="1142"/>
        <v>#N/A</v>
      </c>
    </row>
    <row r="6809" ht="14.25" hidden="1" spans="1:14">
      <c r="A6809" s="334">
        <f>档案!A6808</f>
        <v>0</v>
      </c>
      <c r="B6809" s="334">
        <f ca="1" t="shared" si="1133"/>
        <v>1</v>
      </c>
      <c r="D6809" s="334" t="e">
        <f ca="1" t="shared" si="1134"/>
        <v>#N/A</v>
      </c>
      <c r="E6809" s="327" t="e">
        <f ca="1" t="shared" si="1135"/>
        <v>#N/A</v>
      </c>
      <c r="F6809" s="327" t="e">
        <f ca="1">VLOOKUP(D6809,档案!A:C,3,FALSE)</f>
        <v>#N/A</v>
      </c>
      <c r="G6809" s="338" t="e">
        <f ca="1">VLOOKUP(D6809,档案!A:B,2,FALSE)</f>
        <v>#N/A</v>
      </c>
      <c r="H6809" s="328" t="e">
        <f ca="1" t="shared" si="1136"/>
        <v>#N/A</v>
      </c>
      <c r="I6809" s="344" t="e">
        <f ca="1" t="shared" si="1137"/>
        <v>#N/A</v>
      </c>
      <c r="J6809" s="344" t="e">
        <f ca="1" t="shared" si="1138"/>
        <v>#N/A</v>
      </c>
      <c r="K6809" s="345" t="e">
        <f ca="1" t="shared" si="1139"/>
        <v>#N/A</v>
      </c>
      <c r="L6809" s="345" t="e">
        <f ca="1" t="shared" si="1140"/>
        <v>#N/A</v>
      </c>
      <c r="M6809" s="345" t="e">
        <f ca="1" t="shared" si="1141"/>
        <v>#N/A</v>
      </c>
      <c r="N6809" s="345" t="e">
        <f ca="1" t="shared" si="1142"/>
        <v>#N/A</v>
      </c>
    </row>
    <row r="6810" ht="14.25" hidden="1" spans="1:14">
      <c r="A6810" s="334">
        <f>档案!A6809</f>
        <v>0</v>
      </c>
      <c r="B6810" s="334">
        <f ca="1" t="shared" si="1133"/>
        <v>1</v>
      </c>
      <c r="D6810" s="334" t="e">
        <f ca="1" t="shared" si="1134"/>
        <v>#N/A</v>
      </c>
      <c r="E6810" s="327" t="e">
        <f ca="1" t="shared" si="1135"/>
        <v>#N/A</v>
      </c>
      <c r="F6810" s="327" t="e">
        <f ca="1">VLOOKUP(D6810,档案!A:C,3,FALSE)</f>
        <v>#N/A</v>
      </c>
      <c r="G6810" s="338" t="e">
        <f ca="1">VLOOKUP(D6810,档案!A:B,2,FALSE)</f>
        <v>#N/A</v>
      </c>
      <c r="H6810" s="328" t="e">
        <f ca="1" t="shared" si="1136"/>
        <v>#N/A</v>
      </c>
      <c r="I6810" s="344" t="e">
        <f ca="1" t="shared" si="1137"/>
        <v>#N/A</v>
      </c>
      <c r="J6810" s="344" t="e">
        <f ca="1" t="shared" si="1138"/>
        <v>#N/A</v>
      </c>
      <c r="K6810" s="345" t="e">
        <f ca="1" t="shared" si="1139"/>
        <v>#N/A</v>
      </c>
      <c r="L6810" s="345" t="e">
        <f ca="1" t="shared" si="1140"/>
        <v>#N/A</v>
      </c>
      <c r="M6810" s="345" t="e">
        <f ca="1" t="shared" si="1141"/>
        <v>#N/A</v>
      </c>
      <c r="N6810" s="345" t="e">
        <f ca="1" t="shared" si="1142"/>
        <v>#N/A</v>
      </c>
    </row>
    <row r="6811" ht="14.25" hidden="1" spans="1:14">
      <c r="A6811" s="334">
        <f>档案!A6810</f>
        <v>0</v>
      </c>
      <c r="B6811" s="334">
        <f ca="1" t="shared" si="1133"/>
        <v>1</v>
      </c>
      <c r="D6811" s="334" t="e">
        <f ca="1" t="shared" si="1134"/>
        <v>#N/A</v>
      </c>
      <c r="E6811" s="327" t="e">
        <f ca="1" t="shared" si="1135"/>
        <v>#N/A</v>
      </c>
      <c r="F6811" s="327" t="e">
        <f ca="1">VLOOKUP(D6811,档案!A:C,3,FALSE)</f>
        <v>#N/A</v>
      </c>
      <c r="G6811" s="338" t="e">
        <f ca="1">VLOOKUP(D6811,档案!A:B,2,FALSE)</f>
        <v>#N/A</v>
      </c>
      <c r="H6811" s="328" t="e">
        <f ca="1" t="shared" si="1136"/>
        <v>#N/A</v>
      </c>
      <c r="I6811" s="344" t="e">
        <f ca="1" t="shared" si="1137"/>
        <v>#N/A</v>
      </c>
      <c r="J6811" s="344" t="e">
        <f ca="1" t="shared" si="1138"/>
        <v>#N/A</v>
      </c>
      <c r="K6811" s="345" t="e">
        <f ca="1" t="shared" si="1139"/>
        <v>#N/A</v>
      </c>
      <c r="L6811" s="345" t="e">
        <f ca="1" t="shared" si="1140"/>
        <v>#N/A</v>
      </c>
      <c r="M6811" s="345" t="e">
        <f ca="1" t="shared" si="1141"/>
        <v>#N/A</v>
      </c>
      <c r="N6811" s="345" t="e">
        <f ca="1" t="shared" si="1142"/>
        <v>#N/A</v>
      </c>
    </row>
    <row r="6812" ht="14.25" hidden="1" spans="1:14">
      <c r="A6812" s="334">
        <f>档案!A6811</f>
        <v>0</v>
      </c>
      <c r="B6812" s="334">
        <f ca="1" t="shared" si="1133"/>
        <v>1</v>
      </c>
      <c r="D6812" s="334" t="e">
        <f ca="1" t="shared" si="1134"/>
        <v>#N/A</v>
      </c>
      <c r="E6812" s="327" t="e">
        <f ca="1" t="shared" si="1135"/>
        <v>#N/A</v>
      </c>
      <c r="F6812" s="327" t="e">
        <f ca="1">VLOOKUP(D6812,档案!A:C,3,FALSE)</f>
        <v>#N/A</v>
      </c>
      <c r="G6812" s="338" t="e">
        <f ca="1">VLOOKUP(D6812,档案!A:B,2,FALSE)</f>
        <v>#N/A</v>
      </c>
      <c r="H6812" s="328" t="e">
        <f ca="1" t="shared" si="1136"/>
        <v>#N/A</v>
      </c>
      <c r="I6812" s="344" t="e">
        <f ca="1" t="shared" si="1137"/>
        <v>#N/A</v>
      </c>
      <c r="J6812" s="344" t="e">
        <f ca="1" t="shared" si="1138"/>
        <v>#N/A</v>
      </c>
      <c r="K6812" s="345" t="e">
        <f ca="1" t="shared" si="1139"/>
        <v>#N/A</v>
      </c>
      <c r="L6812" s="345" t="e">
        <f ca="1" t="shared" si="1140"/>
        <v>#N/A</v>
      </c>
      <c r="M6812" s="345" t="e">
        <f ca="1" t="shared" si="1141"/>
        <v>#N/A</v>
      </c>
      <c r="N6812" s="345" t="e">
        <f ca="1" t="shared" si="1142"/>
        <v>#N/A</v>
      </c>
    </row>
    <row r="6813" ht="14.25" hidden="1" spans="1:14">
      <c r="A6813" s="334">
        <f>档案!A6812</f>
        <v>0</v>
      </c>
      <c r="B6813" s="334">
        <f ca="1" t="shared" si="1133"/>
        <v>1</v>
      </c>
      <c r="D6813" s="334" t="e">
        <f ca="1" t="shared" si="1134"/>
        <v>#N/A</v>
      </c>
      <c r="E6813" s="327" t="e">
        <f ca="1" t="shared" si="1135"/>
        <v>#N/A</v>
      </c>
      <c r="F6813" s="327" t="e">
        <f ca="1">VLOOKUP(D6813,档案!A:C,3,FALSE)</f>
        <v>#N/A</v>
      </c>
      <c r="G6813" s="338" t="e">
        <f ca="1">VLOOKUP(D6813,档案!A:B,2,FALSE)</f>
        <v>#N/A</v>
      </c>
      <c r="H6813" s="328" t="e">
        <f ca="1" t="shared" si="1136"/>
        <v>#N/A</v>
      </c>
      <c r="I6813" s="344" t="e">
        <f ca="1" t="shared" si="1137"/>
        <v>#N/A</v>
      </c>
      <c r="J6813" s="344" t="e">
        <f ca="1" t="shared" si="1138"/>
        <v>#N/A</v>
      </c>
      <c r="K6813" s="345" t="e">
        <f ca="1" t="shared" si="1139"/>
        <v>#N/A</v>
      </c>
      <c r="L6813" s="345" t="e">
        <f ca="1" t="shared" si="1140"/>
        <v>#N/A</v>
      </c>
      <c r="M6813" s="345" t="e">
        <f ca="1" t="shared" si="1141"/>
        <v>#N/A</v>
      </c>
      <c r="N6813" s="345" t="e">
        <f ca="1" t="shared" si="1142"/>
        <v>#N/A</v>
      </c>
    </row>
    <row r="6814" ht="14.25" hidden="1" spans="1:14">
      <c r="A6814" s="334">
        <f>档案!A6813</f>
        <v>0</v>
      </c>
      <c r="B6814" s="334">
        <f ca="1" t="shared" si="1133"/>
        <v>1</v>
      </c>
      <c r="D6814" s="334" t="e">
        <f ca="1" t="shared" si="1134"/>
        <v>#N/A</v>
      </c>
      <c r="E6814" s="327" t="e">
        <f ca="1" t="shared" si="1135"/>
        <v>#N/A</v>
      </c>
      <c r="F6814" s="327" t="e">
        <f ca="1">VLOOKUP(D6814,档案!A:C,3,FALSE)</f>
        <v>#N/A</v>
      </c>
      <c r="G6814" s="338" t="e">
        <f ca="1">VLOOKUP(D6814,档案!A:B,2,FALSE)</f>
        <v>#N/A</v>
      </c>
      <c r="H6814" s="328" t="e">
        <f ca="1" t="shared" si="1136"/>
        <v>#N/A</v>
      </c>
      <c r="I6814" s="344" t="e">
        <f ca="1" t="shared" si="1137"/>
        <v>#N/A</v>
      </c>
      <c r="J6814" s="344" t="e">
        <f ca="1" t="shared" si="1138"/>
        <v>#N/A</v>
      </c>
      <c r="K6814" s="345" t="e">
        <f ca="1" t="shared" si="1139"/>
        <v>#N/A</v>
      </c>
      <c r="L6814" s="345" t="e">
        <f ca="1" t="shared" si="1140"/>
        <v>#N/A</v>
      </c>
      <c r="M6814" s="345" t="e">
        <f ca="1" t="shared" si="1141"/>
        <v>#N/A</v>
      </c>
      <c r="N6814" s="345" t="e">
        <f ca="1" t="shared" si="1142"/>
        <v>#N/A</v>
      </c>
    </row>
    <row r="6815" ht="14.25" hidden="1" spans="1:14">
      <c r="A6815" s="334">
        <f>档案!A6814</f>
        <v>0</v>
      </c>
      <c r="B6815" s="334">
        <f ca="1" t="shared" si="1133"/>
        <v>1</v>
      </c>
      <c r="D6815" s="334" t="e">
        <f ca="1" t="shared" si="1134"/>
        <v>#N/A</v>
      </c>
      <c r="E6815" s="327" t="e">
        <f ca="1" t="shared" si="1135"/>
        <v>#N/A</v>
      </c>
      <c r="F6815" s="327" t="e">
        <f ca="1">VLOOKUP(D6815,档案!A:C,3,FALSE)</f>
        <v>#N/A</v>
      </c>
      <c r="G6815" s="338" t="e">
        <f ca="1">VLOOKUP(D6815,档案!A:B,2,FALSE)</f>
        <v>#N/A</v>
      </c>
      <c r="H6815" s="328" t="e">
        <f ca="1" t="shared" si="1136"/>
        <v>#N/A</v>
      </c>
      <c r="I6815" s="344" t="e">
        <f ca="1" t="shared" si="1137"/>
        <v>#N/A</v>
      </c>
      <c r="J6815" s="344" t="e">
        <f ca="1" t="shared" si="1138"/>
        <v>#N/A</v>
      </c>
      <c r="K6815" s="345" t="e">
        <f ca="1" t="shared" si="1139"/>
        <v>#N/A</v>
      </c>
      <c r="L6815" s="345" t="e">
        <f ca="1" t="shared" si="1140"/>
        <v>#N/A</v>
      </c>
      <c r="M6815" s="345" t="e">
        <f ca="1" t="shared" si="1141"/>
        <v>#N/A</v>
      </c>
      <c r="N6815" s="345" t="e">
        <f ca="1" t="shared" si="1142"/>
        <v>#N/A</v>
      </c>
    </row>
    <row r="6816" ht="14.25" hidden="1" spans="1:14">
      <c r="A6816" s="334">
        <f>档案!A6815</f>
        <v>0</v>
      </c>
      <c r="B6816" s="334">
        <f ca="1" t="shared" si="1133"/>
        <v>1</v>
      </c>
      <c r="D6816" s="334" t="e">
        <f ca="1" t="shared" si="1134"/>
        <v>#N/A</v>
      </c>
      <c r="E6816" s="327" t="e">
        <f ca="1" t="shared" si="1135"/>
        <v>#N/A</v>
      </c>
      <c r="F6816" s="327" t="e">
        <f ca="1">VLOOKUP(D6816,档案!A:C,3,FALSE)</f>
        <v>#N/A</v>
      </c>
      <c r="G6816" s="338" t="e">
        <f ca="1">VLOOKUP(D6816,档案!A:B,2,FALSE)</f>
        <v>#N/A</v>
      </c>
      <c r="H6816" s="328" t="e">
        <f ca="1" t="shared" si="1136"/>
        <v>#N/A</v>
      </c>
      <c r="I6816" s="344" t="e">
        <f ca="1" t="shared" si="1137"/>
        <v>#N/A</v>
      </c>
      <c r="J6816" s="344" t="e">
        <f ca="1" t="shared" si="1138"/>
        <v>#N/A</v>
      </c>
      <c r="K6816" s="345" t="e">
        <f ca="1" t="shared" si="1139"/>
        <v>#N/A</v>
      </c>
      <c r="L6816" s="345" t="e">
        <f ca="1" t="shared" si="1140"/>
        <v>#N/A</v>
      </c>
      <c r="M6816" s="345" t="e">
        <f ca="1" t="shared" si="1141"/>
        <v>#N/A</v>
      </c>
      <c r="N6816" s="345" t="e">
        <f ca="1" t="shared" si="1142"/>
        <v>#N/A</v>
      </c>
    </row>
    <row r="6817" ht="14.25" hidden="1" spans="1:14">
      <c r="A6817" s="334">
        <f>档案!A6816</f>
        <v>0</v>
      </c>
      <c r="B6817" s="334">
        <f ca="1" t="shared" si="1133"/>
        <v>1</v>
      </c>
      <c r="D6817" s="334" t="e">
        <f ca="1" t="shared" si="1134"/>
        <v>#N/A</v>
      </c>
      <c r="E6817" s="327" t="e">
        <f ca="1" t="shared" si="1135"/>
        <v>#N/A</v>
      </c>
      <c r="F6817" s="327" t="e">
        <f ca="1">VLOOKUP(D6817,档案!A:C,3,FALSE)</f>
        <v>#N/A</v>
      </c>
      <c r="G6817" s="338" t="e">
        <f ca="1">VLOOKUP(D6817,档案!A:B,2,FALSE)</f>
        <v>#N/A</v>
      </c>
      <c r="H6817" s="328" t="e">
        <f ca="1" t="shared" si="1136"/>
        <v>#N/A</v>
      </c>
      <c r="I6817" s="344" t="e">
        <f ca="1" t="shared" si="1137"/>
        <v>#N/A</v>
      </c>
      <c r="J6817" s="344" t="e">
        <f ca="1" t="shared" si="1138"/>
        <v>#N/A</v>
      </c>
      <c r="K6817" s="345" t="e">
        <f ca="1" t="shared" si="1139"/>
        <v>#N/A</v>
      </c>
      <c r="L6817" s="345" t="e">
        <f ca="1" t="shared" si="1140"/>
        <v>#N/A</v>
      </c>
      <c r="M6817" s="345" t="e">
        <f ca="1" t="shared" si="1141"/>
        <v>#N/A</v>
      </c>
      <c r="N6817" s="345" t="e">
        <f ca="1" t="shared" si="1142"/>
        <v>#N/A</v>
      </c>
    </row>
    <row r="6818" ht="14.25" hidden="1" spans="1:14">
      <c r="A6818" s="334">
        <f>档案!A6817</f>
        <v>0</v>
      </c>
      <c r="B6818" s="334">
        <f ca="1" t="shared" si="1133"/>
        <v>1</v>
      </c>
      <c r="D6818" s="334" t="e">
        <f ca="1" t="shared" si="1134"/>
        <v>#N/A</v>
      </c>
      <c r="E6818" s="327" t="e">
        <f ca="1" t="shared" si="1135"/>
        <v>#N/A</v>
      </c>
      <c r="F6818" s="327" t="e">
        <f ca="1">VLOOKUP(D6818,档案!A:C,3,FALSE)</f>
        <v>#N/A</v>
      </c>
      <c r="G6818" s="338" t="e">
        <f ca="1">VLOOKUP(D6818,档案!A:B,2,FALSE)</f>
        <v>#N/A</v>
      </c>
      <c r="H6818" s="328" t="e">
        <f ca="1" t="shared" si="1136"/>
        <v>#N/A</v>
      </c>
      <c r="I6818" s="344" t="e">
        <f ca="1" t="shared" si="1137"/>
        <v>#N/A</v>
      </c>
      <c r="J6818" s="344" t="e">
        <f ca="1" t="shared" si="1138"/>
        <v>#N/A</v>
      </c>
      <c r="K6818" s="345" t="e">
        <f ca="1" t="shared" si="1139"/>
        <v>#N/A</v>
      </c>
      <c r="L6818" s="345" t="e">
        <f ca="1" t="shared" si="1140"/>
        <v>#N/A</v>
      </c>
      <c r="M6818" s="345" t="e">
        <f ca="1" t="shared" si="1141"/>
        <v>#N/A</v>
      </c>
      <c r="N6818" s="345" t="e">
        <f ca="1" t="shared" si="1142"/>
        <v>#N/A</v>
      </c>
    </row>
    <row r="6819" ht="14.25" hidden="1" spans="1:14">
      <c r="A6819" s="334">
        <f>档案!A6818</f>
        <v>0</v>
      </c>
      <c r="B6819" s="334">
        <f ca="1" t="shared" si="1133"/>
        <v>1</v>
      </c>
      <c r="D6819" s="334" t="e">
        <f ca="1" t="shared" si="1134"/>
        <v>#N/A</v>
      </c>
      <c r="E6819" s="327" t="e">
        <f ca="1" t="shared" si="1135"/>
        <v>#N/A</v>
      </c>
      <c r="F6819" s="327" t="e">
        <f ca="1">VLOOKUP(D6819,档案!A:C,3,FALSE)</f>
        <v>#N/A</v>
      </c>
      <c r="G6819" s="338" t="e">
        <f ca="1">VLOOKUP(D6819,档案!A:B,2,FALSE)</f>
        <v>#N/A</v>
      </c>
      <c r="H6819" s="328" t="e">
        <f ca="1" t="shared" si="1136"/>
        <v>#N/A</v>
      </c>
      <c r="I6819" s="344" t="e">
        <f ca="1" t="shared" si="1137"/>
        <v>#N/A</v>
      </c>
      <c r="J6819" s="344" t="e">
        <f ca="1" t="shared" si="1138"/>
        <v>#N/A</v>
      </c>
      <c r="K6819" s="345" t="e">
        <f ca="1" t="shared" si="1139"/>
        <v>#N/A</v>
      </c>
      <c r="L6819" s="345" t="e">
        <f ca="1" t="shared" si="1140"/>
        <v>#N/A</v>
      </c>
      <c r="M6819" s="345" t="e">
        <f ca="1" t="shared" si="1141"/>
        <v>#N/A</v>
      </c>
      <c r="N6819" s="345" t="e">
        <f ca="1" t="shared" si="1142"/>
        <v>#N/A</v>
      </c>
    </row>
    <row r="6820" ht="14.25" hidden="1" spans="1:14">
      <c r="A6820" s="334">
        <f>档案!A6819</f>
        <v>0</v>
      </c>
      <c r="B6820" s="334">
        <f ca="1" t="shared" si="1133"/>
        <v>1</v>
      </c>
      <c r="D6820" s="334" t="e">
        <f ca="1" t="shared" si="1134"/>
        <v>#N/A</v>
      </c>
      <c r="E6820" s="327" t="e">
        <f ca="1" t="shared" si="1135"/>
        <v>#N/A</v>
      </c>
      <c r="F6820" s="327" t="e">
        <f ca="1">VLOOKUP(D6820,档案!A:C,3,FALSE)</f>
        <v>#N/A</v>
      </c>
      <c r="G6820" s="338" t="e">
        <f ca="1">VLOOKUP(D6820,档案!A:B,2,FALSE)</f>
        <v>#N/A</v>
      </c>
      <c r="H6820" s="328" t="e">
        <f ca="1" t="shared" si="1136"/>
        <v>#N/A</v>
      </c>
      <c r="I6820" s="344" t="e">
        <f ca="1" t="shared" si="1137"/>
        <v>#N/A</v>
      </c>
      <c r="J6820" s="344" t="e">
        <f ca="1" t="shared" si="1138"/>
        <v>#N/A</v>
      </c>
      <c r="K6820" s="345" t="e">
        <f ca="1" t="shared" si="1139"/>
        <v>#N/A</v>
      </c>
      <c r="L6820" s="345" t="e">
        <f ca="1" t="shared" si="1140"/>
        <v>#N/A</v>
      </c>
      <c r="M6820" s="345" t="e">
        <f ca="1" t="shared" si="1141"/>
        <v>#N/A</v>
      </c>
      <c r="N6820" s="345" t="e">
        <f ca="1" t="shared" si="1142"/>
        <v>#N/A</v>
      </c>
    </row>
    <row r="6821" ht="14.25" hidden="1" spans="1:14">
      <c r="A6821" s="334">
        <f>档案!A6820</f>
        <v>0</v>
      </c>
      <c r="B6821" s="334">
        <f ca="1" t="shared" si="1133"/>
        <v>1</v>
      </c>
      <c r="D6821" s="334" t="e">
        <f ca="1" t="shared" si="1134"/>
        <v>#N/A</v>
      </c>
      <c r="E6821" s="327" t="e">
        <f ca="1" t="shared" si="1135"/>
        <v>#N/A</v>
      </c>
      <c r="F6821" s="327" t="e">
        <f ca="1">VLOOKUP(D6821,档案!A:C,3,FALSE)</f>
        <v>#N/A</v>
      </c>
      <c r="G6821" s="338" t="e">
        <f ca="1">VLOOKUP(D6821,档案!A:B,2,FALSE)</f>
        <v>#N/A</v>
      </c>
      <c r="H6821" s="328" t="e">
        <f ca="1" t="shared" si="1136"/>
        <v>#N/A</v>
      </c>
      <c r="I6821" s="344" t="e">
        <f ca="1" t="shared" si="1137"/>
        <v>#N/A</v>
      </c>
      <c r="J6821" s="344" t="e">
        <f ca="1" t="shared" si="1138"/>
        <v>#N/A</v>
      </c>
      <c r="K6821" s="345" t="e">
        <f ca="1" t="shared" si="1139"/>
        <v>#N/A</v>
      </c>
      <c r="L6821" s="345" t="e">
        <f ca="1" t="shared" si="1140"/>
        <v>#N/A</v>
      </c>
      <c r="M6821" s="345" t="e">
        <f ca="1" t="shared" si="1141"/>
        <v>#N/A</v>
      </c>
      <c r="N6821" s="345" t="e">
        <f ca="1" t="shared" si="1142"/>
        <v>#N/A</v>
      </c>
    </row>
    <row r="6822" ht="14.25" hidden="1" spans="1:14">
      <c r="A6822" s="334">
        <f>档案!A6821</f>
        <v>0</v>
      </c>
      <c r="B6822" s="334">
        <f ca="1" t="shared" si="1133"/>
        <v>1</v>
      </c>
      <c r="D6822" s="334" t="e">
        <f ca="1" t="shared" si="1134"/>
        <v>#N/A</v>
      </c>
      <c r="E6822" s="327" t="e">
        <f ca="1" t="shared" si="1135"/>
        <v>#N/A</v>
      </c>
      <c r="F6822" s="327" t="e">
        <f ca="1">VLOOKUP(D6822,档案!A:C,3,FALSE)</f>
        <v>#N/A</v>
      </c>
      <c r="G6822" s="338" t="e">
        <f ca="1">VLOOKUP(D6822,档案!A:B,2,FALSE)</f>
        <v>#N/A</v>
      </c>
      <c r="H6822" s="328" t="e">
        <f ca="1" t="shared" si="1136"/>
        <v>#N/A</v>
      </c>
      <c r="I6822" s="344" t="e">
        <f ca="1" t="shared" si="1137"/>
        <v>#N/A</v>
      </c>
      <c r="J6822" s="344" t="e">
        <f ca="1" t="shared" si="1138"/>
        <v>#N/A</v>
      </c>
      <c r="K6822" s="345" t="e">
        <f ca="1" t="shared" si="1139"/>
        <v>#N/A</v>
      </c>
      <c r="L6822" s="345" t="e">
        <f ca="1" t="shared" si="1140"/>
        <v>#N/A</v>
      </c>
      <c r="M6822" s="345" t="e">
        <f ca="1" t="shared" si="1141"/>
        <v>#N/A</v>
      </c>
      <c r="N6822" s="345" t="e">
        <f ca="1" t="shared" si="1142"/>
        <v>#N/A</v>
      </c>
    </row>
    <row r="6823" ht="14.25" hidden="1" spans="1:14">
      <c r="A6823" s="334">
        <f>档案!A6822</f>
        <v>0</v>
      </c>
      <c r="B6823" s="334">
        <f ca="1" t="shared" si="1133"/>
        <v>1</v>
      </c>
      <c r="D6823" s="334" t="e">
        <f ca="1" t="shared" si="1134"/>
        <v>#N/A</v>
      </c>
      <c r="E6823" s="327" t="e">
        <f ca="1" t="shared" si="1135"/>
        <v>#N/A</v>
      </c>
      <c r="F6823" s="327" t="e">
        <f ca="1">VLOOKUP(D6823,档案!A:C,3,FALSE)</f>
        <v>#N/A</v>
      </c>
      <c r="G6823" s="338" t="e">
        <f ca="1">VLOOKUP(D6823,档案!A:B,2,FALSE)</f>
        <v>#N/A</v>
      </c>
      <c r="H6823" s="328" t="e">
        <f ca="1" t="shared" si="1136"/>
        <v>#N/A</v>
      </c>
      <c r="I6823" s="344" t="e">
        <f ca="1" t="shared" si="1137"/>
        <v>#N/A</v>
      </c>
      <c r="J6823" s="344" t="e">
        <f ca="1" t="shared" si="1138"/>
        <v>#N/A</v>
      </c>
      <c r="K6823" s="345" t="e">
        <f ca="1" t="shared" si="1139"/>
        <v>#N/A</v>
      </c>
      <c r="L6823" s="345" t="e">
        <f ca="1" t="shared" si="1140"/>
        <v>#N/A</v>
      </c>
      <c r="M6823" s="345" t="e">
        <f ca="1" t="shared" si="1141"/>
        <v>#N/A</v>
      </c>
      <c r="N6823" s="345" t="e">
        <f ca="1" t="shared" si="1142"/>
        <v>#N/A</v>
      </c>
    </row>
    <row r="6824" ht="14.25" hidden="1" spans="1:14">
      <c r="A6824" s="334">
        <f>档案!A6823</f>
        <v>0</v>
      </c>
      <c r="B6824" s="334">
        <f ca="1" t="shared" si="1133"/>
        <v>1</v>
      </c>
      <c r="D6824" s="334" t="e">
        <f ca="1" t="shared" si="1134"/>
        <v>#N/A</v>
      </c>
      <c r="E6824" s="327" t="e">
        <f ca="1" t="shared" si="1135"/>
        <v>#N/A</v>
      </c>
      <c r="F6824" s="327" t="e">
        <f ca="1">VLOOKUP(D6824,档案!A:C,3,FALSE)</f>
        <v>#N/A</v>
      </c>
      <c r="G6824" s="338" t="e">
        <f ca="1">VLOOKUP(D6824,档案!A:B,2,FALSE)</f>
        <v>#N/A</v>
      </c>
      <c r="H6824" s="328" t="e">
        <f ca="1" t="shared" si="1136"/>
        <v>#N/A</v>
      </c>
      <c r="I6824" s="344" t="e">
        <f ca="1" t="shared" si="1137"/>
        <v>#N/A</v>
      </c>
      <c r="J6824" s="344" t="e">
        <f ca="1" t="shared" si="1138"/>
        <v>#N/A</v>
      </c>
      <c r="K6824" s="345" t="e">
        <f ca="1" t="shared" si="1139"/>
        <v>#N/A</v>
      </c>
      <c r="L6824" s="345" t="e">
        <f ca="1" t="shared" si="1140"/>
        <v>#N/A</v>
      </c>
      <c r="M6824" s="345" t="e">
        <f ca="1" t="shared" si="1141"/>
        <v>#N/A</v>
      </c>
      <c r="N6824" s="345" t="e">
        <f ca="1" t="shared" si="1142"/>
        <v>#N/A</v>
      </c>
    </row>
    <row r="6825" ht="14.25" hidden="1" spans="1:14">
      <c r="A6825" s="334">
        <f>档案!A6824</f>
        <v>0</v>
      </c>
      <c r="B6825" s="334">
        <f ca="1" t="shared" si="1133"/>
        <v>1</v>
      </c>
      <c r="D6825" s="334" t="e">
        <f ca="1" t="shared" si="1134"/>
        <v>#N/A</v>
      </c>
      <c r="E6825" s="327" t="e">
        <f ca="1" t="shared" si="1135"/>
        <v>#N/A</v>
      </c>
      <c r="F6825" s="327" t="e">
        <f ca="1">VLOOKUP(D6825,档案!A:C,3,FALSE)</f>
        <v>#N/A</v>
      </c>
      <c r="G6825" s="338" t="e">
        <f ca="1">VLOOKUP(D6825,档案!A:B,2,FALSE)</f>
        <v>#N/A</v>
      </c>
      <c r="H6825" s="328" t="e">
        <f ca="1" t="shared" si="1136"/>
        <v>#N/A</v>
      </c>
      <c r="I6825" s="344" t="e">
        <f ca="1" t="shared" si="1137"/>
        <v>#N/A</v>
      </c>
      <c r="J6825" s="344" t="e">
        <f ca="1" t="shared" si="1138"/>
        <v>#N/A</v>
      </c>
      <c r="K6825" s="345" t="e">
        <f ca="1" t="shared" si="1139"/>
        <v>#N/A</v>
      </c>
      <c r="L6825" s="345" t="e">
        <f ca="1" t="shared" si="1140"/>
        <v>#N/A</v>
      </c>
      <c r="M6825" s="345" t="e">
        <f ca="1" t="shared" si="1141"/>
        <v>#N/A</v>
      </c>
      <c r="N6825" s="345" t="e">
        <f ca="1" t="shared" si="1142"/>
        <v>#N/A</v>
      </c>
    </row>
    <row r="6826" ht="14.25" hidden="1" spans="1:14">
      <c r="A6826" s="334">
        <f>档案!A6825</f>
        <v>0</v>
      </c>
      <c r="B6826" s="334">
        <f ca="1" t="shared" si="1133"/>
        <v>1</v>
      </c>
      <c r="D6826" s="334" t="e">
        <f ca="1" t="shared" si="1134"/>
        <v>#N/A</v>
      </c>
      <c r="E6826" s="327" t="e">
        <f ca="1" t="shared" si="1135"/>
        <v>#N/A</v>
      </c>
      <c r="F6826" s="327" t="e">
        <f ca="1">VLOOKUP(D6826,档案!A:C,3,FALSE)</f>
        <v>#N/A</v>
      </c>
      <c r="G6826" s="338" t="e">
        <f ca="1">VLOOKUP(D6826,档案!A:B,2,FALSE)</f>
        <v>#N/A</v>
      </c>
      <c r="H6826" s="328" t="e">
        <f ca="1" t="shared" si="1136"/>
        <v>#N/A</v>
      </c>
      <c r="I6826" s="344" t="e">
        <f ca="1" t="shared" si="1137"/>
        <v>#N/A</v>
      </c>
      <c r="J6826" s="344" t="e">
        <f ca="1" t="shared" si="1138"/>
        <v>#N/A</v>
      </c>
      <c r="K6826" s="345" t="e">
        <f ca="1" t="shared" si="1139"/>
        <v>#N/A</v>
      </c>
      <c r="L6826" s="345" t="e">
        <f ca="1" t="shared" si="1140"/>
        <v>#N/A</v>
      </c>
      <c r="M6826" s="345" t="e">
        <f ca="1" t="shared" si="1141"/>
        <v>#N/A</v>
      </c>
      <c r="N6826" s="345" t="e">
        <f ca="1" t="shared" si="1142"/>
        <v>#N/A</v>
      </c>
    </row>
    <row r="6827" ht="14.25" hidden="1" spans="1:14">
      <c r="A6827" s="334">
        <f>档案!A6826</f>
        <v>0</v>
      </c>
      <c r="B6827" s="334">
        <f ca="1" t="shared" si="1133"/>
        <v>1</v>
      </c>
      <c r="D6827" s="334" t="e">
        <f ca="1" t="shared" si="1134"/>
        <v>#N/A</v>
      </c>
      <c r="E6827" s="327" t="e">
        <f ca="1" t="shared" si="1135"/>
        <v>#N/A</v>
      </c>
      <c r="F6827" s="327" t="e">
        <f ca="1">VLOOKUP(D6827,档案!A:C,3,FALSE)</f>
        <v>#N/A</v>
      </c>
      <c r="G6827" s="338" t="e">
        <f ca="1">VLOOKUP(D6827,档案!A:B,2,FALSE)</f>
        <v>#N/A</v>
      </c>
      <c r="H6827" s="328" t="e">
        <f ca="1" t="shared" si="1136"/>
        <v>#N/A</v>
      </c>
      <c r="I6827" s="344" t="e">
        <f ca="1" t="shared" si="1137"/>
        <v>#N/A</v>
      </c>
      <c r="J6827" s="344" t="e">
        <f ca="1" t="shared" si="1138"/>
        <v>#N/A</v>
      </c>
      <c r="K6827" s="345" t="e">
        <f ca="1" t="shared" si="1139"/>
        <v>#N/A</v>
      </c>
      <c r="L6827" s="345" t="e">
        <f ca="1" t="shared" si="1140"/>
        <v>#N/A</v>
      </c>
      <c r="M6827" s="345" t="e">
        <f ca="1" t="shared" si="1141"/>
        <v>#N/A</v>
      </c>
      <c r="N6827" s="345" t="e">
        <f ca="1" t="shared" si="1142"/>
        <v>#N/A</v>
      </c>
    </row>
    <row r="6828" ht="14.25" hidden="1" spans="1:14">
      <c r="A6828" s="334">
        <f>档案!A6827</f>
        <v>0</v>
      </c>
      <c r="B6828" s="334">
        <f ca="1" t="shared" si="1133"/>
        <v>1</v>
      </c>
      <c r="D6828" s="334" t="e">
        <f ca="1" t="shared" si="1134"/>
        <v>#N/A</v>
      </c>
      <c r="E6828" s="327" t="e">
        <f ca="1" t="shared" si="1135"/>
        <v>#N/A</v>
      </c>
      <c r="F6828" s="327" t="e">
        <f ca="1">VLOOKUP(D6828,档案!A:C,3,FALSE)</f>
        <v>#N/A</v>
      </c>
      <c r="G6828" s="338" t="e">
        <f ca="1">VLOOKUP(D6828,档案!A:B,2,FALSE)</f>
        <v>#N/A</v>
      </c>
      <c r="H6828" s="328" t="e">
        <f ca="1" t="shared" si="1136"/>
        <v>#N/A</v>
      </c>
      <c r="I6828" s="344" t="e">
        <f ca="1" t="shared" si="1137"/>
        <v>#N/A</v>
      </c>
      <c r="J6828" s="344" t="e">
        <f ca="1" t="shared" si="1138"/>
        <v>#N/A</v>
      </c>
      <c r="K6828" s="345" t="e">
        <f ca="1" t="shared" si="1139"/>
        <v>#N/A</v>
      </c>
      <c r="L6828" s="345" t="e">
        <f ca="1" t="shared" si="1140"/>
        <v>#N/A</v>
      </c>
      <c r="M6828" s="345" t="e">
        <f ca="1" t="shared" si="1141"/>
        <v>#N/A</v>
      </c>
      <c r="N6828" s="345" t="e">
        <f ca="1" t="shared" si="1142"/>
        <v>#N/A</v>
      </c>
    </row>
    <row r="6829" ht="14.25" hidden="1" spans="1:14">
      <c r="A6829" s="334">
        <f>档案!A6828</f>
        <v>0</v>
      </c>
      <c r="B6829" s="334">
        <f ca="1" t="shared" si="1133"/>
        <v>1</v>
      </c>
      <c r="D6829" s="334" t="e">
        <f ca="1" t="shared" si="1134"/>
        <v>#N/A</v>
      </c>
      <c r="E6829" s="327" t="e">
        <f ca="1" t="shared" si="1135"/>
        <v>#N/A</v>
      </c>
      <c r="F6829" s="327" t="e">
        <f ca="1">VLOOKUP(D6829,档案!A:C,3,FALSE)</f>
        <v>#N/A</v>
      </c>
      <c r="G6829" s="338" t="e">
        <f ca="1">VLOOKUP(D6829,档案!A:B,2,FALSE)</f>
        <v>#N/A</v>
      </c>
      <c r="H6829" s="328" t="e">
        <f ca="1" t="shared" si="1136"/>
        <v>#N/A</v>
      </c>
      <c r="I6829" s="344" t="e">
        <f ca="1" t="shared" si="1137"/>
        <v>#N/A</v>
      </c>
      <c r="J6829" s="344" t="e">
        <f ca="1" t="shared" si="1138"/>
        <v>#N/A</v>
      </c>
      <c r="K6829" s="345" t="e">
        <f ca="1" t="shared" si="1139"/>
        <v>#N/A</v>
      </c>
      <c r="L6829" s="345" t="e">
        <f ca="1" t="shared" si="1140"/>
        <v>#N/A</v>
      </c>
      <c r="M6829" s="345" t="e">
        <f ca="1" t="shared" si="1141"/>
        <v>#N/A</v>
      </c>
      <c r="N6829" s="345" t="e">
        <f ca="1" t="shared" si="1142"/>
        <v>#N/A</v>
      </c>
    </row>
    <row r="6830" ht="14.25" hidden="1" spans="1:14">
      <c r="A6830" s="334">
        <f>档案!A6829</f>
        <v>0</v>
      </c>
      <c r="B6830" s="334">
        <f ca="1" t="shared" si="1133"/>
        <v>1</v>
      </c>
      <c r="D6830" s="334" t="e">
        <f ca="1" t="shared" si="1134"/>
        <v>#N/A</v>
      </c>
      <c r="E6830" s="327" t="e">
        <f ca="1" t="shared" si="1135"/>
        <v>#N/A</v>
      </c>
      <c r="F6830" s="327" t="e">
        <f ca="1">VLOOKUP(D6830,档案!A:C,3,FALSE)</f>
        <v>#N/A</v>
      </c>
      <c r="G6830" s="338" t="e">
        <f ca="1">VLOOKUP(D6830,档案!A:B,2,FALSE)</f>
        <v>#N/A</v>
      </c>
      <c r="H6830" s="328" t="e">
        <f ca="1" t="shared" si="1136"/>
        <v>#N/A</v>
      </c>
      <c r="I6830" s="344" t="e">
        <f ca="1" t="shared" si="1137"/>
        <v>#N/A</v>
      </c>
      <c r="J6830" s="344" t="e">
        <f ca="1" t="shared" si="1138"/>
        <v>#N/A</v>
      </c>
      <c r="K6830" s="345" t="e">
        <f ca="1" t="shared" si="1139"/>
        <v>#N/A</v>
      </c>
      <c r="L6830" s="345" t="e">
        <f ca="1" t="shared" si="1140"/>
        <v>#N/A</v>
      </c>
      <c r="M6830" s="345" t="e">
        <f ca="1" t="shared" si="1141"/>
        <v>#N/A</v>
      </c>
      <c r="N6830" s="345" t="e">
        <f ca="1" t="shared" si="1142"/>
        <v>#N/A</v>
      </c>
    </row>
    <row r="6831" ht="14.25" hidden="1" spans="1:14">
      <c r="A6831" s="334">
        <f>档案!A6830</f>
        <v>0</v>
      </c>
      <c r="B6831" s="334">
        <f ca="1" t="shared" si="1133"/>
        <v>1</v>
      </c>
      <c r="D6831" s="334" t="e">
        <f ca="1" t="shared" si="1134"/>
        <v>#N/A</v>
      </c>
      <c r="E6831" s="327" t="e">
        <f ca="1" t="shared" si="1135"/>
        <v>#N/A</v>
      </c>
      <c r="F6831" s="327" t="e">
        <f ca="1">VLOOKUP(D6831,档案!A:C,3,FALSE)</f>
        <v>#N/A</v>
      </c>
      <c r="G6831" s="338" t="e">
        <f ca="1">VLOOKUP(D6831,档案!A:B,2,FALSE)</f>
        <v>#N/A</v>
      </c>
      <c r="H6831" s="328" t="e">
        <f ca="1" t="shared" si="1136"/>
        <v>#N/A</v>
      </c>
      <c r="I6831" s="344" t="e">
        <f ca="1" t="shared" si="1137"/>
        <v>#N/A</v>
      </c>
      <c r="J6831" s="344" t="e">
        <f ca="1" t="shared" si="1138"/>
        <v>#N/A</v>
      </c>
      <c r="K6831" s="345" t="e">
        <f ca="1" t="shared" si="1139"/>
        <v>#N/A</v>
      </c>
      <c r="L6831" s="345" t="e">
        <f ca="1" t="shared" si="1140"/>
        <v>#N/A</v>
      </c>
      <c r="M6831" s="345" t="e">
        <f ca="1" t="shared" si="1141"/>
        <v>#N/A</v>
      </c>
      <c r="N6831" s="345" t="e">
        <f ca="1" t="shared" si="1142"/>
        <v>#N/A</v>
      </c>
    </row>
    <row r="6832" ht="14.25" hidden="1" spans="1:14">
      <c r="A6832" s="334">
        <f>档案!A6831</f>
        <v>0</v>
      </c>
      <c r="B6832" s="334">
        <f ca="1" t="shared" si="1133"/>
        <v>1</v>
      </c>
      <c r="D6832" s="334" t="e">
        <f ca="1" t="shared" si="1134"/>
        <v>#N/A</v>
      </c>
      <c r="E6832" s="327" t="e">
        <f ca="1" t="shared" si="1135"/>
        <v>#N/A</v>
      </c>
      <c r="F6832" s="327" t="e">
        <f ca="1">VLOOKUP(D6832,档案!A:C,3,FALSE)</f>
        <v>#N/A</v>
      </c>
      <c r="G6832" s="338" t="e">
        <f ca="1">VLOOKUP(D6832,档案!A:B,2,FALSE)</f>
        <v>#N/A</v>
      </c>
      <c r="H6832" s="328" t="e">
        <f ca="1" t="shared" si="1136"/>
        <v>#N/A</v>
      </c>
      <c r="I6832" s="344" t="e">
        <f ca="1" t="shared" si="1137"/>
        <v>#N/A</v>
      </c>
      <c r="J6832" s="344" t="e">
        <f ca="1" t="shared" si="1138"/>
        <v>#N/A</v>
      </c>
      <c r="K6832" s="345" t="e">
        <f ca="1" t="shared" si="1139"/>
        <v>#N/A</v>
      </c>
      <c r="L6832" s="345" t="e">
        <f ca="1" t="shared" si="1140"/>
        <v>#N/A</v>
      </c>
      <c r="M6832" s="345" t="e">
        <f ca="1" t="shared" si="1141"/>
        <v>#N/A</v>
      </c>
      <c r="N6832" s="345" t="e">
        <f ca="1" t="shared" si="1142"/>
        <v>#N/A</v>
      </c>
    </row>
    <row r="6833" ht="14.25" hidden="1" spans="1:14">
      <c r="A6833" s="334">
        <f>档案!A6832</f>
        <v>0</v>
      </c>
      <c r="B6833" s="334">
        <f ca="1" t="shared" si="1133"/>
        <v>1</v>
      </c>
      <c r="D6833" s="334" t="e">
        <f ca="1" t="shared" si="1134"/>
        <v>#N/A</v>
      </c>
      <c r="E6833" s="327" t="e">
        <f ca="1" t="shared" si="1135"/>
        <v>#N/A</v>
      </c>
      <c r="F6833" s="327" t="e">
        <f ca="1">VLOOKUP(D6833,档案!A:C,3,FALSE)</f>
        <v>#N/A</v>
      </c>
      <c r="G6833" s="338" t="e">
        <f ca="1">VLOOKUP(D6833,档案!A:B,2,FALSE)</f>
        <v>#N/A</v>
      </c>
      <c r="H6833" s="328" t="e">
        <f ca="1" t="shared" si="1136"/>
        <v>#N/A</v>
      </c>
      <c r="I6833" s="344" t="e">
        <f ca="1" t="shared" si="1137"/>
        <v>#N/A</v>
      </c>
      <c r="J6833" s="344" t="e">
        <f ca="1" t="shared" si="1138"/>
        <v>#N/A</v>
      </c>
      <c r="K6833" s="345" t="e">
        <f ca="1" t="shared" si="1139"/>
        <v>#N/A</v>
      </c>
      <c r="L6833" s="345" t="e">
        <f ca="1" t="shared" si="1140"/>
        <v>#N/A</v>
      </c>
      <c r="M6833" s="345" t="e">
        <f ca="1" t="shared" si="1141"/>
        <v>#N/A</v>
      </c>
      <c r="N6833" s="345" t="e">
        <f ca="1" t="shared" si="1142"/>
        <v>#N/A</v>
      </c>
    </row>
    <row r="6834" ht="14.25" hidden="1" spans="1:14">
      <c r="A6834" s="334">
        <f>档案!A6833</f>
        <v>0</v>
      </c>
      <c r="B6834" s="334">
        <f ca="1" t="shared" si="1133"/>
        <v>1</v>
      </c>
      <c r="D6834" s="334" t="e">
        <f ca="1" t="shared" si="1134"/>
        <v>#N/A</v>
      </c>
      <c r="E6834" s="327" t="e">
        <f ca="1" t="shared" si="1135"/>
        <v>#N/A</v>
      </c>
      <c r="F6834" s="327" t="e">
        <f ca="1">VLOOKUP(D6834,档案!A:C,3,FALSE)</f>
        <v>#N/A</v>
      </c>
      <c r="G6834" s="338" t="e">
        <f ca="1">VLOOKUP(D6834,档案!A:B,2,FALSE)</f>
        <v>#N/A</v>
      </c>
      <c r="H6834" s="328" t="e">
        <f ca="1" t="shared" si="1136"/>
        <v>#N/A</v>
      </c>
      <c r="I6834" s="344" t="e">
        <f ca="1" t="shared" si="1137"/>
        <v>#N/A</v>
      </c>
      <c r="J6834" s="344" t="e">
        <f ca="1" t="shared" si="1138"/>
        <v>#N/A</v>
      </c>
      <c r="K6834" s="345" t="e">
        <f ca="1" t="shared" si="1139"/>
        <v>#N/A</v>
      </c>
      <c r="L6834" s="345" t="e">
        <f ca="1" t="shared" si="1140"/>
        <v>#N/A</v>
      </c>
      <c r="M6834" s="345" t="e">
        <f ca="1" t="shared" si="1141"/>
        <v>#N/A</v>
      </c>
      <c r="N6834" s="345" t="e">
        <f ca="1" t="shared" si="1142"/>
        <v>#N/A</v>
      </c>
    </row>
    <row r="6835" ht="14.25" hidden="1" spans="1:14">
      <c r="A6835" s="334">
        <f>档案!A6834</f>
        <v>0</v>
      </c>
      <c r="B6835" s="334">
        <f ca="1" t="shared" si="1133"/>
        <v>1</v>
      </c>
      <c r="D6835" s="334" t="e">
        <f ca="1" t="shared" si="1134"/>
        <v>#N/A</v>
      </c>
      <c r="E6835" s="327" t="e">
        <f ca="1" t="shared" si="1135"/>
        <v>#N/A</v>
      </c>
      <c r="F6835" s="327" t="e">
        <f ca="1">VLOOKUP(D6835,档案!A:C,3,FALSE)</f>
        <v>#N/A</v>
      </c>
      <c r="G6835" s="338" t="e">
        <f ca="1">VLOOKUP(D6835,档案!A:B,2,FALSE)</f>
        <v>#N/A</v>
      </c>
      <c r="H6835" s="328" t="e">
        <f ca="1" t="shared" si="1136"/>
        <v>#N/A</v>
      </c>
      <c r="I6835" s="344" t="e">
        <f ca="1" t="shared" si="1137"/>
        <v>#N/A</v>
      </c>
      <c r="J6835" s="344" t="e">
        <f ca="1" t="shared" si="1138"/>
        <v>#N/A</v>
      </c>
      <c r="K6835" s="345" t="e">
        <f ca="1" t="shared" si="1139"/>
        <v>#N/A</v>
      </c>
      <c r="L6835" s="345" t="e">
        <f ca="1" t="shared" si="1140"/>
        <v>#N/A</v>
      </c>
      <c r="M6835" s="345" t="e">
        <f ca="1" t="shared" si="1141"/>
        <v>#N/A</v>
      </c>
      <c r="N6835" s="345" t="e">
        <f ca="1" t="shared" si="1142"/>
        <v>#N/A</v>
      </c>
    </row>
    <row r="6836" ht="14.25" hidden="1" spans="1:14">
      <c r="A6836" s="334">
        <f>档案!A6835</f>
        <v>0</v>
      </c>
      <c r="B6836" s="334">
        <f ca="1" t="shared" si="1133"/>
        <v>1</v>
      </c>
      <c r="D6836" s="334" t="e">
        <f ca="1" t="shared" si="1134"/>
        <v>#N/A</v>
      </c>
      <c r="E6836" s="327" t="e">
        <f ca="1" t="shared" si="1135"/>
        <v>#N/A</v>
      </c>
      <c r="F6836" s="327" t="e">
        <f ca="1">VLOOKUP(D6836,档案!A:C,3,FALSE)</f>
        <v>#N/A</v>
      </c>
      <c r="G6836" s="338" t="e">
        <f ca="1">VLOOKUP(D6836,档案!A:B,2,FALSE)</f>
        <v>#N/A</v>
      </c>
      <c r="H6836" s="328" t="e">
        <f ca="1" t="shared" si="1136"/>
        <v>#N/A</v>
      </c>
      <c r="I6836" s="344" t="e">
        <f ca="1" t="shared" si="1137"/>
        <v>#N/A</v>
      </c>
      <c r="J6836" s="344" t="e">
        <f ca="1" t="shared" si="1138"/>
        <v>#N/A</v>
      </c>
      <c r="K6836" s="345" t="e">
        <f ca="1" t="shared" si="1139"/>
        <v>#N/A</v>
      </c>
      <c r="L6836" s="345" t="e">
        <f ca="1" t="shared" si="1140"/>
        <v>#N/A</v>
      </c>
      <c r="M6836" s="345" t="e">
        <f ca="1" t="shared" si="1141"/>
        <v>#N/A</v>
      </c>
      <c r="N6836" s="345" t="e">
        <f ca="1" t="shared" si="1142"/>
        <v>#N/A</v>
      </c>
    </row>
    <row r="6837" ht="14.25" hidden="1" spans="1:14">
      <c r="A6837" s="334">
        <f>档案!A6836</f>
        <v>0</v>
      </c>
      <c r="B6837" s="334">
        <f ca="1" t="shared" si="1133"/>
        <v>1</v>
      </c>
      <c r="D6837" s="334" t="e">
        <f ca="1" t="shared" si="1134"/>
        <v>#N/A</v>
      </c>
      <c r="E6837" s="327" t="e">
        <f ca="1" t="shared" si="1135"/>
        <v>#N/A</v>
      </c>
      <c r="F6837" s="327" t="e">
        <f ca="1">VLOOKUP(D6837,档案!A:C,3,FALSE)</f>
        <v>#N/A</v>
      </c>
      <c r="G6837" s="338" t="e">
        <f ca="1">VLOOKUP(D6837,档案!A:B,2,FALSE)</f>
        <v>#N/A</v>
      </c>
      <c r="H6837" s="328" t="e">
        <f ca="1" t="shared" si="1136"/>
        <v>#N/A</v>
      </c>
      <c r="I6837" s="344" t="e">
        <f ca="1" t="shared" si="1137"/>
        <v>#N/A</v>
      </c>
      <c r="J6837" s="344" t="e">
        <f ca="1" t="shared" si="1138"/>
        <v>#N/A</v>
      </c>
      <c r="K6837" s="345" t="e">
        <f ca="1" t="shared" si="1139"/>
        <v>#N/A</v>
      </c>
      <c r="L6837" s="345" t="e">
        <f ca="1" t="shared" si="1140"/>
        <v>#N/A</v>
      </c>
      <c r="M6837" s="345" t="e">
        <f ca="1" t="shared" si="1141"/>
        <v>#N/A</v>
      </c>
      <c r="N6837" s="345" t="e">
        <f ca="1" t="shared" si="1142"/>
        <v>#N/A</v>
      </c>
    </row>
    <row r="6838" ht="14.25" hidden="1" spans="1:14">
      <c r="A6838" s="334">
        <f>档案!A6837</f>
        <v>0</v>
      </c>
      <c r="B6838" s="334">
        <f ca="1" t="shared" si="1133"/>
        <v>1</v>
      </c>
      <c r="D6838" s="334" t="e">
        <f ca="1" t="shared" si="1134"/>
        <v>#N/A</v>
      </c>
      <c r="E6838" s="327" t="e">
        <f ca="1" t="shared" si="1135"/>
        <v>#N/A</v>
      </c>
      <c r="F6838" s="327" t="e">
        <f ca="1">VLOOKUP(D6838,档案!A:C,3,FALSE)</f>
        <v>#N/A</v>
      </c>
      <c r="G6838" s="338" t="e">
        <f ca="1">VLOOKUP(D6838,档案!A:B,2,FALSE)</f>
        <v>#N/A</v>
      </c>
      <c r="H6838" s="328" t="e">
        <f ca="1" t="shared" si="1136"/>
        <v>#N/A</v>
      </c>
      <c r="I6838" s="344" t="e">
        <f ca="1" t="shared" si="1137"/>
        <v>#N/A</v>
      </c>
      <c r="J6838" s="344" t="e">
        <f ca="1" t="shared" si="1138"/>
        <v>#N/A</v>
      </c>
      <c r="K6838" s="345" t="e">
        <f ca="1" t="shared" si="1139"/>
        <v>#N/A</v>
      </c>
      <c r="L6838" s="345" t="e">
        <f ca="1" t="shared" si="1140"/>
        <v>#N/A</v>
      </c>
      <c r="M6838" s="345" t="e">
        <f ca="1" t="shared" si="1141"/>
        <v>#N/A</v>
      </c>
      <c r="N6838" s="345" t="e">
        <f ca="1" t="shared" si="1142"/>
        <v>#N/A</v>
      </c>
    </row>
    <row r="6839" ht="14.25" hidden="1" spans="1:14">
      <c r="A6839" s="334">
        <f>档案!A6838</f>
        <v>0</v>
      </c>
      <c r="B6839" s="334">
        <f ca="1" t="shared" si="1133"/>
        <v>1</v>
      </c>
      <c r="D6839" s="334" t="e">
        <f ca="1" t="shared" si="1134"/>
        <v>#N/A</v>
      </c>
      <c r="E6839" s="327" t="e">
        <f ca="1" t="shared" si="1135"/>
        <v>#N/A</v>
      </c>
      <c r="F6839" s="327" t="e">
        <f ca="1">VLOOKUP(D6839,档案!A:C,3,FALSE)</f>
        <v>#N/A</v>
      </c>
      <c r="G6839" s="338" t="e">
        <f ca="1">VLOOKUP(D6839,档案!A:B,2,FALSE)</f>
        <v>#N/A</v>
      </c>
      <c r="H6839" s="328" t="e">
        <f ca="1" t="shared" si="1136"/>
        <v>#N/A</v>
      </c>
      <c r="I6839" s="344" t="e">
        <f ca="1" t="shared" si="1137"/>
        <v>#N/A</v>
      </c>
      <c r="J6839" s="344" t="e">
        <f ca="1" t="shared" si="1138"/>
        <v>#N/A</v>
      </c>
      <c r="K6839" s="345" t="e">
        <f ca="1" t="shared" si="1139"/>
        <v>#N/A</v>
      </c>
      <c r="L6839" s="345" t="e">
        <f ca="1" t="shared" si="1140"/>
        <v>#N/A</v>
      </c>
      <c r="M6839" s="345" t="e">
        <f ca="1" t="shared" si="1141"/>
        <v>#N/A</v>
      </c>
      <c r="N6839" s="345" t="e">
        <f ca="1" t="shared" si="1142"/>
        <v>#N/A</v>
      </c>
    </row>
    <row r="6840" ht="14.25" hidden="1" spans="1:14">
      <c r="A6840" s="334">
        <f>档案!A6839</f>
        <v>0</v>
      </c>
      <c r="B6840" s="334">
        <f ca="1" t="shared" si="1133"/>
        <v>1</v>
      </c>
      <c r="D6840" s="334" t="e">
        <f ca="1" t="shared" si="1134"/>
        <v>#N/A</v>
      </c>
      <c r="E6840" s="327" t="e">
        <f ca="1" t="shared" si="1135"/>
        <v>#N/A</v>
      </c>
      <c r="F6840" s="327" t="e">
        <f ca="1">VLOOKUP(D6840,档案!A:C,3,FALSE)</f>
        <v>#N/A</v>
      </c>
      <c r="G6840" s="338" t="e">
        <f ca="1">VLOOKUP(D6840,档案!A:B,2,FALSE)</f>
        <v>#N/A</v>
      </c>
      <c r="H6840" s="328" t="e">
        <f ca="1" t="shared" si="1136"/>
        <v>#N/A</v>
      </c>
      <c r="I6840" s="344" t="e">
        <f ca="1" t="shared" si="1137"/>
        <v>#N/A</v>
      </c>
      <c r="J6840" s="344" t="e">
        <f ca="1" t="shared" si="1138"/>
        <v>#N/A</v>
      </c>
      <c r="K6840" s="345" t="e">
        <f ca="1" t="shared" si="1139"/>
        <v>#N/A</v>
      </c>
      <c r="L6840" s="345" t="e">
        <f ca="1" t="shared" si="1140"/>
        <v>#N/A</v>
      </c>
      <c r="M6840" s="345" t="e">
        <f ca="1" t="shared" si="1141"/>
        <v>#N/A</v>
      </c>
      <c r="N6840" s="345" t="e">
        <f ca="1" t="shared" si="1142"/>
        <v>#N/A</v>
      </c>
    </row>
    <row r="6841" ht="14.25" hidden="1" spans="1:14">
      <c r="A6841" s="334">
        <f>档案!A6840</f>
        <v>0</v>
      </c>
      <c r="B6841" s="334">
        <f ca="1" t="shared" si="1133"/>
        <v>1</v>
      </c>
      <c r="D6841" s="334" t="e">
        <f ca="1" t="shared" si="1134"/>
        <v>#N/A</v>
      </c>
      <c r="E6841" s="327" t="e">
        <f ca="1" t="shared" si="1135"/>
        <v>#N/A</v>
      </c>
      <c r="F6841" s="327" t="e">
        <f ca="1">VLOOKUP(D6841,档案!A:C,3,FALSE)</f>
        <v>#N/A</v>
      </c>
      <c r="G6841" s="338" t="e">
        <f ca="1">VLOOKUP(D6841,档案!A:B,2,FALSE)</f>
        <v>#N/A</v>
      </c>
      <c r="H6841" s="328" t="e">
        <f ca="1" t="shared" si="1136"/>
        <v>#N/A</v>
      </c>
      <c r="I6841" s="344" t="e">
        <f ca="1" t="shared" si="1137"/>
        <v>#N/A</v>
      </c>
      <c r="J6841" s="344" t="e">
        <f ca="1" t="shared" si="1138"/>
        <v>#N/A</v>
      </c>
      <c r="K6841" s="345" t="e">
        <f ca="1" t="shared" si="1139"/>
        <v>#N/A</v>
      </c>
      <c r="L6841" s="345" t="e">
        <f ca="1" t="shared" si="1140"/>
        <v>#N/A</v>
      </c>
      <c r="M6841" s="345" t="e">
        <f ca="1" t="shared" si="1141"/>
        <v>#N/A</v>
      </c>
      <c r="N6841" s="345" t="e">
        <f ca="1" t="shared" si="1142"/>
        <v>#N/A</v>
      </c>
    </row>
    <row r="6842" ht="14.25" hidden="1" spans="1:14">
      <c r="A6842" s="334">
        <f>档案!A6841</f>
        <v>0</v>
      </c>
      <c r="B6842" s="334">
        <f ca="1" t="shared" ref="B6842:B6905" si="1143">COUNTA(INDIRECT("'"&amp;A6842&amp;"'!a:a"))</f>
        <v>1</v>
      </c>
      <c r="D6842" s="334" t="e">
        <f ca="1" t="shared" ref="D6842:D6905" si="1144">IF(E6841&gt;=VLOOKUP(D6841,A:B,2,FALSE),D6841+1,D6841)</f>
        <v>#N/A</v>
      </c>
      <c r="E6842" s="327" t="e">
        <f ca="1" t="shared" ref="E6842:E6905" si="1145">IF(E6841&gt;=VLOOKUP(D6841,A:B,2,FALSE),3,E6841+1)</f>
        <v>#N/A</v>
      </c>
      <c r="F6842" s="327" t="e">
        <f ca="1">VLOOKUP(D6842,档案!A:C,3,FALSE)</f>
        <v>#N/A</v>
      </c>
      <c r="G6842" s="338" t="e">
        <f ca="1">VLOOKUP(D6842,档案!A:B,2,FALSE)</f>
        <v>#N/A</v>
      </c>
      <c r="H6842" s="328" t="e">
        <f ca="1" t="shared" ref="H6842:H6905" si="1146">INDEX(INDIRECT("'"&amp;$D6842&amp;"'!A:g"),$E6842,COLUMN()-7)</f>
        <v>#N/A</v>
      </c>
      <c r="I6842" s="344" t="e">
        <f ca="1" t="shared" ref="I6842:I6905" si="1147">INDEX(INDIRECT("'"&amp;$D6842&amp;"'!A:g"),$E6842,COLUMN()-7)</f>
        <v>#N/A</v>
      </c>
      <c r="J6842" s="344" t="e">
        <f ca="1" t="shared" ref="J6842:J6905" si="1148">INDEX(INDIRECT("'"&amp;$D6842&amp;"'!A:g"),$E6842,COLUMN()-7)</f>
        <v>#N/A</v>
      </c>
      <c r="K6842" s="345" t="e">
        <f ca="1" t="shared" ref="K6842:K6905" si="1149">INDEX(INDIRECT("'"&amp;$D6842&amp;"'!A:g"),$E6842,COLUMN()-7)</f>
        <v>#N/A</v>
      </c>
      <c r="L6842" s="345" t="e">
        <f ca="1" t="shared" ref="L6842:L6905" si="1150">INDEX(INDIRECT("'"&amp;$D6842&amp;"'!A:g"),$E6842,COLUMN()-7)</f>
        <v>#N/A</v>
      </c>
      <c r="M6842" s="345" t="e">
        <f ca="1" t="shared" ref="M6842:M6905" si="1151">INDEX(INDIRECT("'"&amp;$D6842&amp;"'!A:g"),$E6842,COLUMN()-7)</f>
        <v>#N/A</v>
      </c>
      <c r="N6842" s="345" t="e">
        <f ca="1" t="shared" ref="N6842:N6905" si="1152">INDEX(INDIRECT("'"&amp;$D6842&amp;"'!A:g"),$E6842,COLUMN()-7)</f>
        <v>#N/A</v>
      </c>
    </row>
    <row r="6843" ht="14.25" hidden="1" spans="1:14">
      <c r="A6843" s="334">
        <f>档案!A6842</f>
        <v>0</v>
      </c>
      <c r="B6843" s="334">
        <f ca="1" t="shared" si="1143"/>
        <v>1</v>
      </c>
      <c r="D6843" s="334" t="e">
        <f ca="1" t="shared" si="1144"/>
        <v>#N/A</v>
      </c>
      <c r="E6843" s="327" t="e">
        <f ca="1" t="shared" si="1145"/>
        <v>#N/A</v>
      </c>
      <c r="F6843" s="327" t="e">
        <f ca="1">VLOOKUP(D6843,档案!A:C,3,FALSE)</f>
        <v>#N/A</v>
      </c>
      <c r="G6843" s="338" t="e">
        <f ca="1">VLOOKUP(D6843,档案!A:B,2,FALSE)</f>
        <v>#N/A</v>
      </c>
      <c r="H6843" s="328" t="e">
        <f ca="1" t="shared" si="1146"/>
        <v>#N/A</v>
      </c>
      <c r="I6843" s="344" t="e">
        <f ca="1" t="shared" si="1147"/>
        <v>#N/A</v>
      </c>
      <c r="J6843" s="344" t="e">
        <f ca="1" t="shared" si="1148"/>
        <v>#N/A</v>
      </c>
      <c r="K6843" s="345" t="e">
        <f ca="1" t="shared" si="1149"/>
        <v>#N/A</v>
      </c>
      <c r="L6843" s="345" t="e">
        <f ca="1" t="shared" si="1150"/>
        <v>#N/A</v>
      </c>
      <c r="M6843" s="345" t="e">
        <f ca="1" t="shared" si="1151"/>
        <v>#N/A</v>
      </c>
      <c r="N6843" s="345" t="e">
        <f ca="1" t="shared" si="1152"/>
        <v>#N/A</v>
      </c>
    </row>
    <row r="6844" ht="14.25" hidden="1" spans="1:14">
      <c r="A6844" s="334">
        <f>档案!A6843</f>
        <v>0</v>
      </c>
      <c r="B6844" s="334">
        <f ca="1" t="shared" si="1143"/>
        <v>1</v>
      </c>
      <c r="D6844" s="334" t="e">
        <f ca="1" t="shared" si="1144"/>
        <v>#N/A</v>
      </c>
      <c r="E6844" s="327" t="e">
        <f ca="1" t="shared" si="1145"/>
        <v>#N/A</v>
      </c>
      <c r="F6844" s="327" t="e">
        <f ca="1">VLOOKUP(D6844,档案!A:C,3,FALSE)</f>
        <v>#N/A</v>
      </c>
      <c r="G6844" s="338" t="e">
        <f ca="1">VLOOKUP(D6844,档案!A:B,2,FALSE)</f>
        <v>#N/A</v>
      </c>
      <c r="H6844" s="328" t="e">
        <f ca="1" t="shared" si="1146"/>
        <v>#N/A</v>
      </c>
      <c r="I6844" s="344" t="e">
        <f ca="1" t="shared" si="1147"/>
        <v>#N/A</v>
      </c>
      <c r="J6844" s="344" t="e">
        <f ca="1" t="shared" si="1148"/>
        <v>#N/A</v>
      </c>
      <c r="K6844" s="345" t="e">
        <f ca="1" t="shared" si="1149"/>
        <v>#N/A</v>
      </c>
      <c r="L6844" s="345" t="e">
        <f ca="1" t="shared" si="1150"/>
        <v>#N/A</v>
      </c>
      <c r="M6844" s="345" t="e">
        <f ca="1" t="shared" si="1151"/>
        <v>#N/A</v>
      </c>
      <c r="N6844" s="345" t="e">
        <f ca="1" t="shared" si="1152"/>
        <v>#N/A</v>
      </c>
    </row>
    <row r="6845" ht="14.25" hidden="1" spans="1:14">
      <c r="A6845" s="334">
        <f>档案!A6844</f>
        <v>0</v>
      </c>
      <c r="B6845" s="334">
        <f ca="1" t="shared" si="1143"/>
        <v>1</v>
      </c>
      <c r="D6845" s="334" t="e">
        <f ca="1" t="shared" si="1144"/>
        <v>#N/A</v>
      </c>
      <c r="E6845" s="327" t="e">
        <f ca="1" t="shared" si="1145"/>
        <v>#N/A</v>
      </c>
      <c r="F6845" s="327" t="e">
        <f ca="1">VLOOKUP(D6845,档案!A:C,3,FALSE)</f>
        <v>#N/A</v>
      </c>
      <c r="G6845" s="338" t="e">
        <f ca="1">VLOOKUP(D6845,档案!A:B,2,FALSE)</f>
        <v>#N/A</v>
      </c>
      <c r="H6845" s="328" t="e">
        <f ca="1" t="shared" si="1146"/>
        <v>#N/A</v>
      </c>
      <c r="I6845" s="344" t="e">
        <f ca="1" t="shared" si="1147"/>
        <v>#N/A</v>
      </c>
      <c r="J6845" s="344" t="e">
        <f ca="1" t="shared" si="1148"/>
        <v>#N/A</v>
      </c>
      <c r="K6845" s="345" t="e">
        <f ca="1" t="shared" si="1149"/>
        <v>#N/A</v>
      </c>
      <c r="L6845" s="345" t="e">
        <f ca="1" t="shared" si="1150"/>
        <v>#N/A</v>
      </c>
      <c r="M6845" s="345" t="e">
        <f ca="1" t="shared" si="1151"/>
        <v>#N/A</v>
      </c>
      <c r="N6845" s="345" t="e">
        <f ca="1" t="shared" si="1152"/>
        <v>#N/A</v>
      </c>
    </row>
    <row r="6846" ht="14.25" hidden="1" spans="1:14">
      <c r="A6846" s="334">
        <f>档案!A6845</f>
        <v>0</v>
      </c>
      <c r="B6846" s="334">
        <f ca="1" t="shared" si="1143"/>
        <v>1</v>
      </c>
      <c r="D6846" s="334" t="e">
        <f ca="1" t="shared" si="1144"/>
        <v>#N/A</v>
      </c>
      <c r="E6846" s="327" t="e">
        <f ca="1" t="shared" si="1145"/>
        <v>#N/A</v>
      </c>
      <c r="F6846" s="327" t="e">
        <f ca="1">VLOOKUP(D6846,档案!A:C,3,FALSE)</f>
        <v>#N/A</v>
      </c>
      <c r="G6846" s="338" t="e">
        <f ca="1">VLOOKUP(D6846,档案!A:B,2,FALSE)</f>
        <v>#N/A</v>
      </c>
      <c r="H6846" s="328" t="e">
        <f ca="1" t="shared" si="1146"/>
        <v>#N/A</v>
      </c>
      <c r="I6846" s="344" t="e">
        <f ca="1" t="shared" si="1147"/>
        <v>#N/A</v>
      </c>
      <c r="J6846" s="344" t="e">
        <f ca="1" t="shared" si="1148"/>
        <v>#N/A</v>
      </c>
      <c r="K6846" s="345" t="e">
        <f ca="1" t="shared" si="1149"/>
        <v>#N/A</v>
      </c>
      <c r="L6846" s="345" t="e">
        <f ca="1" t="shared" si="1150"/>
        <v>#N/A</v>
      </c>
      <c r="M6846" s="345" t="e">
        <f ca="1" t="shared" si="1151"/>
        <v>#N/A</v>
      </c>
      <c r="N6846" s="345" t="e">
        <f ca="1" t="shared" si="1152"/>
        <v>#N/A</v>
      </c>
    </row>
    <row r="6847" ht="14.25" hidden="1" spans="1:14">
      <c r="A6847" s="334">
        <f>档案!A6846</f>
        <v>0</v>
      </c>
      <c r="B6847" s="334">
        <f ca="1" t="shared" si="1143"/>
        <v>1</v>
      </c>
      <c r="D6847" s="334" t="e">
        <f ca="1" t="shared" si="1144"/>
        <v>#N/A</v>
      </c>
      <c r="E6847" s="327" t="e">
        <f ca="1" t="shared" si="1145"/>
        <v>#N/A</v>
      </c>
      <c r="F6847" s="327" t="e">
        <f ca="1">VLOOKUP(D6847,档案!A:C,3,FALSE)</f>
        <v>#N/A</v>
      </c>
      <c r="G6847" s="338" t="e">
        <f ca="1">VLOOKUP(D6847,档案!A:B,2,FALSE)</f>
        <v>#N/A</v>
      </c>
      <c r="H6847" s="328" t="e">
        <f ca="1" t="shared" si="1146"/>
        <v>#N/A</v>
      </c>
      <c r="I6847" s="344" t="e">
        <f ca="1" t="shared" si="1147"/>
        <v>#N/A</v>
      </c>
      <c r="J6847" s="344" t="e">
        <f ca="1" t="shared" si="1148"/>
        <v>#N/A</v>
      </c>
      <c r="K6847" s="345" t="e">
        <f ca="1" t="shared" si="1149"/>
        <v>#N/A</v>
      </c>
      <c r="L6847" s="345" t="e">
        <f ca="1" t="shared" si="1150"/>
        <v>#N/A</v>
      </c>
      <c r="M6847" s="345" t="e">
        <f ca="1" t="shared" si="1151"/>
        <v>#N/A</v>
      </c>
      <c r="N6847" s="345" t="e">
        <f ca="1" t="shared" si="1152"/>
        <v>#N/A</v>
      </c>
    </row>
    <row r="6848" ht="14.25" hidden="1" spans="1:14">
      <c r="A6848" s="334">
        <f>档案!A6847</f>
        <v>0</v>
      </c>
      <c r="B6848" s="334">
        <f ca="1" t="shared" si="1143"/>
        <v>1</v>
      </c>
      <c r="D6848" s="334" t="e">
        <f ca="1" t="shared" si="1144"/>
        <v>#N/A</v>
      </c>
      <c r="E6848" s="327" t="e">
        <f ca="1" t="shared" si="1145"/>
        <v>#N/A</v>
      </c>
      <c r="F6848" s="327" t="e">
        <f ca="1">VLOOKUP(D6848,档案!A:C,3,FALSE)</f>
        <v>#N/A</v>
      </c>
      <c r="G6848" s="338" t="e">
        <f ca="1">VLOOKUP(D6848,档案!A:B,2,FALSE)</f>
        <v>#N/A</v>
      </c>
      <c r="H6848" s="328" t="e">
        <f ca="1" t="shared" si="1146"/>
        <v>#N/A</v>
      </c>
      <c r="I6848" s="344" t="e">
        <f ca="1" t="shared" si="1147"/>
        <v>#N/A</v>
      </c>
      <c r="J6848" s="344" t="e">
        <f ca="1" t="shared" si="1148"/>
        <v>#N/A</v>
      </c>
      <c r="K6848" s="345" t="e">
        <f ca="1" t="shared" si="1149"/>
        <v>#N/A</v>
      </c>
      <c r="L6848" s="345" t="e">
        <f ca="1" t="shared" si="1150"/>
        <v>#N/A</v>
      </c>
      <c r="M6848" s="345" t="e">
        <f ca="1" t="shared" si="1151"/>
        <v>#N/A</v>
      </c>
      <c r="N6848" s="345" t="e">
        <f ca="1" t="shared" si="1152"/>
        <v>#N/A</v>
      </c>
    </row>
    <row r="6849" ht="14.25" hidden="1" spans="1:14">
      <c r="A6849" s="334">
        <f>档案!A6848</f>
        <v>0</v>
      </c>
      <c r="B6849" s="334">
        <f ca="1" t="shared" si="1143"/>
        <v>1</v>
      </c>
      <c r="D6849" s="334" t="e">
        <f ca="1" t="shared" si="1144"/>
        <v>#N/A</v>
      </c>
      <c r="E6849" s="327" t="e">
        <f ca="1" t="shared" si="1145"/>
        <v>#N/A</v>
      </c>
      <c r="F6849" s="327" t="e">
        <f ca="1">VLOOKUP(D6849,档案!A:C,3,FALSE)</f>
        <v>#N/A</v>
      </c>
      <c r="G6849" s="338" t="e">
        <f ca="1">VLOOKUP(D6849,档案!A:B,2,FALSE)</f>
        <v>#N/A</v>
      </c>
      <c r="H6849" s="328" t="e">
        <f ca="1" t="shared" si="1146"/>
        <v>#N/A</v>
      </c>
      <c r="I6849" s="344" t="e">
        <f ca="1" t="shared" si="1147"/>
        <v>#N/A</v>
      </c>
      <c r="J6849" s="344" t="e">
        <f ca="1" t="shared" si="1148"/>
        <v>#N/A</v>
      </c>
      <c r="K6849" s="345" t="e">
        <f ca="1" t="shared" si="1149"/>
        <v>#N/A</v>
      </c>
      <c r="L6849" s="345" t="e">
        <f ca="1" t="shared" si="1150"/>
        <v>#N/A</v>
      </c>
      <c r="M6849" s="345" t="e">
        <f ca="1" t="shared" si="1151"/>
        <v>#N/A</v>
      </c>
      <c r="N6849" s="345" t="e">
        <f ca="1" t="shared" si="1152"/>
        <v>#N/A</v>
      </c>
    </row>
    <row r="6850" ht="14.25" hidden="1" spans="1:14">
      <c r="A6850" s="334">
        <f>档案!A6849</f>
        <v>0</v>
      </c>
      <c r="B6850" s="334">
        <f ca="1" t="shared" si="1143"/>
        <v>1</v>
      </c>
      <c r="D6850" s="334" t="e">
        <f ca="1" t="shared" si="1144"/>
        <v>#N/A</v>
      </c>
      <c r="E6850" s="327" t="e">
        <f ca="1" t="shared" si="1145"/>
        <v>#N/A</v>
      </c>
      <c r="F6850" s="327" t="e">
        <f ca="1">VLOOKUP(D6850,档案!A:C,3,FALSE)</f>
        <v>#N/A</v>
      </c>
      <c r="G6850" s="338" t="e">
        <f ca="1">VLOOKUP(D6850,档案!A:B,2,FALSE)</f>
        <v>#N/A</v>
      </c>
      <c r="H6850" s="328" t="e">
        <f ca="1" t="shared" si="1146"/>
        <v>#N/A</v>
      </c>
      <c r="I6850" s="344" t="e">
        <f ca="1" t="shared" si="1147"/>
        <v>#N/A</v>
      </c>
      <c r="J6850" s="344" t="e">
        <f ca="1" t="shared" si="1148"/>
        <v>#N/A</v>
      </c>
      <c r="K6850" s="345" t="e">
        <f ca="1" t="shared" si="1149"/>
        <v>#N/A</v>
      </c>
      <c r="L6850" s="345" t="e">
        <f ca="1" t="shared" si="1150"/>
        <v>#N/A</v>
      </c>
      <c r="M6850" s="345" t="e">
        <f ca="1" t="shared" si="1151"/>
        <v>#N/A</v>
      </c>
      <c r="N6850" s="345" t="e">
        <f ca="1" t="shared" si="1152"/>
        <v>#N/A</v>
      </c>
    </row>
    <row r="6851" ht="14.25" hidden="1" spans="1:14">
      <c r="A6851" s="334">
        <f>档案!A6850</f>
        <v>0</v>
      </c>
      <c r="B6851" s="334">
        <f ca="1" t="shared" si="1143"/>
        <v>1</v>
      </c>
      <c r="D6851" s="334" t="e">
        <f ca="1" t="shared" si="1144"/>
        <v>#N/A</v>
      </c>
      <c r="E6851" s="327" t="e">
        <f ca="1" t="shared" si="1145"/>
        <v>#N/A</v>
      </c>
      <c r="F6851" s="327" t="e">
        <f ca="1">VLOOKUP(D6851,档案!A:C,3,FALSE)</f>
        <v>#N/A</v>
      </c>
      <c r="G6851" s="338" t="e">
        <f ca="1">VLOOKUP(D6851,档案!A:B,2,FALSE)</f>
        <v>#N/A</v>
      </c>
      <c r="H6851" s="328" t="e">
        <f ca="1" t="shared" si="1146"/>
        <v>#N/A</v>
      </c>
      <c r="I6851" s="344" t="e">
        <f ca="1" t="shared" si="1147"/>
        <v>#N/A</v>
      </c>
      <c r="J6851" s="344" t="e">
        <f ca="1" t="shared" si="1148"/>
        <v>#N/A</v>
      </c>
      <c r="K6851" s="345" t="e">
        <f ca="1" t="shared" si="1149"/>
        <v>#N/A</v>
      </c>
      <c r="L6851" s="345" t="e">
        <f ca="1" t="shared" si="1150"/>
        <v>#N/A</v>
      </c>
      <c r="M6851" s="345" t="e">
        <f ca="1" t="shared" si="1151"/>
        <v>#N/A</v>
      </c>
      <c r="N6851" s="345" t="e">
        <f ca="1" t="shared" si="1152"/>
        <v>#N/A</v>
      </c>
    </row>
    <row r="6852" ht="14.25" hidden="1" spans="1:14">
      <c r="A6852" s="334">
        <f>档案!A6851</f>
        <v>0</v>
      </c>
      <c r="B6852" s="334">
        <f ca="1" t="shared" si="1143"/>
        <v>1</v>
      </c>
      <c r="D6852" s="334" t="e">
        <f ca="1" t="shared" si="1144"/>
        <v>#N/A</v>
      </c>
      <c r="E6852" s="327" t="e">
        <f ca="1" t="shared" si="1145"/>
        <v>#N/A</v>
      </c>
      <c r="F6852" s="327" t="e">
        <f ca="1">VLOOKUP(D6852,档案!A:C,3,FALSE)</f>
        <v>#N/A</v>
      </c>
      <c r="G6852" s="338" t="e">
        <f ca="1">VLOOKUP(D6852,档案!A:B,2,FALSE)</f>
        <v>#N/A</v>
      </c>
      <c r="H6852" s="328" t="e">
        <f ca="1" t="shared" si="1146"/>
        <v>#N/A</v>
      </c>
      <c r="I6852" s="344" t="e">
        <f ca="1" t="shared" si="1147"/>
        <v>#N/A</v>
      </c>
      <c r="J6852" s="344" t="e">
        <f ca="1" t="shared" si="1148"/>
        <v>#N/A</v>
      </c>
      <c r="K6852" s="345" t="e">
        <f ca="1" t="shared" si="1149"/>
        <v>#N/A</v>
      </c>
      <c r="L6852" s="345" t="e">
        <f ca="1" t="shared" si="1150"/>
        <v>#N/A</v>
      </c>
      <c r="M6852" s="345" t="e">
        <f ca="1" t="shared" si="1151"/>
        <v>#N/A</v>
      </c>
      <c r="N6852" s="345" t="e">
        <f ca="1" t="shared" si="1152"/>
        <v>#N/A</v>
      </c>
    </row>
    <row r="6853" ht="14.25" hidden="1" spans="1:14">
      <c r="A6853" s="334">
        <f>档案!A6852</f>
        <v>0</v>
      </c>
      <c r="B6853" s="334">
        <f ca="1" t="shared" si="1143"/>
        <v>1</v>
      </c>
      <c r="D6853" s="334" t="e">
        <f ca="1" t="shared" si="1144"/>
        <v>#N/A</v>
      </c>
      <c r="E6853" s="327" t="e">
        <f ca="1" t="shared" si="1145"/>
        <v>#N/A</v>
      </c>
      <c r="F6853" s="327" t="e">
        <f ca="1">VLOOKUP(D6853,档案!A:C,3,FALSE)</f>
        <v>#N/A</v>
      </c>
      <c r="G6853" s="338" t="e">
        <f ca="1">VLOOKUP(D6853,档案!A:B,2,FALSE)</f>
        <v>#N/A</v>
      </c>
      <c r="H6853" s="328" t="e">
        <f ca="1" t="shared" si="1146"/>
        <v>#N/A</v>
      </c>
      <c r="I6853" s="344" t="e">
        <f ca="1" t="shared" si="1147"/>
        <v>#N/A</v>
      </c>
      <c r="J6853" s="344" t="e">
        <f ca="1" t="shared" si="1148"/>
        <v>#N/A</v>
      </c>
      <c r="K6853" s="345" t="e">
        <f ca="1" t="shared" si="1149"/>
        <v>#N/A</v>
      </c>
      <c r="L6853" s="345" t="e">
        <f ca="1" t="shared" si="1150"/>
        <v>#N/A</v>
      </c>
      <c r="M6853" s="345" t="e">
        <f ca="1" t="shared" si="1151"/>
        <v>#N/A</v>
      </c>
      <c r="N6853" s="345" t="e">
        <f ca="1" t="shared" si="1152"/>
        <v>#N/A</v>
      </c>
    </row>
    <row r="6854" ht="14.25" hidden="1" spans="1:14">
      <c r="A6854" s="334">
        <f>档案!A6853</f>
        <v>0</v>
      </c>
      <c r="B6854" s="334">
        <f ca="1" t="shared" si="1143"/>
        <v>1</v>
      </c>
      <c r="D6854" s="334" t="e">
        <f ca="1" t="shared" si="1144"/>
        <v>#N/A</v>
      </c>
      <c r="E6854" s="327" t="e">
        <f ca="1" t="shared" si="1145"/>
        <v>#N/A</v>
      </c>
      <c r="F6854" s="327" t="e">
        <f ca="1">VLOOKUP(D6854,档案!A:C,3,FALSE)</f>
        <v>#N/A</v>
      </c>
      <c r="G6854" s="338" t="e">
        <f ca="1">VLOOKUP(D6854,档案!A:B,2,FALSE)</f>
        <v>#N/A</v>
      </c>
      <c r="H6854" s="328" t="e">
        <f ca="1" t="shared" si="1146"/>
        <v>#N/A</v>
      </c>
      <c r="I6854" s="344" t="e">
        <f ca="1" t="shared" si="1147"/>
        <v>#N/A</v>
      </c>
      <c r="J6854" s="344" t="e">
        <f ca="1" t="shared" si="1148"/>
        <v>#N/A</v>
      </c>
      <c r="K6854" s="345" t="e">
        <f ca="1" t="shared" si="1149"/>
        <v>#N/A</v>
      </c>
      <c r="L6854" s="345" t="e">
        <f ca="1" t="shared" si="1150"/>
        <v>#N/A</v>
      </c>
      <c r="M6854" s="345" t="e">
        <f ca="1" t="shared" si="1151"/>
        <v>#N/A</v>
      </c>
      <c r="N6854" s="345" t="e">
        <f ca="1" t="shared" si="1152"/>
        <v>#N/A</v>
      </c>
    </row>
    <row r="6855" ht="14.25" hidden="1" spans="1:14">
      <c r="A6855" s="334">
        <f>档案!A6854</f>
        <v>0</v>
      </c>
      <c r="B6855" s="334">
        <f ca="1" t="shared" si="1143"/>
        <v>1</v>
      </c>
      <c r="D6855" s="334" t="e">
        <f ca="1" t="shared" si="1144"/>
        <v>#N/A</v>
      </c>
      <c r="E6855" s="327" t="e">
        <f ca="1" t="shared" si="1145"/>
        <v>#N/A</v>
      </c>
      <c r="F6855" s="327" t="e">
        <f ca="1">VLOOKUP(D6855,档案!A:C,3,FALSE)</f>
        <v>#N/A</v>
      </c>
      <c r="G6855" s="338" t="e">
        <f ca="1">VLOOKUP(D6855,档案!A:B,2,FALSE)</f>
        <v>#N/A</v>
      </c>
      <c r="H6855" s="328" t="e">
        <f ca="1" t="shared" si="1146"/>
        <v>#N/A</v>
      </c>
      <c r="I6855" s="344" t="e">
        <f ca="1" t="shared" si="1147"/>
        <v>#N/A</v>
      </c>
      <c r="J6855" s="344" t="e">
        <f ca="1" t="shared" si="1148"/>
        <v>#N/A</v>
      </c>
      <c r="K6855" s="345" t="e">
        <f ca="1" t="shared" si="1149"/>
        <v>#N/A</v>
      </c>
      <c r="L6855" s="345" t="e">
        <f ca="1" t="shared" si="1150"/>
        <v>#N/A</v>
      </c>
      <c r="M6855" s="345" t="e">
        <f ca="1" t="shared" si="1151"/>
        <v>#N/A</v>
      </c>
      <c r="N6855" s="345" t="e">
        <f ca="1" t="shared" si="1152"/>
        <v>#N/A</v>
      </c>
    </row>
    <row r="6856" ht="14.25" hidden="1" spans="1:14">
      <c r="A6856" s="334">
        <f>档案!A6855</f>
        <v>0</v>
      </c>
      <c r="B6856" s="334">
        <f ca="1" t="shared" si="1143"/>
        <v>1</v>
      </c>
      <c r="D6856" s="334" t="e">
        <f ca="1" t="shared" si="1144"/>
        <v>#N/A</v>
      </c>
      <c r="E6856" s="327" t="e">
        <f ca="1" t="shared" si="1145"/>
        <v>#N/A</v>
      </c>
      <c r="F6856" s="327" t="e">
        <f ca="1">VLOOKUP(D6856,档案!A:C,3,FALSE)</f>
        <v>#N/A</v>
      </c>
      <c r="G6856" s="338" t="e">
        <f ca="1">VLOOKUP(D6856,档案!A:B,2,FALSE)</f>
        <v>#N/A</v>
      </c>
      <c r="H6856" s="328" t="e">
        <f ca="1" t="shared" si="1146"/>
        <v>#N/A</v>
      </c>
      <c r="I6856" s="344" t="e">
        <f ca="1" t="shared" si="1147"/>
        <v>#N/A</v>
      </c>
      <c r="J6856" s="344" t="e">
        <f ca="1" t="shared" si="1148"/>
        <v>#N/A</v>
      </c>
      <c r="K6856" s="345" t="e">
        <f ca="1" t="shared" si="1149"/>
        <v>#N/A</v>
      </c>
      <c r="L6856" s="345" t="e">
        <f ca="1" t="shared" si="1150"/>
        <v>#N/A</v>
      </c>
      <c r="M6856" s="345" t="e">
        <f ca="1" t="shared" si="1151"/>
        <v>#N/A</v>
      </c>
      <c r="N6856" s="345" t="e">
        <f ca="1" t="shared" si="1152"/>
        <v>#N/A</v>
      </c>
    </row>
    <row r="6857" ht="14.25" hidden="1" spans="1:14">
      <c r="A6857" s="334">
        <f>档案!A6856</f>
        <v>0</v>
      </c>
      <c r="B6857" s="334">
        <f ca="1" t="shared" si="1143"/>
        <v>1</v>
      </c>
      <c r="D6857" s="334" t="e">
        <f ca="1" t="shared" si="1144"/>
        <v>#N/A</v>
      </c>
      <c r="E6857" s="327" t="e">
        <f ca="1" t="shared" si="1145"/>
        <v>#N/A</v>
      </c>
      <c r="F6857" s="327" t="e">
        <f ca="1">VLOOKUP(D6857,档案!A:C,3,FALSE)</f>
        <v>#N/A</v>
      </c>
      <c r="G6857" s="338" t="e">
        <f ca="1">VLOOKUP(D6857,档案!A:B,2,FALSE)</f>
        <v>#N/A</v>
      </c>
      <c r="H6857" s="328" t="e">
        <f ca="1" t="shared" si="1146"/>
        <v>#N/A</v>
      </c>
      <c r="I6857" s="344" t="e">
        <f ca="1" t="shared" si="1147"/>
        <v>#N/A</v>
      </c>
      <c r="J6857" s="344" t="e">
        <f ca="1" t="shared" si="1148"/>
        <v>#N/A</v>
      </c>
      <c r="K6857" s="345" t="e">
        <f ca="1" t="shared" si="1149"/>
        <v>#N/A</v>
      </c>
      <c r="L6857" s="345" t="e">
        <f ca="1" t="shared" si="1150"/>
        <v>#N/A</v>
      </c>
      <c r="M6857" s="345" t="e">
        <f ca="1" t="shared" si="1151"/>
        <v>#N/A</v>
      </c>
      <c r="N6857" s="345" t="e">
        <f ca="1" t="shared" si="1152"/>
        <v>#N/A</v>
      </c>
    </row>
    <row r="6858" ht="14.25" hidden="1" spans="1:14">
      <c r="A6858" s="334">
        <f>档案!A6857</f>
        <v>0</v>
      </c>
      <c r="B6858" s="334">
        <f ca="1" t="shared" si="1143"/>
        <v>1</v>
      </c>
      <c r="D6858" s="334" t="e">
        <f ca="1" t="shared" si="1144"/>
        <v>#N/A</v>
      </c>
      <c r="E6858" s="327" t="e">
        <f ca="1" t="shared" si="1145"/>
        <v>#N/A</v>
      </c>
      <c r="F6858" s="327" t="e">
        <f ca="1">VLOOKUP(D6858,档案!A:C,3,FALSE)</f>
        <v>#N/A</v>
      </c>
      <c r="G6858" s="338" t="e">
        <f ca="1">VLOOKUP(D6858,档案!A:B,2,FALSE)</f>
        <v>#N/A</v>
      </c>
      <c r="H6858" s="328" t="e">
        <f ca="1" t="shared" si="1146"/>
        <v>#N/A</v>
      </c>
      <c r="I6858" s="344" t="e">
        <f ca="1" t="shared" si="1147"/>
        <v>#N/A</v>
      </c>
      <c r="J6858" s="344" t="e">
        <f ca="1" t="shared" si="1148"/>
        <v>#N/A</v>
      </c>
      <c r="K6858" s="345" t="e">
        <f ca="1" t="shared" si="1149"/>
        <v>#N/A</v>
      </c>
      <c r="L6858" s="345" t="e">
        <f ca="1" t="shared" si="1150"/>
        <v>#N/A</v>
      </c>
      <c r="M6858" s="345" t="e">
        <f ca="1" t="shared" si="1151"/>
        <v>#N/A</v>
      </c>
      <c r="N6858" s="345" t="e">
        <f ca="1" t="shared" si="1152"/>
        <v>#N/A</v>
      </c>
    </row>
    <row r="6859" ht="14.25" hidden="1" spans="1:14">
      <c r="A6859" s="334">
        <f>档案!A6858</f>
        <v>0</v>
      </c>
      <c r="B6859" s="334">
        <f ca="1" t="shared" si="1143"/>
        <v>1</v>
      </c>
      <c r="D6859" s="334" t="e">
        <f ca="1" t="shared" si="1144"/>
        <v>#N/A</v>
      </c>
      <c r="E6859" s="327" t="e">
        <f ca="1" t="shared" si="1145"/>
        <v>#N/A</v>
      </c>
      <c r="F6859" s="327" t="e">
        <f ca="1">VLOOKUP(D6859,档案!A:C,3,FALSE)</f>
        <v>#N/A</v>
      </c>
      <c r="G6859" s="338" t="e">
        <f ca="1">VLOOKUP(D6859,档案!A:B,2,FALSE)</f>
        <v>#N/A</v>
      </c>
      <c r="H6859" s="328" t="e">
        <f ca="1" t="shared" si="1146"/>
        <v>#N/A</v>
      </c>
      <c r="I6859" s="344" t="e">
        <f ca="1" t="shared" si="1147"/>
        <v>#N/A</v>
      </c>
      <c r="J6859" s="344" t="e">
        <f ca="1" t="shared" si="1148"/>
        <v>#N/A</v>
      </c>
      <c r="K6859" s="345" t="e">
        <f ca="1" t="shared" si="1149"/>
        <v>#N/A</v>
      </c>
      <c r="L6859" s="345" t="e">
        <f ca="1" t="shared" si="1150"/>
        <v>#N/A</v>
      </c>
      <c r="M6859" s="345" t="e">
        <f ca="1" t="shared" si="1151"/>
        <v>#N/A</v>
      </c>
      <c r="N6859" s="345" t="e">
        <f ca="1" t="shared" si="1152"/>
        <v>#N/A</v>
      </c>
    </row>
    <row r="6860" ht="14.25" hidden="1" spans="1:14">
      <c r="A6860" s="334">
        <f>档案!A6859</f>
        <v>0</v>
      </c>
      <c r="B6860" s="334">
        <f ca="1" t="shared" si="1143"/>
        <v>1</v>
      </c>
      <c r="D6860" s="334" t="e">
        <f ca="1" t="shared" si="1144"/>
        <v>#N/A</v>
      </c>
      <c r="E6860" s="327" t="e">
        <f ca="1" t="shared" si="1145"/>
        <v>#N/A</v>
      </c>
      <c r="F6860" s="327" t="e">
        <f ca="1">VLOOKUP(D6860,档案!A:C,3,FALSE)</f>
        <v>#N/A</v>
      </c>
      <c r="G6860" s="338" t="e">
        <f ca="1">VLOOKUP(D6860,档案!A:B,2,FALSE)</f>
        <v>#N/A</v>
      </c>
      <c r="H6860" s="328" t="e">
        <f ca="1" t="shared" si="1146"/>
        <v>#N/A</v>
      </c>
      <c r="I6860" s="344" t="e">
        <f ca="1" t="shared" si="1147"/>
        <v>#N/A</v>
      </c>
      <c r="J6860" s="344" t="e">
        <f ca="1" t="shared" si="1148"/>
        <v>#N/A</v>
      </c>
      <c r="K6860" s="345" t="e">
        <f ca="1" t="shared" si="1149"/>
        <v>#N/A</v>
      </c>
      <c r="L6860" s="345" t="e">
        <f ca="1" t="shared" si="1150"/>
        <v>#N/A</v>
      </c>
      <c r="M6860" s="345" t="e">
        <f ca="1" t="shared" si="1151"/>
        <v>#N/A</v>
      </c>
      <c r="N6860" s="345" t="e">
        <f ca="1" t="shared" si="1152"/>
        <v>#N/A</v>
      </c>
    </row>
    <row r="6861" ht="14.25" hidden="1" spans="1:14">
      <c r="A6861" s="334">
        <f>档案!A6860</f>
        <v>0</v>
      </c>
      <c r="B6861" s="334">
        <f ca="1" t="shared" si="1143"/>
        <v>1</v>
      </c>
      <c r="D6861" s="334" t="e">
        <f ca="1" t="shared" si="1144"/>
        <v>#N/A</v>
      </c>
      <c r="E6861" s="327" t="e">
        <f ca="1" t="shared" si="1145"/>
        <v>#N/A</v>
      </c>
      <c r="F6861" s="327" t="e">
        <f ca="1">VLOOKUP(D6861,档案!A:C,3,FALSE)</f>
        <v>#N/A</v>
      </c>
      <c r="G6861" s="338" t="e">
        <f ca="1">VLOOKUP(D6861,档案!A:B,2,FALSE)</f>
        <v>#N/A</v>
      </c>
      <c r="H6861" s="328" t="e">
        <f ca="1" t="shared" si="1146"/>
        <v>#N/A</v>
      </c>
      <c r="I6861" s="344" t="e">
        <f ca="1" t="shared" si="1147"/>
        <v>#N/A</v>
      </c>
      <c r="J6861" s="344" t="e">
        <f ca="1" t="shared" si="1148"/>
        <v>#N/A</v>
      </c>
      <c r="K6861" s="345" t="e">
        <f ca="1" t="shared" si="1149"/>
        <v>#N/A</v>
      </c>
      <c r="L6861" s="345" t="e">
        <f ca="1" t="shared" si="1150"/>
        <v>#N/A</v>
      </c>
      <c r="M6861" s="345" t="e">
        <f ca="1" t="shared" si="1151"/>
        <v>#N/A</v>
      </c>
      <c r="N6861" s="345" t="e">
        <f ca="1" t="shared" si="1152"/>
        <v>#N/A</v>
      </c>
    </row>
    <row r="6862" ht="14.25" hidden="1" spans="1:14">
      <c r="A6862" s="334">
        <f>档案!A6861</f>
        <v>0</v>
      </c>
      <c r="B6862" s="334">
        <f ca="1" t="shared" si="1143"/>
        <v>1</v>
      </c>
      <c r="D6862" s="334" t="e">
        <f ca="1" t="shared" si="1144"/>
        <v>#N/A</v>
      </c>
      <c r="E6862" s="327" t="e">
        <f ca="1" t="shared" si="1145"/>
        <v>#N/A</v>
      </c>
      <c r="F6862" s="327" t="e">
        <f ca="1">VLOOKUP(D6862,档案!A:C,3,FALSE)</f>
        <v>#N/A</v>
      </c>
      <c r="G6862" s="338" t="e">
        <f ca="1">VLOOKUP(D6862,档案!A:B,2,FALSE)</f>
        <v>#N/A</v>
      </c>
      <c r="H6862" s="328" t="e">
        <f ca="1" t="shared" si="1146"/>
        <v>#N/A</v>
      </c>
      <c r="I6862" s="344" t="e">
        <f ca="1" t="shared" si="1147"/>
        <v>#N/A</v>
      </c>
      <c r="J6862" s="344" t="e">
        <f ca="1" t="shared" si="1148"/>
        <v>#N/A</v>
      </c>
      <c r="K6862" s="345" t="e">
        <f ca="1" t="shared" si="1149"/>
        <v>#N/A</v>
      </c>
      <c r="L6862" s="345" t="e">
        <f ca="1" t="shared" si="1150"/>
        <v>#N/A</v>
      </c>
      <c r="M6862" s="345" t="e">
        <f ca="1" t="shared" si="1151"/>
        <v>#N/A</v>
      </c>
      <c r="N6862" s="345" t="e">
        <f ca="1" t="shared" si="1152"/>
        <v>#N/A</v>
      </c>
    </row>
    <row r="6863" ht="14.25" hidden="1" spans="1:14">
      <c r="A6863" s="334">
        <f>档案!A6862</f>
        <v>0</v>
      </c>
      <c r="B6863" s="334">
        <f ca="1" t="shared" si="1143"/>
        <v>1</v>
      </c>
      <c r="D6863" s="334" t="e">
        <f ca="1" t="shared" si="1144"/>
        <v>#N/A</v>
      </c>
      <c r="E6863" s="327" t="e">
        <f ca="1" t="shared" si="1145"/>
        <v>#N/A</v>
      </c>
      <c r="F6863" s="327" t="e">
        <f ca="1">VLOOKUP(D6863,档案!A:C,3,FALSE)</f>
        <v>#N/A</v>
      </c>
      <c r="G6863" s="338" t="e">
        <f ca="1">VLOOKUP(D6863,档案!A:B,2,FALSE)</f>
        <v>#N/A</v>
      </c>
      <c r="H6863" s="328" t="e">
        <f ca="1" t="shared" si="1146"/>
        <v>#N/A</v>
      </c>
      <c r="I6863" s="344" t="e">
        <f ca="1" t="shared" si="1147"/>
        <v>#N/A</v>
      </c>
      <c r="J6863" s="344" t="e">
        <f ca="1" t="shared" si="1148"/>
        <v>#N/A</v>
      </c>
      <c r="K6863" s="345" t="e">
        <f ca="1" t="shared" si="1149"/>
        <v>#N/A</v>
      </c>
      <c r="L6863" s="345" t="e">
        <f ca="1" t="shared" si="1150"/>
        <v>#N/A</v>
      </c>
      <c r="M6863" s="345" t="e">
        <f ca="1" t="shared" si="1151"/>
        <v>#N/A</v>
      </c>
      <c r="N6863" s="345" t="e">
        <f ca="1" t="shared" si="1152"/>
        <v>#N/A</v>
      </c>
    </row>
    <row r="6864" ht="14.25" hidden="1" spans="1:14">
      <c r="A6864" s="334">
        <f>档案!A6863</f>
        <v>0</v>
      </c>
      <c r="B6864" s="334">
        <f ca="1" t="shared" si="1143"/>
        <v>1</v>
      </c>
      <c r="D6864" s="334" t="e">
        <f ca="1" t="shared" si="1144"/>
        <v>#N/A</v>
      </c>
      <c r="E6864" s="327" t="e">
        <f ca="1" t="shared" si="1145"/>
        <v>#N/A</v>
      </c>
      <c r="F6864" s="327" t="e">
        <f ca="1">VLOOKUP(D6864,档案!A:C,3,FALSE)</f>
        <v>#N/A</v>
      </c>
      <c r="G6864" s="338" t="e">
        <f ca="1">VLOOKUP(D6864,档案!A:B,2,FALSE)</f>
        <v>#N/A</v>
      </c>
      <c r="H6864" s="328" t="e">
        <f ca="1" t="shared" si="1146"/>
        <v>#N/A</v>
      </c>
      <c r="I6864" s="344" t="e">
        <f ca="1" t="shared" si="1147"/>
        <v>#N/A</v>
      </c>
      <c r="J6864" s="344" t="e">
        <f ca="1" t="shared" si="1148"/>
        <v>#N/A</v>
      </c>
      <c r="K6864" s="345" t="e">
        <f ca="1" t="shared" si="1149"/>
        <v>#N/A</v>
      </c>
      <c r="L6864" s="345" t="e">
        <f ca="1" t="shared" si="1150"/>
        <v>#N/A</v>
      </c>
      <c r="M6864" s="345" t="e">
        <f ca="1" t="shared" si="1151"/>
        <v>#N/A</v>
      </c>
      <c r="N6864" s="345" t="e">
        <f ca="1" t="shared" si="1152"/>
        <v>#N/A</v>
      </c>
    </row>
    <row r="6865" ht="14.25" hidden="1" spans="1:14">
      <c r="A6865" s="334">
        <f>档案!A6864</f>
        <v>0</v>
      </c>
      <c r="B6865" s="334">
        <f ca="1" t="shared" si="1143"/>
        <v>1</v>
      </c>
      <c r="D6865" s="334" t="e">
        <f ca="1" t="shared" si="1144"/>
        <v>#N/A</v>
      </c>
      <c r="E6865" s="327" t="e">
        <f ca="1" t="shared" si="1145"/>
        <v>#N/A</v>
      </c>
      <c r="F6865" s="327" t="e">
        <f ca="1">VLOOKUP(D6865,档案!A:C,3,FALSE)</f>
        <v>#N/A</v>
      </c>
      <c r="G6865" s="338" t="e">
        <f ca="1">VLOOKUP(D6865,档案!A:B,2,FALSE)</f>
        <v>#N/A</v>
      </c>
      <c r="H6865" s="328" t="e">
        <f ca="1" t="shared" si="1146"/>
        <v>#N/A</v>
      </c>
      <c r="I6865" s="344" t="e">
        <f ca="1" t="shared" si="1147"/>
        <v>#N/A</v>
      </c>
      <c r="J6865" s="344" t="e">
        <f ca="1" t="shared" si="1148"/>
        <v>#N/A</v>
      </c>
      <c r="K6865" s="345" t="e">
        <f ca="1" t="shared" si="1149"/>
        <v>#N/A</v>
      </c>
      <c r="L6865" s="345" t="e">
        <f ca="1" t="shared" si="1150"/>
        <v>#N/A</v>
      </c>
      <c r="M6865" s="345" t="e">
        <f ca="1" t="shared" si="1151"/>
        <v>#N/A</v>
      </c>
      <c r="N6865" s="345" t="e">
        <f ca="1" t="shared" si="1152"/>
        <v>#N/A</v>
      </c>
    </row>
    <row r="6866" ht="14.25" hidden="1" spans="1:14">
      <c r="A6866" s="334">
        <f>档案!A6865</f>
        <v>0</v>
      </c>
      <c r="B6866" s="334">
        <f ca="1" t="shared" si="1143"/>
        <v>1</v>
      </c>
      <c r="D6866" s="334" t="e">
        <f ca="1" t="shared" si="1144"/>
        <v>#N/A</v>
      </c>
      <c r="E6866" s="327" t="e">
        <f ca="1" t="shared" si="1145"/>
        <v>#N/A</v>
      </c>
      <c r="F6866" s="327" t="e">
        <f ca="1">VLOOKUP(D6866,档案!A:C,3,FALSE)</f>
        <v>#N/A</v>
      </c>
      <c r="G6866" s="338" t="e">
        <f ca="1">VLOOKUP(D6866,档案!A:B,2,FALSE)</f>
        <v>#N/A</v>
      </c>
      <c r="H6866" s="328" t="e">
        <f ca="1" t="shared" si="1146"/>
        <v>#N/A</v>
      </c>
      <c r="I6866" s="344" t="e">
        <f ca="1" t="shared" si="1147"/>
        <v>#N/A</v>
      </c>
      <c r="J6866" s="344" t="e">
        <f ca="1" t="shared" si="1148"/>
        <v>#N/A</v>
      </c>
      <c r="K6866" s="345" t="e">
        <f ca="1" t="shared" si="1149"/>
        <v>#N/A</v>
      </c>
      <c r="L6866" s="345" t="e">
        <f ca="1" t="shared" si="1150"/>
        <v>#N/A</v>
      </c>
      <c r="M6866" s="345" t="e">
        <f ca="1" t="shared" si="1151"/>
        <v>#N/A</v>
      </c>
      <c r="N6866" s="345" t="e">
        <f ca="1" t="shared" si="1152"/>
        <v>#N/A</v>
      </c>
    </row>
    <row r="6867" ht="14.25" hidden="1" spans="1:14">
      <c r="A6867" s="334">
        <f>档案!A6866</f>
        <v>0</v>
      </c>
      <c r="B6867" s="334">
        <f ca="1" t="shared" si="1143"/>
        <v>1</v>
      </c>
      <c r="D6867" s="334" t="e">
        <f ca="1" t="shared" si="1144"/>
        <v>#N/A</v>
      </c>
      <c r="E6867" s="327" t="e">
        <f ca="1" t="shared" si="1145"/>
        <v>#N/A</v>
      </c>
      <c r="F6867" s="327" t="e">
        <f ca="1">VLOOKUP(D6867,档案!A:C,3,FALSE)</f>
        <v>#N/A</v>
      </c>
      <c r="G6867" s="338" t="e">
        <f ca="1">VLOOKUP(D6867,档案!A:B,2,FALSE)</f>
        <v>#N/A</v>
      </c>
      <c r="H6867" s="328" t="e">
        <f ca="1" t="shared" si="1146"/>
        <v>#N/A</v>
      </c>
      <c r="I6867" s="344" t="e">
        <f ca="1" t="shared" si="1147"/>
        <v>#N/A</v>
      </c>
      <c r="J6867" s="344" t="e">
        <f ca="1" t="shared" si="1148"/>
        <v>#N/A</v>
      </c>
      <c r="K6867" s="345" t="e">
        <f ca="1" t="shared" si="1149"/>
        <v>#N/A</v>
      </c>
      <c r="L6867" s="345" t="e">
        <f ca="1" t="shared" si="1150"/>
        <v>#N/A</v>
      </c>
      <c r="M6867" s="345" t="e">
        <f ca="1" t="shared" si="1151"/>
        <v>#N/A</v>
      </c>
      <c r="N6867" s="345" t="e">
        <f ca="1" t="shared" si="1152"/>
        <v>#N/A</v>
      </c>
    </row>
    <row r="6868" ht="14.25" hidden="1" spans="1:14">
      <c r="A6868" s="334">
        <f>档案!A6867</f>
        <v>0</v>
      </c>
      <c r="B6868" s="334">
        <f ca="1" t="shared" si="1143"/>
        <v>1</v>
      </c>
      <c r="D6868" s="334" t="e">
        <f ca="1" t="shared" si="1144"/>
        <v>#N/A</v>
      </c>
      <c r="E6868" s="327" t="e">
        <f ca="1" t="shared" si="1145"/>
        <v>#N/A</v>
      </c>
      <c r="F6868" s="327" t="e">
        <f ca="1">VLOOKUP(D6868,档案!A:C,3,FALSE)</f>
        <v>#N/A</v>
      </c>
      <c r="G6868" s="338" t="e">
        <f ca="1">VLOOKUP(D6868,档案!A:B,2,FALSE)</f>
        <v>#N/A</v>
      </c>
      <c r="H6868" s="328" t="e">
        <f ca="1" t="shared" si="1146"/>
        <v>#N/A</v>
      </c>
      <c r="I6868" s="344" t="e">
        <f ca="1" t="shared" si="1147"/>
        <v>#N/A</v>
      </c>
      <c r="J6868" s="344" t="e">
        <f ca="1" t="shared" si="1148"/>
        <v>#N/A</v>
      </c>
      <c r="K6868" s="345" t="e">
        <f ca="1" t="shared" si="1149"/>
        <v>#N/A</v>
      </c>
      <c r="L6868" s="345" t="e">
        <f ca="1" t="shared" si="1150"/>
        <v>#N/A</v>
      </c>
      <c r="M6868" s="345" t="e">
        <f ca="1" t="shared" si="1151"/>
        <v>#N/A</v>
      </c>
      <c r="N6868" s="345" t="e">
        <f ca="1" t="shared" si="1152"/>
        <v>#N/A</v>
      </c>
    </row>
    <row r="6869" ht="14.25" hidden="1" spans="1:14">
      <c r="A6869" s="334">
        <f>档案!A6868</f>
        <v>0</v>
      </c>
      <c r="B6869" s="334">
        <f ca="1" t="shared" si="1143"/>
        <v>1</v>
      </c>
      <c r="D6869" s="334" t="e">
        <f ca="1" t="shared" si="1144"/>
        <v>#N/A</v>
      </c>
      <c r="E6869" s="327" t="e">
        <f ca="1" t="shared" si="1145"/>
        <v>#N/A</v>
      </c>
      <c r="F6869" s="327" t="e">
        <f ca="1">VLOOKUP(D6869,档案!A:C,3,FALSE)</f>
        <v>#N/A</v>
      </c>
      <c r="G6869" s="338" t="e">
        <f ca="1">VLOOKUP(D6869,档案!A:B,2,FALSE)</f>
        <v>#N/A</v>
      </c>
      <c r="H6869" s="328" t="e">
        <f ca="1" t="shared" si="1146"/>
        <v>#N/A</v>
      </c>
      <c r="I6869" s="344" t="e">
        <f ca="1" t="shared" si="1147"/>
        <v>#N/A</v>
      </c>
      <c r="J6869" s="344" t="e">
        <f ca="1" t="shared" si="1148"/>
        <v>#N/A</v>
      </c>
      <c r="K6869" s="345" t="e">
        <f ca="1" t="shared" si="1149"/>
        <v>#N/A</v>
      </c>
      <c r="L6869" s="345" t="e">
        <f ca="1" t="shared" si="1150"/>
        <v>#N/A</v>
      </c>
      <c r="M6869" s="345" t="e">
        <f ca="1" t="shared" si="1151"/>
        <v>#N/A</v>
      </c>
      <c r="N6869" s="345" t="e">
        <f ca="1" t="shared" si="1152"/>
        <v>#N/A</v>
      </c>
    </row>
    <row r="6870" ht="14.25" hidden="1" spans="1:14">
      <c r="A6870" s="334">
        <f>档案!A6869</f>
        <v>0</v>
      </c>
      <c r="B6870" s="334">
        <f ca="1" t="shared" si="1143"/>
        <v>1</v>
      </c>
      <c r="D6870" s="334" t="e">
        <f ca="1" t="shared" si="1144"/>
        <v>#N/A</v>
      </c>
      <c r="E6870" s="327" t="e">
        <f ca="1" t="shared" si="1145"/>
        <v>#N/A</v>
      </c>
      <c r="F6870" s="327" t="e">
        <f ca="1">VLOOKUP(D6870,档案!A:C,3,FALSE)</f>
        <v>#N/A</v>
      </c>
      <c r="G6870" s="338" t="e">
        <f ca="1">VLOOKUP(D6870,档案!A:B,2,FALSE)</f>
        <v>#N/A</v>
      </c>
      <c r="H6870" s="328" t="e">
        <f ca="1" t="shared" si="1146"/>
        <v>#N/A</v>
      </c>
      <c r="I6870" s="344" t="e">
        <f ca="1" t="shared" si="1147"/>
        <v>#N/A</v>
      </c>
      <c r="J6870" s="344" t="e">
        <f ca="1" t="shared" si="1148"/>
        <v>#N/A</v>
      </c>
      <c r="K6870" s="345" t="e">
        <f ca="1" t="shared" si="1149"/>
        <v>#N/A</v>
      </c>
      <c r="L6870" s="345" t="e">
        <f ca="1" t="shared" si="1150"/>
        <v>#N/A</v>
      </c>
      <c r="M6870" s="345" t="e">
        <f ca="1" t="shared" si="1151"/>
        <v>#N/A</v>
      </c>
      <c r="N6870" s="345" t="e">
        <f ca="1" t="shared" si="1152"/>
        <v>#N/A</v>
      </c>
    </row>
    <row r="6871" ht="14.25" hidden="1" spans="1:14">
      <c r="A6871" s="334">
        <f>档案!A6870</f>
        <v>0</v>
      </c>
      <c r="B6871" s="334">
        <f ca="1" t="shared" si="1143"/>
        <v>1</v>
      </c>
      <c r="D6871" s="334" t="e">
        <f ca="1" t="shared" si="1144"/>
        <v>#N/A</v>
      </c>
      <c r="E6871" s="327" t="e">
        <f ca="1" t="shared" si="1145"/>
        <v>#N/A</v>
      </c>
      <c r="F6871" s="327" t="e">
        <f ca="1">VLOOKUP(D6871,档案!A:C,3,FALSE)</f>
        <v>#N/A</v>
      </c>
      <c r="G6871" s="338" t="e">
        <f ca="1">VLOOKUP(D6871,档案!A:B,2,FALSE)</f>
        <v>#N/A</v>
      </c>
      <c r="H6871" s="328" t="e">
        <f ca="1" t="shared" si="1146"/>
        <v>#N/A</v>
      </c>
      <c r="I6871" s="344" t="e">
        <f ca="1" t="shared" si="1147"/>
        <v>#N/A</v>
      </c>
      <c r="J6871" s="344" t="e">
        <f ca="1" t="shared" si="1148"/>
        <v>#N/A</v>
      </c>
      <c r="K6871" s="345" t="e">
        <f ca="1" t="shared" si="1149"/>
        <v>#N/A</v>
      </c>
      <c r="L6871" s="345" t="e">
        <f ca="1" t="shared" si="1150"/>
        <v>#N/A</v>
      </c>
      <c r="M6871" s="345" t="e">
        <f ca="1" t="shared" si="1151"/>
        <v>#N/A</v>
      </c>
      <c r="N6871" s="345" t="e">
        <f ca="1" t="shared" si="1152"/>
        <v>#N/A</v>
      </c>
    </row>
    <row r="6872" ht="14.25" hidden="1" spans="1:14">
      <c r="A6872" s="334">
        <f>档案!A6871</f>
        <v>0</v>
      </c>
      <c r="B6872" s="334">
        <f ca="1" t="shared" si="1143"/>
        <v>1</v>
      </c>
      <c r="D6872" s="334" t="e">
        <f ca="1" t="shared" si="1144"/>
        <v>#N/A</v>
      </c>
      <c r="E6872" s="327" t="e">
        <f ca="1" t="shared" si="1145"/>
        <v>#N/A</v>
      </c>
      <c r="F6872" s="327" t="e">
        <f ca="1">VLOOKUP(D6872,档案!A:C,3,FALSE)</f>
        <v>#N/A</v>
      </c>
      <c r="G6872" s="338" t="e">
        <f ca="1">VLOOKUP(D6872,档案!A:B,2,FALSE)</f>
        <v>#N/A</v>
      </c>
      <c r="H6872" s="328" t="e">
        <f ca="1" t="shared" si="1146"/>
        <v>#N/A</v>
      </c>
      <c r="I6872" s="344" t="e">
        <f ca="1" t="shared" si="1147"/>
        <v>#N/A</v>
      </c>
      <c r="J6872" s="344" t="e">
        <f ca="1" t="shared" si="1148"/>
        <v>#N/A</v>
      </c>
      <c r="K6872" s="345" t="e">
        <f ca="1" t="shared" si="1149"/>
        <v>#N/A</v>
      </c>
      <c r="L6872" s="345" t="e">
        <f ca="1" t="shared" si="1150"/>
        <v>#N/A</v>
      </c>
      <c r="M6872" s="345" t="e">
        <f ca="1" t="shared" si="1151"/>
        <v>#N/A</v>
      </c>
      <c r="N6872" s="345" t="e">
        <f ca="1" t="shared" si="1152"/>
        <v>#N/A</v>
      </c>
    </row>
    <row r="6873" ht="14.25" hidden="1" spans="1:14">
      <c r="A6873" s="334">
        <f>档案!A6872</f>
        <v>0</v>
      </c>
      <c r="B6873" s="334">
        <f ca="1" t="shared" si="1143"/>
        <v>1</v>
      </c>
      <c r="D6873" s="334" t="e">
        <f ca="1" t="shared" si="1144"/>
        <v>#N/A</v>
      </c>
      <c r="E6873" s="327" t="e">
        <f ca="1" t="shared" si="1145"/>
        <v>#N/A</v>
      </c>
      <c r="F6873" s="327" t="e">
        <f ca="1">VLOOKUP(D6873,档案!A:C,3,FALSE)</f>
        <v>#N/A</v>
      </c>
      <c r="G6873" s="338" t="e">
        <f ca="1">VLOOKUP(D6873,档案!A:B,2,FALSE)</f>
        <v>#N/A</v>
      </c>
      <c r="H6873" s="328" t="e">
        <f ca="1" t="shared" si="1146"/>
        <v>#N/A</v>
      </c>
      <c r="I6873" s="344" t="e">
        <f ca="1" t="shared" si="1147"/>
        <v>#N/A</v>
      </c>
      <c r="J6873" s="344" t="e">
        <f ca="1" t="shared" si="1148"/>
        <v>#N/A</v>
      </c>
      <c r="K6873" s="345" t="e">
        <f ca="1" t="shared" si="1149"/>
        <v>#N/A</v>
      </c>
      <c r="L6873" s="345" t="e">
        <f ca="1" t="shared" si="1150"/>
        <v>#N/A</v>
      </c>
      <c r="M6873" s="345" t="e">
        <f ca="1" t="shared" si="1151"/>
        <v>#N/A</v>
      </c>
      <c r="N6873" s="345" t="e">
        <f ca="1" t="shared" si="1152"/>
        <v>#N/A</v>
      </c>
    </row>
    <row r="6874" ht="14.25" hidden="1" spans="1:14">
      <c r="A6874" s="334">
        <f>档案!A6873</f>
        <v>0</v>
      </c>
      <c r="B6874" s="334">
        <f ca="1" t="shared" si="1143"/>
        <v>1</v>
      </c>
      <c r="D6874" s="334" t="e">
        <f ca="1" t="shared" si="1144"/>
        <v>#N/A</v>
      </c>
      <c r="E6874" s="327" t="e">
        <f ca="1" t="shared" si="1145"/>
        <v>#N/A</v>
      </c>
      <c r="F6874" s="327" t="e">
        <f ca="1">VLOOKUP(D6874,档案!A:C,3,FALSE)</f>
        <v>#N/A</v>
      </c>
      <c r="G6874" s="338" t="e">
        <f ca="1">VLOOKUP(D6874,档案!A:B,2,FALSE)</f>
        <v>#N/A</v>
      </c>
      <c r="H6874" s="328" t="e">
        <f ca="1" t="shared" si="1146"/>
        <v>#N/A</v>
      </c>
      <c r="I6874" s="344" t="e">
        <f ca="1" t="shared" si="1147"/>
        <v>#N/A</v>
      </c>
      <c r="J6874" s="344" t="e">
        <f ca="1" t="shared" si="1148"/>
        <v>#N/A</v>
      </c>
      <c r="K6874" s="345" t="e">
        <f ca="1" t="shared" si="1149"/>
        <v>#N/A</v>
      </c>
      <c r="L6874" s="345" t="e">
        <f ca="1" t="shared" si="1150"/>
        <v>#N/A</v>
      </c>
      <c r="M6874" s="345" t="e">
        <f ca="1" t="shared" si="1151"/>
        <v>#N/A</v>
      </c>
      <c r="N6874" s="345" t="e">
        <f ca="1" t="shared" si="1152"/>
        <v>#N/A</v>
      </c>
    </row>
    <row r="6875" ht="14.25" hidden="1" spans="1:14">
      <c r="A6875" s="334">
        <f>档案!A6874</f>
        <v>0</v>
      </c>
      <c r="B6875" s="334">
        <f ca="1" t="shared" si="1143"/>
        <v>1</v>
      </c>
      <c r="D6875" s="334" t="e">
        <f ca="1" t="shared" si="1144"/>
        <v>#N/A</v>
      </c>
      <c r="E6875" s="327" t="e">
        <f ca="1" t="shared" si="1145"/>
        <v>#N/A</v>
      </c>
      <c r="F6875" s="327" t="e">
        <f ca="1">VLOOKUP(D6875,档案!A:C,3,FALSE)</f>
        <v>#N/A</v>
      </c>
      <c r="G6875" s="338" t="e">
        <f ca="1">VLOOKUP(D6875,档案!A:B,2,FALSE)</f>
        <v>#N/A</v>
      </c>
      <c r="H6875" s="328" t="e">
        <f ca="1" t="shared" si="1146"/>
        <v>#N/A</v>
      </c>
      <c r="I6875" s="344" t="e">
        <f ca="1" t="shared" si="1147"/>
        <v>#N/A</v>
      </c>
      <c r="J6875" s="344" t="e">
        <f ca="1" t="shared" si="1148"/>
        <v>#N/A</v>
      </c>
      <c r="K6875" s="345" t="e">
        <f ca="1" t="shared" si="1149"/>
        <v>#N/A</v>
      </c>
      <c r="L6875" s="345" t="e">
        <f ca="1" t="shared" si="1150"/>
        <v>#N/A</v>
      </c>
      <c r="M6875" s="345" t="e">
        <f ca="1" t="shared" si="1151"/>
        <v>#N/A</v>
      </c>
      <c r="N6875" s="345" t="e">
        <f ca="1" t="shared" si="1152"/>
        <v>#N/A</v>
      </c>
    </row>
    <row r="6876" ht="14.25" hidden="1" spans="1:14">
      <c r="A6876" s="334">
        <f>档案!A6875</f>
        <v>0</v>
      </c>
      <c r="B6876" s="334">
        <f ca="1" t="shared" si="1143"/>
        <v>1</v>
      </c>
      <c r="D6876" s="334" t="e">
        <f ca="1" t="shared" si="1144"/>
        <v>#N/A</v>
      </c>
      <c r="E6876" s="327" t="e">
        <f ca="1" t="shared" si="1145"/>
        <v>#N/A</v>
      </c>
      <c r="F6876" s="327" t="e">
        <f ca="1">VLOOKUP(D6876,档案!A:C,3,FALSE)</f>
        <v>#N/A</v>
      </c>
      <c r="G6876" s="338" t="e">
        <f ca="1">VLOOKUP(D6876,档案!A:B,2,FALSE)</f>
        <v>#N/A</v>
      </c>
      <c r="H6876" s="328" t="e">
        <f ca="1" t="shared" si="1146"/>
        <v>#N/A</v>
      </c>
      <c r="I6876" s="344" t="e">
        <f ca="1" t="shared" si="1147"/>
        <v>#N/A</v>
      </c>
      <c r="J6876" s="344" t="e">
        <f ca="1" t="shared" si="1148"/>
        <v>#N/A</v>
      </c>
      <c r="K6876" s="345" t="e">
        <f ca="1" t="shared" si="1149"/>
        <v>#N/A</v>
      </c>
      <c r="L6876" s="345" t="e">
        <f ca="1" t="shared" si="1150"/>
        <v>#N/A</v>
      </c>
      <c r="M6876" s="345" t="e">
        <f ca="1" t="shared" si="1151"/>
        <v>#N/A</v>
      </c>
      <c r="N6876" s="345" t="e">
        <f ca="1" t="shared" si="1152"/>
        <v>#N/A</v>
      </c>
    </row>
    <row r="6877" ht="14.25" hidden="1" spans="1:14">
      <c r="A6877" s="334">
        <f>档案!A6876</f>
        <v>0</v>
      </c>
      <c r="B6877" s="334">
        <f ca="1" t="shared" si="1143"/>
        <v>1</v>
      </c>
      <c r="D6877" s="334" t="e">
        <f ca="1" t="shared" si="1144"/>
        <v>#N/A</v>
      </c>
      <c r="E6877" s="327" t="e">
        <f ca="1" t="shared" si="1145"/>
        <v>#N/A</v>
      </c>
      <c r="F6877" s="327" t="e">
        <f ca="1">VLOOKUP(D6877,档案!A:C,3,FALSE)</f>
        <v>#N/A</v>
      </c>
      <c r="G6877" s="338" t="e">
        <f ca="1">VLOOKUP(D6877,档案!A:B,2,FALSE)</f>
        <v>#N/A</v>
      </c>
      <c r="H6877" s="328" t="e">
        <f ca="1" t="shared" si="1146"/>
        <v>#N/A</v>
      </c>
      <c r="I6877" s="344" t="e">
        <f ca="1" t="shared" si="1147"/>
        <v>#N/A</v>
      </c>
      <c r="J6877" s="344" t="e">
        <f ca="1" t="shared" si="1148"/>
        <v>#N/A</v>
      </c>
      <c r="K6877" s="345" t="e">
        <f ca="1" t="shared" si="1149"/>
        <v>#N/A</v>
      </c>
      <c r="L6877" s="345" t="e">
        <f ca="1" t="shared" si="1150"/>
        <v>#N/A</v>
      </c>
      <c r="M6877" s="345" t="e">
        <f ca="1" t="shared" si="1151"/>
        <v>#N/A</v>
      </c>
      <c r="N6877" s="345" t="e">
        <f ca="1" t="shared" si="1152"/>
        <v>#N/A</v>
      </c>
    </row>
    <row r="6878" ht="14.25" hidden="1" spans="1:14">
      <c r="A6878" s="334">
        <f>档案!A6877</f>
        <v>0</v>
      </c>
      <c r="B6878" s="334">
        <f ca="1" t="shared" si="1143"/>
        <v>1</v>
      </c>
      <c r="D6878" s="334" t="e">
        <f ca="1" t="shared" si="1144"/>
        <v>#N/A</v>
      </c>
      <c r="E6878" s="327" t="e">
        <f ca="1" t="shared" si="1145"/>
        <v>#N/A</v>
      </c>
      <c r="F6878" s="327" t="e">
        <f ca="1">VLOOKUP(D6878,档案!A:C,3,FALSE)</f>
        <v>#N/A</v>
      </c>
      <c r="G6878" s="338" t="e">
        <f ca="1">VLOOKUP(D6878,档案!A:B,2,FALSE)</f>
        <v>#N/A</v>
      </c>
      <c r="H6878" s="328" t="e">
        <f ca="1" t="shared" si="1146"/>
        <v>#N/A</v>
      </c>
      <c r="I6878" s="344" t="e">
        <f ca="1" t="shared" si="1147"/>
        <v>#N/A</v>
      </c>
      <c r="J6878" s="344" t="e">
        <f ca="1" t="shared" si="1148"/>
        <v>#N/A</v>
      </c>
      <c r="K6878" s="345" t="e">
        <f ca="1" t="shared" si="1149"/>
        <v>#N/A</v>
      </c>
      <c r="L6878" s="345" t="e">
        <f ca="1" t="shared" si="1150"/>
        <v>#N/A</v>
      </c>
      <c r="M6878" s="345" t="e">
        <f ca="1" t="shared" si="1151"/>
        <v>#N/A</v>
      </c>
      <c r="N6878" s="345" t="e">
        <f ca="1" t="shared" si="1152"/>
        <v>#N/A</v>
      </c>
    </row>
    <row r="6879" ht="14.25" hidden="1" spans="1:14">
      <c r="A6879" s="334">
        <f>档案!A6878</f>
        <v>0</v>
      </c>
      <c r="B6879" s="334">
        <f ca="1" t="shared" si="1143"/>
        <v>1</v>
      </c>
      <c r="D6879" s="334" t="e">
        <f ca="1" t="shared" si="1144"/>
        <v>#N/A</v>
      </c>
      <c r="E6879" s="327" t="e">
        <f ca="1" t="shared" si="1145"/>
        <v>#N/A</v>
      </c>
      <c r="F6879" s="327" t="e">
        <f ca="1">VLOOKUP(D6879,档案!A:C,3,FALSE)</f>
        <v>#N/A</v>
      </c>
      <c r="G6879" s="338" t="e">
        <f ca="1">VLOOKUP(D6879,档案!A:B,2,FALSE)</f>
        <v>#N/A</v>
      </c>
      <c r="H6879" s="328" t="e">
        <f ca="1" t="shared" si="1146"/>
        <v>#N/A</v>
      </c>
      <c r="I6879" s="344" t="e">
        <f ca="1" t="shared" si="1147"/>
        <v>#N/A</v>
      </c>
      <c r="J6879" s="344" t="e">
        <f ca="1" t="shared" si="1148"/>
        <v>#N/A</v>
      </c>
      <c r="K6879" s="345" t="e">
        <f ca="1" t="shared" si="1149"/>
        <v>#N/A</v>
      </c>
      <c r="L6879" s="345" t="e">
        <f ca="1" t="shared" si="1150"/>
        <v>#N/A</v>
      </c>
      <c r="M6879" s="345" t="e">
        <f ca="1" t="shared" si="1151"/>
        <v>#N/A</v>
      </c>
      <c r="N6879" s="345" t="e">
        <f ca="1" t="shared" si="1152"/>
        <v>#N/A</v>
      </c>
    </row>
    <row r="6880" ht="14.25" hidden="1" spans="1:14">
      <c r="A6880" s="334">
        <f>档案!A6879</f>
        <v>0</v>
      </c>
      <c r="B6880" s="334">
        <f ca="1" t="shared" si="1143"/>
        <v>1</v>
      </c>
      <c r="D6880" s="334" t="e">
        <f ca="1" t="shared" si="1144"/>
        <v>#N/A</v>
      </c>
      <c r="E6880" s="327" t="e">
        <f ca="1" t="shared" si="1145"/>
        <v>#N/A</v>
      </c>
      <c r="F6880" s="327" t="e">
        <f ca="1">VLOOKUP(D6880,档案!A:C,3,FALSE)</f>
        <v>#N/A</v>
      </c>
      <c r="G6880" s="338" t="e">
        <f ca="1">VLOOKUP(D6880,档案!A:B,2,FALSE)</f>
        <v>#N/A</v>
      </c>
      <c r="H6880" s="328" t="e">
        <f ca="1" t="shared" si="1146"/>
        <v>#N/A</v>
      </c>
      <c r="I6880" s="344" t="e">
        <f ca="1" t="shared" si="1147"/>
        <v>#N/A</v>
      </c>
      <c r="J6880" s="344" t="e">
        <f ca="1" t="shared" si="1148"/>
        <v>#N/A</v>
      </c>
      <c r="K6880" s="345" t="e">
        <f ca="1" t="shared" si="1149"/>
        <v>#N/A</v>
      </c>
      <c r="L6880" s="345" t="e">
        <f ca="1" t="shared" si="1150"/>
        <v>#N/A</v>
      </c>
      <c r="M6880" s="345" t="e">
        <f ca="1" t="shared" si="1151"/>
        <v>#N/A</v>
      </c>
      <c r="N6880" s="345" t="e">
        <f ca="1" t="shared" si="1152"/>
        <v>#N/A</v>
      </c>
    </row>
    <row r="6881" ht="14.25" hidden="1" spans="1:14">
      <c r="A6881" s="334">
        <f>档案!A6880</f>
        <v>0</v>
      </c>
      <c r="B6881" s="334">
        <f ca="1" t="shared" si="1143"/>
        <v>1</v>
      </c>
      <c r="D6881" s="334" t="e">
        <f ca="1" t="shared" si="1144"/>
        <v>#N/A</v>
      </c>
      <c r="E6881" s="327" t="e">
        <f ca="1" t="shared" si="1145"/>
        <v>#N/A</v>
      </c>
      <c r="F6881" s="327" t="e">
        <f ca="1">VLOOKUP(D6881,档案!A:C,3,FALSE)</f>
        <v>#N/A</v>
      </c>
      <c r="G6881" s="338" t="e">
        <f ca="1">VLOOKUP(D6881,档案!A:B,2,FALSE)</f>
        <v>#N/A</v>
      </c>
      <c r="H6881" s="328" t="e">
        <f ca="1" t="shared" si="1146"/>
        <v>#N/A</v>
      </c>
      <c r="I6881" s="344" t="e">
        <f ca="1" t="shared" si="1147"/>
        <v>#N/A</v>
      </c>
      <c r="J6881" s="344" t="e">
        <f ca="1" t="shared" si="1148"/>
        <v>#N/A</v>
      </c>
      <c r="K6881" s="345" t="e">
        <f ca="1" t="shared" si="1149"/>
        <v>#N/A</v>
      </c>
      <c r="L6881" s="345" t="e">
        <f ca="1" t="shared" si="1150"/>
        <v>#N/A</v>
      </c>
      <c r="M6881" s="345" t="e">
        <f ca="1" t="shared" si="1151"/>
        <v>#N/A</v>
      </c>
      <c r="N6881" s="345" t="e">
        <f ca="1" t="shared" si="1152"/>
        <v>#N/A</v>
      </c>
    </row>
    <row r="6882" ht="14.25" hidden="1" spans="1:14">
      <c r="A6882" s="334">
        <f>档案!A6881</f>
        <v>0</v>
      </c>
      <c r="B6882" s="334">
        <f ca="1" t="shared" si="1143"/>
        <v>1</v>
      </c>
      <c r="D6882" s="334" t="e">
        <f ca="1" t="shared" si="1144"/>
        <v>#N/A</v>
      </c>
      <c r="E6882" s="327" t="e">
        <f ca="1" t="shared" si="1145"/>
        <v>#N/A</v>
      </c>
      <c r="F6882" s="327" t="e">
        <f ca="1">VLOOKUP(D6882,档案!A:C,3,FALSE)</f>
        <v>#N/A</v>
      </c>
      <c r="G6882" s="338" t="e">
        <f ca="1">VLOOKUP(D6882,档案!A:B,2,FALSE)</f>
        <v>#N/A</v>
      </c>
      <c r="H6882" s="328" t="e">
        <f ca="1" t="shared" si="1146"/>
        <v>#N/A</v>
      </c>
      <c r="I6882" s="344" t="e">
        <f ca="1" t="shared" si="1147"/>
        <v>#N/A</v>
      </c>
      <c r="J6882" s="344" t="e">
        <f ca="1" t="shared" si="1148"/>
        <v>#N/A</v>
      </c>
      <c r="K6882" s="345" t="e">
        <f ca="1" t="shared" si="1149"/>
        <v>#N/A</v>
      </c>
      <c r="L6882" s="345" t="e">
        <f ca="1" t="shared" si="1150"/>
        <v>#N/A</v>
      </c>
      <c r="M6882" s="345" t="e">
        <f ca="1" t="shared" si="1151"/>
        <v>#N/A</v>
      </c>
      <c r="N6882" s="345" t="e">
        <f ca="1" t="shared" si="1152"/>
        <v>#N/A</v>
      </c>
    </row>
    <row r="6883" ht="14.25" hidden="1" spans="1:14">
      <c r="A6883" s="334">
        <f>档案!A6882</f>
        <v>0</v>
      </c>
      <c r="B6883" s="334">
        <f ca="1" t="shared" si="1143"/>
        <v>1</v>
      </c>
      <c r="D6883" s="334" t="e">
        <f ca="1" t="shared" si="1144"/>
        <v>#N/A</v>
      </c>
      <c r="E6883" s="327" t="e">
        <f ca="1" t="shared" si="1145"/>
        <v>#N/A</v>
      </c>
      <c r="F6883" s="327" t="e">
        <f ca="1">VLOOKUP(D6883,档案!A:C,3,FALSE)</f>
        <v>#N/A</v>
      </c>
      <c r="G6883" s="338" t="e">
        <f ca="1">VLOOKUP(D6883,档案!A:B,2,FALSE)</f>
        <v>#N/A</v>
      </c>
      <c r="H6883" s="328" t="e">
        <f ca="1" t="shared" si="1146"/>
        <v>#N/A</v>
      </c>
      <c r="I6883" s="344" t="e">
        <f ca="1" t="shared" si="1147"/>
        <v>#N/A</v>
      </c>
      <c r="J6883" s="344" t="e">
        <f ca="1" t="shared" si="1148"/>
        <v>#N/A</v>
      </c>
      <c r="K6883" s="345" t="e">
        <f ca="1" t="shared" si="1149"/>
        <v>#N/A</v>
      </c>
      <c r="L6883" s="345" t="e">
        <f ca="1" t="shared" si="1150"/>
        <v>#N/A</v>
      </c>
      <c r="M6883" s="345" t="e">
        <f ca="1" t="shared" si="1151"/>
        <v>#N/A</v>
      </c>
      <c r="N6883" s="345" t="e">
        <f ca="1" t="shared" si="1152"/>
        <v>#N/A</v>
      </c>
    </row>
    <row r="6884" ht="14.25" hidden="1" spans="1:14">
      <c r="A6884" s="334">
        <f>档案!A6883</f>
        <v>0</v>
      </c>
      <c r="B6884" s="334">
        <f ca="1" t="shared" si="1143"/>
        <v>1</v>
      </c>
      <c r="D6884" s="334" t="e">
        <f ca="1" t="shared" si="1144"/>
        <v>#N/A</v>
      </c>
      <c r="E6884" s="327" t="e">
        <f ca="1" t="shared" si="1145"/>
        <v>#N/A</v>
      </c>
      <c r="F6884" s="327" t="e">
        <f ca="1">VLOOKUP(D6884,档案!A:C,3,FALSE)</f>
        <v>#N/A</v>
      </c>
      <c r="G6884" s="338" t="e">
        <f ca="1">VLOOKUP(D6884,档案!A:B,2,FALSE)</f>
        <v>#N/A</v>
      </c>
      <c r="H6884" s="328" t="e">
        <f ca="1" t="shared" si="1146"/>
        <v>#N/A</v>
      </c>
      <c r="I6884" s="344" t="e">
        <f ca="1" t="shared" si="1147"/>
        <v>#N/A</v>
      </c>
      <c r="J6884" s="344" t="e">
        <f ca="1" t="shared" si="1148"/>
        <v>#N/A</v>
      </c>
      <c r="K6884" s="345" t="e">
        <f ca="1" t="shared" si="1149"/>
        <v>#N/A</v>
      </c>
      <c r="L6884" s="345" t="e">
        <f ca="1" t="shared" si="1150"/>
        <v>#N/A</v>
      </c>
      <c r="M6884" s="345" t="e">
        <f ca="1" t="shared" si="1151"/>
        <v>#N/A</v>
      </c>
      <c r="N6884" s="345" t="e">
        <f ca="1" t="shared" si="1152"/>
        <v>#N/A</v>
      </c>
    </row>
    <row r="6885" ht="14.25" hidden="1" spans="1:14">
      <c r="A6885" s="334">
        <f>档案!A6884</f>
        <v>0</v>
      </c>
      <c r="B6885" s="334">
        <f ca="1" t="shared" si="1143"/>
        <v>1</v>
      </c>
      <c r="D6885" s="334" t="e">
        <f ca="1" t="shared" si="1144"/>
        <v>#N/A</v>
      </c>
      <c r="E6885" s="327" t="e">
        <f ca="1" t="shared" si="1145"/>
        <v>#N/A</v>
      </c>
      <c r="F6885" s="327" t="e">
        <f ca="1">VLOOKUP(D6885,档案!A:C,3,FALSE)</f>
        <v>#N/A</v>
      </c>
      <c r="G6885" s="338" t="e">
        <f ca="1">VLOOKUP(D6885,档案!A:B,2,FALSE)</f>
        <v>#N/A</v>
      </c>
      <c r="H6885" s="328" t="e">
        <f ca="1" t="shared" si="1146"/>
        <v>#N/A</v>
      </c>
      <c r="I6885" s="344" t="e">
        <f ca="1" t="shared" si="1147"/>
        <v>#N/A</v>
      </c>
      <c r="J6885" s="344" t="e">
        <f ca="1" t="shared" si="1148"/>
        <v>#N/A</v>
      </c>
      <c r="K6885" s="345" t="e">
        <f ca="1" t="shared" si="1149"/>
        <v>#N/A</v>
      </c>
      <c r="L6885" s="345" t="e">
        <f ca="1" t="shared" si="1150"/>
        <v>#N/A</v>
      </c>
      <c r="M6885" s="345" t="e">
        <f ca="1" t="shared" si="1151"/>
        <v>#N/A</v>
      </c>
      <c r="N6885" s="345" t="e">
        <f ca="1" t="shared" si="1152"/>
        <v>#N/A</v>
      </c>
    </row>
    <row r="6886" ht="14.25" hidden="1" spans="1:14">
      <c r="A6886" s="334">
        <f>档案!A6885</f>
        <v>0</v>
      </c>
      <c r="B6886" s="334">
        <f ca="1" t="shared" si="1143"/>
        <v>1</v>
      </c>
      <c r="D6886" s="334" t="e">
        <f ca="1" t="shared" si="1144"/>
        <v>#N/A</v>
      </c>
      <c r="E6886" s="327" t="e">
        <f ca="1" t="shared" si="1145"/>
        <v>#N/A</v>
      </c>
      <c r="F6886" s="327" t="e">
        <f ca="1">VLOOKUP(D6886,档案!A:C,3,FALSE)</f>
        <v>#N/A</v>
      </c>
      <c r="G6886" s="338" t="e">
        <f ca="1">VLOOKUP(D6886,档案!A:B,2,FALSE)</f>
        <v>#N/A</v>
      </c>
      <c r="H6886" s="328" t="e">
        <f ca="1" t="shared" si="1146"/>
        <v>#N/A</v>
      </c>
      <c r="I6886" s="344" t="e">
        <f ca="1" t="shared" si="1147"/>
        <v>#N/A</v>
      </c>
      <c r="J6886" s="344" t="e">
        <f ca="1" t="shared" si="1148"/>
        <v>#N/A</v>
      </c>
      <c r="K6886" s="345" t="e">
        <f ca="1" t="shared" si="1149"/>
        <v>#N/A</v>
      </c>
      <c r="L6886" s="345" t="e">
        <f ca="1" t="shared" si="1150"/>
        <v>#N/A</v>
      </c>
      <c r="M6886" s="345" t="e">
        <f ca="1" t="shared" si="1151"/>
        <v>#N/A</v>
      </c>
      <c r="N6886" s="345" t="e">
        <f ca="1" t="shared" si="1152"/>
        <v>#N/A</v>
      </c>
    </row>
    <row r="6887" ht="14.25" hidden="1" spans="1:14">
      <c r="A6887" s="334">
        <f>档案!A6886</f>
        <v>0</v>
      </c>
      <c r="B6887" s="334">
        <f ca="1" t="shared" si="1143"/>
        <v>1</v>
      </c>
      <c r="D6887" s="334" t="e">
        <f ca="1" t="shared" si="1144"/>
        <v>#N/A</v>
      </c>
      <c r="E6887" s="327" t="e">
        <f ca="1" t="shared" si="1145"/>
        <v>#N/A</v>
      </c>
      <c r="F6887" s="327" t="e">
        <f ca="1">VLOOKUP(D6887,档案!A:C,3,FALSE)</f>
        <v>#N/A</v>
      </c>
      <c r="G6887" s="338" t="e">
        <f ca="1">VLOOKUP(D6887,档案!A:B,2,FALSE)</f>
        <v>#N/A</v>
      </c>
      <c r="H6887" s="328" t="e">
        <f ca="1" t="shared" si="1146"/>
        <v>#N/A</v>
      </c>
      <c r="I6887" s="344" t="e">
        <f ca="1" t="shared" si="1147"/>
        <v>#N/A</v>
      </c>
      <c r="J6887" s="344" t="e">
        <f ca="1" t="shared" si="1148"/>
        <v>#N/A</v>
      </c>
      <c r="K6887" s="345" t="e">
        <f ca="1" t="shared" si="1149"/>
        <v>#N/A</v>
      </c>
      <c r="L6887" s="345" t="e">
        <f ca="1" t="shared" si="1150"/>
        <v>#N/A</v>
      </c>
      <c r="M6887" s="345" t="e">
        <f ca="1" t="shared" si="1151"/>
        <v>#N/A</v>
      </c>
      <c r="N6887" s="345" t="e">
        <f ca="1" t="shared" si="1152"/>
        <v>#N/A</v>
      </c>
    </row>
    <row r="6888" ht="14.25" hidden="1" spans="1:14">
      <c r="A6888" s="334">
        <f>档案!A6887</f>
        <v>0</v>
      </c>
      <c r="B6888" s="334">
        <f ca="1" t="shared" si="1143"/>
        <v>1</v>
      </c>
      <c r="D6888" s="334" t="e">
        <f ca="1" t="shared" si="1144"/>
        <v>#N/A</v>
      </c>
      <c r="E6888" s="327" t="e">
        <f ca="1" t="shared" si="1145"/>
        <v>#N/A</v>
      </c>
      <c r="F6888" s="327" t="e">
        <f ca="1">VLOOKUP(D6888,档案!A:C,3,FALSE)</f>
        <v>#N/A</v>
      </c>
      <c r="G6888" s="338" t="e">
        <f ca="1">VLOOKUP(D6888,档案!A:B,2,FALSE)</f>
        <v>#N/A</v>
      </c>
      <c r="H6888" s="328" t="e">
        <f ca="1" t="shared" si="1146"/>
        <v>#N/A</v>
      </c>
      <c r="I6888" s="344" t="e">
        <f ca="1" t="shared" si="1147"/>
        <v>#N/A</v>
      </c>
      <c r="J6888" s="344" t="e">
        <f ca="1" t="shared" si="1148"/>
        <v>#N/A</v>
      </c>
      <c r="K6888" s="345" t="e">
        <f ca="1" t="shared" si="1149"/>
        <v>#N/A</v>
      </c>
      <c r="L6888" s="345" t="e">
        <f ca="1" t="shared" si="1150"/>
        <v>#N/A</v>
      </c>
      <c r="M6888" s="345" t="e">
        <f ca="1" t="shared" si="1151"/>
        <v>#N/A</v>
      </c>
      <c r="N6888" s="345" t="e">
        <f ca="1" t="shared" si="1152"/>
        <v>#N/A</v>
      </c>
    </row>
    <row r="6889" ht="14.25" hidden="1" spans="1:14">
      <c r="A6889" s="334">
        <f>档案!A6888</f>
        <v>0</v>
      </c>
      <c r="B6889" s="334">
        <f ca="1" t="shared" si="1143"/>
        <v>1</v>
      </c>
      <c r="D6889" s="334" t="e">
        <f ca="1" t="shared" si="1144"/>
        <v>#N/A</v>
      </c>
      <c r="E6889" s="327" t="e">
        <f ca="1" t="shared" si="1145"/>
        <v>#N/A</v>
      </c>
      <c r="F6889" s="327" t="e">
        <f ca="1">VLOOKUP(D6889,档案!A:C,3,FALSE)</f>
        <v>#N/A</v>
      </c>
      <c r="G6889" s="338" t="e">
        <f ca="1">VLOOKUP(D6889,档案!A:B,2,FALSE)</f>
        <v>#N/A</v>
      </c>
      <c r="H6889" s="328" t="e">
        <f ca="1" t="shared" si="1146"/>
        <v>#N/A</v>
      </c>
      <c r="I6889" s="344" t="e">
        <f ca="1" t="shared" si="1147"/>
        <v>#N/A</v>
      </c>
      <c r="J6889" s="344" t="e">
        <f ca="1" t="shared" si="1148"/>
        <v>#N/A</v>
      </c>
      <c r="K6889" s="345" t="e">
        <f ca="1" t="shared" si="1149"/>
        <v>#N/A</v>
      </c>
      <c r="L6889" s="345" t="e">
        <f ca="1" t="shared" si="1150"/>
        <v>#N/A</v>
      </c>
      <c r="M6889" s="345" t="e">
        <f ca="1" t="shared" si="1151"/>
        <v>#N/A</v>
      </c>
      <c r="N6889" s="345" t="e">
        <f ca="1" t="shared" si="1152"/>
        <v>#N/A</v>
      </c>
    </row>
    <row r="6890" ht="14.25" hidden="1" spans="1:14">
      <c r="A6890" s="334">
        <f>档案!A6889</f>
        <v>0</v>
      </c>
      <c r="B6890" s="334">
        <f ca="1" t="shared" si="1143"/>
        <v>1</v>
      </c>
      <c r="D6890" s="334" t="e">
        <f ca="1" t="shared" si="1144"/>
        <v>#N/A</v>
      </c>
      <c r="E6890" s="327" t="e">
        <f ca="1" t="shared" si="1145"/>
        <v>#N/A</v>
      </c>
      <c r="F6890" s="327" t="e">
        <f ca="1">VLOOKUP(D6890,档案!A:C,3,FALSE)</f>
        <v>#N/A</v>
      </c>
      <c r="G6890" s="338" t="e">
        <f ca="1">VLOOKUP(D6890,档案!A:B,2,FALSE)</f>
        <v>#N/A</v>
      </c>
      <c r="H6890" s="328" t="e">
        <f ca="1" t="shared" si="1146"/>
        <v>#N/A</v>
      </c>
      <c r="I6890" s="344" t="e">
        <f ca="1" t="shared" si="1147"/>
        <v>#N/A</v>
      </c>
      <c r="J6890" s="344" t="e">
        <f ca="1" t="shared" si="1148"/>
        <v>#N/A</v>
      </c>
      <c r="K6890" s="345" t="e">
        <f ca="1" t="shared" si="1149"/>
        <v>#N/A</v>
      </c>
      <c r="L6890" s="345" t="e">
        <f ca="1" t="shared" si="1150"/>
        <v>#N/A</v>
      </c>
      <c r="M6890" s="345" t="e">
        <f ca="1" t="shared" si="1151"/>
        <v>#N/A</v>
      </c>
      <c r="N6890" s="345" t="e">
        <f ca="1" t="shared" si="1152"/>
        <v>#N/A</v>
      </c>
    </row>
    <row r="6891" ht="14.25" hidden="1" spans="1:14">
      <c r="A6891" s="334">
        <f>档案!A6890</f>
        <v>0</v>
      </c>
      <c r="B6891" s="334">
        <f ca="1" t="shared" si="1143"/>
        <v>1</v>
      </c>
      <c r="D6891" s="334" t="e">
        <f ca="1" t="shared" si="1144"/>
        <v>#N/A</v>
      </c>
      <c r="E6891" s="327" t="e">
        <f ca="1" t="shared" si="1145"/>
        <v>#N/A</v>
      </c>
      <c r="F6891" s="327" t="e">
        <f ca="1">VLOOKUP(D6891,档案!A:C,3,FALSE)</f>
        <v>#N/A</v>
      </c>
      <c r="G6891" s="338" t="e">
        <f ca="1">VLOOKUP(D6891,档案!A:B,2,FALSE)</f>
        <v>#N/A</v>
      </c>
      <c r="H6891" s="328" t="e">
        <f ca="1" t="shared" si="1146"/>
        <v>#N/A</v>
      </c>
      <c r="I6891" s="344" t="e">
        <f ca="1" t="shared" si="1147"/>
        <v>#N/A</v>
      </c>
      <c r="J6891" s="344" t="e">
        <f ca="1" t="shared" si="1148"/>
        <v>#N/A</v>
      </c>
      <c r="K6891" s="345" t="e">
        <f ca="1" t="shared" si="1149"/>
        <v>#N/A</v>
      </c>
      <c r="L6891" s="345" t="e">
        <f ca="1" t="shared" si="1150"/>
        <v>#N/A</v>
      </c>
      <c r="M6891" s="345" t="e">
        <f ca="1" t="shared" si="1151"/>
        <v>#N/A</v>
      </c>
      <c r="N6891" s="345" t="e">
        <f ca="1" t="shared" si="1152"/>
        <v>#N/A</v>
      </c>
    </row>
    <row r="6892" ht="14.25" hidden="1" spans="1:14">
      <c r="A6892" s="334">
        <f>档案!A6891</f>
        <v>0</v>
      </c>
      <c r="B6892" s="334">
        <f ca="1" t="shared" si="1143"/>
        <v>1</v>
      </c>
      <c r="D6892" s="334" t="e">
        <f ca="1" t="shared" si="1144"/>
        <v>#N/A</v>
      </c>
      <c r="E6892" s="327" t="e">
        <f ca="1" t="shared" si="1145"/>
        <v>#N/A</v>
      </c>
      <c r="F6892" s="327" t="e">
        <f ca="1">VLOOKUP(D6892,档案!A:C,3,FALSE)</f>
        <v>#N/A</v>
      </c>
      <c r="G6892" s="338" t="e">
        <f ca="1">VLOOKUP(D6892,档案!A:B,2,FALSE)</f>
        <v>#N/A</v>
      </c>
      <c r="H6892" s="328" t="e">
        <f ca="1" t="shared" si="1146"/>
        <v>#N/A</v>
      </c>
      <c r="I6892" s="344" t="e">
        <f ca="1" t="shared" si="1147"/>
        <v>#N/A</v>
      </c>
      <c r="J6892" s="344" t="e">
        <f ca="1" t="shared" si="1148"/>
        <v>#N/A</v>
      </c>
      <c r="K6892" s="345" t="e">
        <f ca="1" t="shared" si="1149"/>
        <v>#N/A</v>
      </c>
      <c r="L6892" s="345" t="e">
        <f ca="1" t="shared" si="1150"/>
        <v>#N/A</v>
      </c>
      <c r="M6892" s="345" t="e">
        <f ca="1" t="shared" si="1151"/>
        <v>#N/A</v>
      </c>
      <c r="N6892" s="345" t="e">
        <f ca="1" t="shared" si="1152"/>
        <v>#N/A</v>
      </c>
    </row>
    <row r="6893" ht="14.25" hidden="1" spans="1:14">
      <c r="A6893" s="334">
        <f>档案!A6892</f>
        <v>0</v>
      </c>
      <c r="B6893" s="334">
        <f ca="1" t="shared" si="1143"/>
        <v>1</v>
      </c>
      <c r="D6893" s="334" t="e">
        <f ca="1" t="shared" si="1144"/>
        <v>#N/A</v>
      </c>
      <c r="E6893" s="327" t="e">
        <f ca="1" t="shared" si="1145"/>
        <v>#N/A</v>
      </c>
      <c r="F6893" s="327" t="e">
        <f ca="1">VLOOKUP(D6893,档案!A:C,3,FALSE)</f>
        <v>#N/A</v>
      </c>
      <c r="G6893" s="338" t="e">
        <f ca="1">VLOOKUP(D6893,档案!A:B,2,FALSE)</f>
        <v>#N/A</v>
      </c>
      <c r="H6893" s="328" t="e">
        <f ca="1" t="shared" si="1146"/>
        <v>#N/A</v>
      </c>
      <c r="I6893" s="344" t="e">
        <f ca="1" t="shared" si="1147"/>
        <v>#N/A</v>
      </c>
      <c r="J6893" s="344" t="e">
        <f ca="1" t="shared" si="1148"/>
        <v>#N/A</v>
      </c>
      <c r="K6893" s="345" t="e">
        <f ca="1" t="shared" si="1149"/>
        <v>#N/A</v>
      </c>
      <c r="L6893" s="345" t="e">
        <f ca="1" t="shared" si="1150"/>
        <v>#N/A</v>
      </c>
      <c r="M6893" s="345" t="e">
        <f ca="1" t="shared" si="1151"/>
        <v>#N/A</v>
      </c>
      <c r="N6893" s="345" t="e">
        <f ca="1" t="shared" si="1152"/>
        <v>#N/A</v>
      </c>
    </row>
    <row r="6894" ht="14.25" hidden="1" spans="1:14">
      <c r="A6894" s="334">
        <f>档案!A6893</f>
        <v>0</v>
      </c>
      <c r="B6894" s="334">
        <f ca="1" t="shared" si="1143"/>
        <v>1</v>
      </c>
      <c r="D6894" s="334" t="e">
        <f ca="1" t="shared" si="1144"/>
        <v>#N/A</v>
      </c>
      <c r="E6894" s="327" t="e">
        <f ca="1" t="shared" si="1145"/>
        <v>#N/A</v>
      </c>
      <c r="F6894" s="327" t="e">
        <f ca="1">VLOOKUP(D6894,档案!A:C,3,FALSE)</f>
        <v>#N/A</v>
      </c>
      <c r="G6894" s="338" t="e">
        <f ca="1">VLOOKUP(D6894,档案!A:B,2,FALSE)</f>
        <v>#N/A</v>
      </c>
      <c r="H6894" s="328" t="e">
        <f ca="1" t="shared" si="1146"/>
        <v>#N/A</v>
      </c>
      <c r="I6894" s="344" t="e">
        <f ca="1" t="shared" si="1147"/>
        <v>#N/A</v>
      </c>
      <c r="J6894" s="344" t="e">
        <f ca="1" t="shared" si="1148"/>
        <v>#N/A</v>
      </c>
      <c r="K6894" s="345" t="e">
        <f ca="1" t="shared" si="1149"/>
        <v>#N/A</v>
      </c>
      <c r="L6894" s="345" t="e">
        <f ca="1" t="shared" si="1150"/>
        <v>#N/A</v>
      </c>
      <c r="M6894" s="345" t="e">
        <f ca="1" t="shared" si="1151"/>
        <v>#N/A</v>
      </c>
      <c r="N6894" s="345" t="e">
        <f ca="1" t="shared" si="1152"/>
        <v>#N/A</v>
      </c>
    </row>
    <row r="6895" ht="14.25" hidden="1" spans="1:14">
      <c r="A6895" s="334">
        <f>档案!A6894</f>
        <v>0</v>
      </c>
      <c r="B6895" s="334">
        <f ca="1" t="shared" si="1143"/>
        <v>1</v>
      </c>
      <c r="D6895" s="334" t="e">
        <f ca="1" t="shared" si="1144"/>
        <v>#N/A</v>
      </c>
      <c r="E6895" s="327" t="e">
        <f ca="1" t="shared" si="1145"/>
        <v>#N/A</v>
      </c>
      <c r="F6895" s="327" t="e">
        <f ca="1">VLOOKUP(D6895,档案!A:C,3,FALSE)</f>
        <v>#N/A</v>
      </c>
      <c r="G6895" s="338" t="e">
        <f ca="1">VLOOKUP(D6895,档案!A:B,2,FALSE)</f>
        <v>#N/A</v>
      </c>
      <c r="H6895" s="328" t="e">
        <f ca="1" t="shared" si="1146"/>
        <v>#N/A</v>
      </c>
      <c r="I6895" s="344" t="e">
        <f ca="1" t="shared" si="1147"/>
        <v>#N/A</v>
      </c>
      <c r="J6895" s="344" t="e">
        <f ca="1" t="shared" si="1148"/>
        <v>#N/A</v>
      </c>
      <c r="K6895" s="345" t="e">
        <f ca="1" t="shared" si="1149"/>
        <v>#N/A</v>
      </c>
      <c r="L6895" s="345" t="e">
        <f ca="1" t="shared" si="1150"/>
        <v>#N/A</v>
      </c>
      <c r="M6895" s="345" t="e">
        <f ca="1" t="shared" si="1151"/>
        <v>#N/A</v>
      </c>
      <c r="N6895" s="345" t="e">
        <f ca="1" t="shared" si="1152"/>
        <v>#N/A</v>
      </c>
    </row>
    <row r="6896" ht="14.25" hidden="1" spans="1:14">
      <c r="A6896" s="334">
        <f>档案!A6895</f>
        <v>0</v>
      </c>
      <c r="B6896" s="334">
        <f ca="1" t="shared" si="1143"/>
        <v>1</v>
      </c>
      <c r="D6896" s="334" t="e">
        <f ca="1" t="shared" si="1144"/>
        <v>#N/A</v>
      </c>
      <c r="E6896" s="327" t="e">
        <f ca="1" t="shared" si="1145"/>
        <v>#N/A</v>
      </c>
      <c r="F6896" s="327" t="e">
        <f ca="1">VLOOKUP(D6896,档案!A:C,3,FALSE)</f>
        <v>#N/A</v>
      </c>
      <c r="G6896" s="338" t="e">
        <f ca="1">VLOOKUP(D6896,档案!A:B,2,FALSE)</f>
        <v>#N/A</v>
      </c>
      <c r="H6896" s="328" t="e">
        <f ca="1" t="shared" si="1146"/>
        <v>#N/A</v>
      </c>
      <c r="I6896" s="344" t="e">
        <f ca="1" t="shared" si="1147"/>
        <v>#N/A</v>
      </c>
      <c r="J6896" s="344" t="e">
        <f ca="1" t="shared" si="1148"/>
        <v>#N/A</v>
      </c>
      <c r="K6896" s="345" t="e">
        <f ca="1" t="shared" si="1149"/>
        <v>#N/A</v>
      </c>
      <c r="L6896" s="345" t="e">
        <f ca="1" t="shared" si="1150"/>
        <v>#N/A</v>
      </c>
      <c r="M6896" s="345" t="e">
        <f ca="1" t="shared" si="1151"/>
        <v>#N/A</v>
      </c>
      <c r="N6896" s="345" t="e">
        <f ca="1" t="shared" si="1152"/>
        <v>#N/A</v>
      </c>
    </row>
    <row r="6897" ht="14.25" hidden="1" spans="1:14">
      <c r="A6897" s="334">
        <f>档案!A6896</f>
        <v>0</v>
      </c>
      <c r="B6897" s="334">
        <f ca="1" t="shared" si="1143"/>
        <v>1</v>
      </c>
      <c r="D6897" s="334" t="e">
        <f ca="1" t="shared" si="1144"/>
        <v>#N/A</v>
      </c>
      <c r="E6897" s="327" t="e">
        <f ca="1" t="shared" si="1145"/>
        <v>#N/A</v>
      </c>
      <c r="F6897" s="327" t="e">
        <f ca="1">VLOOKUP(D6897,档案!A:C,3,FALSE)</f>
        <v>#N/A</v>
      </c>
      <c r="G6897" s="338" t="e">
        <f ca="1">VLOOKUP(D6897,档案!A:B,2,FALSE)</f>
        <v>#N/A</v>
      </c>
      <c r="H6897" s="328" t="e">
        <f ca="1" t="shared" si="1146"/>
        <v>#N/A</v>
      </c>
      <c r="I6897" s="344" t="e">
        <f ca="1" t="shared" si="1147"/>
        <v>#N/A</v>
      </c>
      <c r="J6897" s="344" t="e">
        <f ca="1" t="shared" si="1148"/>
        <v>#N/A</v>
      </c>
      <c r="K6897" s="345" t="e">
        <f ca="1" t="shared" si="1149"/>
        <v>#N/A</v>
      </c>
      <c r="L6897" s="345" t="e">
        <f ca="1" t="shared" si="1150"/>
        <v>#N/A</v>
      </c>
      <c r="M6897" s="345" t="e">
        <f ca="1" t="shared" si="1151"/>
        <v>#N/A</v>
      </c>
      <c r="N6897" s="345" t="e">
        <f ca="1" t="shared" si="1152"/>
        <v>#N/A</v>
      </c>
    </row>
    <row r="6898" ht="14.25" hidden="1" spans="1:14">
      <c r="A6898" s="334">
        <f>档案!A6897</f>
        <v>0</v>
      </c>
      <c r="B6898" s="334">
        <f ca="1" t="shared" si="1143"/>
        <v>1</v>
      </c>
      <c r="D6898" s="334" t="e">
        <f ca="1" t="shared" si="1144"/>
        <v>#N/A</v>
      </c>
      <c r="E6898" s="327" t="e">
        <f ca="1" t="shared" si="1145"/>
        <v>#N/A</v>
      </c>
      <c r="F6898" s="327" t="e">
        <f ca="1">VLOOKUP(D6898,档案!A:C,3,FALSE)</f>
        <v>#N/A</v>
      </c>
      <c r="G6898" s="338" t="e">
        <f ca="1">VLOOKUP(D6898,档案!A:B,2,FALSE)</f>
        <v>#N/A</v>
      </c>
      <c r="H6898" s="328" t="e">
        <f ca="1" t="shared" si="1146"/>
        <v>#N/A</v>
      </c>
      <c r="I6898" s="344" t="e">
        <f ca="1" t="shared" si="1147"/>
        <v>#N/A</v>
      </c>
      <c r="J6898" s="344" t="e">
        <f ca="1" t="shared" si="1148"/>
        <v>#N/A</v>
      </c>
      <c r="K6898" s="345" t="e">
        <f ca="1" t="shared" si="1149"/>
        <v>#N/A</v>
      </c>
      <c r="L6898" s="345" t="e">
        <f ca="1" t="shared" si="1150"/>
        <v>#N/A</v>
      </c>
      <c r="M6898" s="345" t="e">
        <f ca="1" t="shared" si="1151"/>
        <v>#N/A</v>
      </c>
      <c r="N6898" s="345" t="e">
        <f ca="1" t="shared" si="1152"/>
        <v>#N/A</v>
      </c>
    </row>
    <row r="6899" ht="14.25" hidden="1" spans="1:14">
      <c r="A6899" s="334">
        <f>档案!A6898</f>
        <v>0</v>
      </c>
      <c r="B6899" s="334">
        <f ca="1" t="shared" si="1143"/>
        <v>1</v>
      </c>
      <c r="D6899" s="334" t="e">
        <f ca="1" t="shared" si="1144"/>
        <v>#N/A</v>
      </c>
      <c r="E6899" s="327" t="e">
        <f ca="1" t="shared" si="1145"/>
        <v>#N/A</v>
      </c>
      <c r="F6899" s="327" t="e">
        <f ca="1">VLOOKUP(D6899,档案!A:C,3,FALSE)</f>
        <v>#N/A</v>
      </c>
      <c r="G6899" s="338" t="e">
        <f ca="1">VLOOKUP(D6899,档案!A:B,2,FALSE)</f>
        <v>#N/A</v>
      </c>
      <c r="H6899" s="328" t="e">
        <f ca="1" t="shared" si="1146"/>
        <v>#N/A</v>
      </c>
      <c r="I6899" s="344" t="e">
        <f ca="1" t="shared" si="1147"/>
        <v>#N/A</v>
      </c>
      <c r="J6899" s="344" t="e">
        <f ca="1" t="shared" si="1148"/>
        <v>#N/A</v>
      </c>
      <c r="K6899" s="345" t="e">
        <f ca="1" t="shared" si="1149"/>
        <v>#N/A</v>
      </c>
      <c r="L6899" s="345" t="e">
        <f ca="1" t="shared" si="1150"/>
        <v>#N/A</v>
      </c>
      <c r="M6899" s="345" t="e">
        <f ca="1" t="shared" si="1151"/>
        <v>#N/A</v>
      </c>
      <c r="N6899" s="345" t="e">
        <f ca="1" t="shared" si="1152"/>
        <v>#N/A</v>
      </c>
    </row>
    <row r="6900" ht="14.25" hidden="1" spans="1:14">
      <c r="A6900" s="334">
        <f>档案!A6899</f>
        <v>0</v>
      </c>
      <c r="B6900" s="334">
        <f ca="1" t="shared" si="1143"/>
        <v>1</v>
      </c>
      <c r="D6900" s="334" t="e">
        <f ca="1" t="shared" si="1144"/>
        <v>#N/A</v>
      </c>
      <c r="E6900" s="327" t="e">
        <f ca="1" t="shared" si="1145"/>
        <v>#N/A</v>
      </c>
      <c r="F6900" s="327" t="e">
        <f ca="1">VLOOKUP(D6900,档案!A:C,3,FALSE)</f>
        <v>#N/A</v>
      </c>
      <c r="G6900" s="338" t="e">
        <f ca="1">VLOOKUP(D6900,档案!A:B,2,FALSE)</f>
        <v>#N/A</v>
      </c>
      <c r="H6900" s="328" t="e">
        <f ca="1" t="shared" si="1146"/>
        <v>#N/A</v>
      </c>
      <c r="I6900" s="344" t="e">
        <f ca="1" t="shared" si="1147"/>
        <v>#N/A</v>
      </c>
      <c r="J6900" s="344" t="e">
        <f ca="1" t="shared" si="1148"/>
        <v>#N/A</v>
      </c>
      <c r="K6900" s="345" t="e">
        <f ca="1" t="shared" si="1149"/>
        <v>#N/A</v>
      </c>
      <c r="L6900" s="345" t="e">
        <f ca="1" t="shared" si="1150"/>
        <v>#N/A</v>
      </c>
      <c r="M6900" s="345" t="e">
        <f ca="1" t="shared" si="1151"/>
        <v>#N/A</v>
      </c>
      <c r="N6900" s="345" t="e">
        <f ca="1" t="shared" si="1152"/>
        <v>#N/A</v>
      </c>
    </row>
    <row r="6901" ht="14.25" hidden="1" spans="1:14">
      <c r="A6901" s="334">
        <f>档案!A6900</f>
        <v>0</v>
      </c>
      <c r="B6901" s="334">
        <f ca="1" t="shared" si="1143"/>
        <v>1</v>
      </c>
      <c r="D6901" s="334" t="e">
        <f ca="1" t="shared" si="1144"/>
        <v>#N/A</v>
      </c>
      <c r="E6901" s="327" t="e">
        <f ca="1" t="shared" si="1145"/>
        <v>#N/A</v>
      </c>
      <c r="F6901" s="327" t="e">
        <f ca="1">VLOOKUP(D6901,档案!A:C,3,FALSE)</f>
        <v>#N/A</v>
      </c>
      <c r="G6901" s="338" t="e">
        <f ca="1">VLOOKUP(D6901,档案!A:B,2,FALSE)</f>
        <v>#N/A</v>
      </c>
      <c r="H6901" s="328" t="e">
        <f ca="1" t="shared" si="1146"/>
        <v>#N/A</v>
      </c>
      <c r="I6901" s="344" t="e">
        <f ca="1" t="shared" si="1147"/>
        <v>#N/A</v>
      </c>
      <c r="J6901" s="344" t="e">
        <f ca="1" t="shared" si="1148"/>
        <v>#N/A</v>
      </c>
      <c r="K6901" s="345" t="e">
        <f ca="1" t="shared" si="1149"/>
        <v>#N/A</v>
      </c>
      <c r="L6901" s="345" t="e">
        <f ca="1" t="shared" si="1150"/>
        <v>#N/A</v>
      </c>
      <c r="M6901" s="345" t="e">
        <f ca="1" t="shared" si="1151"/>
        <v>#N/A</v>
      </c>
      <c r="N6901" s="345" t="e">
        <f ca="1" t="shared" si="1152"/>
        <v>#N/A</v>
      </c>
    </row>
    <row r="6902" ht="14.25" hidden="1" spans="1:14">
      <c r="A6902" s="334">
        <f>档案!A6901</f>
        <v>0</v>
      </c>
      <c r="B6902" s="334">
        <f ca="1" t="shared" si="1143"/>
        <v>1</v>
      </c>
      <c r="D6902" s="334" t="e">
        <f ca="1" t="shared" si="1144"/>
        <v>#N/A</v>
      </c>
      <c r="E6902" s="327" t="e">
        <f ca="1" t="shared" si="1145"/>
        <v>#N/A</v>
      </c>
      <c r="F6902" s="327" t="e">
        <f ca="1">VLOOKUP(D6902,档案!A:C,3,FALSE)</f>
        <v>#N/A</v>
      </c>
      <c r="G6902" s="338" t="e">
        <f ca="1">VLOOKUP(D6902,档案!A:B,2,FALSE)</f>
        <v>#N/A</v>
      </c>
      <c r="H6902" s="328" t="e">
        <f ca="1" t="shared" si="1146"/>
        <v>#N/A</v>
      </c>
      <c r="I6902" s="344" t="e">
        <f ca="1" t="shared" si="1147"/>
        <v>#N/A</v>
      </c>
      <c r="J6902" s="344" t="e">
        <f ca="1" t="shared" si="1148"/>
        <v>#N/A</v>
      </c>
      <c r="K6902" s="345" t="e">
        <f ca="1" t="shared" si="1149"/>
        <v>#N/A</v>
      </c>
      <c r="L6902" s="345" t="e">
        <f ca="1" t="shared" si="1150"/>
        <v>#N/A</v>
      </c>
      <c r="M6902" s="345" t="e">
        <f ca="1" t="shared" si="1151"/>
        <v>#N/A</v>
      </c>
      <c r="N6902" s="345" t="e">
        <f ca="1" t="shared" si="1152"/>
        <v>#N/A</v>
      </c>
    </row>
    <row r="6903" ht="14.25" hidden="1" spans="1:14">
      <c r="A6903" s="334">
        <f>档案!A6902</f>
        <v>0</v>
      </c>
      <c r="B6903" s="334">
        <f ca="1" t="shared" si="1143"/>
        <v>1</v>
      </c>
      <c r="D6903" s="334" t="e">
        <f ca="1" t="shared" si="1144"/>
        <v>#N/A</v>
      </c>
      <c r="E6903" s="327" t="e">
        <f ca="1" t="shared" si="1145"/>
        <v>#N/A</v>
      </c>
      <c r="F6903" s="327" t="e">
        <f ca="1">VLOOKUP(D6903,档案!A:C,3,FALSE)</f>
        <v>#N/A</v>
      </c>
      <c r="G6903" s="338" t="e">
        <f ca="1">VLOOKUP(D6903,档案!A:B,2,FALSE)</f>
        <v>#N/A</v>
      </c>
      <c r="H6903" s="328" t="e">
        <f ca="1" t="shared" si="1146"/>
        <v>#N/A</v>
      </c>
      <c r="I6903" s="344" t="e">
        <f ca="1" t="shared" si="1147"/>
        <v>#N/A</v>
      </c>
      <c r="J6903" s="344" t="e">
        <f ca="1" t="shared" si="1148"/>
        <v>#N/A</v>
      </c>
      <c r="K6903" s="345" t="e">
        <f ca="1" t="shared" si="1149"/>
        <v>#N/A</v>
      </c>
      <c r="L6903" s="345" t="e">
        <f ca="1" t="shared" si="1150"/>
        <v>#N/A</v>
      </c>
      <c r="M6903" s="345" t="e">
        <f ca="1" t="shared" si="1151"/>
        <v>#N/A</v>
      </c>
      <c r="N6903" s="345" t="e">
        <f ca="1" t="shared" si="1152"/>
        <v>#N/A</v>
      </c>
    </row>
    <row r="6904" ht="14.25" hidden="1" spans="1:14">
      <c r="A6904" s="334">
        <f>档案!A6903</f>
        <v>0</v>
      </c>
      <c r="B6904" s="334">
        <f ca="1" t="shared" si="1143"/>
        <v>1</v>
      </c>
      <c r="D6904" s="334" t="e">
        <f ca="1" t="shared" si="1144"/>
        <v>#N/A</v>
      </c>
      <c r="E6904" s="327" t="e">
        <f ca="1" t="shared" si="1145"/>
        <v>#N/A</v>
      </c>
      <c r="F6904" s="327" t="e">
        <f ca="1">VLOOKUP(D6904,档案!A:C,3,FALSE)</f>
        <v>#N/A</v>
      </c>
      <c r="G6904" s="338" t="e">
        <f ca="1">VLOOKUP(D6904,档案!A:B,2,FALSE)</f>
        <v>#N/A</v>
      </c>
      <c r="H6904" s="328" t="e">
        <f ca="1" t="shared" si="1146"/>
        <v>#N/A</v>
      </c>
      <c r="I6904" s="344" t="e">
        <f ca="1" t="shared" si="1147"/>
        <v>#N/A</v>
      </c>
      <c r="J6904" s="344" t="e">
        <f ca="1" t="shared" si="1148"/>
        <v>#N/A</v>
      </c>
      <c r="K6904" s="345" t="e">
        <f ca="1" t="shared" si="1149"/>
        <v>#N/A</v>
      </c>
      <c r="L6904" s="345" t="e">
        <f ca="1" t="shared" si="1150"/>
        <v>#N/A</v>
      </c>
      <c r="M6904" s="345" t="e">
        <f ca="1" t="shared" si="1151"/>
        <v>#N/A</v>
      </c>
      <c r="N6904" s="345" t="e">
        <f ca="1" t="shared" si="1152"/>
        <v>#N/A</v>
      </c>
    </row>
    <row r="6905" ht="14.25" hidden="1" spans="1:14">
      <c r="A6905" s="334">
        <f>档案!A6904</f>
        <v>0</v>
      </c>
      <c r="B6905" s="334">
        <f ca="1" t="shared" si="1143"/>
        <v>1</v>
      </c>
      <c r="D6905" s="334" t="e">
        <f ca="1" t="shared" si="1144"/>
        <v>#N/A</v>
      </c>
      <c r="E6905" s="327" t="e">
        <f ca="1" t="shared" si="1145"/>
        <v>#N/A</v>
      </c>
      <c r="F6905" s="327" t="e">
        <f ca="1">VLOOKUP(D6905,档案!A:C,3,FALSE)</f>
        <v>#N/A</v>
      </c>
      <c r="G6905" s="338" t="e">
        <f ca="1">VLOOKUP(D6905,档案!A:B,2,FALSE)</f>
        <v>#N/A</v>
      </c>
      <c r="H6905" s="328" t="e">
        <f ca="1" t="shared" si="1146"/>
        <v>#N/A</v>
      </c>
      <c r="I6905" s="344" t="e">
        <f ca="1" t="shared" si="1147"/>
        <v>#N/A</v>
      </c>
      <c r="J6905" s="344" t="e">
        <f ca="1" t="shared" si="1148"/>
        <v>#N/A</v>
      </c>
      <c r="K6905" s="345" t="e">
        <f ca="1" t="shared" si="1149"/>
        <v>#N/A</v>
      </c>
      <c r="L6905" s="345" t="e">
        <f ca="1" t="shared" si="1150"/>
        <v>#N/A</v>
      </c>
      <c r="M6905" s="345" t="e">
        <f ca="1" t="shared" si="1151"/>
        <v>#N/A</v>
      </c>
      <c r="N6905" s="345" t="e">
        <f ca="1" t="shared" si="1152"/>
        <v>#N/A</v>
      </c>
    </row>
    <row r="6906" ht="14.25" hidden="1" spans="1:14">
      <c r="A6906" s="334">
        <f>档案!A6905</f>
        <v>0</v>
      </c>
      <c r="B6906" s="334">
        <f ca="1" t="shared" ref="B6906:B6911" si="1153">COUNTA(INDIRECT("'"&amp;A6906&amp;"'!a:a"))</f>
        <v>1</v>
      </c>
      <c r="D6906" s="334" t="e">
        <f ca="1">IF(E6905&gt;=VLOOKUP(D6905,A:B,2,FALSE),D6905+1,D6905)</f>
        <v>#N/A</v>
      </c>
      <c r="E6906" s="327" t="e">
        <f ca="1">IF(E6905&gt;=VLOOKUP(D6905,A:B,2,FALSE),3,E6905+1)</f>
        <v>#N/A</v>
      </c>
      <c r="F6906" s="327" t="e">
        <f ca="1">VLOOKUP(D6906,档案!A:C,3,FALSE)</f>
        <v>#N/A</v>
      </c>
      <c r="G6906" s="338" t="e">
        <f ca="1">VLOOKUP(D6906,档案!A:B,2,FALSE)</f>
        <v>#N/A</v>
      </c>
      <c r="H6906" s="328" t="e">
        <f ca="1" t="shared" ref="H6906:H6911" si="1154">INDEX(INDIRECT("'"&amp;$D6906&amp;"'!A:g"),$E6906,COLUMN()-7)</f>
        <v>#N/A</v>
      </c>
      <c r="I6906" s="344" t="e">
        <f ca="1" t="shared" ref="I6906:I6911" si="1155">INDEX(INDIRECT("'"&amp;$D6906&amp;"'!A:g"),$E6906,COLUMN()-7)</f>
        <v>#N/A</v>
      </c>
      <c r="J6906" s="344" t="e">
        <f ca="1" t="shared" ref="J6906:J6911" si="1156">INDEX(INDIRECT("'"&amp;$D6906&amp;"'!A:g"),$E6906,COLUMN()-7)</f>
        <v>#N/A</v>
      </c>
      <c r="K6906" s="345" t="e">
        <f ca="1" t="shared" ref="K6906:K6911" si="1157">INDEX(INDIRECT("'"&amp;$D6906&amp;"'!A:g"),$E6906,COLUMN()-7)</f>
        <v>#N/A</v>
      </c>
      <c r="L6906" s="345" t="e">
        <f ca="1" t="shared" ref="L6906:L6911" si="1158">INDEX(INDIRECT("'"&amp;$D6906&amp;"'!A:g"),$E6906,COLUMN()-7)</f>
        <v>#N/A</v>
      </c>
      <c r="M6906" s="345" t="e">
        <f ca="1" t="shared" ref="M6906:M6911" si="1159">INDEX(INDIRECT("'"&amp;$D6906&amp;"'!A:g"),$E6906,COLUMN()-7)</f>
        <v>#N/A</v>
      </c>
      <c r="N6906" s="345" t="e">
        <f ca="1" t="shared" ref="N6906:N6911" si="1160">INDEX(INDIRECT("'"&amp;$D6906&amp;"'!A:g"),$E6906,COLUMN()-7)</f>
        <v>#N/A</v>
      </c>
    </row>
    <row r="6907" ht="14.25" hidden="1" spans="1:14">
      <c r="A6907" s="334">
        <f>档案!A6906</f>
        <v>0</v>
      </c>
      <c r="B6907" s="334">
        <f ca="1" t="shared" si="1153"/>
        <v>1</v>
      </c>
      <c r="D6907" s="334" t="e">
        <f ca="1">IF(E6906&gt;=VLOOKUP(D6906,A:B,2,FALSE),D6906+1,D6906)</f>
        <v>#N/A</v>
      </c>
      <c r="E6907" s="327" t="e">
        <f ca="1">IF(E6906&gt;=VLOOKUP(D6906,A:B,2,FALSE),3,E6906+1)</f>
        <v>#N/A</v>
      </c>
      <c r="F6907" s="327" t="e">
        <f ca="1">VLOOKUP(D6907,档案!A:C,3,FALSE)</f>
        <v>#N/A</v>
      </c>
      <c r="G6907" s="338" t="e">
        <f ca="1">VLOOKUP(D6907,档案!A:B,2,FALSE)</f>
        <v>#N/A</v>
      </c>
      <c r="H6907" s="328" t="e">
        <f ca="1" t="shared" si="1154"/>
        <v>#N/A</v>
      </c>
      <c r="I6907" s="344" t="e">
        <f ca="1" t="shared" si="1155"/>
        <v>#N/A</v>
      </c>
      <c r="J6907" s="344" t="e">
        <f ca="1" t="shared" si="1156"/>
        <v>#N/A</v>
      </c>
      <c r="K6907" s="345" t="e">
        <f ca="1" t="shared" si="1157"/>
        <v>#N/A</v>
      </c>
      <c r="L6907" s="345" t="e">
        <f ca="1" t="shared" si="1158"/>
        <v>#N/A</v>
      </c>
      <c r="M6907" s="345" t="e">
        <f ca="1" t="shared" si="1159"/>
        <v>#N/A</v>
      </c>
      <c r="N6907" s="345" t="e">
        <f ca="1" t="shared" si="1160"/>
        <v>#N/A</v>
      </c>
    </row>
    <row r="6908" ht="14.25" hidden="1" spans="1:14">
      <c r="A6908" s="334">
        <f>档案!A6907</f>
        <v>0</v>
      </c>
      <c r="B6908" s="334">
        <f ca="1" t="shared" si="1153"/>
        <v>1</v>
      </c>
      <c r="D6908" s="334" t="e">
        <f ca="1">IF(E6907&gt;=VLOOKUP(D6907,A:B,2,FALSE),D6907+1,D6907)</f>
        <v>#N/A</v>
      </c>
      <c r="E6908" s="327" t="e">
        <f ca="1">IF(E6907&gt;=VLOOKUP(D6907,A:B,2,FALSE),3,E6907+1)</f>
        <v>#N/A</v>
      </c>
      <c r="F6908" s="327" t="e">
        <f ca="1">VLOOKUP(D6908,档案!A:C,3,FALSE)</f>
        <v>#N/A</v>
      </c>
      <c r="G6908" s="338" t="e">
        <f ca="1">VLOOKUP(D6908,档案!A:B,2,FALSE)</f>
        <v>#N/A</v>
      </c>
      <c r="H6908" s="328" t="e">
        <f ca="1" t="shared" si="1154"/>
        <v>#N/A</v>
      </c>
      <c r="I6908" s="344" t="e">
        <f ca="1" t="shared" si="1155"/>
        <v>#N/A</v>
      </c>
      <c r="J6908" s="344" t="e">
        <f ca="1" t="shared" si="1156"/>
        <v>#N/A</v>
      </c>
      <c r="K6908" s="345" t="e">
        <f ca="1" t="shared" si="1157"/>
        <v>#N/A</v>
      </c>
      <c r="L6908" s="345" t="e">
        <f ca="1" t="shared" si="1158"/>
        <v>#N/A</v>
      </c>
      <c r="M6908" s="345" t="e">
        <f ca="1" t="shared" si="1159"/>
        <v>#N/A</v>
      </c>
      <c r="N6908" s="345" t="e">
        <f ca="1" t="shared" si="1160"/>
        <v>#N/A</v>
      </c>
    </row>
    <row r="6909" ht="14.25" hidden="1" spans="1:14">
      <c r="A6909" s="334">
        <f>档案!A6908</f>
        <v>0</v>
      </c>
      <c r="B6909" s="334">
        <f ca="1" t="shared" si="1153"/>
        <v>1</v>
      </c>
      <c r="D6909" s="334" t="e">
        <f ca="1">IF(E6908&gt;=VLOOKUP(D6908,A:B,2,FALSE),D6908+1,D6908)</f>
        <v>#N/A</v>
      </c>
      <c r="E6909" s="327" t="e">
        <f ca="1">IF(E6908&gt;=VLOOKUP(D6908,A:B,2,FALSE),3,E6908+1)</f>
        <v>#N/A</v>
      </c>
      <c r="F6909" s="327" t="e">
        <f ca="1">VLOOKUP(D6909,档案!A:C,3,FALSE)</f>
        <v>#N/A</v>
      </c>
      <c r="G6909" s="338" t="e">
        <f ca="1">VLOOKUP(D6909,档案!A:B,2,FALSE)</f>
        <v>#N/A</v>
      </c>
      <c r="H6909" s="328" t="e">
        <f ca="1" t="shared" si="1154"/>
        <v>#N/A</v>
      </c>
      <c r="I6909" s="344" t="e">
        <f ca="1" t="shared" si="1155"/>
        <v>#N/A</v>
      </c>
      <c r="J6909" s="344" t="e">
        <f ca="1" t="shared" si="1156"/>
        <v>#N/A</v>
      </c>
      <c r="K6909" s="345" t="e">
        <f ca="1" t="shared" si="1157"/>
        <v>#N/A</v>
      </c>
      <c r="L6909" s="345" t="e">
        <f ca="1" t="shared" si="1158"/>
        <v>#N/A</v>
      </c>
      <c r="M6909" s="345" t="e">
        <f ca="1" t="shared" si="1159"/>
        <v>#N/A</v>
      </c>
      <c r="N6909" s="345" t="e">
        <f ca="1" t="shared" si="1160"/>
        <v>#N/A</v>
      </c>
    </row>
    <row r="6910" ht="14.25" hidden="1" spans="1:14">
      <c r="A6910" s="334">
        <f>档案!A6909</f>
        <v>0</v>
      </c>
      <c r="B6910" s="334">
        <f ca="1" t="shared" si="1153"/>
        <v>1</v>
      </c>
      <c r="D6910" s="334" t="e">
        <f ca="1">IF(E6909&gt;=VLOOKUP(D6909,A:B,2,FALSE),D6909+1,D6909)</f>
        <v>#N/A</v>
      </c>
      <c r="E6910" s="327" t="e">
        <f ca="1">IF(E6909&gt;=VLOOKUP(D6909,A:B,2,FALSE),3,E6909+1)</f>
        <v>#N/A</v>
      </c>
      <c r="F6910" s="327" t="e">
        <f ca="1">VLOOKUP(D6910,档案!A:C,3,FALSE)</f>
        <v>#N/A</v>
      </c>
      <c r="G6910" s="338" t="e">
        <f ca="1">VLOOKUP(D6910,档案!A:B,2,FALSE)</f>
        <v>#N/A</v>
      </c>
      <c r="H6910" s="328" t="e">
        <f ca="1" t="shared" si="1154"/>
        <v>#N/A</v>
      </c>
      <c r="I6910" s="344" t="e">
        <f ca="1" t="shared" si="1155"/>
        <v>#N/A</v>
      </c>
      <c r="J6910" s="344" t="e">
        <f ca="1" t="shared" si="1156"/>
        <v>#N/A</v>
      </c>
      <c r="K6910" s="345" t="e">
        <f ca="1" t="shared" si="1157"/>
        <v>#N/A</v>
      </c>
      <c r="L6910" s="345" t="e">
        <f ca="1" t="shared" si="1158"/>
        <v>#N/A</v>
      </c>
      <c r="M6910" s="345" t="e">
        <f ca="1" t="shared" si="1159"/>
        <v>#N/A</v>
      </c>
      <c r="N6910" s="345" t="e">
        <f ca="1" t="shared" si="1160"/>
        <v>#N/A</v>
      </c>
    </row>
    <row r="6911" ht="14.25" hidden="1" spans="1:14">
      <c r="A6911" s="334">
        <f>档案!A6910</f>
        <v>0</v>
      </c>
      <c r="B6911" s="334">
        <f ca="1" t="shared" si="1153"/>
        <v>1</v>
      </c>
      <c r="D6911" s="334" t="e">
        <f ca="1">IF(E6910&gt;=VLOOKUP(D6910,A:B,2,FALSE),D6910+1,D6910)</f>
        <v>#N/A</v>
      </c>
      <c r="E6911" s="327" t="e">
        <f ca="1">IF(E6910&gt;=VLOOKUP(D6910,A:B,2,FALSE),3,E6910+1)</f>
        <v>#N/A</v>
      </c>
      <c r="F6911" s="327" t="e">
        <f ca="1">VLOOKUP(D6911,档案!A:C,3,FALSE)</f>
        <v>#N/A</v>
      </c>
      <c r="G6911" s="338" t="e">
        <f ca="1">VLOOKUP(D6911,档案!A:B,2,FALSE)</f>
        <v>#N/A</v>
      </c>
      <c r="H6911" s="328" t="e">
        <f ca="1" t="shared" si="1154"/>
        <v>#N/A</v>
      </c>
      <c r="I6911" s="344" t="e">
        <f ca="1" t="shared" si="1155"/>
        <v>#N/A</v>
      </c>
      <c r="J6911" s="344" t="e">
        <f ca="1" t="shared" si="1156"/>
        <v>#N/A</v>
      </c>
      <c r="K6911" s="345" t="e">
        <f ca="1" t="shared" si="1157"/>
        <v>#N/A</v>
      </c>
      <c r="L6911" s="345" t="e">
        <f ca="1" t="shared" si="1158"/>
        <v>#N/A</v>
      </c>
      <c r="M6911" s="345" t="e">
        <f ca="1" t="shared" si="1159"/>
        <v>#N/A</v>
      </c>
      <c r="N6911" s="345" t="e">
        <f ca="1" t="shared" si="1160"/>
        <v>#N/A</v>
      </c>
    </row>
    <row r="6912" spans="11:11">
      <c r="K6912" s="352"/>
    </row>
    <row r="6920" spans="12:12">
      <c r="L6920" s="321" t="s">
        <v>88</v>
      </c>
    </row>
  </sheetData>
  <sheetProtection autoFilter="0" pivotTables="0"/>
  <autoFilter xmlns:etc="http://www.wps.cn/officeDocument/2017/etCustomData" ref="A1:Q6911" etc:filterBottomFollowUsedRange="0">
    <filterColumn colId="7">
      <filters>
        <dateGroupItem year="2025" month="11" dateTimeGrouping="month"/>
      </filters>
    </filterColumn>
    <extLst/>
  </autoFilter>
  <pageMargins left="0.511811023622047" right="0.511811023622047" top="0.354330708661417" bottom="0.551181102362205" header="0.31496062992126" footer="0.31496062992126"/>
  <pageSetup paperSize="9" orientation="landscape"/>
  <headerFooter>
    <oddFooter>&amp;C第 &amp;P 页，共 &amp;N 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4"/>
  <sheetViews>
    <sheetView topLeftCell="F1" workbookViewId="0">
      <selection activeCell="B238" sqref="B238"/>
    </sheetView>
  </sheetViews>
  <sheetFormatPr defaultColWidth="9" defaultRowHeight="11.25"/>
  <cols>
    <col min="1" max="1" width="3.5" style="321" hidden="1" customWidth="1"/>
    <col min="2" max="2" width="7.625" style="321" hidden="1" customWidth="1"/>
    <col min="3" max="3" width="9" style="321" hidden="1" customWidth="1"/>
    <col min="4" max="4" width="5.5" style="321" hidden="1" customWidth="1"/>
    <col min="5" max="5" width="7.125" style="322" hidden="1" customWidth="1"/>
    <col min="6" max="6" width="8.375" style="322" customWidth="1"/>
    <col min="7" max="7" width="22.125" style="322" customWidth="1"/>
    <col min="8" max="8" width="13.75" style="321" customWidth="1"/>
    <col min="9" max="9" width="32.25" style="323" customWidth="1"/>
    <col min="10" max="10" width="12" style="323" customWidth="1"/>
    <col min="11" max="13" width="11.5" style="321" customWidth="1"/>
    <col min="14" max="14" width="17.5" style="321" customWidth="1"/>
    <col min="15" max="16" width="9" style="321" customWidth="1"/>
    <col min="17" max="17" width="17.25" style="321" customWidth="1"/>
    <col min="18" max="16384" width="9" style="321" customWidth="1"/>
  </cols>
  <sheetData>
    <row r="1" ht="24" customHeight="1" spans="6:14">
      <c r="F1" s="324" t="s">
        <v>89</v>
      </c>
      <c r="G1" s="324"/>
      <c r="H1" s="324"/>
      <c r="I1" s="324"/>
      <c r="J1" s="324"/>
      <c r="K1" s="324"/>
      <c r="L1" s="324"/>
      <c r="M1" s="324"/>
      <c r="N1" s="324"/>
    </row>
    <row r="2" ht="14.25" spans="6:13">
      <c r="F2" s="322" t="s">
        <v>90</v>
      </c>
      <c r="G2" s="325">
        <v>45397</v>
      </c>
      <c r="M2" s="321" t="s">
        <v>48</v>
      </c>
    </row>
    <row r="3" s="320" customFormat="1" ht="14.25" spans="1:16">
      <c r="A3" s="326" t="s">
        <v>78</v>
      </c>
      <c r="B3" s="326" t="s">
        <v>3</v>
      </c>
      <c r="C3" s="320" t="s">
        <v>4</v>
      </c>
      <c r="D3" s="326" t="s">
        <v>79</v>
      </c>
      <c r="E3" s="327" t="s">
        <v>80</v>
      </c>
      <c r="F3" s="327" t="s">
        <v>81</v>
      </c>
      <c r="G3" s="327" t="s">
        <v>1</v>
      </c>
      <c r="H3" s="328" t="s">
        <v>77</v>
      </c>
      <c r="I3" s="339" t="s">
        <v>82</v>
      </c>
      <c r="J3" s="339" t="s">
        <v>83</v>
      </c>
      <c r="K3" s="340" t="s">
        <v>84</v>
      </c>
      <c r="L3" s="340" t="s">
        <v>85</v>
      </c>
      <c r="M3" s="340" t="s">
        <v>5</v>
      </c>
      <c r="N3" s="339" t="s">
        <v>86</v>
      </c>
      <c r="P3" s="320"/>
    </row>
    <row r="4" s="320" customFormat="1" ht="14.25" spans="1:16">
      <c r="A4" s="329"/>
      <c r="B4" s="330"/>
      <c r="C4" s="330"/>
      <c r="D4" s="331"/>
      <c r="E4" s="327"/>
      <c r="F4" s="332"/>
      <c r="G4" s="332"/>
      <c r="H4" s="333">
        <f>G2</f>
        <v>45397</v>
      </c>
      <c r="I4" s="341" t="s">
        <v>50</v>
      </c>
      <c r="J4" s="341"/>
      <c r="K4" s="342"/>
      <c r="L4" s="342"/>
      <c r="M4" s="342" t="e">
        <f ca="1">SUM(档案!G:G)</f>
        <v>#N/A</v>
      </c>
      <c r="N4" s="339"/>
      <c r="P4" s="343"/>
    </row>
    <row r="5" ht="16.5" spans="1:14">
      <c r="A5" s="334">
        <f>D5</f>
        <v>1</v>
      </c>
      <c r="B5" s="335">
        <f ca="1" t="shared" ref="B5:B12" si="0">IF(C5=0,MATCH($G$2,INDIRECT("'"&amp;A5&amp;"'!A:A"),1),MATCH($G$2,INDIRECT("'"&amp;A5&amp;"'!A:A"),0))</f>
        <v>1</v>
      </c>
      <c r="C5" s="336">
        <f ca="1">COUNTIF(INDIRECT("'"&amp;A5&amp;"'!A:A"),$G$2)</f>
        <v>0</v>
      </c>
      <c r="D5" s="337">
        <v>1</v>
      </c>
      <c r="E5" s="327">
        <f ca="1">IF(C5=0,0,B5+COUNTIF(A$4:A5,A5)-1)</f>
        <v>0</v>
      </c>
      <c r="F5" s="327" t="str">
        <f>VLOOKUP(D5,档案!A:C,3,FALSE)</f>
        <v>武汉开明</v>
      </c>
      <c r="G5" s="338" t="str">
        <f>VLOOKUP(D5,档案!A:B,2,FALSE)</f>
        <v>华夏银行汉正街支行186346</v>
      </c>
      <c r="H5" s="328" t="str">
        <f ca="1" t="array" ref="H5">IF(C5=0,"",INDEX(INDIRECT("'"&amp;$D5&amp;"'!A:g"),$E5,COLUMN()-7))</f>
        <v/>
      </c>
      <c r="I5" s="344" t="str">
        <f ca="1" t="array" ref="I5">IF(C5=0,"",INDEX(INDIRECT("'"&amp;$D5&amp;"'!A:g"),$E5,COLUMN()-7))</f>
        <v/>
      </c>
      <c r="J5" s="344" t="str">
        <f ca="1" t="array" ref="J5">IF(C5=0,"",INDEX(INDIRECT("'"&amp;$D5&amp;"'!A:g"),$E5,COLUMN()-7))</f>
        <v/>
      </c>
      <c r="K5" s="345">
        <f ca="1" t="array" ref="K5">IF(C5=0,0,INDEX(INDIRECT("'"&amp;$D5&amp;"'!A:g"),$E5,COLUMN()-7))</f>
        <v>0</v>
      </c>
      <c r="L5" s="345">
        <f ca="1" t="array" ref="L5">IF(C5=0,0,INDEX(INDIRECT("'"&amp;$D5&amp;"'!A:g"),$E5,COLUMN()-7))</f>
        <v>0</v>
      </c>
      <c r="M5" s="346" t="e">
        <f ca="1">M4+K5-L5</f>
        <v>#N/A</v>
      </c>
      <c r="N5" s="345">
        <f ca="1" t="array" ref="N5">IF(C5=0,0,INDEX(INDIRECT("'"&amp;$D5&amp;"'!A:g"),$E5,COLUMN()-7))</f>
        <v>0</v>
      </c>
    </row>
    <row r="6" ht="16.5" spans="1:14">
      <c r="A6" s="334">
        <f ca="1" t="shared" ref="A6:A25" si="1">D6</f>
        <v>11</v>
      </c>
      <c r="B6" s="335" t="e">
        <f ca="1" t="shared" si="0"/>
        <v>#N/A</v>
      </c>
      <c r="C6" s="336">
        <f ca="1" t="shared" ref="C6:C25" si="2">COUNTIF(INDIRECT("'"&amp;A6&amp;"'!A:A"),$G$2)</f>
        <v>0</v>
      </c>
      <c r="D6" s="334">
        <f ca="1">IF(COUNTIF(A$4:A5,A5)&lt;C5,D5,IF(COUNTIF(INDIRECT("'"&amp;D5+1&amp;"'!A:A"),$G$2)&gt;0,D5+1,IF(COUNTIF(INDIRECT("'"&amp;D5+2&amp;"'!A:A"),$G$2)&gt;0,D5+2,IF(COUNTIF(INDIRECT("'"&amp;D5+3&amp;"'!A:A"),$G$2)&gt;0,D5+3,IF(COUNTIF(INDIRECT("'"&amp;D5+4&amp;"'!A:A"),$G$2)&gt;0,D5+4,IF(COUNTIF(INDIRECT("'"&amp;D5+5&amp;"'!A:A"),$G$2)&gt;0,D5+5,IF(COUNTIF(INDIRECT("'"&amp;D5+6&amp;"'!A:A"),$G$2)&gt;0,D5+6,IF(COUNTIF(INDIRECT("'"&amp;D5+7&amp;"'!A:A"),$G$2)&gt;0,D5+7,IF(COUNTIF(INDIRECT("'"&amp;D5+8&amp;"'!A:A"),$G$2)&gt;0,D5+8,IF(COUNTIF(INDIRECT("'"&amp;D5+9&amp;"'!A:A"),$G$2)&gt;0,D5+9,D5+10))))))))))</f>
        <v>11</v>
      </c>
      <c r="E6" s="327">
        <f ca="1">IF(C6=0,0,B6+COUNTIF(A$4:A6,A6)-1)</f>
        <v>0</v>
      </c>
      <c r="F6" s="327" t="str">
        <f ca="1">VLOOKUP(D6,档案!A:C,3,FALSE)</f>
        <v>武汉开明</v>
      </c>
      <c r="G6" s="338" t="str">
        <f ca="1">VLOOKUP(D6,档案!A:B,2,FALSE)</f>
        <v>青海农商行农民工工资保证金954442</v>
      </c>
      <c r="H6" s="328" t="str">
        <f ca="1" t="array" ref="H6">IF(C6=0,"",INDEX(INDIRECT("'"&amp;$D6&amp;"'!A:g"),$E6,COLUMN()-7))</f>
        <v/>
      </c>
      <c r="I6" s="344" t="str">
        <f ca="1" t="array" ref="I6">IF(C6=0,"",INDEX(INDIRECT("'"&amp;$D6&amp;"'!A:g"),$E6,COLUMN()-7))</f>
        <v/>
      </c>
      <c r="J6" s="344" t="str">
        <f ca="1" t="array" ref="J6">IF(C6=0,"",INDEX(INDIRECT("'"&amp;$D6&amp;"'!A:g"),$E6,COLUMN()-7))</f>
        <v/>
      </c>
      <c r="K6" s="345">
        <f ca="1" t="array" ref="K6">IF(C6=0,0,INDEX(INDIRECT("'"&amp;$D6&amp;"'!A:g"),$E6,COLUMN()-7))</f>
        <v>0</v>
      </c>
      <c r="L6" s="345">
        <f ca="1" t="array" ref="L6">IF(C6=0,0,INDEX(INDIRECT("'"&amp;$D6&amp;"'!A:g"),$E6,COLUMN()-7))</f>
        <v>0</v>
      </c>
      <c r="M6" s="346" t="e">
        <f ca="1" t="shared" ref="M6:M25" si="3">M5+K6-L6</f>
        <v>#N/A</v>
      </c>
      <c r="N6" s="345">
        <f ca="1" t="array" ref="N6">IF(C6=0,0,INDEX(INDIRECT("'"&amp;$D6&amp;"'!A:g"),$E6,COLUMN()-7))</f>
        <v>0</v>
      </c>
    </row>
    <row r="7" ht="16.5" spans="1:14">
      <c r="A7" s="334">
        <f ca="1" t="shared" si="1"/>
        <v>21</v>
      </c>
      <c r="B7" s="335">
        <f ca="1" t="shared" si="0"/>
        <v>1</v>
      </c>
      <c r="C7" s="336">
        <f ca="1" t="shared" si="2"/>
        <v>0</v>
      </c>
      <c r="D7" s="334">
        <f ca="1">IF(COUNTIF(A$4:A6,A6)&lt;C6,D6,IF(COUNTIF(INDIRECT("'"&amp;D6+1&amp;"'!A:A"),$G$2)&gt;0,D6+1,IF(COUNTIF(INDIRECT("'"&amp;D6+2&amp;"'!A:A"),$G$2)&gt;0,D6+2,IF(COUNTIF(INDIRECT("'"&amp;D6+3&amp;"'!A:A"),$G$2)&gt;0,D6+3,IF(COUNTIF(INDIRECT("'"&amp;D6+4&amp;"'!A:A"),$G$2)&gt;0,D6+4,IF(COUNTIF(INDIRECT("'"&amp;D6+5&amp;"'!A:A"),$G$2)&gt;0,D6+5,IF(COUNTIF(INDIRECT("'"&amp;D6+6&amp;"'!A:A"),$G$2)&gt;0,D6+6,IF(COUNTIF(INDIRECT("'"&amp;D6+7&amp;"'!A:A"),$G$2)&gt;0,D6+7,IF(COUNTIF(INDIRECT("'"&amp;D6+8&amp;"'!A:A"),$G$2)&gt;0,D6+8,IF(COUNTIF(INDIRECT("'"&amp;D6+9&amp;"'!A:A"),$G$2)&gt;0,D6+9,D6+10))))))))))</f>
        <v>21</v>
      </c>
      <c r="E7" s="327">
        <f ca="1">IF(C7=0,0,B7+COUNTIF(A$4:A7,A7)-1)</f>
        <v>0</v>
      </c>
      <c r="F7" s="327" t="str">
        <f ca="1">VLOOKUP(D7,档案!A:C,3,FALSE)</f>
        <v>武汉彤烨</v>
      </c>
      <c r="G7" s="338" t="str">
        <f ca="1">VLOOKUP(D7,档案!A:B,2,FALSE)</f>
        <v>汉口银行光谷分行454891</v>
      </c>
      <c r="H7" s="328" t="str">
        <f ca="1" t="array" ref="H7">IF(C7=0,"",INDEX(INDIRECT("'"&amp;$D7&amp;"'!A:g"),$E7,COLUMN()-7))</f>
        <v/>
      </c>
      <c r="I7" s="344" t="str">
        <f ca="1" t="array" ref="I7">IF(C7=0,"",INDEX(INDIRECT("'"&amp;$D7&amp;"'!A:g"),$E7,COLUMN()-7))</f>
        <v/>
      </c>
      <c r="J7" s="344" t="str">
        <f ca="1" t="array" ref="J7">IF(C7=0,"",INDEX(INDIRECT("'"&amp;$D7&amp;"'!A:g"),$E7,COLUMN()-7))</f>
        <v/>
      </c>
      <c r="K7" s="345">
        <f ca="1" t="array" ref="K7">IF(C7=0,0,INDEX(INDIRECT("'"&amp;$D7&amp;"'!A:g"),$E7,COLUMN()-7))</f>
        <v>0</v>
      </c>
      <c r="L7" s="345">
        <f ca="1" t="array" ref="L7">IF(C7=0,0,INDEX(INDIRECT("'"&amp;$D7&amp;"'!A:g"),$E7,COLUMN()-7))</f>
        <v>0</v>
      </c>
      <c r="M7" s="346" t="e">
        <f ca="1" t="shared" si="3"/>
        <v>#N/A</v>
      </c>
      <c r="N7" s="345">
        <f ca="1" t="array" ref="N7">IF(C7=0,0,INDEX(INDIRECT("'"&amp;$D7&amp;"'!A:g"),$E7,COLUMN()-7))</f>
        <v>0</v>
      </c>
    </row>
    <row r="8" ht="16.5" spans="1:14">
      <c r="A8" s="334">
        <f ca="1" t="shared" si="1"/>
        <v>31</v>
      </c>
      <c r="B8" s="335">
        <f ca="1" t="shared" si="0"/>
        <v>1</v>
      </c>
      <c r="C8" s="336">
        <f ca="1" t="shared" si="2"/>
        <v>0</v>
      </c>
      <c r="D8" s="334">
        <f ca="1">IF(COUNTIF(A$4:A7,A7)&lt;C7,D7,IF(COUNTIF(INDIRECT("'"&amp;D7+1&amp;"'!A:A"),$G$2)&gt;0,D7+1,IF(COUNTIF(INDIRECT("'"&amp;D7+2&amp;"'!A:A"),$G$2)&gt;0,D7+2,IF(COUNTIF(INDIRECT("'"&amp;D7+3&amp;"'!A:A"),$G$2)&gt;0,D7+3,IF(COUNTIF(INDIRECT("'"&amp;D7+4&amp;"'!A:A"),$G$2)&gt;0,D7+4,IF(COUNTIF(INDIRECT("'"&amp;D7+5&amp;"'!A:A"),$G$2)&gt;0,D7+5,IF(COUNTIF(INDIRECT("'"&amp;D7+6&amp;"'!A:A"),$G$2)&gt;0,D7+6,IF(COUNTIF(INDIRECT("'"&amp;D7+7&amp;"'!A:A"),$G$2)&gt;0,D7+7,IF(COUNTIF(INDIRECT("'"&amp;D7+8&amp;"'!A:A"),$G$2)&gt;0,D7+8,IF(COUNTIF(INDIRECT("'"&amp;D7+9&amp;"'!A:A"),$G$2)&gt;0,D7+9,D7+10))))))))))</f>
        <v>31</v>
      </c>
      <c r="E8" s="327">
        <f ca="1">IF(C8=0,0,B8+COUNTIF(A$4:A8,A8)-1)</f>
        <v>0</v>
      </c>
      <c r="F8" s="327" t="str">
        <f ca="1">VLOOKUP(D8,档案!A:C,3,FALSE)</f>
        <v>湖北开明</v>
      </c>
      <c r="G8" s="338" t="str">
        <f ca="1">VLOOKUP(D8,档案!A:B,2,FALSE)</f>
        <v>中国银行鄂州分行0592794</v>
      </c>
      <c r="H8" s="328" t="str">
        <f ca="1" t="array" ref="H8">IF(C8=0,"",INDEX(INDIRECT("'"&amp;$D8&amp;"'!A:g"),$E8,COLUMN()-7))</f>
        <v/>
      </c>
      <c r="I8" s="344" t="str">
        <f ca="1" t="array" ref="I8">IF(C8=0,"",INDEX(INDIRECT("'"&amp;$D8&amp;"'!A:g"),$E8,COLUMN()-7))</f>
        <v/>
      </c>
      <c r="J8" s="344" t="str">
        <f ca="1" t="array" ref="J8">IF(C8=0,"",INDEX(INDIRECT("'"&amp;$D8&amp;"'!A:g"),$E8,COLUMN()-7))</f>
        <v/>
      </c>
      <c r="K8" s="345">
        <f ca="1" t="array" ref="K8">IF(C8=0,0,INDEX(INDIRECT("'"&amp;$D8&amp;"'!A:g"),$E8,COLUMN()-7))</f>
        <v>0</v>
      </c>
      <c r="L8" s="345">
        <f ca="1" t="array" ref="L8">IF(C8=0,0,INDEX(INDIRECT("'"&amp;$D8&amp;"'!A:g"),$E8,COLUMN()-7))</f>
        <v>0</v>
      </c>
      <c r="M8" s="346" t="e">
        <f ca="1" t="shared" si="3"/>
        <v>#N/A</v>
      </c>
      <c r="N8" s="345">
        <f ca="1" t="array" ref="N8">IF(C8=0,0,INDEX(INDIRECT("'"&amp;$D8&amp;"'!A:g"),$E8,COLUMN()-7))</f>
        <v>0</v>
      </c>
    </row>
    <row r="9" ht="16.5" spans="1:14">
      <c r="A9" s="334">
        <f ca="1" t="shared" si="1"/>
        <v>41</v>
      </c>
      <c r="B9" s="335">
        <f ca="1" t="shared" si="0"/>
        <v>3</v>
      </c>
      <c r="C9" s="336">
        <f ca="1" t="shared" si="2"/>
        <v>0</v>
      </c>
      <c r="D9" s="334">
        <f ca="1">IF(COUNTIF(A$4:A8,A8)&lt;C8,D8,IF(COUNTIF(INDIRECT("'"&amp;D8+1&amp;"'!A:A"),$G$2)&gt;0,D8+1,IF(COUNTIF(INDIRECT("'"&amp;D8+2&amp;"'!A:A"),$G$2)&gt;0,D8+2,IF(COUNTIF(INDIRECT("'"&amp;D8+3&amp;"'!A:A"),$G$2)&gt;0,D8+3,IF(COUNTIF(INDIRECT("'"&amp;D8+4&amp;"'!A:A"),$G$2)&gt;0,D8+4,IF(COUNTIF(INDIRECT("'"&amp;D8+5&amp;"'!A:A"),$G$2)&gt;0,D8+5,IF(COUNTIF(INDIRECT("'"&amp;D8+6&amp;"'!A:A"),$G$2)&gt;0,D8+6,IF(COUNTIF(INDIRECT("'"&amp;D8+7&amp;"'!A:A"),$G$2)&gt;0,D8+7,IF(COUNTIF(INDIRECT("'"&amp;D8+8&amp;"'!A:A"),$G$2)&gt;0,D8+8,IF(COUNTIF(INDIRECT("'"&amp;D8+9&amp;"'!A:A"),$G$2)&gt;0,D8+9,D8+10))))))))))</f>
        <v>41</v>
      </c>
      <c r="E9" s="327">
        <f ca="1">IF(C9=0,0,B9+COUNTIF(A$4:A9,A9)-1)</f>
        <v>0</v>
      </c>
      <c r="F9" s="327" t="str">
        <f ca="1">VLOOKUP(D9,档案!A:C,3,FALSE)</f>
        <v>武汉信茂</v>
      </c>
      <c r="G9" s="338">
        <f ca="1">VLOOKUP(D9,档案!A:B,2,FALSE)</f>
        <v>0</v>
      </c>
      <c r="H9" s="328" t="str">
        <f ca="1" t="array" ref="H9">IF(C9=0,"",INDEX(INDIRECT("'"&amp;$D9&amp;"'!A:g"),$E9,COLUMN()-7))</f>
        <v/>
      </c>
      <c r="I9" s="344" t="str">
        <f ca="1" t="array" ref="I9">IF(C9=0,"",INDEX(INDIRECT("'"&amp;$D9&amp;"'!A:g"),$E9,COLUMN()-7))</f>
        <v/>
      </c>
      <c r="J9" s="344" t="str">
        <f ca="1" t="array" ref="J9">IF(C9=0,"",INDEX(INDIRECT("'"&amp;$D9&amp;"'!A:g"),$E9,COLUMN()-7))</f>
        <v/>
      </c>
      <c r="K9" s="345">
        <f ca="1" t="array" ref="K9">IF(C9=0,0,INDEX(INDIRECT("'"&amp;$D9&amp;"'!A:g"),$E9,COLUMN()-7))</f>
        <v>0</v>
      </c>
      <c r="L9" s="345">
        <f ca="1" t="array" ref="L9">IF(C9=0,0,INDEX(INDIRECT("'"&amp;$D9&amp;"'!A:g"),$E9,COLUMN()-7))</f>
        <v>0</v>
      </c>
      <c r="M9" s="346" t="e">
        <f ca="1" t="shared" si="3"/>
        <v>#N/A</v>
      </c>
      <c r="N9" s="345">
        <f ca="1" t="array" ref="N9">IF(C9=0,0,INDEX(INDIRECT("'"&amp;$D9&amp;"'!A:g"),$E9,COLUMN()-7))</f>
        <v>0</v>
      </c>
    </row>
    <row r="10" ht="16.5" spans="1:14">
      <c r="A10" s="334">
        <f ca="1" t="shared" si="1"/>
        <v>51</v>
      </c>
      <c r="B10" s="335">
        <f ca="1" t="shared" ref="B10:B25" si="4">IF(C10=0,MATCH($G$2,INDIRECT("'"&amp;A10&amp;"'!A:A"),1),MATCH($G$2,INDIRECT("'"&amp;A10&amp;"'!A:A"),0))</f>
        <v>1</v>
      </c>
      <c r="C10" s="336">
        <f ca="1" t="shared" si="2"/>
        <v>0</v>
      </c>
      <c r="D10" s="334">
        <f ca="1">IF(COUNTIF(A$4:A9,A9)&lt;C9,D9,IF(COUNTIF(INDIRECT("'"&amp;D9+1&amp;"'!A:A"),$G$2)&gt;0,D9+1,IF(COUNTIF(INDIRECT("'"&amp;D9+2&amp;"'!A:A"),$G$2)&gt;0,D9+2,IF(COUNTIF(INDIRECT("'"&amp;D9+3&amp;"'!A:A"),$G$2)&gt;0,D9+3,IF(COUNTIF(INDIRECT("'"&amp;D9+4&amp;"'!A:A"),$G$2)&gt;0,D9+4,IF(COUNTIF(INDIRECT("'"&amp;D9+5&amp;"'!A:A"),$G$2)&gt;0,D9+5,IF(COUNTIF(INDIRECT("'"&amp;D9+6&amp;"'!A:A"),$G$2)&gt;0,D9+6,IF(COUNTIF(INDIRECT("'"&amp;D9+7&amp;"'!A:A"),$G$2)&gt;0,D9+7,IF(COUNTIF(INDIRECT("'"&amp;D9+8&amp;"'!A:A"),$G$2)&gt;0,D9+8,IF(COUNTIF(INDIRECT("'"&amp;D9+9&amp;"'!A:A"),$G$2)&gt;0,D9+9,D9+10))))))))))</f>
        <v>51</v>
      </c>
      <c r="E10" s="327">
        <f ca="1">IF(C10=0,0,B10+COUNTIF(A$4:A10,A10)-1)</f>
        <v>0</v>
      </c>
      <c r="F10" s="327">
        <f ca="1">VLOOKUP(D10,档案!A:C,3,FALSE)</f>
        <v>0</v>
      </c>
      <c r="G10" s="338" t="str">
        <f ca="1">VLOOKUP(D10,档案!A:B,2,FALSE)</f>
        <v>工会工行西山支行029092</v>
      </c>
      <c r="H10" s="328" t="str">
        <f ca="1" t="array" ref="H10">IF(C10=0,"",INDEX(INDIRECT("'"&amp;$D10&amp;"'!A:g"),$E10,COLUMN()-7))</f>
        <v/>
      </c>
      <c r="I10" s="344" t="str">
        <f ca="1" t="array" ref="I10">IF(C10=0,"",INDEX(INDIRECT("'"&amp;$D10&amp;"'!A:g"),$E10,COLUMN()-7))</f>
        <v/>
      </c>
      <c r="J10" s="344" t="str">
        <f ca="1" t="array" ref="J10">IF(C10=0,"",INDEX(INDIRECT("'"&amp;$D10&amp;"'!A:g"),$E10,COLUMN()-7))</f>
        <v/>
      </c>
      <c r="K10" s="345">
        <f ca="1" t="array" ref="K10">IF(C10=0,0,INDEX(INDIRECT("'"&amp;$D10&amp;"'!A:g"),$E10,COLUMN()-7))</f>
        <v>0</v>
      </c>
      <c r="L10" s="345">
        <f ca="1" t="array" ref="L10">IF(C10=0,0,INDEX(INDIRECT("'"&amp;$D10&amp;"'!A:g"),$E10,COLUMN()-7))</f>
        <v>0</v>
      </c>
      <c r="M10" s="346" t="e">
        <f ca="1" t="shared" si="3"/>
        <v>#N/A</v>
      </c>
      <c r="N10" s="345">
        <f ca="1" t="array" ref="N10">IF(C10=0,0,INDEX(INDIRECT("'"&amp;$D10&amp;"'!A:g"),$E10,COLUMN()-7))</f>
        <v>0</v>
      </c>
    </row>
    <row r="11" ht="16.5" spans="1:14">
      <c r="A11" s="334" t="e">
        <f ca="1" t="shared" si="1"/>
        <v>#REF!</v>
      </c>
      <c r="B11" s="335" t="e">
        <f ca="1" t="shared" si="4"/>
        <v>#REF!</v>
      </c>
      <c r="C11" s="336" t="e">
        <f ca="1" t="shared" si="2"/>
        <v>#REF!</v>
      </c>
      <c r="D11" s="334" t="e">
        <f ca="1">IF(COUNTIF(A$4:A10,A10)&lt;C10,D10,IF(COUNTIF(INDIRECT("'"&amp;D10+1&amp;"'!A:A"),$G$2)&gt;0,D10+1,IF(COUNTIF(INDIRECT("'"&amp;D10+2&amp;"'!A:A"),$G$2)&gt;0,D10+2,IF(COUNTIF(INDIRECT("'"&amp;D10+3&amp;"'!A:A"),$G$2)&gt;0,D10+3,IF(COUNTIF(INDIRECT("'"&amp;D10+4&amp;"'!A:A"),$G$2)&gt;0,D10+4,IF(COUNTIF(INDIRECT("'"&amp;D10+5&amp;"'!A:A"),$G$2)&gt;0,D10+5,IF(COUNTIF(INDIRECT("'"&amp;D10+6&amp;"'!A:A"),$G$2)&gt;0,D10+6,IF(COUNTIF(INDIRECT("'"&amp;D10+7&amp;"'!A:A"),$G$2)&gt;0,D10+7,IF(COUNTIF(INDIRECT("'"&amp;D10+8&amp;"'!A:A"),$G$2)&gt;0,D10+8,IF(COUNTIF(INDIRECT("'"&amp;D10+9&amp;"'!A:A"),$G$2)&gt;0,D10+9,D10+10))))))))))</f>
        <v>#REF!</v>
      </c>
      <c r="E11" s="327" t="e">
        <f ca="1">IF(C11=0,0,B11+COUNTIF(A$4:A11,A11)-1)</f>
        <v>#REF!</v>
      </c>
      <c r="F11" s="327" t="e">
        <f ca="1">VLOOKUP(D11,档案!A:C,3,FALSE)</f>
        <v>#REF!</v>
      </c>
      <c r="G11" s="338" t="e">
        <f ca="1">VLOOKUP(D11,档案!A:B,2,FALSE)</f>
        <v>#REF!</v>
      </c>
      <c r="H11" s="328" t="e">
        <f ca="1" t="array" ref="H11">IF(C11=0,"",INDEX(INDIRECT("'"&amp;$D11&amp;"'!A:g"),$E11,COLUMN()-7))</f>
        <v>#REF!</v>
      </c>
      <c r="I11" s="344" t="e">
        <f ca="1" t="array" ref="I11">IF(C11=0,"",INDEX(INDIRECT("'"&amp;$D11&amp;"'!A:g"),$E11,COLUMN()-7))</f>
        <v>#REF!</v>
      </c>
      <c r="J11" s="344" t="e">
        <f ca="1" t="array" ref="J11">IF(C11=0,"",INDEX(INDIRECT("'"&amp;$D11&amp;"'!A:g"),$E11,COLUMN()-7))</f>
        <v>#REF!</v>
      </c>
      <c r="K11" s="345" t="e">
        <f ca="1" t="array" ref="K11">IF(C11=0,0,INDEX(INDIRECT("'"&amp;$D11&amp;"'!A:g"),$E11,COLUMN()-7))</f>
        <v>#REF!</v>
      </c>
      <c r="L11" s="345" t="e">
        <f ca="1" t="array" ref="L11">IF(C11=0,0,INDEX(INDIRECT("'"&amp;$D11&amp;"'!A:g"),$E11,COLUMN()-7))</f>
        <v>#REF!</v>
      </c>
      <c r="M11" s="346" t="e">
        <f ca="1" t="shared" si="3"/>
        <v>#N/A</v>
      </c>
      <c r="N11" s="345" t="e">
        <f ca="1" t="array" ref="N11">IF(C11=0,0,INDEX(INDIRECT("'"&amp;$D11&amp;"'!A:g"),$E11,COLUMN()-7))</f>
        <v>#REF!</v>
      </c>
    </row>
    <row r="12" ht="16.5" spans="1:14">
      <c r="A12" s="334" t="e">
        <f ca="1" t="shared" si="1"/>
        <v>#REF!</v>
      </c>
      <c r="B12" s="335" t="e">
        <f ca="1" t="shared" si="4"/>
        <v>#REF!</v>
      </c>
      <c r="C12" s="336" t="e">
        <f ca="1" t="shared" si="2"/>
        <v>#REF!</v>
      </c>
      <c r="D12" s="334" t="e">
        <f ca="1">IF(COUNTIF(A$4:A11,A11)&lt;C11,D11,IF(COUNTIF(INDIRECT("'"&amp;D11+1&amp;"'!A:A"),$G$2)&gt;0,D11+1,IF(COUNTIF(INDIRECT("'"&amp;D11+2&amp;"'!A:A"),$G$2)&gt;0,D11+2,IF(COUNTIF(INDIRECT("'"&amp;D11+3&amp;"'!A:A"),$G$2)&gt;0,D11+3,IF(COUNTIF(INDIRECT("'"&amp;D11+4&amp;"'!A:A"),$G$2)&gt;0,D11+4,IF(COUNTIF(INDIRECT("'"&amp;D11+5&amp;"'!A:A"),$G$2)&gt;0,D11+5,IF(COUNTIF(INDIRECT("'"&amp;D11+6&amp;"'!A:A"),$G$2)&gt;0,D11+6,IF(COUNTIF(INDIRECT("'"&amp;D11+7&amp;"'!A:A"),$G$2)&gt;0,D11+7,IF(COUNTIF(INDIRECT("'"&amp;D11+8&amp;"'!A:A"),$G$2)&gt;0,D11+8,IF(COUNTIF(INDIRECT("'"&amp;D11+9&amp;"'!A:A"),$G$2)&gt;0,D11+9,D11+10))))))))))</f>
        <v>#REF!</v>
      </c>
      <c r="E12" s="327" t="e">
        <f ca="1">IF(C12=0,0,B12+COUNTIF(A$4:A12,A12)-1)</f>
        <v>#REF!</v>
      </c>
      <c r="F12" s="327" t="e">
        <f ca="1">VLOOKUP(D12,档案!A:C,3,FALSE)</f>
        <v>#REF!</v>
      </c>
      <c r="G12" s="338" t="e">
        <f ca="1">VLOOKUP(D12,档案!A:B,2,FALSE)</f>
        <v>#REF!</v>
      </c>
      <c r="H12" s="328" t="e">
        <f ca="1" t="array" ref="H12">IF(C12=0,"",INDEX(INDIRECT("'"&amp;$D12&amp;"'!A:g"),$E12,COLUMN()-7))</f>
        <v>#REF!</v>
      </c>
      <c r="I12" s="344" t="e">
        <f ca="1" t="array" ref="I12">IF(C12=0,"",INDEX(INDIRECT("'"&amp;$D12&amp;"'!A:g"),$E12,COLUMN()-7))</f>
        <v>#REF!</v>
      </c>
      <c r="J12" s="344" t="e">
        <f ca="1" t="array" ref="J12">IF(C12=0,"",INDEX(INDIRECT("'"&amp;$D12&amp;"'!A:g"),$E12,COLUMN()-7))</f>
        <v>#REF!</v>
      </c>
      <c r="K12" s="345" t="e">
        <f ca="1" t="array" ref="K12">IF(C12=0,0,INDEX(INDIRECT("'"&amp;$D12&amp;"'!A:g"),$E12,COLUMN()-7))</f>
        <v>#REF!</v>
      </c>
      <c r="L12" s="345" t="e">
        <f ca="1" t="array" ref="L12">IF(C12=0,0,INDEX(INDIRECT("'"&amp;$D12&amp;"'!A:g"),$E12,COLUMN()-7))</f>
        <v>#REF!</v>
      </c>
      <c r="M12" s="346" t="e">
        <f ca="1" t="shared" si="3"/>
        <v>#N/A</v>
      </c>
      <c r="N12" s="345" t="e">
        <f ca="1" t="array" ref="N12">IF(C12=0,0,INDEX(INDIRECT("'"&amp;$D12&amp;"'!A:g"),$E12,COLUMN()-7))</f>
        <v>#REF!</v>
      </c>
    </row>
    <row r="13" ht="16.5" spans="1:14">
      <c r="A13" s="334" t="e">
        <f ca="1" t="shared" si="1"/>
        <v>#REF!</v>
      </c>
      <c r="B13" s="335" t="e">
        <f ca="1" t="shared" si="4"/>
        <v>#REF!</v>
      </c>
      <c r="C13" s="336" t="e">
        <f ca="1" t="shared" si="2"/>
        <v>#REF!</v>
      </c>
      <c r="D13" s="334" t="e">
        <f ca="1">IF(COUNTIF(A$4:A12,A12)&lt;C12,D12,IF(COUNTIF(INDIRECT("'"&amp;D12+1&amp;"'!A:A"),$G$2)&gt;0,D12+1,IF(COUNTIF(INDIRECT("'"&amp;D12+2&amp;"'!A:A"),$G$2)&gt;0,D12+2,IF(COUNTIF(INDIRECT("'"&amp;D12+3&amp;"'!A:A"),$G$2)&gt;0,D12+3,IF(COUNTIF(INDIRECT("'"&amp;D12+4&amp;"'!A:A"),$G$2)&gt;0,D12+4,IF(COUNTIF(INDIRECT("'"&amp;D12+5&amp;"'!A:A"),$G$2)&gt;0,D12+5,IF(COUNTIF(INDIRECT("'"&amp;D12+6&amp;"'!A:A"),$G$2)&gt;0,D12+6,IF(COUNTIF(INDIRECT("'"&amp;D12+7&amp;"'!A:A"),$G$2)&gt;0,D12+7,IF(COUNTIF(INDIRECT("'"&amp;D12+8&amp;"'!A:A"),$G$2)&gt;0,D12+8,IF(COUNTIF(INDIRECT("'"&amp;D12+9&amp;"'!A:A"),$G$2)&gt;0,D12+9,D12+10))))))))))</f>
        <v>#REF!</v>
      </c>
      <c r="E13" s="327" t="e">
        <f ca="1">IF(C13=0,0,B13+COUNTIF(A$4:A13,A13)-1)</f>
        <v>#REF!</v>
      </c>
      <c r="F13" s="327" t="e">
        <f ca="1">VLOOKUP(D13,档案!A:C,3,FALSE)</f>
        <v>#REF!</v>
      </c>
      <c r="G13" s="338" t="e">
        <f ca="1">VLOOKUP(D13,档案!A:B,2,FALSE)</f>
        <v>#REF!</v>
      </c>
      <c r="H13" s="328" t="e">
        <f ca="1" t="array" ref="H13">IF(C13=0,"",INDEX(INDIRECT("'"&amp;$D13&amp;"'!A:g"),$E13,COLUMN()-7))</f>
        <v>#REF!</v>
      </c>
      <c r="I13" s="344" t="e">
        <f ca="1" t="array" ref="I13">IF(C13=0,"",INDEX(INDIRECT("'"&amp;$D13&amp;"'!A:g"),$E13,COLUMN()-7))</f>
        <v>#REF!</v>
      </c>
      <c r="J13" s="344" t="e">
        <f ca="1" t="array" ref="J13">IF(C13=0,"",INDEX(INDIRECT("'"&amp;$D13&amp;"'!A:g"),$E13,COLUMN()-7))</f>
        <v>#REF!</v>
      </c>
      <c r="K13" s="345" t="e">
        <f ca="1" t="array" ref="K13">IF(C13=0,0,INDEX(INDIRECT("'"&amp;$D13&amp;"'!A:g"),$E13,COLUMN()-7))</f>
        <v>#REF!</v>
      </c>
      <c r="L13" s="345" t="e">
        <f ca="1" t="array" ref="L13">IF(C13=0,0,INDEX(INDIRECT("'"&amp;$D13&amp;"'!A:g"),$E13,COLUMN()-7))</f>
        <v>#REF!</v>
      </c>
      <c r="M13" s="346" t="e">
        <f ca="1" t="shared" si="3"/>
        <v>#N/A</v>
      </c>
      <c r="N13" s="345" t="e">
        <f ca="1" t="array" ref="N13">IF(C13=0,0,INDEX(INDIRECT("'"&amp;$D13&amp;"'!A:g"),$E13,COLUMN()-7))</f>
        <v>#REF!</v>
      </c>
    </row>
    <row r="14" ht="16.5" spans="1:14">
      <c r="A14" s="334" t="e">
        <f ca="1" t="shared" si="1"/>
        <v>#REF!</v>
      </c>
      <c r="B14" s="335" t="e">
        <f ca="1" t="shared" si="4"/>
        <v>#REF!</v>
      </c>
      <c r="C14" s="336" t="e">
        <f ca="1" t="shared" si="2"/>
        <v>#REF!</v>
      </c>
      <c r="D14" s="334" t="e">
        <f ca="1">IF(COUNTIF(A$4:A13,A13)&lt;C13,D13,IF(COUNTIF(INDIRECT("'"&amp;D13+1&amp;"'!A:A"),$G$2)&gt;0,D13+1,IF(COUNTIF(INDIRECT("'"&amp;D13+2&amp;"'!A:A"),$G$2)&gt;0,D13+2,IF(COUNTIF(INDIRECT("'"&amp;D13+3&amp;"'!A:A"),$G$2)&gt;0,D13+3,IF(COUNTIF(INDIRECT("'"&amp;D13+4&amp;"'!A:A"),$G$2)&gt;0,D13+4,IF(COUNTIF(INDIRECT("'"&amp;D13+5&amp;"'!A:A"),$G$2)&gt;0,D13+5,IF(COUNTIF(INDIRECT("'"&amp;D13+6&amp;"'!A:A"),$G$2)&gt;0,D13+6,IF(COUNTIF(INDIRECT("'"&amp;D13+7&amp;"'!A:A"),$G$2)&gt;0,D13+7,IF(COUNTIF(INDIRECT("'"&amp;D13+8&amp;"'!A:A"),$G$2)&gt;0,D13+8,IF(COUNTIF(INDIRECT("'"&amp;D13+9&amp;"'!A:A"),$G$2)&gt;0,D13+9,D13+10))))))))))</f>
        <v>#REF!</v>
      </c>
      <c r="E14" s="327" t="e">
        <f ca="1">IF(C14=0,0,B14+COUNTIF(A$4:A14,A14)-1)</f>
        <v>#REF!</v>
      </c>
      <c r="F14" s="327" t="e">
        <f ca="1">VLOOKUP(D14,档案!A:C,3,FALSE)</f>
        <v>#REF!</v>
      </c>
      <c r="G14" s="338" t="e">
        <f ca="1">VLOOKUP(D14,档案!A:B,2,FALSE)</f>
        <v>#REF!</v>
      </c>
      <c r="H14" s="328" t="e">
        <f ca="1" t="array" ref="H14">IF(C14=0,"",INDEX(INDIRECT("'"&amp;$D14&amp;"'!A:g"),$E14,COLUMN()-7))</f>
        <v>#REF!</v>
      </c>
      <c r="I14" s="344" t="e">
        <f ca="1" t="array" ref="I14">IF(C14=0,"",INDEX(INDIRECT("'"&amp;$D14&amp;"'!A:g"),$E14,COLUMN()-7))</f>
        <v>#REF!</v>
      </c>
      <c r="J14" s="344" t="e">
        <f ca="1" t="array" ref="J14">IF(C14=0,"",INDEX(INDIRECT("'"&amp;$D14&amp;"'!A:g"),$E14,COLUMN()-7))</f>
        <v>#REF!</v>
      </c>
      <c r="K14" s="345" t="e">
        <f ca="1" t="array" ref="K14">IF(C14=0,0,INDEX(INDIRECT("'"&amp;$D14&amp;"'!A:g"),$E14,COLUMN()-7))</f>
        <v>#REF!</v>
      </c>
      <c r="L14" s="345" t="e">
        <f ca="1" t="array" ref="L14">IF(C14=0,0,INDEX(INDIRECT("'"&amp;$D14&amp;"'!A:g"),$E14,COLUMN()-7))</f>
        <v>#REF!</v>
      </c>
      <c r="M14" s="346" t="e">
        <f ca="1" t="shared" si="3"/>
        <v>#N/A</v>
      </c>
      <c r="N14" s="345" t="e">
        <f ca="1" t="array" ref="N14">IF(C14=0,0,INDEX(INDIRECT("'"&amp;$D14&amp;"'!A:g"),$E14,COLUMN()-7))</f>
        <v>#REF!</v>
      </c>
    </row>
    <row r="15" ht="16.5" spans="1:14">
      <c r="A15" s="334" t="e">
        <f ca="1" t="shared" si="1"/>
        <v>#REF!</v>
      </c>
      <c r="B15" s="335" t="e">
        <f ca="1" t="shared" si="4"/>
        <v>#REF!</v>
      </c>
      <c r="C15" s="336" t="e">
        <f ca="1" t="shared" si="2"/>
        <v>#REF!</v>
      </c>
      <c r="D15" s="334" t="e">
        <f ca="1">IF(COUNTIF(A$4:A14,A14)&lt;C14,D14,IF(COUNTIF(INDIRECT("'"&amp;D14+1&amp;"'!A:A"),$G$2)&gt;0,D14+1,IF(COUNTIF(INDIRECT("'"&amp;D14+2&amp;"'!A:A"),$G$2)&gt;0,D14+2,IF(COUNTIF(INDIRECT("'"&amp;D14+3&amp;"'!A:A"),$G$2)&gt;0,D14+3,IF(COUNTIF(INDIRECT("'"&amp;D14+4&amp;"'!A:A"),$G$2)&gt;0,D14+4,IF(COUNTIF(INDIRECT("'"&amp;D14+5&amp;"'!A:A"),$G$2)&gt;0,D14+5,IF(COUNTIF(INDIRECT("'"&amp;D14+6&amp;"'!A:A"),$G$2)&gt;0,D14+6,IF(COUNTIF(INDIRECT("'"&amp;D14+7&amp;"'!A:A"),$G$2)&gt;0,D14+7,IF(COUNTIF(INDIRECT("'"&amp;D14+8&amp;"'!A:A"),$G$2)&gt;0,D14+8,IF(COUNTIF(INDIRECT("'"&amp;D14+9&amp;"'!A:A"),$G$2)&gt;0,D14+9,D14+10))))))))))</f>
        <v>#REF!</v>
      </c>
      <c r="E15" s="327" t="e">
        <f ca="1">IF(C15=0,0,B15+COUNTIF(A$4:A15,A15)-1)</f>
        <v>#REF!</v>
      </c>
      <c r="F15" s="327" t="e">
        <f ca="1">VLOOKUP(D15,档案!A:C,3,FALSE)</f>
        <v>#REF!</v>
      </c>
      <c r="G15" s="338" t="e">
        <f ca="1">VLOOKUP(D15,档案!A:B,2,FALSE)</f>
        <v>#REF!</v>
      </c>
      <c r="H15" s="328" t="e">
        <f ca="1" t="array" ref="H15">IF(C15=0,"",INDEX(INDIRECT("'"&amp;$D15&amp;"'!A:g"),$E15,COLUMN()-7))</f>
        <v>#REF!</v>
      </c>
      <c r="I15" s="344" t="e">
        <f ca="1" t="array" ref="I15">IF(C15=0,"",INDEX(INDIRECT("'"&amp;$D15&amp;"'!A:g"),$E15,COLUMN()-7))</f>
        <v>#REF!</v>
      </c>
      <c r="J15" s="344" t="e">
        <f ca="1" t="array" ref="J15">IF(C15=0,"",INDEX(INDIRECT("'"&amp;$D15&amp;"'!A:g"),$E15,COLUMN()-7))</f>
        <v>#REF!</v>
      </c>
      <c r="K15" s="345" t="e">
        <f ca="1" t="array" ref="K15">IF(C15=0,0,INDEX(INDIRECT("'"&amp;$D15&amp;"'!A:g"),$E15,COLUMN()-7))</f>
        <v>#REF!</v>
      </c>
      <c r="L15" s="345" t="e">
        <f ca="1" t="array" ref="L15">IF(C15=0,0,INDEX(INDIRECT("'"&amp;$D15&amp;"'!A:g"),$E15,COLUMN()-7))</f>
        <v>#REF!</v>
      </c>
      <c r="M15" s="346" t="e">
        <f ca="1" t="shared" si="3"/>
        <v>#N/A</v>
      </c>
      <c r="N15" s="345" t="e">
        <f ca="1" t="array" ref="N15">IF(C15=0,0,INDEX(INDIRECT("'"&amp;$D15&amp;"'!A:g"),$E15,COLUMN()-7))</f>
        <v>#REF!</v>
      </c>
    </row>
    <row r="16" ht="16.5" spans="1:14">
      <c r="A16" s="334" t="e">
        <f ca="1" t="shared" si="1"/>
        <v>#REF!</v>
      </c>
      <c r="B16" s="335" t="e">
        <f ca="1" t="shared" si="4"/>
        <v>#REF!</v>
      </c>
      <c r="C16" s="336" t="e">
        <f ca="1" t="shared" si="2"/>
        <v>#REF!</v>
      </c>
      <c r="D16" s="334" t="e">
        <f ca="1">IF(COUNTIF(A$4:A15,A15)&lt;C15,D15,IF(COUNTIF(INDIRECT("'"&amp;D15+1&amp;"'!A:A"),$G$2)&gt;0,D15+1,IF(COUNTIF(INDIRECT("'"&amp;D15+2&amp;"'!A:A"),$G$2)&gt;0,D15+2,IF(COUNTIF(INDIRECT("'"&amp;D15+3&amp;"'!A:A"),$G$2)&gt;0,D15+3,IF(COUNTIF(INDIRECT("'"&amp;D15+4&amp;"'!A:A"),$G$2)&gt;0,D15+4,IF(COUNTIF(INDIRECT("'"&amp;D15+5&amp;"'!A:A"),$G$2)&gt;0,D15+5,IF(COUNTIF(INDIRECT("'"&amp;D15+6&amp;"'!A:A"),$G$2)&gt;0,D15+6,IF(COUNTIF(INDIRECT("'"&amp;D15+7&amp;"'!A:A"),$G$2)&gt;0,D15+7,IF(COUNTIF(INDIRECT("'"&amp;D15+8&amp;"'!A:A"),$G$2)&gt;0,D15+8,IF(COUNTIF(INDIRECT("'"&amp;D15+9&amp;"'!A:A"),$G$2)&gt;0,D15+9,D15+10))))))))))</f>
        <v>#REF!</v>
      </c>
      <c r="E16" s="327" t="e">
        <f ca="1">IF(C16=0,0,B16+COUNTIF(A$4:A16,A16)-1)</f>
        <v>#REF!</v>
      </c>
      <c r="F16" s="327" t="e">
        <f ca="1">VLOOKUP(D16,档案!A:C,3,FALSE)</f>
        <v>#REF!</v>
      </c>
      <c r="G16" s="338" t="e">
        <f ca="1">VLOOKUP(D16,档案!A:B,2,FALSE)</f>
        <v>#REF!</v>
      </c>
      <c r="H16" s="328" t="e">
        <f ca="1" t="array" ref="H16">IF(C16=0,"",INDEX(INDIRECT("'"&amp;$D16&amp;"'!A:g"),$E16,COLUMN()-7))</f>
        <v>#REF!</v>
      </c>
      <c r="I16" s="344" t="e">
        <f ca="1" t="array" ref="I16">IF(C16=0,"",INDEX(INDIRECT("'"&amp;$D16&amp;"'!A:g"),$E16,COLUMN()-7))</f>
        <v>#REF!</v>
      </c>
      <c r="J16" s="344" t="e">
        <f ca="1" t="array" ref="J16">IF(C16=0,"",INDEX(INDIRECT("'"&amp;$D16&amp;"'!A:g"),$E16,COLUMN()-7))</f>
        <v>#REF!</v>
      </c>
      <c r="K16" s="345" t="e">
        <f ca="1" t="array" ref="K16">IF(C16=0,0,INDEX(INDIRECT("'"&amp;$D16&amp;"'!A:g"),$E16,COLUMN()-7))</f>
        <v>#REF!</v>
      </c>
      <c r="L16" s="345" t="e">
        <f ca="1" t="array" ref="L16">IF(C16=0,0,INDEX(INDIRECT("'"&amp;$D16&amp;"'!A:g"),$E16,COLUMN()-7))</f>
        <v>#REF!</v>
      </c>
      <c r="M16" s="346" t="e">
        <f ca="1" t="shared" si="3"/>
        <v>#N/A</v>
      </c>
      <c r="N16" s="345" t="e">
        <f ca="1" t="array" ref="N16">IF(C16=0,0,INDEX(INDIRECT("'"&amp;$D16&amp;"'!A:g"),$E16,COLUMN()-7))</f>
        <v>#REF!</v>
      </c>
    </row>
    <row r="17" ht="16.5" spans="1:14">
      <c r="A17" s="334" t="e">
        <f ca="1" t="shared" si="1"/>
        <v>#REF!</v>
      </c>
      <c r="B17" s="335" t="e">
        <f ca="1" t="shared" si="4"/>
        <v>#REF!</v>
      </c>
      <c r="C17" s="336" t="e">
        <f ca="1" t="shared" si="2"/>
        <v>#REF!</v>
      </c>
      <c r="D17" s="334" t="e">
        <f ca="1">IF(COUNTIF(A$4:A16,A16)&lt;C16,D16,IF(COUNTIF(INDIRECT("'"&amp;D16+1&amp;"'!A:A"),$G$2)&gt;0,D16+1,IF(COUNTIF(INDIRECT("'"&amp;D16+2&amp;"'!A:A"),$G$2)&gt;0,D16+2,IF(COUNTIF(INDIRECT("'"&amp;D16+3&amp;"'!A:A"),$G$2)&gt;0,D16+3,IF(COUNTIF(INDIRECT("'"&amp;D16+4&amp;"'!A:A"),$G$2)&gt;0,D16+4,IF(COUNTIF(INDIRECT("'"&amp;D16+5&amp;"'!A:A"),$G$2)&gt;0,D16+5,IF(COUNTIF(INDIRECT("'"&amp;D16+6&amp;"'!A:A"),$G$2)&gt;0,D16+6,IF(COUNTIF(INDIRECT("'"&amp;D16+7&amp;"'!A:A"),$G$2)&gt;0,D16+7,IF(COUNTIF(INDIRECT("'"&amp;D16+8&amp;"'!A:A"),$G$2)&gt;0,D16+8,IF(COUNTIF(INDIRECT("'"&amp;D16+9&amp;"'!A:A"),$G$2)&gt;0,D16+9,D16+10))))))))))</f>
        <v>#REF!</v>
      </c>
      <c r="E17" s="327" t="e">
        <f ca="1">IF(C17=0,0,B17+COUNTIF(A$4:A17,A17)-1)</f>
        <v>#REF!</v>
      </c>
      <c r="F17" s="327" t="e">
        <f ca="1">VLOOKUP(D17,档案!A:C,3,FALSE)</f>
        <v>#REF!</v>
      </c>
      <c r="G17" s="338" t="e">
        <f ca="1">VLOOKUP(D17,档案!A:B,2,FALSE)</f>
        <v>#REF!</v>
      </c>
      <c r="H17" s="328" t="e">
        <f ca="1" t="array" ref="H17">IF(C17=0,"",INDEX(INDIRECT("'"&amp;$D17&amp;"'!A:g"),$E17,COLUMN()-7))</f>
        <v>#REF!</v>
      </c>
      <c r="I17" s="344" t="e">
        <f ca="1" t="array" ref="I17">IF(C17=0,"",INDEX(INDIRECT("'"&amp;$D17&amp;"'!A:g"),$E17,COLUMN()-7))</f>
        <v>#REF!</v>
      </c>
      <c r="J17" s="344" t="e">
        <f ca="1" t="array" ref="J17">IF(C17=0,"",INDEX(INDIRECT("'"&amp;$D17&amp;"'!A:g"),$E17,COLUMN()-7))</f>
        <v>#REF!</v>
      </c>
      <c r="K17" s="345" t="e">
        <f ca="1" t="array" ref="K17">IF(C17=0,0,INDEX(INDIRECT("'"&amp;$D17&amp;"'!A:g"),$E17,COLUMN()-7))</f>
        <v>#REF!</v>
      </c>
      <c r="L17" s="345" t="e">
        <f ca="1" t="array" ref="L17">IF(C17=0,0,INDEX(INDIRECT("'"&amp;$D17&amp;"'!A:g"),$E17,COLUMN()-7))</f>
        <v>#REF!</v>
      </c>
      <c r="M17" s="346" t="e">
        <f ca="1" t="shared" si="3"/>
        <v>#N/A</v>
      </c>
      <c r="N17" s="345" t="e">
        <f ca="1" t="array" ref="N17">IF(C17=0,0,INDEX(INDIRECT("'"&amp;$D17&amp;"'!A:g"),$E17,COLUMN()-7))</f>
        <v>#REF!</v>
      </c>
    </row>
    <row r="18" ht="16.5" spans="1:14">
      <c r="A18" s="334" t="e">
        <f ca="1" t="shared" si="1"/>
        <v>#REF!</v>
      </c>
      <c r="B18" s="335" t="e">
        <f ca="1" t="shared" si="4"/>
        <v>#REF!</v>
      </c>
      <c r="C18" s="336" t="e">
        <f ca="1" t="shared" si="2"/>
        <v>#REF!</v>
      </c>
      <c r="D18" s="334" t="e">
        <f ca="1">IF(COUNTIF(A$4:A17,A17)&lt;C17,D17,IF(COUNTIF(INDIRECT("'"&amp;D17+1&amp;"'!A:A"),$G$2)&gt;0,D17+1,IF(COUNTIF(INDIRECT("'"&amp;D17+2&amp;"'!A:A"),$G$2)&gt;0,D17+2,IF(COUNTIF(INDIRECT("'"&amp;D17+3&amp;"'!A:A"),$G$2)&gt;0,D17+3,IF(COUNTIF(INDIRECT("'"&amp;D17+4&amp;"'!A:A"),$G$2)&gt;0,D17+4,IF(COUNTIF(INDIRECT("'"&amp;D17+5&amp;"'!A:A"),$G$2)&gt;0,D17+5,IF(COUNTIF(INDIRECT("'"&amp;D17+6&amp;"'!A:A"),$G$2)&gt;0,D17+6,IF(COUNTIF(INDIRECT("'"&amp;D17+7&amp;"'!A:A"),$G$2)&gt;0,D17+7,IF(COUNTIF(INDIRECT("'"&amp;D17+8&amp;"'!A:A"),$G$2)&gt;0,D17+8,IF(COUNTIF(INDIRECT("'"&amp;D17+9&amp;"'!A:A"),$G$2)&gt;0,D17+9,D17+10))))))))))</f>
        <v>#REF!</v>
      </c>
      <c r="E18" s="327" t="e">
        <f ca="1">IF(C18=0,0,B18+COUNTIF(A$4:A18,A18)-1)</f>
        <v>#REF!</v>
      </c>
      <c r="F18" s="327" t="e">
        <f ca="1">VLOOKUP(D18,档案!A:C,3,FALSE)</f>
        <v>#REF!</v>
      </c>
      <c r="G18" s="338" t="e">
        <f ca="1">VLOOKUP(D18,档案!A:B,2,FALSE)</f>
        <v>#REF!</v>
      </c>
      <c r="H18" s="328" t="e">
        <f ca="1" t="array" ref="H18">IF(C18=0,"",INDEX(INDIRECT("'"&amp;$D18&amp;"'!A:g"),$E18,COLUMN()-7))</f>
        <v>#REF!</v>
      </c>
      <c r="I18" s="344" t="e">
        <f ca="1" t="array" ref="I18">IF(C18=0,"",INDEX(INDIRECT("'"&amp;$D18&amp;"'!A:g"),$E18,COLUMN()-7))</f>
        <v>#REF!</v>
      </c>
      <c r="J18" s="344" t="e">
        <f ca="1" t="array" ref="J18">IF(C18=0,"",INDEX(INDIRECT("'"&amp;$D18&amp;"'!A:g"),$E18,COLUMN()-7))</f>
        <v>#REF!</v>
      </c>
      <c r="K18" s="345" t="e">
        <f ca="1" t="array" ref="K18">IF(C18=0,0,INDEX(INDIRECT("'"&amp;$D18&amp;"'!A:g"),$E18,COLUMN()-7))</f>
        <v>#REF!</v>
      </c>
      <c r="L18" s="345" t="e">
        <f ca="1" t="array" ref="L18">IF(C18=0,0,INDEX(INDIRECT("'"&amp;$D18&amp;"'!A:g"),$E18,COLUMN()-7))</f>
        <v>#REF!</v>
      </c>
      <c r="M18" s="346" t="e">
        <f ca="1" t="shared" si="3"/>
        <v>#N/A</v>
      </c>
      <c r="N18" s="345" t="e">
        <f ca="1" t="array" ref="N18">IF(C18=0,0,INDEX(INDIRECT("'"&amp;$D18&amp;"'!A:g"),$E18,COLUMN()-7))</f>
        <v>#REF!</v>
      </c>
    </row>
    <row r="19" ht="16.5" spans="1:14">
      <c r="A19" s="334" t="e">
        <f ca="1" t="shared" si="1"/>
        <v>#REF!</v>
      </c>
      <c r="B19" s="335" t="e">
        <f ca="1" t="shared" si="4"/>
        <v>#REF!</v>
      </c>
      <c r="C19" s="336" t="e">
        <f ca="1" t="shared" si="2"/>
        <v>#REF!</v>
      </c>
      <c r="D19" s="334" t="e">
        <f ca="1">IF(COUNTIF(A$4:A18,A18)&lt;C18,D18,IF(COUNTIF(INDIRECT("'"&amp;D18+1&amp;"'!A:A"),$G$2)&gt;0,D18+1,IF(COUNTIF(INDIRECT("'"&amp;D18+2&amp;"'!A:A"),$G$2)&gt;0,D18+2,IF(COUNTIF(INDIRECT("'"&amp;D18+3&amp;"'!A:A"),$G$2)&gt;0,D18+3,IF(COUNTIF(INDIRECT("'"&amp;D18+4&amp;"'!A:A"),$G$2)&gt;0,D18+4,IF(COUNTIF(INDIRECT("'"&amp;D18+5&amp;"'!A:A"),$G$2)&gt;0,D18+5,IF(COUNTIF(INDIRECT("'"&amp;D18+6&amp;"'!A:A"),$G$2)&gt;0,D18+6,IF(COUNTIF(INDIRECT("'"&amp;D18+7&amp;"'!A:A"),$G$2)&gt;0,D18+7,IF(COUNTIF(INDIRECT("'"&amp;D18+8&amp;"'!A:A"),$G$2)&gt;0,D18+8,IF(COUNTIF(INDIRECT("'"&amp;D18+9&amp;"'!A:A"),$G$2)&gt;0,D18+9,D18+10))))))))))</f>
        <v>#REF!</v>
      </c>
      <c r="E19" s="327" t="e">
        <f ca="1">IF(C19=0,0,B19+COUNTIF(A$4:A19,A19)-1)</f>
        <v>#REF!</v>
      </c>
      <c r="F19" s="327" t="e">
        <f ca="1">VLOOKUP(D19,档案!A:C,3,FALSE)</f>
        <v>#REF!</v>
      </c>
      <c r="G19" s="338" t="e">
        <f ca="1">VLOOKUP(D19,档案!A:B,2,FALSE)</f>
        <v>#REF!</v>
      </c>
      <c r="H19" s="328" t="e">
        <f ca="1" t="array" ref="H19">IF(C19=0,"",INDEX(INDIRECT("'"&amp;$D19&amp;"'!A:g"),$E19,COLUMN()-7))</f>
        <v>#REF!</v>
      </c>
      <c r="I19" s="344" t="e">
        <f ca="1" t="array" ref="I19">IF(C19=0,"",INDEX(INDIRECT("'"&amp;$D19&amp;"'!A:g"),$E19,COLUMN()-7))</f>
        <v>#REF!</v>
      </c>
      <c r="J19" s="344" t="e">
        <f ca="1" t="array" ref="J19">IF(C19=0,"",INDEX(INDIRECT("'"&amp;$D19&amp;"'!A:g"),$E19,COLUMN()-7))</f>
        <v>#REF!</v>
      </c>
      <c r="K19" s="345" t="e">
        <f ca="1" t="array" ref="K19">IF(C19=0,0,INDEX(INDIRECT("'"&amp;$D19&amp;"'!A:g"),$E19,COLUMN()-7))</f>
        <v>#REF!</v>
      </c>
      <c r="L19" s="345" t="e">
        <f ca="1" t="array" ref="L19">IF(C19=0,0,INDEX(INDIRECT("'"&amp;$D19&amp;"'!A:g"),$E19,COLUMN()-7))</f>
        <v>#REF!</v>
      </c>
      <c r="M19" s="346" t="e">
        <f ca="1" t="shared" si="3"/>
        <v>#N/A</v>
      </c>
      <c r="N19" s="345" t="e">
        <f ca="1" t="array" ref="N19">IF(C19=0,0,INDEX(INDIRECT("'"&amp;$D19&amp;"'!A:g"),$E19,COLUMN()-7))</f>
        <v>#REF!</v>
      </c>
    </row>
    <row r="20" ht="16.5" spans="1:14">
      <c r="A20" s="334" t="e">
        <f ca="1" t="shared" si="1"/>
        <v>#REF!</v>
      </c>
      <c r="B20" s="335" t="e">
        <f ca="1" t="shared" si="4"/>
        <v>#REF!</v>
      </c>
      <c r="C20" s="336" t="e">
        <f ca="1" t="shared" si="2"/>
        <v>#REF!</v>
      </c>
      <c r="D20" s="334" t="e">
        <f ca="1">IF(COUNTIF(A$4:A19,A19)&lt;C19,D19,IF(COUNTIF(INDIRECT("'"&amp;D19+1&amp;"'!A:A"),$G$2)&gt;0,D19+1,IF(COUNTIF(INDIRECT("'"&amp;D19+2&amp;"'!A:A"),$G$2)&gt;0,D19+2,IF(COUNTIF(INDIRECT("'"&amp;D19+3&amp;"'!A:A"),$G$2)&gt;0,D19+3,IF(COUNTIF(INDIRECT("'"&amp;D19+4&amp;"'!A:A"),$G$2)&gt;0,D19+4,IF(COUNTIF(INDIRECT("'"&amp;D19+5&amp;"'!A:A"),$G$2)&gt;0,D19+5,IF(COUNTIF(INDIRECT("'"&amp;D19+6&amp;"'!A:A"),$G$2)&gt;0,D19+6,IF(COUNTIF(INDIRECT("'"&amp;D19+7&amp;"'!A:A"),$G$2)&gt;0,D19+7,IF(COUNTIF(INDIRECT("'"&amp;D19+8&amp;"'!A:A"),$G$2)&gt;0,D19+8,IF(COUNTIF(INDIRECT("'"&amp;D19+9&amp;"'!A:A"),$G$2)&gt;0,D19+9,D19+10))))))))))</f>
        <v>#REF!</v>
      </c>
      <c r="E20" s="327" t="e">
        <f ca="1">IF(C20=0,0,B20+COUNTIF(A$4:A20,A20)-1)</f>
        <v>#REF!</v>
      </c>
      <c r="F20" s="327" t="e">
        <f ca="1">VLOOKUP(D20,档案!A:C,3,FALSE)</f>
        <v>#REF!</v>
      </c>
      <c r="G20" s="338" t="e">
        <f ca="1">VLOOKUP(D20,档案!A:B,2,FALSE)</f>
        <v>#REF!</v>
      </c>
      <c r="H20" s="328" t="e">
        <f ca="1" t="array" ref="H20">IF(C20=0,"",INDEX(INDIRECT("'"&amp;$D20&amp;"'!A:g"),$E20,COLUMN()-7))</f>
        <v>#REF!</v>
      </c>
      <c r="I20" s="344" t="e">
        <f ca="1" t="array" ref="I20">IF(C20=0,"",INDEX(INDIRECT("'"&amp;$D20&amp;"'!A:g"),$E20,COLUMN()-7))</f>
        <v>#REF!</v>
      </c>
      <c r="J20" s="344" t="e">
        <f ca="1" t="array" ref="J20">IF(C20=0,"",INDEX(INDIRECT("'"&amp;$D20&amp;"'!A:g"),$E20,COLUMN()-7))</f>
        <v>#REF!</v>
      </c>
      <c r="K20" s="345" t="e">
        <f ca="1" t="array" ref="K20">IF(C20=0,0,INDEX(INDIRECT("'"&amp;$D20&amp;"'!A:g"),$E20,COLUMN()-7))</f>
        <v>#REF!</v>
      </c>
      <c r="L20" s="345" t="e">
        <f ca="1" t="array" ref="L20">IF(C20=0,0,INDEX(INDIRECT("'"&amp;$D20&amp;"'!A:g"),$E20,COLUMN()-7))</f>
        <v>#REF!</v>
      </c>
      <c r="M20" s="346" t="e">
        <f ca="1" t="shared" si="3"/>
        <v>#N/A</v>
      </c>
      <c r="N20" s="345" t="e">
        <f ca="1" t="array" ref="N20">IF(C20=0,0,INDEX(INDIRECT("'"&amp;$D20&amp;"'!A:g"),$E20,COLUMN()-7))</f>
        <v>#REF!</v>
      </c>
    </row>
    <row r="21" ht="16.5" spans="1:14">
      <c r="A21" s="334" t="e">
        <f ca="1" t="shared" si="1"/>
        <v>#REF!</v>
      </c>
      <c r="B21" s="335" t="e">
        <f ca="1" t="shared" si="4"/>
        <v>#REF!</v>
      </c>
      <c r="C21" s="336" t="e">
        <f ca="1" t="shared" si="2"/>
        <v>#REF!</v>
      </c>
      <c r="D21" s="334" t="e">
        <f ca="1">IF(COUNTIF(A$4:A20,A20)&lt;C20,D20,IF(COUNTIF(INDIRECT("'"&amp;D20+1&amp;"'!A:A"),$G$2)&gt;0,D20+1,IF(COUNTIF(INDIRECT("'"&amp;D20+2&amp;"'!A:A"),$G$2)&gt;0,D20+2,IF(COUNTIF(INDIRECT("'"&amp;D20+3&amp;"'!A:A"),$G$2)&gt;0,D20+3,IF(COUNTIF(INDIRECT("'"&amp;D20+4&amp;"'!A:A"),$G$2)&gt;0,D20+4,IF(COUNTIF(INDIRECT("'"&amp;D20+5&amp;"'!A:A"),$G$2)&gt;0,D20+5,IF(COUNTIF(INDIRECT("'"&amp;D20+6&amp;"'!A:A"),$G$2)&gt;0,D20+6,IF(COUNTIF(INDIRECT("'"&amp;D20+7&amp;"'!A:A"),$G$2)&gt;0,D20+7,IF(COUNTIF(INDIRECT("'"&amp;D20+8&amp;"'!A:A"),$G$2)&gt;0,D20+8,IF(COUNTIF(INDIRECT("'"&amp;D20+9&amp;"'!A:A"),$G$2)&gt;0,D20+9,D20+10))))))))))</f>
        <v>#REF!</v>
      </c>
      <c r="E21" s="327" t="e">
        <f ca="1">IF(C21=0,0,B21+COUNTIF(A$4:A21,A21)-1)</f>
        <v>#REF!</v>
      </c>
      <c r="F21" s="327" t="e">
        <f ca="1">VLOOKUP(D21,档案!A:C,3,FALSE)</f>
        <v>#REF!</v>
      </c>
      <c r="G21" s="338" t="e">
        <f ca="1">VLOOKUP(D21,档案!A:B,2,FALSE)</f>
        <v>#REF!</v>
      </c>
      <c r="H21" s="328" t="e">
        <f ca="1" t="array" ref="H21">IF(C21=0,"",INDEX(INDIRECT("'"&amp;$D21&amp;"'!A:g"),$E21,COLUMN()-7))</f>
        <v>#REF!</v>
      </c>
      <c r="I21" s="344" t="e">
        <f ca="1" t="array" ref="I21">IF(C21=0,"",INDEX(INDIRECT("'"&amp;$D21&amp;"'!A:g"),$E21,COLUMN()-7))</f>
        <v>#REF!</v>
      </c>
      <c r="J21" s="344" t="e">
        <f ca="1" t="array" ref="J21">IF(C21=0,"",INDEX(INDIRECT("'"&amp;$D21&amp;"'!A:g"),$E21,COLUMN()-7))</f>
        <v>#REF!</v>
      </c>
      <c r="K21" s="345" t="e">
        <f ca="1" t="array" ref="K21">IF(C21=0,0,INDEX(INDIRECT("'"&amp;$D21&amp;"'!A:g"),$E21,COLUMN()-7))</f>
        <v>#REF!</v>
      </c>
      <c r="L21" s="345" t="e">
        <f ca="1" t="array" ref="L21">IF(C21=0,0,INDEX(INDIRECT("'"&amp;$D21&amp;"'!A:g"),$E21,COLUMN()-7))</f>
        <v>#REF!</v>
      </c>
      <c r="M21" s="346" t="e">
        <f ca="1" t="shared" si="3"/>
        <v>#N/A</v>
      </c>
      <c r="N21" s="345" t="e">
        <f ca="1" t="array" ref="N21">IF(C21=0,0,INDEX(INDIRECT("'"&amp;$D21&amp;"'!A:g"),$E21,COLUMN()-7))</f>
        <v>#REF!</v>
      </c>
    </row>
    <row r="22" ht="16.5" spans="1:14">
      <c r="A22" s="334" t="e">
        <f ca="1" t="shared" si="1"/>
        <v>#REF!</v>
      </c>
      <c r="B22" s="335" t="e">
        <f ca="1" t="shared" si="4"/>
        <v>#REF!</v>
      </c>
      <c r="C22" s="336" t="e">
        <f ca="1" t="shared" si="2"/>
        <v>#REF!</v>
      </c>
      <c r="D22" s="334" t="e">
        <f ca="1">IF(COUNTIF(A$4:A21,A21)&lt;C21,D21,IF(COUNTIF(INDIRECT("'"&amp;D21+1&amp;"'!A:A"),$G$2)&gt;0,D21+1,IF(COUNTIF(INDIRECT("'"&amp;D21+2&amp;"'!A:A"),$G$2)&gt;0,D21+2,IF(COUNTIF(INDIRECT("'"&amp;D21+3&amp;"'!A:A"),$G$2)&gt;0,D21+3,IF(COUNTIF(INDIRECT("'"&amp;D21+4&amp;"'!A:A"),$G$2)&gt;0,D21+4,IF(COUNTIF(INDIRECT("'"&amp;D21+5&amp;"'!A:A"),$G$2)&gt;0,D21+5,IF(COUNTIF(INDIRECT("'"&amp;D21+6&amp;"'!A:A"),$G$2)&gt;0,D21+6,IF(COUNTIF(INDIRECT("'"&amp;D21+7&amp;"'!A:A"),$G$2)&gt;0,D21+7,IF(COUNTIF(INDIRECT("'"&amp;D21+8&amp;"'!A:A"),$G$2)&gt;0,D21+8,IF(COUNTIF(INDIRECT("'"&amp;D21+9&amp;"'!A:A"),$G$2)&gt;0,D21+9,D21+10))))))))))</f>
        <v>#REF!</v>
      </c>
      <c r="E22" s="327" t="e">
        <f ca="1">IF(C22=0,0,B22+COUNTIF(A$4:A22,A22)-1)</f>
        <v>#REF!</v>
      </c>
      <c r="F22" s="327" t="e">
        <f ca="1">VLOOKUP(D22,档案!A:C,3,FALSE)</f>
        <v>#REF!</v>
      </c>
      <c r="G22" s="338" t="e">
        <f ca="1">VLOOKUP(D22,档案!A:B,2,FALSE)</f>
        <v>#REF!</v>
      </c>
      <c r="H22" s="328" t="e">
        <f ca="1" t="array" ref="H22">IF(C22=0,"",INDEX(INDIRECT("'"&amp;$D22&amp;"'!A:g"),$E22,COLUMN()-7))</f>
        <v>#REF!</v>
      </c>
      <c r="I22" s="344" t="e">
        <f ca="1" t="array" ref="I22">IF(C22=0,"",INDEX(INDIRECT("'"&amp;$D22&amp;"'!A:g"),$E22,COLUMN()-7))</f>
        <v>#REF!</v>
      </c>
      <c r="J22" s="344" t="e">
        <f ca="1" t="array" ref="J22">IF(C22=0,"",INDEX(INDIRECT("'"&amp;$D22&amp;"'!A:g"),$E22,COLUMN()-7))</f>
        <v>#REF!</v>
      </c>
      <c r="K22" s="345" t="e">
        <f ca="1" t="array" ref="K22">IF(C22=0,0,INDEX(INDIRECT("'"&amp;$D22&amp;"'!A:g"),$E22,COLUMN()-7))</f>
        <v>#REF!</v>
      </c>
      <c r="L22" s="345" t="e">
        <f ca="1" t="array" ref="L22">IF(C22=0,0,INDEX(INDIRECT("'"&amp;$D22&amp;"'!A:g"),$E22,COLUMN()-7))</f>
        <v>#REF!</v>
      </c>
      <c r="M22" s="346" t="e">
        <f ca="1" t="shared" si="3"/>
        <v>#N/A</v>
      </c>
      <c r="N22" s="345" t="e">
        <f ca="1" t="array" ref="N22">IF(C22=0,0,INDEX(INDIRECT("'"&amp;$D22&amp;"'!A:g"),$E22,COLUMN()-7))</f>
        <v>#REF!</v>
      </c>
    </row>
    <row r="23" ht="16.5" spans="1:14">
      <c r="A23" s="334" t="e">
        <f ca="1" t="shared" si="1"/>
        <v>#REF!</v>
      </c>
      <c r="B23" s="335" t="e">
        <f ca="1" t="shared" si="4"/>
        <v>#REF!</v>
      </c>
      <c r="C23" s="336" t="e">
        <f ca="1" t="shared" si="2"/>
        <v>#REF!</v>
      </c>
      <c r="D23" s="334" t="e">
        <f ca="1">IF(COUNTIF(A$4:A22,A22)&lt;C22,D22,IF(COUNTIF(INDIRECT("'"&amp;D22+1&amp;"'!A:A"),$G$2)&gt;0,D22+1,IF(COUNTIF(INDIRECT("'"&amp;D22+2&amp;"'!A:A"),$G$2)&gt;0,D22+2,IF(COUNTIF(INDIRECT("'"&amp;D22+3&amp;"'!A:A"),$G$2)&gt;0,D22+3,IF(COUNTIF(INDIRECT("'"&amp;D22+4&amp;"'!A:A"),$G$2)&gt;0,D22+4,IF(COUNTIF(INDIRECT("'"&amp;D22+5&amp;"'!A:A"),$G$2)&gt;0,D22+5,IF(COUNTIF(INDIRECT("'"&amp;D22+6&amp;"'!A:A"),$G$2)&gt;0,D22+6,IF(COUNTIF(INDIRECT("'"&amp;D22+7&amp;"'!A:A"),$G$2)&gt;0,D22+7,IF(COUNTIF(INDIRECT("'"&amp;D22+8&amp;"'!A:A"),$G$2)&gt;0,D22+8,IF(COUNTIF(INDIRECT("'"&amp;D22+9&amp;"'!A:A"),$G$2)&gt;0,D22+9,D22+10))))))))))</f>
        <v>#REF!</v>
      </c>
      <c r="E23" s="327" t="e">
        <f ca="1">IF(C23=0,0,B23+COUNTIF(A$4:A23,A23)-1)</f>
        <v>#REF!</v>
      </c>
      <c r="F23" s="327" t="e">
        <f ca="1">VLOOKUP(D23,档案!A:C,3,FALSE)</f>
        <v>#REF!</v>
      </c>
      <c r="G23" s="338" t="e">
        <f ca="1">VLOOKUP(D23,档案!A:B,2,FALSE)</f>
        <v>#REF!</v>
      </c>
      <c r="H23" s="328" t="e">
        <f ca="1" t="array" ref="H23">IF(C23=0,"",INDEX(INDIRECT("'"&amp;$D23&amp;"'!A:g"),$E23,COLUMN()-7))</f>
        <v>#REF!</v>
      </c>
      <c r="I23" s="344" t="e">
        <f ca="1" t="array" ref="I23">IF(C23=0,"",INDEX(INDIRECT("'"&amp;$D23&amp;"'!A:g"),$E23,COLUMN()-7))</f>
        <v>#REF!</v>
      </c>
      <c r="J23" s="344" t="e">
        <f ca="1" t="array" ref="J23">IF(C23=0,"",INDEX(INDIRECT("'"&amp;$D23&amp;"'!A:g"),$E23,COLUMN()-7))</f>
        <v>#REF!</v>
      </c>
      <c r="K23" s="345" t="e">
        <f ca="1" t="array" ref="K23">IF(C23=0,0,INDEX(INDIRECT("'"&amp;$D23&amp;"'!A:g"),$E23,COLUMN()-7))</f>
        <v>#REF!</v>
      </c>
      <c r="L23" s="345" t="e">
        <f ca="1" t="array" ref="L23">IF(C23=0,0,INDEX(INDIRECT("'"&amp;$D23&amp;"'!A:g"),$E23,COLUMN()-7))</f>
        <v>#REF!</v>
      </c>
      <c r="M23" s="346" t="e">
        <f ca="1" t="shared" si="3"/>
        <v>#N/A</v>
      </c>
      <c r="N23" s="345" t="e">
        <f ca="1" t="array" ref="N23">IF(C23=0,0,INDEX(INDIRECT("'"&amp;$D23&amp;"'!A:g"),$E23,COLUMN()-7))</f>
        <v>#REF!</v>
      </c>
    </row>
    <row r="24" ht="16.5" spans="1:14">
      <c r="A24" s="334" t="e">
        <f ca="1" t="shared" si="1"/>
        <v>#REF!</v>
      </c>
      <c r="B24" s="335" t="e">
        <f ca="1" t="shared" si="4"/>
        <v>#REF!</v>
      </c>
      <c r="C24" s="336" t="e">
        <f ca="1" t="shared" si="2"/>
        <v>#REF!</v>
      </c>
      <c r="D24" s="334" t="e">
        <f ca="1">IF(COUNTIF(A$4:A23,A23)&lt;C23,D23,IF(COUNTIF(INDIRECT("'"&amp;D23+1&amp;"'!A:A"),$G$2)&gt;0,D23+1,IF(COUNTIF(INDIRECT("'"&amp;D23+2&amp;"'!A:A"),$G$2)&gt;0,D23+2,IF(COUNTIF(INDIRECT("'"&amp;D23+3&amp;"'!A:A"),$G$2)&gt;0,D23+3,IF(COUNTIF(INDIRECT("'"&amp;D23+4&amp;"'!A:A"),$G$2)&gt;0,D23+4,IF(COUNTIF(INDIRECT("'"&amp;D23+5&amp;"'!A:A"),$G$2)&gt;0,D23+5,IF(COUNTIF(INDIRECT("'"&amp;D23+6&amp;"'!A:A"),$G$2)&gt;0,D23+6,IF(COUNTIF(INDIRECT("'"&amp;D23+7&amp;"'!A:A"),$G$2)&gt;0,D23+7,IF(COUNTIF(INDIRECT("'"&amp;D23+8&amp;"'!A:A"),$G$2)&gt;0,D23+8,IF(COUNTIF(INDIRECT("'"&amp;D23+9&amp;"'!A:A"),$G$2)&gt;0,D23+9,D23+10))))))))))</f>
        <v>#REF!</v>
      </c>
      <c r="E24" s="327" t="e">
        <f ca="1">IF(C24=0,0,B24+COUNTIF(A$4:A24,A24)-1)</f>
        <v>#REF!</v>
      </c>
      <c r="F24" s="327" t="e">
        <f ca="1">VLOOKUP(D24,档案!A:C,3,FALSE)</f>
        <v>#REF!</v>
      </c>
      <c r="G24" s="338" t="e">
        <f ca="1">VLOOKUP(D24,档案!A:B,2,FALSE)</f>
        <v>#REF!</v>
      </c>
      <c r="H24" s="328" t="e">
        <f ca="1" t="array" ref="H24">IF(C24=0,"",INDEX(INDIRECT("'"&amp;$D24&amp;"'!A:g"),$E24,COLUMN()-7))</f>
        <v>#REF!</v>
      </c>
      <c r="I24" s="344" t="e">
        <f ca="1" t="array" ref="I24">IF(C24=0,"",INDEX(INDIRECT("'"&amp;$D24&amp;"'!A:g"),$E24,COLUMN()-7))</f>
        <v>#REF!</v>
      </c>
      <c r="J24" s="344" t="e">
        <f ca="1" t="array" ref="J24">IF(C24=0,"",INDEX(INDIRECT("'"&amp;$D24&amp;"'!A:g"),$E24,COLUMN()-7))</f>
        <v>#REF!</v>
      </c>
      <c r="K24" s="345" t="e">
        <f ca="1" t="array" ref="K24">IF(C24=0,0,INDEX(INDIRECT("'"&amp;$D24&amp;"'!A:g"),$E24,COLUMN()-7))</f>
        <v>#REF!</v>
      </c>
      <c r="L24" s="345" t="e">
        <f ca="1" t="array" ref="L24">IF(C24=0,0,INDEX(INDIRECT("'"&amp;$D24&amp;"'!A:g"),$E24,COLUMN()-7))</f>
        <v>#REF!</v>
      </c>
      <c r="M24" s="346" t="e">
        <f ca="1" t="shared" si="3"/>
        <v>#N/A</v>
      </c>
      <c r="N24" s="345" t="e">
        <f ca="1" t="array" ref="N24">IF(C24=0,0,INDEX(INDIRECT("'"&amp;$D24&amp;"'!A:g"),$E24,COLUMN()-7))</f>
        <v>#REF!</v>
      </c>
    </row>
    <row r="25" ht="16.5" spans="1:14">
      <c r="A25" s="334" t="e">
        <f ca="1" t="shared" si="1"/>
        <v>#REF!</v>
      </c>
      <c r="B25" s="335" t="e">
        <f ca="1" t="shared" si="4"/>
        <v>#REF!</v>
      </c>
      <c r="C25" s="336" t="e">
        <f ca="1" t="shared" si="2"/>
        <v>#REF!</v>
      </c>
      <c r="D25" s="334" t="e">
        <f ca="1">IF(COUNTIF(A$4:A24,A24)&lt;C24,D24,IF(COUNTIF(INDIRECT("'"&amp;D24+1&amp;"'!A:A"),$G$2)&gt;0,D24+1,IF(COUNTIF(INDIRECT("'"&amp;D24+2&amp;"'!A:A"),$G$2)&gt;0,D24+2,IF(COUNTIF(INDIRECT("'"&amp;D24+3&amp;"'!A:A"),$G$2)&gt;0,D24+3,IF(COUNTIF(INDIRECT("'"&amp;D24+4&amp;"'!A:A"),$G$2)&gt;0,D24+4,IF(COUNTIF(INDIRECT("'"&amp;D24+5&amp;"'!A:A"),$G$2)&gt;0,D24+5,IF(COUNTIF(INDIRECT("'"&amp;D24+6&amp;"'!A:A"),$G$2)&gt;0,D24+6,IF(COUNTIF(INDIRECT("'"&amp;D24+7&amp;"'!A:A"),$G$2)&gt;0,D24+7,IF(COUNTIF(INDIRECT("'"&amp;D24+8&amp;"'!A:A"),$G$2)&gt;0,D24+8,IF(COUNTIF(INDIRECT("'"&amp;D24+9&amp;"'!A:A"),$G$2)&gt;0,D24+9,D24+10))))))))))</f>
        <v>#REF!</v>
      </c>
      <c r="E25" s="327" t="e">
        <f ca="1">IF(C25=0,0,B25+COUNTIF(A$4:A25,A25)-1)</f>
        <v>#REF!</v>
      </c>
      <c r="F25" s="327" t="e">
        <f ca="1">VLOOKUP(D25,档案!A:C,3,FALSE)</f>
        <v>#REF!</v>
      </c>
      <c r="G25" s="338" t="e">
        <f ca="1">VLOOKUP(D25,档案!A:B,2,FALSE)</f>
        <v>#REF!</v>
      </c>
      <c r="H25" s="328" t="e">
        <f ca="1" t="array" ref="H25">IF(C25=0,"",INDEX(INDIRECT("'"&amp;$D25&amp;"'!A:g"),$E25,COLUMN()-7))</f>
        <v>#REF!</v>
      </c>
      <c r="I25" s="344" t="e">
        <f ca="1" t="array" ref="I25">IF(C25=0,"",INDEX(INDIRECT("'"&amp;$D25&amp;"'!A:g"),$E25,COLUMN()-7))</f>
        <v>#REF!</v>
      </c>
      <c r="J25" s="344" t="e">
        <f ca="1" t="array" ref="J25">IF(C25=0,"",INDEX(INDIRECT("'"&amp;$D25&amp;"'!A:g"),$E25,COLUMN()-7))</f>
        <v>#REF!</v>
      </c>
      <c r="K25" s="345" t="e">
        <f ca="1" t="array" ref="K25">IF(C25=0,0,INDEX(INDIRECT("'"&amp;$D25&amp;"'!A:g"),$E25,COLUMN()-7))</f>
        <v>#REF!</v>
      </c>
      <c r="L25" s="345" t="e">
        <f ca="1" t="array" ref="L25">IF(C25=0,0,INDEX(INDIRECT("'"&amp;$D25&amp;"'!A:g"),$E25,COLUMN()-7))</f>
        <v>#REF!</v>
      </c>
      <c r="M25" s="346" t="e">
        <f ca="1" t="shared" si="3"/>
        <v>#N/A</v>
      </c>
      <c r="N25" s="345" t="e">
        <f ca="1" t="array" ref="N25">IF(C25=0,0,INDEX(INDIRECT("'"&amp;$D25&amp;"'!A:g"),$E25,COLUMN()-7))</f>
        <v>#REF!</v>
      </c>
    </row>
    <row r="26" ht="16.5" spans="1:14">
      <c r="A26" s="334" t="e">
        <f ca="1" t="shared" ref="A26:A39" si="5">D26</f>
        <v>#REF!</v>
      </c>
      <c r="B26" s="335" t="e">
        <f ca="1" t="shared" ref="B26:B39" si="6">IF(C26=0,MATCH($G$2,INDIRECT("'"&amp;A26&amp;"'!A:A"),1),MATCH($G$2,INDIRECT("'"&amp;A26&amp;"'!A:A"),0))</f>
        <v>#REF!</v>
      </c>
      <c r="C26" s="336" t="e">
        <f ca="1" t="shared" ref="C26:C39" si="7">COUNTIF(INDIRECT("'"&amp;A26&amp;"'!A:A"),$G$2)</f>
        <v>#REF!</v>
      </c>
      <c r="D26" s="334" t="e">
        <f ca="1">IF(COUNTIF(A$4:A25,A25)&lt;C25,D25,IF(COUNTIF(INDIRECT("'"&amp;D25+1&amp;"'!A:A"),$G$2)&gt;0,D25+1,IF(COUNTIF(INDIRECT("'"&amp;D25+2&amp;"'!A:A"),$G$2)&gt;0,D25+2,IF(COUNTIF(INDIRECT("'"&amp;D25+3&amp;"'!A:A"),$G$2)&gt;0,D25+3,IF(COUNTIF(INDIRECT("'"&amp;D25+4&amp;"'!A:A"),$G$2)&gt;0,D25+4,IF(COUNTIF(INDIRECT("'"&amp;D25+5&amp;"'!A:A"),$G$2)&gt;0,D25+5,IF(COUNTIF(INDIRECT("'"&amp;D25+6&amp;"'!A:A"),$G$2)&gt;0,D25+6,IF(COUNTIF(INDIRECT("'"&amp;D25+7&amp;"'!A:A"),$G$2)&gt;0,D25+7,IF(COUNTIF(INDIRECT("'"&amp;D25+8&amp;"'!A:A"),$G$2)&gt;0,D25+8,IF(COUNTIF(INDIRECT("'"&amp;D25+9&amp;"'!A:A"),$G$2)&gt;0,D25+9,D25+10))))))))))</f>
        <v>#REF!</v>
      </c>
      <c r="E26" s="327" t="e">
        <f ca="1">IF(C26=0,0,B26+COUNTIF(A$4:A26,A26)-1)</f>
        <v>#REF!</v>
      </c>
      <c r="F26" s="327" t="e">
        <f ca="1">VLOOKUP(D26,档案!A:C,3,FALSE)</f>
        <v>#REF!</v>
      </c>
      <c r="G26" s="338" t="e">
        <f ca="1">VLOOKUP(D26,档案!A:B,2,FALSE)</f>
        <v>#REF!</v>
      </c>
      <c r="H26" s="328" t="e">
        <f ca="1" t="array" ref="H26">IF(C26=0,"",INDEX(INDIRECT("'"&amp;$D26&amp;"'!A:g"),$E26,COLUMN()-7))</f>
        <v>#REF!</v>
      </c>
      <c r="I26" s="344" t="e">
        <f ca="1" t="array" ref="I26">IF(C26=0,"",INDEX(INDIRECT("'"&amp;$D26&amp;"'!A:g"),$E26,COLUMN()-7))</f>
        <v>#REF!</v>
      </c>
      <c r="J26" s="344" t="e">
        <f ca="1" t="array" ref="J26">IF(C26=0,"",INDEX(INDIRECT("'"&amp;$D26&amp;"'!A:g"),$E26,COLUMN()-7))</f>
        <v>#REF!</v>
      </c>
      <c r="K26" s="345" t="e">
        <f ca="1" t="array" ref="K26">IF(C26=0,0,INDEX(INDIRECT("'"&amp;$D26&amp;"'!A:g"),$E26,COLUMN()-7))</f>
        <v>#REF!</v>
      </c>
      <c r="L26" s="345" t="e">
        <f ca="1" t="array" ref="L26">IF(C26=0,0,INDEX(INDIRECT("'"&amp;$D26&amp;"'!A:g"),$E26,COLUMN()-7))</f>
        <v>#REF!</v>
      </c>
      <c r="M26" s="346" t="e">
        <f ca="1" t="shared" ref="M26:M39" si="8">M25+K26-L26</f>
        <v>#N/A</v>
      </c>
      <c r="N26" s="345" t="e">
        <f ca="1" t="array" ref="N26">IF(C26=0,0,INDEX(INDIRECT("'"&amp;$D26&amp;"'!A:g"),$E26,COLUMN()-7))</f>
        <v>#REF!</v>
      </c>
    </row>
    <row r="27" ht="16.5" spans="1:14">
      <c r="A27" s="334" t="e">
        <f ca="1" t="shared" si="5"/>
        <v>#REF!</v>
      </c>
      <c r="B27" s="335" t="e">
        <f ca="1" t="shared" si="6"/>
        <v>#REF!</v>
      </c>
      <c r="C27" s="336" t="e">
        <f ca="1" t="shared" si="7"/>
        <v>#REF!</v>
      </c>
      <c r="D27" s="334" t="e">
        <f ca="1">IF(COUNTIF(A$4:A26,A26)&lt;C26,D26,IF(COUNTIF(INDIRECT("'"&amp;D26+1&amp;"'!A:A"),$G$2)&gt;0,D26+1,IF(COUNTIF(INDIRECT("'"&amp;D26+2&amp;"'!A:A"),$G$2)&gt;0,D26+2,IF(COUNTIF(INDIRECT("'"&amp;D26+3&amp;"'!A:A"),$G$2)&gt;0,D26+3,IF(COUNTIF(INDIRECT("'"&amp;D26+4&amp;"'!A:A"),$G$2)&gt;0,D26+4,IF(COUNTIF(INDIRECT("'"&amp;D26+5&amp;"'!A:A"),$G$2)&gt;0,D26+5,IF(COUNTIF(INDIRECT("'"&amp;D26+6&amp;"'!A:A"),$G$2)&gt;0,D26+6,IF(COUNTIF(INDIRECT("'"&amp;D26+7&amp;"'!A:A"),$G$2)&gt;0,D26+7,IF(COUNTIF(INDIRECT("'"&amp;D26+8&amp;"'!A:A"),$G$2)&gt;0,D26+8,IF(COUNTIF(INDIRECT("'"&amp;D26+9&amp;"'!A:A"),$G$2)&gt;0,D26+9,D26+10))))))))))</f>
        <v>#REF!</v>
      </c>
      <c r="E27" s="327" t="e">
        <f ca="1">IF(C27=0,0,B27+COUNTIF(A$4:A27,A27)-1)</f>
        <v>#REF!</v>
      </c>
      <c r="F27" s="327" t="e">
        <f ca="1">VLOOKUP(D27,档案!A:C,3,FALSE)</f>
        <v>#REF!</v>
      </c>
      <c r="G27" s="338" t="e">
        <f ca="1">VLOOKUP(D27,档案!A:B,2,FALSE)</f>
        <v>#REF!</v>
      </c>
      <c r="H27" s="328" t="e">
        <f ca="1" t="array" ref="H27">IF(C27=0,"",INDEX(INDIRECT("'"&amp;$D27&amp;"'!A:g"),$E27,COLUMN()-7))</f>
        <v>#REF!</v>
      </c>
      <c r="I27" s="344" t="e">
        <f ca="1" t="array" ref="I27">IF(C27=0,"",INDEX(INDIRECT("'"&amp;$D27&amp;"'!A:g"),$E27,COLUMN()-7))</f>
        <v>#REF!</v>
      </c>
      <c r="J27" s="344" t="e">
        <f ca="1" t="array" ref="J27">IF(C27=0,"",INDEX(INDIRECT("'"&amp;$D27&amp;"'!A:g"),$E27,COLUMN()-7))</f>
        <v>#REF!</v>
      </c>
      <c r="K27" s="345" t="e">
        <f ca="1" t="array" ref="K27">IF(C27=0,0,INDEX(INDIRECT("'"&amp;$D27&amp;"'!A:g"),$E27,COLUMN()-7))</f>
        <v>#REF!</v>
      </c>
      <c r="L27" s="345" t="e">
        <f ca="1" t="array" ref="L27">IF(C27=0,0,INDEX(INDIRECT("'"&amp;$D27&amp;"'!A:g"),$E27,COLUMN()-7))</f>
        <v>#REF!</v>
      </c>
      <c r="M27" s="346" t="e">
        <f ca="1" t="shared" si="8"/>
        <v>#N/A</v>
      </c>
      <c r="N27" s="345" t="e">
        <f ca="1" t="array" ref="N27">IF(C27=0,0,INDEX(INDIRECT("'"&amp;$D27&amp;"'!A:g"),$E27,COLUMN()-7))</f>
        <v>#REF!</v>
      </c>
    </row>
    <row r="28" ht="16.5" spans="1:14">
      <c r="A28" s="334" t="e">
        <f ca="1" t="shared" si="5"/>
        <v>#REF!</v>
      </c>
      <c r="B28" s="335" t="e">
        <f ca="1" t="shared" si="6"/>
        <v>#REF!</v>
      </c>
      <c r="C28" s="336" t="e">
        <f ca="1" t="shared" si="7"/>
        <v>#REF!</v>
      </c>
      <c r="D28" s="334" t="e">
        <f ca="1">IF(COUNTIF(A$4:A27,A27)&lt;C27,D27,IF(COUNTIF(INDIRECT("'"&amp;D27+1&amp;"'!A:A"),$G$2)&gt;0,D27+1,IF(COUNTIF(INDIRECT("'"&amp;D27+2&amp;"'!A:A"),$G$2)&gt;0,D27+2,IF(COUNTIF(INDIRECT("'"&amp;D27+3&amp;"'!A:A"),$G$2)&gt;0,D27+3,IF(COUNTIF(INDIRECT("'"&amp;D27+4&amp;"'!A:A"),$G$2)&gt;0,D27+4,IF(COUNTIF(INDIRECT("'"&amp;D27+5&amp;"'!A:A"),$G$2)&gt;0,D27+5,IF(COUNTIF(INDIRECT("'"&amp;D27+6&amp;"'!A:A"),$G$2)&gt;0,D27+6,IF(COUNTIF(INDIRECT("'"&amp;D27+7&amp;"'!A:A"),$G$2)&gt;0,D27+7,IF(COUNTIF(INDIRECT("'"&amp;D27+8&amp;"'!A:A"),$G$2)&gt;0,D27+8,IF(COUNTIF(INDIRECT("'"&amp;D27+9&amp;"'!A:A"),$G$2)&gt;0,D27+9,D27+10))))))))))</f>
        <v>#REF!</v>
      </c>
      <c r="E28" s="327" t="e">
        <f ca="1">IF(C28=0,0,B28+COUNTIF(A$4:A28,A28)-1)</f>
        <v>#REF!</v>
      </c>
      <c r="F28" s="327" t="e">
        <f ca="1">VLOOKUP(D28,档案!A:C,3,FALSE)</f>
        <v>#REF!</v>
      </c>
      <c r="G28" s="338" t="e">
        <f ca="1">VLOOKUP(D28,档案!A:B,2,FALSE)</f>
        <v>#REF!</v>
      </c>
      <c r="H28" s="328" t="e">
        <f ca="1" t="array" ref="H28">IF(C28=0,"",INDEX(INDIRECT("'"&amp;$D28&amp;"'!A:g"),$E28,COLUMN()-7))</f>
        <v>#REF!</v>
      </c>
      <c r="I28" s="344" t="e">
        <f ca="1" t="array" ref="I28">IF(C28=0,"",INDEX(INDIRECT("'"&amp;$D28&amp;"'!A:g"),$E28,COLUMN()-7))</f>
        <v>#REF!</v>
      </c>
      <c r="J28" s="344" t="e">
        <f ca="1" t="array" ref="J28">IF(C28=0,"",INDEX(INDIRECT("'"&amp;$D28&amp;"'!A:g"),$E28,COLUMN()-7))</f>
        <v>#REF!</v>
      </c>
      <c r="K28" s="345" t="e">
        <f ca="1" t="array" ref="K28">IF(C28=0,0,INDEX(INDIRECT("'"&amp;$D28&amp;"'!A:g"),$E28,COLUMN()-7))</f>
        <v>#REF!</v>
      </c>
      <c r="L28" s="345" t="e">
        <f ca="1" t="array" ref="L28">IF(C28=0,0,INDEX(INDIRECT("'"&amp;$D28&amp;"'!A:g"),$E28,COLUMN()-7))</f>
        <v>#REF!</v>
      </c>
      <c r="M28" s="346" t="e">
        <f ca="1" t="shared" si="8"/>
        <v>#N/A</v>
      </c>
      <c r="N28" s="345" t="e">
        <f ca="1" t="array" ref="N28">IF(C28=0,0,INDEX(INDIRECT("'"&amp;$D28&amp;"'!A:g"),$E28,COLUMN()-7))</f>
        <v>#REF!</v>
      </c>
    </row>
    <row r="29" ht="16.5" spans="1:14">
      <c r="A29" s="334" t="e">
        <f ca="1" t="shared" si="5"/>
        <v>#REF!</v>
      </c>
      <c r="B29" s="335" t="e">
        <f ca="1" t="shared" si="6"/>
        <v>#REF!</v>
      </c>
      <c r="C29" s="336" t="e">
        <f ca="1" t="shared" si="7"/>
        <v>#REF!</v>
      </c>
      <c r="D29" s="334" t="e">
        <f ca="1">IF(COUNTIF(A$4:A28,A28)&lt;C28,D28,IF(COUNTIF(INDIRECT("'"&amp;D28+1&amp;"'!A:A"),$G$2)&gt;0,D28+1,IF(COUNTIF(INDIRECT("'"&amp;D28+2&amp;"'!A:A"),$G$2)&gt;0,D28+2,IF(COUNTIF(INDIRECT("'"&amp;D28+3&amp;"'!A:A"),$G$2)&gt;0,D28+3,IF(COUNTIF(INDIRECT("'"&amp;D28+4&amp;"'!A:A"),$G$2)&gt;0,D28+4,IF(COUNTIF(INDIRECT("'"&amp;D28+5&amp;"'!A:A"),$G$2)&gt;0,D28+5,IF(COUNTIF(INDIRECT("'"&amp;D28+6&amp;"'!A:A"),$G$2)&gt;0,D28+6,IF(COUNTIF(INDIRECT("'"&amp;D28+7&amp;"'!A:A"),$G$2)&gt;0,D28+7,IF(COUNTIF(INDIRECT("'"&amp;D28+8&amp;"'!A:A"),$G$2)&gt;0,D28+8,IF(COUNTIF(INDIRECT("'"&amp;D28+9&amp;"'!A:A"),$G$2)&gt;0,D28+9,D28+10))))))))))</f>
        <v>#REF!</v>
      </c>
      <c r="E29" s="327" t="e">
        <f ca="1">IF(C29=0,0,B29+COUNTIF(A$4:A29,A29)-1)</f>
        <v>#REF!</v>
      </c>
      <c r="F29" s="327" t="e">
        <f ca="1">VLOOKUP(D29,档案!A:C,3,FALSE)</f>
        <v>#REF!</v>
      </c>
      <c r="G29" s="338" t="e">
        <f ca="1">VLOOKUP(D29,档案!A:B,2,FALSE)</f>
        <v>#REF!</v>
      </c>
      <c r="H29" s="328" t="e">
        <f ca="1" t="array" ref="H29">IF(C29=0,"",INDEX(INDIRECT("'"&amp;$D29&amp;"'!A:g"),$E29,COLUMN()-7))</f>
        <v>#REF!</v>
      </c>
      <c r="I29" s="344" t="e">
        <f ca="1" t="array" ref="I29">IF(C29=0,"",INDEX(INDIRECT("'"&amp;$D29&amp;"'!A:g"),$E29,COLUMN()-7))</f>
        <v>#REF!</v>
      </c>
      <c r="J29" s="344" t="e">
        <f ca="1" t="array" ref="J29">IF(C29=0,"",INDEX(INDIRECT("'"&amp;$D29&amp;"'!A:g"),$E29,COLUMN()-7))</f>
        <v>#REF!</v>
      </c>
      <c r="K29" s="345" t="e">
        <f ca="1" t="array" ref="K29">IF(C29=0,0,INDEX(INDIRECT("'"&amp;$D29&amp;"'!A:g"),$E29,COLUMN()-7))</f>
        <v>#REF!</v>
      </c>
      <c r="L29" s="345" t="e">
        <f ca="1" t="array" ref="L29">IF(C29=0,0,INDEX(INDIRECT("'"&amp;$D29&amp;"'!A:g"),$E29,COLUMN()-7))</f>
        <v>#REF!</v>
      </c>
      <c r="M29" s="346" t="e">
        <f ca="1" t="shared" si="8"/>
        <v>#N/A</v>
      </c>
      <c r="N29" s="345" t="e">
        <f ca="1" t="array" ref="N29">IF(C29=0,0,INDEX(INDIRECT("'"&amp;$D29&amp;"'!A:g"),$E29,COLUMN()-7))</f>
        <v>#REF!</v>
      </c>
    </row>
    <row r="30" ht="16.5" spans="1:14">
      <c r="A30" s="334" t="e">
        <f ca="1" t="shared" si="5"/>
        <v>#REF!</v>
      </c>
      <c r="B30" s="335" t="e">
        <f ca="1" t="shared" si="6"/>
        <v>#REF!</v>
      </c>
      <c r="C30" s="336" t="e">
        <f ca="1" t="shared" si="7"/>
        <v>#REF!</v>
      </c>
      <c r="D30" s="334" t="e">
        <f ca="1">IF(COUNTIF(A$4:A29,A29)&lt;C29,D29,IF(COUNTIF(INDIRECT("'"&amp;D29+1&amp;"'!A:A"),$G$2)&gt;0,D29+1,IF(COUNTIF(INDIRECT("'"&amp;D29+2&amp;"'!A:A"),$G$2)&gt;0,D29+2,IF(COUNTIF(INDIRECT("'"&amp;D29+3&amp;"'!A:A"),$G$2)&gt;0,D29+3,IF(COUNTIF(INDIRECT("'"&amp;D29+4&amp;"'!A:A"),$G$2)&gt;0,D29+4,IF(COUNTIF(INDIRECT("'"&amp;D29+5&amp;"'!A:A"),$G$2)&gt;0,D29+5,IF(COUNTIF(INDIRECT("'"&amp;D29+6&amp;"'!A:A"),$G$2)&gt;0,D29+6,IF(COUNTIF(INDIRECT("'"&amp;D29+7&amp;"'!A:A"),$G$2)&gt;0,D29+7,IF(COUNTIF(INDIRECT("'"&amp;D29+8&amp;"'!A:A"),$G$2)&gt;0,D29+8,IF(COUNTIF(INDIRECT("'"&amp;D29+9&amp;"'!A:A"),$G$2)&gt;0,D29+9,D29+10))))))))))</f>
        <v>#REF!</v>
      </c>
      <c r="E30" s="327" t="e">
        <f ca="1">IF(C30=0,0,B30+COUNTIF(A$4:A30,A30)-1)</f>
        <v>#REF!</v>
      </c>
      <c r="F30" s="327" t="e">
        <f ca="1">VLOOKUP(D30,档案!A:C,3,FALSE)</f>
        <v>#REF!</v>
      </c>
      <c r="G30" s="338" t="e">
        <f ca="1">VLOOKUP(D30,档案!A:B,2,FALSE)</f>
        <v>#REF!</v>
      </c>
      <c r="H30" s="328" t="e">
        <f ca="1" t="array" ref="H30">IF(C30=0,"",INDEX(INDIRECT("'"&amp;$D30&amp;"'!A:g"),$E30,COLUMN()-7))</f>
        <v>#REF!</v>
      </c>
      <c r="I30" s="344" t="e">
        <f ca="1" t="array" ref="I30">IF(C30=0,"",INDEX(INDIRECT("'"&amp;$D30&amp;"'!A:g"),$E30,COLUMN()-7))</f>
        <v>#REF!</v>
      </c>
      <c r="J30" s="344" t="e">
        <f ca="1" t="array" ref="J30">IF(C30=0,"",INDEX(INDIRECT("'"&amp;$D30&amp;"'!A:g"),$E30,COLUMN()-7))</f>
        <v>#REF!</v>
      </c>
      <c r="K30" s="345" t="e">
        <f ca="1" t="array" ref="K30">IF(C30=0,0,INDEX(INDIRECT("'"&amp;$D30&amp;"'!A:g"),$E30,COLUMN()-7))</f>
        <v>#REF!</v>
      </c>
      <c r="L30" s="345" t="e">
        <f ca="1" t="array" ref="L30">IF(C30=0,0,INDEX(INDIRECT("'"&amp;$D30&amp;"'!A:g"),$E30,COLUMN()-7))</f>
        <v>#REF!</v>
      </c>
      <c r="M30" s="346" t="e">
        <f ca="1" t="shared" si="8"/>
        <v>#N/A</v>
      </c>
      <c r="N30" s="345" t="e">
        <f ca="1" t="array" ref="N30">IF(C30=0,0,INDEX(INDIRECT("'"&amp;$D30&amp;"'!A:g"),$E30,COLUMN()-7))</f>
        <v>#REF!</v>
      </c>
    </row>
    <row r="31" ht="16.5" spans="1:14">
      <c r="A31" s="334" t="e">
        <f ca="1" t="shared" si="5"/>
        <v>#REF!</v>
      </c>
      <c r="B31" s="335" t="e">
        <f ca="1" t="shared" si="6"/>
        <v>#REF!</v>
      </c>
      <c r="C31" s="336" t="e">
        <f ca="1" t="shared" si="7"/>
        <v>#REF!</v>
      </c>
      <c r="D31" s="334" t="e">
        <f ca="1">IF(COUNTIF(A$4:A30,A30)&lt;C30,D30,IF(COUNTIF(INDIRECT("'"&amp;D30+1&amp;"'!A:A"),$G$2)&gt;0,D30+1,IF(COUNTIF(INDIRECT("'"&amp;D30+2&amp;"'!A:A"),$G$2)&gt;0,D30+2,IF(COUNTIF(INDIRECT("'"&amp;D30+3&amp;"'!A:A"),$G$2)&gt;0,D30+3,IF(COUNTIF(INDIRECT("'"&amp;D30+4&amp;"'!A:A"),$G$2)&gt;0,D30+4,IF(COUNTIF(INDIRECT("'"&amp;D30+5&amp;"'!A:A"),$G$2)&gt;0,D30+5,IF(COUNTIF(INDIRECT("'"&amp;D30+6&amp;"'!A:A"),$G$2)&gt;0,D30+6,IF(COUNTIF(INDIRECT("'"&amp;D30+7&amp;"'!A:A"),$G$2)&gt;0,D30+7,IF(COUNTIF(INDIRECT("'"&amp;D30+8&amp;"'!A:A"),$G$2)&gt;0,D30+8,IF(COUNTIF(INDIRECT("'"&amp;D30+9&amp;"'!A:A"),$G$2)&gt;0,D30+9,D30+10))))))))))</f>
        <v>#REF!</v>
      </c>
      <c r="E31" s="327" t="e">
        <f ca="1">IF(C31=0,0,B31+COUNTIF(A$4:A31,A31)-1)</f>
        <v>#REF!</v>
      </c>
      <c r="F31" s="327" t="e">
        <f ca="1">VLOOKUP(D31,档案!A:C,3,FALSE)</f>
        <v>#REF!</v>
      </c>
      <c r="G31" s="338" t="e">
        <f ca="1">VLOOKUP(D31,档案!A:B,2,FALSE)</f>
        <v>#REF!</v>
      </c>
      <c r="H31" s="328" t="e">
        <f ca="1" t="array" ref="H31">IF(C31=0,"",INDEX(INDIRECT("'"&amp;$D31&amp;"'!A:g"),$E31,COLUMN()-7))</f>
        <v>#REF!</v>
      </c>
      <c r="I31" s="344" t="e">
        <f ca="1" t="array" ref="I31">IF(C31=0,"",INDEX(INDIRECT("'"&amp;$D31&amp;"'!A:g"),$E31,COLUMN()-7))</f>
        <v>#REF!</v>
      </c>
      <c r="J31" s="344" t="e">
        <f ca="1" t="array" ref="J31">IF(C31=0,"",INDEX(INDIRECT("'"&amp;$D31&amp;"'!A:g"),$E31,COLUMN()-7))</f>
        <v>#REF!</v>
      </c>
      <c r="K31" s="345" t="e">
        <f ca="1" t="array" ref="K31">IF(C31=0,0,INDEX(INDIRECT("'"&amp;$D31&amp;"'!A:g"),$E31,COLUMN()-7))</f>
        <v>#REF!</v>
      </c>
      <c r="L31" s="345" t="e">
        <f ca="1" t="array" ref="L31">IF(C31=0,0,INDEX(INDIRECT("'"&amp;$D31&amp;"'!A:g"),$E31,COLUMN()-7))</f>
        <v>#REF!</v>
      </c>
      <c r="M31" s="346" t="e">
        <f ca="1" t="shared" si="8"/>
        <v>#N/A</v>
      </c>
      <c r="N31" s="345" t="e">
        <f ca="1" t="array" ref="N31">IF(C31=0,0,INDEX(INDIRECT("'"&amp;$D31&amp;"'!A:g"),$E31,COLUMN()-7))</f>
        <v>#REF!</v>
      </c>
    </row>
    <row r="32" ht="16.5" spans="1:14">
      <c r="A32" s="334" t="e">
        <f ca="1" t="shared" si="5"/>
        <v>#REF!</v>
      </c>
      <c r="B32" s="335" t="e">
        <f ca="1" t="shared" si="6"/>
        <v>#REF!</v>
      </c>
      <c r="C32" s="336" t="e">
        <f ca="1" t="shared" si="7"/>
        <v>#REF!</v>
      </c>
      <c r="D32" s="334" t="e">
        <f ca="1">IF(COUNTIF(A$4:A31,A31)&lt;C31,D31,IF(COUNTIF(INDIRECT("'"&amp;D31+1&amp;"'!A:A"),$G$2)&gt;0,D31+1,IF(COUNTIF(INDIRECT("'"&amp;D31+2&amp;"'!A:A"),$G$2)&gt;0,D31+2,IF(COUNTIF(INDIRECT("'"&amp;D31+3&amp;"'!A:A"),$G$2)&gt;0,D31+3,IF(COUNTIF(INDIRECT("'"&amp;D31+4&amp;"'!A:A"),$G$2)&gt;0,D31+4,IF(COUNTIF(INDIRECT("'"&amp;D31+5&amp;"'!A:A"),$G$2)&gt;0,D31+5,IF(COUNTIF(INDIRECT("'"&amp;D31+6&amp;"'!A:A"),$G$2)&gt;0,D31+6,IF(COUNTIF(INDIRECT("'"&amp;D31+7&amp;"'!A:A"),$G$2)&gt;0,D31+7,IF(COUNTIF(INDIRECT("'"&amp;D31+8&amp;"'!A:A"),$G$2)&gt;0,D31+8,IF(COUNTIF(INDIRECT("'"&amp;D31+9&amp;"'!A:A"),$G$2)&gt;0,D31+9,D31+10))))))))))</f>
        <v>#REF!</v>
      </c>
      <c r="E32" s="327" t="e">
        <f ca="1">IF(C32=0,0,B32+COUNTIF(A$4:A32,A32)-1)</f>
        <v>#REF!</v>
      </c>
      <c r="F32" s="327" t="e">
        <f ca="1">VLOOKUP(D32,档案!A:C,3,FALSE)</f>
        <v>#REF!</v>
      </c>
      <c r="G32" s="338" t="e">
        <f ca="1">VLOOKUP(D32,档案!A:B,2,FALSE)</f>
        <v>#REF!</v>
      </c>
      <c r="H32" s="328" t="e">
        <f ca="1" t="array" ref="H32">IF(C32=0,"",INDEX(INDIRECT("'"&amp;$D32&amp;"'!A:g"),$E32,COLUMN()-7))</f>
        <v>#REF!</v>
      </c>
      <c r="I32" s="344" t="e">
        <f ca="1" t="array" ref="I32">IF(C32=0,"",INDEX(INDIRECT("'"&amp;$D32&amp;"'!A:g"),$E32,COLUMN()-7))</f>
        <v>#REF!</v>
      </c>
      <c r="J32" s="344" t="e">
        <f ca="1" t="array" ref="J32">IF(C32=0,"",INDEX(INDIRECT("'"&amp;$D32&amp;"'!A:g"),$E32,COLUMN()-7))</f>
        <v>#REF!</v>
      </c>
      <c r="K32" s="345" t="e">
        <f ca="1" t="array" ref="K32">IF(C32=0,0,INDEX(INDIRECT("'"&amp;$D32&amp;"'!A:g"),$E32,COLUMN()-7))</f>
        <v>#REF!</v>
      </c>
      <c r="L32" s="345" t="e">
        <f ca="1" t="array" ref="L32">IF(C32=0,0,INDEX(INDIRECT("'"&amp;$D32&amp;"'!A:g"),$E32,COLUMN()-7))</f>
        <v>#REF!</v>
      </c>
      <c r="M32" s="346" t="e">
        <f ca="1" t="shared" si="8"/>
        <v>#N/A</v>
      </c>
      <c r="N32" s="345" t="e">
        <f ca="1" t="array" ref="N32">IF(C32=0,0,INDEX(INDIRECT("'"&amp;$D32&amp;"'!A:g"),$E32,COLUMN()-7))</f>
        <v>#REF!</v>
      </c>
    </row>
    <row r="33" ht="16.5" spans="1:14">
      <c r="A33" s="334" t="e">
        <f ca="1" t="shared" si="5"/>
        <v>#REF!</v>
      </c>
      <c r="B33" s="335" t="e">
        <f ca="1" t="shared" si="6"/>
        <v>#REF!</v>
      </c>
      <c r="C33" s="336" t="e">
        <f ca="1" t="shared" si="7"/>
        <v>#REF!</v>
      </c>
      <c r="D33" s="334" t="e">
        <f ca="1">IF(COUNTIF(A$4:A32,A32)&lt;C32,D32,IF(COUNTIF(INDIRECT("'"&amp;D32+1&amp;"'!A:A"),$G$2)&gt;0,D32+1,IF(COUNTIF(INDIRECT("'"&amp;D32+2&amp;"'!A:A"),$G$2)&gt;0,D32+2,IF(COUNTIF(INDIRECT("'"&amp;D32+3&amp;"'!A:A"),$G$2)&gt;0,D32+3,IF(COUNTIF(INDIRECT("'"&amp;D32+4&amp;"'!A:A"),$G$2)&gt;0,D32+4,IF(COUNTIF(INDIRECT("'"&amp;D32+5&amp;"'!A:A"),$G$2)&gt;0,D32+5,IF(COUNTIF(INDIRECT("'"&amp;D32+6&amp;"'!A:A"),$G$2)&gt;0,D32+6,IF(COUNTIF(INDIRECT("'"&amp;D32+7&amp;"'!A:A"),$G$2)&gt;0,D32+7,IF(COUNTIF(INDIRECT("'"&amp;D32+8&amp;"'!A:A"),$G$2)&gt;0,D32+8,IF(COUNTIF(INDIRECT("'"&amp;D32+9&amp;"'!A:A"),$G$2)&gt;0,D32+9,D32+10))))))))))</f>
        <v>#REF!</v>
      </c>
      <c r="E33" s="327" t="e">
        <f ca="1">IF(C33=0,0,B33+COUNTIF(A$4:A33,A33)-1)</f>
        <v>#REF!</v>
      </c>
      <c r="F33" s="327" t="e">
        <f ca="1">VLOOKUP(D33,档案!A:C,3,FALSE)</f>
        <v>#REF!</v>
      </c>
      <c r="G33" s="338" t="e">
        <f ca="1">VLOOKUP(D33,档案!A:B,2,FALSE)</f>
        <v>#REF!</v>
      </c>
      <c r="H33" s="328" t="e">
        <f ca="1" t="array" ref="H33">IF(C33=0,"",INDEX(INDIRECT("'"&amp;$D33&amp;"'!A:g"),$E33,COLUMN()-7))</f>
        <v>#REF!</v>
      </c>
      <c r="I33" s="344" t="e">
        <f ca="1" t="array" ref="I33">IF(C33=0,"",INDEX(INDIRECT("'"&amp;$D33&amp;"'!A:g"),$E33,COLUMN()-7))</f>
        <v>#REF!</v>
      </c>
      <c r="J33" s="344" t="e">
        <f ca="1" t="array" ref="J33">IF(C33=0,"",INDEX(INDIRECT("'"&amp;$D33&amp;"'!A:g"),$E33,COLUMN()-7))</f>
        <v>#REF!</v>
      </c>
      <c r="K33" s="345" t="e">
        <f ca="1" t="array" ref="K33">IF(C33=0,0,INDEX(INDIRECT("'"&amp;$D33&amp;"'!A:g"),$E33,COLUMN()-7))</f>
        <v>#REF!</v>
      </c>
      <c r="L33" s="345" t="e">
        <f ca="1" t="array" ref="L33">IF(C33=0,0,INDEX(INDIRECT("'"&amp;$D33&amp;"'!A:g"),$E33,COLUMN()-7))</f>
        <v>#REF!</v>
      </c>
      <c r="M33" s="346" t="e">
        <f ca="1" t="shared" si="8"/>
        <v>#N/A</v>
      </c>
      <c r="N33" s="345" t="e">
        <f ca="1" t="array" ref="N33">IF(C33=0,0,INDEX(INDIRECT("'"&amp;$D33&amp;"'!A:g"),$E33,COLUMN()-7))</f>
        <v>#REF!</v>
      </c>
    </row>
    <row r="34" ht="16.5" spans="1:14">
      <c r="A34" s="334" t="e">
        <f ca="1" t="shared" si="5"/>
        <v>#REF!</v>
      </c>
      <c r="B34" s="335" t="e">
        <f ca="1" t="shared" si="6"/>
        <v>#REF!</v>
      </c>
      <c r="C34" s="336" t="e">
        <f ca="1" t="shared" si="7"/>
        <v>#REF!</v>
      </c>
      <c r="D34" s="334" t="e">
        <f ca="1">IF(COUNTIF(A$4:A33,A33)&lt;C33,D33,IF(COUNTIF(INDIRECT("'"&amp;D33+1&amp;"'!A:A"),$G$2)&gt;0,D33+1,IF(COUNTIF(INDIRECT("'"&amp;D33+2&amp;"'!A:A"),$G$2)&gt;0,D33+2,IF(COUNTIF(INDIRECT("'"&amp;D33+3&amp;"'!A:A"),$G$2)&gt;0,D33+3,IF(COUNTIF(INDIRECT("'"&amp;D33+4&amp;"'!A:A"),$G$2)&gt;0,D33+4,IF(COUNTIF(INDIRECT("'"&amp;D33+5&amp;"'!A:A"),$G$2)&gt;0,D33+5,IF(COUNTIF(INDIRECT("'"&amp;D33+6&amp;"'!A:A"),$G$2)&gt;0,D33+6,IF(COUNTIF(INDIRECT("'"&amp;D33+7&amp;"'!A:A"),$G$2)&gt;0,D33+7,IF(COUNTIF(INDIRECT("'"&amp;D33+8&amp;"'!A:A"),$G$2)&gt;0,D33+8,IF(COUNTIF(INDIRECT("'"&amp;D33+9&amp;"'!A:A"),$G$2)&gt;0,D33+9,D33+10))))))))))</f>
        <v>#REF!</v>
      </c>
      <c r="E34" s="327" t="e">
        <f ca="1">IF(C34=0,0,B34+COUNTIF(A$4:A34,A34)-1)</f>
        <v>#REF!</v>
      </c>
      <c r="F34" s="327" t="e">
        <f ca="1">VLOOKUP(D34,档案!A:C,3,FALSE)</f>
        <v>#REF!</v>
      </c>
      <c r="G34" s="338" t="e">
        <f ca="1">VLOOKUP(D34,档案!A:B,2,FALSE)</f>
        <v>#REF!</v>
      </c>
      <c r="H34" s="328" t="e">
        <f ca="1" t="array" ref="H34">IF(C34=0,"",INDEX(INDIRECT("'"&amp;$D34&amp;"'!A:g"),$E34,COLUMN()-7))</f>
        <v>#REF!</v>
      </c>
      <c r="I34" s="344" t="e">
        <f ca="1" t="array" ref="I34">IF(C34=0,"",INDEX(INDIRECT("'"&amp;$D34&amp;"'!A:g"),$E34,COLUMN()-7))</f>
        <v>#REF!</v>
      </c>
      <c r="J34" s="344" t="e">
        <f ca="1" t="array" ref="J34">IF(C34=0,"",INDEX(INDIRECT("'"&amp;$D34&amp;"'!A:g"),$E34,COLUMN()-7))</f>
        <v>#REF!</v>
      </c>
      <c r="K34" s="345" t="e">
        <f ca="1" t="array" ref="K34">IF(C34=0,0,INDEX(INDIRECT("'"&amp;$D34&amp;"'!A:g"),$E34,COLUMN()-7))</f>
        <v>#REF!</v>
      </c>
      <c r="L34" s="345" t="e">
        <f ca="1" t="array" ref="L34">IF(C34=0,0,INDEX(INDIRECT("'"&amp;$D34&amp;"'!A:g"),$E34,COLUMN()-7))</f>
        <v>#REF!</v>
      </c>
      <c r="M34" s="346" t="e">
        <f ca="1" t="shared" si="8"/>
        <v>#N/A</v>
      </c>
      <c r="N34" s="345" t="e">
        <f ca="1" t="array" ref="N34">IF(C34=0,0,INDEX(INDIRECT("'"&amp;$D34&amp;"'!A:g"),$E34,COLUMN()-7))</f>
        <v>#REF!</v>
      </c>
    </row>
    <row r="35" ht="16.5" spans="1:14">
      <c r="A35" s="334" t="e">
        <f ca="1" t="shared" si="5"/>
        <v>#REF!</v>
      </c>
      <c r="B35" s="335" t="e">
        <f ca="1" t="shared" si="6"/>
        <v>#REF!</v>
      </c>
      <c r="C35" s="336" t="e">
        <f ca="1" t="shared" si="7"/>
        <v>#REF!</v>
      </c>
      <c r="D35" s="334" t="e">
        <f ca="1">IF(COUNTIF(A$4:A34,A34)&lt;C34,D34,IF(COUNTIF(INDIRECT("'"&amp;D34+1&amp;"'!A:A"),$G$2)&gt;0,D34+1,IF(COUNTIF(INDIRECT("'"&amp;D34+2&amp;"'!A:A"),$G$2)&gt;0,D34+2,IF(COUNTIF(INDIRECT("'"&amp;D34+3&amp;"'!A:A"),$G$2)&gt;0,D34+3,IF(COUNTIF(INDIRECT("'"&amp;D34+4&amp;"'!A:A"),$G$2)&gt;0,D34+4,IF(COUNTIF(INDIRECT("'"&amp;D34+5&amp;"'!A:A"),$G$2)&gt;0,D34+5,IF(COUNTIF(INDIRECT("'"&amp;D34+6&amp;"'!A:A"),$G$2)&gt;0,D34+6,IF(COUNTIF(INDIRECT("'"&amp;D34+7&amp;"'!A:A"),$G$2)&gt;0,D34+7,IF(COUNTIF(INDIRECT("'"&amp;D34+8&amp;"'!A:A"),$G$2)&gt;0,D34+8,IF(COUNTIF(INDIRECT("'"&amp;D34+9&amp;"'!A:A"),$G$2)&gt;0,D34+9,D34+10))))))))))</f>
        <v>#REF!</v>
      </c>
      <c r="E35" s="327" t="e">
        <f ca="1">IF(C35=0,0,B35+COUNTIF(A$4:A35,A35)-1)</f>
        <v>#REF!</v>
      </c>
      <c r="F35" s="327" t="e">
        <f ca="1">VLOOKUP(D35,档案!A:C,3,FALSE)</f>
        <v>#REF!</v>
      </c>
      <c r="G35" s="338" t="e">
        <f ca="1">VLOOKUP(D35,档案!A:B,2,FALSE)</f>
        <v>#REF!</v>
      </c>
      <c r="H35" s="328" t="e">
        <f ca="1" t="array" ref="H35">IF(C35=0,"",INDEX(INDIRECT("'"&amp;$D35&amp;"'!A:g"),$E35,COLUMN()-7))</f>
        <v>#REF!</v>
      </c>
      <c r="I35" s="344" t="e">
        <f ca="1" t="array" ref="I35">IF(C35=0,"",INDEX(INDIRECT("'"&amp;$D35&amp;"'!A:g"),$E35,COLUMN()-7))</f>
        <v>#REF!</v>
      </c>
      <c r="J35" s="344" t="e">
        <f ca="1" t="array" ref="J35">IF(C35=0,"",INDEX(INDIRECT("'"&amp;$D35&amp;"'!A:g"),$E35,COLUMN()-7))</f>
        <v>#REF!</v>
      </c>
      <c r="K35" s="345" t="e">
        <f ca="1" t="array" ref="K35">IF(C35=0,0,INDEX(INDIRECT("'"&amp;$D35&amp;"'!A:g"),$E35,COLUMN()-7))</f>
        <v>#REF!</v>
      </c>
      <c r="L35" s="345" t="e">
        <f ca="1" t="array" ref="L35">IF(C35=0,0,INDEX(INDIRECT("'"&amp;$D35&amp;"'!A:g"),$E35,COLUMN()-7))</f>
        <v>#REF!</v>
      </c>
      <c r="M35" s="346" t="e">
        <f ca="1" t="shared" si="8"/>
        <v>#N/A</v>
      </c>
      <c r="N35" s="345" t="e">
        <f ca="1" t="array" ref="N35">IF(C35=0,0,INDEX(INDIRECT("'"&amp;$D35&amp;"'!A:g"),$E35,COLUMN()-7))</f>
        <v>#REF!</v>
      </c>
    </row>
    <row r="36" ht="16.5" spans="1:14">
      <c r="A36" s="334" t="e">
        <f ca="1" t="shared" si="5"/>
        <v>#REF!</v>
      </c>
      <c r="B36" s="335" t="e">
        <f ca="1" t="shared" si="6"/>
        <v>#REF!</v>
      </c>
      <c r="C36" s="336" t="e">
        <f ca="1" t="shared" si="7"/>
        <v>#REF!</v>
      </c>
      <c r="D36" s="334" t="e">
        <f ca="1">IF(COUNTIF(A$4:A35,A35)&lt;C35,D35,IF(COUNTIF(INDIRECT("'"&amp;D35+1&amp;"'!A:A"),$G$2)&gt;0,D35+1,IF(COUNTIF(INDIRECT("'"&amp;D35+2&amp;"'!A:A"),$G$2)&gt;0,D35+2,IF(COUNTIF(INDIRECT("'"&amp;D35+3&amp;"'!A:A"),$G$2)&gt;0,D35+3,IF(COUNTIF(INDIRECT("'"&amp;D35+4&amp;"'!A:A"),$G$2)&gt;0,D35+4,IF(COUNTIF(INDIRECT("'"&amp;D35+5&amp;"'!A:A"),$G$2)&gt;0,D35+5,IF(COUNTIF(INDIRECT("'"&amp;D35+6&amp;"'!A:A"),$G$2)&gt;0,D35+6,IF(COUNTIF(INDIRECT("'"&amp;D35+7&amp;"'!A:A"),$G$2)&gt;0,D35+7,IF(COUNTIF(INDIRECT("'"&amp;D35+8&amp;"'!A:A"),$G$2)&gt;0,D35+8,IF(COUNTIF(INDIRECT("'"&amp;D35+9&amp;"'!A:A"),$G$2)&gt;0,D35+9,D35+10))))))))))</f>
        <v>#REF!</v>
      </c>
      <c r="E36" s="327" t="e">
        <f ca="1">IF(C36=0,0,B36+COUNTIF(A$4:A36,A36)-1)</f>
        <v>#REF!</v>
      </c>
      <c r="F36" s="327" t="e">
        <f ca="1">VLOOKUP(D36,档案!A:C,3,FALSE)</f>
        <v>#REF!</v>
      </c>
      <c r="G36" s="338" t="e">
        <f ca="1">VLOOKUP(D36,档案!A:B,2,FALSE)</f>
        <v>#REF!</v>
      </c>
      <c r="H36" s="328" t="e">
        <f ca="1" t="array" ref="H36">IF(C36=0,"",INDEX(INDIRECT("'"&amp;$D36&amp;"'!A:g"),$E36,COLUMN()-7))</f>
        <v>#REF!</v>
      </c>
      <c r="I36" s="344" t="e">
        <f ca="1" t="array" ref="I36">IF(C36=0,"",INDEX(INDIRECT("'"&amp;$D36&amp;"'!A:g"),$E36,COLUMN()-7))</f>
        <v>#REF!</v>
      </c>
      <c r="J36" s="344" t="e">
        <f ca="1" t="array" ref="J36">IF(C36=0,"",INDEX(INDIRECT("'"&amp;$D36&amp;"'!A:g"),$E36,COLUMN()-7))</f>
        <v>#REF!</v>
      </c>
      <c r="K36" s="345" t="e">
        <f ca="1" t="array" ref="K36">IF(C36=0,0,INDEX(INDIRECT("'"&amp;$D36&amp;"'!A:g"),$E36,COLUMN()-7))</f>
        <v>#REF!</v>
      </c>
      <c r="L36" s="345" t="e">
        <f ca="1" t="array" ref="L36">IF(C36=0,0,INDEX(INDIRECT("'"&amp;$D36&amp;"'!A:g"),$E36,COLUMN()-7))</f>
        <v>#REF!</v>
      </c>
      <c r="M36" s="346" t="e">
        <f ca="1" t="shared" si="8"/>
        <v>#N/A</v>
      </c>
      <c r="N36" s="345" t="e">
        <f ca="1" t="array" ref="N36">IF(C36=0,0,INDEX(INDIRECT("'"&amp;$D36&amp;"'!A:g"),$E36,COLUMN()-7))</f>
        <v>#REF!</v>
      </c>
    </row>
    <row r="37" ht="16.5" spans="1:14">
      <c r="A37" s="334" t="e">
        <f ca="1" t="shared" si="5"/>
        <v>#REF!</v>
      </c>
      <c r="B37" s="335" t="e">
        <f ca="1" t="shared" si="6"/>
        <v>#REF!</v>
      </c>
      <c r="C37" s="336" t="e">
        <f ca="1" t="shared" si="7"/>
        <v>#REF!</v>
      </c>
      <c r="D37" s="334" t="e">
        <f ca="1">IF(COUNTIF(A$4:A36,A36)&lt;C36,D36,IF(COUNTIF(INDIRECT("'"&amp;D36+1&amp;"'!A:A"),$G$2)&gt;0,D36+1,IF(COUNTIF(INDIRECT("'"&amp;D36+2&amp;"'!A:A"),$G$2)&gt;0,D36+2,IF(COUNTIF(INDIRECT("'"&amp;D36+3&amp;"'!A:A"),$G$2)&gt;0,D36+3,IF(COUNTIF(INDIRECT("'"&amp;D36+4&amp;"'!A:A"),$G$2)&gt;0,D36+4,IF(COUNTIF(INDIRECT("'"&amp;D36+5&amp;"'!A:A"),$G$2)&gt;0,D36+5,IF(COUNTIF(INDIRECT("'"&amp;D36+6&amp;"'!A:A"),$G$2)&gt;0,D36+6,IF(COUNTIF(INDIRECT("'"&amp;D36+7&amp;"'!A:A"),$G$2)&gt;0,D36+7,IF(COUNTIF(INDIRECT("'"&amp;D36+8&amp;"'!A:A"),$G$2)&gt;0,D36+8,IF(COUNTIF(INDIRECT("'"&amp;D36+9&amp;"'!A:A"),$G$2)&gt;0,D36+9,D36+10))))))))))</f>
        <v>#REF!</v>
      </c>
      <c r="E37" s="327" t="e">
        <f ca="1">IF(C37=0,0,B37+COUNTIF(A$4:A37,A37)-1)</f>
        <v>#REF!</v>
      </c>
      <c r="F37" s="327" t="e">
        <f ca="1">VLOOKUP(D37,档案!A:C,3,FALSE)</f>
        <v>#REF!</v>
      </c>
      <c r="G37" s="338" t="e">
        <f ca="1">VLOOKUP(D37,档案!A:B,2,FALSE)</f>
        <v>#REF!</v>
      </c>
      <c r="H37" s="328" t="e">
        <f ca="1" t="array" ref="H37">IF(C37=0,"",INDEX(INDIRECT("'"&amp;$D37&amp;"'!A:g"),$E37,COLUMN()-7))</f>
        <v>#REF!</v>
      </c>
      <c r="I37" s="344" t="e">
        <f ca="1" t="array" ref="I37">IF(C37=0,"",INDEX(INDIRECT("'"&amp;$D37&amp;"'!A:g"),$E37,COLUMN()-7))</f>
        <v>#REF!</v>
      </c>
      <c r="J37" s="344" t="e">
        <f ca="1" t="array" ref="J37">IF(C37=0,"",INDEX(INDIRECT("'"&amp;$D37&amp;"'!A:g"),$E37,COLUMN()-7))</f>
        <v>#REF!</v>
      </c>
      <c r="K37" s="345" t="e">
        <f ca="1" t="array" ref="K37">IF(C37=0,0,INDEX(INDIRECT("'"&amp;$D37&amp;"'!A:g"),$E37,COLUMN()-7))</f>
        <v>#REF!</v>
      </c>
      <c r="L37" s="345" t="e">
        <f ca="1" t="array" ref="L37">IF(C37=0,0,INDEX(INDIRECT("'"&amp;$D37&amp;"'!A:g"),$E37,COLUMN()-7))</f>
        <v>#REF!</v>
      </c>
      <c r="M37" s="346" t="e">
        <f ca="1" t="shared" si="8"/>
        <v>#N/A</v>
      </c>
      <c r="N37" s="345" t="e">
        <f ca="1" t="array" ref="N37">IF(C37=0,0,INDEX(INDIRECT("'"&amp;$D37&amp;"'!A:g"),$E37,COLUMN()-7))</f>
        <v>#REF!</v>
      </c>
    </row>
    <row r="38" ht="16.5" spans="1:14">
      <c r="A38" s="334" t="e">
        <f ca="1" t="shared" si="5"/>
        <v>#REF!</v>
      </c>
      <c r="B38" s="335" t="e">
        <f ca="1" t="shared" si="6"/>
        <v>#REF!</v>
      </c>
      <c r="C38" s="336" t="e">
        <f ca="1" t="shared" si="7"/>
        <v>#REF!</v>
      </c>
      <c r="D38" s="334" t="e">
        <f ca="1">IF(COUNTIF(A$4:A37,A37)&lt;C37,D37,IF(COUNTIF(INDIRECT("'"&amp;D37+1&amp;"'!A:A"),$G$2)&gt;0,D37+1,IF(COUNTIF(INDIRECT("'"&amp;D37+2&amp;"'!A:A"),$G$2)&gt;0,D37+2,IF(COUNTIF(INDIRECT("'"&amp;D37+3&amp;"'!A:A"),$G$2)&gt;0,D37+3,IF(COUNTIF(INDIRECT("'"&amp;D37+4&amp;"'!A:A"),$G$2)&gt;0,D37+4,IF(COUNTIF(INDIRECT("'"&amp;D37+5&amp;"'!A:A"),$G$2)&gt;0,D37+5,IF(COUNTIF(INDIRECT("'"&amp;D37+6&amp;"'!A:A"),$G$2)&gt;0,D37+6,IF(COUNTIF(INDIRECT("'"&amp;D37+7&amp;"'!A:A"),$G$2)&gt;0,D37+7,IF(COUNTIF(INDIRECT("'"&amp;D37+8&amp;"'!A:A"),$G$2)&gt;0,D37+8,IF(COUNTIF(INDIRECT("'"&amp;D37+9&amp;"'!A:A"),$G$2)&gt;0,D37+9,D37+10))))))))))</f>
        <v>#REF!</v>
      </c>
      <c r="E38" s="327" t="e">
        <f ca="1">IF(C38=0,0,B38+COUNTIF(A$4:A38,A38)-1)</f>
        <v>#REF!</v>
      </c>
      <c r="F38" s="327" t="e">
        <f ca="1">VLOOKUP(D38,档案!A:C,3,FALSE)</f>
        <v>#REF!</v>
      </c>
      <c r="G38" s="338" t="e">
        <f ca="1">VLOOKUP(D38,档案!A:B,2,FALSE)</f>
        <v>#REF!</v>
      </c>
      <c r="H38" s="328" t="e">
        <f ca="1" t="array" ref="H38">IF(C38=0,"",INDEX(INDIRECT("'"&amp;$D38&amp;"'!A:g"),$E38,COLUMN()-7))</f>
        <v>#REF!</v>
      </c>
      <c r="I38" s="344" t="e">
        <f ca="1" t="array" ref="I38">IF(C38=0,"",INDEX(INDIRECT("'"&amp;$D38&amp;"'!A:g"),$E38,COLUMN()-7))</f>
        <v>#REF!</v>
      </c>
      <c r="J38" s="344" t="e">
        <f ca="1" t="array" ref="J38">IF(C38=0,"",INDEX(INDIRECT("'"&amp;$D38&amp;"'!A:g"),$E38,COLUMN()-7))</f>
        <v>#REF!</v>
      </c>
      <c r="K38" s="345" t="e">
        <f ca="1" t="array" ref="K38">IF(C38=0,0,INDEX(INDIRECT("'"&amp;$D38&amp;"'!A:g"),$E38,COLUMN()-7))</f>
        <v>#REF!</v>
      </c>
      <c r="L38" s="345" t="e">
        <f ca="1" t="array" ref="L38">IF(C38=0,0,INDEX(INDIRECT("'"&amp;$D38&amp;"'!A:g"),$E38,COLUMN()-7))</f>
        <v>#REF!</v>
      </c>
      <c r="M38" s="346" t="e">
        <f ca="1" t="shared" si="8"/>
        <v>#N/A</v>
      </c>
      <c r="N38" s="345" t="e">
        <f ca="1" t="array" ref="N38">IF(C38=0,0,INDEX(INDIRECT("'"&amp;$D38&amp;"'!A:g"),$E38,COLUMN()-7))</f>
        <v>#REF!</v>
      </c>
    </row>
    <row r="39" ht="16.5" spans="1:14">
      <c r="A39" s="334" t="e">
        <f ca="1" t="shared" si="5"/>
        <v>#REF!</v>
      </c>
      <c r="B39" s="335" t="e">
        <f ca="1" t="shared" si="6"/>
        <v>#REF!</v>
      </c>
      <c r="C39" s="336" t="e">
        <f ca="1" t="shared" si="7"/>
        <v>#REF!</v>
      </c>
      <c r="D39" s="334" t="e">
        <f ca="1">IF(COUNTIF(A$4:A38,A38)&lt;C38,D38,IF(COUNTIF(INDIRECT("'"&amp;D38+1&amp;"'!A:A"),$G$2)&gt;0,D38+1,IF(COUNTIF(INDIRECT("'"&amp;D38+2&amp;"'!A:A"),$G$2)&gt;0,D38+2,IF(COUNTIF(INDIRECT("'"&amp;D38+3&amp;"'!A:A"),$G$2)&gt;0,D38+3,IF(COUNTIF(INDIRECT("'"&amp;D38+4&amp;"'!A:A"),$G$2)&gt;0,D38+4,IF(COUNTIF(INDIRECT("'"&amp;D38+5&amp;"'!A:A"),$G$2)&gt;0,D38+5,IF(COUNTIF(INDIRECT("'"&amp;D38+6&amp;"'!A:A"),$G$2)&gt;0,D38+6,IF(COUNTIF(INDIRECT("'"&amp;D38+7&amp;"'!A:A"),$G$2)&gt;0,D38+7,IF(COUNTIF(INDIRECT("'"&amp;D38+8&amp;"'!A:A"),$G$2)&gt;0,D38+8,IF(COUNTIF(INDIRECT("'"&amp;D38+9&amp;"'!A:A"),$G$2)&gt;0,D38+9,D38+10))))))))))</f>
        <v>#REF!</v>
      </c>
      <c r="E39" s="327" t="e">
        <f ca="1">IF(C39=0,0,B39+COUNTIF(A$4:A39,A39)-1)</f>
        <v>#REF!</v>
      </c>
      <c r="F39" s="327" t="e">
        <f ca="1">VLOOKUP(D39,档案!A:C,3,FALSE)</f>
        <v>#REF!</v>
      </c>
      <c r="G39" s="338" t="e">
        <f ca="1">VLOOKUP(D39,档案!A:B,2,FALSE)</f>
        <v>#REF!</v>
      </c>
      <c r="H39" s="328" t="e">
        <f ca="1" t="array" ref="H39">IF(C39=0,"",INDEX(INDIRECT("'"&amp;$D39&amp;"'!A:g"),$E39,COLUMN()-7))</f>
        <v>#REF!</v>
      </c>
      <c r="I39" s="344" t="e">
        <f ca="1" t="array" ref="I39">IF(C39=0,"",INDEX(INDIRECT("'"&amp;$D39&amp;"'!A:g"),$E39,COLUMN()-7))</f>
        <v>#REF!</v>
      </c>
      <c r="J39" s="344" t="e">
        <f ca="1" t="array" ref="J39">IF(C39=0,"",INDEX(INDIRECT("'"&amp;$D39&amp;"'!A:g"),$E39,COLUMN()-7))</f>
        <v>#REF!</v>
      </c>
      <c r="K39" s="345" t="e">
        <f ca="1" t="array" ref="K39">IF(C39=0,0,INDEX(INDIRECT("'"&amp;$D39&amp;"'!A:g"),$E39,COLUMN()-7))</f>
        <v>#REF!</v>
      </c>
      <c r="L39" s="345" t="e">
        <f ca="1" t="array" ref="L39">IF(C39=0,0,INDEX(INDIRECT("'"&amp;$D39&amp;"'!A:g"),$E39,COLUMN()-7))</f>
        <v>#REF!</v>
      </c>
      <c r="M39" s="346" t="e">
        <f ca="1" t="shared" si="8"/>
        <v>#N/A</v>
      </c>
      <c r="N39" s="345" t="e">
        <f ca="1" t="array" ref="N39">IF(C39=0,0,INDEX(INDIRECT("'"&amp;$D39&amp;"'!A:g"),$E39,COLUMN()-7))</f>
        <v>#REF!</v>
      </c>
    </row>
    <row r="40" ht="16.5" spans="1:14">
      <c r="A40" s="334" t="e">
        <f ca="1" t="shared" ref="A40:A51" si="9">D40</f>
        <v>#REF!</v>
      </c>
      <c r="B40" s="335" t="e">
        <f ca="1" t="shared" ref="B40:B51" si="10">IF(C40=0,MATCH($G$2,INDIRECT("'"&amp;A40&amp;"'!A:A"),1),MATCH($G$2,INDIRECT("'"&amp;A40&amp;"'!A:A"),0))</f>
        <v>#REF!</v>
      </c>
      <c r="C40" s="336" t="e">
        <f ca="1" t="shared" ref="C40:C51" si="11">COUNTIF(INDIRECT("'"&amp;A40&amp;"'!A:A"),$G$2)</f>
        <v>#REF!</v>
      </c>
      <c r="D40" s="334" t="e">
        <f ca="1">IF(COUNTIF(A$4:A39,A39)&lt;C39,D39,IF(COUNTIF(INDIRECT("'"&amp;D39+1&amp;"'!A:A"),$G$2)&gt;0,D39+1,IF(COUNTIF(INDIRECT("'"&amp;D39+2&amp;"'!A:A"),$G$2)&gt;0,D39+2,IF(COUNTIF(INDIRECT("'"&amp;D39+3&amp;"'!A:A"),$G$2)&gt;0,D39+3,IF(COUNTIF(INDIRECT("'"&amp;D39+4&amp;"'!A:A"),$G$2)&gt;0,D39+4,IF(COUNTIF(INDIRECT("'"&amp;D39+5&amp;"'!A:A"),$G$2)&gt;0,D39+5,IF(COUNTIF(INDIRECT("'"&amp;D39+6&amp;"'!A:A"),$G$2)&gt;0,D39+6,IF(COUNTIF(INDIRECT("'"&amp;D39+7&amp;"'!A:A"),$G$2)&gt;0,D39+7,IF(COUNTIF(INDIRECT("'"&amp;D39+8&amp;"'!A:A"),$G$2)&gt;0,D39+8,IF(COUNTIF(INDIRECT("'"&amp;D39+9&amp;"'!A:A"),$G$2)&gt;0,D39+9,D39+10))))))))))</f>
        <v>#REF!</v>
      </c>
      <c r="E40" s="327" t="e">
        <f ca="1">IF(C40=0,0,B40+COUNTIF(A$4:A40,A40)-1)</f>
        <v>#REF!</v>
      </c>
      <c r="F40" s="327" t="e">
        <f ca="1">VLOOKUP(D40,档案!A:C,3,FALSE)</f>
        <v>#REF!</v>
      </c>
      <c r="G40" s="338" t="e">
        <f ca="1">VLOOKUP(D40,档案!A:B,2,FALSE)</f>
        <v>#REF!</v>
      </c>
      <c r="H40" s="328" t="e">
        <f ca="1" t="array" ref="H40">IF(C40=0,"",INDEX(INDIRECT("'"&amp;$D40&amp;"'!A:g"),$E40,COLUMN()-7))</f>
        <v>#REF!</v>
      </c>
      <c r="I40" s="344" t="e">
        <f ca="1" t="array" ref="I40">IF(C40=0,"",INDEX(INDIRECT("'"&amp;$D40&amp;"'!A:g"),$E40,COLUMN()-7))</f>
        <v>#REF!</v>
      </c>
      <c r="J40" s="344" t="e">
        <f ca="1" t="array" ref="J40">IF(C40=0,"",INDEX(INDIRECT("'"&amp;$D40&amp;"'!A:g"),$E40,COLUMN()-7))</f>
        <v>#REF!</v>
      </c>
      <c r="K40" s="345" t="e">
        <f ca="1" t="array" ref="K40">IF(C40=0,0,INDEX(INDIRECT("'"&amp;$D40&amp;"'!A:g"),$E40,COLUMN()-7))</f>
        <v>#REF!</v>
      </c>
      <c r="L40" s="345" t="e">
        <f ca="1" t="array" ref="L40">IF(C40=0,0,INDEX(INDIRECT("'"&amp;$D40&amp;"'!A:g"),$E40,COLUMN()-7))</f>
        <v>#REF!</v>
      </c>
      <c r="M40" s="346" t="e">
        <f ca="1" t="shared" ref="M40:M51" si="12">M39+K40-L40</f>
        <v>#N/A</v>
      </c>
      <c r="N40" s="345" t="e">
        <f ca="1" t="array" ref="N40">IF(C40=0,0,INDEX(INDIRECT("'"&amp;$D40&amp;"'!A:g"),$E40,COLUMN()-7))</f>
        <v>#REF!</v>
      </c>
    </row>
    <row r="41" ht="16.5" spans="1:14">
      <c r="A41" s="334" t="e">
        <f ca="1" t="shared" si="9"/>
        <v>#REF!</v>
      </c>
      <c r="B41" s="335" t="e">
        <f ca="1" t="shared" si="10"/>
        <v>#REF!</v>
      </c>
      <c r="C41" s="336" t="e">
        <f ca="1" t="shared" si="11"/>
        <v>#REF!</v>
      </c>
      <c r="D41" s="334" t="e">
        <f ca="1">IF(COUNTIF(A$4:A40,A40)&lt;C40,D40,IF(COUNTIF(INDIRECT("'"&amp;D40+1&amp;"'!A:A"),$G$2)&gt;0,D40+1,IF(COUNTIF(INDIRECT("'"&amp;D40+2&amp;"'!A:A"),$G$2)&gt;0,D40+2,IF(COUNTIF(INDIRECT("'"&amp;D40+3&amp;"'!A:A"),$G$2)&gt;0,D40+3,IF(COUNTIF(INDIRECT("'"&amp;D40+4&amp;"'!A:A"),$G$2)&gt;0,D40+4,IF(COUNTIF(INDIRECT("'"&amp;D40+5&amp;"'!A:A"),$G$2)&gt;0,D40+5,IF(COUNTIF(INDIRECT("'"&amp;D40+6&amp;"'!A:A"),$G$2)&gt;0,D40+6,IF(COUNTIF(INDIRECT("'"&amp;D40+7&amp;"'!A:A"),$G$2)&gt;0,D40+7,IF(COUNTIF(INDIRECT("'"&amp;D40+8&amp;"'!A:A"),$G$2)&gt;0,D40+8,IF(COUNTIF(INDIRECT("'"&amp;D40+9&amp;"'!A:A"),$G$2)&gt;0,D40+9,D40+10))))))))))</f>
        <v>#REF!</v>
      </c>
      <c r="E41" s="327" t="e">
        <f ca="1">IF(C41=0,0,B41+COUNTIF(A$4:A41,A41)-1)</f>
        <v>#REF!</v>
      </c>
      <c r="F41" s="327" t="e">
        <f ca="1">VLOOKUP(D41,档案!A:C,3,FALSE)</f>
        <v>#REF!</v>
      </c>
      <c r="G41" s="338" t="e">
        <f ca="1">VLOOKUP(D41,档案!A:B,2,FALSE)</f>
        <v>#REF!</v>
      </c>
      <c r="H41" s="328" t="e">
        <f ca="1" t="array" ref="H41">IF(C41=0,"",INDEX(INDIRECT("'"&amp;$D41&amp;"'!A:g"),$E41,COLUMN()-7))</f>
        <v>#REF!</v>
      </c>
      <c r="I41" s="344" t="e">
        <f ca="1" t="array" ref="I41">IF(C41=0,"",INDEX(INDIRECT("'"&amp;$D41&amp;"'!A:g"),$E41,COLUMN()-7))</f>
        <v>#REF!</v>
      </c>
      <c r="J41" s="344" t="e">
        <f ca="1" t="array" ref="J41">IF(C41=0,"",INDEX(INDIRECT("'"&amp;$D41&amp;"'!A:g"),$E41,COLUMN()-7))</f>
        <v>#REF!</v>
      </c>
      <c r="K41" s="345" t="e">
        <f ca="1" t="array" ref="K41">IF(C41=0,0,INDEX(INDIRECT("'"&amp;$D41&amp;"'!A:g"),$E41,COLUMN()-7))</f>
        <v>#REF!</v>
      </c>
      <c r="L41" s="345" t="e">
        <f ca="1" t="array" ref="L41">IF(C41=0,0,INDEX(INDIRECT("'"&amp;$D41&amp;"'!A:g"),$E41,COLUMN()-7))</f>
        <v>#REF!</v>
      </c>
      <c r="M41" s="346" t="e">
        <f ca="1" t="shared" si="12"/>
        <v>#N/A</v>
      </c>
      <c r="N41" s="345" t="e">
        <f ca="1" t="array" ref="N41">IF(C41=0,0,INDEX(INDIRECT("'"&amp;$D41&amp;"'!A:g"),$E41,COLUMN()-7))</f>
        <v>#REF!</v>
      </c>
    </row>
    <row r="42" ht="16.5" spans="1:14">
      <c r="A42" s="334" t="e">
        <f ca="1" t="shared" si="9"/>
        <v>#REF!</v>
      </c>
      <c r="B42" s="335" t="e">
        <f ca="1" t="shared" si="10"/>
        <v>#REF!</v>
      </c>
      <c r="C42" s="336" t="e">
        <f ca="1" t="shared" si="11"/>
        <v>#REF!</v>
      </c>
      <c r="D42" s="334" t="e">
        <f ca="1">IF(COUNTIF(A$4:A41,A41)&lt;C41,D41,IF(COUNTIF(INDIRECT("'"&amp;D41+1&amp;"'!A:A"),$G$2)&gt;0,D41+1,IF(COUNTIF(INDIRECT("'"&amp;D41+2&amp;"'!A:A"),$G$2)&gt;0,D41+2,IF(COUNTIF(INDIRECT("'"&amp;D41+3&amp;"'!A:A"),$G$2)&gt;0,D41+3,IF(COUNTIF(INDIRECT("'"&amp;D41+4&amp;"'!A:A"),$G$2)&gt;0,D41+4,IF(COUNTIF(INDIRECT("'"&amp;D41+5&amp;"'!A:A"),$G$2)&gt;0,D41+5,IF(COUNTIF(INDIRECT("'"&amp;D41+6&amp;"'!A:A"),$G$2)&gt;0,D41+6,IF(COUNTIF(INDIRECT("'"&amp;D41+7&amp;"'!A:A"),$G$2)&gt;0,D41+7,IF(COUNTIF(INDIRECT("'"&amp;D41+8&amp;"'!A:A"),$G$2)&gt;0,D41+8,IF(COUNTIF(INDIRECT("'"&amp;D41+9&amp;"'!A:A"),$G$2)&gt;0,D41+9,D41+10))))))))))</f>
        <v>#REF!</v>
      </c>
      <c r="E42" s="327" t="e">
        <f ca="1">IF(C42=0,0,B42+COUNTIF(A$4:A42,A42)-1)</f>
        <v>#REF!</v>
      </c>
      <c r="F42" s="327" t="e">
        <f ca="1">VLOOKUP(D42,档案!A:C,3,FALSE)</f>
        <v>#REF!</v>
      </c>
      <c r="G42" s="338" t="e">
        <f ca="1">VLOOKUP(D42,档案!A:B,2,FALSE)</f>
        <v>#REF!</v>
      </c>
      <c r="H42" s="328" t="e">
        <f ca="1" t="array" ref="H42">IF(C42=0,"",INDEX(INDIRECT("'"&amp;$D42&amp;"'!A:g"),$E42,COLUMN()-7))</f>
        <v>#REF!</v>
      </c>
      <c r="I42" s="344" t="e">
        <f ca="1" t="array" ref="I42">IF(C42=0,"",INDEX(INDIRECT("'"&amp;$D42&amp;"'!A:g"),$E42,COLUMN()-7))</f>
        <v>#REF!</v>
      </c>
      <c r="J42" s="344" t="e">
        <f ca="1" t="array" ref="J42">IF(C42=0,"",INDEX(INDIRECT("'"&amp;$D42&amp;"'!A:g"),$E42,COLUMN()-7))</f>
        <v>#REF!</v>
      </c>
      <c r="K42" s="345" t="e">
        <f ca="1" t="array" ref="K42">IF(C42=0,0,INDEX(INDIRECT("'"&amp;$D42&amp;"'!A:g"),$E42,COLUMN()-7))</f>
        <v>#REF!</v>
      </c>
      <c r="L42" s="345" t="e">
        <f ca="1" t="array" ref="L42">IF(C42=0,0,INDEX(INDIRECT("'"&amp;$D42&amp;"'!A:g"),$E42,COLUMN()-7))</f>
        <v>#REF!</v>
      </c>
      <c r="M42" s="346" t="e">
        <f ca="1" t="shared" si="12"/>
        <v>#N/A</v>
      </c>
      <c r="N42" s="345" t="e">
        <f ca="1" t="array" ref="N42">IF(C42=0,0,INDEX(INDIRECT("'"&amp;$D42&amp;"'!A:g"),$E42,COLUMN()-7))</f>
        <v>#REF!</v>
      </c>
    </row>
    <row r="43" ht="16.5" spans="1:14">
      <c r="A43" s="334" t="e">
        <f ca="1" t="shared" si="9"/>
        <v>#REF!</v>
      </c>
      <c r="B43" s="335" t="e">
        <f ca="1" t="shared" si="10"/>
        <v>#REF!</v>
      </c>
      <c r="C43" s="336" t="e">
        <f ca="1" t="shared" si="11"/>
        <v>#REF!</v>
      </c>
      <c r="D43" s="334" t="e">
        <f ca="1">IF(COUNTIF(A$4:A42,A42)&lt;C42,D42,IF(COUNTIF(INDIRECT("'"&amp;D42+1&amp;"'!A:A"),$G$2)&gt;0,D42+1,IF(COUNTIF(INDIRECT("'"&amp;D42+2&amp;"'!A:A"),$G$2)&gt;0,D42+2,IF(COUNTIF(INDIRECT("'"&amp;D42+3&amp;"'!A:A"),$G$2)&gt;0,D42+3,IF(COUNTIF(INDIRECT("'"&amp;D42+4&amp;"'!A:A"),$G$2)&gt;0,D42+4,IF(COUNTIF(INDIRECT("'"&amp;D42+5&amp;"'!A:A"),$G$2)&gt;0,D42+5,IF(COUNTIF(INDIRECT("'"&amp;D42+6&amp;"'!A:A"),$G$2)&gt;0,D42+6,IF(COUNTIF(INDIRECT("'"&amp;D42+7&amp;"'!A:A"),$G$2)&gt;0,D42+7,IF(COUNTIF(INDIRECT("'"&amp;D42+8&amp;"'!A:A"),$G$2)&gt;0,D42+8,IF(COUNTIF(INDIRECT("'"&amp;D42+9&amp;"'!A:A"),$G$2)&gt;0,D42+9,D42+10))))))))))</f>
        <v>#REF!</v>
      </c>
      <c r="E43" s="327" t="e">
        <f ca="1">IF(C43=0,0,B43+COUNTIF(A$4:A43,A43)-1)</f>
        <v>#REF!</v>
      </c>
      <c r="F43" s="327" t="e">
        <f ca="1">VLOOKUP(D43,档案!A:C,3,FALSE)</f>
        <v>#REF!</v>
      </c>
      <c r="G43" s="338" t="e">
        <f ca="1">VLOOKUP(D43,档案!A:B,2,FALSE)</f>
        <v>#REF!</v>
      </c>
      <c r="H43" s="328" t="e">
        <f ca="1" t="array" ref="H43">IF(C43=0,"",INDEX(INDIRECT("'"&amp;$D43&amp;"'!A:g"),$E43,COLUMN()-7))</f>
        <v>#REF!</v>
      </c>
      <c r="I43" s="344" t="e">
        <f ca="1" t="array" ref="I43">IF(C43=0,"",INDEX(INDIRECT("'"&amp;$D43&amp;"'!A:g"),$E43,COLUMN()-7))</f>
        <v>#REF!</v>
      </c>
      <c r="J43" s="344" t="e">
        <f ca="1" t="array" ref="J43">IF(C43=0,"",INDEX(INDIRECT("'"&amp;$D43&amp;"'!A:g"),$E43,COLUMN()-7))</f>
        <v>#REF!</v>
      </c>
      <c r="K43" s="345" t="e">
        <f ca="1" t="array" ref="K43">IF(C43=0,0,INDEX(INDIRECT("'"&amp;$D43&amp;"'!A:g"),$E43,COLUMN()-7))</f>
        <v>#REF!</v>
      </c>
      <c r="L43" s="345" t="e">
        <f ca="1" t="array" ref="L43">IF(C43=0,0,INDEX(INDIRECT("'"&amp;$D43&amp;"'!A:g"),$E43,COLUMN()-7))</f>
        <v>#REF!</v>
      </c>
      <c r="M43" s="346" t="e">
        <f ca="1" t="shared" si="12"/>
        <v>#N/A</v>
      </c>
      <c r="N43" s="345" t="e">
        <f ca="1" t="array" ref="N43">IF(C43=0,0,INDEX(INDIRECT("'"&amp;$D43&amp;"'!A:g"),$E43,COLUMN()-7))</f>
        <v>#REF!</v>
      </c>
    </row>
    <row r="44" ht="16.5" spans="1:14">
      <c r="A44" s="334" t="e">
        <f ca="1" t="shared" si="9"/>
        <v>#REF!</v>
      </c>
      <c r="B44" s="335" t="e">
        <f ca="1" t="shared" si="10"/>
        <v>#REF!</v>
      </c>
      <c r="C44" s="336" t="e">
        <f ca="1" t="shared" si="11"/>
        <v>#REF!</v>
      </c>
      <c r="D44" s="334" t="e">
        <f ca="1">IF(COUNTIF(A$4:A43,A43)&lt;C43,D43,IF(COUNTIF(INDIRECT("'"&amp;D43+1&amp;"'!A:A"),$G$2)&gt;0,D43+1,IF(COUNTIF(INDIRECT("'"&amp;D43+2&amp;"'!A:A"),$G$2)&gt;0,D43+2,IF(COUNTIF(INDIRECT("'"&amp;D43+3&amp;"'!A:A"),$G$2)&gt;0,D43+3,IF(COUNTIF(INDIRECT("'"&amp;D43+4&amp;"'!A:A"),$G$2)&gt;0,D43+4,IF(COUNTIF(INDIRECT("'"&amp;D43+5&amp;"'!A:A"),$G$2)&gt;0,D43+5,IF(COUNTIF(INDIRECT("'"&amp;D43+6&amp;"'!A:A"),$G$2)&gt;0,D43+6,IF(COUNTIF(INDIRECT("'"&amp;D43+7&amp;"'!A:A"),$G$2)&gt;0,D43+7,IF(COUNTIF(INDIRECT("'"&amp;D43+8&amp;"'!A:A"),$G$2)&gt;0,D43+8,IF(COUNTIF(INDIRECT("'"&amp;D43+9&amp;"'!A:A"),$G$2)&gt;0,D43+9,D43+10))))))))))</f>
        <v>#REF!</v>
      </c>
      <c r="E44" s="327" t="e">
        <f ca="1">IF(C44=0,0,B44+COUNTIF(A$4:A44,A44)-1)</f>
        <v>#REF!</v>
      </c>
      <c r="F44" s="327" t="e">
        <f ca="1">VLOOKUP(D44,档案!A:C,3,FALSE)</f>
        <v>#REF!</v>
      </c>
      <c r="G44" s="338" t="e">
        <f ca="1">VLOOKUP(D44,档案!A:B,2,FALSE)</f>
        <v>#REF!</v>
      </c>
      <c r="H44" s="328" t="e">
        <f ca="1" t="array" ref="H44">IF(C44=0,"",INDEX(INDIRECT("'"&amp;$D44&amp;"'!A:g"),$E44,COLUMN()-7))</f>
        <v>#REF!</v>
      </c>
      <c r="I44" s="344" t="e">
        <f ca="1" t="array" ref="I44">IF(C44=0,"",INDEX(INDIRECT("'"&amp;$D44&amp;"'!A:g"),$E44,COLUMN()-7))</f>
        <v>#REF!</v>
      </c>
      <c r="J44" s="344" t="e">
        <f ca="1" t="array" ref="J44">IF(C44=0,"",INDEX(INDIRECT("'"&amp;$D44&amp;"'!A:g"),$E44,COLUMN()-7))</f>
        <v>#REF!</v>
      </c>
      <c r="K44" s="345" t="e">
        <f ca="1" t="array" ref="K44">IF(C44=0,0,INDEX(INDIRECT("'"&amp;$D44&amp;"'!A:g"),$E44,COLUMN()-7))</f>
        <v>#REF!</v>
      </c>
      <c r="L44" s="345" t="e">
        <f ca="1" t="array" ref="L44">IF(C44=0,0,INDEX(INDIRECT("'"&amp;$D44&amp;"'!A:g"),$E44,COLUMN()-7))</f>
        <v>#REF!</v>
      </c>
      <c r="M44" s="346" t="e">
        <f ca="1" t="shared" si="12"/>
        <v>#N/A</v>
      </c>
      <c r="N44" s="345" t="e">
        <f ca="1" t="array" ref="N44">IF(C44=0,0,INDEX(INDIRECT("'"&amp;$D44&amp;"'!A:g"),$E44,COLUMN()-7))</f>
        <v>#REF!</v>
      </c>
    </row>
    <row r="45" ht="16.5" spans="1:14">
      <c r="A45" s="334" t="e">
        <f ca="1" t="shared" si="9"/>
        <v>#REF!</v>
      </c>
      <c r="B45" s="335" t="e">
        <f ca="1" t="shared" si="10"/>
        <v>#REF!</v>
      </c>
      <c r="C45" s="336" t="e">
        <f ca="1" t="shared" si="11"/>
        <v>#REF!</v>
      </c>
      <c r="D45" s="334" t="e">
        <f ca="1">IF(COUNTIF(A$4:A44,A44)&lt;C44,D44,IF(COUNTIF(INDIRECT("'"&amp;D44+1&amp;"'!A:A"),$G$2)&gt;0,D44+1,IF(COUNTIF(INDIRECT("'"&amp;D44+2&amp;"'!A:A"),$G$2)&gt;0,D44+2,IF(COUNTIF(INDIRECT("'"&amp;D44+3&amp;"'!A:A"),$G$2)&gt;0,D44+3,IF(COUNTIF(INDIRECT("'"&amp;D44+4&amp;"'!A:A"),$G$2)&gt;0,D44+4,IF(COUNTIF(INDIRECT("'"&amp;D44+5&amp;"'!A:A"),$G$2)&gt;0,D44+5,IF(COUNTIF(INDIRECT("'"&amp;D44+6&amp;"'!A:A"),$G$2)&gt;0,D44+6,IF(COUNTIF(INDIRECT("'"&amp;D44+7&amp;"'!A:A"),$G$2)&gt;0,D44+7,IF(COUNTIF(INDIRECT("'"&amp;D44+8&amp;"'!A:A"),$G$2)&gt;0,D44+8,IF(COUNTIF(INDIRECT("'"&amp;D44+9&amp;"'!A:A"),$G$2)&gt;0,D44+9,D44+10))))))))))</f>
        <v>#REF!</v>
      </c>
      <c r="E45" s="327" t="e">
        <f ca="1">IF(C45=0,0,B45+COUNTIF(A$4:A45,A45)-1)</f>
        <v>#REF!</v>
      </c>
      <c r="F45" s="327" t="e">
        <f ca="1">VLOOKUP(D45,档案!A:C,3,FALSE)</f>
        <v>#REF!</v>
      </c>
      <c r="G45" s="338" t="e">
        <f ca="1">VLOOKUP(D45,档案!A:B,2,FALSE)</f>
        <v>#REF!</v>
      </c>
      <c r="H45" s="328" t="e">
        <f ca="1" t="array" ref="H45">IF(C45=0,"",INDEX(INDIRECT("'"&amp;$D45&amp;"'!A:g"),$E45,COLUMN()-7))</f>
        <v>#REF!</v>
      </c>
      <c r="I45" s="344" t="e">
        <f ca="1" t="array" ref="I45">IF(C45=0,"",INDEX(INDIRECT("'"&amp;$D45&amp;"'!A:g"),$E45,COLUMN()-7))</f>
        <v>#REF!</v>
      </c>
      <c r="J45" s="344" t="e">
        <f ca="1" t="array" ref="J45">IF(C45=0,"",INDEX(INDIRECT("'"&amp;$D45&amp;"'!A:g"),$E45,COLUMN()-7))</f>
        <v>#REF!</v>
      </c>
      <c r="K45" s="345" t="e">
        <f ca="1" t="array" ref="K45">IF(C45=0,0,INDEX(INDIRECT("'"&amp;$D45&amp;"'!A:g"),$E45,COLUMN()-7))</f>
        <v>#REF!</v>
      </c>
      <c r="L45" s="345" t="e">
        <f ca="1" t="array" ref="L45">IF(C45=0,0,INDEX(INDIRECT("'"&amp;$D45&amp;"'!A:g"),$E45,COLUMN()-7))</f>
        <v>#REF!</v>
      </c>
      <c r="M45" s="346" t="e">
        <f ca="1" t="shared" si="12"/>
        <v>#N/A</v>
      </c>
      <c r="N45" s="345" t="e">
        <f ca="1" t="array" ref="N45">IF(C45=0,0,INDEX(INDIRECT("'"&amp;$D45&amp;"'!A:g"),$E45,COLUMN()-7))</f>
        <v>#REF!</v>
      </c>
    </row>
    <row r="46" ht="16.5" spans="1:14">
      <c r="A46" s="334" t="e">
        <f ca="1" t="shared" si="9"/>
        <v>#REF!</v>
      </c>
      <c r="B46" s="335" t="e">
        <f ca="1" t="shared" si="10"/>
        <v>#REF!</v>
      </c>
      <c r="C46" s="336" t="e">
        <f ca="1" t="shared" si="11"/>
        <v>#REF!</v>
      </c>
      <c r="D46" s="334" t="e">
        <f ca="1">IF(COUNTIF(A$4:A45,A45)&lt;C45,D45,IF(COUNTIF(INDIRECT("'"&amp;D45+1&amp;"'!A:A"),$G$2)&gt;0,D45+1,IF(COUNTIF(INDIRECT("'"&amp;D45+2&amp;"'!A:A"),$G$2)&gt;0,D45+2,IF(COUNTIF(INDIRECT("'"&amp;D45+3&amp;"'!A:A"),$G$2)&gt;0,D45+3,IF(COUNTIF(INDIRECT("'"&amp;D45+4&amp;"'!A:A"),$G$2)&gt;0,D45+4,IF(COUNTIF(INDIRECT("'"&amp;D45+5&amp;"'!A:A"),$G$2)&gt;0,D45+5,IF(COUNTIF(INDIRECT("'"&amp;D45+6&amp;"'!A:A"),$G$2)&gt;0,D45+6,IF(COUNTIF(INDIRECT("'"&amp;D45+7&amp;"'!A:A"),$G$2)&gt;0,D45+7,IF(COUNTIF(INDIRECT("'"&amp;D45+8&amp;"'!A:A"),$G$2)&gt;0,D45+8,IF(COUNTIF(INDIRECT("'"&amp;D45+9&amp;"'!A:A"),$G$2)&gt;0,D45+9,D45+10))))))))))</f>
        <v>#REF!</v>
      </c>
      <c r="E46" s="327" t="e">
        <f ca="1">IF(C46=0,0,B46+COUNTIF(A$4:A46,A46)-1)</f>
        <v>#REF!</v>
      </c>
      <c r="F46" s="327" t="e">
        <f ca="1">VLOOKUP(D46,档案!A:C,3,FALSE)</f>
        <v>#REF!</v>
      </c>
      <c r="G46" s="338" t="e">
        <f ca="1">VLOOKUP(D46,档案!A:B,2,FALSE)</f>
        <v>#REF!</v>
      </c>
      <c r="H46" s="328" t="e">
        <f ca="1" t="array" ref="H46">IF(C46=0,"",INDEX(INDIRECT("'"&amp;$D46&amp;"'!A:g"),$E46,COLUMN()-7))</f>
        <v>#REF!</v>
      </c>
      <c r="I46" s="344" t="e">
        <f ca="1" t="array" ref="I46">IF(C46=0,"",INDEX(INDIRECT("'"&amp;$D46&amp;"'!A:g"),$E46,COLUMN()-7))</f>
        <v>#REF!</v>
      </c>
      <c r="J46" s="344" t="e">
        <f ca="1" t="array" ref="J46">IF(C46=0,"",INDEX(INDIRECT("'"&amp;$D46&amp;"'!A:g"),$E46,COLUMN()-7))</f>
        <v>#REF!</v>
      </c>
      <c r="K46" s="345" t="e">
        <f ca="1" t="array" ref="K46">IF(C46=0,0,INDEX(INDIRECT("'"&amp;$D46&amp;"'!A:g"),$E46,COLUMN()-7))</f>
        <v>#REF!</v>
      </c>
      <c r="L46" s="345" t="e">
        <f ca="1" t="array" ref="L46">IF(C46=0,0,INDEX(INDIRECT("'"&amp;$D46&amp;"'!A:g"),$E46,COLUMN()-7))</f>
        <v>#REF!</v>
      </c>
      <c r="M46" s="346" t="e">
        <f ca="1" t="shared" si="12"/>
        <v>#N/A</v>
      </c>
      <c r="N46" s="345" t="e">
        <f ca="1" t="array" ref="N46">IF(C46=0,0,INDEX(INDIRECT("'"&amp;$D46&amp;"'!A:g"),$E46,COLUMN()-7))</f>
        <v>#REF!</v>
      </c>
    </row>
    <row r="47" ht="16.5" spans="1:14">
      <c r="A47" s="334" t="e">
        <f ca="1" t="shared" si="9"/>
        <v>#REF!</v>
      </c>
      <c r="B47" s="335" t="e">
        <f ca="1" t="shared" si="10"/>
        <v>#REF!</v>
      </c>
      <c r="C47" s="336" t="e">
        <f ca="1" t="shared" si="11"/>
        <v>#REF!</v>
      </c>
      <c r="D47" s="334" t="e">
        <f ca="1">IF(COUNTIF(A$4:A46,A46)&lt;C46,D46,IF(COUNTIF(INDIRECT("'"&amp;D46+1&amp;"'!A:A"),$G$2)&gt;0,D46+1,IF(COUNTIF(INDIRECT("'"&amp;D46+2&amp;"'!A:A"),$G$2)&gt;0,D46+2,IF(COUNTIF(INDIRECT("'"&amp;D46+3&amp;"'!A:A"),$G$2)&gt;0,D46+3,IF(COUNTIF(INDIRECT("'"&amp;D46+4&amp;"'!A:A"),$G$2)&gt;0,D46+4,IF(COUNTIF(INDIRECT("'"&amp;D46+5&amp;"'!A:A"),$G$2)&gt;0,D46+5,IF(COUNTIF(INDIRECT("'"&amp;D46+6&amp;"'!A:A"),$G$2)&gt;0,D46+6,IF(COUNTIF(INDIRECT("'"&amp;D46+7&amp;"'!A:A"),$G$2)&gt;0,D46+7,IF(COUNTIF(INDIRECT("'"&amp;D46+8&amp;"'!A:A"),$G$2)&gt;0,D46+8,IF(COUNTIF(INDIRECT("'"&amp;D46+9&amp;"'!A:A"),$G$2)&gt;0,D46+9,D46+10))))))))))</f>
        <v>#REF!</v>
      </c>
      <c r="E47" s="327" t="e">
        <f ca="1">IF(C47=0,0,B47+COUNTIF(A$4:A47,A47)-1)</f>
        <v>#REF!</v>
      </c>
      <c r="F47" s="327" t="e">
        <f ca="1">VLOOKUP(D47,档案!A:C,3,FALSE)</f>
        <v>#REF!</v>
      </c>
      <c r="G47" s="338" t="e">
        <f ca="1">VLOOKUP(D47,档案!A:B,2,FALSE)</f>
        <v>#REF!</v>
      </c>
      <c r="H47" s="328" t="e">
        <f ca="1" t="array" ref="H47">IF(C47=0,"",INDEX(INDIRECT("'"&amp;$D47&amp;"'!A:g"),$E47,COLUMN()-7))</f>
        <v>#REF!</v>
      </c>
      <c r="I47" s="344" t="e">
        <f ca="1" t="array" ref="I47">IF(C47=0,"",INDEX(INDIRECT("'"&amp;$D47&amp;"'!A:g"),$E47,COLUMN()-7))</f>
        <v>#REF!</v>
      </c>
      <c r="J47" s="344" t="e">
        <f ca="1" t="array" ref="J47">IF(C47=0,"",INDEX(INDIRECT("'"&amp;$D47&amp;"'!A:g"),$E47,COLUMN()-7))</f>
        <v>#REF!</v>
      </c>
      <c r="K47" s="345" t="e">
        <f ca="1" t="array" ref="K47">IF(C47=0,0,INDEX(INDIRECT("'"&amp;$D47&amp;"'!A:g"),$E47,COLUMN()-7))</f>
        <v>#REF!</v>
      </c>
      <c r="L47" s="345" t="e">
        <f ca="1" t="array" ref="L47">IF(C47=0,0,INDEX(INDIRECT("'"&amp;$D47&amp;"'!A:g"),$E47,COLUMN()-7))</f>
        <v>#REF!</v>
      </c>
      <c r="M47" s="346" t="e">
        <f ca="1" t="shared" si="12"/>
        <v>#N/A</v>
      </c>
      <c r="N47" s="345" t="e">
        <f ca="1" t="array" ref="N47">IF(C47=0,0,INDEX(INDIRECT("'"&amp;$D47&amp;"'!A:g"),$E47,COLUMN()-7))</f>
        <v>#REF!</v>
      </c>
    </row>
    <row r="48" ht="16.5" spans="1:14">
      <c r="A48" s="334" t="e">
        <f ca="1" t="shared" si="9"/>
        <v>#REF!</v>
      </c>
      <c r="B48" s="335" t="e">
        <f ca="1" t="shared" si="10"/>
        <v>#REF!</v>
      </c>
      <c r="C48" s="336" t="e">
        <f ca="1" t="shared" si="11"/>
        <v>#REF!</v>
      </c>
      <c r="D48" s="334" t="e">
        <f ca="1">IF(COUNTIF(A$4:A47,A47)&lt;C47,D47,IF(COUNTIF(INDIRECT("'"&amp;D47+1&amp;"'!A:A"),$G$2)&gt;0,D47+1,IF(COUNTIF(INDIRECT("'"&amp;D47+2&amp;"'!A:A"),$G$2)&gt;0,D47+2,IF(COUNTIF(INDIRECT("'"&amp;D47+3&amp;"'!A:A"),$G$2)&gt;0,D47+3,IF(COUNTIF(INDIRECT("'"&amp;D47+4&amp;"'!A:A"),$G$2)&gt;0,D47+4,IF(COUNTIF(INDIRECT("'"&amp;D47+5&amp;"'!A:A"),$G$2)&gt;0,D47+5,IF(COUNTIF(INDIRECT("'"&amp;D47+6&amp;"'!A:A"),$G$2)&gt;0,D47+6,IF(COUNTIF(INDIRECT("'"&amp;D47+7&amp;"'!A:A"),$G$2)&gt;0,D47+7,IF(COUNTIF(INDIRECT("'"&amp;D47+8&amp;"'!A:A"),$G$2)&gt;0,D47+8,IF(COUNTIF(INDIRECT("'"&amp;D47+9&amp;"'!A:A"),$G$2)&gt;0,D47+9,D47+10))))))))))</f>
        <v>#REF!</v>
      </c>
      <c r="E48" s="327" t="e">
        <f ca="1">IF(C48=0,0,B48+COUNTIF(A$4:A48,A48)-1)</f>
        <v>#REF!</v>
      </c>
      <c r="F48" s="327" t="e">
        <f ca="1">VLOOKUP(D48,档案!A:C,3,FALSE)</f>
        <v>#REF!</v>
      </c>
      <c r="G48" s="338" t="e">
        <f ca="1">VLOOKUP(D48,档案!A:B,2,FALSE)</f>
        <v>#REF!</v>
      </c>
      <c r="H48" s="328" t="e">
        <f ca="1" t="array" ref="H48">IF(C48=0,"",INDEX(INDIRECT("'"&amp;$D48&amp;"'!A:g"),$E48,COLUMN()-7))</f>
        <v>#REF!</v>
      </c>
      <c r="I48" s="344" t="e">
        <f ca="1" t="array" ref="I48">IF(C48=0,"",INDEX(INDIRECT("'"&amp;$D48&amp;"'!A:g"),$E48,COLUMN()-7))</f>
        <v>#REF!</v>
      </c>
      <c r="J48" s="344" t="e">
        <f ca="1" t="array" ref="J48">IF(C48=0,"",INDEX(INDIRECT("'"&amp;$D48&amp;"'!A:g"),$E48,COLUMN()-7))</f>
        <v>#REF!</v>
      </c>
      <c r="K48" s="345" t="e">
        <f ca="1" t="array" ref="K48">IF(C48=0,0,INDEX(INDIRECT("'"&amp;$D48&amp;"'!A:g"),$E48,COLUMN()-7))</f>
        <v>#REF!</v>
      </c>
      <c r="L48" s="345" t="e">
        <f ca="1" t="array" ref="L48">IF(C48=0,0,INDEX(INDIRECT("'"&amp;$D48&amp;"'!A:g"),$E48,COLUMN()-7))</f>
        <v>#REF!</v>
      </c>
      <c r="M48" s="346" t="e">
        <f ca="1" t="shared" si="12"/>
        <v>#N/A</v>
      </c>
      <c r="N48" s="345" t="e">
        <f ca="1" t="array" ref="N48">IF(C48=0,0,INDEX(INDIRECT("'"&amp;$D48&amp;"'!A:g"),$E48,COLUMN()-7))</f>
        <v>#REF!</v>
      </c>
    </row>
    <row r="49" ht="16.5" spans="1:14">
      <c r="A49" s="334" t="e">
        <f ca="1" t="shared" si="9"/>
        <v>#REF!</v>
      </c>
      <c r="B49" s="335" t="e">
        <f ca="1" t="shared" si="10"/>
        <v>#REF!</v>
      </c>
      <c r="C49" s="336" t="e">
        <f ca="1" t="shared" si="11"/>
        <v>#REF!</v>
      </c>
      <c r="D49" s="334" t="e">
        <f ca="1">IF(COUNTIF(A$4:A48,A48)&lt;C48,D48,IF(COUNTIF(INDIRECT("'"&amp;D48+1&amp;"'!A:A"),$G$2)&gt;0,D48+1,IF(COUNTIF(INDIRECT("'"&amp;D48+2&amp;"'!A:A"),$G$2)&gt;0,D48+2,IF(COUNTIF(INDIRECT("'"&amp;D48+3&amp;"'!A:A"),$G$2)&gt;0,D48+3,IF(COUNTIF(INDIRECT("'"&amp;D48+4&amp;"'!A:A"),$G$2)&gt;0,D48+4,IF(COUNTIF(INDIRECT("'"&amp;D48+5&amp;"'!A:A"),$G$2)&gt;0,D48+5,IF(COUNTIF(INDIRECT("'"&amp;D48+6&amp;"'!A:A"),$G$2)&gt;0,D48+6,IF(COUNTIF(INDIRECT("'"&amp;D48+7&amp;"'!A:A"),$G$2)&gt;0,D48+7,IF(COUNTIF(INDIRECT("'"&amp;D48+8&amp;"'!A:A"),$G$2)&gt;0,D48+8,IF(COUNTIF(INDIRECT("'"&amp;D48+9&amp;"'!A:A"),$G$2)&gt;0,D48+9,D48+10))))))))))</f>
        <v>#REF!</v>
      </c>
      <c r="E49" s="327" t="e">
        <f ca="1">IF(C49=0,0,B49+COUNTIF(A$4:A49,A49)-1)</f>
        <v>#REF!</v>
      </c>
      <c r="F49" s="327" t="e">
        <f ca="1">VLOOKUP(D49,档案!A:C,3,FALSE)</f>
        <v>#REF!</v>
      </c>
      <c r="G49" s="338" t="e">
        <f ca="1">VLOOKUP(D49,档案!A:B,2,FALSE)</f>
        <v>#REF!</v>
      </c>
      <c r="H49" s="328" t="e">
        <f ca="1" t="array" ref="H49">IF(C49=0,"",INDEX(INDIRECT("'"&amp;$D49&amp;"'!A:g"),$E49,COLUMN()-7))</f>
        <v>#REF!</v>
      </c>
      <c r="I49" s="344" t="e">
        <f ca="1" t="array" ref="I49">IF(C49=0,"",INDEX(INDIRECT("'"&amp;$D49&amp;"'!A:g"),$E49,COLUMN()-7))</f>
        <v>#REF!</v>
      </c>
      <c r="J49" s="344" t="e">
        <f ca="1" t="array" ref="J49">IF(C49=0,"",INDEX(INDIRECT("'"&amp;$D49&amp;"'!A:g"),$E49,COLUMN()-7))</f>
        <v>#REF!</v>
      </c>
      <c r="K49" s="345" t="e">
        <f ca="1" t="array" ref="K49">IF(C49=0,0,INDEX(INDIRECT("'"&amp;$D49&amp;"'!A:g"),$E49,COLUMN()-7))</f>
        <v>#REF!</v>
      </c>
      <c r="L49" s="345" t="e">
        <f ca="1" t="array" ref="L49">IF(C49=0,0,INDEX(INDIRECT("'"&amp;$D49&amp;"'!A:g"),$E49,COLUMN()-7))</f>
        <v>#REF!</v>
      </c>
      <c r="M49" s="346" t="e">
        <f ca="1" t="shared" si="12"/>
        <v>#N/A</v>
      </c>
      <c r="N49" s="345" t="e">
        <f ca="1" t="array" ref="N49">IF(C49=0,0,INDEX(INDIRECT("'"&amp;$D49&amp;"'!A:g"),$E49,COLUMN()-7))</f>
        <v>#REF!</v>
      </c>
    </row>
    <row r="50" ht="16.5" spans="1:14">
      <c r="A50" s="334" t="e">
        <f ca="1" t="shared" si="9"/>
        <v>#REF!</v>
      </c>
      <c r="B50" s="335" t="e">
        <f ca="1" t="shared" si="10"/>
        <v>#REF!</v>
      </c>
      <c r="C50" s="336" t="e">
        <f ca="1" t="shared" si="11"/>
        <v>#REF!</v>
      </c>
      <c r="D50" s="334" t="e">
        <f ca="1">IF(COUNTIF(A$4:A49,A49)&lt;C49,D49,IF(COUNTIF(INDIRECT("'"&amp;D49+1&amp;"'!A:A"),$G$2)&gt;0,D49+1,IF(COUNTIF(INDIRECT("'"&amp;D49+2&amp;"'!A:A"),$G$2)&gt;0,D49+2,IF(COUNTIF(INDIRECT("'"&amp;D49+3&amp;"'!A:A"),$G$2)&gt;0,D49+3,IF(COUNTIF(INDIRECT("'"&amp;D49+4&amp;"'!A:A"),$G$2)&gt;0,D49+4,IF(COUNTIF(INDIRECT("'"&amp;D49+5&amp;"'!A:A"),$G$2)&gt;0,D49+5,IF(COUNTIF(INDIRECT("'"&amp;D49+6&amp;"'!A:A"),$G$2)&gt;0,D49+6,IF(COUNTIF(INDIRECT("'"&amp;D49+7&amp;"'!A:A"),$G$2)&gt;0,D49+7,IF(COUNTIF(INDIRECT("'"&amp;D49+8&amp;"'!A:A"),$G$2)&gt;0,D49+8,IF(COUNTIF(INDIRECT("'"&amp;D49+9&amp;"'!A:A"),$G$2)&gt;0,D49+9,D49+10))))))))))</f>
        <v>#REF!</v>
      </c>
      <c r="E50" s="327" t="e">
        <f ca="1">IF(C50=0,0,B50+COUNTIF(A$4:A50,A50)-1)</f>
        <v>#REF!</v>
      </c>
      <c r="F50" s="327" t="e">
        <f ca="1">VLOOKUP(D50,档案!A:C,3,FALSE)</f>
        <v>#REF!</v>
      </c>
      <c r="G50" s="338" t="e">
        <f ca="1">VLOOKUP(D50,档案!A:B,2,FALSE)</f>
        <v>#REF!</v>
      </c>
      <c r="H50" s="328" t="e">
        <f ca="1" t="array" ref="H50">IF(C50=0,"",INDEX(INDIRECT("'"&amp;$D50&amp;"'!A:g"),$E50,COLUMN()-7))</f>
        <v>#REF!</v>
      </c>
      <c r="I50" s="344" t="e">
        <f ca="1" t="array" ref="I50">IF(C50=0,"",INDEX(INDIRECT("'"&amp;$D50&amp;"'!A:g"),$E50,COLUMN()-7))</f>
        <v>#REF!</v>
      </c>
      <c r="J50" s="344" t="e">
        <f ca="1" t="array" ref="J50">IF(C50=0,"",INDEX(INDIRECT("'"&amp;$D50&amp;"'!A:g"),$E50,COLUMN()-7))</f>
        <v>#REF!</v>
      </c>
      <c r="K50" s="345" t="e">
        <f ca="1" t="array" ref="K50">IF(C50=0,0,INDEX(INDIRECT("'"&amp;$D50&amp;"'!A:g"),$E50,COLUMN()-7))</f>
        <v>#REF!</v>
      </c>
      <c r="L50" s="345" t="e">
        <f ca="1" t="array" ref="L50">IF(C50=0,0,INDEX(INDIRECT("'"&amp;$D50&amp;"'!A:g"),$E50,COLUMN()-7))</f>
        <v>#REF!</v>
      </c>
      <c r="M50" s="346" t="e">
        <f ca="1" t="shared" si="12"/>
        <v>#N/A</v>
      </c>
      <c r="N50" s="345" t="e">
        <f ca="1" t="array" ref="N50">IF(C50=0,0,INDEX(INDIRECT("'"&amp;$D50&amp;"'!A:g"),$E50,COLUMN()-7))</f>
        <v>#REF!</v>
      </c>
    </row>
    <row r="51" ht="16.5" spans="1:14">
      <c r="A51" s="334" t="e">
        <f ca="1" t="shared" si="9"/>
        <v>#REF!</v>
      </c>
      <c r="B51" s="335" t="e">
        <f ca="1" t="shared" si="10"/>
        <v>#REF!</v>
      </c>
      <c r="C51" s="336" t="e">
        <f ca="1" t="shared" si="11"/>
        <v>#REF!</v>
      </c>
      <c r="D51" s="334" t="e">
        <f ca="1">IF(COUNTIF(A$4:A50,A50)&lt;C50,D50,IF(COUNTIF(INDIRECT("'"&amp;D50+1&amp;"'!A:A"),$G$2)&gt;0,D50+1,IF(COUNTIF(INDIRECT("'"&amp;D50+2&amp;"'!A:A"),$G$2)&gt;0,D50+2,IF(COUNTIF(INDIRECT("'"&amp;D50+3&amp;"'!A:A"),$G$2)&gt;0,D50+3,IF(COUNTIF(INDIRECT("'"&amp;D50+4&amp;"'!A:A"),$G$2)&gt;0,D50+4,IF(COUNTIF(INDIRECT("'"&amp;D50+5&amp;"'!A:A"),$G$2)&gt;0,D50+5,IF(COUNTIF(INDIRECT("'"&amp;D50+6&amp;"'!A:A"),$G$2)&gt;0,D50+6,IF(COUNTIF(INDIRECT("'"&amp;D50+7&amp;"'!A:A"),$G$2)&gt;0,D50+7,IF(COUNTIF(INDIRECT("'"&amp;D50+8&amp;"'!A:A"),$G$2)&gt;0,D50+8,IF(COUNTIF(INDIRECT("'"&amp;D50+9&amp;"'!A:A"),$G$2)&gt;0,D50+9,D50+10))))))))))</f>
        <v>#REF!</v>
      </c>
      <c r="E51" s="327" t="e">
        <f ca="1">IF(C51=0,0,B51+COUNTIF(A$4:A51,A51)-1)</f>
        <v>#REF!</v>
      </c>
      <c r="F51" s="327" t="e">
        <f ca="1">VLOOKUP(D51,档案!A:C,3,FALSE)</f>
        <v>#REF!</v>
      </c>
      <c r="G51" s="338" t="e">
        <f ca="1">VLOOKUP(D51,档案!A:B,2,FALSE)</f>
        <v>#REF!</v>
      </c>
      <c r="H51" s="328" t="e">
        <f ca="1" t="array" ref="H51">IF(C51=0,"",INDEX(INDIRECT("'"&amp;$D51&amp;"'!A:g"),$E51,COLUMN()-7))</f>
        <v>#REF!</v>
      </c>
      <c r="I51" s="344" t="e">
        <f ca="1" t="array" ref="I51">IF(C51=0,"",INDEX(INDIRECT("'"&amp;$D51&amp;"'!A:g"),$E51,COLUMN()-7))</f>
        <v>#REF!</v>
      </c>
      <c r="J51" s="344" t="e">
        <f ca="1" t="array" ref="J51">IF(C51=0,"",INDEX(INDIRECT("'"&amp;$D51&amp;"'!A:g"),$E51,COLUMN()-7))</f>
        <v>#REF!</v>
      </c>
      <c r="K51" s="345" t="e">
        <f ca="1" t="array" ref="K51">IF(C51=0,0,INDEX(INDIRECT("'"&amp;$D51&amp;"'!A:g"),$E51,COLUMN()-7))</f>
        <v>#REF!</v>
      </c>
      <c r="L51" s="345" t="e">
        <f ca="1" t="array" ref="L51">IF(C51=0,0,INDEX(INDIRECT("'"&amp;$D51&amp;"'!A:g"),$E51,COLUMN()-7))</f>
        <v>#REF!</v>
      </c>
      <c r="M51" s="346" t="e">
        <f ca="1" t="shared" si="12"/>
        <v>#N/A</v>
      </c>
      <c r="N51" s="345" t="e">
        <f ca="1" t="array" ref="N51">IF(C51=0,0,INDEX(INDIRECT("'"&amp;$D51&amp;"'!A:g"),$E51,COLUMN()-7))</f>
        <v>#REF!</v>
      </c>
    </row>
    <row r="52" ht="16.5" spans="1:14">
      <c r="A52" s="334" t="e">
        <f ca="1" t="shared" ref="A52:A65" si="13">D52</f>
        <v>#REF!</v>
      </c>
      <c r="B52" s="335" t="e">
        <f ca="1" t="shared" ref="B52:B65" si="14">IF(C52=0,MATCH($G$2,INDIRECT("'"&amp;A52&amp;"'!A:A"),1),MATCH($G$2,INDIRECT("'"&amp;A52&amp;"'!A:A"),0))</f>
        <v>#REF!</v>
      </c>
      <c r="C52" s="336" t="e">
        <f ca="1" t="shared" ref="C52:C65" si="15">COUNTIF(INDIRECT("'"&amp;A52&amp;"'!A:A"),$G$2)</f>
        <v>#REF!</v>
      </c>
      <c r="D52" s="334" t="e">
        <f ca="1">IF(COUNTIF(A$4:A51,A51)&lt;C51,D51,IF(COUNTIF(INDIRECT("'"&amp;D51+1&amp;"'!A:A"),$G$2)&gt;0,D51+1,IF(COUNTIF(INDIRECT("'"&amp;D51+2&amp;"'!A:A"),$G$2)&gt;0,D51+2,IF(COUNTIF(INDIRECT("'"&amp;D51+3&amp;"'!A:A"),$G$2)&gt;0,D51+3,IF(COUNTIF(INDIRECT("'"&amp;D51+4&amp;"'!A:A"),$G$2)&gt;0,D51+4,IF(COUNTIF(INDIRECT("'"&amp;D51+5&amp;"'!A:A"),$G$2)&gt;0,D51+5,IF(COUNTIF(INDIRECT("'"&amp;D51+6&amp;"'!A:A"),$G$2)&gt;0,D51+6,IF(COUNTIF(INDIRECT("'"&amp;D51+7&amp;"'!A:A"),$G$2)&gt;0,D51+7,IF(COUNTIF(INDIRECT("'"&amp;D51+8&amp;"'!A:A"),$G$2)&gt;0,D51+8,IF(COUNTIF(INDIRECT("'"&amp;D51+9&amp;"'!A:A"),$G$2)&gt;0,D51+9,D51+10))))))))))</f>
        <v>#REF!</v>
      </c>
      <c r="E52" s="327" t="e">
        <f ca="1">IF(C52=0,0,B52+COUNTIF(A$4:A52,A52)-1)</f>
        <v>#REF!</v>
      </c>
      <c r="F52" s="327" t="e">
        <f ca="1">VLOOKUP(D52,档案!A:C,3,FALSE)</f>
        <v>#REF!</v>
      </c>
      <c r="G52" s="338" t="e">
        <f ca="1">VLOOKUP(D52,档案!A:B,2,FALSE)</f>
        <v>#REF!</v>
      </c>
      <c r="H52" s="328" t="e">
        <f ca="1" t="array" ref="H52">IF(C52=0,"",INDEX(INDIRECT("'"&amp;$D52&amp;"'!A:g"),$E52,COLUMN()-7))</f>
        <v>#REF!</v>
      </c>
      <c r="I52" s="344" t="e">
        <f ca="1" t="array" ref="I52">IF(C52=0,"",INDEX(INDIRECT("'"&amp;$D52&amp;"'!A:g"),$E52,COLUMN()-7))</f>
        <v>#REF!</v>
      </c>
      <c r="J52" s="344" t="e">
        <f ca="1" t="array" ref="J52">IF(C52=0,"",INDEX(INDIRECT("'"&amp;$D52&amp;"'!A:g"),$E52,COLUMN()-7))</f>
        <v>#REF!</v>
      </c>
      <c r="K52" s="345" t="e">
        <f ca="1" t="array" ref="K52">IF(C52=0,0,INDEX(INDIRECT("'"&amp;$D52&amp;"'!A:g"),$E52,COLUMN()-7))</f>
        <v>#REF!</v>
      </c>
      <c r="L52" s="345" t="e">
        <f ca="1" t="array" ref="L52">IF(C52=0,0,INDEX(INDIRECT("'"&amp;$D52&amp;"'!A:g"),$E52,COLUMN()-7))</f>
        <v>#REF!</v>
      </c>
      <c r="M52" s="346" t="e">
        <f ca="1" t="shared" ref="M52:M65" si="16">M51+K52-L52</f>
        <v>#N/A</v>
      </c>
      <c r="N52" s="345" t="e">
        <f ca="1" t="array" ref="N52">IF(C52=0,0,INDEX(INDIRECT("'"&amp;$D52&amp;"'!A:g"),$E52,COLUMN()-7))</f>
        <v>#REF!</v>
      </c>
    </row>
    <row r="53" ht="16.5" spans="1:14">
      <c r="A53" s="334" t="e">
        <f ca="1" t="shared" si="13"/>
        <v>#REF!</v>
      </c>
      <c r="B53" s="335" t="e">
        <f ca="1" t="shared" si="14"/>
        <v>#REF!</v>
      </c>
      <c r="C53" s="336" t="e">
        <f ca="1" t="shared" si="15"/>
        <v>#REF!</v>
      </c>
      <c r="D53" s="334" t="e">
        <f ca="1">IF(COUNTIF(A$4:A52,A52)&lt;C52,D52,IF(COUNTIF(INDIRECT("'"&amp;D52+1&amp;"'!A:A"),$G$2)&gt;0,D52+1,IF(COUNTIF(INDIRECT("'"&amp;D52+2&amp;"'!A:A"),$G$2)&gt;0,D52+2,IF(COUNTIF(INDIRECT("'"&amp;D52+3&amp;"'!A:A"),$G$2)&gt;0,D52+3,IF(COUNTIF(INDIRECT("'"&amp;D52+4&amp;"'!A:A"),$G$2)&gt;0,D52+4,IF(COUNTIF(INDIRECT("'"&amp;D52+5&amp;"'!A:A"),$G$2)&gt;0,D52+5,IF(COUNTIF(INDIRECT("'"&amp;D52+6&amp;"'!A:A"),$G$2)&gt;0,D52+6,IF(COUNTIF(INDIRECT("'"&amp;D52+7&amp;"'!A:A"),$G$2)&gt;0,D52+7,IF(COUNTIF(INDIRECT("'"&amp;D52+8&amp;"'!A:A"),$G$2)&gt;0,D52+8,IF(COUNTIF(INDIRECT("'"&amp;D52+9&amp;"'!A:A"),$G$2)&gt;0,D52+9,D52+10))))))))))</f>
        <v>#REF!</v>
      </c>
      <c r="E53" s="327" t="e">
        <f ca="1">IF(C53=0,0,B53+COUNTIF(A$4:A53,A53)-1)</f>
        <v>#REF!</v>
      </c>
      <c r="F53" s="327" t="e">
        <f ca="1">VLOOKUP(D53,档案!A:C,3,FALSE)</f>
        <v>#REF!</v>
      </c>
      <c r="G53" s="338" t="e">
        <f ca="1">VLOOKUP(D53,档案!A:B,2,FALSE)</f>
        <v>#REF!</v>
      </c>
      <c r="H53" s="328" t="e">
        <f ca="1" t="array" ref="H53">IF(C53=0,"",INDEX(INDIRECT("'"&amp;$D53&amp;"'!A:g"),$E53,COLUMN()-7))</f>
        <v>#REF!</v>
      </c>
      <c r="I53" s="344" t="e">
        <f ca="1" t="array" ref="I53">IF(C53=0,"",INDEX(INDIRECT("'"&amp;$D53&amp;"'!A:g"),$E53,COLUMN()-7))</f>
        <v>#REF!</v>
      </c>
      <c r="J53" s="344" t="e">
        <f ca="1" t="array" ref="J53">IF(C53=0,"",INDEX(INDIRECT("'"&amp;$D53&amp;"'!A:g"),$E53,COLUMN()-7))</f>
        <v>#REF!</v>
      </c>
      <c r="K53" s="345" t="e">
        <f ca="1" t="array" ref="K53">IF(C53=0,0,INDEX(INDIRECT("'"&amp;$D53&amp;"'!A:g"),$E53,COLUMN()-7))</f>
        <v>#REF!</v>
      </c>
      <c r="L53" s="345" t="e">
        <f ca="1" t="array" ref="L53">IF(C53=0,0,INDEX(INDIRECT("'"&amp;$D53&amp;"'!A:g"),$E53,COLUMN()-7))</f>
        <v>#REF!</v>
      </c>
      <c r="M53" s="346" t="e">
        <f ca="1" t="shared" si="16"/>
        <v>#N/A</v>
      </c>
      <c r="N53" s="345" t="e">
        <f ca="1" t="array" ref="N53">IF(C53=0,0,INDEX(INDIRECT("'"&amp;$D53&amp;"'!A:g"),$E53,COLUMN()-7))</f>
        <v>#REF!</v>
      </c>
    </row>
    <row r="54" ht="16.5" spans="1:14">
      <c r="A54" s="334" t="e">
        <f ca="1" t="shared" si="13"/>
        <v>#REF!</v>
      </c>
      <c r="B54" s="335" t="e">
        <f ca="1" t="shared" si="14"/>
        <v>#REF!</v>
      </c>
      <c r="C54" s="336" t="e">
        <f ca="1" t="shared" si="15"/>
        <v>#REF!</v>
      </c>
      <c r="D54" s="334" t="e">
        <f ca="1">IF(COUNTIF(A$4:A53,A53)&lt;C53,D53,IF(COUNTIF(INDIRECT("'"&amp;D53+1&amp;"'!A:A"),$G$2)&gt;0,D53+1,IF(COUNTIF(INDIRECT("'"&amp;D53+2&amp;"'!A:A"),$G$2)&gt;0,D53+2,IF(COUNTIF(INDIRECT("'"&amp;D53+3&amp;"'!A:A"),$G$2)&gt;0,D53+3,IF(COUNTIF(INDIRECT("'"&amp;D53+4&amp;"'!A:A"),$G$2)&gt;0,D53+4,IF(COUNTIF(INDIRECT("'"&amp;D53+5&amp;"'!A:A"),$G$2)&gt;0,D53+5,IF(COUNTIF(INDIRECT("'"&amp;D53+6&amp;"'!A:A"),$G$2)&gt;0,D53+6,IF(COUNTIF(INDIRECT("'"&amp;D53+7&amp;"'!A:A"),$G$2)&gt;0,D53+7,IF(COUNTIF(INDIRECT("'"&amp;D53+8&amp;"'!A:A"),$G$2)&gt;0,D53+8,IF(COUNTIF(INDIRECT("'"&amp;D53+9&amp;"'!A:A"),$G$2)&gt;0,D53+9,D53+10))))))))))</f>
        <v>#REF!</v>
      </c>
      <c r="E54" s="327" t="e">
        <f ca="1">IF(C54=0,0,B54+COUNTIF(A$4:A54,A54)-1)</f>
        <v>#REF!</v>
      </c>
      <c r="F54" s="327" t="e">
        <f ca="1">VLOOKUP(D54,档案!A:C,3,FALSE)</f>
        <v>#REF!</v>
      </c>
      <c r="G54" s="338" t="e">
        <f ca="1">VLOOKUP(D54,档案!A:B,2,FALSE)</f>
        <v>#REF!</v>
      </c>
      <c r="H54" s="328" t="e">
        <f ca="1" t="array" ref="H54">IF(C54=0,"",INDEX(INDIRECT("'"&amp;$D54&amp;"'!A:g"),$E54,COLUMN()-7))</f>
        <v>#REF!</v>
      </c>
      <c r="I54" s="344" t="e">
        <f ca="1" t="array" ref="I54">IF(C54=0,"",INDEX(INDIRECT("'"&amp;$D54&amp;"'!A:g"),$E54,COLUMN()-7))</f>
        <v>#REF!</v>
      </c>
      <c r="J54" s="344" t="e">
        <f ca="1" t="array" ref="J54">IF(C54=0,"",INDEX(INDIRECT("'"&amp;$D54&amp;"'!A:g"),$E54,COLUMN()-7))</f>
        <v>#REF!</v>
      </c>
      <c r="K54" s="345" t="e">
        <f ca="1" t="array" ref="K54">IF(C54=0,0,INDEX(INDIRECT("'"&amp;$D54&amp;"'!A:g"),$E54,COLUMN()-7))</f>
        <v>#REF!</v>
      </c>
      <c r="L54" s="345" t="e">
        <f ca="1" t="array" ref="L54">IF(C54=0,0,INDEX(INDIRECT("'"&amp;$D54&amp;"'!A:g"),$E54,COLUMN()-7))</f>
        <v>#REF!</v>
      </c>
      <c r="M54" s="346" t="e">
        <f ca="1" t="shared" si="16"/>
        <v>#N/A</v>
      </c>
      <c r="N54" s="345" t="e">
        <f ca="1" t="array" ref="N54">IF(C54=0,0,INDEX(INDIRECT("'"&amp;$D54&amp;"'!A:g"),$E54,COLUMN()-7))</f>
        <v>#REF!</v>
      </c>
    </row>
    <row r="55" ht="16.5" spans="1:14">
      <c r="A55" s="334" t="e">
        <f ca="1" t="shared" si="13"/>
        <v>#REF!</v>
      </c>
      <c r="B55" s="335" t="e">
        <f ca="1" t="shared" si="14"/>
        <v>#REF!</v>
      </c>
      <c r="C55" s="336" t="e">
        <f ca="1" t="shared" si="15"/>
        <v>#REF!</v>
      </c>
      <c r="D55" s="334" t="e">
        <f ca="1">IF(COUNTIF(A$4:A54,A54)&lt;C54,D54,IF(COUNTIF(INDIRECT("'"&amp;D54+1&amp;"'!A:A"),$G$2)&gt;0,D54+1,IF(COUNTIF(INDIRECT("'"&amp;D54+2&amp;"'!A:A"),$G$2)&gt;0,D54+2,IF(COUNTIF(INDIRECT("'"&amp;D54+3&amp;"'!A:A"),$G$2)&gt;0,D54+3,IF(COUNTIF(INDIRECT("'"&amp;D54+4&amp;"'!A:A"),$G$2)&gt;0,D54+4,IF(COUNTIF(INDIRECT("'"&amp;D54+5&amp;"'!A:A"),$G$2)&gt;0,D54+5,IF(COUNTIF(INDIRECT("'"&amp;D54+6&amp;"'!A:A"),$G$2)&gt;0,D54+6,IF(COUNTIF(INDIRECT("'"&amp;D54+7&amp;"'!A:A"),$G$2)&gt;0,D54+7,IF(COUNTIF(INDIRECT("'"&amp;D54+8&amp;"'!A:A"),$G$2)&gt;0,D54+8,IF(COUNTIF(INDIRECT("'"&amp;D54+9&amp;"'!A:A"),$G$2)&gt;0,D54+9,D54+10))))))))))</f>
        <v>#REF!</v>
      </c>
      <c r="E55" s="327" t="e">
        <f ca="1">IF(C55=0,0,B55+COUNTIF(A$4:A55,A55)-1)</f>
        <v>#REF!</v>
      </c>
      <c r="F55" s="327" t="e">
        <f ca="1">VLOOKUP(D55,档案!A:C,3,FALSE)</f>
        <v>#REF!</v>
      </c>
      <c r="G55" s="338" t="e">
        <f ca="1">VLOOKUP(D55,档案!A:B,2,FALSE)</f>
        <v>#REF!</v>
      </c>
      <c r="H55" s="328" t="e">
        <f ca="1" t="array" ref="H55">IF(C55=0,"",INDEX(INDIRECT("'"&amp;$D55&amp;"'!A:g"),$E55,COLUMN()-7))</f>
        <v>#REF!</v>
      </c>
      <c r="I55" s="344" t="e">
        <f ca="1" t="array" ref="I55">IF(C55=0,"",INDEX(INDIRECT("'"&amp;$D55&amp;"'!A:g"),$E55,COLUMN()-7))</f>
        <v>#REF!</v>
      </c>
      <c r="J55" s="344" t="e">
        <f ca="1" t="array" ref="J55">IF(C55=0,"",INDEX(INDIRECT("'"&amp;$D55&amp;"'!A:g"),$E55,COLUMN()-7))</f>
        <v>#REF!</v>
      </c>
      <c r="K55" s="345" t="e">
        <f ca="1" t="array" ref="K55">IF(C55=0,0,INDEX(INDIRECT("'"&amp;$D55&amp;"'!A:g"),$E55,COLUMN()-7))</f>
        <v>#REF!</v>
      </c>
      <c r="L55" s="345" t="e">
        <f ca="1" t="array" ref="L55">IF(C55=0,0,INDEX(INDIRECT("'"&amp;$D55&amp;"'!A:g"),$E55,COLUMN()-7))</f>
        <v>#REF!</v>
      </c>
      <c r="M55" s="346" t="e">
        <f ca="1" t="shared" si="16"/>
        <v>#N/A</v>
      </c>
      <c r="N55" s="345" t="e">
        <f ca="1" t="array" ref="N55">IF(C55=0,0,INDEX(INDIRECT("'"&amp;$D55&amp;"'!A:g"),$E55,COLUMN()-7))</f>
        <v>#REF!</v>
      </c>
    </row>
    <row r="56" ht="16.5" spans="1:14">
      <c r="A56" s="334" t="e">
        <f ca="1" t="shared" si="13"/>
        <v>#REF!</v>
      </c>
      <c r="B56" s="335" t="e">
        <f ca="1" t="shared" si="14"/>
        <v>#REF!</v>
      </c>
      <c r="C56" s="336" t="e">
        <f ca="1" t="shared" si="15"/>
        <v>#REF!</v>
      </c>
      <c r="D56" s="334" t="e">
        <f ca="1">IF(COUNTIF(A$4:A55,A55)&lt;C55,D55,IF(COUNTIF(INDIRECT("'"&amp;D55+1&amp;"'!A:A"),$G$2)&gt;0,D55+1,IF(COUNTIF(INDIRECT("'"&amp;D55+2&amp;"'!A:A"),$G$2)&gt;0,D55+2,IF(COUNTIF(INDIRECT("'"&amp;D55+3&amp;"'!A:A"),$G$2)&gt;0,D55+3,IF(COUNTIF(INDIRECT("'"&amp;D55+4&amp;"'!A:A"),$G$2)&gt;0,D55+4,IF(COUNTIF(INDIRECT("'"&amp;D55+5&amp;"'!A:A"),$G$2)&gt;0,D55+5,IF(COUNTIF(INDIRECT("'"&amp;D55+6&amp;"'!A:A"),$G$2)&gt;0,D55+6,IF(COUNTIF(INDIRECT("'"&amp;D55+7&amp;"'!A:A"),$G$2)&gt;0,D55+7,IF(COUNTIF(INDIRECT("'"&amp;D55+8&amp;"'!A:A"),$G$2)&gt;0,D55+8,IF(COUNTIF(INDIRECT("'"&amp;D55+9&amp;"'!A:A"),$G$2)&gt;0,D55+9,D55+10))))))))))</f>
        <v>#REF!</v>
      </c>
      <c r="E56" s="327" t="e">
        <f ca="1">IF(C56=0,0,B56+COUNTIF(A$4:A56,A56)-1)</f>
        <v>#REF!</v>
      </c>
      <c r="F56" s="327" t="e">
        <f ca="1">VLOOKUP(D56,档案!A:C,3,FALSE)</f>
        <v>#REF!</v>
      </c>
      <c r="G56" s="338" t="e">
        <f ca="1">VLOOKUP(D56,档案!A:B,2,FALSE)</f>
        <v>#REF!</v>
      </c>
      <c r="H56" s="328" t="e">
        <f ca="1" t="array" ref="H56">IF(C56=0,"",INDEX(INDIRECT("'"&amp;$D56&amp;"'!A:g"),$E56,COLUMN()-7))</f>
        <v>#REF!</v>
      </c>
      <c r="I56" s="344" t="e">
        <f ca="1" t="array" ref="I56">IF(C56=0,"",INDEX(INDIRECT("'"&amp;$D56&amp;"'!A:g"),$E56,COLUMN()-7))</f>
        <v>#REF!</v>
      </c>
      <c r="J56" s="344" t="e">
        <f ca="1" t="array" ref="J56">IF(C56=0,"",INDEX(INDIRECT("'"&amp;$D56&amp;"'!A:g"),$E56,COLUMN()-7))</f>
        <v>#REF!</v>
      </c>
      <c r="K56" s="345" t="e">
        <f ca="1" t="array" ref="K56">IF(C56=0,0,INDEX(INDIRECT("'"&amp;$D56&amp;"'!A:g"),$E56,COLUMN()-7))</f>
        <v>#REF!</v>
      </c>
      <c r="L56" s="345" t="e">
        <f ca="1" t="array" ref="L56">IF(C56=0,0,INDEX(INDIRECT("'"&amp;$D56&amp;"'!A:g"),$E56,COLUMN()-7))</f>
        <v>#REF!</v>
      </c>
      <c r="M56" s="346" t="e">
        <f ca="1" t="shared" si="16"/>
        <v>#N/A</v>
      </c>
      <c r="N56" s="345" t="e">
        <f ca="1" t="array" ref="N56">IF(C56=0,0,INDEX(INDIRECT("'"&amp;$D56&amp;"'!A:g"),$E56,COLUMN()-7))</f>
        <v>#REF!</v>
      </c>
    </row>
    <row r="57" ht="16.5" spans="1:14">
      <c r="A57" s="334" t="e">
        <f ca="1" t="shared" si="13"/>
        <v>#REF!</v>
      </c>
      <c r="B57" s="335" t="e">
        <f ca="1" t="shared" si="14"/>
        <v>#REF!</v>
      </c>
      <c r="C57" s="336" t="e">
        <f ca="1" t="shared" si="15"/>
        <v>#REF!</v>
      </c>
      <c r="D57" s="334" t="e">
        <f ca="1">IF(COUNTIF(A$4:A56,A56)&lt;C56,D56,IF(COUNTIF(INDIRECT("'"&amp;D56+1&amp;"'!A:A"),$G$2)&gt;0,D56+1,IF(COUNTIF(INDIRECT("'"&amp;D56+2&amp;"'!A:A"),$G$2)&gt;0,D56+2,IF(COUNTIF(INDIRECT("'"&amp;D56+3&amp;"'!A:A"),$G$2)&gt;0,D56+3,IF(COUNTIF(INDIRECT("'"&amp;D56+4&amp;"'!A:A"),$G$2)&gt;0,D56+4,IF(COUNTIF(INDIRECT("'"&amp;D56+5&amp;"'!A:A"),$G$2)&gt;0,D56+5,IF(COUNTIF(INDIRECT("'"&amp;D56+6&amp;"'!A:A"),$G$2)&gt;0,D56+6,IF(COUNTIF(INDIRECT("'"&amp;D56+7&amp;"'!A:A"),$G$2)&gt;0,D56+7,IF(COUNTIF(INDIRECT("'"&amp;D56+8&amp;"'!A:A"),$G$2)&gt;0,D56+8,IF(COUNTIF(INDIRECT("'"&amp;D56+9&amp;"'!A:A"),$G$2)&gt;0,D56+9,D56+10))))))))))</f>
        <v>#REF!</v>
      </c>
      <c r="E57" s="327" t="e">
        <f ca="1">IF(C57=0,0,B57+COUNTIF(A$4:A57,A57)-1)</f>
        <v>#REF!</v>
      </c>
      <c r="F57" s="327" t="e">
        <f ca="1">VLOOKUP(D57,档案!A:C,3,FALSE)</f>
        <v>#REF!</v>
      </c>
      <c r="G57" s="338" t="e">
        <f ca="1">VLOOKUP(D57,档案!A:B,2,FALSE)</f>
        <v>#REF!</v>
      </c>
      <c r="H57" s="328" t="e">
        <f ca="1" t="array" ref="H57">IF(C57=0,"",INDEX(INDIRECT("'"&amp;$D57&amp;"'!A:g"),$E57,COLUMN()-7))</f>
        <v>#REF!</v>
      </c>
      <c r="I57" s="344" t="e">
        <f ca="1" t="array" ref="I57">IF(C57=0,"",INDEX(INDIRECT("'"&amp;$D57&amp;"'!A:g"),$E57,COLUMN()-7))</f>
        <v>#REF!</v>
      </c>
      <c r="J57" s="344" t="e">
        <f ca="1" t="array" ref="J57">IF(C57=0,"",INDEX(INDIRECT("'"&amp;$D57&amp;"'!A:g"),$E57,COLUMN()-7))</f>
        <v>#REF!</v>
      </c>
      <c r="K57" s="345" t="e">
        <f ca="1" t="array" ref="K57">IF(C57=0,0,INDEX(INDIRECT("'"&amp;$D57&amp;"'!A:g"),$E57,COLUMN()-7))</f>
        <v>#REF!</v>
      </c>
      <c r="L57" s="345" t="e">
        <f ca="1" t="array" ref="L57">IF(C57=0,0,INDEX(INDIRECT("'"&amp;$D57&amp;"'!A:g"),$E57,COLUMN()-7))</f>
        <v>#REF!</v>
      </c>
      <c r="M57" s="346" t="e">
        <f ca="1" t="shared" si="16"/>
        <v>#N/A</v>
      </c>
      <c r="N57" s="345" t="e">
        <f ca="1" t="array" ref="N57">IF(C57=0,0,INDEX(INDIRECT("'"&amp;$D57&amp;"'!A:g"),$E57,COLUMN()-7))</f>
        <v>#REF!</v>
      </c>
    </row>
    <row r="58" ht="16.5" spans="1:14">
      <c r="A58" s="334" t="e">
        <f ca="1" t="shared" si="13"/>
        <v>#REF!</v>
      </c>
      <c r="B58" s="335" t="e">
        <f ca="1" t="shared" si="14"/>
        <v>#REF!</v>
      </c>
      <c r="C58" s="336" t="e">
        <f ca="1" t="shared" si="15"/>
        <v>#REF!</v>
      </c>
      <c r="D58" s="334" t="e">
        <f ca="1">IF(COUNTIF(A$4:A57,A57)&lt;C57,D57,IF(COUNTIF(INDIRECT("'"&amp;D57+1&amp;"'!A:A"),$G$2)&gt;0,D57+1,IF(COUNTIF(INDIRECT("'"&amp;D57+2&amp;"'!A:A"),$G$2)&gt;0,D57+2,IF(COUNTIF(INDIRECT("'"&amp;D57+3&amp;"'!A:A"),$G$2)&gt;0,D57+3,IF(COUNTIF(INDIRECT("'"&amp;D57+4&amp;"'!A:A"),$G$2)&gt;0,D57+4,IF(COUNTIF(INDIRECT("'"&amp;D57+5&amp;"'!A:A"),$G$2)&gt;0,D57+5,IF(COUNTIF(INDIRECT("'"&amp;D57+6&amp;"'!A:A"),$G$2)&gt;0,D57+6,IF(COUNTIF(INDIRECT("'"&amp;D57+7&amp;"'!A:A"),$G$2)&gt;0,D57+7,IF(COUNTIF(INDIRECT("'"&amp;D57+8&amp;"'!A:A"),$G$2)&gt;0,D57+8,IF(COUNTIF(INDIRECT("'"&amp;D57+9&amp;"'!A:A"),$G$2)&gt;0,D57+9,D57+10))))))))))</f>
        <v>#REF!</v>
      </c>
      <c r="E58" s="327" t="e">
        <f ca="1">IF(C58=0,0,B58+COUNTIF(A$4:A58,A58)-1)</f>
        <v>#REF!</v>
      </c>
      <c r="F58" s="327" t="e">
        <f ca="1">VLOOKUP(D58,档案!A:C,3,FALSE)</f>
        <v>#REF!</v>
      </c>
      <c r="G58" s="338" t="e">
        <f ca="1">VLOOKUP(D58,档案!A:B,2,FALSE)</f>
        <v>#REF!</v>
      </c>
      <c r="H58" s="328" t="e">
        <f ca="1" t="array" ref="H58">IF(C58=0,"",INDEX(INDIRECT("'"&amp;$D58&amp;"'!A:g"),$E58,COLUMN()-7))</f>
        <v>#REF!</v>
      </c>
      <c r="I58" s="344" t="e">
        <f ca="1" t="array" ref="I58">IF(C58=0,"",INDEX(INDIRECT("'"&amp;$D58&amp;"'!A:g"),$E58,COLUMN()-7))</f>
        <v>#REF!</v>
      </c>
      <c r="J58" s="344" t="e">
        <f ca="1" t="array" ref="J58">IF(C58=0,"",INDEX(INDIRECT("'"&amp;$D58&amp;"'!A:g"),$E58,COLUMN()-7))</f>
        <v>#REF!</v>
      </c>
      <c r="K58" s="345" t="e">
        <f ca="1" t="array" ref="K58">IF(C58=0,0,INDEX(INDIRECT("'"&amp;$D58&amp;"'!A:g"),$E58,COLUMN()-7))</f>
        <v>#REF!</v>
      </c>
      <c r="L58" s="345" t="e">
        <f ca="1" t="array" ref="L58">IF(C58=0,0,INDEX(INDIRECT("'"&amp;$D58&amp;"'!A:g"),$E58,COLUMN()-7))</f>
        <v>#REF!</v>
      </c>
      <c r="M58" s="346" t="e">
        <f ca="1" t="shared" si="16"/>
        <v>#N/A</v>
      </c>
      <c r="N58" s="345" t="e">
        <f ca="1" t="array" ref="N58">IF(C58=0,0,INDEX(INDIRECT("'"&amp;$D58&amp;"'!A:g"),$E58,COLUMN()-7))</f>
        <v>#REF!</v>
      </c>
    </row>
    <row r="59" ht="16.5" spans="1:14">
      <c r="A59" s="334" t="e">
        <f ca="1" t="shared" si="13"/>
        <v>#REF!</v>
      </c>
      <c r="B59" s="335" t="e">
        <f ca="1" t="shared" si="14"/>
        <v>#REF!</v>
      </c>
      <c r="C59" s="336" t="e">
        <f ca="1" t="shared" si="15"/>
        <v>#REF!</v>
      </c>
      <c r="D59" s="334" t="e">
        <f ca="1">IF(COUNTIF(A$4:A58,A58)&lt;C58,D58,IF(COUNTIF(INDIRECT("'"&amp;D58+1&amp;"'!A:A"),$G$2)&gt;0,D58+1,IF(COUNTIF(INDIRECT("'"&amp;D58+2&amp;"'!A:A"),$G$2)&gt;0,D58+2,IF(COUNTIF(INDIRECT("'"&amp;D58+3&amp;"'!A:A"),$G$2)&gt;0,D58+3,IF(COUNTIF(INDIRECT("'"&amp;D58+4&amp;"'!A:A"),$G$2)&gt;0,D58+4,IF(COUNTIF(INDIRECT("'"&amp;D58+5&amp;"'!A:A"),$G$2)&gt;0,D58+5,IF(COUNTIF(INDIRECT("'"&amp;D58+6&amp;"'!A:A"),$G$2)&gt;0,D58+6,IF(COUNTIF(INDIRECT("'"&amp;D58+7&amp;"'!A:A"),$G$2)&gt;0,D58+7,IF(COUNTIF(INDIRECT("'"&amp;D58+8&amp;"'!A:A"),$G$2)&gt;0,D58+8,IF(COUNTIF(INDIRECT("'"&amp;D58+9&amp;"'!A:A"),$G$2)&gt;0,D58+9,D58+10))))))))))</f>
        <v>#REF!</v>
      </c>
      <c r="E59" s="327" t="e">
        <f ca="1">IF(C59=0,0,B59+COUNTIF(A$4:A59,A59)-1)</f>
        <v>#REF!</v>
      </c>
      <c r="F59" s="327" t="e">
        <f ca="1">VLOOKUP(D59,档案!A:C,3,FALSE)</f>
        <v>#REF!</v>
      </c>
      <c r="G59" s="338" t="e">
        <f ca="1">VLOOKUP(D59,档案!A:B,2,FALSE)</f>
        <v>#REF!</v>
      </c>
      <c r="H59" s="328" t="e">
        <f ca="1" t="array" ref="H59">IF(C59=0,"",INDEX(INDIRECT("'"&amp;$D59&amp;"'!A:g"),$E59,COLUMN()-7))</f>
        <v>#REF!</v>
      </c>
      <c r="I59" s="344" t="e">
        <f ca="1" t="array" ref="I59">IF(C59=0,"",INDEX(INDIRECT("'"&amp;$D59&amp;"'!A:g"),$E59,COLUMN()-7))</f>
        <v>#REF!</v>
      </c>
      <c r="J59" s="344" t="e">
        <f ca="1" t="array" ref="J59">IF(C59=0,"",INDEX(INDIRECT("'"&amp;$D59&amp;"'!A:g"),$E59,COLUMN()-7))</f>
        <v>#REF!</v>
      </c>
      <c r="K59" s="345" t="e">
        <f ca="1" t="array" ref="K59">IF(C59=0,0,INDEX(INDIRECT("'"&amp;$D59&amp;"'!A:g"),$E59,COLUMN()-7))</f>
        <v>#REF!</v>
      </c>
      <c r="L59" s="345" t="e">
        <f ca="1" t="array" ref="L59">IF(C59=0,0,INDEX(INDIRECT("'"&amp;$D59&amp;"'!A:g"),$E59,COLUMN()-7))</f>
        <v>#REF!</v>
      </c>
      <c r="M59" s="346" t="e">
        <f ca="1" t="shared" si="16"/>
        <v>#N/A</v>
      </c>
      <c r="N59" s="345" t="e">
        <f ca="1" t="array" ref="N59">IF(C59=0,0,INDEX(INDIRECT("'"&amp;$D59&amp;"'!A:g"),$E59,COLUMN()-7))</f>
        <v>#REF!</v>
      </c>
    </row>
    <row r="60" ht="16.5" spans="1:14">
      <c r="A60" s="334" t="e">
        <f ca="1" t="shared" si="13"/>
        <v>#REF!</v>
      </c>
      <c r="B60" s="335" t="e">
        <f ca="1" t="shared" si="14"/>
        <v>#REF!</v>
      </c>
      <c r="C60" s="336" t="e">
        <f ca="1" t="shared" si="15"/>
        <v>#REF!</v>
      </c>
      <c r="D60" s="334" t="e">
        <f ca="1">IF(COUNTIF(A$4:A59,A59)&lt;C59,D59,IF(COUNTIF(INDIRECT("'"&amp;D59+1&amp;"'!A:A"),$G$2)&gt;0,D59+1,IF(COUNTIF(INDIRECT("'"&amp;D59+2&amp;"'!A:A"),$G$2)&gt;0,D59+2,IF(COUNTIF(INDIRECT("'"&amp;D59+3&amp;"'!A:A"),$G$2)&gt;0,D59+3,IF(COUNTIF(INDIRECT("'"&amp;D59+4&amp;"'!A:A"),$G$2)&gt;0,D59+4,IF(COUNTIF(INDIRECT("'"&amp;D59+5&amp;"'!A:A"),$G$2)&gt;0,D59+5,IF(COUNTIF(INDIRECT("'"&amp;D59+6&amp;"'!A:A"),$G$2)&gt;0,D59+6,IF(COUNTIF(INDIRECT("'"&amp;D59+7&amp;"'!A:A"),$G$2)&gt;0,D59+7,IF(COUNTIF(INDIRECT("'"&amp;D59+8&amp;"'!A:A"),$G$2)&gt;0,D59+8,IF(COUNTIF(INDIRECT("'"&amp;D59+9&amp;"'!A:A"),$G$2)&gt;0,D59+9,D59+10))))))))))</f>
        <v>#REF!</v>
      </c>
      <c r="E60" s="327" t="e">
        <f ca="1">IF(C60=0,0,B60+COUNTIF(A$4:A60,A60)-1)</f>
        <v>#REF!</v>
      </c>
      <c r="F60" s="327" t="e">
        <f ca="1">VLOOKUP(D60,档案!A:C,3,FALSE)</f>
        <v>#REF!</v>
      </c>
      <c r="G60" s="338" t="e">
        <f ca="1">VLOOKUP(D60,档案!A:B,2,FALSE)</f>
        <v>#REF!</v>
      </c>
      <c r="H60" s="328" t="e">
        <f ca="1" t="array" ref="H60">IF(C60=0,"",INDEX(INDIRECT("'"&amp;$D60&amp;"'!A:g"),$E60,COLUMN()-7))</f>
        <v>#REF!</v>
      </c>
      <c r="I60" s="344" t="e">
        <f ca="1" t="array" ref="I60">IF(C60=0,"",INDEX(INDIRECT("'"&amp;$D60&amp;"'!A:g"),$E60,COLUMN()-7))</f>
        <v>#REF!</v>
      </c>
      <c r="J60" s="344" t="e">
        <f ca="1" t="array" ref="J60">IF(C60=0,"",INDEX(INDIRECT("'"&amp;$D60&amp;"'!A:g"),$E60,COLUMN()-7))</f>
        <v>#REF!</v>
      </c>
      <c r="K60" s="345" t="e">
        <f ca="1" t="array" ref="K60">IF(C60=0,0,INDEX(INDIRECT("'"&amp;$D60&amp;"'!A:g"),$E60,COLUMN()-7))</f>
        <v>#REF!</v>
      </c>
      <c r="L60" s="345" t="e">
        <f ca="1" t="array" ref="L60">IF(C60=0,0,INDEX(INDIRECT("'"&amp;$D60&amp;"'!A:g"),$E60,COLUMN()-7))</f>
        <v>#REF!</v>
      </c>
      <c r="M60" s="346" t="e">
        <f ca="1" t="shared" si="16"/>
        <v>#N/A</v>
      </c>
      <c r="N60" s="345" t="e">
        <f ca="1" t="array" ref="N60">IF(C60=0,0,INDEX(INDIRECT("'"&amp;$D60&amp;"'!A:g"),$E60,COLUMN()-7))</f>
        <v>#REF!</v>
      </c>
    </row>
    <row r="61" ht="16.5" spans="1:14">
      <c r="A61" s="334" t="e">
        <f ca="1" t="shared" si="13"/>
        <v>#REF!</v>
      </c>
      <c r="B61" s="335" t="e">
        <f ca="1" t="shared" si="14"/>
        <v>#REF!</v>
      </c>
      <c r="C61" s="336" t="e">
        <f ca="1" t="shared" si="15"/>
        <v>#REF!</v>
      </c>
      <c r="D61" s="334" t="e">
        <f ca="1">IF(COUNTIF(A$4:A60,A60)&lt;C60,D60,IF(COUNTIF(INDIRECT("'"&amp;D60+1&amp;"'!A:A"),$G$2)&gt;0,D60+1,IF(COUNTIF(INDIRECT("'"&amp;D60+2&amp;"'!A:A"),$G$2)&gt;0,D60+2,IF(COUNTIF(INDIRECT("'"&amp;D60+3&amp;"'!A:A"),$G$2)&gt;0,D60+3,IF(COUNTIF(INDIRECT("'"&amp;D60+4&amp;"'!A:A"),$G$2)&gt;0,D60+4,IF(COUNTIF(INDIRECT("'"&amp;D60+5&amp;"'!A:A"),$G$2)&gt;0,D60+5,IF(COUNTIF(INDIRECT("'"&amp;D60+6&amp;"'!A:A"),$G$2)&gt;0,D60+6,IF(COUNTIF(INDIRECT("'"&amp;D60+7&amp;"'!A:A"),$G$2)&gt;0,D60+7,IF(COUNTIF(INDIRECT("'"&amp;D60+8&amp;"'!A:A"),$G$2)&gt;0,D60+8,IF(COUNTIF(INDIRECT("'"&amp;D60+9&amp;"'!A:A"),$G$2)&gt;0,D60+9,D60+10))))))))))</f>
        <v>#REF!</v>
      </c>
      <c r="E61" s="327" t="e">
        <f ca="1">IF(C61=0,0,B61+COUNTIF(A$4:A61,A61)-1)</f>
        <v>#REF!</v>
      </c>
      <c r="F61" s="327" t="e">
        <f ca="1">VLOOKUP(D61,档案!A:C,3,FALSE)</f>
        <v>#REF!</v>
      </c>
      <c r="G61" s="338" t="e">
        <f ca="1">VLOOKUP(D61,档案!A:B,2,FALSE)</f>
        <v>#REF!</v>
      </c>
      <c r="H61" s="328" t="e">
        <f ca="1" t="array" ref="H61">IF(C61=0,"",INDEX(INDIRECT("'"&amp;$D61&amp;"'!A:g"),$E61,COLUMN()-7))</f>
        <v>#REF!</v>
      </c>
      <c r="I61" s="344" t="e">
        <f ca="1" t="array" ref="I61">IF(C61=0,"",INDEX(INDIRECT("'"&amp;$D61&amp;"'!A:g"),$E61,COLUMN()-7))</f>
        <v>#REF!</v>
      </c>
      <c r="J61" s="344" t="e">
        <f ca="1" t="array" ref="J61">IF(C61=0,"",INDEX(INDIRECT("'"&amp;$D61&amp;"'!A:g"),$E61,COLUMN()-7))</f>
        <v>#REF!</v>
      </c>
      <c r="K61" s="345" t="e">
        <f ca="1" t="array" ref="K61">IF(C61=0,0,INDEX(INDIRECT("'"&amp;$D61&amp;"'!A:g"),$E61,COLUMN()-7))</f>
        <v>#REF!</v>
      </c>
      <c r="L61" s="345" t="e">
        <f ca="1" t="array" ref="L61">IF(C61=0,0,INDEX(INDIRECT("'"&amp;$D61&amp;"'!A:g"),$E61,COLUMN()-7))</f>
        <v>#REF!</v>
      </c>
      <c r="M61" s="346" t="e">
        <f ca="1" t="shared" si="16"/>
        <v>#N/A</v>
      </c>
      <c r="N61" s="345" t="e">
        <f ca="1" t="array" ref="N61">IF(C61=0,0,INDEX(INDIRECT("'"&amp;$D61&amp;"'!A:g"),$E61,COLUMN()-7))</f>
        <v>#REF!</v>
      </c>
    </row>
    <row r="62" ht="16.5" spans="1:14">
      <c r="A62" s="334" t="e">
        <f ca="1" t="shared" si="13"/>
        <v>#REF!</v>
      </c>
      <c r="B62" s="335" t="e">
        <f ca="1" t="shared" si="14"/>
        <v>#REF!</v>
      </c>
      <c r="C62" s="336" t="e">
        <f ca="1" t="shared" si="15"/>
        <v>#REF!</v>
      </c>
      <c r="D62" s="334" t="e">
        <f ca="1">IF(COUNTIF(A$4:A61,A61)&lt;C61,D61,IF(COUNTIF(INDIRECT("'"&amp;D61+1&amp;"'!A:A"),$G$2)&gt;0,D61+1,IF(COUNTIF(INDIRECT("'"&amp;D61+2&amp;"'!A:A"),$G$2)&gt;0,D61+2,IF(COUNTIF(INDIRECT("'"&amp;D61+3&amp;"'!A:A"),$G$2)&gt;0,D61+3,IF(COUNTIF(INDIRECT("'"&amp;D61+4&amp;"'!A:A"),$G$2)&gt;0,D61+4,IF(COUNTIF(INDIRECT("'"&amp;D61+5&amp;"'!A:A"),$G$2)&gt;0,D61+5,IF(COUNTIF(INDIRECT("'"&amp;D61+6&amp;"'!A:A"),$G$2)&gt;0,D61+6,IF(COUNTIF(INDIRECT("'"&amp;D61+7&amp;"'!A:A"),$G$2)&gt;0,D61+7,IF(COUNTIF(INDIRECT("'"&amp;D61+8&amp;"'!A:A"),$G$2)&gt;0,D61+8,IF(COUNTIF(INDIRECT("'"&amp;D61+9&amp;"'!A:A"),$G$2)&gt;0,D61+9,D61+10))))))))))</f>
        <v>#REF!</v>
      </c>
      <c r="E62" s="327" t="e">
        <f ca="1">IF(C62=0,0,B62+COUNTIF(A$4:A62,A62)-1)</f>
        <v>#REF!</v>
      </c>
      <c r="F62" s="327" t="e">
        <f ca="1">VLOOKUP(D62,档案!A:C,3,FALSE)</f>
        <v>#REF!</v>
      </c>
      <c r="G62" s="338" t="e">
        <f ca="1">VLOOKUP(D62,档案!A:B,2,FALSE)</f>
        <v>#REF!</v>
      </c>
      <c r="H62" s="328" t="e">
        <f ca="1" t="array" ref="H62">IF(C62=0,"",INDEX(INDIRECT("'"&amp;$D62&amp;"'!A:g"),$E62,COLUMN()-7))</f>
        <v>#REF!</v>
      </c>
      <c r="I62" s="344" t="e">
        <f ca="1" t="array" ref="I62">IF(C62=0,"",INDEX(INDIRECT("'"&amp;$D62&amp;"'!A:g"),$E62,COLUMN()-7))</f>
        <v>#REF!</v>
      </c>
      <c r="J62" s="344" t="e">
        <f ca="1" t="array" ref="J62">IF(C62=0,"",INDEX(INDIRECT("'"&amp;$D62&amp;"'!A:g"),$E62,COLUMN()-7))</f>
        <v>#REF!</v>
      </c>
      <c r="K62" s="345" t="e">
        <f ca="1" t="array" ref="K62">IF(C62=0,0,INDEX(INDIRECT("'"&amp;$D62&amp;"'!A:g"),$E62,COLUMN()-7))</f>
        <v>#REF!</v>
      </c>
      <c r="L62" s="345" t="e">
        <f ca="1" t="array" ref="L62">IF(C62=0,0,INDEX(INDIRECT("'"&amp;$D62&amp;"'!A:g"),$E62,COLUMN()-7))</f>
        <v>#REF!</v>
      </c>
      <c r="M62" s="346" t="e">
        <f ca="1" t="shared" si="16"/>
        <v>#N/A</v>
      </c>
      <c r="N62" s="345" t="e">
        <f ca="1" t="array" ref="N62">IF(C62=0,0,INDEX(INDIRECT("'"&amp;$D62&amp;"'!A:g"),$E62,COLUMN()-7))</f>
        <v>#REF!</v>
      </c>
    </row>
    <row r="63" ht="16.5" spans="1:14">
      <c r="A63" s="334" t="e">
        <f ca="1" t="shared" si="13"/>
        <v>#REF!</v>
      </c>
      <c r="B63" s="335" t="e">
        <f ca="1" t="shared" si="14"/>
        <v>#REF!</v>
      </c>
      <c r="C63" s="336" t="e">
        <f ca="1" t="shared" si="15"/>
        <v>#REF!</v>
      </c>
      <c r="D63" s="334" t="e">
        <f ca="1">IF(COUNTIF(A$4:A62,A62)&lt;C62,D62,IF(COUNTIF(INDIRECT("'"&amp;D62+1&amp;"'!A:A"),$G$2)&gt;0,D62+1,IF(COUNTIF(INDIRECT("'"&amp;D62+2&amp;"'!A:A"),$G$2)&gt;0,D62+2,IF(COUNTIF(INDIRECT("'"&amp;D62+3&amp;"'!A:A"),$G$2)&gt;0,D62+3,IF(COUNTIF(INDIRECT("'"&amp;D62+4&amp;"'!A:A"),$G$2)&gt;0,D62+4,IF(COUNTIF(INDIRECT("'"&amp;D62+5&amp;"'!A:A"),$G$2)&gt;0,D62+5,IF(COUNTIF(INDIRECT("'"&amp;D62+6&amp;"'!A:A"),$G$2)&gt;0,D62+6,IF(COUNTIF(INDIRECT("'"&amp;D62+7&amp;"'!A:A"),$G$2)&gt;0,D62+7,IF(COUNTIF(INDIRECT("'"&amp;D62+8&amp;"'!A:A"),$G$2)&gt;0,D62+8,IF(COUNTIF(INDIRECT("'"&amp;D62+9&amp;"'!A:A"),$G$2)&gt;0,D62+9,D62+10))))))))))</f>
        <v>#REF!</v>
      </c>
      <c r="E63" s="327" t="e">
        <f ca="1">IF(C63=0,0,B63+COUNTIF(A$4:A63,A63)-1)</f>
        <v>#REF!</v>
      </c>
      <c r="F63" s="327" t="e">
        <f ca="1">VLOOKUP(D63,档案!A:C,3,FALSE)</f>
        <v>#REF!</v>
      </c>
      <c r="G63" s="338" t="e">
        <f ca="1">VLOOKUP(D63,档案!A:B,2,FALSE)</f>
        <v>#REF!</v>
      </c>
      <c r="H63" s="328" t="e">
        <f ca="1" t="array" ref="H63">IF(C63=0,"",INDEX(INDIRECT("'"&amp;$D63&amp;"'!A:g"),$E63,COLUMN()-7))</f>
        <v>#REF!</v>
      </c>
      <c r="I63" s="344" t="e">
        <f ca="1" t="array" ref="I63">IF(C63=0,"",INDEX(INDIRECT("'"&amp;$D63&amp;"'!A:g"),$E63,COLUMN()-7))</f>
        <v>#REF!</v>
      </c>
      <c r="J63" s="344" t="e">
        <f ca="1" t="array" ref="J63">IF(C63=0,"",INDEX(INDIRECT("'"&amp;$D63&amp;"'!A:g"),$E63,COLUMN()-7))</f>
        <v>#REF!</v>
      </c>
      <c r="K63" s="345" t="e">
        <f ca="1" t="array" ref="K63">IF(C63=0,0,INDEX(INDIRECT("'"&amp;$D63&amp;"'!A:g"),$E63,COLUMN()-7))</f>
        <v>#REF!</v>
      </c>
      <c r="L63" s="345" t="e">
        <f ca="1" t="array" ref="L63">IF(C63=0,0,INDEX(INDIRECT("'"&amp;$D63&amp;"'!A:g"),$E63,COLUMN()-7))</f>
        <v>#REF!</v>
      </c>
      <c r="M63" s="346" t="e">
        <f ca="1" t="shared" si="16"/>
        <v>#N/A</v>
      </c>
      <c r="N63" s="345" t="e">
        <f ca="1" t="array" ref="N63">IF(C63=0,0,INDEX(INDIRECT("'"&amp;$D63&amp;"'!A:g"),$E63,COLUMN()-7))</f>
        <v>#REF!</v>
      </c>
    </row>
    <row r="64" ht="16.5" spans="1:14">
      <c r="A64" s="334" t="e">
        <f ca="1" t="shared" si="13"/>
        <v>#REF!</v>
      </c>
      <c r="B64" s="335" t="e">
        <f ca="1" t="shared" si="14"/>
        <v>#REF!</v>
      </c>
      <c r="C64" s="336" t="e">
        <f ca="1" t="shared" si="15"/>
        <v>#REF!</v>
      </c>
      <c r="D64" s="334" t="e">
        <f ca="1">IF(COUNTIF(A$4:A63,A63)&lt;C63,D63,IF(COUNTIF(INDIRECT("'"&amp;D63+1&amp;"'!A:A"),$G$2)&gt;0,D63+1,IF(COUNTIF(INDIRECT("'"&amp;D63+2&amp;"'!A:A"),$G$2)&gt;0,D63+2,IF(COUNTIF(INDIRECT("'"&amp;D63+3&amp;"'!A:A"),$G$2)&gt;0,D63+3,IF(COUNTIF(INDIRECT("'"&amp;D63+4&amp;"'!A:A"),$G$2)&gt;0,D63+4,IF(COUNTIF(INDIRECT("'"&amp;D63+5&amp;"'!A:A"),$G$2)&gt;0,D63+5,IF(COUNTIF(INDIRECT("'"&amp;D63+6&amp;"'!A:A"),$G$2)&gt;0,D63+6,IF(COUNTIF(INDIRECT("'"&amp;D63+7&amp;"'!A:A"),$G$2)&gt;0,D63+7,IF(COUNTIF(INDIRECT("'"&amp;D63+8&amp;"'!A:A"),$G$2)&gt;0,D63+8,IF(COUNTIF(INDIRECT("'"&amp;D63+9&amp;"'!A:A"),$G$2)&gt;0,D63+9,D63+10))))))))))</f>
        <v>#REF!</v>
      </c>
      <c r="E64" s="327" t="e">
        <f ca="1">IF(C64=0,0,B64+COUNTIF(A$4:A64,A64)-1)</f>
        <v>#REF!</v>
      </c>
      <c r="F64" s="327" t="e">
        <f ca="1">VLOOKUP(D64,档案!A:C,3,FALSE)</f>
        <v>#REF!</v>
      </c>
      <c r="G64" s="338" t="e">
        <f ca="1">VLOOKUP(D64,档案!A:B,2,FALSE)</f>
        <v>#REF!</v>
      </c>
      <c r="H64" s="328" t="e">
        <f ca="1" t="array" ref="H64">IF(C64=0,"",INDEX(INDIRECT("'"&amp;$D64&amp;"'!A:g"),$E64,COLUMN()-7))</f>
        <v>#REF!</v>
      </c>
      <c r="I64" s="344" t="e">
        <f ca="1" t="array" ref="I64">IF(C64=0,"",INDEX(INDIRECT("'"&amp;$D64&amp;"'!A:g"),$E64,COLUMN()-7))</f>
        <v>#REF!</v>
      </c>
      <c r="J64" s="344" t="e">
        <f ca="1" t="array" ref="J64">IF(C64=0,"",INDEX(INDIRECT("'"&amp;$D64&amp;"'!A:g"),$E64,COLUMN()-7))</f>
        <v>#REF!</v>
      </c>
      <c r="K64" s="345" t="e">
        <f ca="1" t="array" ref="K64">IF(C64=0,0,INDEX(INDIRECT("'"&amp;$D64&amp;"'!A:g"),$E64,COLUMN()-7))</f>
        <v>#REF!</v>
      </c>
      <c r="L64" s="345" t="e">
        <f ca="1" t="array" ref="L64">IF(C64=0,0,INDEX(INDIRECT("'"&amp;$D64&amp;"'!A:g"),$E64,COLUMN()-7))</f>
        <v>#REF!</v>
      </c>
      <c r="M64" s="346" t="e">
        <f ca="1" t="shared" si="16"/>
        <v>#N/A</v>
      </c>
      <c r="N64" s="345" t="e">
        <f ca="1" t="array" ref="N64">IF(C64=0,0,INDEX(INDIRECT("'"&amp;$D64&amp;"'!A:g"),$E64,COLUMN()-7))</f>
        <v>#REF!</v>
      </c>
    </row>
    <row r="65" ht="16.5" spans="1:14">
      <c r="A65" s="334" t="e">
        <f ca="1" t="shared" si="13"/>
        <v>#REF!</v>
      </c>
      <c r="B65" s="335" t="e">
        <f ca="1" t="shared" si="14"/>
        <v>#REF!</v>
      </c>
      <c r="C65" s="336" t="e">
        <f ca="1" t="shared" si="15"/>
        <v>#REF!</v>
      </c>
      <c r="D65" s="334" t="e">
        <f ca="1">IF(COUNTIF(A$4:A64,A64)&lt;C64,D64,IF(COUNTIF(INDIRECT("'"&amp;D64+1&amp;"'!A:A"),$G$2)&gt;0,D64+1,IF(COUNTIF(INDIRECT("'"&amp;D64+2&amp;"'!A:A"),$G$2)&gt;0,D64+2,IF(COUNTIF(INDIRECT("'"&amp;D64+3&amp;"'!A:A"),$G$2)&gt;0,D64+3,IF(COUNTIF(INDIRECT("'"&amp;D64+4&amp;"'!A:A"),$G$2)&gt;0,D64+4,IF(COUNTIF(INDIRECT("'"&amp;D64+5&amp;"'!A:A"),$G$2)&gt;0,D64+5,IF(COUNTIF(INDIRECT("'"&amp;D64+6&amp;"'!A:A"),$G$2)&gt;0,D64+6,IF(COUNTIF(INDIRECT("'"&amp;D64+7&amp;"'!A:A"),$G$2)&gt;0,D64+7,IF(COUNTIF(INDIRECT("'"&amp;D64+8&amp;"'!A:A"),$G$2)&gt;0,D64+8,IF(COUNTIF(INDIRECT("'"&amp;D64+9&amp;"'!A:A"),$G$2)&gt;0,D64+9,D64+10))))))))))</f>
        <v>#REF!</v>
      </c>
      <c r="E65" s="327" t="e">
        <f ca="1">IF(C65=0,0,B65+COUNTIF(A$4:A65,A65)-1)</f>
        <v>#REF!</v>
      </c>
      <c r="F65" s="327" t="e">
        <f ca="1">VLOOKUP(D65,档案!A:C,3,FALSE)</f>
        <v>#REF!</v>
      </c>
      <c r="G65" s="338" t="e">
        <f ca="1">VLOOKUP(D65,档案!A:B,2,FALSE)</f>
        <v>#REF!</v>
      </c>
      <c r="H65" s="328" t="e">
        <f ca="1" t="array" ref="H65">IF(C65=0,"",INDEX(INDIRECT("'"&amp;$D65&amp;"'!A:g"),$E65,COLUMN()-7))</f>
        <v>#REF!</v>
      </c>
      <c r="I65" s="344" t="e">
        <f ca="1" t="array" ref="I65">IF(C65=0,"",INDEX(INDIRECT("'"&amp;$D65&amp;"'!A:g"),$E65,COLUMN()-7))</f>
        <v>#REF!</v>
      </c>
      <c r="J65" s="344" t="e">
        <f ca="1" t="array" ref="J65">IF(C65=0,"",INDEX(INDIRECT("'"&amp;$D65&amp;"'!A:g"),$E65,COLUMN()-7))</f>
        <v>#REF!</v>
      </c>
      <c r="K65" s="345" t="e">
        <f ca="1" t="array" ref="K65">IF(C65=0,0,INDEX(INDIRECT("'"&amp;$D65&amp;"'!A:g"),$E65,COLUMN()-7))</f>
        <v>#REF!</v>
      </c>
      <c r="L65" s="345" t="e">
        <f ca="1" t="array" ref="L65">IF(C65=0,0,INDEX(INDIRECT("'"&amp;$D65&amp;"'!A:g"),$E65,COLUMN()-7))</f>
        <v>#REF!</v>
      </c>
      <c r="M65" s="346" t="e">
        <f ca="1" t="shared" si="16"/>
        <v>#N/A</v>
      </c>
      <c r="N65" s="345" t="e">
        <f ca="1" t="array" ref="N65">IF(C65=0,0,INDEX(INDIRECT("'"&amp;$D65&amp;"'!A:g"),$E65,COLUMN()-7))</f>
        <v>#REF!</v>
      </c>
    </row>
    <row r="66" ht="16.5" spans="1:14">
      <c r="A66" s="334" t="e">
        <f ca="1" t="shared" ref="A66:A75" si="17">D66</f>
        <v>#REF!</v>
      </c>
      <c r="B66" s="335" t="e">
        <f ca="1" t="shared" ref="B66:B75" si="18">IF(C66=0,MATCH($G$2,INDIRECT("'"&amp;A66&amp;"'!A:A"),1),MATCH($G$2,INDIRECT("'"&amp;A66&amp;"'!A:A"),0))</f>
        <v>#REF!</v>
      </c>
      <c r="C66" s="336" t="e">
        <f ca="1" t="shared" ref="C66:C75" si="19">COUNTIF(INDIRECT("'"&amp;A66&amp;"'!A:A"),$G$2)</f>
        <v>#REF!</v>
      </c>
      <c r="D66" s="334" t="e">
        <f ca="1">IF(COUNTIF(A$4:A65,A65)&lt;C65,D65,IF(COUNTIF(INDIRECT("'"&amp;D65+1&amp;"'!A:A"),$G$2)&gt;0,D65+1,IF(COUNTIF(INDIRECT("'"&amp;D65+2&amp;"'!A:A"),$G$2)&gt;0,D65+2,IF(COUNTIF(INDIRECT("'"&amp;D65+3&amp;"'!A:A"),$G$2)&gt;0,D65+3,IF(COUNTIF(INDIRECT("'"&amp;D65+4&amp;"'!A:A"),$G$2)&gt;0,D65+4,IF(COUNTIF(INDIRECT("'"&amp;D65+5&amp;"'!A:A"),$G$2)&gt;0,D65+5,IF(COUNTIF(INDIRECT("'"&amp;D65+6&amp;"'!A:A"),$G$2)&gt;0,D65+6,IF(COUNTIF(INDIRECT("'"&amp;D65+7&amp;"'!A:A"),$G$2)&gt;0,D65+7,IF(COUNTIF(INDIRECT("'"&amp;D65+8&amp;"'!A:A"),$G$2)&gt;0,D65+8,IF(COUNTIF(INDIRECT("'"&amp;D65+9&amp;"'!A:A"),$G$2)&gt;0,D65+9,D65+10))))))))))</f>
        <v>#REF!</v>
      </c>
      <c r="E66" s="327" t="e">
        <f ca="1">IF(C66=0,0,B66+COUNTIF(A$4:A66,A66)-1)</f>
        <v>#REF!</v>
      </c>
      <c r="F66" s="327" t="e">
        <f ca="1">VLOOKUP(D66,档案!A:C,3,FALSE)</f>
        <v>#REF!</v>
      </c>
      <c r="G66" s="338" t="e">
        <f ca="1">VLOOKUP(D66,档案!A:B,2,FALSE)</f>
        <v>#REF!</v>
      </c>
      <c r="H66" s="328" t="e">
        <f ca="1" t="array" ref="H66">IF(C66=0,"",INDEX(INDIRECT("'"&amp;$D66&amp;"'!A:g"),$E66,COLUMN()-7))</f>
        <v>#REF!</v>
      </c>
      <c r="I66" s="344" t="e">
        <f ca="1" t="array" ref="I66">IF(C66=0,"",INDEX(INDIRECT("'"&amp;$D66&amp;"'!A:g"),$E66,COLUMN()-7))</f>
        <v>#REF!</v>
      </c>
      <c r="J66" s="344" t="e">
        <f ca="1" t="array" ref="J66">IF(C66=0,"",INDEX(INDIRECT("'"&amp;$D66&amp;"'!A:g"),$E66,COLUMN()-7))</f>
        <v>#REF!</v>
      </c>
      <c r="K66" s="345" t="e">
        <f ca="1" t="array" ref="K66">IF(C66=0,0,INDEX(INDIRECT("'"&amp;$D66&amp;"'!A:g"),$E66,COLUMN()-7))</f>
        <v>#REF!</v>
      </c>
      <c r="L66" s="345" t="e">
        <f ca="1" t="array" ref="L66">IF(C66=0,0,INDEX(INDIRECT("'"&amp;$D66&amp;"'!A:g"),$E66,COLUMN()-7))</f>
        <v>#REF!</v>
      </c>
      <c r="M66" s="346" t="e">
        <f ca="1" t="shared" ref="M66:M75" si="20">M65+K66-L66</f>
        <v>#N/A</v>
      </c>
      <c r="N66" s="345" t="e">
        <f ca="1" t="array" ref="N66">IF(C66=0,0,INDEX(INDIRECT("'"&amp;$D66&amp;"'!A:g"),$E66,COLUMN()-7))</f>
        <v>#REF!</v>
      </c>
    </row>
    <row r="67" ht="16.5" spans="1:14">
      <c r="A67" s="334" t="e">
        <f ca="1" t="shared" si="17"/>
        <v>#REF!</v>
      </c>
      <c r="B67" s="335" t="e">
        <f ca="1" t="shared" si="18"/>
        <v>#REF!</v>
      </c>
      <c r="C67" s="336" t="e">
        <f ca="1" t="shared" si="19"/>
        <v>#REF!</v>
      </c>
      <c r="D67" s="334" t="e">
        <f ca="1">IF(COUNTIF(A$4:A66,A66)&lt;C66,D66,IF(COUNTIF(INDIRECT("'"&amp;D66+1&amp;"'!A:A"),$G$2)&gt;0,D66+1,IF(COUNTIF(INDIRECT("'"&amp;D66+2&amp;"'!A:A"),$G$2)&gt;0,D66+2,IF(COUNTIF(INDIRECT("'"&amp;D66+3&amp;"'!A:A"),$G$2)&gt;0,D66+3,IF(COUNTIF(INDIRECT("'"&amp;D66+4&amp;"'!A:A"),$G$2)&gt;0,D66+4,IF(COUNTIF(INDIRECT("'"&amp;D66+5&amp;"'!A:A"),$G$2)&gt;0,D66+5,IF(COUNTIF(INDIRECT("'"&amp;D66+6&amp;"'!A:A"),$G$2)&gt;0,D66+6,IF(COUNTIF(INDIRECT("'"&amp;D66+7&amp;"'!A:A"),$G$2)&gt;0,D66+7,IF(COUNTIF(INDIRECT("'"&amp;D66+8&amp;"'!A:A"),$G$2)&gt;0,D66+8,IF(COUNTIF(INDIRECT("'"&amp;D66+9&amp;"'!A:A"),$G$2)&gt;0,D66+9,D66+10))))))))))</f>
        <v>#REF!</v>
      </c>
      <c r="E67" s="327" t="e">
        <f ca="1">IF(C67=0,0,B67+COUNTIF(A$4:A67,A67)-1)</f>
        <v>#REF!</v>
      </c>
      <c r="F67" s="327" t="e">
        <f ca="1">VLOOKUP(D67,档案!A:C,3,FALSE)</f>
        <v>#REF!</v>
      </c>
      <c r="G67" s="338" t="e">
        <f ca="1">VLOOKUP(D67,档案!A:B,2,FALSE)</f>
        <v>#REF!</v>
      </c>
      <c r="H67" s="328" t="e">
        <f ca="1" t="array" ref="H67">IF(C67=0,"",INDEX(INDIRECT("'"&amp;$D67&amp;"'!A:g"),$E67,COLUMN()-7))</f>
        <v>#REF!</v>
      </c>
      <c r="I67" s="344" t="e">
        <f ca="1" t="array" ref="I67">IF(C67=0,"",INDEX(INDIRECT("'"&amp;$D67&amp;"'!A:g"),$E67,COLUMN()-7))</f>
        <v>#REF!</v>
      </c>
      <c r="J67" s="344" t="e">
        <f ca="1" t="array" ref="J67">IF(C67=0,"",INDEX(INDIRECT("'"&amp;$D67&amp;"'!A:g"),$E67,COLUMN()-7))</f>
        <v>#REF!</v>
      </c>
      <c r="K67" s="345" t="e">
        <f ca="1" t="array" ref="K67">IF(C67=0,0,INDEX(INDIRECT("'"&amp;$D67&amp;"'!A:g"),$E67,COLUMN()-7))</f>
        <v>#REF!</v>
      </c>
      <c r="L67" s="345" t="e">
        <f ca="1" t="array" ref="L67">IF(C67=0,0,INDEX(INDIRECT("'"&amp;$D67&amp;"'!A:g"),$E67,COLUMN()-7))</f>
        <v>#REF!</v>
      </c>
      <c r="M67" s="346" t="e">
        <f ca="1" t="shared" si="20"/>
        <v>#N/A</v>
      </c>
      <c r="N67" s="345" t="e">
        <f ca="1" t="array" ref="N67">IF(C67=0,0,INDEX(INDIRECT("'"&amp;$D67&amp;"'!A:g"),$E67,COLUMN()-7))</f>
        <v>#REF!</v>
      </c>
    </row>
    <row r="68" ht="16.5" spans="1:14">
      <c r="A68" s="334" t="e">
        <f ca="1" t="shared" si="17"/>
        <v>#REF!</v>
      </c>
      <c r="B68" s="335" t="e">
        <f ca="1" t="shared" si="18"/>
        <v>#REF!</v>
      </c>
      <c r="C68" s="336" t="e">
        <f ca="1" t="shared" si="19"/>
        <v>#REF!</v>
      </c>
      <c r="D68" s="334" t="e">
        <f ca="1">IF(COUNTIF(A$4:A67,A67)&lt;C67,D67,IF(COUNTIF(INDIRECT("'"&amp;D67+1&amp;"'!A:A"),$G$2)&gt;0,D67+1,IF(COUNTIF(INDIRECT("'"&amp;D67+2&amp;"'!A:A"),$G$2)&gt;0,D67+2,IF(COUNTIF(INDIRECT("'"&amp;D67+3&amp;"'!A:A"),$G$2)&gt;0,D67+3,IF(COUNTIF(INDIRECT("'"&amp;D67+4&amp;"'!A:A"),$G$2)&gt;0,D67+4,IF(COUNTIF(INDIRECT("'"&amp;D67+5&amp;"'!A:A"),$G$2)&gt;0,D67+5,IF(COUNTIF(INDIRECT("'"&amp;D67+6&amp;"'!A:A"),$G$2)&gt;0,D67+6,IF(COUNTIF(INDIRECT("'"&amp;D67+7&amp;"'!A:A"),$G$2)&gt;0,D67+7,IF(COUNTIF(INDIRECT("'"&amp;D67+8&amp;"'!A:A"),$G$2)&gt;0,D67+8,IF(COUNTIF(INDIRECT("'"&amp;D67+9&amp;"'!A:A"),$G$2)&gt;0,D67+9,D67+10))))))))))</f>
        <v>#REF!</v>
      </c>
      <c r="E68" s="327" t="e">
        <f ca="1">IF(C68=0,0,B68+COUNTIF(A$4:A68,A68)-1)</f>
        <v>#REF!</v>
      </c>
      <c r="F68" s="327" t="e">
        <f ca="1">VLOOKUP(D68,档案!A:C,3,FALSE)</f>
        <v>#REF!</v>
      </c>
      <c r="G68" s="338" t="e">
        <f ca="1">VLOOKUP(D68,档案!A:B,2,FALSE)</f>
        <v>#REF!</v>
      </c>
      <c r="H68" s="328" t="e">
        <f ca="1" t="array" ref="H68">IF(C68=0,"",INDEX(INDIRECT("'"&amp;$D68&amp;"'!A:g"),$E68,COLUMN()-7))</f>
        <v>#REF!</v>
      </c>
      <c r="I68" s="344" t="e">
        <f ca="1" t="array" ref="I68">IF(C68=0,"",INDEX(INDIRECT("'"&amp;$D68&amp;"'!A:g"),$E68,COLUMN()-7))</f>
        <v>#REF!</v>
      </c>
      <c r="J68" s="344" t="e">
        <f ca="1" t="array" ref="J68">IF(C68=0,"",INDEX(INDIRECT("'"&amp;$D68&amp;"'!A:g"),$E68,COLUMN()-7))</f>
        <v>#REF!</v>
      </c>
      <c r="K68" s="345" t="e">
        <f ca="1" t="array" ref="K68">IF(C68=0,0,INDEX(INDIRECT("'"&amp;$D68&amp;"'!A:g"),$E68,COLUMN()-7))</f>
        <v>#REF!</v>
      </c>
      <c r="L68" s="345" t="e">
        <f ca="1" t="array" ref="L68">IF(C68=0,0,INDEX(INDIRECT("'"&amp;$D68&amp;"'!A:g"),$E68,COLUMN()-7))</f>
        <v>#REF!</v>
      </c>
      <c r="M68" s="346" t="e">
        <f ca="1" t="shared" si="20"/>
        <v>#N/A</v>
      </c>
      <c r="N68" s="345" t="e">
        <f ca="1" t="array" ref="N68">IF(C68=0,0,INDEX(INDIRECT("'"&amp;$D68&amp;"'!A:g"),$E68,COLUMN()-7))</f>
        <v>#REF!</v>
      </c>
    </row>
    <row r="69" ht="16.5" spans="1:14">
      <c r="A69" s="334" t="e">
        <f ca="1" t="shared" si="17"/>
        <v>#REF!</v>
      </c>
      <c r="B69" s="335" t="e">
        <f ca="1" t="shared" si="18"/>
        <v>#REF!</v>
      </c>
      <c r="C69" s="336" t="e">
        <f ca="1" t="shared" si="19"/>
        <v>#REF!</v>
      </c>
      <c r="D69" s="334" t="e">
        <f ca="1">IF(COUNTIF(A$4:A68,A68)&lt;C68,D68,IF(COUNTIF(INDIRECT("'"&amp;D68+1&amp;"'!A:A"),$G$2)&gt;0,D68+1,IF(COUNTIF(INDIRECT("'"&amp;D68+2&amp;"'!A:A"),$G$2)&gt;0,D68+2,IF(COUNTIF(INDIRECT("'"&amp;D68+3&amp;"'!A:A"),$G$2)&gt;0,D68+3,IF(COUNTIF(INDIRECT("'"&amp;D68+4&amp;"'!A:A"),$G$2)&gt;0,D68+4,IF(COUNTIF(INDIRECT("'"&amp;D68+5&amp;"'!A:A"),$G$2)&gt;0,D68+5,IF(COUNTIF(INDIRECT("'"&amp;D68+6&amp;"'!A:A"),$G$2)&gt;0,D68+6,IF(COUNTIF(INDIRECT("'"&amp;D68+7&amp;"'!A:A"),$G$2)&gt;0,D68+7,IF(COUNTIF(INDIRECT("'"&amp;D68+8&amp;"'!A:A"),$G$2)&gt;0,D68+8,IF(COUNTIF(INDIRECT("'"&amp;D68+9&amp;"'!A:A"),$G$2)&gt;0,D68+9,D68+10))))))))))</f>
        <v>#REF!</v>
      </c>
      <c r="E69" s="327" t="e">
        <f ca="1">IF(C69=0,0,B69+COUNTIF(A$4:A69,A69)-1)</f>
        <v>#REF!</v>
      </c>
      <c r="F69" s="327" t="e">
        <f ca="1">VLOOKUP(D69,档案!A:C,3,FALSE)</f>
        <v>#REF!</v>
      </c>
      <c r="G69" s="338" t="e">
        <f ca="1">VLOOKUP(D69,档案!A:B,2,FALSE)</f>
        <v>#REF!</v>
      </c>
      <c r="H69" s="328" t="e">
        <f ca="1" t="array" ref="H69">IF(C69=0,"",INDEX(INDIRECT("'"&amp;$D69&amp;"'!A:g"),$E69,COLUMN()-7))</f>
        <v>#REF!</v>
      </c>
      <c r="I69" s="344" t="e">
        <f ca="1" t="array" ref="I69">IF(C69=0,"",INDEX(INDIRECT("'"&amp;$D69&amp;"'!A:g"),$E69,COLUMN()-7))</f>
        <v>#REF!</v>
      </c>
      <c r="J69" s="344" t="e">
        <f ca="1" t="array" ref="J69">IF(C69=0,"",INDEX(INDIRECT("'"&amp;$D69&amp;"'!A:g"),$E69,COLUMN()-7))</f>
        <v>#REF!</v>
      </c>
      <c r="K69" s="345" t="e">
        <f ca="1" t="array" ref="K69">IF(C69=0,0,INDEX(INDIRECT("'"&amp;$D69&amp;"'!A:g"),$E69,COLUMN()-7))</f>
        <v>#REF!</v>
      </c>
      <c r="L69" s="345" t="e">
        <f ca="1" t="array" ref="L69">IF(C69=0,0,INDEX(INDIRECT("'"&amp;$D69&amp;"'!A:g"),$E69,COLUMN()-7))</f>
        <v>#REF!</v>
      </c>
      <c r="M69" s="346" t="e">
        <f ca="1" t="shared" si="20"/>
        <v>#N/A</v>
      </c>
      <c r="N69" s="345" t="e">
        <f ca="1" t="array" ref="N69">IF(C69=0,0,INDEX(INDIRECT("'"&amp;$D69&amp;"'!A:g"),$E69,COLUMN()-7))</f>
        <v>#REF!</v>
      </c>
    </row>
    <row r="70" ht="16.5" spans="1:14">
      <c r="A70" s="334" t="e">
        <f ca="1" t="shared" si="17"/>
        <v>#REF!</v>
      </c>
      <c r="B70" s="335" t="e">
        <f ca="1" t="shared" si="18"/>
        <v>#REF!</v>
      </c>
      <c r="C70" s="336" t="e">
        <f ca="1" t="shared" si="19"/>
        <v>#REF!</v>
      </c>
      <c r="D70" s="334" t="e">
        <f ca="1">IF(COUNTIF(A$4:A69,A69)&lt;C69,D69,IF(COUNTIF(INDIRECT("'"&amp;D69+1&amp;"'!A:A"),$G$2)&gt;0,D69+1,IF(COUNTIF(INDIRECT("'"&amp;D69+2&amp;"'!A:A"),$G$2)&gt;0,D69+2,IF(COUNTIF(INDIRECT("'"&amp;D69+3&amp;"'!A:A"),$G$2)&gt;0,D69+3,IF(COUNTIF(INDIRECT("'"&amp;D69+4&amp;"'!A:A"),$G$2)&gt;0,D69+4,IF(COUNTIF(INDIRECT("'"&amp;D69+5&amp;"'!A:A"),$G$2)&gt;0,D69+5,IF(COUNTIF(INDIRECT("'"&amp;D69+6&amp;"'!A:A"),$G$2)&gt;0,D69+6,IF(COUNTIF(INDIRECT("'"&amp;D69+7&amp;"'!A:A"),$G$2)&gt;0,D69+7,IF(COUNTIF(INDIRECT("'"&amp;D69+8&amp;"'!A:A"),$G$2)&gt;0,D69+8,IF(COUNTIF(INDIRECT("'"&amp;D69+9&amp;"'!A:A"),$G$2)&gt;0,D69+9,D69+10))))))))))</f>
        <v>#REF!</v>
      </c>
      <c r="E70" s="327" t="e">
        <f ca="1">IF(C70=0,0,B70+COUNTIF(A$4:A70,A70)-1)</f>
        <v>#REF!</v>
      </c>
      <c r="F70" s="327" t="e">
        <f ca="1">VLOOKUP(D70,档案!A:C,3,FALSE)</f>
        <v>#REF!</v>
      </c>
      <c r="G70" s="338" t="e">
        <f ca="1">VLOOKUP(D70,档案!A:B,2,FALSE)</f>
        <v>#REF!</v>
      </c>
      <c r="H70" s="328" t="e">
        <f ca="1" t="array" ref="H70">IF(C70=0,"",INDEX(INDIRECT("'"&amp;$D70&amp;"'!A:g"),$E70,COLUMN()-7))</f>
        <v>#REF!</v>
      </c>
      <c r="I70" s="344" t="e">
        <f ca="1" t="array" ref="I70">IF(C70=0,"",INDEX(INDIRECT("'"&amp;$D70&amp;"'!A:g"),$E70,COLUMN()-7))</f>
        <v>#REF!</v>
      </c>
      <c r="J70" s="344" t="e">
        <f ca="1" t="array" ref="J70">IF(C70=0,"",INDEX(INDIRECT("'"&amp;$D70&amp;"'!A:g"),$E70,COLUMN()-7))</f>
        <v>#REF!</v>
      </c>
      <c r="K70" s="345" t="e">
        <f ca="1" t="array" ref="K70">IF(C70=0,0,INDEX(INDIRECT("'"&amp;$D70&amp;"'!A:g"),$E70,COLUMN()-7))</f>
        <v>#REF!</v>
      </c>
      <c r="L70" s="345" t="e">
        <f ca="1" t="array" ref="L70">IF(C70=0,0,INDEX(INDIRECT("'"&amp;$D70&amp;"'!A:g"),$E70,COLUMN()-7))</f>
        <v>#REF!</v>
      </c>
      <c r="M70" s="346" t="e">
        <f ca="1" t="shared" si="20"/>
        <v>#N/A</v>
      </c>
      <c r="N70" s="345" t="e">
        <f ca="1" t="array" ref="N70">IF(C70=0,0,INDEX(INDIRECT("'"&amp;$D70&amp;"'!A:g"),$E70,COLUMN()-7))</f>
        <v>#REF!</v>
      </c>
    </row>
    <row r="71" ht="16.5" spans="1:14">
      <c r="A71" s="334" t="e">
        <f ca="1" t="shared" si="17"/>
        <v>#REF!</v>
      </c>
      <c r="B71" s="335" t="e">
        <f ca="1" t="shared" si="18"/>
        <v>#REF!</v>
      </c>
      <c r="C71" s="336" t="e">
        <f ca="1" t="shared" si="19"/>
        <v>#REF!</v>
      </c>
      <c r="D71" s="334" t="e">
        <f ca="1">IF(COUNTIF(A$4:A70,A70)&lt;C70,D70,IF(COUNTIF(INDIRECT("'"&amp;D70+1&amp;"'!A:A"),$G$2)&gt;0,D70+1,IF(COUNTIF(INDIRECT("'"&amp;D70+2&amp;"'!A:A"),$G$2)&gt;0,D70+2,IF(COUNTIF(INDIRECT("'"&amp;D70+3&amp;"'!A:A"),$G$2)&gt;0,D70+3,IF(COUNTIF(INDIRECT("'"&amp;D70+4&amp;"'!A:A"),$G$2)&gt;0,D70+4,IF(COUNTIF(INDIRECT("'"&amp;D70+5&amp;"'!A:A"),$G$2)&gt;0,D70+5,IF(COUNTIF(INDIRECT("'"&amp;D70+6&amp;"'!A:A"),$G$2)&gt;0,D70+6,IF(COUNTIF(INDIRECT("'"&amp;D70+7&amp;"'!A:A"),$G$2)&gt;0,D70+7,IF(COUNTIF(INDIRECT("'"&amp;D70+8&amp;"'!A:A"),$G$2)&gt;0,D70+8,IF(COUNTIF(INDIRECT("'"&amp;D70+9&amp;"'!A:A"),$G$2)&gt;0,D70+9,D70+10))))))))))</f>
        <v>#REF!</v>
      </c>
      <c r="E71" s="327" t="e">
        <f ca="1">IF(C71=0,0,B71+COUNTIF(A$4:A71,A71)-1)</f>
        <v>#REF!</v>
      </c>
      <c r="F71" s="327" t="e">
        <f ca="1">VLOOKUP(D71,档案!A:C,3,FALSE)</f>
        <v>#REF!</v>
      </c>
      <c r="G71" s="338" t="e">
        <f ca="1">VLOOKUP(D71,档案!A:B,2,FALSE)</f>
        <v>#REF!</v>
      </c>
      <c r="H71" s="328" t="e">
        <f ca="1" t="array" ref="H71">IF(C71=0,"",INDEX(INDIRECT("'"&amp;$D71&amp;"'!A:g"),$E71,COLUMN()-7))</f>
        <v>#REF!</v>
      </c>
      <c r="I71" s="344" t="e">
        <f ca="1" t="array" ref="I71">IF(C71=0,"",INDEX(INDIRECT("'"&amp;$D71&amp;"'!A:g"),$E71,COLUMN()-7))</f>
        <v>#REF!</v>
      </c>
      <c r="J71" s="344" t="e">
        <f ca="1" t="array" ref="J71">IF(C71=0,"",INDEX(INDIRECT("'"&amp;$D71&amp;"'!A:g"),$E71,COLUMN()-7))</f>
        <v>#REF!</v>
      </c>
      <c r="K71" s="345" t="e">
        <f ca="1" t="array" ref="K71">IF(C71=0,0,INDEX(INDIRECT("'"&amp;$D71&amp;"'!A:g"),$E71,COLUMN()-7))</f>
        <v>#REF!</v>
      </c>
      <c r="L71" s="345" t="e">
        <f ca="1" t="array" ref="L71">IF(C71=0,0,INDEX(INDIRECT("'"&amp;$D71&amp;"'!A:g"),$E71,COLUMN()-7))</f>
        <v>#REF!</v>
      </c>
      <c r="M71" s="346" t="e">
        <f ca="1" t="shared" si="20"/>
        <v>#N/A</v>
      </c>
      <c r="N71" s="345" t="e">
        <f ca="1" t="array" ref="N71">IF(C71=0,0,INDEX(INDIRECT("'"&amp;$D71&amp;"'!A:g"),$E71,COLUMN()-7))</f>
        <v>#REF!</v>
      </c>
    </row>
    <row r="72" ht="16.5" spans="1:14">
      <c r="A72" s="334" t="e">
        <f ca="1" t="shared" si="17"/>
        <v>#REF!</v>
      </c>
      <c r="B72" s="335" t="e">
        <f ca="1" t="shared" si="18"/>
        <v>#REF!</v>
      </c>
      <c r="C72" s="336" t="e">
        <f ca="1" t="shared" si="19"/>
        <v>#REF!</v>
      </c>
      <c r="D72" s="334" t="e">
        <f ca="1">IF(COUNTIF(A$4:A71,A71)&lt;C71,D71,IF(COUNTIF(INDIRECT("'"&amp;D71+1&amp;"'!A:A"),$G$2)&gt;0,D71+1,IF(COUNTIF(INDIRECT("'"&amp;D71+2&amp;"'!A:A"),$G$2)&gt;0,D71+2,IF(COUNTIF(INDIRECT("'"&amp;D71+3&amp;"'!A:A"),$G$2)&gt;0,D71+3,IF(COUNTIF(INDIRECT("'"&amp;D71+4&amp;"'!A:A"),$G$2)&gt;0,D71+4,IF(COUNTIF(INDIRECT("'"&amp;D71+5&amp;"'!A:A"),$G$2)&gt;0,D71+5,IF(COUNTIF(INDIRECT("'"&amp;D71+6&amp;"'!A:A"),$G$2)&gt;0,D71+6,IF(COUNTIF(INDIRECT("'"&amp;D71+7&amp;"'!A:A"),$G$2)&gt;0,D71+7,IF(COUNTIF(INDIRECT("'"&amp;D71+8&amp;"'!A:A"),$G$2)&gt;0,D71+8,IF(COUNTIF(INDIRECT("'"&amp;D71+9&amp;"'!A:A"),$G$2)&gt;0,D71+9,D71+10))))))))))</f>
        <v>#REF!</v>
      </c>
      <c r="E72" s="327" t="e">
        <f ca="1">IF(C72=0,0,B72+COUNTIF(A$4:A72,A72)-1)</f>
        <v>#REF!</v>
      </c>
      <c r="F72" s="327" t="e">
        <f ca="1">VLOOKUP(D72,档案!A:C,3,FALSE)</f>
        <v>#REF!</v>
      </c>
      <c r="G72" s="338" t="e">
        <f ca="1">VLOOKUP(D72,档案!A:B,2,FALSE)</f>
        <v>#REF!</v>
      </c>
      <c r="H72" s="328" t="e">
        <f ca="1" t="array" ref="H72">IF(C72=0,"",INDEX(INDIRECT("'"&amp;$D72&amp;"'!A:g"),$E72,COLUMN()-7))</f>
        <v>#REF!</v>
      </c>
      <c r="I72" s="344" t="e">
        <f ca="1" t="array" ref="I72">IF(C72=0,"",INDEX(INDIRECT("'"&amp;$D72&amp;"'!A:g"),$E72,COLUMN()-7))</f>
        <v>#REF!</v>
      </c>
      <c r="J72" s="344" t="e">
        <f ca="1" t="array" ref="J72">IF(C72=0,"",INDEX(INDIRECT("'"&amp;$D72&amp;"'!A:g"),$E72,COLUMN()-7))</f>
        <v>#REF!</v>
      </c>
      <c r="K72" s="345" t="e">
        <f ca="1" t="array" ref="K72">IF(C72=0,0,INDEX(INDIRECT("'"&amp;$D72&amp;"'!A:g"),$E72,COLUMN()-7))</f>
        <v>#REF!</v>
      </c>
      <c r="L72" s="345" t="e">
        <f ca="1" t="array" ref="L72">IF(C72=0,0,INDEX(INDIRECT("'"&amp;$D72&amp;"'!A:g"),$E72,COLUMN()-7))</f>
        <v>#REF!</v>
      </c>
      <c r="M72" s="346" t="e">
        <f ca="1" t="shared" si="20"/>
        <v>#N/A</v>
      </c>
      <c r="N72" s="345" t="e">
        <f ca="1" t="array" ref="N72">IF(C72=0,0,INDEX(INDIRECT("'"&amp;$D72&amp;"'!A:g"),$E72,COLUMN()-7))</f>
        <v>#REF!</v>
      </c>
    </row>
    <row r="73" ht="16.5" spans="1:14">
      <c r="A73" s="334" t="e">
        <f ca="1" t="shared" si="17"/>
        <v>#REF!</v>
      </c>
      <c r="B73" s="335" t="e">
        <f ca="1" t="shared" si="18"/>
        <v>#REF!</v>
      </c>
      <c r="C73" s="336" t="e">
        <f ca="1" t="shared" si="19"/>
        <v>#REF!</v>
      </c>
      <c r="D73" s="334" t="e">
        <f ca="1">IF(COUNTIF(A$4:A72,A72)&lt;C72,D72,IF(COUNTIF(INDIRECT("'"&amp;D72+1&amp;"'!A:A"),$G$2)&gt;0,D72+1,IF(COUNTIF(INDIRECT("'"&amp;D72+2&amp;"'!A:A"),$G$2)&gt;0,D72+2,IF(COUNTIF(INDIRECT("'"&amp;D72+3&amp;"'!A:A"),$G$2)&gt;0,D72+3,IF(COUNTIF(INDIRECT("'"&amp;D72+4&amp;"'!A:A"),$G$2)&gt;0,D72+4,IF(COUNTIF(INDIRECT("'"&amp;D72+5&amp;"'!A:A"),$G$2)&gt;0,D72+5,IF(COUNTIF(INDIRECT("'"&amp;D72+6&amp;"'!A:A"),$G$2)&gt;0,D72+6,IF(COUNTIF(INDIRECT("'"&amp;D72+7&amp;"'!A:A"),$G$2)&gt;0,D72+7,IF(COUNTIF(INDIRECT("'"&amp;D72+8&amp;"'!A:A"),$G$2)&gt;0,D72+8,IF(COUNTIF(INDIRECT("'"&amp;D72+9&amp;"'!A:A"),$G$2)&gt;0,D72+9,D72+10))))))))))</f>
        <v>#REF!</v>
      </c>
      <c r="E73" s="327" t="e">
        <f ca="1">IF(C73=0,0,B73+COUNTIF(A$4:A73,A73)-1)</f>
        <v>#REF!</v>
      </c>
      <c r="F73" s="327" t="e">
        <f ca="1">VLOOKUP(D73,档案!A:C,3,FALSE)</f>
        <v>#REF!</v>
      </c>
      <c r="G73" s="338" t="e">
        <f ca="1">VLOOKUP(D73,档案!A:B,2,FALSE)</f>
        <v>#REF!</v>
      </c>
      <c r="H73" s="328" t="e">
        <f ca="1" t="array" ref="H73">IF(C73=0,"",INDEX(INDIRECT("'"&amp;$D73&amp;"'!A:g"),$E73,COLUMN()-7))</f>
        <v>#REF!</v>
      </c>
      <c r="I73" s="344" t="e">
        <f ca="1" t="array" ref="I73">IF(C73=0,"",INDEX(INDIRECT("'"&amp;$D73&amp;"'!A:g"),$E73,COLUMN()-7))</f>
        <v>#REF!</v>
      </c>
      <c r="J73" s="344" t="e">
        <f ca="1" t="array" ref="J73">IF(C73=0,"",INDEX(INDIRECT("'"&amp;$D73&amp;"'!A:g"),$E73,COLUMN()-7))</f>
        <v>#REF!</v>
      </c>
      <c r="K73" s="345" t="e">
        <f ca="1" t="array" ref="K73">IF(C73=0,0,INDEX(INDIRECT("'"&amp;$D73&amp;"'!A:g"),$E73,COLUMN()-7))</f>
        <v>#REF!</v>
      </c>
      <c r="L73" s="345" t="e">
        <f ca="1" t="array" ref="L73">IF(C73=0,0,INDEX(INDIRECT("'"&amp;$D73&amp;"'!A:g"),$E73,COLUMN()-7))</f>
        <v>#REF!</v>
      </c>
      <c r="M73" s="346" t="e">
        <f ca="1" t="shared" si="20"/>
        <v>#N/A</v>
      </c>
      <c r="N73" s="345" t="e">
        <f ca="1" t="array" ref="N73">IF(C73=0,0,INDEX(INDIRECT("'"&amp;$D73&amp;"'!A:g"),$E73,COLUMN()-7))</f>
        <v>#REF!</v>
      </c>
    </row>
    <row r="74" ht="16.5" spans="1:14">
      <c r="A74" s="334" t="e">
        <f ca="1" t="shared" si="17"/>
        <v>#REF!</v>
      </c>
      <c r="B74" s="335" t="e">
        <f ca="1" t="shared" si="18"/>
        <v>#REF!</v>
      </c>
      <c r="C74" s="336" t="e">
        <f ca="1" t="shared" si="19"/>
        <v>#REF!</v>
      </c>
      <c r="D74" s="334" t="e">
        <f ca="1">IF(COUNTIF(A$4:A73,A73)&lt;C73,D73,IF(COUNTIF(INDIRECT("'"&amp;D73+1&amp;"'!A:A"),$G$2)&gt;0,D73+1,IF(COUNTIF(INDIRECT("'"&amp;D73+2&amp;"'!A:A"),$G$2)&gt;0,D73+2,IF(COUNTIF(INDIRECT("'"&amp;D73+3&amp;"'!A:A"),$G$2)&gt;0,D73+3,IF(COUNTIF(INDIRECT("'"&amp;D73+4&amp;"'!A:A"),$G$2)&gt;0,D73+4,IF(COUNTIF(INDIRECT("'"&amp;D73+5&amp;"'!A:A"),$G$2)&gt;0,D73+5,IF(COUNTIF(INDIRECT("'"&amp;D73+6&amp;"'!A:A"),$G$2)&gt;0,D73+6,IF(COUNTIF(INDIRECT("'"&amp;D73+7&amp;"'!A:A"),$G$2)&gt;0,D73+7,IF(COUNTIF(INDIRECT("'"&amp;D73+8&amp;"'!A:A"),$G$2)&gt;0,D73+8,IF(COUNTIF(INDIRECT("'"&amp;D73+9&amp;"'!A:A"),$G$2)&gt;0,D73+9,D73+10))))))))))</f>
        <v>#REF!</v>
      </c>
      <c r="E74" s="327" t="e">
        <f ca="1">IF(C74=0,0,B74+COUNTIF(A$4:A74,A74)-1)</f>
        <v>#REF!</v>
      </c>
      <c r="F74" s="327" t="e">
        <f ca="1">VLOOKUP(D74,档案!A:C,3,FALSE)</f>
        <v>#REF!</v>
      </c>
      <c r="G74" s="338" t="e">
        <f ca="1">VLOOKUP(D74,档案!A:B,2,FALSE)</f>
        <v>#REF!</v>
      </c>
      <c r="H74" s="328" t="e">
        <f ca="1" t="array" ref="H74">IF(C74=0,"",INDEX(INDIRECT("'"&amp;$D74&amp;"'!A:g"),$E74,COLUMN()-7))</f>
        <v>#REF!</v>
      </c>
      <c r="I74" s="344" t="e">
        <f ca="1" t="array" ref="I74">IF(C74=0,"",INDEX(INDIRECT("'"&amp;$D74&amp;"'!A:g"),$E74,COLUMN()-7))</f>
        <v>#REF!</v>
      </c>
      <c r="J74" s="344" t="e">
        <f ca="1" t="array" ref="J74">IF(C74=0,"",INDEX(INDIRECT("'"&amp;$D74&amp;"'!A:g"),$E74,COLUMN()-7))</f>
        <v>#REF!</v>
      </c>
      <c r="K74" s="345" t="e">
        <f ca="1" t="array" ref="K74">IF(C74=0,0,INDEX(INDIRECT("'"&amp;$D74&amp;"'!A:g"),$E74,COLUMN()-7))</f>
        <v>#REF!</v>
      </c>
      <c r="L74" s="345" t="e">
        <f ca="1" t="array" ref="L74">IF(C74=0,0,INDEX(INDIRECT("'"&amp;$D74&amp;"'!A:g"),$E74,COLUMN()-7))</f>
        <v>#REF!</v>
      </c>
      <c r="M74" s="346" t="e">
        <f ca="1" t="shared" si="20"/>
        <v>#N/A</v>
      </c>
      <c r="N74" s="345" t="e">
        <f ca="1" t="array" ref="N74">IF(C74=0,0,INDEX(INDIRECT("'"&amp;$D74&amp;"'!A:g"),$E74,COLUMN()-7))</f>
        <v>#REF!</v>
      </c>
    </row>
    <row r="75" ht="16.5" spans="1:14">
      <c r="A75" s="334" t="e">
        <f ca="1" t="shared" ref="A75:A94" si="21">D75</f>
        <v>#REF!</v>
      </c>
      <c r="B75" s="335" t="e">
        <f ca="1" t="shared" ref="B75:B94" si="22">IF(C75=0,MATCH($G$2,INDIRECT("'"&amp;A75&amp;"'!A:A"),1),MATCH($G$2,INDIRECT("'"&amp;A75&amp;"'!A:A"),0))</f>
        <v>#REF!</v>
      </c>
      <c r="C75" s="336" t="e">
        <f ca="1" t="shared" ref="C75:C94" si="23">COUNTIF(INDIRECT("'"&amp;A75&amp;"'!A:A"),$G$2)</f>
        <v>#REF!</v>
      </c>
      <c r="D75" s="334" t="e">
        <f ca="1">IF(COUNTIF(A$4:A74,A74)&lt;C74,D74,IF(COUNTIF(INDIRECT("'"&amp;D74+1&amp;"'!A:A"),$G$2)&gt;0,D74+1,IF(COUNTIF(INDIRECT("'"&amp;D74+2&amp;"'!A:A"),$G$2)&gt;0,D74+2,IF(COUNTIF(INDIRECT("'"&amp;D74+3&amp;"'!A:A"),$G$2)&gt;0,D74+3,IF(COUNTIF(INDIRECT("'"&amp;D74+4&amp;"'!A:A"),$G$2)&gt;0,D74+4,IF(COUNTIF(INDIRECT("'"&amp;D74+5&amp;"'!A:A"),$G$2)&gt;0,D74+5,IF(COUNTIF(INDIRECT("'"&amp;D74+6&amp;"'!A:A"),$G$2)&gt;0,D74+6,IF(COUNTIF(INDIRECT("'"&amp;D74+7&amp;"'!A:A"),$G$2)&gt;0,D74+7,IF(COUNTIF(INDIRECT("'"&amp;D74+8&amp;"'!A:A"),$G$2)&gt;0,D74+8,IF(COUNTIF(INDIRECT("'"&amp;D74+9&amp;"'!A:A"),$G$2)&gt;0,D74+9,D74+10))))))))))</f>
        <v>#REF!</v>
      </c>
      <c r="E75" s="327" t="e">
        <f ca="1">IF(C75=0,0,B75+COUNTIF(A$4:A75,A75)-1)</f>
        <v>#REF!</v>
      </c>
      <c r="F75" s="327" t="e">
        <f ca="1">VLOOKUP(D75,档案!A:C,3,FALSE)</f>
        <v>#REF!</v>
      </c>
      <c r="G75" s="338" t="e">
        <f ca="1">VLOOKUP(D75,档案!A:B,2,FALSE)</f>
        <v>#REF!</v>
      </c>
      <c r="H75" s="328" t="e">
        <f ca="1" t="array" ref="H75">IF(C75=0,"",INDEX(INDIRECT("'"&amp;$D75&amp;"'!A:g"),$E75,COLUMN()-7))</f>
        <v>#REF!</v>
      </c>
      <c r="I75" s="344" t="e">
        <f ca="1" t="array" ref="I75">IF(C75=0,"",INDEX(INDIRECT("'"&amp;$D75&amp;"'!A:g"),$E75,COLUMN()-7))</f>
        <v>#REF!</v>
      </c>
      <c r="J75" s="344" t="e">
        <f ca="1" t="array" ref="J75">IF(C75=0,"",INDEX(INDIRECT("'"&amp;$D75&amp;"'!A:g"),$E75,COLUMN()-7))</f>
        <v>#REF!</v>
      </c>
      <c r="K75" s="345" t="e">
        <f ca="1" t="array" ref="K75">IF(C75=0,0,INDEX(INDIRECT("'"&amp;$D75&amp;"'!A:g"),$E75,COLUMN()-7))</f>
        <v>#REF!</v>
      </c>
      <c r="L75" s="345" t="e">
        <f ca="1" t="array" ref="L75">IF(C75=0,0,INDEX(INDIRECT("'"&amp;$D75&amp;"'!A:g"),$E75,COLUMN()-7))</f>
        <v>#REF!</v>
      </c>
      <c r="M75" s="346" t="e">
        <f ca="1" t="shared" ref="M75:M94" si="24">M74+K75-L75</f>
        <v>#N/A</v>
      </c>
      <c r="N75" s="345" t="e">
        <f ca="1" t="array" ref="N75">IF(C75=0,0,INDEX(INDIRECT("'"&amp;$D75&amp;"'!A:g"),$E75,COLUMN()-7))</f>
        <v>#REF!</v>
      </c>
    </row>
    <row r="76" ht="16.5" spans="1:14">
      <c r="A76" s="334" t="e">
        <f ca="1" t="shared" si="21"/>
        <v>#REF!</v>
      </c>
      <c r="B76" s="335" t="e">
        <f ca="1" t="shared" si="22"/>
        <v>#REF!</v>
      </c>
      <c r="C76" s="336" t="e">
        <f ca="1" t="shared" si="23"/>
        <v>#REF!</v>
      </c>
      <c r="D76" s="334" t="e">
        <f ca="1">IF(COUNTIF(A$4:A75,A75)&lt;C75,D75,IF(COUNTIF(INDIRECT("'"&amp;D75+1&amp;"'!A:A"),$G$2)&gt;0,D75+1,IF(COUNTIF(INDIRECT("'"&amp;D75+2&amp;"'!A:A"),$G$2)&gt;0,D75+2,IF(COUNTIF(INDIRECT("'"&amp;D75+3&amp;"'!A:A"),$G$2)&gt;0,D75+3,IF(COUNTIF(INDIRECT("'"&amp;D75+4&amp;"'!A:A"),$G$2)&gt;0,D75+4,IF(COUNTIF(INDIRECT("'"&amp;D75+5&amp;"'!A:A"),$G$2)&gt;0,D75+5,IF(COUNTIF(INDIRECT("'"&amp;D75+6&amp;"'!A:A"),$G$2)&gt;0,D75+6,IF(COUNTIF(INDIRECT("'"&amp;D75+7&amp;"'!A:A"),$G$2)&gt;0,D75+7,IF(COUNTIF(INDIRECT("'"&amp;D75+8&amp;"'!A:A"),$G$2)&gt;0,D75+8,IF(COUNTIF(INDIRECT("'"&amp;D75+9&amp;"'!A:A"),$G$2)&gt;0,D75+9,D75+10))))))))))</f>
        <v>#REF!</v>
      </c>
      <c r="E76" s="327" t="e">
        <f ca="1">IF(C76=0,0,B76+COUNTIF(A$4:A76,A76)-1)</f>
        <v>#REF!</v>
      </c>
      <c r="F76" s="327" t="e">
        <f ca="1">VLOOKUP(D76,档案!A:C,3,FALSE)</f>
        <v>#REF!</v>
      </c>
      <c r="G76" s="338" t="e">
        <f ca="1">VLOOKUP(D76,档案!A:B,2,FALSE)</f>
        <v>#REF!</v>
      </c>
      <c r="H76" s="328" t="e">
        <f ca="1" t="array" ref="H76">IF(C76=0,"",INDEX(INDIRECT("'"&amp;$D76&amp;"'!A:g"),$E76,COLUMN()-7))</f>
        <v>#REF!</v>
      </c>
      <c r="I76" s="344" t="e">
        <f ca="1" t="array" ref="I76">IF(C76=0,"",INDEX(INDIRECT("'"&amp;$D76&amp;"'!A:g"),$E76,COLUMN()-7))</f>
        <v>#REF!</v>
      </c>
      <c r="J76" s="344" t="e">
        <f ca="1" t="array" ref="J76">IF(C76=0,"",INDEX(INDIRECT("'"&amp;$D76&amp;"'!A:g"),$E76,COLUMN()-7))</f>
        <v>#REF!</v>
      </c>
      <c r="K76" s="345" t="e">
        <f ca="1" t="array" ref="K76">IF(C76=0,0,INDEX(INDIRECT("'"&amp;$D76&amp;"'!A:g"),$E76,COLUMN()-7))</f>
        <v>#REF!</v>
      </c>
      <c r="L76" s="345" t="e">
        <f ca="1" t="array" ref="L76">IF(C76=0,0,INDEX(INDIRECT("'"&amp;$D76&amp;"'!A:g"),$E76,COLUMN()-7))</f>
        <v>#REF!</v>
      </c>
      <c r="M76" s="346" t="e">
        <f ca="1" t="shared" si="24"/>
        <v>#N/A</v>
      </c>
      <c r="N76" s="345" t="e">
        <f ca="1" t="array" ref="N76">IF(C76=0,0,INDEX(INDIRECT("'"&amp;$D76&amp;"'!A:g"),$E76,COLUMN()-7))</f>
        <v>#REF!</v>
      </c>
    </row>
    <row r="77" ht="16.5" spans="1:14">
      <c r="A77" s="334" t="e">
        <f ca="1" t="shared" si="21"/>
        <v>#REF!</v>
      </c>
      <c r="B77" s="335" t="e">
        <f ca="1" t="shared" si="22"/>
        <v>#REF!</v>
      </c>
      <c r="C77" s="336" t="e">
        <f ca="1" t="shared" si="23"/>
        <v>#REF!</v>
      </c>
      <c r="D77" s="334" t="e">
        <f ca="1">IF(COUNTIF(A$4:A76,A76)&lt;C76,D76,IF(COUNTIF(INDIRECT("'"&amp;D76+1&amp;"'!A:A"),$G$2)&gt;0,D76+1,IF(COUNTIF(INDIRECT("'"&amp;D76+2&amp;"'!A:A"),$G$2)&gt;0,D76+2,IF(COUNTIF(INDIRECT("'"&amp;D76+3&amp;"'!A:A"),$G$2)&gt;0,D76+3,IF(COUNTIF(INDIRECT("'"&amp;D76+4&amp;"'!A:A"),$G$2)&gt;0,D76+4,IF(COUNTIF(INDIRECT("'"&amp;D76+5&amp;"'!A:A"),$G$2)&gt;0,D76+5,IF(COUNTIF(INDIRECT("'"&amp;D76+6&amp;"'!A:A"),$G$2)&gt;0,D76+6,IF(COUNTIF(INDIRECT("'"&amp;D76+7&amp;"'!A:A"),$G$2)&gt;0,D76+7,IF(COUNTIF(INDIRECT("'"&amp;D76+8&amp;"'!A:A"),$G$2)&gt;0,D76+8,IF(COUNTIF(INDIRECT("'"&amp;D76+9&amp;"'!A:A"),$G$2)&gt;0,D76+9,D76+10))))))))))</f>
        <v>#REF!</v>
      </c>
      <c r="E77" s="327" t="e">
        <f ca="1">IF(C77=0,0,B77+COUNTIF(A$4:A77,A77)-1)</f>
        <v>#REF!</v>
      </c>
      <c r="F77" s="327" t="e">
        <f ca="1">VLOOKUP(D77,档案!A:C,3,FALSE)</f>
        <v>#REF!</v>
      </c>
      <c r="G77" s="338" t="e">
        <f ca="1">VLOOKUP(D77,档案!A:B,2,FALSE)</f>
        <v>#REF!</v>
      </c>
      <c r="H77" s="328" t="e">
        <f ca="1" t="array" ref="H77">IF(C77=0,"",INDEX(INDIRECT("'"&amp;$D77&amp;"'!A:g"),$E77,COLUMN()-7))</f>
        <v>#REF!</v>
      </c>
      <c r="I77" s="344" t="e">
        <f ca="1" t="array" ref="I77">IF(C77=0,"",INDEX(INDIRECT("'"&amp;$D77&amp;"'!A:g"),$E77,COLUMN()-7))</f>
        <v>#REF!</v>
      </c>
      <c r="J77" s="344" t="e">
        <f ca="1" t="array" ref="J77">IF(C77=0,"",INDEX(INDIRECT("'"&amp;$D77&amp;"'!A:g"),$E77,COLUMN()-7))</f>
        <v>#REF!</v>
      </c>
      <c r="K77" s="345" t="e">
        <f ca="1" t="array" ref="K77">IF(C77=0,0,INDEX(INDIRECT("'"&amp;$D77&amp;"'!A:g"),$E77,COLUMN()-7))</f>
        <v>#REF!</v>
      </c>
      <c r="L77" s="345" t="e">
        <f ca="1" t="array" ref="L77">IF(C77=0,0,INDEX(INDIRECT("'"&amp;$D77&amp;"'!A:g"),$E77,COLUMN()-7))</f>
        <v>#REF!</v>
      </c>
      <c r="M77" s="346" t="e">
        <f ca="1" t="shared" si="24"/>
        <v>#N/A</v>
      </c>
      <c r="N77" s="345" t="e">
        <f ca="1" t="array" ref="N77">IF(C77=0,0,INDEX(INDIRECT("'"&amp;$D77&amp;"'!A:g"),$E77,COLUMN()-7))</f>
        <v>#REF!</v>
      </c>
    </row>
    <row r="78" ht="16.5" spans="1:14">
      <c r="A78" s="334" t="e">
        <f ca="1" t="shared" si="21"/>
        <v>#REF!</v>
      </c>
      <c r="B78" s="335" t="e">
        <f ca="1" t="shared" si="22"/>
        <v>#REF!</v>
      </c>
      <c r="C78" s="336" t="e">
        <f ca="1" t="shared" si="23"/>
        <v>#REF!</v>
      </c>
      <c r="D78" s="334" t="e">
        <f ca="1">IF(COUNTIF(A$4:A77,A77)&lt;C77,D77,IF(COUNTIF(INDIRECT("'"&amp;D77+1&amp;"'!A:A"),$G$2)&gt;0,D77+1,IF(COUNTIF(INDIRECT("'"&amp;D77+2&amp;"'!A:A"),$G$2)&gt;0,D77+2,IF(COUNTIF(INDIRECT("'"&amp;D77+3&amp;"'!A:A"),$G$2)&gt;0,D77+3,IF(COUNTIF(INDIRECT("'"&amp;D77+4&amp;"'!A:A"),$G$2)&gt;0,D77+4,IF(COUNTIF(INDIRECT("'"&amp;D77+5&amp;"'!A:A"),$G$2)&gt;0,D77+5,IF(COUNTIF(INDIRECT("'"&amp;D77+6&amp;"'!A:A"),$G$2)&gt;0,D77+6,IF(COUNTIF(INDIRECT("'"&amp;D77+7&amp;"'!A:A"),$G$2)&gt;0,D77+7,IF(COUNTIF(INDIRECT("'"&amp;D77+8&amp;"'!A:A"),$G$2)&gt;0,D77+8,IF(COUNTIF(INDIRECT("'"&amp;D77+9&amp;"'!A:A"),$G$2)&gt;0,D77+9,D77+10))))))))))</f>
        <v>#REF!</v>
      </c>
      <c r="E78" s="327" t="e">
        <f ca="1">IF(C78=0,0,B78+COUNTIF(A$4:A78,A78)-1)</f>
        <v>#REF!</v>
      </c>
      <c r="F78" s="327" t="e">
        <f ca="1">VLOOKUP(D78,档案!A:C,3,FALSE)</f>
        <v>#REF!</v>
      </c>
      <c r="G78" s="338" t="e">
        <f ca="1">VLOOKUP(D78,档案!A:B,2,FALSE)</f>
        <v>#REF!</v>
      </c>
      <c r="H78" s="328" t="e">
        <f ca="1" t="array" ref="H78">IF(C78=0,"",INDEX(INDIRECT("'"&amp;$D78&amp;"'!A:g"),$E78,COLUMN()-7))</f>
        <v>#REF!</v>
      </c>
      <c r="I78" s="344" t="e">
        <f ca="1" t="array" ref="I78">IF(C78=0,"",INDEX(INDIRECT("'"&amp;$D78&amp;"'!A:g"),$E78,COLUMN()-7))</f>
        <v>#REF!</v>
      </c>
      <c r="J78" s="344" t="e">
        <f ca="1" t="array" ref="J78">IF(C78=0,"",INDEX(INDIRECT("'"&amp;$D78&amp;"'!A:g"),$E78,COLUMN()-7))</f>
        <v>#REF!</v>
      </c>
      <c r="K78" s="345" t="e">
        <f ca="1" t="array" ref="K78">IF(C78=0,0,INDEX(INDIRECT("'"&amp;$D78&amp;"'!A:g"),$E78,COLUMN()-7))</f>
        <v>#REF!</v>
      </c>
      <c r="L78" s="345" t="e">
        <f ca="1" t="array" ref="L78">IF(C78=0,0,INDEX(INDIRECT("'"&amp;$D78&amp;"'!A:g"),$E78,COLUMN()-7))</f>
        <v>#REF!</v>
      </c>
      <c r="M78" s="346" t="e">
        <f ca="1" t="shared" si="24"/>
        <v>#N/A</v>
      </c>
      <c r="N78" s="345" t="e">
        <f ca="1" t="array" ref="N78">IF(C78=0,0,INDEX(INDIRECT("'"&amp;$D78&amp;"'!A:g"),$E78,COLUMN()-7))</f>
        <v>#REF!</v>
      </c>
    </row>
    <row r="79" ht="16.5" spans="1:14">
      <c r="A79" s="334" t="e">
        <f ca="1" t="shared" si="21"/>
        <v>#REF!</v>
      </c>
      <c r="B79" s="335" t="e">
        <f ca="1" t="shared" si="22"/>
        <v>#REF!</v>
      </c>
      <c r="C79" s="336" t="e">
        <f ca="1" t="shared" si="23"/>
        <v>#REF!</v>
      </c>
      <c r="D79" s="334" t="e">
        <f ca="1">IF(COUNTIF(A$4:A78,A78)&lt;C78,D78,IF(COUNTIF(INDIRECT("'"&amp;D78+1&amp;"'!A:A"),$G$2)&gt;0,D78+1,IF(COUNTIF(INDIRECT("'"&amp;D78+2&amp;"'!A:A"),$G$2)&gt;0,D78+2,IF(COUNTIF(INDIRECT("'"&amp;D78+3&amp;"'!A:A"),$G$2)&gt;0,D78+3,IF(COUNTIF(INDIRECT("'"&amp;D78+4&amp;"'!A:A"),$G$2)&gt;0,D78+4,IF(COUNTIF(INDIRECT("'"&amp;D78+5&amp;"'!A:A"),$G$2)&gt;0,D78+5,IF(COUNTIF(INDIRECT("'"&amp;D78+6&amp;"'!A:A"),$G$2)&gt;0,D78+6,IF(COUNTIF(INDIRECT("'"&amp;D78+7&amp;"'!A:A"),$G$2)&gt;0,D78+7,IF(COUNTIF(INDIRECT("'"&amp;D78+8&amp;"'!A:A"),$G$2)&gt;0,D78+8,IF(COUNTIF(INDIRECT("'"&amp;D78+9&amp;"'!A:A"),$G$2)&gt;0,D78+9,D78+10))))))))))</f>
        <v>#REF!</v>
      </c>
      <c r="E79" s="327" t="e">
        <f ca="1">IF(C79=0,0,B79+COUNTIF(A$4:A79,A79)-1)</f>
        <v>#REF!</v>
      </c>
      <c r="F79" s="327" t="e">
        <f ca="1">VLOOKUP(D79,档案!A:C,3,FALSE)</f>
        <v>#REF!</v>
      </c>
      <c r="G79" s="338" t="e">
        <f ca="1">VLOOKUP(D79,档案!A:B,2,FALSE)</f>
        <v>#REF!</v>
      </c>
      <c r="H79" s="328" t="e">
        <f ca="1" t="array" ref="H79">IF(C79=0,"",INDEX(INDIRECT("'"&amp;$D79&amp;"'!A:g"),$E79,COLUMN()-7))</f>
        <v>#REF!</v>
      </c>
      <c r="I79" s="344" t="e">
        <f ca="1" t="array" ref="I79">IF(C79=0,"",INDEX(INDIRECT("'"&amp;$D79&amp;"'!A:g"),$E79,COLUMN()-7))</f>
        <v>#REF!</v>
      </c>
      <c r="J79" s="344" t="e">
        <f ca="1" t="array" ref="J79">IF(C79=0,"",INDEX(INDIRECT("'"&amp;$D79&amp;"'!A:g"),$E79,COLUMN()-7))</f>
        <v>#REF!</v>
      </c>
      <c r="K79" s="345" t="e">
        <f ca="1" t="array" ref="K79">IF(C79=0,0,INDEX(INDIRECT("'"&amp;$D79&amp;"'!A:g"),$E79,COLUMN()-7))</f>
        <v>#REF!</v>
      </c>
      <c r="L79" s="345" t="e">
        <f ca="1" t="array" ref="L79">IF(C79=0,0,INDEX(INDIRECT("'"&amp;$D79&amp;"'!A:g"),$E79,COLUMN()-7))</f>
        <v>#REF!</v>
      </c>
      <c r="M79" s="346" t="e">
        <f ca="1" t="shared" si="24"/>
        <v>#N/A</v>
      </c>
      <c r="N79" s="345" t="e">
        <f ca="1" t="array" ref="N79">IF(C79=0,0,INDEX(INDIRECT("'"&amp;$D79&amp;"'!A:g"),$E79,COLUMN()-7))</f>
        <v>#REF!</v>
      </c>
    </row>
    <row r="80" ht="16.5" spans="1:14">
      <c r="A80" s="334" t="e">
        <f ca="1" t="shared" si="21"/>
        <v>#REF!</v>
      </c>
      <c r="B80" s="335" t="e">
        <f ca="1" t="shared" si="22"/>
        <v>#REF!</v>
      </c>
      <c r="C80" s="336" t="e">
        <f ca="1" t="shared" si="23"/>
        <v>#REF!</v>
      </c>
      <c r="D80" s="334" t="e">
        <f ca="1">IF(COUNTIF(A$4:A79,A79)&lt;C79,D79,IF(COUNTIF(INDIRECT("'"&amp;D79+1&amp;"'!A:A"),$G$2)&gt;0,D79+1,IF(COUNTIF(INDIRECT("'"&amp;D79+2&amp;"'!A:A"),$G$2)&gt;0,D79+2,IF(COUNTIF(INDIRECT("'"&amp;D79+3&amp;"'!A:A"),$G$2)&gt;0,D79+3,IF(COUNTIF(INDIRECT("'"&amp;D79+4&amp;"'!A:A"),$G$2)&gt;0,D79+4,IF(COUNTIF(INDIRECT("'"&amp;D79+5&amp;"'!A:A"),$G$2)&gt;0,D79+5,IF(COUNTIF(INDIRECT("'"&amp;D79+6&amp;"'!A:A"),$G$2)&gt;0,D79+6,IF(COUNTIF(INDIRECT("'"&amp;D79+7&amp;"'!A:A"),$G$2)&gt;0,D79+7,IF(COUNTIF(INDIRECT("'"&amp;D79+8&amp;"'!A:A"),$G$2)&gt;0,D79+8,IF(COUNTIF(INDIRECT("'"&amp;D79+9&amp;"'!A:A"),$G$2)&gt;0,D79+9,D79+10))))))))))</f>
        <v>#REF!</v>
      </c>
      <c r="E80" s="327" t="e">
        <f ca="1">IF(C80=0,0,B80+COUNTIF(A$4:A80,A80)-1)</f>
        <v>#REF!</v>
      </c>
      <c r="F80" s="327" t="e">
        <f ca="1">VLOOKUP(D80,档案!A:C,3,FALSE)</f>
        <v>#REF!</v>
      </c>
      <c r="G80" s="338" t="e">
        <f ca="1">VLOOKUP(D80,档案!A:B,2,FALSE)</f>
        <v>#REF!</v>
      </c>
      <c r="H80" s="328" t="e">
        <f ca="1" t="array" ref="H80">IF(C80=0,"",INDEX(INDIRECT("'"&amp;$D80&amp;"'!A:g"),$E80,COLUMN()-7))</f>
        <v>#REF!</v>
      </c>
      <c r="I80" s="344" t="e">
        <f ca="1" t="array" ref="I80">IF(C80=0,"",INDEX(INDIRECT("'"&amp;$D80&amp;"'!A:g"),$E80,COLUMN()-7))</f>
        <v>#REF!</v>
      </c>
      <c r="J80" s="344" t="e">
        <f ca="1" t="array" ref="J80">IF(C80=0,"",INDEX(INDIRECT("'"&amp;$D80&amp;"'!A:g"),$E80,COLUMN()-7))</f>
        <v>#REF!</v>
      </c>
      <c r="K80" s="345" t="e">
        <f ca="1" t="array" ref="K80">IF(C80=0,0,INDEX(INDIRECT("'"&amp;$D80&amp;"'!A:g"),$E80,COLUMN()-7))</f>
        <v>#REF!</v>
      </c>
      <c r="L80" s="345" t="e">
        <f ca="1" t="array" ref="L80">IF(C80=0,0,INDEX(INDIRECT("'"&amp;$D80&amp;"'!A:g"),$E80,COLUMN()-7))</f>
        <v>#REF!</v>
      </c>
      <c r="M80" s="346" t="e">
        <f ca="1" t="shared" si="24"/>
        <v>#N/A</v>
      </c>
      <c r="N80" s="345" t="e">
        <f ca="1" t="array" ref="N80">IF(C80=0,0,INDEX(INDIRECT("'"&amp;$D80&amp;"'!A:g"),$E80,COLUMN()-7))</f>
        <v>#REF!</v>
      </c>
    </row>
    <row r="81" ht="16.5" spans="1:14">
      <c r="A81" s="334" t="e">
        <f ca="1" t="shared" si="21"/>
        <v>#REF!</v>
      </c>
      <c r="B81" s="335" t="e">
        <f ca="1" t="shared" si="22"/>
        <v>#REF!</v>
      </c>
      <c r="C81" s="336" t="e">
        <f ca="1" t="shared" si="23"/>
        <v>#REF!</v>
      </c>
      <c r="D81" s="334" t="e">
        <f ca="1">IF(COUNTIF(A$4:A80,A80)&lt;C80,D80,IF(COUNTIF(INDIRECT("'"&amp;D80+1&amp;"'!A:A"),$G$2)&gt;0,D80+1,IF(COUNTIF(INDIRECT("'"&amp;D80+2&amp;"'!A:A"),$G$2)&gt;0,D80+2,IF(COUNTIF(INDIRECT("'"&amp;D80+3&amp;"'!A:A"),$G$2)&gt;0,D80+3,IF(COUNTIF(INDIRECT("'"&amp;D80+4&amp;"'!A:A"),$G$2)&gt;0,D80+4,IF(COUNTIF(INDIRECT("'"&amp;D80+5&amp;"'!A:A"),$G$2)&gt;0,D80+5,IF(COUNTIF(INDIRECT("'"&amp;D80+6&amp;"'!A:A"),$G$2)&gt;0,D80+6,IF(COUNTIF(INDIRECT("'"&amp;D80+7&amp;"'!A:A"),$G$2)&gt;0,D80+7,IF(COUNTIF(INDIRECT("'"&amp;D80+8&amp;"'!A:A"),$G$2)&gt;0,D80+8,IF(COUNTIF(INDIRECT("'"&amp;D80+9&amp;"'!A:A"),$G$2)&gt;0,D80+9,D80+10))))))))))</f>
        <v>#REF!</v>
      </c>
      <c r="E81" s="327" t="e">
        <f ca="1">IF(C81=0,0,B81+COUNTIF(A$4:A81,A81)-1)</f>
        <v>#REF!</v>
      </c>
      <c r="F81" s="327" t="e">
        <f ca="1">VLOOKUP(D81,档案!A:C,3,FALSE)</f>
        <v>#REF!</v>
      </c>
      <c r="G81" s="338" t="e">
        <f ca="1">VLOOKUP(D81,档案!A:B,2,FALSE)</f>
        <v>#REF!</v>
      </c>
      <c r="H81" s="328" t="e">
        <f ca="1" t="array" ref="H81">IF(C81=0,"",INDEX(INDIRECT("'"&amp;$D81&amp;"'!A:g"),$E81,COLUMN()-7))</f>
        <v>#REF!</v>
      </c>
      <c r="I81" s="344" t="e">
        <f ca="1" t="array" ref="I81">IF(C81=0,"",INDEX(INDIRECT("'"&amp;$D81&amp;"'!A:g"),$E81,COLUMN()-7))</f>
        <v>#REF!</v>
      </c>
      <c r="J81" s="344" t="e">
        <f ca="1" t="array" ref="J81">IF(C81=0,"",INDEX(INDIRECT("'"&amp;$D81&amp;"'!A:g"),$E81,COLUMN()-7))</f>
        <v>#REF!</v>
      </c>
      <c r="K81" s="345" t="e">
        <f ca="1" t="array" ref="K81">IF(C81=0,0,INDEX(INDIRECT("'"&amp;$D81&amp;"'!A:g"),$E81,COLUMN()-7))</f>
        <v>#REF!</v>
      </c>
      <c r="L81" s="345" t="e">
        <f ca="1" t="array" ref="L81">IF(C81=0,0,INDEX(INDIRECT("'"&amp;$D81&amp;"'!A:g"),$E81,COLUMN()-7))</f>
        <v>#REF!</v>
      </c>
      <c r="M81" s="346" t="e">
        <f ca="1" t="shared" si="24"/>
        <v>#N/A</v>
      </c>
      <c r="N81" s="345" t="e">
        <f ca="1" t="array" ref="N81">IF(C81=0,0,INDEX(INDIRECT("'"&amp;$D81&amp;"'!A:g"),$E81,COLUMN()-7))</f>
        <v>#REF!</v>
      </c>
    </row>
    <row r="82" ht="16.5" spans="1:14">
      <c r="A82" s="334" t="e">
        <f ca="1" t="shared" si="21"/>
        <v>#REF!</v>
      </c>
      <c r="B82" s="335" t="e">
        <f ca="1" t="shared" si="22"/>
        <v>#REF!</v>
      </c>
      <c r="C82" s="336" t="e">
        <f ca="1" t="shared" si="23"/>
        <v>#REF!</v>
      </c>
      <c r="D82" s="334" t="e">
        <f ca="1">IF(COUNTIF(A$4:A81,A81)&lt;C81,D81,IF(COUNTIF(INDIRECT("'"&amp;D81+1&amp;"'!A:A"),$G$2)&gt;0,D81+1,IF(COUNTIF(INDIRECT("'"&amp;D81+2&amp;"'!A:A"),$G$2)&gt;0,D81+2,IF(COUNTIF(INDIRECT("'"&amp;D81+3&amp;"'!A:A"),$G$2)&gt;0,D81+3,IF(COUNTIF(INDIRECT("'"&amp;D81+4&amp;"'!A:A"),$G$2)&gt;0,D81+4,IF(COUNTIF(INDIRECT("'"&amp;D81+5&amp;"'!A:A"),$G$2)&gt;0,D81+5,IF(COUNTIF(INDIRECT("'"&amp;D81+6&amp;"'!A:A"),$G$2)&gt;0,D81+6,IF(COUNTIF(INDIRECT("'"&amp;D81+7&amp;"'!A:A"),$G$2)&gt;0,D81+7,IF(COUNTIF(INDIRECT("'"&amp;D81+8&amp;"'!A:A"),$G$2)&gt;0,D81+8,IF(COUNTIF(INDIRECT("'"&amp;D81+9&amp;"'!A:A"),$G$2)&gt;0,D81+9,D81+10))))))))))</f>
        <v>#REF!</v>
      </c>
      <c r="E82" s="327" t="e">
        <f ca="1">IF(C82=0,0,B82+COUNTIF(A$4:A82,A82)-1)</f>
        <v>#REF!</v>
      </c>
      <c r="F82" s="327" t="e">
        <f ca="1">VLOOKUP(D82,档案!A:C,3,FALSE)</f>
        <v>#REF!</v>
      </c>
      <c r="G82" s="338" t="e">
        <f ca="1">VLOOKUP(D82,档案!A:B,2,FALSE)</f>
        <v>#REF!</v>
      </c>
      <c r="H82" s="328" t="e">
        <f ca="1" t="array" ref="H82">IF(C82=0,"",INDEX(INDIRECT("'"&amp;$D82&amp;"'!A:g"),$E82,COLUMN()-7))</f>
        <v>#REF!</v>
      </c>
      <c r="I82" s="344" t="e">
        <f ca="1" t="array" ref="I82">IF(C82=0,"",INDEX(INDIRECT("'"&amp;$D82&amp;"'!A:g"),$E82,COLUMN()-7))</f>
        <v>#REF!</v>
      </c>
      <c r="J82" s="344" t="e">
        <f ca="1" t="array" ref="J82">IF(C82=0,"",INDEX(INDIRECT("'"&amp;$D82&amp;"'!A:g"),$E82,COLUMN()-7))</f>
        <v>#REF!</v>
      </c>
      <c r="K82" s="345" t="e">
        <f ca="1" t="array" ref="K82">IF(C82=0,0,INDEX(INDIRECT("'"&amp;$D82&amp;"'!A:g"),$E82,COLUMN()-7))</f>
        <v>#REF!</v>
      </c>
      <c r="L82" s="345" t="e">
        <f ca="1" t="array" ref="L82">IF(C82=0,0,INDEX(INDIRECT("'"&amp;$D82&amp;"'!A:g"),$E82,COLUMN()-7))</f>
        <v>#REF!</v>
      </c>
      <c r="M82" s="346" t="e">
        <f ca="1" t="shared" si="24"/>
        <v>#N/A</v>
      </c>
      <c r="N82" s="345" t="e">
        <f ca="1" t="array" ref="N82">IF(C82=0,0,INDEX(INDIRECT("'"&amp;$D82&amp;"'!A:g"),$E82,COLUMN()-7))</f>
        <v>#REF!</v>
      </c>
    </row>
    <row r="83" ht="16.5" spans="1:14">
      <c r="A83" s="334" t="e">
        <f ca="1" t="shared" si="21"/>
        <v>#REF!</v>
      </c>
      <c r="B83" s="335" t="e">
        <f ca="1" t="shared" si="22"/>
        <v>#REF!</v>
      </c>
      <c r="C83" s="336" t="e">
        <f ca="1" t="shared" si="23"/>
        <v>#REF!</v>
      </c>
      <c r="D83" s="334" t="e">
        <f ca="1">IF(COUNTIF(A$4:A82,A82)&lt;C82,D82,IF(COUNTIF(INDIRECT("'"&amp;D82+1&amp;"'!A:A"),$G$2)&gt;0,D82+1,IF(COUNTIF(INDIRECT("'"&amp;D82+2&amp;"'!A:A"),$G$2)&gt;0,D82+2,IF(COUNTIF(INDIRECT("'"&amp;D82+3&amp;"'!A:A"),$G$2)&gt;0,D82+3,IF(COUNTIF(INDIRECT("'"&amp;D82+4&amp;"'!A:A"),$G$2)&gt;0,D82+4,IF(COUNTIF(INDIRECT("'"&amp;D82+5&amp;"'!A:A"),$G$2)&gt;0,D82+5,IF(COUNTIF(INDIRECT("'"&amp;D82+6&amp;"'!A:A"),$G$2)&gt;0,D82+6,IF(COUNTIF(INDIRECT("'"&amp;D82+7&amp;"'!A:A"),$G$2)&gt;0,D82+7,IF(COUNTIF(INDIRECT("'"&amp;D82+8&amp;"'!A:A"),$G$2)&gt;0,D82+8,IF(COUNTIF(INDIRECT("'"&amp;D82+9&amp;"'!A:A"),$G$2)&gt;0,D82+9,D82+10))))))))))</f>
        <v>#REF!</v>
      </c>
      <c r="E83" s="327" t="e">
        <f ca="1">IF(C83=0,0,B83+COUNTIF(A$4:A83,A83)-1)</f>
        <v>#REF!</v>
      </c>
      <c r="F83" s="327" t="e">
        <f ca="1">VLOOKUP(D83,档案!A:C,3,FALSE)</f>
        <v>#REF!</v>
      </c>
      <c r="G83" s="338" t="e">
        <f ca="1">VLOOKUP(D83,档案!A:B,2,FALSE)</f>
        <v>#REF!</v>
      </c>
      <c r="H83" s="328" t="e">
        <f ca="1" t="array" ref="H83">IF(C83=0,"",INDEX(INDIRECT("'"&amp;$D83&amp;"'!A:g"),$E83,COLUMN()-7))</f>
        <v>#REF!</v>
      </c>
      <c r="I83" s="344" t="e">
        <f ca="1" t="array" ref="I83">IF(C83=0,"",INDEX(INDIRECT("'"&amp;$D83&amp;"'!A:g"),$E83,COLUMN()-7))</f>
        <v>#REF!</v>
      </c>
      <c r="J83" s="344" t="e">
        <f ca="1" t="array" ref="J83">IF(C83=0,"",INDEX(INDIRECT("'"&amp;$D83&amp;"'!A:g"),$E83,COLUMN()-7))</f>
        <v>#REF!</v>
      </c>
      <c r="K83" s="345" t="e">
        <f ca="1" t="array" ref="K83">IF(C83=0,0,INDEX(INDIRECT("'"&amp;$D83&amp;"'!A:g"),$E83,COLUMN()-7))</f>
        <v>#REF!</v>
      </c>
      <c r="L83" s="345" t="e">
        <f ca="1" t="array" ref="L83">IF(C83=0,0,INDEX(INDIRECT("'"&amp;$D83&amp;"'!A:g"),$E83,COLUMN()-7))</f>
        <v>#REF!</v>
      </c>
      <c r="M83" s="346" t="e">
        <f ca="1" t="shared" si="24"/>
        <v>#N/A</v>
      </c>
      <c r="N83" s="345" t="e">
        <f ca="1" t="array" ref="N83">IF(C83=0,0,INDEX(INDIRECT("'"&amp;$D83&amp;"'!A:g"),$E83,COLUMN()-7))</f>
        <v>#REF!</v>
      </c>
    </row>
    <row r="84" ht="16.5" spans="1:14">
      <c r="A84" s="334" t="e">
        <f ca="1" t="shared" si="21"/>
        <v>#REF!</v>
      </c>
      <c r="B84" s="335" t="e">
        <f ca="1" t="shared" si="22"/>
        <v>#REF!</v>
      </c>
      <c r="C84" s="336" t="e">
        <f ca="1" t="shared" si="23"/>
        <v>#REF!</v>
      </c>
      <c r="D84" s="334" t="e">
        <f ca="1">IF(COUNTIF(A$4:A83,A83)&lt;C83,D83,IF(COUNTIF(INDIRECT("'"&amp;D83+1&amp;"'!A:A"),$G$2)&gt;0,D83+1,IF(COUNTIF(INDIRECT("'"&amp;D83+2&amp;"'!A:A"),$G$2)&gt;0,D83+2,IF(COUNTIF(INDIRECT("'"&amp;D83+3&amp;"'!A:A"),$G$2)&gt;0,D83+3,IF(COUNTIF(INDIRECT("'"&amp;D83+4&amp;"'!A:A"),$G$2)&gt;0,D83+4,IF(COUNTIF(INDIRECT("'"&amp;D83+5&amp;"'!A:A"),$G$2)&gt;0,D83+5,IF(COUNTIF(INDIRECT("'"&amp;D83+6&amp;"'!A:A"),$G$2)&gt;0,D83+6,IF(COUNTIF(INDIRECT("'"&amp;D83+7&amp;"'!A:A"),$G$2)&gt;0,D83+7,IF(COUNTIF(INDIRECT("'"&amp;D83+8&amp;"'!A:A"),$G$2)&gt;0,D83+8,IF(COUNTIF(INDIRECT("'"&amp;D83+9&amp;"'!A:A"),$G$2)&gt;0,D83+9,D83+10))))))))))</f>
        <v>#REF!</v>
      </c>
      <c r="E84" s="327" t="e">
        <f ca="1">IF(C84=0,0,B84+COUNTIF(A$4:A84,A84)-1)</f>
        <v>#REF!</v>
      </c>
      <c r="F84" s="327" t="e">
        <f ca="1">VLOOKUP(D84,档案!A:C,3,FALSE)</f>
        <v>#REF!</v>
      </c>
      <c r="G84" s="338" t="e">
        <f ca="1">VLOOKUP(D84,档案!A:B,2,FALSE)</f>
        <v>#REF!</v>
      </c>
      <c r="H84" s="328" t="e">
        <f ca="1" t="array" ref="H84">IF(C84=0,"",INDEX(INDIRECT("'"&amp;$D84&amp;"'!A:g"),$E84,COLUMN()-7))</f>
        <v>#REF!</v>
      </c>
      <c r="I84" s="344" t="e">
        <f ca="1" t="array" ref="I84">IF(C84=0,"",INDEX(INDIRECT("'"&amp;$D84&amp;"'!A:g"),$E84,COLUMN()-7))</f>
        <v>#REF!</v>
      </c>
      <c r="J84" s="344" t="e">
        <f ca="1" t="array" ref="J84">IF(C84=0,"",INDEX(INDIRECT("'"&amp;$D84&amp;"'!A:g"),$E84,COLUMN()-7))</f>
        <v>#REF!</v>
      </c>
      <c r="K84" s="345" t="e">
        <f ca="1" t="array" ref="K84">IF(C84=0,0,INDEX(INDIRECT("'"&amp;$D84&amp;"'!A:g"),$E84,COLUMN()-7))</f>
        <v>#REF!</v>
      </c>
      <c r="L84" s="345" t="e">
        <f ca="1" t="array" ref="L84">IF(C84=0,0,INDEX(INDIRECT("'"&amp;$D84&amp;"'!A:g"),$E84,COLUMN()-7))</f>
        <v>#REF!</v>
      </c>
      <c r="M84" s="346" t="e">
        <f ca="1" t="shared" si="24"/>
        <v>#N/A</v>
      </c>
      <c r="N84" s="345" t="e">
        <f ca="1" t="array" ref="N84">IF(C84=0,0,INDEX(INDIRECT("'"&amp;$D84&amp;"'!A:g"),$E84,COLUMN()-7))</f>
        <v>#REF!</v>
      </c>
    </row>
    <row r="85" ht="16.5" spans="1:14">
      <c r="A85" s="334" t="e">
        <f ca="1" t="shared" si="21"/>
        <v>#REF!</v>
      </c>
      <c r="B85" s="335" t="e">
        <f ca="1" t="shared" si="22"/>
        <v>#REF!</v>
      </c>
      <c r="C85" s="336" t="e">
        <f ca="1" t="shared" si="23"/>
        <v>#REF!</v>
      </c>
      <c r="D85" s="334" t="e">
        <f ca="1">IF(COUNTIF(A$4:A84,A84)&lt;C84,D84,IF(COUNTIF(INDIRECT("'"&amp;D84+1&amp;"'!A:A"),$G$2)&gt;0,D84+1,IF(COUNTIF(INDIRECT("'"&amp;D84+2&amp;"'!A:A"),$G$2)&gt;0,D84+2,IF(COUNTIF(INDIRECT("'"&amp;D84+3&amp;"'!A:A"),$G$2)&gt;0,D84+3,IF(COUNTIF(INDIRECT("'"&amp;D84+4&amp;"'!A:A"),$G$2)&gt;0,D84+4,IF(COUNTIF(INDIRECT("'"&amp;D84+5&amp;"'!A:A"),$G$2)&gt;0,D84+5,IF(COUNTIF(INDIRECT("'"&amp;D84+6&amp;"'!A:A"),$G$2)&gt;0,D84+6,IF(COUNTIF(INDIRECT("'"&amp;D84+7&amp;"'!A:A"),$G$2)&gt;0,D84+7,IF(COUNTIF(INDIRECT("'"&amp;D84+8&amp;"'!A:A"),$G$2)&gt;0,D84+8,IF(COUNTIF(INDIRECT("'"&amp;D84+9&amp;"'!A:A"),$G$2)&gt;0,D84+9,D84+10))))))))))</f>
        <v>#REF!</v>
      </c>
      <c r="E85" s="327" t="e">
        <f ca="1">IF(C85=0,0,B85+COUNTIF(A$4:A85,A85)-1)</f>
        <v>#REF!</v>
      </c>
      <c r="F85" s="327" t="e">
        <f ca="1">VLOOKUP(D85,档案!A:C,3,FALSE)</f>
        <v>#REF!</v>
      </c>
      <c r="G85" s="338" t="e">
        <f ca="1">VLOOKUP(D85,档案!A:B,2,FALSE)</f>
        <v>#REF!</v>
      </c>
      <c r="H85" s="328" t="e">
        <f ca="1" t="array" ref="H85">IF(C85=0,"",INDEX(INDIRECT("'"&amp;$D85&amp;"'!A:g"),$E85,COLUMN()-7))</f>
        <v>#REF!</v>
      </c>
      <c r="I85" s="344" t="e">
        <f ca="1" t="array" ref="I85">IF(C85=0,"",INDEX(INDIRECT("'"&amp;$D85&amp;"'!A:g"),$E85,COLUMN()-7))</f>
        <v>#REF!</v>
      </c>
      <c r="J85" s="344" t="e">
        <f ca="1" t="array" ref="J85">IF(C85=0,"",INDEX(INDIRECT("'"&amp;$D85&amp;"'!A:g"),$E85,COLUMN()-7))</f>
        <v>#REF!</v>
      </c>
      <c r="K85" s="345" t="e">
        <f ca="1" t="array" ref="K85">IF(C85=0,0,INDEX(INDIRECT("'"&amp;$D85&amp;"'!A:g"),$E85,COLUMN()-7))</f>
        <v>#REF!</v>
      </c>
      <c r="L85" s="345" t="e">
        <f ca="1" t="array" ref="L85">IF(C85=0,0,INDEX(INDIRECT("'"&amp;$D85&amp;"'!A:g"),$E85,COLUMN()-7))</f>
        <v>#REF!</v>
      </c>
      <c r="M85" s="346" t="e">
        <f ca="1" t="shared" si="24"/>
        <v>#N/A</v>
      </c>
      <c r="N85" s="345" t="e">
        <f ca="1" t="array" ref="N85">IF(C85=0,0,INDEX(INDIRECT("'"&amp;$D85&amp;"'!A:g"),$E85,COLUMN()-7))</f>
        <v>#REF!</v>
      </c>
    </row>
    <row r="86" ht="16.5" spans="1:14">
      <c r="A86" s="334" t="e">
        <f ca="1" t="shared" si="21"/>
        <v>#REF!</v>
      </c>
      <c r="B86" s="335" t="e">
        <f ca="1" t="shared" si="22"/>
        <v>#REF!</v>
      </c>
      <c r="C86" s="336" t="e">
        <f ca="1" t="shared" si="23"/>
        <v>#REF!</v>
      </c>
      <c r="D86" s="334" t="e">
        <f ca="1">IF(COUNTIF(A$4:A85,A85)&lt;C85,D85,IF(COUNTIF(INDIRECT("'"&amp;D85+1&amp;"'!A:A"),$G$2)&gt;0,D85+1,IF(COUNTIF(INDIRECT("'"&amp;D85+2&amp;"'!A:A"),$G$2)&gt;0,D85+2,IF(COUNTIF(INDIRECT("'"&amp;D85+3&amp;"'!A:A"),$G$2)&gt;0,D85+3,IF(COUNTIF(INDIRECT("'"&amp;D85+4&amp;"'!A:A"),$G$2)&gt;0,D85+4,IF(COUNTIF(INDIRECT("'"&amp;D85+5&amp;"'!A:A"),$G$2)&gt;0,D85+5,IF(COUNTIF(INDIRECT("'"&amp;D85+6&amp;"'!A:A"),$G$2)&gt;0,D85+6,IF(COUNTIF(INDIRECT("'"&amp;D85+7&amp;"'!A:A"),$G$2)&gt;0,D85+7,IF(COUNTIF(INDIRECT("'"&amp;D85+8&amp;"'!A:A"),$G$2)&gt;0,D85+8,IF(COUNTIF(INDIRECT("'"&amp;D85+9&amp;"'!A:A"),$G$2)&gt;0,D85+9,D85+10))))))))))</f>
        <v>#REF!</v>
      </c>
      <c r="E86" s="327" t="e">
        <f ca="1">IF(C86=0,0,B86+COUNTIF(A$4:A86,A86)-1)</f>
        <v>#REF!</v>
      </c>
      <c r="F86" s="327" t="e">
        <f ca="1">VLOOKUP(D86,档案!A:C,3,FALSE)</f>
        <v>#REF!</v>
      </c>
      <c r="G86" s="338" t="e">
        <f ca="1">VLOOKUP(D86,档案!A:B,2,FALSE)</f>
        <v>#REF!</v>
      </c>
      <c r="H86" s="328" t="e">
        <f ca="1" t="array" ref="H86">IF(C86=0,"",INDEX(INDIRECT("'"&amp;$D86&amp;"'!A:g"),$E86,COLUMN()-7))</f>
        <v>#REF!</v>
      </c>
      <c r="I86" s="344" t="e">
        <f ca="1" t="array" ref="I86">IF(C86=0,"",INDEX(INDIRECT("'"&amp;$D86&amp;"'!A:g"),$E86,COLUMN()-7))</f>
        <v>#REF!</v>
      </c>
      <c r="J86" s="344" t="e">
        <f ca="1" t="array" ref="J86">IF(C86=0,"",INDEX(INDIRECT("'"&amp;$D86&amp;"'!A:g"),$E86,COLUMN()-7))</f>
        <v>#REF!</v>
      </c>
      <c r="K86" s="345" t="e">
        <f ca="1" t="array" ref="K86">IF(C86=0,0,INDEX(INDIRECT("'"&amp;$D86&amp;"'!A:g"),$E86,COLUMN()-7))</f>
        <v>#REF!</v>
      </c>
      <c r="L86" s="345" t="e">
        <f ca="1" t="array" ref="L86">IF(C86=0,0,INDEX(INDIRECT("'"&amp;$D86&amp;"'!A:g"),$E86,COLUMN()-7))</f>
        <v>#REF!</v>
      </c>
      <c r="M86" s="346" t="e">
        <f ca="1" t="shared" si="24"/>
        <v>#N/A</v>
      </c>
      <c r="N86" s="345" t="e">
        <f ca="1" t="array" ref="N86">IF(C86=0,0,INDEX(INDIRECT("'"&amp;$D86&amp;"'!A:g"),$E86,COLUMN()-7))</f>
        <v>#REF!</v>
      </c>
    </row>
    <row r="87" ht="16.5" spans="1:14">
      <c r="A87" s="334" t="e">
        <f ca="1" t="shared" si="21"/>
        <v>#REF!</v>
      </c>
      <c r="B87" s="335" t="e">
        <f ca="1" t="shared" si="22"/>
        <v>#REF!</v>
      </c>
      <c r="C87" s="336" t="e">
        <f ca="1" t="shared" si="23"/>
        <v>#REF!</v>
      </c>
      <c r="D87" s="334" t="e">
        <f ca="1">IF(COUNTIF(A$4:A86,A86)&lt;C86,D86,IF(COUNTIF(INDIRECT("'"&amp;D86+1&amp;"'!A:A"),$G$2)&gt;0,D86+1,IF(COUNTIF(INDIRECT("'"&amp;D86+2&amp;"'!A:A"),$G$2)&gt;0,D86+2,IF(COUNTIF(INDIRECT("'"&amp;D86+3&amp;"'!A:A"),$G$2)&gt;0,D86+3,IF(COUNTIF(INDIRECT("'"&amp;D86+4&amp;"'!A:A"),$G$2)&gt;0,D86+4,IF(COUNTIF(INDIRECT("'"&amp;D86+5&amp;"'!A:A"),$G$2)&gt;0,D86+5,IF(COUNTIF(INDIRECT("'"&amp;D86+6&amp;"'!A:A"),$G$2)&gt;0,D86+6,IF(COUNTIF(INDIRECT("'"&amp;D86+7&amp;"'!A:A"),$G$2)&gt;0,D86+7,IF(COUNTIF(INDIRECT("'"&amp;D86+8&amp;"'!A:A"),$G$2)&gt;0,D86+8,IF(COUNTIF(INDIRECT("'"&amp;D86+9&amp;"'!A:A"),$G$2)&gt;0,D86+9,D86+10))))))))))</f>
        <v>#REF!</v>
      </c>
      <c r="E87" s="327" t="e">
        <f ca="1">IF(C87=0,0,B87+COUNTIF(A$4:A87,A87)-1)</f>
        <v>#REF!</v>
      </c>
      <c r="F87" s="327" t="e">
        <f ca="1">VLOOKUP(D87,档案!A:C,3,FALSE)</f>
        <v>#REF!</v>
      </c>
      <c r="G87" s="338" t="e">
        <f ca="1">VLOOKUP(D87,档案!A:B,2,FALSE)</f>
        <v>#REF!</v>
      </c>
      <c r="H87" s="328" t="e">
        <f ca="1" t="array" ref="H87">IF(C87=0,"",INDEX(INDIRECT("'"&amp;$D87&amp;"'!A:g"),$E87,COLUMN()-7))</f>
        <v>#REF!</v>
      </c>
      <c r="I87" s="344" t="e">
        <f ca="1" t="array" ref="I87">IF(C87=0,"",INDEX(INDIRECT("'"&amp;$D87&amp;"'!A:g"),$E87,COLUMN()-7))</f>
        <v>#REF!</v>
      </c>
      <c r="J87" s="344" t="e">
        <f ca="1" t="array" ref="J87">IF(C87=0,"",INDEX(INDIRECT("'"&amp;$D87&amp;"'!A:g"),$E87,COLUMN()-7))</f>
        <v>#REF!</v>
      </c>
      <c r="K87" s="345" t="e">
        <f ca="1" t="array" ref="K87">IF(C87=0,0,INDEX(INDIRECT("'"&amp;$D87&amp;"'!A:g"),$E87,COLUMN()-7))</f>
        <v>#REF!</v>
      </c>
      <c r="L87" s="345" t="e">
        <f ca="1" t="array" ref="L87">IF(C87=0,0,INDEX(INDIRECT("'"&amp;$D87&amp;"'!A:g"),$E87,COLUMN()-7))</f>
        <v>#REF!</v>
      </c>
      <c r="M87" s="346" t="e">
        <f ca="1" t="shared" si="24"/>
        <v>#N/A</v>
      </c>
      <c r="N87" s="345" t="e">
        <f ca="1" t="array" ref="N87">IF(C87=0,0,INDEX(INDIRECT("'"&amp;$D87&amp;"'!A:g"),$E87,COLUMN()-7))</f>
        <v>#REF!</v>
      </c>
    </row>
    <row r="88" ht="16.5" spans="1:14">
      <c r="A88" s="334" t="e">
        <f ca="1" t="shared" si="21"/>
        <v>#REF!</v>
      </c>
      <c r="B88" s="335" t="e">
        <f ca="1" t="shared" si="22"/>
        <v>#REF!</v>
      </c>
      <c r="C88" s="336" t="e">
        <f ca="1" t="shared" si="23"/>
        <v>#REF!</v>
      </c>
      <c r="D88" s="334" t="e">
        <f ca="1">IF(COUNTIF(A$4:A87,A87)&lt;C87,D87,IF(COUNTIF(INDIRECT("'"&amp;D87+1&amp;"'!A:A"),$G$2)&gt;0,D87+1,IF(COUNTIF(INDIRECT("'"&amp;D87+2&amp;"'!A:A"),$G$2)&gt;0,D87+2,IF(COUNTIF(INDIRECT("'"&amp;D87+3&amp;"'!A:A"),$G$2)&gt;0,D87+3,IF(COUNTIF(INDIRECT("'"&amp;D87+4&amp;"'!A:A"),$G$2)&gt;0,D87+4,IF(COUNTIF(INDIRECT("'"&amp;D87+5&amp;"'!A:A"),$G$2)&gt;0,D87+5,IF(COUNTIF(INDIRECT("'"&amp;D87+6&amp;"'!A:A"),$G$2)&gt;0,D87+6,IF(COUNTIF(INDIRECT("'"&amp;D87+7&amp;"'!A:A"),$G$2)&gt;0,D87+7,IF(COUNTIF(INDIRECT("'"&amp;D87+8&amp;"'!A:A"),$G$2)&gt;0,D87+8,IF(COUNTIF(INDIRECT("'"&amp;D87+9&amp;"'!A:A"),$G$2)&gt;0,D87+9,D87+10))))))))))</f>
        <v>#REF!</v>
      </c>
      <c r="E88" s="327" t="e">
        <f ca="1">IF(C88=0,0,B88+COUNTIF(A$4:A88,A88)-1)</f>
        <v>#REF!</v>
      </c>
      <c r="F88" s="327" t="e">
        <f ca="1">VLOOKUP(D88,档案!A:C,3,FALSE)</f>
        <v>#REF!</v>
      </c>
      <c r="G88" s="338" t="e">
        <f ca="1">VLOOKUP(D88,档案!A:B,2,FALSE)</f>
        <v>#REF!</v>
      </c>
      <c r="H88" s="328" t="e">
        <f ca="1" t="array" ref="H88">IF(C88=0,"",INDEX(INDIRECT("'"&amp;$D88&amp;"'!A:g"),$E88,COLUMN()-7))</f>
        <v>#REF!</v>
      </c>
      <c r="I88" s="344" t="e">
        <f ca="1" t="array" ref="I88">IF(C88=0,"",INDEX(INDIRECT("'"&amp;$D88&amp;"'!A:g"),$E88,COLUMN()-7))</f>
        <v>#REF!</v>
      </c>
      <c r="J88" s="344" t="e">
        <f ca="1" t="array" ref="J88">IF(C88=0,"",INDEX(INDIRECT("'"&amp;$D88&amp;"'!A:g"),$E88,COLUMN()-7))</f>
        <v>#REF!</v>
      </c>
      <c r="K88" s="345" t="e">
        <f ca="1" t="array" ref="K88">IF(C88=0,0,INDEX(INDIRECT("'"&amp;$D88&amp;"'!A:g"),$E88,COLUMN()-7))</f>
        <v>#REF!</v>
      </c>
      <c r="L88" s="345" t="e">
        <f ca="1" t="array" ref="L88">IF(C88=0,0,INDEX(INDIRECT("'"&amp;$D88&amp;"'!A:g"),$E88,COLUMN()-7))</f>
        <v>#REF!</v>
      </c>
      <c r="M88" s="346" t="e">
        <f ca="1" t="shared" si="24"/>
        <v>#N/A</v>
      </c>
      <c r="N88" s="345" t="e">
        <f ca="1" t="array" ref="N88">IF(C88=0,0,INDEX(INDIRECT("'"&amp;$D88&amp;"'!A:g"),$E88,COLUMN()-7))</f>
        <v>#REF!</v>
      </c>
    </row>
    <row r="89" ht="16.5" spans="1:14">
      <c r="A89" s="334" t="e">
        <f ca="1" t="shared" si="21"/>
        <v>#REF!</v>
      </c>
      <c r="B89" s="335" t="e">
        <f ca="1" t="shared" si="22"/>
        <v>#REF!</v>
      </c>
      <c r="C89" s="336" t="e">
        <f ca="1" t="shared" si="23"/>
        <v>#REF!</v>
      </c>
      <c r="D89" s="334" t="e">
        <f ca="1">IF(COUNTIF(A$4:A88,A88)&lt;C88,D88,IF(COUNTIF(INDIRECT("'"&amp;D88+1&amp;"'!A:A"),$G$2)&gt;0,D88+1,IF(COUNTIF(INDIRECT("'"&amp;D88+2&amp;"'!A:A"),$G$2)&gt;0,D88+2,IF(COUNTIF(INDIRECT("'"&amp;D88+3&amp;"'!A:A"),$G$2)&gt;0,D88+3,IF(COUNTIF(INDIRECT("'"&amp;D88+4&amp;"'!A:A"),$G$2)&gt;0,D88+4,IF(COUNTIF(INDIRECT("'"&amp;D88+5&amp;"'!A:A"),$G$2)&gt;0,D88+5,IF(COUNTIF(INDIRECT("'"&amp;D88+6&amp;"'!A:A"),$G$2)&gt;0,D88+6,IF(COUNTIF(INDIRECT("'"&amp;D88+7&amp;"'!A:A"),$G$2)&gt;0,D88+7,IF(COUNTIF(INDIRECT("'"&amp;D88+8&amp;"'!A:A"),$G$2)&gt;0,D88+8,IF(COUNTIF(INDIRECT("'"&amp;D88+9&amp;"'!A:A"),$G$2)&gt;0,D88+9,D88+10))))))))))</f>
        <v>#REF!</v>
      </c>
      <c r="E89" s="327" t="e">
        <f ca="1">IF(C89=0,0,B89+COUNTIF(A$4:A89,A89)-1)</f>
        <v>#REF!</v>
      </c>
      <c r="F89" s="327" t="e">
        <f ca="1">VLOOKUP(D89,档案!A:C,3,FALSE)</f>
        <v>#REF!</v>
      </c>
      <c r="G89" s="338" t="e">
        <f ca="1">VLOOKUP(D89,档案!A:B,2,FALSE)</f>
        <v>#REF!</v>
      </c>
      <c r="H89" s="328" t="e">
        <f ca="1" t="array" ref="H89">IF(C89=0,"",INDEX(INDIRECT("'"&amp;$D89&amp;"'!A:g"),$E89,COLUMN()-7))</f>
        <v>#REF!</v>
      </c>
      <c r="I89" s="344" t="e">
        <f ca="1" t="array" ref="I89">IF(C89=0,"",INDEX(INDIRECT("'"&amp;$D89&amp;"'!A:g"),$E89,COLUMN()-7))</f>
        <v>#REF!</v>
      </c>
      <c r="J89" s="344" t="e">
        <f ca="1" t="array" ref="J89">IF(C89=0,"",INDEX(INDIRECT("'"&amp;$D89&amp;"'!A:g"),$E89,COLUMN()-7))</f>
        <v>#REF!</v>
      </c>
      <c r="K89" s="345" t="e">
        <f ca="1" t="array" ref="K89">IF(C89=0,0,INDEX(INDIRECT("'"&amp;$D89&amp;"'!A:g"),$E89,COLUMN()-7))</f>
        <v>#REF!</v>
      </c>
      <c r="L89" s="345" t="e">
        <f ca="1" t="array" ref="L89">IF(C89=0,0,INDEX(INDIRECT("'"&amp;$D89&amp;"'!A:g"),$E89,COLUMN()-7))</f>
        <v>#REF!</v>
      </c>
      <c r="M89" s="346" t="e">
        <f ca="1" t="shared" si="24"/>
        <v>#N/A</v>
      </c>
      <c r="N89" s="345" t="e">
        <f ca="1" t="array" ref="N89">IF(C89=0,0,INDEX(INDIRECT("'"&amp;$D89&amp;"'!A:g"),$E89,COLUMN()-7))</f>
        <v>#REF!</v>
      </c>
    </row>
    <row r="90" ht="16.5" spans="1:14">
      <c r="A90" s="334" t="e">
        <f ca="1" t="shared" si="21"/>
        <v>#REF!</v>
      </c>
      <c r="B90" s="335" t="e">
        <f ca="1" t="shared" si="22"/>
        <v>#REF!</v>
      </c>
      <c r="C90" s="336" t="e">
        <f ca="1" t="shared" si="23"/>
        <v>#REF!</v>
      </c>
      <c r="D90" s="334" t="e">
        <f ca="1">IF(COUNTIF(A$4:A89,A89)&lt;C89,D89,IF(COUNTIF(INDIRECT("'"&amp;D89+1&amp;"'!A:A"),$G$2)&gt;0,D89+1,IF(COUNTIF(INDIRECT("'"&amp;D89+2&amp;"'!A:A"),$G$2)&gt;0,D89+2,IF(COUNTIF(INDIRECT("'"&amp;D89+3&amp;"'!A:A"),$G$2)&gt;0,D89+3,IF(COUNTIF(INDIRECT("'"&amp;D89+4&amp;"'!A:A"),$G$2)&gt;0,D89+4,IF(COUNTIF(INDIRECT("'"&amp;D89+5&amp;"'!A:A"),$G$2)&gt;0,D89+5,IF(COUNTIF(INDIRECT("'"&amp;D89+6&amp;"'!A:A"),$G$2)&gt;0,D89+6,IF(COUNTIF(INDIRECT("'"&amp;D89+7&amp;"'!A:A"),$G$2)&gt;0,D89+7,IF(COUNTIF(INDIRECT("'"&amp;D89+8&amp;"'!A:A"),$G$2)&gt;0,D89+8,IF(COUNTIF(INDIRECT("'"&amp;D89+9&amp;"'!A:A"),$G$2)&gt;0,D89+9,D89+10))))))))))</f>
        <v>#REF!</v>
      </c>
      <c r="E90" s="327" t="e">
        <f ca="1">IF(C90=0,0,B90+COUNTIF(A$4:A90,A90)-1)</f>
        <v>#REF!</v>
      </c>
      <c r="F90" s="327" t="e">
        <f ca="1">VLOOKUP(D90,档案!A:C,3,FALSE)</f>
        <v>#REF!</v>
      </c>
      <c r="G90" s="338" t="e">
        <f ca="1">VLOOKUP(D90,档案!A:B,2,FALSE)</f>
        <v>#REF!</v>
      </c>
      <c r="H90" s="328" t="e">
        <f ca="1" t="array" ref="H90">IF(C90=0,"",INDEX(INDIRECT("'"&amp;$D90&amp;"'!A:g"),$E90,COLUMN()-7))</f>
        <v>#REF!</v>
      </c>
      <c r="I90" s="344" t="e">
        <f ca="1" t="array" ref="I90">IF(C90=0,"",INDEX(INDIRECT("'"&amp;$D90&amp;"'!A:g"),$E90,COLUMN()-7))</f>
        <v>#REF!</v>
      </c>
      <c r="J90" s="344" t="e">
        <f ca="1" t="array" ref="J90">IF(C90=0,"",INDEX(INDIRECT("'"&amp;$D90&amp;"'!A:g"),$E90,COLUMN()-7))</f>
        <v>#REF!</v>
      </c>
      <c r="K90" s="345" t="e">
        <f ca="1" t="array" ref="K90">IF(C90=0,0,INDEX(INDIRECT("'"&amp;$D90&amp;"'!A:g"),$E90,COLUMN()-7))</f>
        <v>#REF!</v>
      </c>
      <c r="L90" s="345" t="e">
        <f ca="1" t="array" ref="L90">IF(C90=0,0,INDEX(INDIRECT("'"&amp;$D90&amp;"'!A:g"),$E90,COLUMN()-7))</f>
        <v>#REF!</v>
      </c>
      <c r="M90" s="346" t="e">
        <f ca="1" t="shared" si="24"/>
        <v>#N/A</v>
      </c>
      <c r="N90" s="345" t="e">
        <f ca="1" t="array" ref="N90">IF(C90=0,0,INDEX(INDIRECT("'"&amp;$D90&amp;"'!A:g"),$E90,COLUMN()-7))</f>
        <v>#REF!</v>
      </c>
    </row>
    <row r="91" ht="16.5" spans="1:14">
      <c r="A91" s="334" t="e">
        <f ca="1" t="shared" si="21"/>
        <v>#REF!</v>
      </c>
      <c r="B91" s="335" t="e">
        <f ca="1" t="shared" si="22"/>
        <v>#REF!</v>
      </c>
      <c r="C91" s="336" t="e">
        <f ca="1" t="shared" si="23"/>
        <v>#REF!</v>
      </c>
      <c r="D91" s="334" t="e">
        <f ca="1">IF(COUNTIF(A$4:A90,A90)&lt;C90,D90,IF(COUNTIF(INDIRECT("'"&amp;D90+1&amp;"'!A:A"),$G$2)&gt;0,D90+1,IF(COUNTIF(INDIRECT("'"&amp;D90+2&amp;"'!A:A"),$G$2)&gt;0,D90+2,IF(COUNTIF(INDIRECT("'"&amp;D90+3&amp;"'!A:A"),$G$2)&gt;0,D90+3,IF(COUNTIF(INDIRECT("'"&amp;D90+4&amp;"'!A:A"),$G$2)&gt;0,D90+4,IF(COUNTIF(INDIRECT("'"&amp;D90+5&amp;"'!A:A"),$G$2)&gt;0,D90+5,IF(COUNTIF(INDIRECT("'"&amp;D90+6&amp;"'!A:A"),$G$2)&gt;0,D90+6,IF(COUNTIF(INDIRECT("'"&amp;D90+7&amp;"'!A:A"),$G$2)&gt;0,D90+7,IF(COUNTIF(INDIRECT("'"&amp;D90+8&amp;"'!A:A"),$G$2)&gt;0,D90+8,IF(COUNTIF(INDIRECT("'"&amp;D90+9&amp;"'!A:A"),$G$2)&gt;0,D90+9,D90+10))))))))))</f>
        <v>#REF!</v>
      </c>
      <c r="E91" s="327" t="e">
        <f ca="1">IF(C91=0,0,B91+COUNTIF(A$4:A91,A91)-1)</f>
        <v>#REF!</v>
      </c>
      <c r="F91" s="327" t="e">
        <f ca="1">VLOOKUP(D91,档案!A:C,3,FALSE)</f>
        <v>#REF!</v>
      </c>
      <c r="G91" s="338" t="e">
        <f ca="1">VLOOKUP(D91,档案!A:B,2,FALSE)</f>
        <v>#REF!</v>
      </c>
      <c r="H91" s="328" t="e">
        <f ca="1" t="array" ref="H91">IF(C91=0,"",INDEX(INDIRECT("'"&amp;$D91&amp;"'!A:g"),$E91,COLUMN()-7))</f>
        <v>#REF!</v>
      </c>
      <c r="I91" s="344" t="e">
        <f ca="1" t="array" ref="I91">IF(C91=0,"",INDEX(INDIRECT("'"&amp;$D91&amp;"'!A:g"),$E91,COLUMN()-7))</f>
        <v>#REF!</v>
      </c>
      <c r="J91" s="344" t="e">
        <f ca="1" t="array" ref="J91">IF(C91=0,"",INDEX(INDIRECT("'"&amp;$D91&amp;"'!A:g"),$E91,COLUMN()-7))</f>
        <v>#REF!</v>
      </c>
      <c r="K91" s="345" t="e">
        <f ca="1" t="array" ref="K91">IF(C91=0,0,INDEX(INDIRECT("'"&amp;$D91&amp;"'!A:g"),$E91,COLUMN()-7))</f>
        <v>#REF!</v>
      </c>
      <c r="L91" s="345" t="e">
        <f ca="1" t="array" ref="L91">IF(C91=0,0,INDEX(INDIRECT("'"&amp;$D91&amp;"'!A:g"),$E91,COLUMN()-7))</f>
        <v>#REF!</v>
      </c>
      <c r="M91" s="346" t="e">
        <f ca="1" t="shared" si="24"/>
        <v>#N/A</v>
      </c>
      <c r="N91" s="345" t="e">
        <f ca="1" t="array" ref="N91">IF(C91=0,0,INDEX(INDIRECT("'"&amp;$D91&amp;"'!A:g"),$E91,COLUMN()-7))</f>
        <v>#REF!</v>
      </c>
    </row>
    <row r="92" ht="16.5" spans="1:14">
      <c r="A92" s="334" t="e">
        <f ca="1" t="shared" si="21"/>
        <v>#REF!</v>
      </c>
      <c r="B92" s="335" t="e">
        <f ca="1" t="shared" si="22"/>
        <v>#REF!</v>
      </c>
      <c r="C92" s="336" t="e">
        <f ca="1" t="shared" si="23"/>
        <v>#REF!</v>
      </c>
      <c r="D92" s="334" t="e">
        <f ca="1">IF(COUNTIF(A$4:A91,A91)&lt;C91,D91,IF(COUNTIF(INDIRECT("'"&amp;D91+1&amp;"'!A:A"),$G$2)&gt;0,D91+1,IF(COUNTIF(INDIRECT("'"&amp;D91+2&amp;"'!A:A"),$G$2)&gt;0,D91+2,IF(COUNTIF(INDIRECT("'"&amp;D91+3&amp;"'!A:A"),$G$2)&gt;0,D91+3,IF(COUNTIF(INDIRECT("'"&amp;D91+4&amp;"'!A:A"),$G$2)&gt;0,D91+4,IF(COUNTIF(INDIRECT("'"&amp;D91+5&amp;"'!A:A"),$G$2)&gt;0,D91+5,IF(COUNTIF(INDIRECT("'"&amp;D91+6&amp;"'!A:A"),$G$2)&gt;0,D91+6,IF(COUNTIF(INDIRECT("'"&amp;D91+7&amp;"'!A:A"),$G$2)&gt;0,D91+7,IF(COUNTIF(INDIRECT("'"&amp;D91+8&amp;"'!A:A"),$G$2)&gt;0,D91+8,IF(COUNTIF(INDIRECT("'"&amp;D91+9&amp;"'!A:A"),$G$2)&gt;0,D91+9,D91+10))))))))))</f>
        <v>#REF!</v>
      </c>
      <c r="E92" s="327" t="e">
        <f ca="1">IF(C92=0,0,B92+COUNTIF(A$4:A92,A92)-1)</f>
        <v>#REF!</v>
      </c>
      <c r="F92" s="327" t="e">
        <f ca="1">VLOOKUP(D92,档案!A:C,3,FALSE)</f>
        <v>#REF!</v>
      </c>
      <c r="G92" s="338" t="e">
        <f ca="1">VLOOKUP(D92,档案!A:B,2,FALSE)</f>
        <v>#REF!</v>
      </c>
      <c r="H92" s="328" t="e">
        <f ca="1" t="array" ref="H92">IF(C92=0,"",INDEX(INDIRECT("'"&amp;$D92&amp;"'!A:g"),$E92,COLUMN()-7))</f>
        <v>#REF!</v>
      </c>
      <c r="I92" s="344" t="e">
        <f ca="1" t="array" ref="I92">IF(C92=0,"",INDEX(INDIRECT("'"&amp;$D92&amp;"'!A:g"),$E92,COLUMN()-7))</f>
        <v>#REF!</v>
      </c>
      <c r="J92" s="344" t="e">
        <f ca="1" t="array" ref="J92">IF(C92=0,"",INDEX(INDIRECT("'"&amp;$D92&amp;"'!A:g"),$E92,COLUMN()-7))</f>
        <v>#REF!</v>
      </c>
      <c r="K92" s="345" t="e">
        <f ca="1" t="array" ref="K92">IF(C92=0,0,INDEX(INDIRECT("'"&amp;$D92&amp;"'!A:g"),$E92,COLUMN()-7))</f>
        <v>#REF!</v>
      </c>
      <c r="L92" s="345" t="e">
        <f ca="1" t="array" ref="L92">IF(C92=0,0,INDEX(INDIRECT("'"&amp;$D92&amp;"'!A:g"),$E92,COLUMN()-7))</f>
        <v>#REF!</v>
      </c>
      <c r="M92" s="346" t="e">
        <f ca="1" t="shared" si="24"/>
        <v>#N/A</v>
      </c>
      <c r="N92" s="345" t="e">
        <f ca="1" t="array" ref="N92">IF(C92=0,0,INDEX(INDIRECT("'"&amp;$D92&amp;"'!A:g"),$E92,COLUMN()-7))</f>
        <v>#REF!</v>
      </c>
    </row>
    <row r="93" ht="16.5" spans="1:14">
      <c r="A93" s="334" t="e">
        <f ca="1" t="shared" si="21"/>
        <v>#REF!</v>
      </c>
      <c r="B93" s="335" t="e">
        <f ca="1" t="shared" si="22"/>
        <v>#REF!</v>
      </c>
      <c r="C93" s="336" t="e">
        <f ca="1" t="shared" si="23"/>
        <v>#REF!</v>
      </c>
      <c r="D93" s="334" t="e">
        <f ca="1">IF(COUNTIF(A$4:A92,A92)&lt;C92,D92,IF(COUNTIF(INDIRECT("'"&amp;D92+1&amp;"'!A:A"),$G$2)&gt;0,D92+1,IF(COUNTIF(INDIRECT("'"&amp;D92+2&amp;"'!A:A"),$G$2)&gt;0,D92+2,IF(COUNTIF(INDIRECT("'"&amp;D92+3&amp;"'!A:A"),$G$2)&gt;0,D92+3,IF(COUNTIF(INDIRECT("'"&amp;D92+4&amp;"'!A:A"),$G$2)&gt;0,D92+4,IF(COUNTIF(INDIRECT("'"&amp;D92+5&amp;"'!A:A"),$G$2)&gt;0,D92+5,IF(COUNTIF(INDIRECT("'"&amp;D92+6&amp;"'!A:A"),$G$2)&gt;0,D92+6,IF(COUNTIF(INDIRECT("'"&amp;D92+7&amp;"'!A:A"),$G$2)&gt;0,D92+7,IF(COUNTIF(INDIRECT("'"&amp;D92+8&amp;"'!A:A"),$G$2)&gt;0,D92+8,IF(COUNTIF(INDIRECT("'"&amp;D92+9&amp;"'!A:A"),$G$2)&gt;0,D92+9,D92+10))))))))))</f>
        <v>#REF!</v>
      </c>
      <c r="E93" s="327" t="e">
        <f ca="1">IF(C93=0,0,B93+COUNTIF(A$4:A93,A93)-1)</f>
        <v>#REF!</v>
      </c>
      <c r="F93" s="327" t="e">
        <f ca="1">VLOOKUP(D93,档案!A:C,3,FALSE)</f>
        <v>#REF!</v>
      </c>
      <c r="G93" s="338" t="e">
        <f ca="1">VLOOKUP(D93,档案!A:B,2,FALSE)</f>
        <v>#REF!</v>
      </c>
      <c r="H93" s="328" t="e">
        <f ca="1" t="array" ref="H93">IF(C93=0,"",INDEX(INDIRECT("'"&amp;$D93&amp;"'!A:g"),$E93,COLUMN()-7))</f>
        <v>#REF!</v>
      </c>
      <c r="I93" s="344" t="e">
        <f ca="1" t="array" ref="I93">IF(C93=0,"",INDEX(INDIRECT("'"&amp;$D93&amp;"'!A:g"),$E93,COLUMN()-7))</f>
        <v>#REF!</v>
      </c>
      <c r="J93" s="344" t="e">
        <f ca="1" t="array" ref="J93">IF(C93=0,"",INDEX(INDIRECT("'"&amp;$D93&amp;"'!A:g"),$E93,COLUMN()-7))</f>
        <v>#REF!</v>
      </c>
      <c r="K93" s="345" t="e">
        <f ca="1" t="array" ref="K93">IF(C93=0,0,INDEX(INDIRECT("'"&amp;$D93&amp;"'!A:g"),$E93,COLUMN()-7))</f>
        <v>#REF!</v>
      </c>
      <c r="L93" s="345" t="e">
        <f ca="1" t="array" ref="L93">IF(C93=0,0,INDEX(INDIRECT("'"&amp;$D93&amp;"'!A:g"),$E93,COLUMN()-7))</f>
        <v>#REF!</v>
      </c>
      <c r="M93" s="346" t="e">
        <f ca="1" t="shared" si="24"/>
        <v>#N/A</v>
      </c>
      <c r="N93" s="345" t="e">
        <f ca="1" t="array" ref="N93">IF(C93=0,0,INDEX(INDIRECT("'"&amp;$D93&amp;"'!A:g"),$E93,COLUMN()-7))</f>
        <v>#REF!</v>
      </c>
    </row>
    <row r="94" ht="16.5" spans="1:14">
      <c r="A94" s="334" t="e">
        <f ca="1" t="shared" si="21"/>
        <v>#REF!</v>
      </c>
      <c r="B94" s="335" t="e">
        <f ca="1" t="shared" si="22"/>
        <v>#REF!</v>
      </c>
      <c r="C94" s="336" t="e">
        <f ca="1" t="shared" si="23"/>
        <v>#REF!</v>
      </c>
      <c r="D94" s="334" t="e">
        <f ca="1">IF(COUNTIF(A$4:A93,A93)&lt;C93,D93,IF(COUNTIF(INDIRECT("'"&amp;D93+1&amp;"'!A:A"),$G$2)&gt;0,D93+1,IF(COUNTIF(INDIRECT("'"&amp;D93+2&amp;"'!A:A"),$G$2)&gt;0,D93+2,IF(COUNTIF(INDIRECT("'"&amp;D93+3&amp;"'!A:A"),$G$2)&gt;0,D93+3,IF(COUNTIF(INDIRECT("'"&amp;D93+4&amp;"'!A:A"),$G$2)&gt;0,D93+4,IF(COUNTIF(INDIRECT("'"&amp;D93+5&amp;"'!A:A"),$G$2)&gt;0,D93+5,IF(COUNTIF(INDIRECT("'"&amp;D93+6&amp;"'!A:A"),$G$2)&gt;0,D93+6,IF(COUNTIF(INDIRECT("'"&amp;D93+7&amp;"'!A:A"),$G$2)&gt;0,D93+7,IF(COUNTIF(INDIRECT("'"&amp;D93+8&amp;"'!A:A"),$G$2)&gt;0,D93+8,IF(COUNTIF(INDIRECT("'"&amp;D93+9&amp;"'!A:A"),$G$2)&gt;0,D93+9,D93+10))))))))))</f>
        <v>#REF!</v>
      </c>
      <c r="E94" s="327" t="e">
        <f ca="1">IF(C94=0,0,B94+COUNTIF(A$4:A94,A94)-1)</f>
        <v>#REF!</v>
      </c>
      <c r="F94" s="327" t="e">
        <f ca="1">VLOOKUP(D94,档案!A:C,3,FALSE)</f>
        <v>#REF!</v>
      </c>
      <c r="G94" s="338" t="e">
        <f ca="1">VLOOKUP(D94,档案!A:B,2,FALSE)</f>
        <v>#REF!</v>
      </c>
      <c r="H94" s="328" t="e">
        <f ca="1" t="array" ref="H94">IF(C94=0,"",INDEX(INDIRECT("'"&amp;$D94&amp;"'!A:g"),$E94,COLUMN()-7))</f>
        <v>#REF!</v>
      </c>
      <c r="I94" s="344" t="e">
        <f ca="1" t="array" ref="I94">IF(C94=0,"",INDEX(INDIRECT("'"&amp;$D94&amp;"'!A:g"),$E94,COLUMN()-7))</f>
        <v>#REF!</v>
      </c>
      <c r="J94" s="344" t="e">
        <f ca="1" t="array" ref="J94">IF(C94=0,"",INDEX(INDIRECT("'"&amp;$D94&amp;"'!A:g"),$E94,COLUMN()-7))</f>
        <v>#REF!</v>
      </c>
      <c r="K94" s="345" t="e">
        <f ca="1" t="array" ref="K94">IF(C94=0,0,INDEX(INDIRECT("'"&amp;$D94&amp;"'!A:g"),$E94,COLUMN()-7))</f>
        <v>#REF!</v>
      </c>
      <c r="L94" s="345" t="e">
        <f ca="1" t="array" ref="L94">IF(C94=0,0,INDEX(INDIRECT("'"&amp;$D94&amp;"'!A:g"),$E94,COLUMN()-7))</f>
        <v>#REF!</v>
      </c>
      <c r="M94" s="346" t="e">
        <f ca="1" t="shared" si="24"/>
        <v>#N/A</v>
      </c>
      <c r="N94" s="345" t="e">
        <f ca="1" t="array" ref="N94">IF(C94=0,0,INDEX(INDIRECT("'"&amp;$D94&amp;"'!A:g"),$E94,COLUMN()-7))</f>
        <v>#REF!</v>
      </c>
    </row>
  </sheetData>
  <sheetProtection password="FCF3" sheet="1" autoFilter="0" pivotTables="0" objects="1"/>
  <autoFilter xmlns:etc="http://www.wps.cn/officeDocument/2017/etCustomData" ref="A3:N94" etc:filterBottomFollowUsedRange="0">
    <extLst/>
  </autoFilter>
  <mergeCells count="1">
    <mergeCell ref="F1:N1"/>
  </mergeCells>
  <pageMargins left="0.511811023622047" right="0.511811023622047" top="0.354330708661417" bottom="0.551181102362205" header="0.31496062992126" footer="0.31496062992126"/>
  <pageSetup paperSize="9" orientation="landscape"/>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3582"/>
  <sheetViews>
    <sheetView workbookViewId="0">
      <pane ySplit="2" topLeftCell="A2365" activePane="bottomLeft" state="frozen"/>
      <selection/>
      <selection pane="bottomLeft" activeCell="A1" sqref="A1"/>
    </sheetView>
  </sheetViews>
  <sheetFormatPr defaultColWidth="9" defaultRowHeight="17.25" outlineLevelCol="6"/>
  <cols>
    <col min="1" max="1" width="13.05" style="125" customWidth="1"/>
    <col min="2" max="2" width="74.375" style="126" customWidth="1"/>
    <col min="3" max="3" width="14.125" style="127" customWidth="1"/>
    <col min="4" max="6" width="15.625" style="128" customWidth="1"/>
    <col min="7" max="7" width="14.125" style="287" customWidth="1"/>
    <col min="8" max="9" width="10.375" style="57"/>
    <col min="10" max="16384" width="9" style="57"/>
  </cols>
  <sheetData>
    <row r="1" ht="22.5" customHeight="1" spans="1:7">
      <c r="A1" s="129">
        <v>9</v>
      </c>
      <c r="B1" s="130" t="str">
        <f>VLOOKUP(A1,档案!A:B,2,FALSE)&amp;"流水明细"</f>
        <v>农商行豹澥支行310028流水明细</v>
      </c>
      <c r="C1" s="131"/>
      <c r="D1" s="132"/>
      <c r="E1" s="288"/>
      <c r="F1" s="288"/>
      <c r="G1" s="131"/>
    </row>
    <row r="2" s="52" customFormat="1" spans="1:7">
      <c r="A2" s="133" t="s">
        <v>77</v>
      </c>
      <c r="B2" s="134" t="s">
        <v>82</v>
      </c>
      <c r="C2" s="135" t="s">
        <v>83</v>
      </c>
      <c r="D2" s="136" t="s">
        <v>84</v>
      </c>
      <c r="E2" s="136" t="s">
        <v>85</v>
      </c>
      <c r="F2" s="136" t="s">
        <v>5</v>
      </c>
      <c r="G2" s="135" t="s">
        <v>86</v>
      </c>
    </row>
    <row r="3" spans="1:7">
      <c r="A3" s="137">
        <v>45658</v>
      </c>
      <c r="B3" s="94" t="s">
        <v>91</v>
      </c>
      <c r="C3" s="95"/>
      <c r="D3" s="138"/>
      <c r="E3" s="138"/>
      <c r="F3" s="138">
        <v>758026</v>
      </c>
      <c r="G3" s="289"/>
    </row>
    <row r="4" spans="1:7">
      <c r="A4" s="137">
        <v>45659</v>
      </c>
      <c r="B4" s="72" t="s">
        <v>92</v>
      </c>
      <c r="C4" s="95" t="s">
        <v>61</v>
      </c>
      <c r="D4" s="73"/>
      <c r="E4" s="138">
        <v>7347.01</v>
      </c>
      <c r="F4" s="138">
        <f t="shared" ref="F4:F29" si="0">F3+D4-E4</f>
        <v>750678.99</v>
      </c>
      <c r="G4" s="289"/>
    </row>
    <row r="5" spans="1:7">
      <c r="A5" s="137">
        <v>45659</v>
      </c>
      <c r="B5" s="72" t="s">
        <v>93</v>
      </c>
      <c r="C5" s="95" t="s">
        <v>65</v>
      </c>
      <c r="D5" s="138"/>
      <c r="E5" s="138">
        <v>483</v>
      </c>
      <c r="F5" s="138">
        <f t="shared" si="0"/>
        <v>750195.99</v>
      </c>
      <c r="G5" s="289"/>
    </row>
    <row r="6" spans="1:7">
      <c r="A6" s="137">
        <v>45660</v>
      </c>
      <c r="B6" s="72" t="s">
        <v>94</v>
      </c>
      <c r="C6" s="95" t="s">
        <v>61</v>
      </c>
      <c r="D6" s="138"/>
      <c r="E6" s="138">
        <v>2340.4</v>
      </c>
      <c r="F6" s="138">
        <f t="shared" si="0"/>
        <v>747855.59</v>
      </c>
      <c r="G6" s="289"/>
    </row>
    <row r="7" spans="1:7">
      <c r="A7" s="137">
        <v>45660</v>
      </c>
      <c r="B7" s="72" t="s">
        <v>95</v>
      </c>
      <c r="C7" s="95" t="s">
        <v>61</v>
      </c>
      <c r="D7" s="138"/>
      <c r="E7" s="138">
        <v>201.6</v>
      </c>
      <c r="F7" s="138">
        <f t="shared" si="0"/>
        <v>747653.99</v>
      </c>
      <c r="G7" s="289"/>
    </row>
    <row r="8" ht="33" spans="1:7">
      <c r="A8" s="137">
        <v>45660</v>
      </c>
      <c r="B8" s="72" t="s">
        <v>96</v>
      </c>
      <c r="C8" s="95" t="s">
        <v>65</v>
      </c>
      <c r="D8" s="73"/>
      <c r="E8" s="138">
        <v>700</v>
      </c>
      <c r="F8" s="138">
        <f t="shared" si="0"/>
        <v>746953.99</v>
      </c>
      <c r="G8" s="289"/>
    </row>
    <row r="9" spans="1:7">
      <c r="A9" s="137">
        <v>45660</v>
      </c>
      <c r="B9" s="72" t="s">
        <v>97</v>
      </c>
      <c r="C9" s="95" t="s">
        <v>65</v>
      </c>
      <c r="D9" s="73"/>
      <c r="E9" s="138">
        <v>850</v>
      </c>
      <c r="F9" s="138">
        <f t="shared" si="0"/>
        <v>746103.99</v>
      </c>
      <c r="G9" s="289"/>
    </row>
    <row r="10" spans="1:7">
      <c r="A10" s="137">
        <v>45660</v>
      </c>
      <c r="B10" s="72" t="s">
        <v>98</v>
      </c>
      <c r="C10" s="95" t="s">
        <v>65</v>
      </c>
      <c r="D10" s="138"/>
      <c r="E10" s="138">
        <v>1540</v>
      </c>
      <c r="F10" s="138">
        <f t="shared" si="0"/>
        <v>744563.99</v>
      </c>
      <c r="G10" s="289"/>
    </row>
    <row r="11" spans="1:7">
      <c r="A11" s="137">
        <v>45660</v>
      </c>
      <c r="B11" s="72" t="s">
        <v>99</v>
      </c>
      <c r="C11" s="95" t="s">
        <v>65</v>
      </c>
      <c r="D11" s="138"/>
      <c r="E11" s="138">
        <v>1390</v>
      </c>
      <c r="F11" s="138">
        <f t="shared" si="0"/>
        <v>743173.99</v>
      </c>
      <c r="G11" s="289"/>
    </row>
    <row r="12" spans="1:7">
      <c r="A12" s="137">
        <v>45660</v>
      </c>
      <c r="B12" s="72" t="s">
        <v>100</v>
      </c>
      <c r="C12" s="95" t="s">
        <v>65</v>
      </c>
      <c r="D12" s="138"/>
      <c r="E12" s="138">
        <v>633</v>
      </c>
      <c r="F12" s="138">
        <f t="shared" si="0"/>
        <v>742540.99</v>
      </c>
      <c r="G12" s="289"/>
    </row>
    <row r="13" spans="1:7">
      <c r="A13" s="137">
        <v>45660</v>
      </c>
      <c r="B13" s="72" t="s">
        <v>101</v>
      </c>
      <c r="C13" s="95" t="s">
        <v>65</v>
      </c>
      <c r="D13" s="138"/>
      <c r="E13" s="138">
        <v>2083.82</v>
      </c>
      <c r="F13" s="138">
        <f t="shared" si="0"/>
        <v>740457.17</v>
      </c>
      <c r="G13" s="289"/>
    </row>
    <row r="14" spans="1:7">
      <c r="A14" s="137">
        <v>45660</v>
      </c>
      <c r="B14" s="72" t="s">
        <v>102</v>
      </c>
      <c r="C14" s="95" t="s">
        <v>65</v>
      </c>
      <c r="D14" s="138"/>
      <c r="E14" s="138">
        <v>1701.99</v>
      </c>
      <c r="F14" s="138">
        <f t="shared" si="0"/>
        <v>738755.18</v>
      </c>
      <c r="G14" s="289"/>
    </row>
    <row r="15" spans="1:7">
      <c r="A15" s="137">
        <v>45660</v>
      </c>
      <c r="B15" s="72" t="s">
        <v>103</v>
      </c>
      <c r="C15" s="95" t="s">
        <v>65</v>
      </c>
      <c r="D15" s="138"/>
      <c r="E15" s="138">
        <v>311.5</v>
      </c>
      <c r="F15" s="138">
        <f t="shared" si="0"/>
        <v>738443.68</v>
      </c>
      <c r="G15" s="289"/>
    </row>
    <row r="16" spans="1:7">
      <c r="A16" s="137">
        <v>45660</v>
      </c>
      <c r="B16" s="72" t="s">
        <v>104</v>
      </c>
      <c r="C16" s="95" t="s">
        <v>65</v>
      </c>
      <c r="D16" s="138"/>
      <c r="E16" s="142">
        <v>1048</v>
      </c>
      <c r="F16" s="138">
        <f t="shared" si="0"/>
        <v>737395.68</v>
      </c>
      <c r="G16" s="289"/>
    </row>
    <row r="17" spans="1:7">
      <c r="A17" s="137">
        <v>45660</v>
      </c>
      <c r="B17" s="72" t="s">
        <v>105</v>
      </c>
      <c r="C17" s="95" t="s">
        <v>65</v>
      </c>
      <c r="D17" s="138"/>
      <c r="E17" s="138">
        <v>198.39</v>
      </c>
      <c r="F17" s="138">
        <f t="shared" si="0"/>
        <v>737197.29</v>
      </c>
      <c r="G17" s="289"/>
    </row>
    <row r="18" spans="1:7">
      <c r="A18" s="137">
        <v>45660</v>
      </c>
      <c r="B18" s="72" t="s">
        <v>106</v>
      </c>
      <c r="C18" s="95" t="s">
        <v>65</v>
      </c>
      <c r="D18" s="138"/>
      <c r="E18" s="138">
        <v>1600</v>
      </c>
      <c r="F18" s="138">
        <f t="shared" si="0"/>
        <v>735597.29</v>
      </c>
      <c r="G18" s="289"/>
    </row>
    <row r="19" spans="1:7">
      <c r="A19" s="137">
        <v>45660</v>
      </c>
      <c r="B19" s="72" t="s">
        <v>107</v>
      </c>
      <c r="C19" s="95" t="s">
        <v>65</v>
      </c>
      <c r="D19" s="138"/>
      <c r="E19" s="138">
        <v>20400</v>
      </c>
      <c r="F19" s="138">
        <f t="shared" si="0"/>
        <v>715197.29</v>
      </c>
      <c r="G19" s="289"/>
    </row>
    <row r="20" spans="1:7">
      <c r="A20" s="137">
        <v>45660</v>
      </c>
      <c r="B20" s="72" t="s">
        <v>108</v>
      </c>
      <c r="C20" s="95" t="s">
        <v>65</v>
      </c>
      <c r="D20" s="138"/>
      <c r="E20" s="138">
        <v>210</v>
      </c>
      <c r="F20" s="138">
        <f t="shared" si="0"/>
        <v>714987.29</v>
      </c>
      <c r="G20" s="289"/>
    </row>
    <row r="21" spans="1:7">
      <c r="A21" s="137">
        <v>45660</v>
      </c>
      <c r="B21" s="72" t="s">
        <v>109</v>
      </c>
      <c r="C21" s="95" t="s">
        <v>65</v>
      </c>
      <c r="D21" s="138"/>
      <c r="E21" s="142">
        <v>643.6</v>
      </c>
      <c r="F21" s="138">
        <f t="shared" si="0"/>
        <v>714343.69</v>
      </c>
      <c r="G21" s="289"/>
    </row>
    <row r="22" ht="33" spans="1:7">
      <c r="A22" s="137">
        <v>45660</v>
      </c>
      <c r="B22" s="72" t="s">
        <v>110</v>
      </c>
      <c r="C22" s="95" t="s">
        <v>65</v>
      </c>
      <c r="D22" s="138"/>
      <c r="E22" s="138">
        <v>289</v>
      </c>
      <c r="F22" s="138">
        <f t="shared" si="0"/>
        <v>714054.69</v>
      </c>
      <c r="G22" s="289"/>
    </row>
    <row r="23" spans="1:7">
      <c r="A23" s="137">
        <v>45660</v>
      </c>
      <c r="B23" s="72" t="s">
        <v>111</v>
      </c>
      <c r="C23" s="95" t="s">
        <v>65</v>
      </c>
      <c r="D23" s="138"/>
      <c r="E23" s="142">
        <v>35000</v>
      </c>
      <c r="F23" s="138">
        <f t="shared" si="0"/>
        <v>679054.69</v>
      </c>
      <c r="G23" s="289"/>
    </row>
    <row r="24" spans="1:7">
      <c r="A24" s="137">
        <v>45660</v>
      </c>
      <c r="B24" s="72" t="s">
        <v>112</v>
      </c>
      <c r="C24" s="95" t="s">
        <v>65</v>
      </c>
      <c r="D24" s="138"/>
      <c r="E24" s="138">
        <v>900</v>
      </c>
      <c r="F24" s="138">
        <f t="shared" si="0"/>
        <v>678154.69</v>
      </c>
      <c r="G24" s="289"/>
    </row>
    <row r="25" ht="33" spans="1:7">
      <c r="A25" s="137">
        <v>45660</v>
      </c>
      <c r="B25" s="72" t="s">
        <v>113</v>
      </c>
      <c r="C25" s="95" t="s">
        <v>65</v>
      </c>
      <c r="D25" s="138"/>
      <c r="E25" s="142">
        <v>14088</v>
      </c>
      <c r="F25" s="138">
        <f t="shared" si="0"/>
        <v>664066.69</v>
      </c>
      <c r="G25" s="289"/>
    </row>
    <row r="26" spans="1:7">
      <c r="A26" s="137">
        <v>45660</v>
      </c>
      <c r="B26" s="72" t="s">
        <v>114</v>
      </c>
      <c r="C26" s="95" t="s">
        <v>65</v>
      </c>
      <c r="D26" s="138"/>
      <c r="E26" s="142">
        <v>20000</v>
      </c>
      <c r="F26" s="138">
        <f t="shared" si="0"/>
        <v>644066.69</v>
      </c>
      <c r="G26" s="289"/>
    </row>
    <row r="27" spans="1:7">
      <c r="A27" s="137">
        <v>45660</v>
      </c>
      <c r="B27" s="72" t="s">
        <v>115</v>
      </c>
      <c r="C27" s="95" t="s">
        <v>65</v>
      </c>
      <c r="D27" s="138"/>
      <c r="E27" s="138">
        <v>9100</v>
      </c>
      <c r="F27" s="138">
        <f t="shared" si="0"/>
        <v>634966.69</v>
      </c>
      <c r="G27" s="289"/>
    </row>
    <row r="28" spans="1:7">
      <c r="A28" s="137">
        <v>45660</v>
      </c>
      <c r="B28" s="72" t="s">
        <v>116</v>
      </c>
      <c r="C28" s="95" t="s">
        <v>65</v>
      </c>
      <c r="D28" s="138"/>
      <c r="E28" s="142">
        <v>55475</v>
      </c>
      <c r="F28" s="138">
        <f t="shared" si="0"/>
        <v>579491.69</v>
      </c>
      <c r="G28" s="289"/>
    </row>
    <row r="29" spans="1:7">
      <c r="A29" s="137">
        <v>45660</v>
      </c>
      <c r="B29" s="72" t="s">
        <v>117</v>
      </c>
      <c r="C29" s="95" t="s">
        <v>65</v>
      </c>
      <c r="D29" s="138"/>
      <c r="E29" s="138">
        <v>56760</v>
      </c>
      <c r="F29" s="138">
        <f t="shared" si="0"/>
        <v>522731.69</v>
      </c>
      <c r="G29" s="289"/>
    </row>
    <row r="30" spans="1:7">
      <c r="A30" s="137">
        <v>45662</v>
      </c>
      <c r="B30" s="72" t="s">
        <v>118</v>
      </c>
      <c r="C30" s="95" t="s">
        <v>65</v>
      </c>
      <c r="D30" s="138"/>
      <c r="E30" s="138">
        <v>320.15</v>
      </c>
      <c r="F30" s="138">
        <f t="shared" ref="F30:F36" si="1">F29+D30-E30</f>
        <v>522411.54</v>
      </c>
      <c r="G30" s="289"/>
    </row>
    <row r="31" spans="1:7">
      <c r="A31" s="137">
        <v>45663</v>
      </c>
      <c r="B31" s="146" t="s">
        <v>119</v>
      </c>
      <c r="C31" s="95" t="s">
        <v>65</v>
      </c>
      <c r="D31" s="138"/>
      <c r="E31" s="138">
        <v>1000</v>
      </c>
      <c r="F31" s="138">
        <f t="shared" si="1"/>
        <v>521411.54</v>
      </c>
      <c r="G31" s="289"/>
    </row>
    <row r="32" spans="1:7">
      <c r="A32" s="137">
        <v>45663</v>
      </c>
      <c r="B32" s="72" t="s">
        <v>120</v>
      </c>
      <c r="C32" s="95" t="s">
        <v>65</v>
      </c>
      <c r="D32" s="138"/>
      <c r="E32" s="138">
        <v>17494.33</v>
      </c>
      <c r="F32" s="138">
        <f t="shared" si="1"/>
        <v>503917.21</v>
      </c>
      <c r="G32" s="289"/>
    </row>
    <row r="33" spans="1:7">
      <c r="A33" s="137">
        <v>45663</v>
      </c>
      <c r="B33" s="72" t="s">
        <v>121</v>
      </c>
      <c r="C33" s="95" t="s">
        <v>65</v>
      </c>
      <c r="D33" s="138"/>
      <c r="E33" s="138">
        <v>50.14</v>
      </c>
      <c r="F33" s="138">
        <f t="shared" si="1"/>
        <v>503867.07</v>
      </c>
      <c r="G33" s="289"/>
    </row>
    <row r="34" spans="1:7">
      <c r="A34" s="137">
        <v>45663</v>
      </c>
      <c r="B34" s="72" t="s">
        <v>122</v>
      </c>
      <c r="C34" s="95" t="s">
        <v>64</v>
      </c>
      <c r="D34" s="138"/>
      <c r="E34" s="138">
        <v>50000</v>
      </c>
      <c r="F34" s="138">
        <f t="shared" si="1"/>
        <v>453867.07</v>
      </c>
      <c r="G34" s="289"/>
    </row>
    <row r="35" ht="33" spans="1:7">
      <c r="A35" s="137">
        <v>45664</v>
      </c>
      <c r="B35" s="72" t="s">
        <v>123</v>
      </c>
      <c r="C35" s="95" t="s">
        <v>65</v>
      </c>
      <c r="D35" s="138"/>
      <c r="E35" s="138">
        <v>74000</v>
      </c>
      <c r="F35" s="138">
        <f t="shared" si="1"/>
        <v>379867.07</v>
      </c>
      <c r="G35" s="289"/>
    </row>
    <row r="36" spans="1:7">
      <c r="A36" s="137">
        <v>45664</v>
      </c>
      <c r="B36" s="72" t="s">
        <v>124</v>
      </c>
      <c r="C36" s="95" t="s">
        <v>65</v>
      </c>
      <c r="D36" s="138"/>
      <c r="E36" s="142">
        <v>20000</v>
      </c>
      <c r="F36" s="138">
        <f t="shared" si="1"/>
        <v>359867.07</v>
      </c>
      <c r="G36" s="289"/>
    </row>
    <row r="37" spans="1:7">
      <c r="A37" s="137">
        <v>45664</v>
      </c>
      <c r="B37" s="72" t="s">
        <v>125</v>
      </c>
      <c r="C37" s="95" t="s">
        <v>65</v>
      </c>
      <c r="D37" s="138"/>
      <c r="E37" s="142">
        <v>26000</v>
      </c>
      <c r="F37" s="138">
        <f t="shared" ref="F31:F75" si="2">F36+D37-E37</f>
        <v>333867.07</v>
      </c>
      <c r="G37" s="289"/>
    </row>
    <row r="38" spans="1:7">
      <c r="A38" s="137">
        <v>45664</v>
      </c>
      <c r="B38" s="72" t="s">
        <v>126</v>
      </c>
      <c r="C38" s="95" t="s">
        <v>64</v>
      </c>
      <c r="D38" s="138"/>
      <c r="E38" s="138">
        <v>50000</v>
      </c>
      <c r="F38" s="138">
        <f t="shared" si="2"/>
        <v>283867.07</v>
      </c>
      <c r="G38" s="289"/>
    </row>
    <row r="39" spans="1:7">
      <c r="A39" s="137">
        <v>45665</v>
      </c>
      <c r="B39" s="72" t="s">
        <v>127</v>
      </c>
      <c r="C39" s="95" t="s">
        <v>61</v>
      </c>
      <c r="D39" s="138"/>
      <c r="E39" s="138">
        <v>4399.2</v>
      </c>
      <c r="F39" s="138">
        <f t="shared" si="2"/>
        <v>279467.87</v>
      </c>
      <c r="G39" s="289"/>
    </row>
    <row r="40" spans="1:7">
      <c r="A40" s="137">
        <v>45665</v>
      </c>
      <c r="B40" s="146" t="s">
        <v>128</v>
      </c>
      <c r="C40" s="95" t="s">
        <v>65</v>
      </c>
      <c r="D40" s="138"/>
      <c r="E40" s="138">
        <v>46655</v>
      </c>
      <c r="F40" s="138">
        <f t="shared" si="2"/>
        <v>232812.87</v>
      </c>
      <c r="G40" s="289"/>
    </row>
    <row r="41" spans="1:7">
      <c r="A41" s="137">
        <v>45665</v>
      </c>
      <c r="B41" s="72" t="s">
        <v>129</v>
      </c>
      <c r="C41" s="95" t="s">
        <v>65</v>
      </c>
      <c r="D41" s="138"/>
      <c r="E41" s="138">
        <v>31.11</v>
      </c>
      <c r="F41" s="138">
        <f t="shared" si="2"/>
        <v>232781.76</v>
      </c>
      <c r="G41" s="289"/>
    </row>
    <row r="42" spans="1:7">
      <c r="A42" s="137">
        <v>45666</v>
      </c>
      <c r="B42" s="72" t="s">
        <v>121</v>
      </c>
      <c r="C42" s="95" t="s">
        <v>65</v>
      </c>
      <c r="D42" s="138"/>
      <c r="E42" s="138">
        <v>72.99</v>
      </c>
      <c r="F42" s="138">
        <f t="shared" si="2"/>
        <v>232708.77</v>
      </c>
      <c r="G42" s="289"/>
    </row>
    <row r="43" spans="1:7">
      <c r="A43" s="137">
        <v>45666</v>
      </c>
      <c r="B43" s="72" t="s">
        <v>121</v>
      </c>
      <c r="C43" s="95" t="s">
        <v>65</v>
      </c>
      <c r="D43" s="138"/>
      <c r="E43" s="138">
        <v>46.2</v>
      </c>
      <c r="F43" s="138">
        <f t="shared" si="2"/>
        <v>232662.57</v>
      </c>
      <c r="G43" s="289"/>
    </row>
    <row r="44" spans="1:7">
      <c r="A44" s="137">
        <v>45666</v>
      </c>
      <c r="B44" s="72" t="s">
        <v>121</v>
      </c>
      <c r="C44" s="95" t="s">
        <v>65</v>
      </c>
      <c r="D44" s="138"/>
      <c r="E44" s="138">
        <v>39.83</v>
      </c>
      <c r="F44" s="138">
        <f t="shared" si="2"/>
        <v>232622.74</v>
      </c>
      <c r="G44" s="289"/>
    </row>
    <row r="45" spans="1:7">
      <c r="A45" s="137">
        <v>45666</v>
      </c>
      <c r="B45" s="72" t="s">
        <v>121</v>
      </c>
      <c r="C45" s="95" t="s">
        <v>65</v>
      </c>
      <c r="D45" s="138"/>
      <c r="E45" s="142">
        <v>20.67</v>
      </c>
      <c r="F45" s="138">
        <f t="shared" si="2"/>
        <v>232602.07</v>
      </c>
      <c r="G45" s="289"/>
    </row>
    <row r="46" spans="1:7">
      <c r="A46" s="137">
        <v>45666</v>
      </c>
      <c r="B46" s="72" t="s">
        <v>121</v>
      </c>
      <c r="C46" s="95" t="s">
        <v>65</v>
      </c>
      <c r="D46" s="138"/>
      <c r="E46" s="142">
        <v>14.25</v>
      </c>
      <c r="F46" s="138">
        <f t="shared" si="2"/>
        <v>232587.82</v>
      </c>
      <c r="G46" s="289"/>
    </row>
    <row r="47" spans="1:7">
      <c r="A47" s="137">
        <v>45667</v>
      </c>
      <c r="B47" s="72" t="s">
        <v>121</v>
      </c>
      <c r="C47" s="95" t="s">
        <v>65</v>
      </c>
      <c r="D47" s="138"/>
      <c r="E47" s="138">
        <v>218.47</v>
      </c>
      <c r="F47" s="138">
        <f t="shared" si="2"/>
        <v>232369.35</v>
      </c>
      <c r="G47" s="289"/>
    </row>
    <row r="48" spans="1:7">
      <c r="A48" s="137">
        <v>45667</v>
      </c>
      <c r="B48" s="72" t="s">
        <v>130</v>
      </c>
      <c r="C48" s="95" t="s">
        <v>58</v>
      </c>
      <c r="D48" s="138">
        <v>300000</v>
      </c>
      <c r="E48" s="142"/>
      <c r="F48" s="138">
        <f t="shared" si="2"/>
        <v>532369.35</v>
      </c>
      <c r="G48" s="289"/>
    </row>
    <row r="49" spans="1:7">
      <c r="A49" s="137">
        <v>45667</v>
      </c>
      <c r="B49" s="94" t="s">
        <v>131</v>
      </c>
      <c r="C49" s="95" t="s">
        <v>61</v>
      </c>
      <c r="D49" s="138"/>
      <c r="E49" s="138">
        <v>140</v>
      </c>
      <c r="F49" s="138">
        <f t="shared" si="2"/>
        <v>532229.35</v>
      </c>
      <c r="G49" s="289"/>
    </row>
    <row r="50" spans="1:7">
      <c r="A50" s="137">
        <v>45667</v>
      </c>
      <c r="B50" s="94" t="s">
        <v>132</v>
      </c>
      <c r="C50" s="95" t="s">
        <v>61</v>
      </c>
      <c r="D50" s="138"/>
      <c r="E50" s="142">
        <v>835.18</v>
      </c>
      <c r="F50" s="138">
        <f t="shared" si="2"/>
        <v>531394.17</v>
      </c>
      <c r="G50" s="289"/>
    </row>
    <row r="51" spans="1:7">
      <c r="A51" s="137">
        <v>45667</v>
      </c>
      <c r="B51" s="94" t="s">
        <v>133</v>
      </c>
      <c r="C51" s="95" t="s">
        <v>61</v>
      </c>
      <c r="D51" s="138"/>
      <c r="E51" s="138">
        <v>13</v>
      </c>
      <c r="F51" s="138">
        <f t="shared" si="2"/>
        <v>531381.17</v>
      </c>
      <c r="G51" s="289"/>
    </row>
    <row r="52" spans="1:7">
      <c r="A52" s="137">
        <v>45667</v>
      </c>
      <c r="B52" s="94" t="s">
        <v>134</v>
      </c>
      <c r="C52" s="95" t="s">
        <v>65</v>
      </c>
      <c r="D52" s="138"/>
      <c r="E52" s="138">
        <v>1141</v>
      </c>
      <c r="F52" s="138">
        <f t="shared" si="2"/>
        <v>530240.17</v>
      </c>
      <c r="G52" s="289"/>
    </row>
    <row r="53" spans="1:7">
      <c r="A53" s="137">
        <v>45667</v>
      </c>
      <c r="B53" s="94" t="s">
        <v>135</v>
      </c>
      <c r="C53" s="95" t="s">
        <v>65</v>
      </c>
      <c r="D53" s="138"/>
      <c r="E53" s="138">
        <v>256</v>
      </c>
      <c r="F53" s="138">
        <f t="shared" si="2"/>
        <v>529984.17</v>
      </c>
      <c r="G53" s="289"/>
    </row>
    <row r="54" spans="1:7">
      <c r="A54" s="137">
        <v>45667</v>
      </c>
      <c r="B54" s="94" t="s">
        <v>136</v>
      </c>
      <c r="C54" s="95" t="s">
        <v>65</v>
      </c>
      <c r="D54" s="138"/>
      <c r="E54" s="138">
        <v>300</v>
      </c>
      <c r="F54" s="138">
        <f t="shared" si="2"/>
        <v>529684.17</v>
      </c>
      <c r="G54" s="289"/>
    </row>
    <row r="55" spans="1:7">
      <c r="A55" s="137">
        <v>45667</v>
      </c>
      <c r="B55" s="94" t="s">
        <v>137</v>
      </c>
      <c r="C55" s="95" t="s">
        <v>65</v>
      </c>
      <c r="D55" s="138"/>
      <c r="E55" s="138">
        <v>1500</v>
      </c>
      <c r="F55" s="138">
        <f t="shared" si="2"/>
        <v>528184.17</v>
      </c>
      <c r="G55" s="289"/>
    </row>
    <row r="56" spans="1:7">
      <c r="A56" s="137">
        <v>45667</v>
      </c>
      <c r="B56" s="94" t="s">
        <v>138</v>
      </c>
      <c r="C56" s="95" t="s">
        <v>65</v>
      </c>
      <c r="D56" s="138"/>
      <c r="E56" s="138">
        <v>694</v>
      </c>
      <c r="F56" s="138">
        <f t="shared" si="2"/>
        <v>527490.17</v>
      </c>
      <c r="G56" s="289"/>
    </row>
    <row r="57" spans="1:7">
      <c r="A57" s="137">
        <v>45667</v>
      </c>
      <c r="B57" s="94" t="s">
        <v>139</v>
      </c>
      <c r="C57" s="95" t="s">
        <v>65</v>
      </c>
      <c r="D57" s="138"/>
      <c r="E57" s="142">
        <v>441.5</v>
      </c>
      <c r="F57" s="138">
        <f t="shared" si="2"/>
        <v>527048.67</v>
      </c>
      <c r="G57" s="289"/>
    </row>
    <row r="58" spans="1:7">
      <c r="A58" s="137">
        <v>45667</v>
      </c>
      <c r="B58" s="94" t="s">
        <v>140</v>
      </c>
      <c r="C58" s="95" t="s">
        <v>65</v>
      </c>
      <c r="D58" s="138"/>
      <c r="E58" s="138">
        <v>103.1</v>
      </c>
      <c r="F58" s="138">
        <f t="shared" si="2"/>
        <v>526945.57</v>
      </c>
      <c r="G58" s="289"/>
    </row>
    <row r="59" ht="33" spans="1:7">
      <c r="A59" s="137">
        <v>45667</v>
      </c>
      <c r="B59" s="94" t="s">
        <v>141</v>
      </c>
      <c r="C59" s="95" t="s">
        <v>65</v>
      </c>
      <c r="D59" s="138"/>
      <c r="E59" s="138">
        <v>627.8</v>
      </c>
      <c r="F59" s="138">
        <f t="shared" ref="F59:F76" si="3">F58+D59-E59</f>
        <v>526317.77</v>
      </c>
      <c r="G59" s="289"/>
    </row>
    <row r="60" spans="1:7">
      <c r="A60" s="137">
        <v>45667</v>
      </c>
      <c r="B60" s="94" t="s">
        <v>142</v>
      </c>
      <c r="C60" s="95" t="s">
        <v>65</v>
      </c>
      <c r="D60" s="138"/>
      <c r="E60" s="142">
        <v>7425</v>
      </c>
      <c r="F60" s="138">
        <f t="shared" si="3"/>
        <v>518892.77</v>
      </c>
      <c r="G60" s="289"/>
    </row>
    <row r="61" spans="1:7">
      <c r="A61" s="137">
        <v>45667</v>
      </c>
      <c r="B61" s="94" t="s">
        <v>143</v>
      </c>
      <c r="C61" s="95" t="s">
        <v>65</v>
      </c>
      <c r="D61" s="138"/>
      <c r="E61" s="142">
        <v>6235</v>
      </c>
      <c r="F61" s="138">
        <f t="shared" si="3"/>
        <v>512657.77</v>
      </c>
      <c r="G61" s="289"/>
    </row>
    <row r="62" spans="1:7">
      <c r="A62" s="137">
        <v>45667</v>
      </c>
      <c r="B62" s="94" t="s">
        <v>144</v>
      </c>
      <c r="C62" s="95" t="s">
        <v>65</v>
      </c>
      <c r="D62" s="138"/>
      <c r="E62" s="138">
        <v>200</v>
      </c>
      <c r="F62" s="138">
        <f t="shared" si="3"/>
        <v>512457.77</v>
      </c>
      <c r="G62" s="289"/>
    </row>
    <row r="63" ht="33" spans="1:7">
      <c r="A63" s="137">
        <v>45667</v>
      </c>
      <c r="B63" s="94" t="s">
        <v>145</v>
      </c>
      <c r="C63" s="95" t="s">
        <v>65</v>
      </c>
      <c r="D63" s="138"/>
      <c r="E63" s="138">
        <v>1829.6</v>
      </c>
      <c r="F63" s="138">
        <f t="shared" si="3"/>
        <v>510628.17</v>
      </c>
      <c r="G63" s="289"/>
    </row>
    <row r="64" spans="1:7">
      <c r="A64" s="137">
        <v>45667</v>
      </c>
      <c r="B64" s="94" t="s">
        <v>146</v>
      </c>
      <c r="C64" s="95" t="s">
        <v>65</v>
      </c>
      <c r="D64" s="138"/>
      <c r="E64" s="138">
        <v>3354.1</v>
      </c>
      <c r="F64" s="138">
        <f t="shared" si="3"/>
        <v>507274.07</v>
      </c>
      <c r="G64" s="289"/>
    </row>
    <row r="65" spans="1:7">
      <c r="A65" s="137">
        <v>45667</v>
      </c>
      <c r="B65" s="94" t="s">
        <v>147</v>
      </c>
      <c r="C65" s="95" t="s">
        <v>65</v>
      </c>
      <c r="D65" s="138"/>
      <c r="E65" s="138">
        <v>360</v>
      </c>
      <c r="F65" s="138">
        <f t="shared" si="3"/>
        <v>506914.07</v>
      </c>
      <c r="G65" s="289"/>
    </row>
    <row r="66" spans="1:7">
      <c r="A66" s="137">
        <v>45667</v>
      </c>
      <c r="B66" s="94" t="s">
        <v>148</v>
      </c>
      <c r="C66" s="95" t="s">
        <v>65</v>
      </c>
      <c r="D66" s="138"/>
      <c r="E66" s="138">
        <v>1843.96</v>
      </c>
      <c r="F66" s="138">
        <f t="shared" si="3"/>
        <v>505070.11</v>
      </c>
      <c r="G66" s="289"/>
    </row>
    <row r="67" spans="1:7">
      <c r="A67" s="137">
        <v>45667</v>
      </c>
      <c r="B67" s="94" t="s">
        <v>149</v>
      </c>
      <c r="C67" s="95" t="s">
        <v>65</v>
      </c>
      <c r="D67" s="138"/>
      <c r="E67" s="138">
        <v>447</v>
      </c>
      <c r="F67" s="138">
        <f t="shared" si="3"/>
        <v>504623.11</v>
      </c>
      <c r="G67" s="289"/>
    </row>
    <row r="68" spans="1:7">
      <c r="A68" s="137">
        <v>45667</v>
      </c>
      <c r="B68" s="94" t="s">
        <v>150</v>
      </c>
      <c r="C68" s="95" t="s">
        <v>65</v>
      </c>
      <c r="D68" s="138"/>
      <c r="E68" s="138">
        <v>257</v>
      </c>
      <c r="F68" s="138">
        <f t="shared" si="3"/>
        <v>504366.11</v>
      </c>
      <c r="G68" s="289"/>
    </row>
    <row r="69" customHeight="1" spans="1:7">
      <c r="A69" s="137">
        <v>45667</v>
      </c>
      <c r="B69" s="94" t="s">
        <v>151</v>
      </c>
      <c r="C69" s="95" t="s">
        <v>65</v>
      </c>
      <c r="D69" s="138"/>
      <c r="E69" s="142">
        <v>97457.5</v>
      </c>
      <c r="F69" s="138">
        <f t="shared" si="3"/>
        <v>406908.61</v>
      </c>
      <c r="G69" s="289"/>
    </row>
    <row r="70" spans="1:7">
      <c r="A70" s="137">
        <v>45667</v>
      </c>
      <c r="B70" s="94" t="s">
        <v>152</v>
      </c>
      <c r="C70" s="95" t="s">
        <v>61</v>
      </c>
      <c r="D70" s="138"/>
      <c r="E70" s="138">
        <v>139471.61</v>
      </c>
      <c r="F70" s="138">
        <f t="shared" si="3"/>
        <v>267437</v>
      </c>
      <c r="G70" s="289"/>
    </row>
    <row r="71" spans="1:7">
      <c r="A71" s="137">
        <v>45667</v>
      </c>
      <c r="B71" s="72" t="s">
        <v>121</v>
      </c>
      <c r="C71" s="95" t="s">
        <v>65</v>
      </c>
      <c r="D71" s="138"/>
      <c r="E71" s="138">
        <v>65.55</v>
      </c>
      <c r="F71" s="138">
        <f t="shared" si="3"/>
        <v>267371.45</v>
      </c>
      <c r="G71" s="289"/>
    </row>
    <row r="72" spans="1:7">
      <c r="A72" s="137">
        <v>45667</v>
      </c>
      <c r="B72" s="72" t="s">
        <v>121</v>
      </c>
      <c r="C72" s="95" t="s">
        <v>65</v>
      </c>
      <c r="D72" s="138"/>
      <c r="E72" s="138">
        <v>99.66</v>
      </c>
      <c r="F72" s="138">
        <f t="shared" si="3"/>
        <v>267271.79</v>
      </c>
      <c r="G72" s="289"/>
    </row>
    <row r="73" spans="1:7">
      <c r="A73" s="137">
        <v>45667</v>
      </c>
      <c r="B73" s="72" t="s">
        <v>153</v>
      </c>
      <c r="C73" s="95" t="s">
        <v>64</v>
      </c>
      <c r="D73" s="138"/>
      <c r="E73" s="138">
        <v>100000</v>
      </c>
      <c r="F73" s="138">
        <f t="shared" si="3"/>
        <v>167271.79</v>
      </c>
      <c r="G73" s="289"/>
    </row>
    <row r="74" spans="1:7">
      <c r="A74" s="137">
        <v>45667</v>
      </c>
      <c r="B74" s="72" t="s">
        <v>154</v>
      </c>
      <c r="C74" s="95" t="s">
        <v>65</v>
      </c>
      <c r="D74" s="138"/>
      <c r="E74" s="138">
        <v>2510</v>
      </c>
      <c r="F74" s="138">
        <f t="shared" ref="F74:F82" si="4">F73+D74-E74</f>
        <v>164761.79</v>
      </c>
      <c r="G74" s="289"/>
    </row>
    <row r="75" spans="1:7">
      <c r="A75" s="137">
        <v>45668</v>
      </c>
      <c r="B75" s="72" t="s">
        <v>121</v>
      </c>
      <c r="C75" s="95" t="s">
        <v>65</v>
      </c>
      <c r="D75" s="138"/>
      <c r="E75" s="142">
        <v>15.2</v>
      </c>
      <c r="F75" s="138">
        <f t="shared" si="4"/>
        <v>164746.59</v>
      </c>
      <c r="G75" s="289"/>
    </row>
    <row r="76" spans="1:7">
      <c r="A76" s="137">
        <v>45668</v>
      </c>
      <c r="B76" s="72" t="s">
        <v>121</v>
      </c>
      <c r="C76" s="95" t="s">
        <v>65</v>
      </c>
      <c r="D76" s="138"/>
      <c r="E76" s="138">
        <v>94.05</v>
      </c>
      <c r="F76" s="138">
        <f t="shared" si="4"/>
        <v>164652.54</v>
      </c>
      <c r="G76" s="289"/>
    </row>
    <row r="77" spans="1:7">
      <c r="A77" s="137">
        <v>45670</v>
      </c>
      <c r="B77" s="72" t="s">
        <v>121</v>
      </c>
      <c r="C77" s="95" t="s">
        <v>65</v>
      </c>
      <c r="D77" s="138"/>
      <c r="E77" s="138">
        <v>35.15</v>
      </c>
      <c r="F77" s="138">
        <f t="shared" si="4"/>
        <v>164617.39</v>
      </c>
      <c r="G77" s="289"/>
    </row>
    <row r="78" spans="1:7">
      <c r="A78" s="137">
        <v>45670</v>
      </c>
      <c r="B78" s="94" t="s">
        <v>155</v>
      </c>
      <c r="C78" s="95" t="s">
        <v>57</v>
      </c>
      <c r="D78" s="138">
        <v>1080</v>
      </c>
      <c r="E78" s="142"/>
      <c r="F78" s="138">
        <f t="shared" si="4"/>
        <v>165697.39</v>
      </c>
      <c r="G78" s="289"/>
    </row>
    <row r="79" spans="1:7">
      <c r="A79" s="137">
        <v>45670</v>
      </c>
      <c r="B79" s="72" t="s">
        <v>121</v>
      </c>
      <c r="C79" s="95" t="s">
        <v>65</v>
      </c>
      <c r="D79" s="138"/>
      <c r="E79" s="138">
        <v>128.25</v>
      </c>
      <c r="F79" s="138">
        <f t="shared" si="4"/>
        <v>165569.14</v>
      </c>
      <c r="G79" s="289"/>
    </row>
    <row r="80" spans="1:7">
      <c r="A80" s="137">
        <v>45671</v>
      </c>
      <c r="B80" s="94" t="s">
        <v>156</v>
      </c>
      <c r="C80" s="95" t="s">
        <v>58</v>
      </c>
      <c r="D80" s="138">
        <v>456500</v>
      </c>
      <c r="E80" s="138"/>
      <c r="F80" s="138">
        <f t="shared" si="4"/>
        <v>622069.14</v>
      </c>
      <c r="G80" s="289"/>
    </row>
    <row r="81" spans="1:7">
      <c r="A81" s="137">
        <v>45671</v>
      </c>
      <c r="B81" s="94" t="s">
        <v>157</v>
      </c>
      <c r="C81" s="95" t="s">
        <v>65</v>
      </c>
      <c r="D81" s="138"/>
      <c r="E81" s="138">
        <v>3776.5</v>
      </c>
      <c r="F81" s="138">
        <f t="shared" si="4"/>
        <v>618292.64</v>
      </c>
      <c r="G81" s="289"/>
    </row>
    <row r="82" spans="1:7">
      <c r="A82" s="137">
        <v>45671</v>
      </c>
      <c r="B82" s="94" t="s">
        <v>158</v>
      </c>
      <c r="C82" s="95" t="s">
        <v>65</v>
      </c>
      <c r="D82" s="138"/>
      <c r="E82" s="142">
        <v>4401</v>
      </c>
      <c r="F82" s="138">
        <f t="shared" si="4"/>
        <v>613891.64</v>
      </c>
      <c r="G82" s="289"/>
    </row>
    <row r="83" spans="1:7">
      <c r="A83" s="137">
        <v>45671</v>
      </c>
      <c r="B83" s="94" t="s">
        <v>159</v>
      </c>
      <c r="C83" s="95" t="s">
        <v>65</v>
      </c>
      <c r="D83" s="138"/>
      <c r="E83" s="138">
        <v>1091.5</v>
      </c>
      <c r="F83" s="138">
        <f t="shared" ref="F78:F99" si="5">F82+D83-E83</f>
        <v>612800.14</v>
      </c>
      <c r="G83" s="289"/>
    </row>
    <row r="84" spans="1:7">
      <c r="A84" s="137">
        <v>45671</v>
      </c>
      <c r="B84" s="94" t="s">
        <v>160</v>
      </c>
      <c r="C84" s="95" t="s">
        <v>65</v>
      </c>
      <c r="D84" s="138"/>
      <c r="E84" s="138">
        <v>1250</v>
      </c>
      <c r="F84" s="138">
        <f t="shared" si="5"/>
        <v>611550.14</v>
      </c>
      <c r="G84" s="289"/>
    </row>
    <row r="85" spans="1:7">
      <c r="A85" s="137">
        <v>45671</v>
      </c>
      <c r="B85" s="94" t="s">
        <v>161</v>
      </c>
      <c r="C85" s="95" t="s">
        <v>65</v>
      </c>
      <c r="D85" s="138"/>
      <c r="E85" s="142">
        <v>430</v>
      </c>
      <c r="F85" s="138">
        <f t="shared" si="5"/>
        <v>611120.14</v>
      </c>
      <c r="G85" s="289"/>
    </row>
    <row r="86" spans="1:7">
      <c r="A86" s="137">
        <v>45671</v>
      </c>
      <c r="B86" s="94" t="s">
        <v>162</v>
      </c>
      <c r="C86" s="95" t="s">
        <v>65</v>
      </c>
      <c r="D86" s="138"/>
      <c r="E86" s="138">
        <v>5586.88</v>
      </c>
      <c r="F86" s="138">
        <f t="shared" si="5"/>
        <v>605533.26</v>
      </c>
      <c r="G86" s="289"/>
    </row>
    <row r="87" spans="1:7">
      <c r="A87" s="137">
        <v>45671</v>
      </c>
      <c r="B87" s="94" t="s">
        <v>163</v>
      </c>
      <c r="C87" s="95" t="s">
        <v>65</v>
      </c>
      <c r="D87" s="138"/>
      <c r="E87" s="142">
        <v>110</v>
      </c>
      <c r="F87" s="138">
        <f t="shared" si="5"/>
        <v>605423.26</v>
      </c>
      <c r="G87" s="289"/>
    </row>
    <row r="88" spans="1:7">
      <c r="A88" s="137">
        <v>45671</v>
      </c>
      <c r="B88" s="94" t="s">
        <v>164</v>
      </c>
      <c r="C88" s="95" t="s">
        <v>61</v>
      </c>
      <c r="D88" s="138"/>
      <c r="E88" s="138">
        <v>11621</v>
      </c>
      <c r="F88" s="138">
        <f t="shared" si="5"/>
        <v>593802.26</v>
      </c>
      <c r="G88" s="289"/>
    </row>
    <row r="89" spans="1:7">
      <c r="A89" s="137">
        <v>45671</v>
      </c>
      <c r="B89" s="94" t="s">
        <v>126</v>
      </c>
      <c r="C89" s="95" t="s">
        <v>64</v>
      </c>
      <c r="D89" s="138"/>
      <c r="E89" s="138">
        <v>50000</v>
      </c>
      <c r="F89" s="138">
        <f t="shared" si="5"/>
        <v>543802.26</v>
      </c>
      <c r="G89" s="289"/>
    </row>
    <row r="90" spans="1:7">
      <c r="A90" s="137">
        <v>45671</v>
      </c>
      <c r="B90" s="94" t="s">
        <v>165</v>
      </c>
      <c r="C90" s="95" t="s">
        <v>64</v>
      </c>
      <c r="D90" s="138"/>
      <c r="E90" s="142">
        <v>250000</v>
      </c>
      <c r="F90" s="138">
        <f t="shared" si="5"/>
        <v>293802.26</v>
      </c>
      <c r="G90" s="289"/>
    </row>
    <row r="91" spans="1:7">
      <c r="A91" s="137">
        <v>45671</v>
      </c>
      <c r="B91" s="94" t="s">
        <v>122</v>
      </c>
      <c r="C91" s="95" t="s">
        <v>64</v>
      </c>
      <c r="D91" s="138"/>
      <c r="E91" s="138">
        <v>60000</v>
      </c>
      <c r="F91" s="138">
        <f t="shared" si="5"/>
        <v>233802.26</v>
      </c>
      <c r="G91" s="289"/>
    </row>
    <row r="92" spans="1:7">
      <c r="A92" s="137">
        <v>45671</v>
      </c>
      <c r="B92" s="72" t="s">
        <v>121</v>
      </c>
      <c r="C92" s="95" t="s">
        <v>65</v>
      </c>
      <c r="D92" s="138"/>
      <c r="E92" s="142">
        <v>42.75</v>
      </c>
      <c r="F92" s="138">
        <f t="shared" si="5"/>
        <v>233759.51</v>
      </c>
      <c r="G92" s="289"/>
    </row>
    <row r="93" spans="1:7">
      <c r="A93" s="137">
        <v>45671</v>
      </c>
      <c r="B93" s="72" t="s">
        <v>121</v>
      </c>
      <c r="C93" s="95" t="s">
        <v>65</v>
      </c>
      <c r="D93" s="138"/>
      <c r="E93" s="142">
        <v>34.2</v>
      </c>
      <c r="F93" s="138">
        <f t="shared" si="5"/>
        <v>233725.31</v>
      </c>
      <c r="G93" s="289"/>
    </row>
    <row r="94" spans="1:7">
      <c r="A94" s="137">
        <v>45672</v>
      </c>
      <c r="B94" s="94" t="s">
        <v>166</v>
      </c>
      <c r="C94" s="95" t="s">
        <v>61</v>
      </c>
      <c r="D94" s="138"/>
      <c r="E94" s="142">
        <v>15400</v>
      </c>
      <c r="F94" s="138">
        <f t="shared" si="5"/>
        <v>218325.31</v>
      </c>
      <c r="G94" s="289"/>
    </row>
    <row r="95" spans="1:7">
      <c r="A95" s="137">
        <v>45672</v>
      </c>
      <c r="B95" s="94" t="s">
        <v>167</v>
      </c>
      <c r="C95" s="95" t="s">
        <v>65</v>
      </c>
      <c r="D95" s="138"/>
      <c r="E95" s="138">
        <v>2500</v>
      </c>
      <c r="F95" s="138">
        <f t="shared" si="5"/>
        <v>215825.31</v>
      </c>
      <c r="G95" s="289"/>
    </row>
    <row r="96" spans="1:7">
      <c r="A96" s="137">
        <v>45672</v>
      </c>
      <c r="B96" s="94" t="s">
        <v>168</v>
      </c>
      <c r="C96" s="95" t="s">
        <v>65</v>
      </c>
      <c r="D96" s="138"/>
      <c r="E96" s="138">
        <v>1000</v>
      </c>
      <c r="F96" s="138">
        <f t="shared" si="5"/>
        <v>214825.31</v>
      </c>
      <c r="G96" s="289"/>
    </row>
    <row r="97" spans="1:7">
      <c r="A97" s="137">
        <v>45672</v>
      </c>
      <c r="B97" s="94" t="s">
        <v>169</v>
      </c>
      <c r="C97" s="95" t="s">
        <v>65</v>
      </c>
      <c r="D97" s="138"/>
      <c r="E97" s="138">
        <v>5896.76</v>
      </c>
      <c r="F97" s="138">
        <f t="shared" si="5"/>
        <v>208928.55</v>
      </c>
      <c r="G97" s="289"/>
    </row>
    <row r="98" spans="1:7">
      <c r="A98" s="137">
        <v>45672</v>
      </c>
      <c r="B98" s="94" t="s">
        <v>170</v>
      </c>
      <c r="C98" s="95" t="s">
        <v>65</v>
      </c>
      <c r="D98" s="138"/>
      <c r="E98" s="138">
        <v>10000</v>
      </c>
      <c r="F98" s="138">
        <f t="shared" si="5"/>
        <v>198928.55</v>
      </c>
      <c r="G98" s="289"/>
    </row>
    <row r="99" ht="33" spans="1:7">
      <c r="A99" s="137">
        <v>45672</v>
      </c>
      <c r="B99" s="94" t="s">
        <v>171</v>
      </c>
      <c r="C99" s="95" t="s">
        <v>65</v>
      </c>
      <c r="D99" s="138"/>
      <c r="E99" s="138">
        <v>13210</v>
      </c>
      <c r="F99" s="138">
        <f t="shared" si="5"/>
        <v>185718.55</v>
      </c>
      <c r="G99" s="289"/>
    </row>
    <row r="100" spans="1:7">
      <c r="A100" s="137">
        <v>45672</v>
      </c>
      <c r="B100" s="72" t="s">
        <v>121</v>
      </c>
      <c r="C100" s="95" t="s">
        <v>65</v>
      </c>
      <c r="D100" s="138"/>
      <c r="E100" s="142">
        <v>24.57</v>
      </c>
      <c r="F100" s="138">
        <f t="shared" ref="F100:F115" si="6">F99+D100-E100</f>
        <v>185693.98</v>
      </c>
      <c r="G100" s="289"/>
    </row>
    <row r="101" spans="1:7">
      <c r="A101" s="137">
        <v>45672</v>
      </c>
      <c r="B101" s="72" t="s">
        <v>121</v>
      </c>
      <c r="C101" s="95" t="s">
        <v>65</v>
      </c>
      <c r="D101" s="138"/>
      <c r="E101" s="138">
        <v>72.99</v>
      </c>
      <c r="F101" s="138">
        <f t="shared" si="6"/>
        <v>185620.99</v>
      </c>
      <c r="G101" s="289"/>
    </row>
    <row r="102" spans="1:7">
      <c r="A102" s="137">
        <v>45672</v>
      </c>
      <c r="B102" s="72" t="s">
        <v>121</v>
      </c>
      <c r="C102" s="95" t="s">
        <v>65</v>
      </c>
      <c r="D102" s="138"/>
      <c r="E102" s="138">
        <v>37.05</v>
      </c>
      <c r="F102" s="138">
        <f t="shared" si="6"/>
        <v>185583.94</v>
      </c>
      <c r="G102" s="289"/>
    </row>
    <row r="103" spans="1:7">
      <c r="A103" s="137">
        <v>45672</v>
      </c>
      <c r="B103" s="72" t="s">
        <v>121</v>
      </c>
      <c r="C103" s="95" t="s">
        <v>65</v>
      </c>
      <c r="D103" s="138"/>
      <c r="E103" s="138">
        <v>72.99</v>
      </c>
      <c r="F103" s="138">
        <f t="shared" si="6"/>
        <v>185510.95</v>
      </c>
      <c r="G103" s="289"/>
    </row>
    <row r="104" spans="1:7">
      <c r="A104" s="137">
        <v>45672</v>
      </c>
      <c r="B104" s="94" t="s">
        <v>172</v>
      </c>
      <c r="C104" s="95" t="s">
        <v>65</v>
      </c>
      <c r="D104" s="138"/>
      <c r="E104" s="138">
        <v>15000</v>
      </c>
      <c r="F104" s="138">
        <f t="shared" si="6"/>
        <v>170510.95</v>
      </c>
      <c r="G104" s="289"/>
    </row>
    <row r="105" spans="1:7">
      <c r="A105" s="137">
        <v>45672</v>
      </c>
      <c r="B105" s="94" t="s">
        <v>173</v>
      </c>
      <c r="C105" s="95" t="s">
        <v>57</v>
      </c>
      <c r="D105" s="138">
        <v>6760</v>
      </c>
      <c r="E105" s="138"/>
      <c r="F105" s="138">
        <f t="shared" si="6"/>
        <v>177270.95</v>
      </c>
      <c r="G105" s="289"/>
    </row>
    <row r="106" spans="1:7">
      <c r="A106" s="137">
        <v>45673</v>
      </c>
      <c r="B106" s="94" t="s">
        <v>174</v>
      </c>
      <c r="C106" s="95" t="s">
        <v>65</v>
      </c>
      <c r="D106" s="138"/>
      <c r="E106" s="142">
        <v>248</v>
      </c>
      <c r="F106" s="138">
        <f t="shared" si="6"/>
        <v>177022.95</v>
      </c>
      <c r="G106" s="289"/>
    </row>
    <row r="107" spans="1:7">
      <c r="A107" s="137">
        <v>45673</v>
      </c>
      <c r="B107" s="94" t="s">
        <v>175</v>
      </c>
      <c r="C107" s="95" t="s">
        <v>65</v>
      </c>
      <c r="D107" s="138"/>
      <c r="E107" s="138">
        <v>332.44</v>
      </c>
      <c r="F107" s="138">
        <f t="shared" si="6"/>
        <v>176690.51</v>
      </c>
      <c r="G107" s="289"/>
    </row>
    <row r="108" spans="1:7">
      <c r="A108" s="137">
        <v>45673</v>
      </c>
      <c r="B108" s="94" t="s">
        <v>176</v>
      </c>
      <c r="C108" s="95" t="s">
        <v>65</v>
      </c>
      <c r="D108" s="138"/>
      <c r="E108" s="142">
        <v>800</v>
      </c>
      <c r="F108" s="138">
        <f t="shared" si="6"/>
        <v>175890.51</v>
      </c>
      <c r="G108" s="289"/>
    </row>
    <row r="109" spans="1:7">
      <c r="A109" s="137">
        <v>45673</v>
      </c>
      <c r="B109" s="94" t="s">
        <v>177</v>
      </c>
      <c r="C109" s="95" t="s">
        <v>65</v>
      </c>
      <c r="D109" s="138"/>
      <c r="E109" s="138">
        <v>42000</v>
      </c>
      <c r="F109" s="138">
        <f t="shared" si="6"/>
        <v>133890.51</v>
      </c>
      <c r="G109" s="289"/>
    </row>
    <row r="110" spans="1:7">
      <c r="A110" s="137">
        <v>45673</v>
      </c>
      <c r="B110" s="94" t="s">
        <v>178</v>
      </c>
      <c r="C110" s="95" t="s">
        <v>65</v>
      </c>
      <c r="D110" s="138"/>
      <c r="E110" s="138">
        <v>6000</v>
      </c>
      <c r="F110" s="138">
        <f t="shared" si="6"/>
        <v>127890.51</v>
      </c>
      <c r="G110" s="289"/>
    </row>
    <row r="111" spans="1:7">
      <c r="A111" s="137">
        <v>45673</v>
      </c>
      <c r="B111" s="94" t="s">
        <v>179</v>
      </c>
      <c r="C111" s="95" t="s">
        <v>65</v>
      </c>
      <c r="D111" s="138"/>
      <c r="E111" s="138">
        <v>89656</v>
      </c>
      <c r="F111" s="138">
        <f t="shared" si="6"/>
        <v>38234.51</v>
      </c>
      <c r="G111" s="289"/>
    </row>
    <row r="112" spans="1:7">
      <c r="A112" s="137">
        <v>45673</v>
      </c>
      <c r="B112" s="94" t="s">
        <v>180</v>
      </c>
      <c r="C112" s="95" t="s">
        <v>65</v>
      </c>
      <c r="D112" s="138"/>
      <c r="E112" s="138">
        <v>7000</v>
      </c>
      <c r="F112" s="138">
        <f t="shared" si="6"/>
        <v>31234.51</v>
      </c>
      <c r="G112" s="289"/>
    </row>
    <row r="113" spans="1:7">
      <c r="A113" s="137">
        <v>45673</v>
      </c>
      <c r="B113" s="94" t="s">
        <v>167</v>
      </c>
      <c r="C113" s="95" t="s">
        <v>65</v>
      </c>
      <c r="D113" s="138"/>
      <c r="E113" s="138">
        <v>2600</v>
      </c>
      <c r="F113" s="138">
        <f t="shared" si="6"/>
        <v>28634.51</v>
      </c>
      <c r="G113" s="289"/>
    </row>
    <row r="114" spans="1:7">
      <c r="A114" s="137">
        <v>45673</v>
      </c>
      <c r="B114" s="94" t="s">
        <v>181</v>
      </c>
      <c r="C114" s="95" t="s">
        <v>58</v>
      </c>
      <c r="D114" s="138">
        <v>180000</v>
      </c>
      <c r="E114" s="138"/>
      <c r="F114" s="138">
        <f t="shared" si="6"/>
        <v>208634.51</v>
      </c>
      <c r="G114" s="289"/>
    </row>
    <row r="115" spans="1:7">
      <c r="A115" s="137">
        <v>45673</v>
      </c>
      <c r="B115" s="94" t="s">
        <v>121</v>
      </c>
      <c r="C115" s="95" t="s">
        <v>65</v>
      </c>
      <c r="D115" s="138"/>
      <c r="E115" s="138">
        <v>35.88</v>
      </c>
      <c r="F115" s="138">
        <f t="shared" si="6"/>
        <v>208598.63</v>
      </c>
      <c r="G115" s="289"/>
    </row>
    <row r="116" spans="1:7">
      <c r="A116" s="137">
        <v>45673</v>
      </c>
      <c r="B116" s="94" t="s">
        <v>121</v>
      </c>
      <c r="C116" s="95" t="s">
        <v>65</v>
      </c>
      <c r="D116" s="138"/>
      <c r="E116" s="142">
        <v>172.49</v>
      </c>
      <c r="F116" s="138">
        <f t="shared" ref="F116:F136" si="7">F115+D116-E116</f>
        <v>208426.14</v>
      </c>
      <c r="G116" s="289"/>
    </row>
    <row r="117" spans="1:7">
      <c r="A117" s="137">
        <v>45674</v>
      </c>
      <c r="B117" s="94" t="s">
        <v>182</v>
      </c>
      <c r="C117" s="95" t="s">
        <v>58</v>
      </c>
      <c r="D117" s="138">
        <v>786479.54</v>
      </c>
      <c r="E117" s="138"/>
      <c r="F117" s="138">
        <f t="shared" si="7"/>
        <v>994905.68</v>
      </c>
      <c r="G117" s="289"/>
    </row>
    <row r="118" spans="1:7">
      <c r="A118" s="137">
        <v>45674</v>
      </c>
      <c r="B118" s="94" t="s">
        <v>183</v>
      </c>
      <c r="C118" s="95" t="s">
        <v>58</v>
      </c>
      <c r="D118" s="138">
        <v>50000</v>
      </c>
      <c r="E118" s="142"/>
      <c r="F118" s="138">
        <f t="shared" si="7"/>
        <v>1044905.68</v>
      </c>
      <c r="G118" s="289"/>
    </row>
    <row r="119" spans="1:7">
      <c r="A119" s="137">
        <v>45674</v>
      </c>
      <c r="B119" s="94" t="s">
        <v>183</v>
      </c>
      <c r="C119" s="95" t="s">
        <v>58</v>
      </c>
      <c r="D119" s="138">
        <v>38000</v>
      </c>
      <c r="E119" s="138"/>
      <c r="F119" s="138">
        <f t="shared" si="7"/>
        <v>1082905.68</v>
      </c>
      <c r="G119" s="289"/>
    </row>
    <row r="120" spans="1:7">
      <c r="A120" s="137">
        <v>45674</v>
      </c>
      <c r="B120" s="94" t="s">
        <v>184</v>
      </c>
      <c r="C120" s="95" t="s">
        <v>64</v>
      </c>
      <c r="D120" s="138"/>
      <c r="E120" s="142">
        <v>110000</v>
      </c>
      <c r="F120" s="138">
        <f t="shared" si="7"/>
        <v>972905.68</v>
      </c>
      <c r="G120" s="289"/>
    </row>
    <row r="121" spans="1:7">
      <c r="A121" s="137">
        <v>45674</v>
      </c>
      <c r="B121" s="94" t="s">
        <v>185</v>
      </c>
      <c r="C121" s="95" t="s">
        <v>64</v>
      </c>
      <c r="D121" s="138"/>
      <c r="E121" s="142">
        <v>250000</v>
      </c>
      <c r="F121" s="138">
        <f t="shared" si="7"/>
        <v>722905.68</v>
      </c>
      <c r="G121" s="289"/>
    </row>
    <row r="122" spans="1:7">
      <c r="A122" s="137">
        <v>45674</v>
      </c>
      <c r="B122" s="94" t="s">
        <v>186</v>
      </c>
      <c r="C122" s="95" t="s">
        <v>64</v>
      </c>
      <c r="D122" s="138"/>
      <c r="E122" s="142">
        <v>20000</v>
      </c>
      <c r="F122" s="138">
        <f t="shared" si="7"/>
        <v>702905.68</v>
      </c>
      <c r="G122" s="289"/>
    </row>
    <row r="123" spans="1:7">
      <c r="A123" s="137">
        <v>45674</v>
      </c>
      <c r="B123" s="94" t="s">
        <v>187</v>
      </c>
      <c r="C123" s="95" t="s">
        <v>65</v>
      </c>
      <c r="D123" s="138"/>
      <c r="E123" s="138">
        <v>1380</v>
      </c>
      <c r="F123" s="138">
        <f t="shared" si="7"/>
        <v>701525.68</v>
      </c>
      <c r="G123" s="289"/>
    </row>
    <row r="124" spans="1:7">
      <c r="A124" s="137">
        <v>45674</v>
      </c>
      <c r="B124" s="94" t="s">
        <v>188</v>
      </c>
      <c r="C124" s="95" t="s">
        <v>65</v>
      </c>
      <c r="D124" s="138"/>
      <c r="E124" s="138">
        <v>2000</v>
      </c>
      <c r="F124" s="138">
        <f t="shared" si="7"/>
        <v>699525.68</v>
      </c>
      <c r="G124" s="289"/>
    </row>
    <row r="125" spans="1:7">
      <c r="A125" s="137">
        <v>45674</v>
      </c>
      <c r="B125" s="94" t="s">
        <v>189</v>
      </c>
      <c r="C125" s="95" t="s">
        <v>65</v>
      </c>
      <c r="D125" s="138"/>
      <c r="E125" s="138">
        <v>29611</v>
      </c>
      <c r="F125" s="138">
        <f t="shared" si="7"/>
        <v>669914.68</v>
      </c>
      <c r="G125" s="289"/>
    </row>
    <row r="126" spans="1:7">
      <c r="A126" s="137">
        <v>45674</v>
      </c>
      <c r="B126" s="94" t="s">
        <v>190</v>
      </c>
      <c r="C126" s="95" t="s">
        <v>65</v>
      </c>
      <c r="D126" s="138"/>
      <c r="E126" s="138">
        <v>5180</v>
      </c>
      <c r="F126" s="138">
        <f t="shared" si="7"/>
        <v>664734.68</v>
      </c>
      <c r="G126" s="289"/>
    </row>
    <row r="127" spans="1:7">
      <c r="A127" s="137">
        <v>45674</v>
      </c>
      <c r="B127" s="94" t="s">
        <v>191</v>
      </c>
      <c r="C127" s="95" t="s">
        <v>65</v>
      </c>
      <c r="D127" s="138"/>
      <c r="E127" s="138">
        <v>676.5</v>
      </c>
      <c r="F127" s="138">
        <f t="shared" si="7"/>
        <v>664058.18</v>
      </c>
      <c r="G127" s="289"/>
    </row>
    <row r="128" spans="1:7">
      <c r="A128" s="137">
        <v>45674</v>
      </c>
      <c r="B128" s="94" t="s">
        <v>192</v>
      </c>
      <c r="C128" s="95" t="s">
        <v>65</v>
      </c>
      <c r="D128" s="138"/>
      <c r="E128" s="138">
        <v>33000</v>
      </c>
      <c r="F128" s="138">
        <f t="shared" si="7"/>
        <v>631058.18</v>
      </c>
      <c r="G128" s="289"/>
    </row>
    <row r="129" spans="1:7">
      <c r="A129" s="137">
        <v>45674</v>
      </c>
      <c r="B129" s="94" t="s">
        <v>193</v>
      </c>
      <c r="C129" s="95" t="s">
        <v>65</v>
      </c>
      <c r="D129" s="138"/>
      <c r="E129" s="138">
        <v>214</v>
      </c>
      <c r="F129" s="138">
        <f t="shared" si="7"/>
        <v>630844.18</v>
      </c>
      <c r="G129" s="289"/>
    </row>
    <row r="130" spans="1:7">
      <c r="A130" s="137">
        <v>45674</v>
      </c>
      <c r="B130" s="94" t="s">
        <v>194</v>
      </c>
      <c r="C130" s="95" t="s">
        <v>65</v>
      </c>
      <c r="D130" s="138"/>
      <c r="E130" s="142">
        <v>13314</v>
      </c>
      <c r="F130" s="138">
        <f t="shared" si="7"/>
        <v>617530.18</v>
      </c>
      <c r="G130" s="289"/>
    </row>
    <row r="131" spans="1:7">
      <c r="A131" s="137">
        <v>45674</v>
      </c>
      <c r="B131" s="94" t="s">
        <v>195</v>
      </c>
      <c r="C131" s="95" t="s">
        <v>65</v>
      </c>
      <c r="D131" s="138"/>
      <c r="E131" s="142">
        <v>299.5</v>
      </c>
      <c r="F131" s="138">
        <f t="shared" si="7"/>
        <v>617230.68</v>
      </c>
      <c r="G131" s="289"/>
    </row>
    <row r="132" spans="1:7">
      <c r="A132" s="137">
        <v>45674</v>
      </c>
      <c r="B132" s="94" t="s">
        <v>196</v>
      </c>
      <c r="C132" s="95" t="s">
        <v>65</v>
      </c>
      <c r="D132" s="138"/>
      <c r="E132" s="142">
        <v>239</v>
      </c>
      <c r="F132" s="138">
        <f t="shared" si="7"/>
        <v>616991.68</v>
      </c>
      <c r="G132" s="289"/>
    </row>
    <row r="133" spans="1:7">
      <c r="A133" s="137">
        <v>45674</v>
      </c>
      <c r="B133" s="94" t="s">
        <v>197</v>
      </c>
      <c r="C133" s="95" t="s">
        <v>65</v>
      </c>
      <c r="D133" s="138"/>
      <c r="E133" s="138">
        <v>2650</v>
      </c>
      <c r="F133" s="138">
        <f t="shared" si="7"/>
        <v>614341.68</v>
      </c>
      <c r="G133" s="289"/>
    </row>
    <row r="134" spans="1:7">
      <c r="A134" s="137">
        <v>45674</v>
      </c>
      <c r="B134" s="94" t="s">
        <v>198</v>
      </c>
      <c r="C134" s="95" t="s">
        <v>65</v>
      </c>
      <c r="D134" s="138"/>
      <c r="E134" s="138">
        <v>1760</v>
      </c>
      <c r="F134" s="138">
        <f t="shared" si="7"/>
        <v>612581.68</v>
      </c>
      <c r="G134" s="289"/>
    </row>
    <row r="135" spans="1:7">
      <c r="A135" s="137">
        <v>45674</v>
      </c>
      <c r="B135" s="94" t="s">
        <v>199</v>
      </c>
      <c r="C135" s="95" t="s">
        <v>65</v>
      </c>
      <c r="D135" s="138"/>
      <c r="E135" s="138">
        <v>150000</v>
      </c>
      <c r="F135" s="138">
        <f t="shared" si="7"/>
        <v>462581.68</v>
      </c>
      <c r="G135" s="289"/>
    </row>
    <row r="136" spans="1:7">
      <c r="A136" s="137">
        <v>45674</v>
      </c>
      <c r="B136" s="94" t="s">
        <v>200</v>
      </c>
      <c r="C136" s="95" t="s">
        <v>65</v>
      </c>
      <c r="D136" s="138"/>
      <c r="E136" s="142">
        <v>78000</v>
      </c>
      <c r="F136" s="138">
        <f t="shared" si="7"/>
        <v>384581.68</v>
      </c>
      <c r="G136" s="289"/>
    </row>
    <row r="137" spans="1:7">
      <c r="A137" s="137">
        <v>45675</v>
      </c>
      <c r="B137" s="94" t="s">
        <v>121</v>
      </c>
      <c r="C137" s="95" t="s">
        <v>65</v>
      </c>
      <c r="D137" s="138"/>
      <c r="E137" s="142">
        <v>199.5</v>
      </c>
      <c r="F137" s="138">
        <f t="shared" ref="F137:F149" si="8">F136+D137-E137</f>
        <v>384382.18</v>
      </c>
      <c r="G137" s="289"/>
    </row>
    <row r="138" spans="1:7">
      <c r="A138" s="137">
        <v>45677</v>
      </c>
      <c r="B138" s="94" t="s">
        <v>201</v>
      </c>
      <c r="C138" s="95" t="s">
        <v>62</v>
      </c>
      <c r="D138" s="138"/>
      <c r="E138" s="138">
        <v>11625</v>
      </c>
      <c r="F138" s="138">
        <f t="shared" si="8"/>
        <v>372757.18</v>
      </c>
      <c r="G138" s="289"/>
    </row>
    <row r="139" spans="1:7">
      <c r="A139" s="137">
        <v>45677</v>
      </c>
      <c r="B139" s="94" t="s">
        <v>201</v>
      </c>
      <c r="C139" s="95" t="s">
        <v>62</v>
      </c>
      <c r="D139" s="138"/>
      <c r="E139" s="138">
        <v>19375</v>
      </c>
      <c r="F139" s="138">
        <f t="shared" si="8"/>
        <v>353382.18</v>
      </c>
      <c r="G139" s="289"/>
    </row>
    <row r="140" spans="1:7">
      <c r="A140" s="137">
        <v>45677</v>
      </c>
      <c r="B140" s="94" t="s">
        <v>121</v>
      </c>
      <c r="C140" s="95" t="s">
        <v>65</v>
      </c>
      <c r="D140" s="138"/>
      <c r="E140" s="142">
        <v>60.42</v>
      </c>
      <c r="F140" s="138">
        <f t="shared" si="8"/>
        <v>353321.76</v>
      </c>
      <c r="G140" s="289"/>
    </row>
    <row r="141" spans="1:7">
      <c r="A141" s="137">
        <v>45677</v>
      </c>
      <c r="B141" s="94" t="s">
        <v>202</v>
      </c>
      <c r="C141" s="95" t="s">
        <v>64</v>
      </c>
      <c r="D141" s="138"/>
      <c r="E141" s="138">
        <v>20000</v>
      </c>
      <c r="F141" s="138">
        <f t="shared" si="8"/>
        <v>333321.76</v>
      </c>
      <c r="G141" s="289"/>
    </row>
    <row r="142" spans="1:7">
      <c r="A142" s="137">
        <v>45678</v>
      </c>
      <c r="B142" s="290" t="s">
        <v>203</v>
      </c>
      <c r="C142" s="95" t="s">
        <v>54</v>
      </c>
      <c r="D142" s="138">
        <v>42436.68</v>
      </c>
      <c r="E142" s="138"/>
      <c r="F142" s="138">
        <f t="shared" si="8"/>
        <v>375758.44</v>
      </c>
      <c r="G142" s="289"/>
    </row>
    <row r="143" spans="1:7">
      <c r="A143" s="137">
        <v>45678</v>
      </c>
      <c r="B143" s="290" t="s">
        <v>204</v>
      </c>
      <c r="C143" s="95" t="s">
        <v>54</v>
      </c>
      <c r="D143" s="138">
        <v>10729.88</v>
      </c>
      <c r="E143" s="138"/>
      <c r="F143" s="138">
        <f t="shared" si="8"/>
        <v>386488.32</v>
      </c>
      <c r="G143" s="289"/>
    </row>
    <row r="144" spans="1:7">
      <c r="A144" s="137">
        <v>45678</v>
      </c>
      <c r="B144" s="94" t="s">
        <v>205</v>
      </c>
      <c r="C144" s="95" t="s">
        <v>65</v>
      </c>
      <c r="D144" s="138"/>
      <c r="E144" s="142">
        <v>20000</v>
      </c>
      <c r="F144" s="138">
        <f t="shared" si="8"/>
        <v>366488.32</v>
      </c>
      <c r="G144" s="289"/>
    </row>
    <row r="145" spans="1:7">
      <c r="A145" s="137">
        <v>45678</v>
      </c>
      <c r="B145" s="94" t="s">
        <v>121</v>
      </c>
      <c r="C145" s="95" t="s">
        <v>65</v>
      </c>
      <c r="D145" s="138"/>
      <c r="E145" s="138">
        <v>21.7</v>
      </c>
      <c r="F145" s="138">
        <f t="shared" si="8"/>
        <v>366466.62</v>
      </c>
      <c r="G145" s="289"/>
    </row>
    <row r="146" spans="1:7">
      <c r="A146" s="137">
        <v>45678</v>
      </c>
      <c r="B146" s="94" t="s">
        <v>121</v>
      </c>
      <c r="C146" s="95" t="s">
        <v>65</v>
      </c>
      <c r="D146" s="138"/>
      <c r="E146" s="142">
        <v>14.25</v>
      </c>
      <c r="F146" s="138">
        <f t="shared" si="8"/>
        <v>366452.37</v>
      </c>
      <c r="G146" s="289"/>
    </row>
    <row r="147" spans="1:7">
      <c r="A147" s="137">
        <v>45678</v>
      </c>
      <c r="B147" s="94" t="s">
        <v>121</v>
      </c>
      <c r="C147" s="95" t="s">
        <v>65</v>
      </c>
      <c r="D147" s="138"/>
      <c r="E147" s="138">
        <v>14.25</v>
      </c>
      <c r="F147" s="138">
        <f t="shared" si="8"/>
        <v>366438.12</v>
      </c>
      <c r="G147" s="289"/>
    </row>
    <row r="148" spans="1:7">
      <c r="A148" s="137">
        <v>45678</v>
      </c>
      <c r="B148" s="94" t="s">
        <v>206</v>
      </c>
      <c r="C148" s="95" t="s">
        <v>65</v>
      </c>
      <c r="D148" s="138"/>
      <c r="E148" s="138">
        <v>5352</v>
      </c>
      <c r="F148" s="138">
        <f t="shared" si="8"/>
        <v>361086.12</v>
      </c>
      <c r="G148" s="289"/>
    </row>
    <row r="149" spans="1:7">
      <c r="A149" s="137">
        <v>45678</v>
      </c>
      <c r="B149" s="291" t="s">
        <v>207</v>
      </c>
      <c r="C149" s="95" t="s">
        <v>61</v>
      </c>
      <c r="D149" s="138"/>
      <c r="E149" s="138">
        <v>400</v>
      </c>
      <c r="F149" s="138">
        <f t="shared" si="8"/>
        <v>360686.12</v>
      </c>
      <c r="G149" s="289"/>
    </row>
    <row r="150" spans="1:7">
      <c r="A150" s="137">
        <v>45679</v>
      </c>
      <c r="B150" s="94" t="s">
        <v>208</v>
      </c>
      <c r="C150" s="95" t="s">
        <v>58</v>
      </c>
      <c r="D150" s="138">
        <v>140000</v>
      </c>
      <c r="E150" s="138"/>
      <c r="F150" s="138">
        <f t="shared" ref="F150:F189" si="9">F149+D150-E150</f>
        <v>500686.12</v>
      </c>
      <c r="G150" s="289"/>
    </row>
    <row r="151" spans="1:7">
      <c r="A151" s="137">
        <v>45679</v>
      </c>
      <c r="B151" s="94" t="s">
        <v>209</v>
      </c>
      <c r="C151" s="95" t="s">
        <v>65</v>
      </c>
      <c r="D151" s="138"/>
      <c r="E151" s="138">
        <v>40000</v>
      </c>
      <c r="F151" s="138">
        <f t="shared" si="9"/>
        <v>460686.12</v>
      </c>
      <c r="G151" s="289"/>
    </row>
    <row r="152" spans="1:7">
      <c r="A152" s="137">
        <v>45680</v>
      </c>
      <c r="B152" s="94" t="s">
        <v>210</v>
      </c>
      <c r="C152" s="95" t="s">
        <v>61</v>
      </c>
      <c r="D152" s="138"/>
      <c r="E152" s="142">
        <v>5105.6</v>
      </c>
      <c r="F152" s="138">
        <f t="shared" si="9"/>
        <v>455580.52</v>
      </c>
      <c r="G152" s="289"/>
    </row>
    <row r="153" spans="1:7">
      <c r="A153" s="137">
        <v>45680</v>
      </c>
      <c r="B153" s="94" t="s">
        <v>211</v>
      </c>
      <c r="C153" s="95" t="s">
        <v>61</v>
      </c>
      <c r="D153" s="138"/>
      <c r="E153" s="138">
        <v>484</v>
      </c>
      <c r="F153" s="138">
        <f t="shared" si="9"/>
        <v>455096.52</v>
      </c>
      <c r="G153" s="289"/>
    </row>
    <row r="154" ht="33" spans="1:7">
      <c r="A154" s="137">
        <v>45680</v>
      </c>
      <c r="B154" s="94" t="s">
        <v>212</v>
      </c>
      <c r="C154" s="95" t="s">
        <v>61</v>
      </c>
      <c r="D154" s="138"/>
      <c r="E154" s="138">
        <v>28166.09</v>
      </c>
      <c r="F154" s="138">
        <f t="shared" si="9"/>
        <v>426930.43</v>
      </c>
      <c r="G154" s="289"/>
    </row>
    <row r="155" spans="1:7">
      <c r="A155" s="137">
        <v>45680</v>
      </c>
      <c r="B155" s="94" t="s">
        <v>213</v>
      </c>
      <c r="C155" s="95" t="s">
        <v>61</v>
      </c>
      <c r="D155" s="138"/>
      <c r="E155" s="138">
        <v>11200</v>
      </c>
      <c r="F155" s="138">
        <f t="shared" si="9"/>
        <v>415730.43</v>
      </c>
      <c r="G155" s="289"/>
    </row>
    <row r="156" spans="1:7">
      <c r="A156" s="137">
        <v>45680</v>
      </c>
      <c r="B156" s="94" t="s">
        <v>214</v>
      </c>
      <c r="C156" s="95" t="s">
        <v>61</v>
      </c>
      <c r="D156" s="138"/>
      <c r="E156" s="142">
        <v>3428</v>
      </c>
      <c r="F156" s="138">
        <f t="shared" si="9"/>
        <v>412302.43</v>
      </c>
      <c r="G156" s="289"/>
    </row>
    <row r="157" spans="1:7">
      <c r="A157" s="137">
        <v>45680</v>
      </c>
      <c r="B157" s="94" t="s">
        <v>215</v>
      </c>
      <c r="C157" s="95" t="s">
        <v>65</v>
      </c>
      <c r="D157" s="138"/>
      <c r="E157" s="138">
        <v>134</v>
      </c>
      <c r="F157" s="138">
        <f t="shared" si="9"/>
        <v>412168.43</v>
      </c>
      <c r="G157" s="289"/>
    </row>
    <row r="158" spans="1:7">
      <c r="A158" s="137">
        <v>45680</v>
      </c>
      <c r="B158" s="94" t="s">
        <v>216</v>
      </c>
      <c r="C158" s="95" t="s">
        <v>65</v>
      </c>
      <c r="D158" s="138"/>
      <c r="E158" s="138">
        <v>1810</v>
      </c>
      <c r="F158" s="138">
        <f t="shared" si="9"/>
        <v>410358.43</v>
      </c>
      <c r="G158" s="289"/>
    </row>
    <row r="159" spans="1:7">
      <c r="A159" s="137">
        <v>45680</v>
      </c>
      <c r="B159" s="94" t="s">
        <v>217</v>
      </c>
      <c r="C159" s="95" t="s">
        <v>65</v>
      </c>
      <c r="D159" s="138"/>
      <c r="E159" s="142">
        <v>5096.54</v>
      </c>
      <c r="F159" s="138">
        <f t="shared" si="9"/>
        <v>405261.89</v>
      </c>
      <c r="G159" s="289"/>
    </row>
    <row r="160" spans="1:7">
      <c r="A160" s="137">
        <v>45680</v>
      </c>
      <c r="B160" s="94" t="s">
        <v>218</v>
      </c>
      <c r="C160" s="95" t="s">
        <v>65</v>
      </c>
      <c r="D160" s="138"/>
      <c r="E160" s="138">
        <v>1796.57</v>
      </c>
      <c r="F160" s="138">
        <f t="shared" si="9"/>
        <v>403465.32</v>
      </c>
      <c r="G160" s="289"/>
    </row>
    <row r="161" spans="1:7">
      <c r="A161" s="137">
        <v>45680</v>
      </c>
      <c r="B161" s="94" t="s">
        <v>219</v>
      </c>
      <c r="C161" s="95" t="s">
        <v>65</v>
      </c>
      <c r="D161" s="138"/>
      <c r="E161" s="142">
        <v>1101</v>
      </c>
      <c r="F161" s="138">
        <f t="shared" si="9"/>
        <v>402364.32</v>
      </c>
      <c r="G161" s="289"/>
    </row>
    <row r="162" spans="1:7">
      <c r="A162" s="137">
        <v>45680</v>
      </c>
      <c r="B162" s="94" t="s">
        <v>220</v>
      </c>
      <c r="C162" s="95" t="s">
        <v>65</v>
      </c>
      <c r="D162" s="138"/>
      <c r="E162" s="138">
        <v>420.26</v>
      </c>
      <c r="F162" s="138">
        <f t="shared" si="9"/>
        <v>401944.06</v>
      </c>
      <c r="G162" s="289"/>
    </row>
    <row r="163" spans="1:7">
      <c r="A163" s="137">
        <v>45680</v>
      </c>
      <c r="B163" s="94" t="s">
        <v>221</v>
      </c>
      <c r="C163" s="95" t="s">
        <v>65</v>
      </c>
      <c r="D163" s="138"/>
      <c r="E163" s="138">
        <v>4017.9</v>
      </c>
      <c r="F163" s="138">
        <f t="shared" si="9"/>
        <v>397926.16</v>
      </c>
      <c r="G163" s="289"/>
    </row>
    <row r="164" spans="1:7">
      <c r="A164" s="137">
        <v>45680</v>
      </c>
      <c r="B164" s="94" t="s">
        <v>221</v>
      </c>
      <c r="C164" s="95" t="s">
        <v>65</v>
      </c>
      <c r="D164" s="138"/>
      <c r="E164" s="138">
        <v>1405</v>
      </c>
      <c r="F164" s="138">
        <f t="shared" si="9"/>
        <v>396521.16</v>
      </c>
      <c r="G164" s="289"/>
    </row>
    <row r="165" spans="1:7">
      <c r="A165" s="137">
        <v>45680</v>
      </c>
      <c r="B165" s="94" t="s">
        <v>222</v>
      </c>
      <c r="C165" s="95" t="s">
        <v>65</v>
      </c>
      <c r="D165" s="138"/>
      <c r="E165" s="138">
        <v>2827.2</v>
      </c>
      <c r="F165" s="138">
        <f t="shared" si="9"/>
        <v>393693.96</v>
      </c>
      <c r="G165" s="289"/>
    </row>
    <row r="166" spans="1:7">
      <c r="A166" s="137">
        <v>45680</v>
      </c>
      <c r="B166" s="94" t="s">
        <v>223</v>
      </c>
      <c r="C166" s="95" t="s">
        <v>65</v>
      </c>
      <c r="D166" s="138"/>
      <c r="E166" s="138">
        <v>1050</v>
      </c>
      <c r="F166" s="138">
        <f t="shared" si="9"/>
        <v>392643.96</v>
      </c>
      <c r="G166" s="289"/>
    </row>
    <row r="167" spans="1:7">
      <c r="A167" s="137">
        <v>45680</v>
      </c>
      <c r="B167" s="94" t="s">
        <v>130</v>
      </c>
      <c r="C167" s="95" t="s">
        <v>58</v>
      </c>
      <c r="D167" s="138">
        <v>200000</v>
      </c>
      <c r="E167" s="138"/>
      <c r="F167" s="138">
        <f t="shared" si="9"/>
        <v>592643.96</v>
      </c>
      <c r="G167" s="289"/>
    </row>
    <row r="168" spans="1:7">
      <c r="A168" s="137">
        <v>45680</v>
      </c>
      <c r="B168" s="94" t="s">
        <v>224</v>
      </c>
      <c r="C168" s="95" t="s">
        <v>65</v>
      </c>
      <c r="D168" s="138"/>
      <c r="E168" s="142">
        <v>15533</v>
      </c>
      <c r="F168" s="138">
        <f t="shared" si="9"/>
        <v>577110.96</v>
      </c>
      <c r="G168" s="289"/>
    </row>
    <row r="169" spans="1:7">
      <c r="A169" s="137">
        <v>45680</v>
      </c>
      <c r="B169" s="94" t="s">
        <v>225</v>
      </c>
      <c r="C169" s="95" t="s">
        <v>65</v>
      </c>
      <c r="D169" s="138"/>
      <c r="E169" s="138">
        <v>5570</v>
      </c>
      <c r="F169" s="138">
        <f t="shared" si="9"/>
        <v>571540.96</v>
      </c>
      <c r="G169" s="289"/>
    </row>
    <row r="170" spans="1:7">
      <c r="A170" s="137">
        <v>45680</v>
      </c>
      <c r="B170" s="94" t="s">
        <v>226</v>
      </c>
      <c r="C170" s="95" t="s">
        <v>65</v>
      </c>
      <c r="D170" s="138"/>
      <c r="E170" s="138">
        <v>30000</v>
      </c>
      <c r="F170" s="138">
        <f t="shared" si="9"/>
        <v>541540.96</v>
      </c>
      <c r="G170" s="289"/>
    </row>
    <row r="171" spans="1:7">
      <c r="A171" s="137">
        <v>45680</v>
      </c>
      <c r="B171" s="94" t="s">
        <v>227</v>
      </c>
      <c r="C171" s="95" t="s">
        <v>65</v>
      </c>
      <c r="D171" s="138"/>
      <c r="E171" s="138">
        <v>13000</v>
      </c>
      <c r="F171" s="138">
        <f t="shared" si="9"/>
        <v>528540.96</v>
      </c>
      <c r="G171" s="289"/>
    </row>
    <row r="172" ht="33" spans="1:7">
      <c r="A172" s="137">
        <v>45680</v>
      </c>
      <c r="B172" s="94" t="s">
        <v>228</v>
      </c>
      <c r="C172" s="95" t="s">
        <v>65</v>
      </c>
      <c r="D172" s="138"/>
      <c r="E172" s="138">
        <v>10551</v>
      </c>
      <c r="F172" s="138">
        <f t="shared" si="9"/>
        <v>517989.96</v>
      </c>
      <c r="G172" s="289"/>
    </row>
    <row r="173" spans="1:7">
      <c r="A173" s="137">
        <v>45680</v>
      </c>
      <c r="B173" s="94" t="s">
        <v>229</v>
      </c>
      <c r="C173" s="95" t="s">
        <v>65</v>
      </c>
      <c r="D173" s="138"/>
      <c r="E173" s="142">
        <v>29200</v>
      </c>
      <c r="F173" s="138">
        <f t="shared" si="9"/>
        <v>488789.96</v>
      </c>
      <c r="G173" s="289"/>
    </row>
    <row r="174" spans="1:7">
      <c r="A174" s="137">
        <v>45680</v>
      </c>
      <c r="B174" s="94" t="s">
        <v>230</v>
      </c>
      <c r="C174" s="95" t="s">
        <v>65</v>
      </c>
      <c r="D174" s="138"/>
      <c r="E174" s="142">
        <v>25000</v>
      </c>
      <c r="F174" s="138">
        <f t="shared" si="9"/>
        <v>463789.96</v>
      </c>
      <c r="G174" s="289"/>
    </row>
    <row r="175" ht="33" spans="1:7">
      <c r="A175" s="137">
        <v>45680</v>
      </c>
      <c r="B175" s="94" t="s">
        <v>231</v>
      </c>
      <c r="C175" s="95" t="s">
        <v>65</v>
      </c>
      <c r="D175" s="138"/>
      <c r="E175" s="142">
        <v>531.6</v>
      </c>
      <c r="F175" s="138">
        <f t="shared" si="9"/>
        <v>463258.36</v>
      </c>
      <c r="G175" s="289"/>
    </row>
    <row r="176" spans="1:7">
      <c r="A176" s="137">
        <v>45680</v>
      </c>
      <c r="B176" s="94" t="s">
        <v>232</v>
      </c>
      <c r="C176" s="95" t="s">
        <v>65</v>
      </c>
      <c r="D176" s="138"/>
      <c r="E176" s="142">
        <v>10000</v>
      </c>
      <c r="F176" s="138">
        <f t="shared" si="9"/>
        <v>453258.36</v>
      </c>
      <c r="G176" s="289"/>
    </row>
    <row r="177" spans="1:7">
      <c r="A177" s="137">
        <v>45680</v>
      </c>
      <c r="B177" s="94" t="s">
        <v>233</v>
      </c>
      <c r="C177" s="95" t="s">
        <v>65</v>
      </c>
      <c r="D177" s="138"/>
      <c r="E177" s="138">
        <v>11000</v>
      </c>
      <c r="F177" s="138">
        <f t="shared" si="9"/>
        <v>442258.36</v>
      </c>
      <c r="G177" s="289"/>
    </row>
    <row r="178" spans="1:7">
      <c r="A178" s="137">
        <v>45680</v>
      </c>
      <c r="B178" s="94" t="s">
        <v>234</v>
      </c>
      <c r="C178" s="95" t="s">
        <v>65</v>
      </c>
      <c r="D178" s="138"/>
      <c r="E178" s="142">
        <v>905</v>
      </c>
      <c r="F178" s="138">
        <f t="shared" si="9"/>
        <v>441353.36</v>
      </c>
      <c r="G178" s="289"/>
    </row>
    <row r="179" spans="1:7">
      <c r="A179" s="137">
        <v>45680</v>
      </c>
      <c r="B179" s="94" t="s">
        <v>235</v>
      </c>
      <c r="C179" s="95" t="s">
        <v>61</v>
      </c>
      <c r="D179" s="138"/>
      <c r="E179" s="142">
        <v>3000</v>
      </c>
      <c r="F179" s="138">
        <f t="shared" si="9"/>
        <v>438353.36</v>
      </c>
      <c r="G179" s="289"/>
    </row>
    <row r="180" spans="1:7">
      <c r="A180" s="137">
        <v>45681</v>
      </c>
      <c r="B180" s="94" t="s">
        <v>236</v>
      </c>
      <c r="C180" s="95" t="s">
        <v>65</v>
      </c>
      <c r="D180" s="138"/>
      <c r="E180" s="138">
        <v>10000</v>
      </c>
      <c r="F180" s="138">
        <f t="shared" si="9"/>
        <v>428353.36</v>
      </c>
      <c r="G180" s="289"/>
    </row>
    <row r="181" ht="33" spans="1:7">
      <c r="A181" s="137">
        <v>45681</v>
      </c>
      <c r="B181" s="94" t="s">
        <v>237</v>
      </c>
      <c r="C181" s="95" t="s">
        <v>65</v>
      </c>
      <c r="D181" s="138"/>
      <c r="E181" s="138">
        <v>3750</v>
      </c>
      <c r="F181" s="138">
        <f t="shared" si="9"/>
        <v>424603.36</v>
      </c>
      <c r="G181" s="289"/>
    </row>
    <row r="182" spans="1:7">
      <c r="A182" s="137">
        <v>45681</v>
      </c>
      <c r="B182" s="94" t="s">
        <v>238</v>
      </c>
      <c r="C182" s="95" t="s">
        <v>65</v>
      </c>
      <c r="D182" s="138"/>
      <c r="E182" s="138">
        <v>81883.75</v>
      </c>
      <c r="F182" s="138">
        <f t="shared" si="9"/>
        <v>342719.61</v>
      </c>
      <c r="G182" s="289"/>
    </row>
    <row r="183" spans="1:7">
      <c r="A183" s="137">
        <v>45681</v>
      </c>
      <c r="B183" s="94" t="s">
        <v>239</v>
      </c>
      <c r="C183" s="95" t="s">
        <v>65</v>
      </c>
      <c r="D183" s="138"/>
      <c r="E183" s="142">
        <v>8100</v>
      </c>
      <c r="F183" s="138">
        <f t="shared" si="9"/>
        <v>334619.61</v>
      </c>
      <c r="G183" s="289"/>
    </row>
    <row r="184" ht="33" spans="1:7">
      <c r="A184" s="137">
        <v>45681</v>
      </c>
      <c r="B184" s="94" t="s">
        <v>240</v>
      </c>
      <c r="C184" s="95" t="s">
        <v>65</v>
      </c>
      <c r="D184" s="138"/>
      <c r="E184" s="138">
        <v>352</v>
      </c>
      <c r="F184" s="138">
        <f t="shared" si="9"/>
        <v>334267.61</v>
      </c>
      <c r="G184" s="289"/>
    </row>
    <row r="185" ht="27" customHeight="1" spans="1:7">
      <c r="A185" s="137">
        <v>45682</v>
      </c>
      <c r="B185" s="153" t="s">
        <v>241</v>
      </c>
      <c r="C185" s="95" t="s">
        <v>58</v>
      </c>
      <c r="D185" s="138">
        <v>1412010</v>
      </c>
      <c r="E185" s="138"/>
      <c r="F185" s="138">
        <f t="shared" si="9"/>
        <v>1746277.61</v>
      </c>
      <c r="G185" s="289"/>
    </row>
    <row r="186" spans="1:7">
      <c r="A186" s="137">
        <v>45682</v>
      </c>
      <c r="B186" s="94" t="s">
        <v>242</v>
      </c>
      <c r="C186" s="95" t="s">
        <v>65</v>
      </c>
      <c r="D186" s="138"/>
      <c r="E186" s="138">
        <v>4480</v>
      </c>
      <c r="F186" s="138">
        <f t="shared" si="9"/>
        <v>1741797.61</v>
      </c>
      <c r="G186" s="289"/>
    </row>
    <row r="187" ht="33" spans="1:7">
      <c r="A187" s="137">
        <v>45682</v>
      </c>
      <c r="B187" s="94" t="s">
        <v>243</v>
      </c>
      <c r="C187" s="95" t="s">
        <v>65</v>
      </c>
      <c r="D187" s="138"/>
      <c r="E187" s="142">
        <v>2388</v>
      </c>
      <c r="F187" s="138">
        <f t="shared" si="9"/>
        <v>1739409.61</v>
      </c>
      <c r="G187" s="289"/>
    </row>
    <row r="188" spans="1:7">
      <c r="A188" s="137">
        <v>45682</v>
      </c>
      <c r="B188" s="94" t="s">
        <v>244</v>
      </c>
      <c r="C188" s="95" t="s">
        <v>65</v>
      </c>
      <c r="D188" s="138"/>
      <c r="E188" s="138">
        <v>18000</v>
      </c>
      <c r="F188" s="138">
        <f t="shared" si="9"/>
        <v>1721409.61</v>
      </c>
      <c r="G188" s="289"/>
    </row>
    <row r="189" ht="33" spans="1:7">
      <c r="A189" s="137">
        <v>45682</v>
      </c>
      <c r="B189" s="94" t="s">
        <v>245</v>
      </c>
      <c r="C189" s="95" t="s">
        <v>65</v>
      </c>
      <c r="D189" s="138"/>
      <c r="E189" s="142">
        <v>9482</v>
      </c>
      <c r="F189" s="138">
        <f t="shared" si="9"/>
        <v>1711927.61</v>
      </c>
      <c r="G189" s="289"/>
    </row>
    <row r="190" ht="33" spans="1:7">
      <c r="A190" s="137">
        <v>45682</v>
      </c>
      <c r="B190" s="94" t="s">
        <v>246</v>
      </c>
      <c r="C190" s="95" t="s">
        <v>65</v>
      </c>
      <c r="D190" s="138"/>
      <c r="E190" s="138">
        <v>2400</v>
      </c>
      <c r="F190" s="138">
        <f t="shared" ref="F185:F195" si="10">F189+D190-E190</f>
        <v>1709527.61</v>
      </c>
      <c r="G190" s="289"/>
    </row>
    <row r="191" ht="19" customHeight="1" spans="1:7">
      <c r="A191" s="137">
        <v>45682</v>
      </c>
      <c r="B191" s="94" t="s">
        <v>247</v>
      </c>
      <c r="C191" s="95" t="s">
        <v>65</v>
      </c>
      <c r="D191" s="138"/>
      <c r="E191" s="138">
        <v>2935.5</v>
      </c>
      <c r="F191" s="138">
        <f t="shared" si="10"/>
        <v>1706592.11</v>
      </c>
      <c r="G191" s="289"/>
    </row>
    <row r="192" spans="1:7">
      <c r="A192" s="137">
        <v>45682</v>
      </c>
      <c r="B192" s="94" t="s">
        <v>248</v>
      </c>
      <c r="C192" s="95" t="s">
        <v>65</v>
      </c>
      <c r="D192" s="138"/>
      <c r="E192" s="142">
        <v>78853</v>
      </c>
      <c r="F192" s="138">
        <f t="shared" si="10"/>
        <v>1627739.11</v>
      </c>
      <c r="G192" s="289"/>
    </row>
    <row r="193" ht="33" spans="1:7">
      <c r="A193" s="137">
        <v>45682</v>
      </c>
      <c r="B193" s="94" t="s">
        <v>249</v>
      </c>
      <c r="C193" s="95" t="s">
        <v>65</v>
      </c>
      <c r="D193" s="138"/>
      <c r="E193" s="138">
        <v>20176</v>
      </c>
      <c r="F193" s="138">
        <f t="shared" si="10"/>
        <v>1607563.11</v>
      </c>
      <c r="G193" s="289"/>
    </row>
    <row r="194" spans="1:7">
      <c r="A194" s="137">
        <v>45682</v>
      </c>
      <c r="B194" s="94" t="s">
        <v>250</v>
      </c>
      <c r="C194" s="95" t="s">
        <v>65</v>
      </c>
      <c r="D194" s="138"/>
      <c r="E194" s="142">
        <v>12857</v>
      </c>
      <c r="F194" s="138">
        <f t="shared" si="10"/>
        <v>1594706.11</v>
      </c>
      <c r="G194" s="289"/>
    </row>
    <row r="195" spans="1:7">
      <c r="A195" s="137">
        <v>45682</v>
      </c>
      <c r="B195" s="94" t="s">
        <v>251</v>
      </c>
      <c r="C195" s="95" t="s">
        <v>65</v>
      </c>
      <c r="D195" s="138"/>
      <c r="E195" s="138">
        <v>25000</v>
      </c>
      <c r="F195" s="138">
        <f t="shared" si="10"/>
        <v>1569706.11</v>
      </c>
      <c r="G195" s="289"/>
    </row>
    <row r="196" spans="1:7">
      <c r="A196" s="137">
        <v>45682</v>
      </c>
      <c r="B196" s="94" t="s">
        <v>252</v>
      </c>
      <c r="C196" s="95" t="s">
        <v>65</v>
      </c>
      <c r="D196" s="138"/>
      <c r="E196" s="138">
        <v>130660</v>
      </c>
      <c r="F196" s="138">
        <f t="shared" ref="F189:F203" si="11">F195+D196-E196</f>
        <v>1439046.11</v>
      </c>
      <c r="G196" s="289"/>
    </row>
    <row r="197" spans="1:7">
      <c r="A197" s="137">
        <v>45682</v>
      </c>
      <c r="B197" s="94" t="s">
        <v>253</v>
      </c>
      <c r="C197" s="95" t="s">
        <v>65</v>
      </c>
      <c r="D197" s="138"/>
      <c r="E197" s="138">
        <v>345000</v>
      </c>
      <c r="F197" s="138">
        <f t="shared" si="11"/>
        <v>1094046.11</v>
      </c>
      <c r="G197" s="289"/>
    </row>
    <row r="198" spans="1:7">
      <c r="A198" s="137">
        <v>45682</v>
      </c>
      <c r="B198" s="94" t="s">
        <v>254</v>
      </c>
      <c r="C198" s="95" t="s">
        <v>61</v>
      </c>
      <c r="D198" s="138"/>
      <c r="E198" s="138">
        <v>259256.31</v>
      </c>
      <c r="F198" s="138">
        <f t="shared" si="11"/>
        <v>834789.8</v>
      </c>
      <c r="G198" s="289"/>
    </row>
    <row r="199" spans="1:7">
      <c r="A199" s="137">
        <v>45682</v>
      </c>
      <c r="B199" s="94" t="s">
        <v>121</v>
      </c>
      <c r="C199" s="95" t="s">
        <v>65</v>
      </c>
      <c r="D199" s="138"/>
      <c r="E199" s="138">
        <v>14.25</v>
      </c>
      <c r="F199" s="138">
        <f t="shared" si="11"/>
        <v>834775.55</v>
      </c>
      <c r="G199" s="289"/>
    </row>
    <row r="200" spans="1:7">
      <c r="A200" s="137">
        <v>45682</v>
      </c>
      <c r="B200" s="94" t="s">
        <v>255</v>
      </c>
      <c r="C200" s="95" t="s">
        <v>61</v>
      </c>
      <c r="D200" s="138"/>
      <c r="E200" s="138">
        <v>15000</v>
      </c>
      <c r="F200" s="138">
        <f t="shared" si="11"/>
        <v>819775.55</v>
      </c>
      <c r="G200" s="289"/>
    </row>
    <row r="201" spans="1:7">
      <c r="A201" s="137">
        <v>45682</v>
      </c>
      <c r="B201" s="94" t="s">
        <v>165</v>
      </c>
      <c r="C201" s="95" t="s">
        <v>64</v>
      </c>
      <c r="D201" s="138"/>
      <c r="E201" s="142">
        <v>70000</v>
      </c>
      <c r="F201" s="138">
        <f t="shared" si="11"/>
        <v>749775.55</v>
      </c>
      <c r="G201" s="289"/>
    </row>
    <row r="202" spans="1:7">
      <c r="A202" s="137">
        <v>45682</v>
      </c>
      <c r="B202" s="94" t="s">
        <v>153</v>
      </c>
      <c r="C202" s="95" t="s">
        <v>64</v>
      </c>
      <c r="D202" s="138"/>
      <c r="E202" s="142">
        <v>100000</v>
      </c>
      <c r="F202" s="138">
        <f t="shared" si="11"/>
        <v>649775.55</v>
      </c>
      <c r="G202" s="289"/>
    </row>
    <row r="203" ht="33" spans="1:7">
      <c r="A203" s="137">
        <v>45683</v>
      </c>
      <c r="B203" s="94" t="s">
        <v>256</v>
      </c>
      <c r="C203" s="95" t="s">
        <v>61</v>
      </c>
      <c r="D203" s="138"/>
      <c r="E203" s="138">
        <v>48</v>
      </c>
      <c r="F203" s="138">
        <f t="shared" si="11"/>
        <v>649727.55</v>
      </c>
      <c r="G203" s="289"/>
    </row>
    <row r="204" ht="33" spans="1:7">
      <c r="A204" s="137">
        <v>45683</v>
      </c>
      <c r="B204" s="94" t="s">
        <v>257</v>
      </c>
      <c r="C204" s="95" t="s">
        <v>61</v>
      </c>
      <c r="D204" s="138"/>
      <c r="E204" s="138">
        <v>90</v>
      </c>
      <c r="F204" s="138">
        <f t="shared" ref="F204:F227" si="12">F203+D204-E204</f>
        <v>649637.55</v>
      </c>
      <c r="G204" s="289"/>
    </row>
    <row r="205" spans="1:7">
      <c r="A205" s="137">
        <v>45683</v>
      </c>
      <c r="B205" s="94" t="s">
        <v>258</v>
      </c>
      <c r="C205" s="95" t="s">
        <v>61</v>
      </c>
      <c r="D205" s="138"/>
      <c r="E205" s="138">
        <v>3500</v>
      </c>
      <c r="F205" s="138">
        <f t="shared" si="12"/>
        <v>646137.55</v>
      </c>
      <c r="G205" s="289"/>
    </row>
    <row r="206" spans="1:7">
      <c r="A206" s="137">
        <v>45683</v>
      </c>
      <c r="B206" s="94" t="s">
        <v>259</v>
      </c>
      <c r="C206" s="95" t="s">
        <v>61</v>
      </c>
      <c r="D206" s="138"/>
      <c r="E206" s="138">
        <v>1290</v>
      </c>
      <c r="F206" s="138">
        <f t="shared" si="12"/>
        <v>644847.55</v>
      </c>
      <c r="G206" s="289"/>
    </row>
    <row r="207" spans="1:7">
      <c r="A207" s="137">
        <v>45683</v>
      </c>
      <c r="B207" s="94" t="s">
        <v>260</v>
      </c>
      <c r="C207" s="95" t="s">
        <v>65</v>
      </c>
      <c r="D207" s="138"/>
      <c r="E207" s="138">
        <v>535</v>
      </c>
      <c r="F207" s="138">
        <f t="shared" si="12"/>
        <v>644312.55</v>
      </c>
      <c r="G207" s="289"/>
    </row>
    <row r="208" spans="1:7">
      <c r="A208" s="137">
        <v>45683</v>
      </c>
      <c r="B208" s="94" t="s">
        <v>261</v>
      </c>
      <c r="C208" s="95" t="s">
        <v>65</v>
      </c>
      <c r="D208" s="138"/>
      <c r="E208" s="138">
        <v>262</v>
      </c>
      <c r="F208" s="138">
        <f t="shared" si="12"/>
        <v>644050.55</v>
      </c>
      <c r="G208" s="289"/>
    </row>
    <row r="209" spans="1:7">
      <c r="A209" s="137">
        <v>45683</v>
      </c>
      <c r="B209" s="94" t="s">
        <v>262</v>
      </c>
      <c r="C209" s="95" t="s">
        <v>65</v>
      </c>
      <c r="D209" s="138"/>
      <c r="E209" s="138">
        <v>705</v>
      </c>
      <c r="F209" s="138">
        <f t="shared" si="12"/>
        <v>643345.55</v>
      </c>
      <c r="G209" s="289"/>
    </row>
    <row r="210" spans="1:7">
      <c r="A210" s="137">
        <v>45683</v>
      </c>
      <c r="B210" s="94" t="s">
        <v>263</v>
      </c>
      <c r="C210" s="95" t="s">
        <v>65</v>
      </c>
      <c r="D210" s="138"/>
      <c r="E210" s="142">
        <v>50</v>
      </c>
      <c r="F210" s="138">
        <f t="shared" si="12"/>
        <v>643295.55</v>
      </c>
      <c r="G210" s="289"/>
    </row>
    <row r="211" spans="1:7">
      <c r="A211" s="137">
        <v>45683</v>
      </c>
      <c r="B211" s="94" t="s">
        <v>264</v>
      </c>
      <c r="C211" s="95" t="s">
        <v>65</v>
      </c>
      <c r="D211" s="138"/>
      <c r="E211" s="138">
        <v>500</v>
      </c>
      <c r="F211" s="138">
        <f t="shared" si="12"/>
        <v>642795.55</v>
      </c>
      <c r="G211" s="289"/>
    </row>
    <row r="212" spans="1:7">
      <c r="A212" s="137">
        <v>45683</v>
      </c>
      <c r="B212" s="94" t="s">
        <v>265</v>
      </c>
      <c r="C212" s="95" t="s">
        <v>65</v>
      </c>
      <c r="D212" s="138"/>
      <c r="E212" s="138">
        <v>362.5</v>
      </c>
      <c r="F212" s="138">
        <f t="shared" si="12"/>
        <v>642433.05</v>
      </c>
      <c r="G212" s="289"/>
    </row>
    <row r="213" spans="1:7">
      <c r="A213" s="137">
        <v>45683</v>
      </c>
      <c r="B213" s="94" t="s">
        <v>266</v>
      </c>
      <c r="C213" s="95" t="s">
        <v>65</v>
      </c>
      <c r="D213" s="142"/>
      <c r="E213" s="138">
        <v>1239</v>
      </c>
      <c r="F213" s="138">
        <f t="shared" si="12"/>
        <v>641194.05</v>
      </c>
      <c r="G213" s="289"/>
    </row>
    <row r="214" spans="1:7">
      <c r="A214" s="137">
        <v>45683</v>
      </c>
      <c r="B214" s="94" t="s">
        <v>267</v>
      </c>
      <c r="C214" s="95" t="s">
        <v>65</v>
      </c>
      <c r="D214" s="138"/>
      <c r="E214" s="138">
        <v>600</v>
      </c>
      <c r="F214" s="138">
        <f t="shared" si="12"/>
        <v>640594.05</v>
      </c>
      <c r="G214" s="289"/>
    </row>
    <row r="215" ht="33" spans="1:7">
      <c r="A215" s="137">
        <v>45683</v>
      </c>
      <c r="B215" s="94" t="s">
        <v>268</v>
      </c>
      <c r="C215" s="95" t="s">
        <v>65</v>
      </c>
      <c r="D215" s="138"/>
      <c r="E215" s="142">
        <v>170</v>
      </c>
      <c r="F215" s="138">
        <f t="shared" si="12"/>
        <v>640424.05</v>
      </c>
      <c r="G215" s="289"/>
    </row>
    <row r="216" spans="1:7">
      <c r="A216" s="137">
        <v>45683</v>
      </c>
      <c r="B216" s="94" t="s">
        <v>269</v>
      </c>
      <c r="C216" s="95" t="s">
        <v>65</v>
      </c>
      <c r="D216" s="138"/>
      <c r="E216" s="142">
        <v>110</v>
      </c>
      <c r="F216" s="138">
        <f t="shared" si="12"/>
        <v>640314.05</v>
      </c>
      <c r="G216" s="289"/>
    </row>
    <row r="217" ht="33" spans="1:7">
      <c r="A217" s="137">
        <v>45683</v>
      </c>
      <c r="B217" s="94" t="s">
        <v>270</v>
      </c>
      <c r="C217" s="95" t="s">
        <v>65</v>
      </c>
      <c r="D217" s="138"/>
      <c r="E217" s="138">
        <v>2071.8</v>
      </c>
      <c r="F217" s="138">
        <f t="shared" si="12"/>
        <v>638242.25</v>
      </c>
      <c r="G217" s="289"/>
    </row>
    <row r="218" spans="1:7">
      <c r="A218" s="137">
        <v>45683</v>
      </c>
      <c r="B218" s="94" t="s">
        <v>271</v>
      </c>
      <c r="C218" s="95" t="s">
        <v>65</v>
      </c>
      <c r="D218" s="138"/>
      <c r="E218" s="138">
        <v>519</v>
      </c>
      <c r="F218" s="138">
        <f t="shared" si="12"/>
        <v>637723.25</v>
      </c>
      <c r="G218" s="289"/>
    </row>
    <row r="219" spans="1:7">
      <c r="A219" s="137">
        <v>45683</v>
      </c>
      <c r="B219" s="94" t="s">
        <v>272</v>
      </c>
      <c r="C219" s="95" t="s">
        <v>65</v>
      </c>
      <c r="D219" s="138"/>
      <c r="E219" s="138">
        <v>362.5</v>
      </c>
      <c r="F219" s="138">
        <f t="shared" si="12"/>
        <v>637360.75</v>
      </c>
      <c r="G219" s="289"/>
    </row>
    <row r="220" spans="1:7">
      <c r="A220" s="137">
        <v>45683</v>
      </c>
      <c r="B220" s="94" t="s">
        <v>273</v>
      </c>
      <c r="C220" s="95" t="s">
        <v>61</v>
      </c>
      <c r="D220" s="138"/>
      <c r="E220" s="142">
        <v>23788.22</v>
      </c>
      <c r="F220" s="138">
        <f t="shared" si="12"/>
        <v>613572.53</v>
      </c>
      <c r="G220" s="289"/>
    </row>
    <row r="221" spans="1:7">
      <c r="A221" s="137">
        <v>45683</v>
      </c>
      <c r="B221" s="94" t="s">
        <v>274</v>
      </c>
      <c r="C221" s="95" t="s">
        <v>61</v>
      </c>
      <c r="D221" s="138"/>
      <c r="E221" s="138">
        <v>20000</v>
      </c>
      <c r="F221" s="138">
        <f t="shared" si="12"/>
        <v>593572.53</v>
      </c>
      <c r="G221" s="289"/>
    </row>
    <row r="222" spans="1:7">
      <c r="A222" s="137">
        <v>45683</v>
      </c>
      <c r="B222" s="94" t="s">
        <v>275</v>
      </c>
      <c r="C222" s="95" t="s">
        <v>61</v>
      </c>
      <c r="D222" s="138"/>
      <c r="E222" s="138">
        <v>100000</v>
      </c>
      <c r="F222" s="138">
        <f t="shared" si="12"/>
        <v>493572.53</v>
      </c>
      <c r="G222" s="289"/>
    </row>
    <row r="223" spans="1:7">
      <c r="A223" s="137">
        <v>45683</v>
      </c>
      <c r="B223" s="94" t="s">
        <v>276</v>
      </c>
      <c r="C223" s="95" t="s">
        <v>61</v>
      </c>
      <c r="D223" s="138"/>
      <c r="E223" s="138">
        <v>200000</v>
      </c>
      <c r="F223" s="138">
        <f t="shared" si="12"/>
        <v>293572.53</v>
      </c>
      <c r="G223" s="289"/>
    </row>
    <row r="224" spans="1:7">
      <c r="A224" s="137">
        <v>45683</v>
      </c>
      <c r="B224" s="94" t="s">
        <v>277</v>
      </c>
      <c r="C224" s="95" t="s">
        <v>65</v>
      </c>
      <c r="D224" s="138"/>
      <c r="E224" s="142">
        <v>20000</v>
      </c>
      <c r="F224" s="138">
        <f t="shared" si="12"/>
        <v>273572.53</v>
      </c>
      <c r="G224" s="289"/>
    </row>
    <row r="225" spans="1:7">
      <c r="A225" s="137">
        <v>45683</v>
      </c>
      <c r="B225" s="94" t="s">
        <v>278</v>
      </c>
      <c r="C225" s="95" t="s">
        <v>61</v>
      </c>
      <c r="D225" s="138"/>
      <c r="E225" s="138">
        <v>13539</v>
      </c>
      <c r="F225" s="138">
        <f t="shared" si="12"/>
        <v>260033.53</v>
      </c>
      <c r="G225" s="289"/>
    </row>
    <row r="226" spans="1:7">
      <c r="A226" s="137">
        <v>45683</v>
      </c>
      <c r="B226" s="94" t="s">
        <v>279</v>
      </c>
      <c r="C226" s="95" t="s">
        <v>61</v>
      </c>
      <c r="D226" s="138"/>
      <c r="E226" s="138">
        <v>6000</v>
      </c>
      <c r="F226" s="138">
        <f t="shared" si="12"/>
        <v>254033.53</v>
      </c>
      <c r="G226" s="289"/>
    </row>
    <row r="227" spans="1:7">
      <c r="A227" s="137">
        <v>45683</v>
      </c>
      <c r="B227" s="94" t="s">
        <v>126</v>
      </c>
      <c r="C227" s="95" t="s">
        <v>64</v>
      </c>
      <c r="D227" s="138"/>
      <c r="E227" s="138">
        <v>50000</v>
      </c>
      <c r="F227" s="138">
        <f t="shared" si="12"/>
        <v>204033.53</v>
      </c>
      <c r="G227" s="289"/>
    </row>
    <row r="228" ht="33" spans="1:7">
      <c r="A228" s="137">
        <v>45683</v>
      </c>
      <c r="B228" s="94" t="s">
        <v>280</v>
      </c>
      <c r="C228" s="95" t="s">
        <v>65</v>
      </c>
      <c r="D228" s="138"/>
      <c r="E228" s="142">
        <v>11640</v>
      </c>
      <c r="F228" s="138">
        <f t="shared" ref="F228:F260" si="13">F227+D228-E228</f>
        <v>192393.53</v>
      </c>
      <c r="G228" s="289"/>
    </row>
    <row r="229" spans="1:7">
      <c r="A229" s="137">
        <v>45694</v>
      </c>
      <c r="B229" s="94" t="s">
        <v>121</v>
      </c>
      <c r="C229" s="95" t="s">
        <v>65</v>
      </c>
      <c r="D229" s="138"/>
      <c r="E229" s="138">
        <v>10.1</v>
      </c>
      <c r="F229" s="138">
        <f t="shared" si="13"/>
        <v>192383.43</v>
      </c>
      <c r="G229" s="289"/>
    </row>
    <row r="230" spans="1:7">
      <c r="A230" s="137">
        <v>45694</v>
      </c>
      <c r="B230" s="94" t="s">
        <v>281</v>
      </c>
      <c r="C230" s="95" t="s">
        <v>57</v>
      </c>
      <c r="D230" s="138">
        <v>424.02</v>
      </c>
      <c r="E230" s="138"/>
      <c r="F230" s="138">
        <f t="shared" si="13"/>
        <v>192807.45</v>
      </c>
      <c r="G230" s="289"/>
    </row>
    <row r="231" spans="1:7">
      <c r="A231" s="137">
        <v>45694</v>
      </c>
      <c r="B231" s="94" t="s">
        <v>282</v>
      </c>
      <c r="C231" s="95" t="s">
        <v>61</v>
      </c>
      <c r="D231" s="138"/>
      <c r="E231" s="138">
        <v>3210.23</v>
      </c>
      <c r="F231" s="138">
        <f t="shared" si="13"/>
        <v>189597.22</v>
      </c>
      <c r="G231" s="289"/>
    </row>
    <row r="232" spans="1:7">
      <c r="A232" s="137">
        <v>45694</v>
      </c>
      <c r="B232" s="94" t="s">
        <v>283</v>
      </c>
      <c r="C232" s="95" t="s">
        <v>61</v>
      </c>
      <c r="D232" s="138"/>
      <c r="E232" s="138">
        <v>8469.02</v>
      </c>
      <c r="F232" s="138">
        <f t="shared" si="13"/>
        <v>181128.2</v>
      </c>
      <c r="G232" s="289"/>
    </row>
    <row r="233" ht="33" spans="1:7">
      <c r="A233" s="137">
        <v>45699</v>
      </c>
      <c r="B233" s="94" t="s">
        <v>284</v>
      </c>
      <c r="C233" s="95" t="s">
        <v>61</v>
      </c>
      <c r="D233" s="138"/>
      <c r="E233" s="138">
        <v>600</v>
      </c>
      <c r="F233" s="138">
        <f t="shared" si="13"/>
        <v>180528.2</v>
      </c>
      <c r="G233" s="289"/>
    </row>
    <row r="234" spans="1:7">
      <c r="A234" s="137">
        <v>45699</v>
      </c>
      <c r="B234" s="94" t="s">
        <v>121</v>
      </c>
      <c r="C234" s="95" t="s">
        <v>65</v>
      </c>
      <c r="D234" s="138"/>
      <c r="E234" s="138">
        <v>10.1</v>
      </c>
      <c r="F234" s="138">
        <f t="shared" si="13"/>
        <v>180518.1</v>
      </c>
      <c r="G234" s="289"/>
    </row>
    <row r="235" spans="1:7">
      <c r="A235" s="137">
        <v>45699</v>
      </c>
      <c r="B235" s="94" t="s">
        <v>121</v>
      </c>
      <c r="C235" s="95" t="s">
        <v>65</v>
      </c>
      <c r="D235" s="138"/>
      <c r="E235" s="138">
        <v>10.1</v>
      </c>
      <c r="F235" s="138">
        <f t="shared" si="13"/>
        <v>180508</v>
      </c>
      <c r="G235" s="289"/>
    </row>
    <row r="236" spans="1:7">
      <c r="A236" s="137">
        <v>45700</v>
      </c>
      <c r="B236" s="94" t="s">
        <v>121</v>
      </c>
      <c r="C236" s="95" t="s">
        <v>65</v>
      </c>
      <c r="D236" s="138"/>
      <c r="E236" s="138">
        <v>21.7</v>
      </c>
      <c r="F236" s="138">
        <f t="shared" si="13"/>
        <v>180486.3</v>
      </c>
      <c r="G236" s="289"/>
    </row>
    <row r="237" spans="1:7">
      <c r="A237" s="137">
        <v>45700</v>
      </c>
      <c r="B237" s="94" t="s">
        <v>121</v>
      </c>
      <c r="C237" s="95" t="s">
        <v>65</v>
      </c>
      <c r="D237" s="138"/>
      <c r="E237" s="138">
        <v>14.25</v>
      </c>
      <c r="F237" s="138">
        <f t="shared" si="13"/>
        <v>180472.05</v>
      </c>
      <c r="G237" s="289"/>
    </row>
    <row r="238" spans="1:7">
      <c r="A238" s="137">
        <v>45700</v>
      </c>
      <c r="B238" s="94" t="s">
        <v>121</v>
      </c>
      <c r="C238" s="95" t="s">
        <v>65</v>
      </c>
      <c r="D238" s="138"/>
      <c r="E238" s="138">
        <v>8.55</v>
      </c>
      <c r="F238" s="138">
        <f t="shared" si="13"/>
        <v>180463.5</v>
      </c>
      <c r="G238" s="289"/>
    </row>
    <row r="239" spans="1:7">
      <c r="A239" s="137">
        <v>45700</v>
      </c>
      <c r="B239" s="94" t="s">
        <v>283</v>
      </c>
      <c r="C239" s="95" t="s">
        <v>61</v>
      </c>
      <c r="D239" s="138"/>
      <c r="E239" s="138">
        <v>3189.99</v>
      </c>
      <c r="F239" s="138">
        <f t="shared" si="13"/>
        <v>177273.51</v>
      </c>
      <c r="G239" s="289"/>
    </row>
    <row r="240" spans="1:7">
      <c r="A240" s="137">
        <v>45701</v>
      </c>
      <c r="B240" s="94" t="s">
        <v>121</v>
      </c>
      <c r="C240" s="95" t="s">
        <v>65</v>
      </c>
      <c r="D240" s="138"/>
      <c r="E240" s="138">
        <v>21.7</v>
      </c>
      <c r="F240" s="138">
        <f t="shared" si="13"/>
        <v>177251.81</v>
      </c>
      <c r="G240" s="289"/>
    </row>
    <row r="241" spans="1:7">
      <c r="A241" s="137">
        <v>45701</v>
      </c>
      <c r="B241" s="94" t="s">
        <v>121</v>
      </c>
      <c r="C241" s="95" t="s">
        <v>65</v>
      </c>
      <c r="D241" s="138"/>
      <c r="E241" s="138">
        <v>121.17</v>
      </c>
      <c r="F241" s="138">
        <f t="shared" si="13"/>
        <v>177130.64</v>
      </c>
      <c r="G241" s="289"/>
    </row>
    <row r="242" spans="1:7">
      <c r="A242" s="137">
        <v>45702</v>
      </c>
      <c r="B242" s="94" t="s">
        <v>285</v>
      </c>
      <c r="C242" s="95" t="s">
        <v>65</v>
      </c>
      <c r="D242" s="138"/>
      <c r="E242" s="138">
        <v>1360</v>
      </c>
      <c r="F242" s="138">
        <f t="shared" si="13"/>
        <v>175770.64</v>
      </c>
      <c r="G242" s="289"/>
    </row>
    <row r="243" ht="33" spans="1:7">
      <c r="A243" s="137">
        <v>45702</v>
      </c>
      <c r="B243" s="94" t="s">
        <v>286</v>
      </c>
      <c r="C243" s="95" t="s">
        <v>65</v>
      </c>
      <c r="D243" s="138"/>
      <c r="E243" s="138">
        <v>1509</v>
      </c>
      <c r="F243" s="138">
        <f t="shared" si="13"/>
        <v>174261.64</v>
      </c>
      <c r="G243" s="289"/>
    </row>
    <row r="244" spans="1:7">
      <c r="A244" s="137">
        <v>45702</v>
      </c>
      <c r="B244" s="94" t="s">
        <v>287</v>
      </c>
      <c r="C244" s="95" t="s">
        <v>65</v>
      </c>
      <c r="D244" s="138"/>
      <c r="E244" s="138">
        <v>220</v>
      </c>
      <c r="F244" s="138">
        <f t="shared" si="13"/>
        <v>174041.64</v>
      </c>
      <c r="G244" s="289"/>
    </row>
    <row r="245" spans="1:7">
      <c r="A245" s="137">
        <v>45702</v>
      </c>
      <c r="B245" s="94" t="s">
        <v>288</v>
      </c>
      <c r="C245" s="95" t="s">
        <v>65</v>
      </c>
      <c r="D245" s="138"/>
      <c r="E245" s="138">
        <v>220</v>
      </c>
      <c r="F245" s="138">
        <f t="shared" si="13"/>
        <v>173821.64</v>
      </c>
      <c r="G245" s="289"/>
    </row>
    <row r="246" spans="1:7">
      <c r="A246" s="137">
        <v>45702</v>
      </c>
      <c r="B246" s="94" t="s">
        <v>289</v>
      </c>
      <c r="C246" s="95" t="s">
        <v>65</v>
      </c>
      <c r="D246" s="138"/>
      <c r="E246" s="138">
        <v>903.75</v>
      </c>
      <c r="F246" s="138">
        <f t="shared" si="13"/>
        <v>172917.89</v>
      </c>
      <c r="G246" s="289"/>
    </row>
    <row r="247" spans="1:7">
      <c r="A247" s="137">
        <v>45702</v>
      </c>
      <c r="B247" s="94" t="s">
        <v>290</v>
      </c>
      <c r="C247" s="95" t="s">
        <v>65</v>
      </c>
      <c r="D247" s="138"/>
      <c r="E247" s="138">
        <v>220</v>
      </c>
      <c r="F247" s="138">
        <f t="shared" si="13"/>
        <v>172697.89</v>
      </c>
      <c r="G247" s="289"/>
    </row>
    <row r="248" spans="1:7">
      <c r="A248" s="137">
        <v>45702</v>
      </c>
      <c r="B248" s="94" t="s">
        <v>291</v>
      </c>
      <c r="C248" s="95" t="s">
        <v>65</v>
      </c>
      <c r="D248" s="138"/>
      <c r="E248" s="138">
        <v>110</v>
      </c>
      <c r="F248" s="138">
        <f t="shared" si="13"/>
        <v>172587.89</v>
      </c>
      <c r="G248" s="289"/>
    </row>
    <row r="249" spans="1:7">
      <c r="A249" s="137">
        <v>45702</v>
      </c>
      <c r="B249" s="94" t="s">
        <v>292</v>
      </c>
      <c r="C249" s="95" t="s">
        <v>65</v>
      </c>
      <c r="D249" s="138"/>
      <c r="E249" s="138">
        <v>2648.61</v>
      </c>
      <c r="F249" s="138">
        <f t="shared" si="13"/>
        <v>169939.28</v>
      </c>
      <c r="G249" s="289"/>
    </row>
    <row r="250" ht="33" spans="1:7">
      <c r="A250" s="137">
        <v>45702</v>
      </c>
      <c r="B250" s="94" t="s">
        <v>293</v>
      </c>
      <c r="C250" s="95" t="s">
        <v>65</v>
      </c>
      <c r="D250" s="138"/>
      <c r="E250" s="138">
        <v>630</v>
      </c>
      <c r="F250" s="138">
        <f t="shared" si="13"/>
        <v>169309.28</v>
      </c>
      <c r="G250" s="289"/>
    </row>
    <row r="251" ht="33" spans="1:7">
      <c r="A251" s="137">
        <v>45702</v>
      </c>
      <c r="B251" s="94" t="s">
        <v>294</v>
      </c>
      <c r="C251" s="95" t="s">
        <v>65</v>
      </c>
      <c r="D251" s="138"/>
      <c r="E251" s="138">
        <v>2293</v>
      </c>
      <c r="F251" s="138">
        <f t="shared" si="13"/>
        <v>167016.28</v>
      </c>
      <c r="G251" s="289"/>
    </row>
    <row r="252" spans="1:7">
      <c r="A252" s="137">
        <v>45702</v>
      </c>
      <c r="B252" s="94" t="s">
        <v>295</v>
      </c>
      <c r="C252" s="95" t="s">
        <v>65</v>
      </c>
      <c r="D252" s="138"/>
      <c r="E252" s="138">
        <v>700</v>
      </c>
      <c r="F252" s="138">
        <f t="shared" si="13"/>
        <v>166316.28</v>
      </c>
      <c r="G252" s="289"/>
    </row>
    <row r="253" spans="1:7">
      <c r="A253" s="137">
        <v>45702</v>
      </c>
      <c r="B253" s="94" t="s">
        <v>296</v>
      </c>
      <c r="C253" s="95" t="s">
        <v>65</v>
      </c>
      <c r="D253" s="138"/>
      <c r="E253" s="138">
        <v>306</v>
      </c>
      <c r="F253" s="138">
        <f t="shared" si="13"/>
        <v>166010.28</v>
      </c>
      <c r="G253" s="289"/>
    </row>
    <row r="254" spans="1:7">
      <c r="A254" s="137">
        <v>45702</v>
      </c>
      <c r="B254" s="94" t="s">
        <v>297</v>
      </c>
      <c r="C254" s="95" t="s">
        <v>65</v>
      </c>
      <c r="D254" s="138"/>
      <c r="E254" s="138">
        <v>300</v>
      </c>
      <c r="F254" s="138">
        <f t="shared" si="13"/>
        <v>165710.28</v>
      </c>
      <c r="G254" s="289"/>
    </row>
    <row r="255" ht="33" spans="1:7">
      <c r="A255" s="137">
        <v>45702</v>
      </c>
      <c r="B255" s="94" t="s">
        <v>298</v>
      </c>
      <c r="C255" s="95" t="s">
        <v>65</v>
      </c>
      <c r="D255" s="138"/>
      <c r="E255" s="138">
        <v>600</v>
      </c>
      <c r="F255" s="138">
        <f t="shared" si="13"/>
        <v>165110.28</v>
      </c>
      <c r="G255" s="289"/>
    </row>
    <row r="256" spans="1:7">
      <c r="A256" s="137">
        <v>45702</v>
      </c>
      <c r="B256" s="94" t="s">
        <v>299</v>
      </c>
      <c r="C256" s="95" t="s">
        <v>65</v>
      </c>
      <c r="D256" s="138"/>
      <c r="E256" s="138">
        <v>1052.28</v>
      </c>
      <c r="F256" s="138">
        <f t="shared" si="13"/>
        <v>164058</v>
      </c>
      <c r="G256" s="289"/>
    </row>
    <row r="257" spans="1:7">
      <c r="A257" s="137">
        <v>45702</v>
      </c>
      <c r="B257" s="94" t="s">
        <v>300</v>
      </c>
      <c r="C257" s="95" t="s">
        <v>61</v>
      </c>
      <c r="D257" s="138"/>
      <c r="E257" s="138">
        <v>33</v>
      </c>
      <c r="F257" s="138">
        <f t="shared" si="13"/>
        <v>164025</v>
      </c>
      <c r="G257" s="289"/>
    </row>
    <row r="258" ht="33" spans="1:7">
      <c r="A258" s="137">
        <v>45702</v>
      </c>
      <c r="B258" s="94" t="s">
        <v>301</v>
      </c>
      <c r="C258" s="95" t="s">
        <v>61</v>
      </c>
      <c r="D258" s="138"/>
      <c r="E258" s="138">
        <v>248.32</v>
      </c>
      <c r="F258" s="138">
        <f t="shared" si="13"/>
        <v>163776.68</v>
      </c>
      <c r="G258" s="289"/>
    </row>
    <row r="259" spans="1:7">
      <c r="A259" s="137">
        <v>45702</v>
      </c>
      <c r="B259" s="94" t="s">
        <v>302</v>
      </c>
      <c r="C259" s="95" t="s">
        <v>58</v>
      </c>
      <c r="D259" s="138">
        <v>948494</v>
      </c>
      <c r="E259" s="138"/>
      <c r="F259" s="138">
        <f t="shared" si="13"/>
        <v>1112270.68</v>
      </c>
      <c r="G259" s="289"/>
    </row>
    <row r="260" spans="1:7">
      <c r="A260" s="137">
        <v>45702</v>
      </c>
      <c r="B260" s="94" t="s">
        <v>303</v>
      </c>
      <c r="C260" s="95" t="s">
        <v>58</v>
      </c>
      <c r="D260" s="138">
        <v>26320</v>
      </c>
      <c r="E260" s="138"/>
      <c r="F260" s="138">
        <f t="shared" si="13"/>
        <v>1138590.68</v>
      </c>
      <c r="G260" s="289"/>
    </row>
    <row r="261" spans="1:7">
      <c r="A261" s="137">
        <v>45702</v>
      </c>
      <c r="B261" s="94" t="s">
        <v>304</v>
      </c>
      <c r="C261" s="95" t="s">
        <v>58</v>
      </c>
      <c r="D261" s="138">
        <v>207691.05</v>
      </c>
      <c r="E261" s="138"/>
      <c r="F261" s="138">
        <f t="shared" ref="F261:F266" si="14">F260+D261-E261</f>
        <v>1346281.73</v>
      </c>
      <c r="G261" s="289"/>
    </row>
    <row r="262" spans="1:7">
      <c r="A262" s="137">
        <v>45702</v>
      </c>
      <c r="B262" s="94" t="s">
        <v>121</v>
      </c>
      <c r="C262" s="95" t="s">
        <v>65</v>
      </c>
      <c r="D262" s="138"/>
      <c r="E262" s="138">
        <v>17.1</v>
      </c>
      <c r="F262" s="138">
        <f t="shared" si="14"/>
        <v>1346264.63</v>
      </c>
      <c r="G262" s="289"/>
    </row>
    <row r="263" spans="1:7">
      <c r="A263" s="137">
        <v>45702</v>
      </c>
      <c r="B263" s="94" t="s">
        <v>121</v>
      </c>
      <c r="C263" s="95" t="s">
        <v>65</v>
      </c>
      <c r="D263" s="138"/>
      <c r="E263" s="138">
        <v>88.99</v>
      </c>
      <c r="F263" s="138">
        <f t="shared" si="14"/>
        <v>1346175.64</v>
      </c>
      <c r="G263" s="289"/>
    </row>
    <row r="264" spans="1:7">
      <c r="A264" s="137">
        <v>45702</v>
      </c>
      <c r="B264" s="94" t="s">
        <v>121</v>
      </c>
      <c r="C264" s="95" t="s">
        <v>65</v>
      </c>
      <c r="D264" s="138"/>
      <c r="E264" s="138">
        <v>116.85</v>
      </c>
      <c r="F264" s="138">
        <f t="shared" si="14"/>
        <v>1346058.79</v>
      </c>
      <c r="G264" s="289"/>
    </row>
    <row r="265" spans="1:7">
      <c r="A265" s="137">
        <v>45702</v>
      </c>
      <c r="B265" s="94" t="s">
        <v>305</v>
      </c>
      <c r="C265" s="95" t="s">
        <v>64</v>
      </c>
      <c r="D265" s="138"/>
      <c r="E265" s="138">
        <v>1300000</v>
      </c>
      <c r="F265" s="138">
        <f t="shared" si="14"/>
        <v>46058.79</v>
      </c>
      <c r="G265" s="289"/>
    </row>
    <row r="266" spans="1:7">
      <c r="A266" s="137">
        <v>45703</v>
      </c>
      <c r="B266" s="94" t="s">
        <v>121</v>
      </c>
      <c r="C266" s="95" t="s">
        <v>65</v>
      </c>
      <c r="D266" s="138"/>
      <c r="E266" s="138">
        <v>241.02</v>
      </c>
      <c r="F266" s="138">
        <f t="shared" si="14"/>
        <v>45817.77</v>
      </c>
      <c r="G266" s="289"/>
    </row>
    <row r="267" spans="1:7">
      <c r="A267" s="137">
        <v>45703</v>
      </c>
      <c r="B267" s="94" t="s">
        <v>121</v>
      </c>
      <c r="C267" s="95" t="s">
        <v>65</v>
      </c>
      <c r="D267" s="138"/>
      <c r="E267" s="138">
        <v>14.25</v>
      </c>
      <c r="F267" s="138">
        <f t="shared" ref="F262:F278" si="15">F266+D267-E267</f>
        <v>45803.52</v>
      </c>
      <c r="G267" s="289"/>
    </row>
    <row r="268" spans="1:7">
      <c r="A268" s="137">
        <v>45703</v>
      </c>
      <c r="B268" s="94" t="s">
        <v>121</v>
      </c>
      <c r="C268" s="95" t="s">
        <v>65</v>
      </c>
      <c r="D268" s="138"/>
      <c r="E268" s="138">
        <v>25.65</v>
      </c>
      <c r="F268" s="138">
        <f t="shared" si="15"/>
        <v>45777.87</v>
      </c>
      <c r="G268" s="289"/>
    </row>
    <row r="269" spans="1:7">
      <c r="A269" s="137">
        <v>45703</v>
      </c>
      <c r="B269" s="94" t="s">
        <v>121</v>
      </c>
      <c r="C269" s="95" t="s">
        <v>65</v>
      </c>
      <c r="D269" s="138"/>
      <c r="E269" s="138">
        <v>12.35</v>
      </c>
      <c r="F269" s="138">
        <f t="shared" si="15"/>
        <v>45765.52</v>
      </c>
      <c r="G269" s="289"/>
    </row>
    <row r="270" spans="1:7">
      <c r="A270" s="137">
        <v>45703</v>
      </c>
      <c r="B270" s="94" t="s">
        <v>121</v>
      </c>
      <c r="C270" s="95" t="s">
        <v>65</v>
      </c>
      <c r="D270" s="138"/>
      <c r="E270" s="138">
        <v>60.42</v>
      </c>
      <c r="F270" s="138">
        <f t="shared" si="15"/>
        <v>45705.1</v>
      </c>
      <c r="G270" s="289"/>
    </row>
    <row r="271" spans="1:7">
      <c r="A271" s="137">
        <v>45703</v>
      </c>
      <c r="B271" s="94" t="s">
        <v>121</v>
      </c>
      <c r="C271" s="95" t="s">
        <v>65</v>
      </c>
      <c r="D271" s="138"/>
      <c r="E271" s="138">
        <v>39.83</v>
      </c>
      <c r="F271" s="138">
        <f t="shared" si="15"/>
        <v>45665.27</v>
      </c>
      <c r="G271" s="289"/>
    </row>
    <row r="272" spans="1:7">
      <c r="A272" s="137">
        <v>45703</v>
      </c>
      <c r="B272" s="94" t="s">
        <v>121</v>
      </c>
      <c r="C272" s="95" t="s">
        <v>65</v>
      </c>
      <c r="D272" s="138"/>
      <c r="E272" s="138">
        <v>10.45</v>
      </c>
      <c r="F272" s="138">
        <f t="shared" si="15"/>
        <v>45654.82</v>
      </c>
      <c r="G272" s="289"/>
    </row>
    <row r="273" spans="1:7">
      <c r="A273" s="137">
        <v>45703</v>
      </c>
      <c r="B273" s="94" t="s">
        <v>121</v>
      </c>
      <c r="C273" s="95" t="s">
        <v>65</v>
      </c>
      <c r="D273" s="138"/>
      <c r="E273" s="138">
        <v>220.4</v>
      </c>
      <c r="F273" s="138">
        <f t="shared" si="15"/>
        <v>45434.42</v>
      </c>
      <c r="G273" s="289"/>
    </row>
    <row r="274" spans="1:7">
      <c r="A274" s="137">
        <v>45705</v>
      </c>
      <c r="B274" s="94" t="s">
        <v>121</v>
      </c>
      <c r="C274" s="95" t="s">
        <v>65</v>
      </c>
      <c r="D274" s="138"/>
      <c r="E274" s="138">
        <v>18.86</v>
      </c>
      <c r="F274" s="138">
        <f t="shared" si="15"/>
        <v>45415.56</v>
      </c>
      <c r="G274" s="289"/>
    </row>
    <row r="275" spans="1:7">
      <c r="A275" s="137">
        <v>45705</v>
      </c>
      <c r="B275" s="94" t="s">
        <v>121</v>
      </c>
      <c r="C275" s="95" t="s">
        <v>65</v>
      </c>
      <c r="D275" s="138"/>
      <c r="E275" s="138">
        <v>98.8</v>
      </c>
      <c r="F275" s="138">
        <f t="shared" si="15"/>
        <v>45316.76</v>
      </c>
      <c r="G275" s="289"/>
    </row>
    <row r="276" spans="1:7">
      <c r="A276" s="137">
        <v>45705</v>
      </c>
      <c r="B276" s="94" t="s">
        <v>121</v>
      </c>
      <c r="C276" s="95" t="s">
        <v>65</v>
      </c>
      <c r="D276" s="138"/>
      <c r="E276" s="138">
        <v>10.1</v>
      </c>
      <c r="F276" s="138">
        <f t="shared" si="15"/>
        <v>45306.66</v>
      </c>
      <c r="G276" s="289"/>
    </row>
    <row r="277" spans="1:7">
      <c r="A277" s="137">
        <v>45705</v>
      </c>
      <c r="B277" s="94" t="s">
        <v>121</v>
      </c>
      <c r="C277" s="95" t="s">
        <v>65</v>
      </c>
      <c r="D277" s="138"/>
      <c r="E277" s="138">
        <v>12.1</v>
      </c>
      <c r="F277" s="138">
        <f t="shared" si="15"/>
        <v>45294.56</v>
      </c>
      <c r="G277" s="289"/>
    </row>
    <row r="278" spans="1:7">
      <c r="A278" s="137">
        <v>45705</v>
      </c>
      <c r="B278" s="94" t="s">
        <v>121</v>
      </c>
      <c r="C278" s="95" t="s">
        <v>65</v>
      </c>
      <c r="D278" s="138"/>
      <c r="E278" s="138">
        <v>18.86</v>
      </c>
      <c r="F278" s="138">
        <f t="shared" si="15"/>
        <v>45275.7</v>
      </c>
      <c r="G278" s="289"/>
    </row>
    <row r="279" spans="1:7">
      <c r="A279" s="137">
        <v>45705</v>
      </c>
      <c r="B279" s="94" t="s">
        <v>121</v>
      </c>
      <c r="C279" s="95" t="s">
        <v>65</v>
      </c>
      <c r="D279" s="138"/>
      <c r="E279" s="138">
        <v>157.7</v>
      </c>
      <c r="F279" s="138">
        <f t="shared" ref="F279:F307" si="16">F278+D279-E279</f>
        <v>45118</v>
      </c>
      <c r="G279" s="289"/>
    </row>
    <row r="280" spans="1:7">
      <c r="A280" s="137">
        <v>45706</v>
      </c>
      <c r="B280" s="94" t="s">
        <v>306</v>
      </c>
      <c r="C280" s="95" t="s">
        <v>65</v>
      </c>
      <c r="D280" s="138"/>
      <c r="E280" s="292">
        <v>1000</v>
      </c>
      <c r="F280" s="138">
        <f t="shared" si="16"/>
        <v>44118</v>
      </c>
      <c r="G280" s="289"/>
    </row>
    <row r="281" spans="1:7">
      <c r="A281" s="137">
        <v>45706</v>
      </c>
      <c r="B281" s="94" t="s">
        <v>307</v>
      </c>
      <c r="C281" s="95" t="s">
        <v>65</v>
      </c>
      <c r="D281" s="138"/>
      <c r="E281" s="292">
        <v>322.72</v>
      </c>
      <c r="F281" s="138">
        <f t="shared" si="16"/>
        <v>43795.28</v>
      </c>
      <c r="G281" s="289"/>
    </row>
    <row r="282" spans="1:7">
      <c r="A282" s="137">
        <v>45706</v>
      </c>
      <c r="B282" s="94" t="s">
        <v>308</v>
      </c>
      <c r="C282" s="95" t="s">
        <v>65</v>
      </c>
      <c r="D282" s="138"/>
      <c r="E282" s="292">
        <v>4577.5</v>
      </c>
      <c r="F282" s="138">
        <f t="shared" si="16"/>
        <v>39217.78</v>
      </c>
      <c r="G282" s="289"/>
    </row>
    <row r="283" spans="1:7">
      <c r="A283" s="137">
        <v>45706</v>
      </c>
      <c r="B283" s="94" t="s">
        <v>309</v>
      </c>
      <c r="C283" s="95" t="s">
        <v>65</v>
      </c>
      <c r="D283" s="138"/>
      <c r="E283" s="292">
        <v>110</v>
      </c>
      <c r="F283" s="138">
        <f t="shared" si="16"/>
        <v>39107.78</v>
      </c>
      <c r="G283" s="289"/>
    </row>
    <row r="284" spans="1:7">
      <c r="A284" s="137">
        <v>45706</v>
      </c>
      <c r="B284" s="94" t="s">
        <v>310</v>
      </c>
      <c r="C284" s="95" t="s">
        <v>65</v>
      </c>
      <c r="D284" s="138"/>
      <c r="E284" s="292">
        <v>110</v>
      </c>
      <c r="F284" s="138">
        <f t="shared" si="16"/>
        <v>38997.78</v>
      </c>
      <c r="G284" s="289"/>
    </row>
    <row r="285" spans="1:7">
      <c r="A285" s="137">
        <v>45706</v>
      </c>
      <c r="B285" s="94" t="s">
        <v>311</v>
      </c>
      <c r="C285" s="95" t="s">
        <v>65</v>
      </c>
      <c r="D285" s="138"/>
      <c r="E285" s="292">
        <v>1958.24</v>
      </c>
      <c r="F285" s="138">
        <f t="shared" si="16"/>
        <v>37039.54</v>
      </c>
      <c r="G285" s="289"/>
    </row>
    <row r="286" spans="1:7">
      <c r="A286" s="137">
        <v>45706</v>
      </c>
      <c r="B286" s="94" t="s">
        <v>312</v>
      </c>
      <c r="C286" s="95" t="s">
        <v>65</v>
      </c>
      <c r="D286" s="138"/>
      <c r="E286" s="292">
        <v>422.02</v>
      </c>
      <c r="F286" s="138">
        <f t="shared" si="16"/>
        <v>36617.52</v>
      </c>
      <c r="G286" s="289"/>
    </row>
    <row r="287" spans="1:7">
      <c r="A287" s="137">
        <v>45706</v>
      </c>
      <c r="B287" s="94" t="s">
        <v>121</v>
      </c>
      <c r="C287" s="95" t="s">
        <v>65</v>
      </c>
      <c r="D287" s="138"/>
      <c r="E287" s="138">
        <v>10.1</v>
      </c>
      <c r="F287" s="138">
        <f t="shared" si="16"/>
        <v>36607.42</v>
      </c>
      <c r="G287" s="289"/>
    </row>
    <row r="288" spans="1:7">
      <c r="A288" s="137">
        <v>45706</v>
      </c>
      <c r="B288" s="94" t="s">
        <v>121</v>
      </c>
      <c r="C288" s="95" t="s">
        <v>65</v>
      </c>
      <c r="D288" s="138"/>
      <c r="E288" s="138">
        <v>118.47</v>
      </c>
      <c r="F288" s="138">
        <f t="shared" si="16"/>
        <v>36488.95</v>
      </c>
      <c r="G288" s="289"/>
    </row>
    <row r="289" spans="1:7">
      <c r="A289" s="137">
        <v>45706</v>
      </c>
      <c r="B289" s="94" t="s">
        <v>121</v>
      </c>
      <c r="C289" s="95" t="s">
        <v>65</v>
      </c>
      <c r="D289" s="138"/>
      <c r="E289" s="138">
        <v>10.1</v>
      </c>
      <c r="F289" s="138">
        <f t="shared" si="16"/>
        <v>36478.85</v>
      </c>
      <c r="G289" s="289"/>
    </row>
    <row r="290" spans="1:7">
      <c r="A290" s="137">
        <v>45706</v>
      </c>
      <c r="B290" s="94" t="s">
        <v>121</v>
      </c>
      <c r="C290" s="95" t="s">
        <v>65</v>
      </c>
      <c r="D290" s="138"/>
      <c r="E290" s="138">
        <v>168.79</v>
      </c>
      <c r="F290" s="138">
        <f t="shared" si="16"/>
        <v>36310.06</v>
      </c>
      <c r="G290" s="289"/>
    </row>
    <row r="291" spans="1:7">
      <c r="A291" s="137">
        <v>45706</v>
      </c>
      <c r="B291" s="94" t="s">
        <v>121</v>
      </c>
      <c r="C291" s="95" t="s">
        <v>65</v>
      </c>
      <c r="D291" s="138"/>
      <c r="E291" s="138">
        <v>19</v>
      </c>
      <c r="F291" s="138">
        <f t="shared" si="16"/>
        <v>36291.06</v>
      </c>
      <c r="G291" s="289"/>
    </row>
    <row r="292" spans="1:7">
      <c r="A292" s="137">
        <v>45706</v>
      </c>
      <c r="B292" s="94" t="s">
        <v>313</v>
      </c>
      <c r="C292" s="95" t="s">
        <v>61</v>
      </c>
      <c r="D292" s="138"/>
      <c r="E292" s="138">
        <v>3000</v>
      </c>
      <c r="F292" s="138">
        <f t="shared" si="16"/>
        <v>33291.06</v>
      </c>
      <c r="G292" s="289"/>
    </row>
    <row r="293" spans="1:7">
      <c r="A293" s="137">
        <v>45706</v>
      </c>
      <c r="B293" s="94" t="s">
        <v>314</v>
      </c>
      <c r="C293" s="95" t="s">
        <v>61</v>
      </c>
      <c r="D293" s="138"/>
      <c r="E293" s="138">
        <v>300</v>
      </c>
      <c r="F293" s="138">
        <f t="shared" si="16"/>
        <v>32991.06</v>
      </c>
      <c r="G293" s="289"/>
    </row>
    <row r="294" spans="1:7">
      <c r="A294" s="137">
        <v>45707</v>
      </c>
      <c r="B294" s="94" t="s">
        <v>315</v>
      </c>
      <c r="C294" s="95" t="s">
        <v>58</v>
      </c>
      <c r="D294" s="138">
        <v>500000</v>
      </c>
      <c r="E294" s="138"/>
      <c r="F294" s="138">
        <f t="shared" ref="F294:F307" si="17">F293+D294-E294</f>
        <v>532991.06</v>
      </c>
      <c r="G294" s="289"/>
    </row>
    <row r="295" spans="1:7">
      <c r="A295" s="137">
        <v>45707</v>
      </c>
      <c r="B295" s="94" t="s">
        <v>121</v>
      </c>
      <c r="C295" s="95" t="s">
        <v>65</v>
      </c>
      <c r="D295" s="138"/>
      <c r="E295" s="138">
        <v>203.87</v>
      </c>
      <c r="F295" s="138">
        <f t="shared" si="17"/>
        <v>532787.19</v>
      </c>
      <c r="G295" s="289"/>
    </row>
    <row r="296" spans="1:7">
      <c r="A296" s="137">
        <v>45707</v>
      </c>
      <c r="B296" s="94" t="s">
        <v>121</v>
      </c>
      <c r="C296" s="95" t="s">
        <v>65</v>
      </c>
      <c r="D296" s="138"/>
      <c r="E296" s="138">
        <v>37.86</v>
      </c>
      <c r="F296" s="138">
        <f t="shared" si="17"/>
        <v>532749.33</v>
      </c>
      <c r="G296" s="289"/>
    </row>
    <row r="297" spans="1:7">
      <c r="A297" s="137">
        <v>45707</v>
      </c>
      <c r="B297" s="94" t="s">
        <v>121</v>
      </c>
      <c r="C297" s="95" t="s">
        <v>65</v>
      </c>
      <c r="D297" s="138"/>
      <c r="E297" s="138">
        <v>68.18</v>
      </c>
      <c r="F297" s="138">
        <f t="shared" si="17"/>
        <v>532681.15</v>
      </c>
      <c r="G297" s="289"/>
    </row>
    <row r="298" spans="1:7">
      <c r="A298" s="137">
        <v>45707</v>
      </c>
      <c r="B298" s="94" t="s">
        <v>121</v>
      </c>
      <c r="C298" s="95" t="s">
        <v>65</v>
      </c>
      <c r="D298" s="138"/>
      <c r="E298" s="138">
        <v>14.25</v>
      </c>
      <c r="F298" s="138">
        <f t="shared" si="17"/>
        <v>532666.9</v>
      </c>
      <c r="G298" s="289"/>
    </row>
    <row r="299" spans="1:7">
      <c r="A299" s="137">
        <v>45707</v>
      </c>
      <c r="B299" s="94" t="s">
        <v>121</v>
      </c>
      <c r="C299" s="95" t="s">
        <v>65</v>
      </c>
      <c r="D299" s="138"/>
      <c r="E299" s="138">
        <v>90.23</v>
      </c>
      <c r="F299" s="138">
        <f t="shared" si="17"/>
        <v>532576.67</v>
      </c>
      <c r="G299" s="289"/>
    </row>
    <row r="300" spans="1:7">
      <c r="A300" s="137">
        <v>45707</v>
      </c>
      <c r="B300" s="94" t="s">
        <v>121</v>
      </c>
      <c r="C300" s="95" t="s">
        <v>65</v>
      </c>
      <c r="D300" s="138"/>
      <c r="E300" s="138">
        <v>163</v>
      </c>
      <c r="F300" s="138">
        <f t="shared" si="17"/>
        <v>532413.67</v>
      </c>
      <c r="G300" s="289"/>
    </row>
    <row r="301" spans="1:7">
      <c r="A301" s="137">
        <v>45707</v>
      </c>
      <c r="B301" s="94" t="s">
        <v>316</v>
      </c>
      <c r="C301" s="95" t="s">
        <v>65</v>
      </c>
      <c r="D301" s="138"/>
      <c r="E301" s="138">
        <v>1107</v>
      </c>
      <c r="F301" s="138">
        <f t="shared" si="17"/>
        <v>531306.67</v>
      </c>
      <c r="G301" s="289"/>
    </row>
    <row r="302" spans="1:7">
      <c r="A302" s="137">
        <v>45707</v>
      </c>
      <c r="B302" s="94" t="s">
        <v>317</v>
      </c>
      <c r="C302" s="95" t="s">
        <v>65</v>
      </c>
      <c r="D302" s="138"/>
      <c r="E302" s="138">
        <v>2000</v>
      </c>
      <c r="F302" s="138">
        <f t="shared" si="17"/>
        <v>529306.67</v>
      </c>
      <c r="G302" s="289"/>
    </row>
    <row r="303" spans="1:7">
      <c r="A303" s="137">
        <v>45707</v>
      </c>
      <c r="B303" s="94" t="s">
        <v>184</v>
      </c>
      <c r="C303" s="95" t="s">
        <v>64</v>
      </c>
      <c r="D303" s="138"/>
      <c r="E303" s="138">
        <v>80000</v>
      </c>
      <c r="F303" s="138">
        <f t="shared" si="17"/>
        <v>449306.67</v>
      </c>
      <c r="G303" s="289"/>
    </row>
    <row r="304" spans="1:7">
      <c r="A304" s="137">
        <v>45707</v>
      </c>
      <c r="B304" s="94" t="s">
        <v>318</v>
      </c>
      <c r="C304" s="95" t="s">
        <v>64</v>
      </c>
      <c r="D304" s="138"/>
      <c r="E304" s="138">
        <v>100000</v>
      </c>
      <c r="F304" s="138">
        <f t="shared" si="17"/>
        <v>349306.67</v>
      </c>
      <c r="G304" s="289"/>
    </row>
    <row r="305" spans="1:7">
      <c r="A305" s="137">
        <v>45707</v>
      </c>
      <c r="B305" s="94" t="s">
        <v>186</v>
      </c>
      <c r="C305" s="95" t="s">
        <v>64</v>
      </c>
      <c r="D305" s="138"/>
      <c r="E305" s="138">
        <v>10000</v>
      </c>
      <c r="F305" s="138">
        <f t="shared" si="17"/>
        <v>339306.67</v>
      </c>
      <c r="G305" s="289"/>
    </row>
    <row r="306" spans="1:7">
      <c r="A306" s="137">
        <v>45707</v>
      </c>
      <c r="B306" s="94" t="s">
        <v>122</v>
      </c>
      <c r="C306" s="95" t="s">
        <v>64</v>
      </c>
      <c r="D306" s="138"/>
      <c r="E306" s="138">
        <v>160000</v>
      </c>
      <c r="F306" s="138">
        <f t="shared" si="17"/>
        <v>179306.67</v>
      </c>
      <c r="G306" s="289"/>
    </row>
    <row r="307" spans="1:7">
      <c r="A307" s="137">
        <v>45707</v>
      </c>
      <c r="B307" s="94" t="s">
        <v>121</v>
      </c>
      <c r="C307" s="95" t="s">
        <v>65</v>
      </c>
      <c r="D307" s="138"/>
      <c r="E307" s="138">
        <v>37.88</v>
      </c>
      <c r="F307" s="138">
        <f t="shared" si="17"/>
        <v>179268.79</v>
      </c>
      <c r="G307" s="289"/>
    </row>
    <row r="308" spans="1:7">
      <c r="A308" s="137">
        <v>45707</v>
      </c>
      <c r="B308" s="94" t="s">
        <v>319</v>
      </c>
      <c r="C308" s="95" t="s">
        <v>61</v>
      </c>
      <c r="D308" s="138"/>
      <c r="E308" s="138">
        <v>3000</v>
      </c>
      <c r="F308" s="138">
        <f t="shared" ref="F308:F339" si="18">F307+D308-E308</f>
        <v>176268.79</v>
      </c>
      <c r="G308" s="289"/>
    </row>
    <row r="309" spans="1:7">
      <c r="A309" s="137">
        <v>45708</v>
      </c>
      <c r="B309" s="94" t="s">
        <v>201</v>
      </c>
      <c r="C309" s="95" t="s">
        <v>62</v>
      </c>
      <c r="D309" s="138"/>
      <c r="E309" s="138">
        <v>11625</v>
      </c>
      <c r="F309" s="138">
        <f t="shared" si="18"/>
        <v>164643.79</v>
      </c>
      <c r="G309" s="289"/>
    </row>
    <row r="310" spans="1:7">
      <c r="A310" s="137">
        <v>45708</v>
      </c>
      <c r="B310" s="94" t="s">
        <v>201</v>
      </c>
      <c r="C310" s="95" t="s">
        <v>62</v>
      </c>
      <c r="D310" s="138"/>
      <c r="E310" s="138">
        <v>19375</v>
      </c>
      <c r="F310" s="138">
        <f t="shared" si="18"/>
        <v>145268.79</v>
      </c>
      <c r="G310" s="289"/>
    </row>
    <row r="311" spans="1:7">
      <c r="A311" s="137">
        <v>45708</v>
      </c>
      <c r="B311" s="94" t="s">
        <v>121</v>
      </c>
      <c r="C311" s="95" t="s">
        <v>65</v>
      </c>
      <c r="D311" s="138"/>
      <c r="E311" s="138">
        <v>43.22</v>
      </c>
      <c r="F311" s="138">
        <f t="shared" si="18"/>
        <v>145225.57</v>
      </c>
      <c r="G311" s="289"/>
    </row>
    <row r="312" spans="1:7">
      <c r="A312" s="137">
        <v>45709</v>
      </c>
      <c r="B312" s="94" t="s">
        <v>320</v>
      </c>
      <c r="C312" s="95" t="s">
        <v>65</v>
      </c>
      <c r="D312" s="138"/>
      <c r="E312" s="138">
        <v>3000</v>
      </c>
      <c r="F312" s="138">
        <f t="shared" si="18"/>
        <v>142225.57</v>
      </c>
      <c r="G312" s="289"/>
    </row>
    <row r="313" spans="1:7">
      <c r="A313" s="137">
        <v>45709</v>
      </c>
      <c r="B313" s="94" t="s">
        <v>321</v>
      </c>
      <c r="C313" s="95" t="s">
        <v>61</v>
      </c>
      <c r="D313" s="138"/>
      <c r="E313" s="138">
        <v>110</v>
      </c>
      <c r="F313" s="138">
        <f t="shared" si="18"/>
        <v>142115.57</v>
      </c>
      <c r="G313" s="289"/>
    </row>
    <row r="314" spans="1:7">
      <c r="A314" s="137">
        <v>45709</v>
      </c>
      <c r="B314" s="94" t="s">
        <v>322</v>
      </c>
      <c r="C314" s="95" t="s">
        <v>61</v>
      </c>
      <c r="D314" s="138"/>
      <c r="E314" s="138">
        <v>124.81</v>
      </c>
      <c r="F314" s="138">
        <f t="shared" si="18"/>
        <v>141990.76</v>
      </c>
      <c r="G314" s="289"/>
    </row>
    <row r="315" spans="1:7">
      <c r="A315" s="137">
        <v>45709</v>
      </c>
      <c r="B315" s="94" t="s">
        <v>323</v>
      </c>
      <c r="C315" s="95" t="s">
        <v>61</v>
      </c>
      <c r="D315" s="138"/>
      <c r="E315" s="138">
        <v>10</v>
      </c>
      <c r="F315" s="138">
        <f t="shared" si="18"/>
        <v>141980.76</v>
      </c>
      <c r="G315" s="289"/>
    </row>
    <row r="316" spans="1:7">
      <c r="A316" s="137">
        <v>45709</v>
      </c>
      <c r="B316" s="94" t="s">
        <v>324</v>
      </c>
      <c r="C316" s="95" t="s">
        <v>61</v>
      </c>
      <c r="D316" s="138"/>
      <c r="E316" s="138">
        <v>75</v>
      </c>
      <c r="F316" s="138">
        <f t="shared" si="18"/>
        <v>141905.76</v>
      </c>
      <c r="G316" s="289"/>
    </row>
    <row r="317" spans="1:7">
      <c r="A317" s="137">
        <v>45709</v>
      </c>
      <c r="B317" s="94" t="s">
        <v>325</v>
      </c>
      <c r="C317" s="95" t="s">
        <v>65</v>
      </c>
      <c r="D317" s="138"/>
      <c r="E317" s="138">
        <v>3032</v>
      </c>
      <c r="F317" s="138">
        <f t="shared" si="18"/>
        <v>138873.76</v>
      </c>
      <c r="G317" s="289"/>
    </row>
    <row r="318" spans="1:7">
      <c r="A318" s="137">
        <v>45709</v>
      </c>
      <c r="B318" s="94" t="s">
        <v>326</v>
      </c>
      <c r="C318" s="95" t="s">
        <v>65</v>
      </c>
      <c r="D318" s="138"/>
      <c r="E318" s="138">
        <v>928.52</v>
      </c>
      <c r="F318" s="138">
        <f t="shared" si="18"/>
        <v>137945.24</v>
      </c>
      <c r="G318" s="289"/>
    </row>
    <row r="319" spans="1:7">
      <c r="A319" s="137">
        <v>45709</v>
      </c>
      <c r="B319" s="94" t="s">
        <v>327</v>
      </c>
      <c r="C319" s="95" t="s">
        <v>65</v>
      </c>
      <c r="D319" s="138"/>
      <c r="E319" s="138">
        <v>438</v>
      </c>
      <c r="F319" s="138">
        <f t="shared" si="18"/>
        <v>137507.24</v>
      </c>
      <c r="G319" s="289"/>
    </row>
    <row r="320" spans="1:7">
      <c r="A320" s="137">
        <v>45709</v>
      </c>
      <c r="B320" s="94" t="s">
        <v>328</v>
      </c>
      <c r="C320" s="95" t="s">
        <v>65</v>
      </c>
      <c r="D320" s="138"/>
      <c r="E320" s="138">
        <v>640.2</v>
      </c>
      <c r="F320" s="138">
        <f t="shared" si="18"/>
        <v>136867.04</v>
      </c>
      <c r="G320" s="289"/>
    </row>
    <row r="321" spans="1:7">
      <c r="A321" s="137">
        <v>45709</v>
      </c>
      <c r="B321" s="94" t="s">
        <v>329</v>
      </c>
      <c r="C321" s="95" t="s">
        <v>65</v>
      </c>
      <c r="D321" s="138"/>
      <c r="E321" s="138">
        <v>262.5</v>
      </c>
      <c r="F321" s="138">
        <f t="shared" si="18"/>
        <v>136604.54</v>
      </c>
      <c r="G321" s="289"/>
    </row>
    <row r="322" spans="1:7">
      <c r="A322" s="137">
        <v>45709</v>
      </c>
      <c r="B322" s="94" t="s">
        <v>330</v>
      </c>
      <c r="C322" s="95" t="s">
        <v>65</v>
      </c>
      <c r="D322" s="138"/>
      <c r="E322" s="138">
        <v>425.5</v>
      </c>
      <c r="F322" s="138">
        <f t="shared" si="18"/>
        <v>136179.04</v>
      </c>
      <c r="G322" s="289"/>
    </row>
    <row r="323" spans="1:7">
      <c r="A323" s="137">
        <v>45709</v>
      </c>
      <c r="B323" s="94" t="s">
        <v>331</v>
      </c>
      <c r="C323" s="95" t="s">
        <v>65</v>
      </c>
      <c r="D323" s="138"/>
      <c r="E323" s="138">
        <v>342.4</v>
      </c>
      <c r="F323" s="138">
        <f t="shared" si="18"/>
        <v>135836.64</v>
      </c>
      <c r="G323" s="289"/>
    </row>
    <row r="324" spans="1:7">
      <c r="A324" s="137">
        <v>45709</v>
      </c>
      <c r="B324" s="94" t="s">
        <v>332</v>
      </c>
      <c r="C324" s="95" t="s">
        <v>65</v>
      </c>
      <c r="D324" s="138"/>
      <c r="E324" s="138">
        <v>709.5</v>
      </c>
      <c r="F324" s="138">
        <f t="shared" si="18"/>
        <v>135127.14</v>
      </c>
      <c r="G324" s="289"/>
    </row>
    <row r="325" spans="1:7">
      <c r="A325" s="137">
        <v>45709</v>
      </c>
      <c r="B325" s="94" t="s">
        <v>333</v>
      </c>
      <c r="C325" s="95" t="s">
        <v>65</v>
      </c>
      <c r="D325" s="138"/>
      <c r="E325" s="138">
        <v>420.84</v>
      </c>
      <c r="F325" s="138">
        <f t="shared" si="18"/>
        <v>134706.3</v>
      </c>
      <c r="G325" s="289"/>
    </row>
    <row r="326" spans="1:7">
      <c r="A326" s="137">
        <v>45709</v>
      </c>
      <c r="B326" s="94" t="s">
        <v>334</v>
      </c>
      <c r="C326" s="95" t="s">
        <v>65</v>
      </c>
      <c r="D326" s="138"/>
      <c r="E326" s="138">
        <v>399.56</v>
      </c>
      <c r="F326" s="138">
        <f t="shared" si="18"/>
        <v>134306.74</v>
      </c>
      <c r="G326" s="289"/>
    </row>
    <row r="327" spans="1:7">
      <c r="A327" s="137">
        <v>45709</v>
      </c>
      <c r="B327" s="94" t="s">
        <v>335</v>
      </c>
      <c r="C327" s="95" t="s">
        <v>65</v>
      </c>
      <c r="D327" s="138"/>
      <c r="E327" s="138">
        <v>2328</v>
      </c>
      <c r="F327" s="138">
        <f t="shared" si="18"/>
        <v>131978.74</v>
      </c>
      <c r="G327" s="289"/>
    </row>
    <row r="328" spans="1:7">
      <c r="A328" s="137">
        <v>45709</v>
      </c>
      <c r="B328" s="94" t="s">
        <v>336</v>
      </c>
      <c r="C328" s="95" t="s">
        <v>65</v>
      </c>
      <c r="D328" s="138"/>
      <c r="E328" s="138">
        <v>1320</v>
      </c>
      <c r="F328" s="138">
        <f t="shared" si="18"/>
        <v>130658.74</v>
      </c>
      <c r="G328" s="289"/>
    </row>
    <row r="329" spans="1:7">
      <c r="A329" s="137">
        <v>45709</v>
      </c>
      <c r="B329" s="94" t="s">
        <v>337</v>
      </c>
      <c r="C329" s="95" t="s">
        <v>65</v>
      </c>
      <c r="D329" s="138"/>
      <c r="E329" s="138">
        <v>290</v>
      </c>
      <c r="F329" s="138">
        <f t="shared" si="18"/>
        <v>130368.74</v>
      </c>
      <c r="G329" s="289"/>
    </row>
    <row r="330" spans="1:7">
      <c r="A330" s="137">
        <v>45709</v>
      </c>
      <c r="B330" s="94" t="s">
        <v>338</v>
      </c>
      <c r="C330" s="95" t="s">
        <v>65</v>
      </c>
      <c r="D330" s="138"/>
      <c r="E330" s="138">
        <v>522.5</v>
      </c>
      <c r="F330" s="138">
        <f t="shared" si="18"/>
        <v>129846.24</v>
      </c>
      <c r="G330" s="289"/>
    </row>
    <row r="331" spans="1:7">
      <c r="A331" s="137">
        <v>45709</v>
      </c>
      <c r="B331" s="94" t="s">
        <v>339</v>
      </c>
      <c r="C331" s="95" t="s">
        <v>65</v>
      </c>
      <c r="D331" s="138"/>
      <c r="E331" s="138">
        <v>3203</v>
      </c>
      <c r="F331" s="138">
        <f t="shared" si="18"/>
        <v>126643.24</v>
      </c>
      <c r="G331" s="289"/>
    </row>
    <row r="332" spans="1:7">
      <c r="A332" s="137">
        <v>45709</v>
      </c>
      <c r="B332" s="94" t="s">
        <v>340</v>
      </c>
      <c r="C332" s="95" t="s">
        <v>65</v>
      </c>
      <c r="D332" s="138"/>
      <c r="E332" s="138">
        <v>206.5</v>
      </c>
      <c r="F332" s="138">
        <f t="shared" si="18"/>
        <v>126436.74</v>
      </c>
      <c r="G332" s="289"/>
    </row>
    <row r="333" spans="1:7">
      <c r="A333" s="137">
        <v>45709</v>
      </c>
      <c r="B333" s="94" t="s">
        <v>341</v>
      </c>
      <c r="C333" s="95" t="s">
        <v>65</v>
      </c>
      <c r="D333" s="138"/>
      <c r="E333" s="138">
        <v>248</v>
      </c>
      <c r="F333" s="138">
        <f t="shared" si="18"/>
        <v>126188.74</v>
      </c>
      <c r="G333" s="289"/>
    </row>
    <row r="334" spans="1:7">
      <c r="A334" s="137">
        <v>45709</v>
      </c>
      <c r="B334" s="94" t="s">
        <v>342</v>
      </c>
      <c r="C334" s="95" t="s">
        <v>65</v>
      </c>
      <c r="D334" s="138"/>
      <c r="E334" s="138">
        <v>55</v>
      </c>
      <c r="F334" s="138">
        <f t="shared" si="18"/>
        <v>126133.74</v>
      </c>
      <c r="G334" s="289"/>
    </row>
    <row r="335" spans="1:7">
      <c r="A335" s="137">
        <v>45709</v>
      </c>
      <c r="B335" s="94" t="s">
        <v>343</v>
      </c>
      <c r="C335" s="95" t="s">
        <v>65</v>
      </c>
      <c r="D335" s="138"/>
      <c r="E335" s="138">
        <v>1862</v>
      </c>
      <c r="F335" s="138">
        <f t="shared" si="18"/>
        <v>124271.74</v>
      </c>
      <c r="G335" s="289"/>
    </row>
    <row r="336" spans="1:7">
      <c r="A336" s="137">
        <v>45709</v>
      </c>
      <c r="B336" s="94" t="s">
        <v>344</v>
      </c>
      <c r="C336" s="95" t="s">
        <v>65</v>
      </c>
      <c r="D336" s="138"/>
      <c r="E336" s="138">
        <v>125</v>
      </c>
      <c r="F336" s="138">
        <f t="shared" si="18"/>
        <v>124146.74</v>
      </c>
      <c r="G336" s="289"/>
    </row>
    <row r="337" spans="1:7">
      <c r="A337" s="137">
        <v>45709</v>
      </c>
      <c r="B337" s="94" t="s">
        <v>345</v>
      </c>
      <c r="C337" s="95" t="s">
        <v>65</v>
      </c>
      <c r="D337" s="138"/>
      <c r="E337" s="138">
        <v>496</v>
      </c>
      <c r="F337" s="138">
        <f t="shared" si="18"/>
        <v>123650.74</v>
      </c>
      <c r="G337" s="289"/>
    </row>
    <row r="338" spans="1:7">
      <c r="A338" s="137">
        <v>45709</v>
      </c>
      <c r="B338" s="94" t="s">
        <v>346</v>
      </c>
      <c r="C338" s="95" t="s">
        <v>65</v>
      </c>
      <c r="D338" s="138"/>
      <c r="E338" s="138">
        <v>401</v>
      </c>
      <c r="F338" s="138">
        <f t="shared" si="18"/>
        <v>123249.74</v>
      </c>
      <c r="G338" s="289"/>
    </row>
    <row r="339" spans="1:7">
      <c r="A339" s="137">
        <v>45709</v>
      </c>
      <c r="B339" s="94" t="s">
        <v>347</v>
      </c>
      <c r="C339" s="95" t="s">
        <v>65</v>
      </c>
      <c r="D339" s="138"/>
      <c r="E339" s="138">
        <v>2177.65</v>
      </c>
      <c r="F339" s="138">
        <f t="shared" si="18"/>
        <v>121072.09</v>
      </c>
      <c r="G339" s="289"/>
    </row>
    <row r="340" spans="1:7">
      <c r="A340" s="137">
        <v>45709</v>
      </c>
      <c r="B340" s="94" t="s">
        <v>348</v>
      </c>
      <c r="C340" s="95" t="s">
        <v>65</v>
      </c>
      <c r="D340" s="138"/>
      <c r="E340" s="138">
        <v>108</v>
      </c>
      <c r="F340" s="138">
        <f t="shared" ref="F340:F390" si="19">F339+D340-E340</f>
        <v>120964.09</v>
      </c>
      <c r="G340" s="289"/>
    </row>
    <row r="341" spans="1:7">
      <c r="A341" s="137">
        <v>45709</v>
      </c>
      <c r="B341" s="94" t="s">
        <v>349</v>
      </c>
      <c r="C341" s="95" t="s">
        <v>65</v>
      </c>
      <c r="D341" s="138"/>
      <c r="E341" s="138">
        <v>225</v>
      </c>
      <c r="F341" s="138">
        <f t="shared" si="19"/>
        <v>120739.09</v>
      </c>
      <c r="G341" s="289"/>
    </row>
    <row r="342" spans="1:7">
      <c r="A342" s="137">
        <v>45709</v>
      </c>
      <c r="B342" s="94" t="s">
        <v>350</v>
      </c>
      <c r="C342" s="95" t="s">
        <v>65</v>
      </c>
      <c r="D342" s="138"/>
      <c r="E342" s="138">
        <v>600</v>
      </c>
      <c r="F342" s="138">
        <f t="shared" si="19"/>
        <v>120139.09</v>
      </c>
      <c r="G342" s="289"/>
    </row>
    <row r="343" spans="1:7">
      <c r="A343" s="137">
        <v>45709</v>
      </c>
      <c r="B343" s="94" t="s">
        <v>351</v>
      </c>
      <c r="C343" s="95" t="s">
        <v>65</v>
      </c>
      <c r="D343" s="138"/>
      <c r="E343" s="138">
        <v>181</v>
      </c>
      <c r="F343" s="138">
        <f t="shared" si="19"/>
        <v>119958.09</v>
      </c>
      <c r="G343" s="289"/>
    </row>
    <row r="344" spans="1:7">
      <c r="A344" s="137">
        <v>45709</v>
      </c>
      <c r="B344" s="94" t="s">
        <v>352</v>
      </c>
      <c r="C344" s="95" t="s">
        <v>65</v>
      </c>
      <c r="D344" s="138"/>
      <c r="E344" s="138">
        <v>20000</v>
      </c>
      <c r="F344" s="138">
        <f t="shared" si="19"/>
        <v>99958.0900000001</v>
      </c>
      <c r="G344" s="289"/>
    </row>
    <row r="345" spans="1:7">
      <c r="A345" s="137">
        <v>45709</v>
      </c>
      <c r="B345" s="94" t="s">
        <v>353</v>
      </c>
      <c r="C345" s="95" t="s">
        <v>61</v>
      </c>
      <c r="D345" s="138"/>
      <c r="E345" s="138">
        <v>3000</v>
      </c>
      <c r="F345" s="138">
        <f t="shared" si="19"/>
        <v>96958.0900000001</v>
      </c>
      <c r="G345" s="289"/>
    </row>
    <row r="346" spans="1:7">
      <c r="A346" s="137">
        <v>45709</v>
      </c>
      <c r="B346" s="94" t="s">
        <v>121</v>
      </c>
      <c r="C346" s="95" t="s">
        <v>65</v>
      </c>
      <c r="D346" s="138"/>
      <c r="E346" s="138">
        <v>37.72</v>
      </c>
      <c r="F346" s="138">
        <f t="shared" si="19"/>
        <v>96920.3700000001</v>
      </c>
      <c r="G346" s="289"/>
    </row>
    <row r="347" spans="1:7">
      <c r="A347" s="137">
        <v>45710</v>
      </c>
      <c r="B347" s="94" t="s">
        <v>121</v>
      </c>
      <c r="C347" s="95" t="s">
        <v>65</v>
      </c>
      <c r="D347" s="138"/>
      <c r="E347" s="138">
        <v>90.25</v>
      </c>
      <c r="F347" s="138">
        <f t="shared" si="19"/>
        <v>96830.1200000001</v>
      </c>
      <c r="G347" s="289"/>
    </row>
    <row r="348" spans="1:7">
      <c r="A348" s="137">
        <v>45710</v>
      </c>
      <c r="B348" s="94" t="s">
        <v>121</v>
      </c>
      <c r="C348" s="95" t="s">
        <v>65</v>
      </c>
      <c r="D348" s="138"/>
      <c r="E348" s="138">
        <v>238.18</v>
      </c>
      <c r="F348" s="138">
        <f t="shared" si="19"/>
        <v>96591.9400000001</v>
      </c>
      <c r="G348" s="289"/>
    </row>
    <row r="349" spans="1:7">
      <c r="A349" s="137">
        <v>45710</v>
      </c>
      <c r="B349" s="94" t="s">
        <v>121</v>
      </c>
      <c r="C349" s="95" t="s">
        <v>65</v>
      </c>
      <c r="D349" s="138"/>
      <c r="E349" s="138">
        <v>128.02</v>
      </c>
      <c r="F349" s="138">
        <f t="shared" si="19"/>
        <v>96463.9200000001</v>
      </c>
      <c r="G349" s="289"/>
    </row>
    <row r="350" spans="1:7">
      <c r="A350" s="137">
        <v>45710</v>
      </c>
      <c r="B350" s="94" t="s">
        <v>121</v>
      </c>
      <c r="C350" s="95" t="s">
        <v>65</v>
      </c>
      <c r="D350" s="138"/>
      <c r="E350" s="138">
        <v>39.83</v>
      </c>
      <c r="F350" s="138">
        <f t="shared" si="19"/>
        <v>96424.0900000001</v>
      </c>
      <c r="G350" s="289"/>
    </row>
    <row r="351" spans="1:7">
      <c r="A351" s="137">
        <v>45710</v>
      </c>
      <c r="B351" s="94" t="s">
        <v>121</v>
      </c>
      <c r="C351" s="95" t="s">
        <v>65</v>
      </c>
      <c r="D351" s="138"/>
      <c r="E351" s="138">
        <v>58.47</v>
      </c>
      <c r="F351" s="138">
        <f t="shared" si="19"/>
        <v>96365.6200000001</v>
      </c>
      <c r="G351" s="289"/>
    </row>
    <row r="352" spans="1:7">
      <c r="A352" s="137">
        <v>45712</v>
      </c>
      <c r="B352" s="94" t="s">
        <v>121</v>
      </c>
      <c r="C352" s="95" t="s">
        <v>65</v>
      </c>
      <c r="D352" s="138"/>
      <c r="E352" s="138">
        <v>97.83</v>
      </c>
      <c r="F352" s="138">
        <f t="shared" si="19"/>
        <v>96267.7900000001</v>
      </c>
      <c r="G352" s="289"/>
    </row>
    <row r="353" spans="1:7">
      <c r="A353" s="137">
        <v>45712</v>
      </c>
      <c r="B353" s="94" t="s">
        <v>121</v>
      </c>
      <c r="C353" s="95" t="s">
        <v>65</v>
      </c>
      <c r="D353" s="138"/>
      <c r="E353" s="138">
        <v>57.53</v>
      </c>
      <c r="F353" s="138">
        <f t="shared" si="19"/>
        <v>96210.2600000001</v>
      </c>
      <c r="G353" s="289"/>
    </row>
    <row r="354" spans="1:7">
      <c r="A354" s="137">
        <v>45712</v>
      </c>
      <c r="B354" s="94" t="s">
        <v>121</v>
      </c>
      <c r="C354" s="95" t="s">
        <v>65</v>
      </c>
      <c r="D354" s="138"/>
      <c r="E354" s="138">
        <v>10.1</v>
      </c>
      <c r="F354" s="138">
        <f t="shared" si="19"/>
        <v>96200.16</v>
      </c>
      <c r="G354" s="289"/>
    </row>
    <row r="355" spans="1:7">
      <c r="A355" s="137">
        <v>45712</v>
      </c>
      <c r="B355" s="94" t="s">
        <v>354</v>
      </c>
      <c r="C355" s="95" t="s">
        <v>61</v>
      </c>
      <c r="D355" s="138"/>
      <c r="E355" s="138">
        <v>471</v>
      </c>
      <c r="F355" s="138">
        <f t="shared" si="19"/>
        <v>95729.16</v>
      </c>
      <c r="G355" s="289"/>
    </row>
    <row r="356" spans="1:7">
      <c r="A356" s="137">
        <v>45713</v>
      </c>
      <c r="B356" s="94" t="s">
        <v>355</v>
      </c>
      <c r="C356" s="95" t="s">
        <v>61</v>
      </c>
      <c r="D356" s="138"/>
      <c r="E356" s="138">
        <v>796</v>
      </c>
      <c r="F356" s="138">
        <f t="shared" si="19"/>
        <v>94933.16</v>
      </c>
      <c r="G356" s="289"/>
    </row>
    <row r="357" spans="1:7">
      <c r="A357" s="137">
        <v>45713</v>
      </c>
      <c r="B357" s="94" t="s">
        <v>356</v>
      </c>
      <c r="C357" s="95" t="s">
        <v>61</v>
      </c>
      <c r="D357" s="138"/>
      <c r="E357" s="138">
        <v>125</v>
      </c>
      <c r="F357" s="138">
        <f t="shared" si="19"/>
        <v>94808.16</v>
      </c>
      <c r="G357" s="289"/>
    </row>
    <row r="358" ht="33" spans="1:7">
      <c r="A358" s="137">
        <v>45713</v>
      </c>
      <c r="B358" s="94" t="s">
        <v>357</v>
      </c>
      <c r="C358" s="95" t="s">
        <v>61</v>
      </c>
      <c r="D358" s="138"/>
      <c r="E358" s="138">
        <v>371.31</v>
      </c>
      <c r="F358" s="138">
        <f t="shared" si="19"/>
        <v>94436.85</v>
      </c>
      <c r="G358" s="289"/>
    </row>
    <row r="359" spans="1:7">
      <c r="A359" s="137">
        <v>45713</v>
      </c>
      <c r="B359" s="94" t="s">
        <v>358</v>
      </c>
      <c r="C359" s="95" t="s">
        <v>61</v>
      </c>
      <c r="D359" s="138"/>
      <c r="E359" s="138">
        <v>1802.38</v>
      </c>
      <c r="F359" s="138">
        <f t="shared" si="19"/>
        <v>92634.47</v>
      </c>
      <c r="G359" s="289"/>
    </row>
    <row r="360" spans="1:7">
      <c r="A360" s="137">
        <v>45713</v>
      </c>
      <c r="B360" s="94" t="s">
        <v>121</v>
      </c>
      <c r="C360" s="95" t="s">
        <v>65</v>
      </c>
      <c r="D360" s="138"/>
      <c r="E360" s="138">
        <v>37.05</v>
      </c>
      <c r="F360" s="138">
        <f t="shared" si="19"/>
        <v>92597.42</v>
      </c>
      <c r="G360" s="289"/>
    </row>
    <row r="361" spans="1:7">
      <c r="A361" s="137">
        <v>45713</v>
      </c>
      <c r="B361" s="94" t="s">
        <v>121</v>
      </c>
      <c r="C361" s="95" t="s">
        <v>65</v>
      </c>
      <c r="D361" s="138"/>
      <c r="E361" s="138">
        <v>180.41</v>
      </c>
      <c r="F361" s="138">
        <f t="shared" si="19"/>
        <v>92417.01</v>
      </c>
      <c r="G361" s="289"/>
    </row>
    <row r="362" spans="1:7">
      <c r="A362" s="137">
        <v>45713</v>
      </c>
      <c r="B362" s="94" t="s">
        <v>122</v>
      </c>
      <c r="C362" s="95" t="s">
        <v>64</v>
      </c>
      <c r="D362" s="138"/>
      <c r="E362" s="138">
        <v>30000</v>
      </c>
      <c r="F362" s="138">
        <f t="shared" si="19"/>
        <v>62417.01</v>
      </c>
      <c r="G362" s="289"/>
    </row>
    <row r="363" spans="1:7">
      <c r="A363" s="137">
        <v>45713</v>
      </c>
      <c r="B363" s="94" t="s">
        <v>359</v>
      </c>
      <c r="C363" s="95" t="s">
        <v>61</v>
      </c>
      <c r="D363" s="138"/>
      <c r="E363" s="138">
        <v>6000</v>
      </c>
      <c r="F363" s="138">
        <f t="shared" si="19"/>
        <v>56417.01</v>
      </c>
      <c r="G363" s="289"/>
    </row>
    <row r="364" spans="1:7">
      <c r="A364" s="137">
        <v>45714</v>
      </c>
      <c r="B364" s="94" t="s">
        <v>315</v>
      </c>
      <c r="C364" s="95" t="s">
        <v>58</v>
      </c>
      <c r="D364" s="138">
        <v>200000</v>
      </c>
      <c r="E364" s="138"/>
      <c r="F364" s="138">
        <f t="shared" si="19"/>
        <v>256417.01</v>
      </c>
      <c r="G364" s="289"/>
    </row>
    <row r="365" spans="1:7">
      <c r="A365" s="137">
        <v>45714</v>
      </c>
      <c r="B365" s="94" t="s">
        <v>121</v>
      </c>
      <c r="C365" s="95" t="s">
        <v>65</v>
      </c>
      <c r="D365" s="138"/>
      <c r="E365" s="138">
        <v>150.79</v>
      </c>
      <c r="F365" s="138">
        <f t="shared" si="19"/>
        <v>256266.22</v>
      </c>
      <c r="G365" s="289"/>
    </row>
    <row r="366" spans="1:7">
      <c r="A366" s="137">
        <v>45714</v>
      </c>
      <c r="B366" s="94" t="s">
        <v>121</v>
      </c>
      <c r="C366" s="95" t="s">
        <v>65</v>
      </c>
      <c r="D366" s="138"/>
      <c r="E366" s="138">
        <v>86.43</v>
      </c>
      <c r="F366" s="138">
        <f t="shared" si="19"/>
        <v>256179.79</v>
      </c>
      <c r="G366" s="289"/>
    </row>
    <row r="367" spans="1:7">
      <c r="A367" s="137">
        <v>45714</v>
      </c>
      <c r="B367" s="94" t="s">
        <v>121</v>
      </c>
      <c r="C367" s="95" t="s">
        <v>65</v>
      </c>
      <c r="D367" s="138"/>
      <c r="E367" s="138">
        <v>98.79</v>
      </c>
      <c r="F367" s="138">
        <f t="shared" si="19"/>
        <v>256081</v>
      </c>
      <c r="G367" s="289"/>
    </row>
    <row r="368" spans="1:7">
      <c r="A368" s="137">
        <v>45714</v>
      </c>
      <c r="B368" s="94" t="s">
        <v>121</v>
      </c>
      <c r="C368" s="95" t="s">
        <v>65</v>
      </c>
      <c r="D368" s="138"/>
      <c r="E368" s="138">
        <v>55.75</v>
      </c>
      <c r="F368" s="138">
        <f t="shared" si="19"/>
        <v>256025.25</v>
      </c>
      <c r="G368" s="289"/>
    </row>
    <row r="369" spans="1:7">
      <c r="A369" s="137">
        <v>45714</v>
      </c>
      <c r="B369" s="94" t="s">
        <v>121</v>
      </c>
      <c r="C369" s="95" t="s">
        <v>65</v>
      </c>
      <c r="D369" s="138"/>
      <c r="E369" s="138">
        <v>26.6</v>
      </c>
      <c r="F369" s="138">
        <f t="shared" si="19"/>
        <v>255998.65</v>
      </c>
      <c r="G369" s="289"/>
    </row>
    <row r="370" spans="1:7">
      <c r="A370" s="137">
        <v>45714</v>
      </c>
      <c r="B370" s="94" t="s">
        <v>121</v>
      </c>
      <c r="C370" s="95" t="s">
        <v>65</v>
      </c>
      <c r="D370" s="138"/>
      <c r="E370" s="138">
        <v>63.65</v>
      </c>
      <c r="F370" s="138">
        <f t="shared" si="19"/>
        <v>255935</v>
      </c>
      <c r="G370" s="289"/>
    </row>
    <row r="371" spans="1:7">
      <c r="A371" s="137">
        <v>45714</v>
      </c>
      <c r="B371" s="94" t="s">
        <v>121</v>
      </c>
      <c r="C371" s="95" t="s">
        <v>65</v>
      </c>
      <c r="D371" s="138"/>
      <c r="E371" s="138">
        <v>57.53</v>
      </c>
      <c r="F371" s="138">
        <f t="shared" si="19"/>
        <v>255877.47</v>
      </c>
      <c r="G371" s="289"/>
    </row>
    <row r="372" spans="1:7">
      <c r="A372" s="137">
        <v>45714</v>
      </c>
      <c r="B372" s="94" t="s">
        <v>360</v>
      </c>
      <c r="C372" s="95" t="s">
        <v>61</v>
      </c>
      <c r="D372" s="138"/>
      <c r="E372" s="138">
        <v>3000</v>
      </c>
      <c r="F372" s="138">
        <f t="shared" si="19"/>
        <v>252877.47</v>
      </c>
      <c r="G372" s="289"/>
    </row>
    <row r="373" spans="1:7">
      <c r="A373" s="137">
        <v>45714</v>
      </c>
      <c r="B373" s="94" t="s">
        <v>361</v>
      </c>
      <c r="C373" s="95" t="s">
        <v>61</v>
      </c>
      <c r="D373" s="138"/>
      <c r="E373" s="138">
        <v>100000</v>
      </c>
      <c r="F373" s="138">
        <f t="shared" si="19"/>
        <v>152877.47</v>
      </c>
      <c r="G373" s="289"/>
    </row>
    <row r="374" spans="1:7">
      <c r="A374" s="137">
        <v>45715</v>
      </c>
      <c r="B374" s="94" t="s">
        <v>362</v>
      </c>
      <c r="C374" s="95" t="s">
        <v>65</v>
      </c>
      <c r="D374" s="138"/>
      <c r="E374" s="138">
        <v>11372.98</v>
      </c>
      <c r="F374" s="138">
        <f t="shared" si="19"/>
        <v>141504.49</v>
      </c>
      <c r="G374" s="289"/>
    </row>
    <row r="375" spans="1:7">
      <c r="A375" s="137">
        <v>45715</v>
      </c>
      <c r="B375" s="94" t="s">
        <v>363</v>
      </c>
      <c r="C375" s="95" t="s">
        <v>65</v>
      </c>
      <c r="D375" s="138"/>
      <c r="E375" s="138">
        <v>16825</v>
      </c>
      <c r="F375" s="138">
        <f t="shared" si="19"/>
        <v>124679.49</v>
      </c>
      <c r="G375" s="289"/>
    </row>
    <row r="376" spans="1:7">
      <c r="A376" s="137">
        <v>45715</v>
      </c>
      <c r="B376" s="94" t="s">
        <v>364</v>
      </c>
      <c r="C376" s="95" t="s">
        <v>65</v>
      </c>
      <c r="D376" s="138"/>
      <c r="E376" s="138">
        <v>8605</v>
      </c>
      <c r="F376" s="138">
        <f t="shared" si="19"/>
        <v>116074.49</v>
      </c>
      <c r="G376" s="289"/>
    </row>
    <row r="377" spans="1:7">
      <c r="A377" s="137">
        <v>45715</v>
      </c>
      <c r="B377" s="94" t="s">
        <v>365</v>
      </c>
      <c r="C377" s="95" t="s">
        <v>65</v>
      </c>
      <c r="D377" s="138"/>
      <c r="E377" s="138">
        <v>10128.5</v>
      </c>
      <c r="F377" s="138">
        <f t="shared" si="19"/>
        <v>105945.99</v>
      </c>
      <c r="G377" s="289"/>
    </row>
    <row r="378" spans="1:7">
      <c r="A378" s="137">
        <v>45715</v>
      </c>
      <c r="B378" s="94" t="s">
        <v>366</v>
      </c>
      <c r="C378" s="95" t="s">
        <v>65</v>
      </c>
      <c r="D378" s="138"/>
      <c r="E378" s="138">
        <v>21845</v>
      </c>
      <c r="F378" s="138">
        <f t="shared" si="19"/>
        <v>84100.99</v>
      </c>
      <c r="G378" s="289"/>
    </row>
    <row r="379" spans="1:7">
      <c r="A379" s="137">
        <v>45715</v>
      </c>
      <c r="B379" s="94" t="s">
        <v>367</v>
      </c>
      <c r="C379" s="95" t="s">
        <v>65</v>
      </c>
      <c r="D379" s="138"/>
      <c r="E379" s="138">
        <v>7408.6</v>
      </c>
      <c r="F379" s="138">
        <f t="shared" si="19"/>
        <v>76692.39</v>
      </c>
      <c r="G379" s="289"/>
    </row>
    <row r="380" spans="1:7">
      <c r="A380" s="137">
        <v>45715</v>
      </c>
      <c r="B380" s="94" t="s">
        <v>368</v>
      </c>
      <c r="C380" s="95" t="s">
        <v>65</v>
      </c>
      <c r="D380" s="138"/>
      <c r="E380" s="138">
        <v>24896</v>
      </c>
      <c r="F380" s="138">
        <f t="shared" si="19"/>
        <v>51796.39</v>
      </c>
      <c r="G380" s="289"/>
    </row>
    <row r="381" spans="1:7">
      <c r="A381" s="137">
        <v>45715</v>
      </c>
      <c r="B381" s="94" t="s">
        <v>369</v>
      </c>
      <c r="C381" s="95" t="s">
        <v>65</v>
      </c>
      <c r="D381" s="138"/>
      <c r="E381" s="138">
        <v>6184</v>
      </c>
      <c r="F381" s="138">
        <f t="shared" si="19"/>
        <v>45612.39</v>
      </c>
      <c r="G381" s="289"/>
    </row>
    <row r="382" spans="1:7">
      <c r="A382" s="137">
        <v>45716</v>
      </c>
      <c r="B382" s="94" t="s">
        <v>370</v>
      </c>
      <c r="C382" s="95" t="s">
        <v>65</v>
      </c>
      <c r="D382" s="138"/>
      <c r="E382" s="138">
        <v>1000</v>
      </c>
      <c r="F382" s="138">
        <f t="shared" si="19"/>
        <v>44612.39</v>
      </c>
      <c r="G382" s="289"/>
    </row>
    <row r="383" spans="1:7">
      <c r="A383" s="137">
        <v>45716</v>
      </c>
      <c r="B383" s="94" t="s">
        <v>371</v>
      </c>
      <c r="C383" s="95" t="s">
        <v>61</v>
      </c>
      <c r="D383" s="138"/>
      <c r="E383" s="138">
        <v>2551.09</v>
      </c>
      <c r="F383" s="138">
        <f t="shared" si="19"/>
        <v>42061.3</v>
      </c>
      <c r="G383" s="289"/>
    </row>
    <row r="384" spans="1:7">
      <c r="A384" s="137">
        <v>45716</v>
      </c>
      <c r="B384" s="94" t="s">
        <v>372</v>
      </c>
      <c r="C384" s="95" t="s">
        <v>61</v>
      </c>
      <c r="D384" s="138"/>
      <c r="E384" s="138">
        <v>418</v>
      </c>
      <c r="F384" s="138">
        <f t="shared" si="19"/>
        <v>41643.3</v>
      </c>
      <c r="G384" s="289"/>
    </row>
    <row r="385" spans="1:7">
      <c r="A385" s="137">
        <v>45716</v>
      </c>
      <c r="B385" s="94" t="s">
        <v>373</v>
      </c>
      <c r="C385" s="95" t="s">
        <v>61</v>
      </c>
      <c r="D385" s="138"/>
      <c r="E385" s="138">
        <v>4221.13</v>
      </c>
      <c r="F385" s="138">
        <f t="shared" si="19"/>
        <v>37422.17</v>
      </c>
      <c r="G385" s="289"/>
    </row>
    <row r="386" spans="1:7">
      <c r="A386" s="137">
        <v>45716</v>
      </c>
      <c r="B386" s="94" t="s">
        <v>374</v>
      </c>
      <c r="C386" s="95" t="s">
        <v>61</v>
      </c>
      <c r="D386" s="138"/>
      <c r="E386" s="138">
        <v>2444.76</v>
      </c>
      <c r="F386" s="138">
        <f t="shared" si="19"/>
        <v>34977.41</v>
      </c>
      <c r="G386" s="289"/>
    </row>
    <row r="387" spans="1:7">
      <c r="A387" s="137">
        <v>45716</v>
      </c>
      <c r="B387" s="94" t="s">
        <v>315</v>
      </c>
      <c r="C387" s="95" t="s">
        <v>58</v>
      </c>
      <c r="D387" s="138">
        <v>300000</v>
      </c>
      <c r="E387" s="138"/>
      <c r="F387" s="138">
        <f t="shared" si="19"/>
        <v>334977.41</v>
      </c>
      <c r="G387" s="289"/>
    </row>
    <row r="388" spans="1:7">
      <c r="A388" s="137">
        <v>45716</v>
      </c>
      <c r="B388" s="94" t="s">
        <v>375</v>
      </c>
      <c r="C388" s="95" t="s">
        <v>61</v>
      </c>
      <c r="D388" s="138"/>
      <c r="E388" s="138">
        <v>240375.74</v>
      </c>
      <c r="F388" s="138">
        <f t="shared" si="19"/>
        <v>94601.67</v>
      </c>
      <c r="G388" s="289"/>
    </row>
    <row r="389" spans="1:7">
      <c r="A389" s="137">
        <v>45716</v>
      </c>
      <c r="B389" s="94" t="s">
        <v>255</v>
      </c>
      <c r="C389" s="95" t="s">
        <v>61</v>
      </c>
      <c r="D389" s="138"/>
      <c r="E389" s="138">
        <v>15000</v>
      </c>
      <c r="F389" s="138">
        <f t="shared" si="19"/>
        <v>79601.67</v>
      </c>
      <c r="G389" s="289"/>
    </row>
    <row r="390" spans="1:7">
      <c r="A390" s="137">
        <v>45716</v>
      </c>
      <c r="B390" s="94" t="s">
        <v>376</v>
      </c>
      <c r="C390" s="95" t="s">
        <v>64</v>
      </c>
      <c r="D390" s="138"/>
      <c r="E390" s="138">
        <v>40000</v>
      </c>
      <c r="F390" s="138">
        <f t="shared" si="19"/>
        <v>39601.67</v>
      </c>
      <c r="G390" s="289"/>
    </row>
    <row r="391" ht="33" spans="1:7">
      <c r="A391" s="137">
        <v>45716</v>
      </c>
      <c r="B391" s="94" t="s">
        <v>377</v>
      </c>
      <c r="C391" s="95" t="s">
        <v>58</v>
      </c>
      <c r="D391" s="138">
        <v>37970.16</v>
      </c>
      <c r="E391" s="138"/>
      <c r="F391" s="138">
        <f t="shared" ref="F388:F418" si="20">F390+D391-E391</f>
        <v>77571.83</v>
      </c>
      <c r="G391" s="289"/>
    </row>
    <row r="392" ht="33" spans="1:7">
      <c r="A392" s="137">
        <v>45716</v>
      </c>
      <c r="B392" s="94" t="s">
        <v>378</v>
      </c>
      <c r="C392" s="95" t="s">
        <v>58</v>
      </c>
      <c r="D392" s="138">
        <v>539878.87</v>
      </c>
      <c r="E392" s="138"/>
      <c r="F392" s="138">
        <f t="shared" si="20"/>
        <v>617450.7</v>
      </c>
      <c r="G392" s="289"/>
    </row>
    <row r="393" spans="1:7">
      <c r="A393" s="137">
        <v>45716</v>
      </c>
      <c r="B393" s="94" t="s">
        <v>121</v>
      </c>
      <c r="C393" s="95" t="s">
        <v>65</v>
      </c>
      <c r="D393" s="138"/>
      <c r="E393" s="138">
        <v>213.44</v>
      </c>
      <c r="F393" s="138">
        <f t="shared" si="20"/>
        <v>617237.26</v>
      </c>
      <c r="G393" s="289"/>
    </row>
    <row r="394" spans="1:7">
      <c r="A394" s="137">
        <v>45716</v>
      </c>
      <c r="B394" s="94" t="s">
        <v>121</v>
      </c>
      <c r="C394" s="95" t="s">
        <v>65</v>
      </c>
      <c r="D394" s="138"/>
      <c r="E394" s="138">
        <v>36.1</v>
      </c>
      <c r="F394" s="138">
        <f t="shared" si="20"/>
        <v>617201.16</v>
      </c>
      <c r="G394" s="289"/>
    </row>
    <row r="395" spans="1:7">
      <c r="A395" s="137">
        <v>45716</v>
      </c>
      <c r="B395" s="94" t="s">
        <v>121</v>
      </c>
      <c r="C395" s="95" t="s">
        <v>65</v>
      </c>
      <c r="D395" s="138"/>
      <c r="E395" s="138">
        <v>44.26</v>
      </c>
      <c r="F395" s="138">
        <f t="shared" si="20"/>
        <v>617156.9</v>
      </c>
      <c r="G395" s="289"/>
    </row>
    <row r="396" spans="1:7">
      <c r="A396" s="137">
        <v>45716</v>
      </c>
      <c r="B396" s="94" t="s">
        <v>121</v>
      </c>
      <c r="C396" s="95" t="s">
        <v>65</v>
      </c>
      <c r="D396" s="138"/>
      <c r="E396" s="138">
        <v>262.51</v>
      </c>
      <c r="F396" s="138">
        <f t="shared" si="20"/>
        <v>616894.39</v>
      </c>
      <c r="G396" s="289"/>
    </row>
    <row r="397" spans="1:7">
      <c r="A397" s="137">
        <v>45717</v>
      </c>
      <c r="B397" s="94" t="s">
        <v>121</v>
      </c>
      <c r="C397" s="95" t="s">
        <v>65</v>
      </c>
      <c r="D397" s="138"/>
      <c r="E397" s="138">
        <v>39.69</v>
      </c>
      <c r="F397" s="138">
        <f t="shared" si="20"/>
        <v>616854.7</v>
      </c>
      <c r="G397" s="289"/>
    </row>
    <row r="398" spans="1:7">
      <c r="A398" s="137">
        <v>45717</v>
      </c>
      <c r="B398" s="94" t="s">
        <v>121</v>
      </c>
      <c r="C398" s="95" t="s">
        <v>65</v>
      </c>
      <c r="D398" s="138"/>
      <c r="E398" s="138">
        <v>169.93</v>
      </c>
      <c r="F398" s="138">
        <f t="shared" si="20"/>
        <v>616684.77</v>
      </c>
      <c r="G398" s="289"/>
    </row>
    <row r="399" spans="1:7">
      <c r="A399" s="137">
        <v>45717</v>
      </c>
      <c r="B399" s="94" t="s">
        <v>121</v>
      </c>
      <c r="C399" s="95" t="s">
        <v>65</v>
      </c>
      <c r="D399" s="138"/>
      <c r="E399" s="138">
        <v>86.45</v>
      </c>
      <c r="F399" s="138">
        <f t="shared" si="20"/>
        <v>616598.32</v>
      </c>
      <c r="G399" s="289"/>
    </row>
    <row r="400" spans="1:7">
      <c r="A400" s="137">
        <v>45718</v>
      </c>
      <c r="B400" s="94" t="s">
        <v>121</v>
      </c>
      <c r="C400" s="95" t="s">
        <v>65</v>
      </c>
      <c r="D400" s="138"/>
      <c r="E400" s="138">
        <v>17.9</v>
      </c>
      <c r="F400" s="138">
        <f t="shared" si="20"/>
        <v>616580.42</v>
      </c>
      <c r="G400" s="289"/>
    </row>
    <row r="401" spans="1:7">
      <c r="A401" s="137">
        <v>45718</v>
      </c>
      <c r="B401" s="94" t="s">
        <v>121</v>
      </c>
      <c r="C401" s="95" t="s">
        <v>65</v>
      </c>
      <c r="D401" s="138"/>
      <c r="E401" s="138">
        <v>185.87</v>
      </c>
      <c r="F401" s="138">
        <f t="shared" si="20"/>
        <v>616394.55</v>
      </c>
      <c r="G401" s="289"/>
    </row>
    <row r="402" spans="1:7">
      <c r="A402" s="137">
        <v>45719</v>
      </c>
      <c r="B402" s="94" t="s">
        <v>121</v>
      </c>
      <c r="C402" s="95" t="s">
        <v>65</v>
      </c>
      <c r="D402" s="138"/>
      <c r="E402" s="138">
        <v>33.18</v>
      </c>
      <c r="F402" s="138">
        <f t="shared" si="20"/>
        <v>616361.37</v>
      </c>
      <c r="G402" s="289"/>
    </row>
    <row r="403" spans="1:7">
      <c r="A403" s="137">
        <v>45719</v>
      </c>
      <c r="B403" s="94" t="s">
        <v>121</v>
      </c>
      <c r="C403" s="95" t="s">
        <v>65</v>
      </c>
      <c r="D403" s="138"/>
      <c r="E403" s="138">
        <v>10.1</v>
      </c>
      <c r="F403" s="138">
        <f t="shared" si="20"/>
        <v>616351.27</v>
      </c>
      <c r="G403" s="289"/>
    </row>
    <row r="404" spans="1:7">
      <c r="A404" s="137">
        <v>45719</v>
      </c>
      <c r="B404" s="94" t="s">
        <v>379</v>
      </c>
      <c r="C404" s="95" t="s">
        <v>65</v>
      </c>
      <c r="D404" s="138"/>
      <c r="E404" s="138">
        <v>3600</v>
      </c>
      <c r="F404" s="138">
        <f t="shared" si="20"/>
        <v>612751.27</v>
      </c>
      <c r="G404" s="289"/>
    </row>
    <row r="405" spans="1:7">
      <c r="A405" s="137">
        <v>45720</v>
      </c>
      <c r="B405" s="94" t="s">
        <v>380</v>
      </c>
      <c r="C405" s="95" t="s">
        <v>65</v>
      </c>
      <c r="D405" s="138"/>
      <c r="E405" s="138">
        <v>900</v>
      </c>
      <c r="F405" s="138">
        <f t="shared" si="20"/>
        <v>611851.27</v>
      </c>
      <c r="G405" s="289"/>
    </row>
    <row r="406" spans="1:7">
      <c r="A406" s="137">
        <v>45720</v>
      </c>
      <c r="B406" s="94" t="s">
        <v>381</v>
      </c>
      <c r="C406" s="95" t="s">
        <v>65</v>
      </c>
      <c r="D406" s="138"/>
      <c r="E406" s="138">
        <v>1100</v>
      </c>
      <c r="F406" s="138">
        <f t="shared" si="20"/>
        <v>610751.27</v>
      </c>
      <c r="G406" s="289"/>
    </row>
    <row r="407" spans="1:7">
      <c r="A407" s="137">
        <v>45720</v>
      </c>
      <c r="B407" s="94" t="s">
        <v>382</v>
      </c>
      <c r="C407" s="95" t="s">
        <v>65</v>
      </c>
      <c r="D407" s="138"/>
      <c r="E407" s="138">
        <v>189</v>
      </c>
      <c r="F407" s="138">
        <f t="shared" si="20"/>
        <v>610562.27</v>
      </c>
      <c r="G407" s="289"/>
    </row>
    <row r="408" spans="1:7">
      <c r="A408" s="137">
        <v>45720</v>
      </c>
      <c r="B408" s="94" t="s">
        <v>383</v>
      </c>
      <c r="C408" s="95" t="s">
        <v>65</v>
      </c>
      <c r="D408" s="138"/>
      <c r="E408" s="138">
        <v>275.43</v>
      </c>
      <c r="F408" s="138">
        <f t="shared" si="20"/>
        <v>610286.84</v>
      </c>
      <c r="G408" s="289"/>
    </row>
    <row r="409" spans="1:7">
      <c r="A409" s="137">
        <v>45720</v>
      </c>
      <c r="B409" s="94" t="s">
        <v>384</v>
      </c>
      <c r="C409" s="95" t="s">
        <v>65</v>
      </c>
      <c r="D409" s="138"/>
      <c r="E409" s="138">
        <v>3836.65</v>
      </c>
      <c r="F409" s="138">
        <f t="shared" si="20"/>
        <v>606450.19</v>
      </c>
      <c r="G409" s="289"/>
    </row>
    <row r="410" spans="1:7">
      <c r="A410" s="137">
        <v>45720</v>
      </c>
      <c r="B410" s="94" t="s">
        <v>385</v>
      </c>
      <c r="C410" s="95" t="s">
        <v>65</v>
      </c>
      <c r="D410" s="138"/>
      <c r="E410" s="138">
        <v>86</v>
      </c>
      <c r="F410" s="138">
        <f t="shared" si="20"/>
        <v>606364.19</v>
      </c>
      <c r="G410" s="289"/>
    </row>
    <row r="411" spans="1:7">
      <c r="A411" s="137">
        <v>45720</v>
      </c>
      <c r="B411" s="94" t="s">
        <v>386</v>
      </c>
      <c r="C411" s="95" t="s">
        <v>65</v>
      </c>
      <c r="D411" s="138"/>
      <c r="E411" s="138">
        <v>86</v>
      </c>
      <c r="F411" s="138">
        <f t="shared" si="20"/>
        <v>606278.19</v>
      </c>
      <c r="G411" s="289"/>
    </row>
    <row r="412" spans="1:7">
      <c r="A412" s="137">
        <v>45720</v>
      </c>
      <c r="B412" s="94" t="s">
        <v>387</v>
      </c>
      <c r="C412" s="95" t="s">
        <v>65</v>
      </c>
      <c r="D412" s="138"/>
      <c r="E412" s="138">
        <v>335</v>
      </c>
      <c r="F412" s="138">
        <f t="shared" si="20"/>
        <v>605943.19</v>
      </c>
      <c r="G412" s="289"/>
    </row>
    <row r="413" spans="1:7">
      <c r="A413" s="137">
        <v>45720</v>
      </c>
      <c r="B413" s="94" t="s">
        <v>388</v>
      </c>
      <c r="C413" s="95" t="s">
        <v>65</v>
      </c>
      <c r="D413" s="138"/>
      <c r="E413" s="138">
        <v>361</v>
      </c>
      <c r="F413" s="138">
        <f t="shared" si="20"/>
        <v>605582.19</v>
      </c>
      <c r="G413" s="289"/>
    </row>
    <row r="414" spans="1:7">
      <c r="A414" s="137">
        <v>45720</v>
      </c>
      <c r="B414" s="94" t="s">
        <v>389</v>
      </c>
      <c r="C414" s="95" t="s">
        <v>65</v>
      </c>
      <c r="D414" s="138"/>
      <c r="E414" s="138">
        <v>274</v>
      </c>
      <c r="F414" s="138">
        <f t="shared" si="20"/>
        <v>605308.19</v>
      </c>
      <c r="G414" s="289"/>
    </row>
    <row r="415" spans="1:7">
      <c r="A415" s="137">
        <v>45720</v>
      </c>
      <c r="B415" s="94" t="s">
        <v>390</v>
      </c>
      <c r="C415" s="95" t="s">
        <v>65</v>
      </c>
      <c r="D415" s="138"/>
      <c r="E415" s="138">
        <v>72</v>
      </c>
      <c r="F415" s="138">
        <f t="shared" si="20"/>
        <v>605236.19</v>
      </c>
      <c r="G415" s="289"/>
    </row>
    <row r="416" spans="1:7">
      <c r="A416" s="137">
        <v>45720</v>
      </c>
      <c r="B416" s="94" t="s">
        <v>391</v>
      </c>
      <c r="C416" s="95" t="s">
        <v>65</v>
      </c>
      <c r="D416" s="138"/>
      <c r="E416" s="138">
        <v>120</v>
      </c>
      <c r="F416" s="138">
        <f t="shared" si="20"/>
        <v>605116.19</v>
      </c>
      <c r="G416" s="289"/>
    </row>
    <row r="417" spans="1:7">
      <c r="A417" s="137">
        <v>45720</v>
      </c>
      <c r="B417" s="94" t="s">
        <v>392</v>
      </c>
      <c r="C417" s="95" t="s">
        <v>65</v>
      </c>
      <c r="D417" s="138"/>
      <c r="E417" s="138">
        <v>209</v>
      </c>
      <c r="F417" s="138">
        <f t="shared" si="20"/>
        <v>604907.19</v>
      </c>
      <c r="G417" s="289"/>
    </row>
    <row r="418" spans="1:7">
      <c r="A418" s="137">
        <v>45720</v>
      </c>
      <c r="B418" s="94" t="s">
        <v>393</v>
      </c>
      <c r="C418" s="95" t="s">
        <v>65</v>
      </c>
      <c r="D418" s="138"/>
      <c r="E418" s="138">
        <v>110.5</v>
      </c>
      <c r="F418" s="138">
        <f t="shared" si="20"/>
        <v>604796.69</v>
      </c>
      <c r="G418" s="289"/>
    </row>
    <row r="419" spans="1:7">
      <c r="A419" s="137">
        <v>45720</v>
      </c>
      <c r="B419" s="94" t="s">
        <v>394</v>
      </c>
      <c r="C419" s="95" t="s">
        <v>65</v>
      </c>
      <c r="D419" s="138"/>
      <c r="E419" s="138">
        <v>512.5</v>
      </c>
      <c r="F419" s="138">
        <f t="shared" ref="F419:F429" si="21">F418+D419-E419</f>
        <v>604284.19</v>
      </c>
      <c r="G419" s="289"/>
    </row>
    <row r="420" spans="1:7">
      <c r="A420" s="137">
        <v>45720</v>
      </c>
      <c r="B420" s="94" t="s">
        <v>395</v>
      </c>
      <c r="C420" s="95" t="s">
        <v>65</v>
      </c>
      <c r="D420" s="138"/>
      <c r="E420" s="138">
        <v>881</v>
      </c>
      <c r="F420" s="138">
        <f t="shared" si="21"/>
        <v>603403.19</v>
      </c>
      <c r="G420" s="289"/>
    </row>
    <row r="421" spans="1:7">
      <c r="A421" s="137">
        <v>45720</v>
      </c>
      <c r="B421" s="94" t="s">
        <v>396</v>
      </c>
      <c r="C421" s="95" t="s">
        <v>65</v>
      </c>
      <c r="D421" s="138"/>
      <c r="E421" s="138">
        <v>912</v>
      </c>
      <c r="F421" s="138">
        <f t="shared" si="21"/>
        <v>602491.19</v>
      </c>
      <c r="G421" s="289"/>
    </row>
    <row r="422" spans="1:7">
      <c r="A422" s="137">
        <v>45720</v>
      </c>
      <c r="B422" s="94" t="s">
        <v>397</v>
      </c>
      <c r="C422" s="95" t="s">
        <v>65</v>
      </c>
      <c r="D422" s="138"/>
      <c r="E422" s="138">
        <v>2571.4</v>
      </c>
      <c r="F422" s="138">
        <f t="shared" si="21"/>
        <v>599919.79</v>
      </c>
      <c r="G422" s="289"/>
    </row>
    <row r="423" spans="1:7">
      <c r="A423" s="137">
        <v>45720</v>
      </c>
      <c r="B423" s="94" t="s">
        <v>398</v>
      </c>
      <c r="C423" s="95" t="s">
        <v>65</v>
      </c>
      <c r="D423" s="138"/>
      <c r="E423" s="138">
        <v>2321.4</v>
      </c>
      <c r="F423" s="138">
        <f t="shared" si="21"/>
        <v>597598.39</v>
      </c>
      <c r="G423" s="289"/>
    </row>
    <row r="424" ht="33" spans="1:7">
      <c r="A424" s="137">
        <v>45720</v>
      </c>
      <c r="B424" s="94" t="s">
        <v>399</v>
      </c>
      <c r="C424" s="95" t="s">
        <v>65</v>
      </c>
      <c r="D424" s="138"/>
      <c r="E424" s="138">
        <v>500</v>
      </c>
      <c r="F424" s="138">
        <f t="shared" si="21"/>
        <v>597098.39</v>
      </c>
      <c r="G424" s="289"/>
    </row>
    <row r="425" spans="1:7">
      <c r="A425" s="137">
        <v>45720</v>
      </c>
      <c r="B425" s="94" t="s">
        <v>400</v>
      </c>
      <c r="C425" s="95" t="s">
        <v>61</v>
      </c>
      <c r="D425" s="138"/>
      <c r="E425" s="138">
        <v>7461</v>
      </c>
      <c r="F425" s="138">
        <f t="shared" si="21"/>
        <v>589637.39</v>
      </c>
      <c r="G425" s="289"/>
    </row>
    <row r="426" spans="1:7">
      <c r="A426" s="137">
        <v>45720</v>
      </c>
      <c r="B426" s="94" t="s">
        <v>305</v>
      </c>
      <c r="C426" s="95" t="s">
        <v>64</v>
      </c>
      <c r="D426" s="138"/>
      <c r="E426" s="138">
        <v>100000</v>
      </c>
      <c r="F426" s="138">
        <f t="shared" si="21"/>
        <v>489637.39</v>
      </c>
      <c r="G426" s="289"/>
    </row>
    <row r="427" spans="1:7">
      <c r="A427" s="137">
        <v>45720</v>
      </c>
      <c r="B427" s="94" t="s">
        <v>121</v>
      </c>
      <c r="C427" s="95" t="s">
        <v>65</v>
      </c>
      <c r="D427" s="138"/>
      <c r="E427" s="138">
        <v>70.29</v>
      </c>
      <c r="F427" s="138">
        <f t="shared" si="21"/>
        <v>489567.1</v>
      </c>
      <c r="G427" s="289"/>
    </row>
    <row r="428" spans="1:7">
      <c r="A428" s="137">
        <v>45720</v>
      </c>
      <c r="B428" s="94" t="s">
        <v>121</v>
      </c>
      <c r="C428" s="95" t="s">
        <v>65</v>
      </c>
      <c r="D428" s="138"/>
      <c r="E428" s="138">
        <v>29.09</v>
      </c>
      <c r="F428" s="138">
        <f t="shared" si="21"/>
        <v>489538.01</v>
      </c>
      <c r="G428" s="289"/>
    </row>
    <row r="429" spans="1:7">
      <c r="A429" s="137">
        <v>45720</v>
      </c>
      <c r="B429" s="94" t="s">
        <v>121</v>
      </c>
      <c r="C429" s="95" t="s">
        <v>65</v>
      </c>
      <c r="D429" s="138"/>
      <c r="E429" s="138">
        <v>223.78</v>
      </c>
      <c r="F429" s="138">
        <f t="shared" ref="F429:F435" si="22">F428+D429-E429</f>
        <v>489314.23</v>
      </c>
      <c r="G429" s="289"/>
    </row>
    <row r="430" spans="1:7">
      <c r="A430" s="137">
        <v>45721</v>
      </c>
      <c r="B430" s="94" t="s">
        <v>121</v>
      </c>
      <c r="C430" s="95" t="s">
        <v>65</v>
      </c>
      <c r="D430" s="138"/>
      <c r="E430" s="138">
        <v>19</v>
      </c>
      <c r="F430" s="138">
        <f t="shared" si="22"/>
        <v>489295.23</v>
      </c>
      <c r="G430" s="289"/>
    </row>
    <row r="431" spans="1:7">
      <c r="A431" s="137">
        <v>45721</v>
      </c>
      <c r="B431" s="94" t="s">
        <v>121</v>
      </c>
      <c r="C431" s="95" t="s">
        <v>65</v>
      </c>
      <c r="D431" s="138"/>
      <c r="E431" s="138">
        <v>21.72</v>
      </c>
      <c r="F431" s="138">
        <f t="shared" si="22"/>
        <v>489273.51</v>
      </c>
      <c r="G431" s="289"/>
    </row>
    <row r="432" spans="1:7">
      <c r="A432" s="137">
        <v>45721</v>
      </c>
      <c r="B432" s="94" t="s">
        <v>121</v>
      </c>
      <c r="C432" s="95" t="s">
        <v>65</v>
      </c>
      <c r="D432" s="138"/>
      <c r="E432" s="138">
        <v>125.97</v>
      </c>
      <c r="F432" s="138">
        <f t="shared" si="22"/>
        <v>489147.54</v>
      </c>
      <c r="G432" s="289"/>
    </row>
    <row r="433" spans="1:7">
      <c r="A433" s="137">
        <v>45721</v>
      </c>
      <c r="B433" s="94" t="s">
        <v>121</v>
      </c>
      <c r="C433" s="95" t="s">
        <v>65</v>
      </c>
      <c r="D433" s="138"/>
      <c r="E433" s="138">
        <v>219.12</v>
      </c>
      <c r="F433" s="138">
        <f t="shared" si="22"/>
        <v>488928.42</v>
      </c>
      <c r="G433" s="289"/>
    </row>
    <row r="434" spans="1:7">
      <c r="A434" s="137">
        <v>45721</v>
      </c>
      <c r="B434" s="94" t="s">
        <v>121</v>
      </c>
      <c r="C434" s="95" t="s">
        <v>65</v>
      </c>
      <c r="D434" s="138"/>
      <c r="E434" s="138">
        <v>135.44</v>
      </c>
      <c r="F434" s="138">
        <f t="shared" si="22"/>
        <v>488792.98</v>
      </c>
      <c r="G434" s="289"/>
    </row>
    <row r="435" ht="34.5" spans="1:7">
      <c r="A435" s="137">
        <v>45721</v>
      </c>
      <c r="B435" s="94" t="s">
        <v>401</v>
      </c>
      <c r="C435" s="95" t="s">
        <v>61</v>
      </c>
      <c r="D435" s="138"/>
      <c r="E435" s="138">
        <v>20000</v>
      </c>
      <c r="F435" s="138">
        <f t="shared" si="22"/>
        <v>468792.98</v>
      </c>
      <c r="G435" s="289"/>
    </row>
    <row r="436" spans="1:7">
      <c r="A436" s="137">
        <v>45721</v>
      </c>
      <c r="B436" s="94" t="s">
        <v>402</v>
      </c>
      <c r="C436" s="95" t="s">
        <v>61</v>
      </c>
      <c r="D436" s="138"/>
      <c r="E436" s="138">
        <v>1000</v>
      </c>
      <c r="F436" s="138">
        <f t="shared" ref="F433:F446" si="23">F435+D436-E436</f>
        <v>467792.98</v>
      </c>
      <c r="G436" s="289"/>
    </row>
    <row r="437" spans="1:7">
      <c r="A437" s="137">
        <v>45721</v>
      </c>
      <c r="B437" s="94" t="s">
        <v>403</v>
      </c>
      <c r="C437" s="95" t="s">
        <v>65</v>
      </c>
      <c r="D437" s="138"/>
      <c r="E437" s="138">
        <v>282</v>
      </c>
      <c r="F437" s="138">
        <f t="shared" si="23"/>
        <v>467510.98</v>
      </c>
      <c r="G437" s="289"/>
    </row>
    <row r="438" ht="29.25" spans="1:7">
      <c r="A438" s="137">
        <v>45721</v>
      </c>
      <c r="B438" s="94" t="s">
        <v>404</v>
      </c>
      <c r="C438" s="95" t="s">
        <v>61</v>
      </c>
      <c r="D438" s="138"/>
      <c r="E438" s="138">
        <v>1200</v>
      </c>
      <c r="F438" s="138">
        <f t="shared" si="23"/>
        <v>466310.98</v>
      </c>
      <c r="G438" s="289"/>
    </row>
    <row r="439" spans="1:7">
      <c r="A439" s="137">
        <v>45722</v>
      </c>
      <c r="B439" s="94" t="s">
        <v>121</v>
      </c>
      <c r="C439" s="95" t="s">
        <v>65</v>
      </c>
      <c r="D439" s="138"/>
      <c r="E439" s="138">
        <v>299.48</v>
      </c>
      <c r="F439" s="138">
        <f t="shared" si="23"/>
        <v>466011.5</v>
      </c>
      <c r="G439" s="289"/>
    </row>
    <row r="440" spans="1:7">
      <c r="A440" s="137">
        <v>45722</v>
      </c>
      <c r="B440" s="94" t="s">
        <v>405</v>
      </c>
      <c r="C440" s="95" t="s">
        <v>61</v>
      </c>
      <c r="D440" s="138"/>
      <c r="E440" s="138">
        <v>9837.7</v>
      </c>
      <c r="F440" s="138">
        <f t="shared" si="23"/>
        <v>456173.8</v>
      </c>
      <c r="G440" s="289"/>
    </row>
    <row r="441" spans="1:7">
      <c r="A441" s="137">
        <v>45723</v>
      </c>
      <c r="B441" s="94" t="s">
        <v>406</v>
      </c>
      <c r="C441" s="95" t="s">
        <v>65</v>
      </c>
      <c r="D441" s="138"/>
      <c r="E441" s="138">
        <v>14000</v>
      </c>
      <c r="F441" s="138">
        <f t="shared" si="23"/>
        <v>442173.8</v>
      </c>
      <c r="G441" s="289"/>
    </row>
    <row r="442" ht="19" customHeight="1" spans="1:7">
      <c r="A442" s="137">
        <v>45723</v>
      </c>
      <c r="B442" s="94" t="s">
        <v>407</v>
      </c>
      <c r="C442" s="95" t="s">
        <v>65</v>
      </c>
      <c r="D442" s="138"/>
      <c r="E442" s="138">
        <v>1420</v>
      </c>
      <c r="F442" s="138">
        <f t="shared" si="23"/>
        <v>440753.8</v>
      </c>
      <c r="G442" s="289"/>
    </row>
    <row r="443" spans="1:7">
      <c r="A443" s="137">
        <v>45723</v>
      </c>
      <c r="B443" s="94" t="s">
        <v>408</v>
      </c>
      <c r="C443" s="95" t="s">
        <v>65</v>
      </c>
      <c r="D443" s="138"/>
      <c r="E443" s="138">
        <v>3000</v>
      </c>
      <c r="F443" s="138">
        <f t="shared" si="23"/>
        <v>437753.8</v>
      </c>
      <c r="G443" s="289"/>
    </row>
    <row r="444" ht="33" spans="1:7">
      <c r="A444" s="137">
        <v>45723</v>
      </c>
      <c r="B444" s="94" t="s">
        <v>409</v>
      </c>
      <c r="C444" s="95" t="s">
        <v>65</v>
      </c>
      <c r="D444" s="138"/>
      <c r="E444" s="138">
        <v>250</v>
      </c>
      <c r="F444" s="138">
        <f t="shared" si="23"/>
        <v>437503.8</v>
      </c>
      <c r="G444" s="289"/>
    </row>
    <row r="445" ht="33" spans="1:7">
      <c r="A445" s="137">
        <v>45723</v>
      </c>
      <c r="B445" s="94" t="s">
        <v>410</v>
      </c>
      <c r="C445" s="95" t="s">
        <v>65</v>
      </c>
      <c r="D445" s="138"/>
      <c r="E445" s="138">
        <v>200</v>
      </c>
      <c r="F445" s="138">
        <f t="shared" si="23"/>
        <v>437303.8</v>
      </c>
      <c r="G445" s="289"/>
    </row>
    <row r="446" ht="33" spans="1:7">
      <c r="A446" s="137">
        <v>45723</v>
      </c>
      <c r="B446" s="94" t="s">
        <v>411</v>
      </c>
      <c r="C446" s="95" t="s">
        <v>65</v>
      </c>
      <c r="D446" s="138"/>
      <c r="E446" s="138">
        <v>200</v>
      </c>
      <c r="F446" s="138">
        <f t="shared" ref="F446:F490" si="24">F445+D446-E446</f>
        <v>437103.8</v>
      </c>
      <c r="G446" s="289"/>
    </row>
    <row r="447" ht="33" spans="1:7">
      <c r="A447" s="137">
        <v>45723</v>
      </c>
      <c r="B447" s="94" t="s">
        <v>412</v>
      </c>
      <c r="C447" s="95" t="s">
        <v>65</v>
      </c>
      <c r="D447" s="138"/>
      <c r="E447" s="138">
        <v>200</v>
      </c>
      <c r="F447" s="138">
        <f t="shared" si="24"/>
        <v>436903.8</v>
      </c>
      <c r="G447" s="289"/>
    </row>
    <row r="448" ht="33" spans="1:7">
      <c r="A448" s="137">
        <v>45723</v>
      </c>
      <c r="B448" s="94" t="s">
        <v>413</v>
      </c>
      <c r="C448" s="95" t="s">
        <v>65</v>
      </c>
      <c r="D448" s="138"/>
      <c r="E448" s="138">
        <v>480</v>
      </c>
      <c r="F448" s="138">
        <f t="shared" si="24"/>
        <v>436423.8</v>
      </c>
      <c r="G448" s="289"/>
    </row>
    <row r="449" ht="33" spans="1:7">
      <c r="A449" s="137">
        <v>45723</v>
      </c>
      <c r="B449" s="94" t="s">
        <v>414</v>
      </c>
      <c r="C449" s="95" t="s">
        <v>65</v>
      </c>
      <c r="D449" s="138"/>
      <c r="E449" s="138">
        <v>150</v>
      </c>
      <c r="F449" s="138">
        <f t="shared" si="24"/>
        <v>436273.8</v>
      </c>
      <c r="G449" s="289"/>
    </row>
    <row r="450" spans="1:7">
      <c r="A450" s="137">
        <v>45723</v>
      </c>
      <c r="B450" s="94" t="s">
        <v>415</v>
      </c>
      <c r="C450" s="95" t="s">
        <v>65</v>
      </c>
      <c r="D450" s="138"/>
      <c r="E450" s="138">
        <v>80.84</v>
      </c>
      <c r="F450" s="138">
        <f t="shared" si="24"/>
        <v>436192.96</v>
      </c>
      <c r="G450" s="289"/>
    </row>
    <row r="451" spans="1:7">
      <c r="A451" s="137">
        <v>45723</v>
      </c>
      <c r="B451" s="94" t="s">
        <v>416</v>
      </c>
      <c r="C451" s="95" t="s">
        <v>65</v>
      </c>
      <c r="D451" s="138"/>
      <c r="E451" s="138">
        <v>13000</v>
      </c>
      <c r="F451" s="138">
        <f t="shared" si="24"/>
        <v>423192.96</v>
      </c>
      <c r="G451" s="289"/>
    </row>
    <row r="452" spans="1:7">
      <c r="A452" s="137">
        <v>45723</v>
      </c>
      <c r="B452" s="94" t="s">
        <v>417</v>
      </c>
      <c r="C452" s="95" t="s">
        <v>65</v>
      </c>
      <c r="D452" s="138"/>
      <c r="E452" s="138">
        <v>200</v>
      </c>
      <c r="F452" s="138">
        <f t="shared" si="24"/>
        <v>422992.96</v>
      </c>
      <c r="G452" s="289"/>
    </row>
    <row r="453" ht="33" spans="1:7">
      <c r="A453" s="137">
        <v>45723</v>
      </c>
      <c r="B453" s="94" t="s">
        <v>418</v>
      </c>
      <c r="C453" s="95" t="s">
        <v>65</v>
      </c>
      <c r="D453" s="138"/>
      <c r="E453" s="138">
        <v>1306.5</v>
      </c>
      <c r="F453" s="138">
        <f t="shared" si="24"/>
        <v>421686.46</v>
      </c>
      <c r="G453" s="289"/>
    </row>
    <row r="454" ht="33" spans="1:7">
      <c r="A454" s="137">
        <v>45723</v>
      </c>
      <c r="B454" s="94" t="s">
        <v>419</v>
      </c>
      <c r="C454" s="95" t="s">
        <v>65</v>
      </c>
      <c r="D454" s="138"/>
      <c r="E454" s="138">
        <v>900</v>
      </c>
      <c r="F454" s="138">
        <f t="shared" si="24"/>
        <v>420786.46</v>
      </c>
      <c r="G454" s="289"/>
    </row>
    <row r="455" ht="33" spans="1:7">
      <c r="A455" s="137">
        <v>45723</v>
      </c>
      <c r="B455" s="94" t="s">
        <v>420</v>
      </c>
      <c r="C455" s="95" t="s">
        <v>65</v>
      </c>
      <c r="D455" s="138"/>
      <c r="E455" s="138">
        <v>19000</v>
      </c>
      <c r="F455" s="138">
        <f t="shared" si="24"/>
        <v>401786.46</v>
      </c>
      <c r="G455" s="289"/>
    </row>
    <row r="456" ht="33" spans="1:7">
      <c r="A456" s="137">
        <v>45723</v>
      </c>
      <c r="B456" s="94" t="s">
        <v>421</v>
      </c>
      <c r="C456" s="95" t="s">
        <v>65</v>
      </c>
      <c r="D456" s="138"/>
      <c r="E456" s="138">
        <v>2141.86</v>
      </c>
      <c r="F456" s="138">
        <f t="shared" si="24"/>
        <v>399644.6</v>
      </c>
      <c r="G456" s="289"/>
    </row>
    <row r="457" spans="1:7">
      <c r="A457" s="137">
        <v>45723</v>
      </c>
      <c r="B457" s="94" t="s">
        <v>422</v>
      </c>
      <c r="C457" s="95" t="s">
        <v>65</v>
      </c>
      <c r="D457" s="138"/>
      <c r="E457" s="138">
        <v>211</v>
      </c>
      <c r="F457" s="138">
        <f t="shared" si="24"/>
        <v>399433.6</v>
      </c>
      <c r="G457" s="289"/>
    </row>
    <row r="458" spans="1:7">
      <c r="A458" s="137">
        <v>45723</v>
      </c>
      <c r="B458" s="94" t="s">
        <v>423</v>
      </c>
      <c r="C458" s="95" t="s">
        <v>65</v>
      </c>
      <c r="D458" s="138"/>
      <c r="E458" s="138">
        <v>339</v>
      </c>
      <c r="F458" s="138">
        <f t="shared" si="24"/>
        <v>399094.6</v>
      </c>
      <c r="G458" s="289"/>
    </row>
    <row r="459" spans="1:7">
      <c r="A459" s="137">
        <v>45723</v>
      </c>
      <c r="B459" s="94" t="s">
        <v>424</v>
      </c>
      <c r="C459" s="95" t="s">
        <v>65</v>
      </c>
      <c r="D459" s="138"/>
      <c r="E459" s="138">
        <v>442</v>
      </c>
      <c r="F459" s="138">
        <f t="shared" si="24"/>
        <v>398652.6</v>
      </c>
      <c r="G459" s="289"/>
    </row>
    <row r="460" spans="1:7">
      <c r="A460" s="137">
        <v>45723</v>
      </c>
      <c r="B460" s="94" t="s">
        <v>425</v>
      </c>
      <c r="C460" s="95" t="s">
        <v>65</v>
      </c>
      <c r="D460" s="138"/>
      <c r="E460" s="138">
        <v>800</v>
      </c>
      <c r="F460" s="138">
        <f t="shared" si="24"/>
        <v>397852.6</v>
      </c>
      <c r="G460" s="289"/>
    </row>
    <row r="461" spans="1:7">
      <c r="A461" s="137">
        <v>45723</v>
      </c>
      <c r="B461" s="94" t="s">
        <v>426</v>
      </c>
      <c r="C461" s="95" t="s">
        <v>65</v>
      </c>
      <c r="D461" s="138"/>
      <c r="E461" s="138">
        <v>411</v>
      </c>
      <c r="F461" s="138">
        <f t="shared" si="24"/>
        <v>397441.6</v>
      </c>
      <c r="G461" s="289"/>
    </row>
    <row r="462" spans="1:7">
      <c r="A462" s="137">
        <v>45723</v>
      </c>
      <c r="B462" s="94" t="s">
        <v>427</v>
      </c>
      <c r="C462" s="95" t="s">
        <v>65</v>
      </c>
      <c r="D462" s="138"/>
      <c r="E462" s="138">
        <v>67.5</v>
      </c>
      <c r="F462" s="138">
        <f t="shared" si="24"/>
        <v>397374.1</v>
      </c>
      <c r="G462" s="289"/>
    </row>
    <row r="463" spans="1:7">
      <c r="A463" s="137">
        <v>45723</v>
      </c>
      <c r="B463" s="94" t="s">
        <v>428</v>
      </c>
      <c r="C463" s="95" t="s">
        <v>65</v>
      </c>
      <c r="D463" s="138"/>
      <c r="E463" s="138">
        <v>428.83</v>
      </c>
      <c r="F463" s="138">
        <f t="shared" si="24"/>
        <v>396945.27</v>
      </c>
      <c r="G463" s="289"/>
    </row>
    <row r="464" spans="1:7">
      <c r="A464" s="137">
        <v>45723</v>
      </c>
      <c r="B464" s="94" t="s">
        <v>429</v>
      </c>
      <c r="C464" s="95" t="s">
        <v>65</v>
      </c>
      <c r="D464" s="138"/>
      <c r="E464" s="138">
        <v>824.38</v>
      </c>
      <c r="F464" s="138">
        <f t="shared" si="24"/>
        <v>396120.89</v>
      </c>
      <c r="G464" s="289"/>
    </row>
    <row r="465" spans="1:7">
      <c r="A465" s="137">
        <v>45723</v>
      </c>
      <c r="B465" s="94" t="s">
        <v>430</v>
      </c>
      <c r="C465" s="95" t="s">
        <v>65</v>
      </c>
      <c r="D465" s="138"/>
      <c r="E465" s="138">
        <v>542</v>
      </c>
      <c r="F465" s="138">
        <f t="shared" si="24"/>
        <v>395578.89</v>
      </c>
      <c r="G465" s="289"/>
    </row>
    <row r="466" spans="1:7">
      <c r="A466" s="137">
        <v>45723</v>
      </c>
      <c r="B466" s="94" t="s">
        <v>431</v>
      </c>
      <c r="C466" s="95" t="s">
        <v>65</v>
      </c>
      <c r="D466" s="138"/>
      <c r="E466" s="142">
        <v>2630.5</v>
      </c>
      <c r="F466" s="138">
        <f t="shared" si="24"/>
        <v>392948.39</v>
      </c>
      <c r="G466" s="289"/>
    </row>
    <row r="467" spans="1:7">
      <c r="A467" s="137">
        <v>45723</v>
      </c>
      <c r="B467" s="94" t="s">
        <v>432</v>
      </c>
      <c r="C467" s="95" t="s">
        <v>65</v>
      </c>
      <c r="D467" s="138"/>
      <c r="E467" s="138">
        <v>407.9</v>
      </c>
      <c r="F467" s="138">
        <f t="shared" si="24"/>
        <v>392540.49</v>
      </c>
      <c r="G467" s="289"/>
    </row>
    <row r="468" spans="1:7">
      <c r="A468" s="137">
        <v>45723</v>
      </c>
      <c r="B468" s="94" t="s">
        <v>433</v>
      </c>
      <c r="C468" s="95" t="s">
        <v>65</v>
      </c>
      <c r="D468" s="138"/>
      <c r="E468" s="138">
        <v>81242.5</v>
      </c>
      <c r="F468" s="138">
        <f t="shared" si="24"/>
        <v>311297.99</v>
      </c>
      <c r="G468" s="289"/>
    </row>
    <row r="469" spans="1:7">
      <c r="A469" s="137">
        <v>45723</v>
      </c>
      <c r="B469" s="94" t="s">
        <v>121</v>
      </c>
      <c r="C469" s="95" t="s">
        <v>65</v>
      </c>
      <c r="D469" s="142"/>
      <c r="E469" s="138">
        <v>298.03</v>
      </c>
      <c r="F469" s="138">
        <f t="shared" si="24"/>
        <v>310999.96</v>
      </c>
      <c r="G469" s="289"/>
    </row>
    <row r="470" spans="1:7">
      <c r="A470" s="137">
        <v>45723</v>
      </c>
      <c r="B470" s="94" t="s">
        <v>121</v>
      </c>
      <c r="C470" s="95" t="s">
        <v>65</v>
      </c>
      <c r="D470" s="138"/>
      <c r="E470" s="138">
        <v>82.22</v>
      </c>
      <c r="F470" s="138">
        <f t="shared" si="24"/>
        <v>310917.74</v>
      </c>
      <c r="G470" s="289"/>
    </row>
    <row r="471" spans="1:7">
      <c r="A471" s="137">
        <v>45723</v>
      </c>
      <c r="B471" s="94" t="s">
        <v>434</v>
      </c>
      <c r="C471" s="95" t="s">
        <v>64</v>
      </c>
      <c r="D471" s="138"/>
      <c r="E471" s="138">
        <v>30000</v>
      </c>
      <c r="F471" s="138">
        <f t="shared" si="24"/>
        <v>280917.74</v>
      </c>
      <c r="G471" s="289"/>
    </row>
    <row r="472" spans="1:7">
      <c r="A472" s="137">
        <v>45723</v>
      </c>
      <c r="B472" s="90" t="s">
        <v>435</v>
      </c>
      <c r="C472" s="95" t="s">
        <v>65</v>
      </c>
      <c r="D472" s="138"/>
      <c r="E472" s="138">
        <v>22061.4</v>
      </c>
      <c r="F472" s="138">
        <f t="shared" si="24"/>
        <v>258856.34</v>
      </c>
      <c r="G472" s="289"/>
    </row>
    <row r="473" spans="1:7">
      <c r="A473" s="137">
        <v>45724</v>
      </c>
      <c r="B473" s="94" t="s">
        <v>121</v>
      </c>
      <c r="C473" s="95" t="s">
        <v>65</v>
      </c>
      <c r="D473" s="138"/>
      <c r="E473" s="138">
        <v>10.1</v>
      </c>
      <c r="F473" s="138">
        <f t="shared" si="24"/>
        <v>258846.24</v>
      </c>
      <c r="G473" s="289"/>
    </row>
    <row r="474" spans="1:7">
      <c r="A474" s="137">
        <v>45724</v>
      </c>
      <c r="B474" s="94" t="s">
        <v>121</v>
      </c>
      <c r="C474" s="95" t="s">
        <v>65</v>
      </c>
      <c r="D474" s="138"/>
      <c r="E474" s="138">
        <v>10.1</v>
      </c>
      <c r="F474" s="138">
        <f t="shared" si="24"/>
        <v>258836.14</v>
      </c>
      <c r="G474" s="289"/>
    </row>
    <row r="475" spans="1:7">
      <c r="A475" s="137">
        <v>45725</v>
      </c>
      <c r="B475" s="94" t="s">
        <v>121</v>
      </c>
      <c r="C475" s="95" t="s">
        <v>65</v>
      </c>
      <c r="D475" s="138"/>
      <c r="E475" s="138">
        <v>188.1</v>
      </c>
      <c r="F475" s="138">
        <f t="shared" si="24"/>
        <v>258648.04</v>
      </c>
      <c r="G475" s="289"/>
    </row>
    <row r="476" spans="1:7">
      <c r="A476" s="137">
        <v>45725</v>
      </c>
      <c r="B476" s="94" t="s">
        <v>121</v>
      </c>
      <c r="C476" s="95" t="s">
        <v>65</v>
      </c>
      <c r="D476" s="138"/>
      <c r="E476" s="138">
        <v>10.1</v>
      </c>
      <c r="F476" s="138">
        <f t="shared" si="24"/>
        <v>258637.94</v>
      </c>
      <c r="G476" s="289"/>
    </row>
    <row r="477" spans="1:7">
      <c r="A477" s="137">
        <v>45725</v>
      </c>
      <c r="B477" s="94" t="s">
        <v>121</v>
      </c>
      <c r="C477" s="95" t="s">
        <v>65</v>
      </c>
      <c r="D477" s="138"/>
      <c r="E477" s="138">
        <v>224.73</v>
      </c>
      <c r="F477" s="138">
        <f t="shared" si="24"/>
        <v>258413.21</v>
      </c>
      <c r="G477" s="289"/>
    </row>
    <row r="478" spans="1:7">
      <c r="A478" s="137">
        <v>45725</v>
      </c>
      <c r="B478" s="94" t="s">
        <v>121</v>
      </c>
      <c r="C478" s="95" t="s">
        <v>65</v>
      </c>
      <c r="D478" s="138"/>
      <c r="E478" s="138">
        <v>40.85</v>
      </c>
      <c r="F478" s="138">
        <f t="shared" si="24"/>
        <v>258372.36</v>
      </c>
      <c r="G478" s="289"/>
    </row>
    <row r="479" spans="1:7">
      <c r="A479" s="137">
        <v>45726</v>
      </c>
      <c r="B479" s="94" t="s">
        <v>121</v>
      </c>
      <c r="C479" s="95" t="s">
        <v>65</v>
      </c>
      <c r="D479" s="138"/>
      <c r="E479" s="138">
        <v>22.8</v>
      </c>
      <c r="F479" s="138">
        <f t="shared" si="24"/>
        <v>258349.56</v>
      </c>
      <c r="G479" s="289"/>
    </row>
    <row r="480" spans="1:7">
      <c r="A480" s="137">
        <v>45726</v>
      </c>
      <c r="B480" s="94" t="s">
        <v>121</v>
      </c>
      <c r="C480" s="95" t="s">
        <v>65</v>
      </c>
      <c r="D480" s="138"/>
      <c r="E480" s="138">
        <v>30.4</v>
      </c>
      <c r="F480" s="138">
        <f t="shared" si="24"/>
        <v>258319.16</v>
      </c>
      <c r="G480" s="289"/>
    </row>
    <row r="481" spans="1:7">
      <c r="A481" s="137">
        <v>45726</v>
      </c>
      <c r="B481" s="94" t="s">
        <v>320</v>
      </c>
      <c r="C481" s="95" t="s">
        <v>61</v>
      </c>
      <c r="D481" s="138"/>
      <c r="E481" s="138">
        <v>3000</v>
      </c>
      <c r="F481" s="138">
        <f t="shared" si="24"/>
        <v>255319.16</v>
      </c>
      <c r="G481" s="289"/>
    </row>
    <row r="482" spans="1:7">
      <c r="A482" s="137">
        <v>45726</v>
      </c>
      <c r="B482" s="94" t="s">
        <v>121</v>
      </c>
      <c r="C482" s="95" t="s">
        <v>65</v>
      </c>
      <c r="D482" s="138"/>
      <c r="E482" s="142">
        <v>27.23</v>
      </c>
      <c r="F482" s="138">
        <f t="shared" si="24"/>
        <v>255291.93</v>
      </c>
      <c r="G482" s="289"/>
    </row>
    <row r="483" spans="1:7">
      <c r="A483" s="137">
        <v>45726</v>
      </c>
      <c r="B483" s="94" t="s">
        <v>121</v>
      </c>
      <c r="C483" s="95" t="s">
        <v>65</v>
      </c>
      <c r="D483" s="138"/>
      <c r="E483" s="138">
        <v>10.1</v>
      </c>
      <c r="F483" s="138">
        <f t="shared" si="24"/>
        <v>255281.83</v>
      </c>
      <c r="G483" s="289"/>
    </row>
    <row r="484" spans="1:7">
      <c r="A484" s="137">
        <v>45726</v>
      </c>
      <c r="B484" s="94" t="s">
        <v>121</v>
      </c>
      <c r="C484" s="95" t="s">
        <v>65</v>
      </c>
      <c r="D484" s="138"/>
      <c r="E484" s="138">
        <v>34.04</v>
      </c>
      <c r="F484" s="138">
        <f t="shared" si="24"/>
        <v>255247.79</v>
      </c>
      <c r="G484" s="289"/>
    </row>
    <row r="485" spans="1:7">
      <c r="A485" s="137">
        <v>45726</v>
      </c>
      <c r="B485" s="94" t="s">
        <v>121</v>
      </c>
      <c r="C485" s="95" t="s">
        <v>65</v>
      </c>
      <c r="D485" s="138"/>
      <c r="E485" s="138">
        <v>29.45</v>
      </c>
      <c r="F485" s="138">
        <f t="shared" si="24"/>
        <v>255218.34</v>
      </c>
      <c r="G485" s="289"/>
    </row>
    <row r="486" spans="1:7">
      <c r="A486" s="137">
        <v>45726</v>
      </c>
      <c r="B486" s="94" t="s">
        <v>121</v>
      </c>
      <c r="C486" s="95" t="s">
        <v>65</v>
      </c>
      <c r="D486" s="138"/>
      <c r="E486" s="138">
        <v>177.65</v>
      </c>
      <c r="F486" s="138">
        <f t="shared" si="24"/>
        <v>255040.69</v>
      </c>
      <c r="G486" s="289"/>
    </row>
    <row r="487" spans="1:7">
      <c r="A487" s="137">
        <v>45727</v>
      </c>
      <c r="B487" s="94" t="s">
        <v>436</v>
      </c>
      <c r="C487" s="95" t="s">
        <v>65</v>
      </c>
      <c r="D487" s="138"/>
      <c r="E487" s="138">
        <v>620</v>
      </c>
      <c r="F487" s="138">
        <f t="shared" si="24"/>
        <v>254420.69</v>
      </c>
      <c r="G487" s="289"/>
    </row>
    <row r="488" spans="1:7">
      <c r="A488" s="137">
        <v>45727</v>
      </c>
      <c r="B488" s="94" t="s">
        <v>437</v>
      </c>
      <c r="C488" s="95" t="s">
        <v>65</v>
      </c>
      <c r="D488" s="138"/>
      <c r="E488" s="138">
        <v>515</v>
      </c>
      <c r="F488" s="138">
        <f t="shared" si="24"/>
        <v>253905.69</v>
      </c>
      <c r="G488" s="289"/>
    </row>
    <row r="489" spans="1:7">
      <c r="A489" s="137">
        <v>45727</v>
      </c>
      <c r="B489" s="94" t="s">
        <v>438</v>
      </c>
      <c r="C489" s="95" t="s">
        <v>61</v>
      </c>
      <c r="D489" s="138"/>
      <c r="E489" s="138">
        <v>2500</v>
      </c>
      <c r="F489" s="138">
        <f t="shared" si="24"/>
        <v>251405.69</v>
      </c>
      <c r="G489" s="289"/>
    </row>
    <row r="490" spans="1:7">
      <c r="A490" s="137">
        <v>45727</v>
      </c>
      <c r="B490" s="94" t="s">
        <v>439</v>
      </c>
      <c r="C490" s="95" t="s">
        <v>65</v>
      </c>
      <c r="D490" s="138"/>
      <c r="E490" s="142">
        <v>5000</v>
      </c>
      <c r="F490" s="138">
        <f t="shared" si="24"/>
        <v>246405.69</v>
      </c>
      <c r="G490" s="289"/>
    </row>
    <row r="491" spans="1:7">
      <c r="A491" s="137">
        <v>45727</v>
      </c>
      <c r="B491" s="94" t="s">
        <v>440</v>
      </c>
      <c r="C491" s="95" t="s">
        <v>65</v>
      </c>
      <c r="D491" s="138"/>
      <c r="E491" s="142">
        <v>2000</v>
      </c>
      <c r="F491" s="138">
        <f t="shared" ref="F491:F504" si="25">F490+D491-E491</f>
        <v>244405.69</v>
      </c>
      <c r="G491" s="289"/>
    </row>
    <row r="492" spans="1:7">
      <c r="A492" s="137">
        <v>45727</v>
      </c>
      <c r="B492" s="94" t="s">
        <v>441</v>
      </c>
      <c r="C492" s="95" t="s">
        <v>64</v>
      </c>
      <c r="D492" s="138"/>
      <c r="E492" s="138">
        <v>50000</v>
      </c>
      <c r="F492" s="138">
        <f t="shared" si="25"/>
        <v>194405.69</v>
      </c>
      <c r="G492" s="289"/>
    </row>
    <row r="493" spans="1:7">
      <c r="A493" s="137">
        <v>45727</v>
      </c>
      <c r="B493" s="94" t="s">
        <v>121</v>
      </c>
      <c r="C493" s="95" t="s">
        <v>65</v>
      </c>
      <c r="D493" s="138"/>
      <c r="E493" s="138">
        <v>29.45</v>
      </c>
      <c r="F493" s="138">
        <f t="shared" si="25"/>
        <v>194376.24</v>
      </c>
      <c r="G493" s="289"/>
    </row>
    <row r="494" spans="1:7">
      <c r="A494" s="137">
        <v>45727</v>
      </c>
      <c r="B494" s="94" t="s">
        <v>121</v>
      </c>
      <c r="C494" s="95" t="s">
        <v>65</v>
      </c>
      <c r="D494" s="138"/>
      <c r="E494" s="138">
        <v>10.1</v>
      </c>
      <c r="F494" s="138">
        <f t="shared" si="25"/>
        <v>194366.14</v>
      </c>
      <c r="G494" s="289"/>
    </row>
    <row r="495" spans="1:7">
      <c r="A495" s="137">
        <v>45727</v>
      </c>
      <c r="B495" s="94" t="s">
        <v>121</v>
      </c>
      <c r="C495" s="95" t="s">
        <v>65</v>
      </c>
      <c r="D495" s="138"/>
      <c r="E495" s="138">
        <v>10.1</v>
      </c>
      <c r="F495" s="138">
        <f t="shared" si="25"/>
        <v>194356.04</v>
      </c>
      <c r="G495" s="289"/>
    </row>
    <row r="496" spans="1:7">
      <c r="A496" s="137">
        <v>45727</v>
      </c>
      <c r="B496" s="94" t="s">
        <v>121</v>
      </c>
      <c r="C496" s="95" t="s">
        <v>65</v>
      </c>
      <c r="D496" s="138"/>
      <c r="E496" s="138">
        <v>17.1</v>
      </c>
      <c r="F496" s="138">
        <f t="shared" si="25"/>
        <v>194338.94</v>
      </c>
      <c r="G496" s="289"/>
    </row>
    <row r="497" spans="1:7">
      <c r="A497" s="137">
        <v>45727</v>
      </c>
      <c r="B497" s="94" t="s">
        <v>121</v>
      </c>
      <c r="C497" s="95" t="s">
        <v>65</v>
      </c>
      <c r="D497" s="138"/>
      <c r="E497" s="138">
        <v>21.7</v>
      </c>
      <c r="F497" s="138">
        <f t="shared" si="25"/>
        <v>194317.24</v>
      </c>
      <c r="G497" s="289"/>
    </row>
    <row r="498" spans="1:7">
      <c r="A498" s="137">
        <v>45727</v>
      </c>
      <c r="B498" s="94" t="s">
        <v>121</v>
      </c>
      <c r="C498" s="95" t="s">
        <v>65</v>
      </c>
      <c r="D498" s="138"/>
      <c r="E498" s="138">
        <v>10.1</v>
      </c>
      <c r="F498" s="138">
        <f t="shared" si="25"/>
        <v>194307.14</v>
      </c>
      <c r="G498" s="289"/>
    </row>
    <row r="499" spans="1:7">
      <c r="A499" s="137">
        <v>45727</v>
      </c>
      <c r="B499" s="94" t="s">
        <v>121</v>
      </c>
      <c r="C499" s="95" t="s">
        <v>65</v>
      </c>
      <c r="D499" s="138"/>
      <c r="E499" s="138">
        <v>31.96</v>
      </c>
      <c r="F499" s="138">
        <f t="shared" si="25"/>
        <v>194275.18</v>
      </c>
      <c r="G499" s="289"/>
    </row>
    <row r="500" spans="1:7">
      <c r="A500" s="137">
        <v>45727</v>
      </c>
      <c r="B500" s="94" t="s">
        <v>442</v>
      </c>
      <c r="C500" s="95" t="s">
        <v>61</v>
      </c>
      <c r="D500" s="138"/>
      <c r="E500" s="138">
        <v>8464.37</v>
      </c>
      <c r="F500" s="138">
        <f t="shared" si="25"/>
        <v>185810.81</v>
      </c>
      <c r="G500" s="289"/>
    </row>
    <row r="501" spans="1:7">
      <c r="A501" s="137">
        <v>45727</v>
      </c>
      <c r="B501" s="94" t="s">
        <v>443</v>
      </c>
      <c r="C501" s="95" t="s">
        <v>61</v>
      </c>
      <c r="D501" s="138"/>
      <c r="E501" s="138">
        <v>5027.62</v>
      </c>
      <c r="F501" s="138">
        <f t="shared" si="25"/>
        <v>180783.19</v>
      </c>
      <c r="G501" s="289"/>
    </row>
    <row r="502" spans="1:7">
      <c r="A502" s="137">
        <v>45728</v>
      </c>
      <c r="B502" s="94" t="s">
        <v>121</v>
      </c>
      <c r="C502" s="95" t="s">
        <v>65</v>
      </c>
      <c r="D502" s="138"/>
      <c r="E502" s="138">
        <v>36.09</v>
      </c>
      <c r="F502" s="138">
        <f t="shared" si="25"/>
        <v>180747.1</v>
      </c>
      <c r="G502" s="289"/>
    </row>
    <row r="503" spans="1:7">
      <c r="A503" s="137">
        <v>45728</v>
      </c>
      <c r="B503" s="94" t="s">
        <v>121</v>
      </c>
      <c r="C503" s="95" t="s">
        <v>65</v>
      </c>
      <c r="D503" s="138"/>
      <c r="E503" s="138">
        <v>158.23</v>
      </c>
      <c r="F503" s="138">
        <f t="shared" si="25"/>
        <v>180588.87</v>
      </c>
      <c r="G503" s="289"/>
    </row>
    <row r="504" spans="1:7">
      <c r="A504" s="137">
        <v>45728</v>
      </c>
      <c r="B504" s="94" t="s">
        <v>121</v>
      </c>
      <c r="C504" s="95" t="s">
        <v>65</v>
      </c>
      <c r="D504" s="138"/>
      <c r="E504" s="138">
        <v>10.1</v>
      </c>
      <c r="F504" s="138">
        <f t="shared" si="25"/>
        <v>180578.77</v>
      </c>
      <c r="G504" s="289"/>
    </row>
    <row r="505" spans="1:7">
      <c r="A505" s="137">
        <v>45728</v>
      </c>
      <c r="B505" s="94" t="s">
        <v>121</v>
      </c>
      <c r="C505" s="95" t="s">
        <v>65</v>
      </c>
      <c r="D505" s="138"/>
      <c r="E505" s="138">
        <v>10.1</v>
      </c>
      <c r="F505" s="138">
        <f t="shared" ref="F505:F540" si="26">F504+D505-E505</f>
        <v>180568.67</v>
      </c>
      <c r="G505" s="289"/>
    </row>
    <row r="506" spans="1:7">
      <c r="A506" s="137">
        <v>45728</v>
      </c>
      <c r="B506" s="94" t="s">
        <v>121</v>
      </c>
      <c r="C506" s="95" t="s">
        <v>65</v>
      </c>
      <c r="D506" s="138"/>
      <c r="E506" s="138">
        <v>111.15</v>
      </c>
      <c r="F506" s="138">
        <f t="shared" si="26"/>
        <v>180457.52</v>
      </c>
      <c r="G506" s="289"/>
    </row>
    <row r="507" spans="1:7">
      <c r="A507" s="137">
        <v>45728</v>
      </c>
      <c r="B507" s="94" t="s">
        <v>444</v>
      </c>
      <c r="C507" s="95" t="s">
        <v>61</v>
      </c>
      <c r="D507" s="138"/>
      <c r="E507" s="138">
        <v>5949.19</v>
      </c>
      <c r="F507" s="138">
        <f t="shared" si="26"/>
        <v>174508.33</v>
      </c>
      <c r="G507" s="289"/>
    </row>
    <row r="508" spans="1:7">
      <c r="A508" s="137">
        <v>45728</v>
      </c>
      <c r="B508" s="94" t="s">
        <v>445</v>
      </c>
      <c r="C508" s="95" t="s">
        <v>61</v>
      </c>
      <c r="D508" s="138"/>
      <c r="E508" s="138">
        <v>1314</v>
      </c>
      <c r="F508" s="138">
        <f t="shared" si="26"/>
        <v>173194.33</v>
      </c>
      <c r="G508" s="289"/>
    </row>
    <row r="509" spans="1:7">
      <c r="A509" s="137">
        <v>45728</v>
      </c>
      <c r="B509" s="94" t="s">
        <v>446</v>
      </c>
      <c r="C509" s="95" t="s">
        <v>61</v>
      </c>
      <c r="D509" s="138"/>
      <c r="E509" s="138">
        <v>8142.49</v>
      </c>
      <c r="F509" s="138">
        <f t="shared" si="26"/>
        <v>165051.84</v>
      </c>
      <c r="G509" s="289"/>
    </row>
    <row r="510" spans="1:7">
      <c r="A510" s="137">
        <v>45729</v>
      </c>
      <c r="B510" s="94" t="s">
        <v>447</v>
      </c>
      <c r="C510" s="95" t="s">
        <v>65</v>
      </c>
      <c r="D510" s="138"/>
      <c r="E510" s="138">
        <v>3703</v>
      </c>
      <c r="F510" s="138">
        <f t="shared" si="26"/>
        <v>161348.84</v>
      </c>
      <c r="G510" s="289"/>
    </row>
    <row r="511" spans="1:7">
      <c r="A511" s="137">
        <v>45730</v>
      </c>
      <c r="B511" s="94" t="s">
        <v>448</v>
      </c>
      <c r="C511" s="95" t="s">
        <v>65</v>
      </c>
      <c r="D511" s="138"/>
      <c r="E511" s="138">
        <v>2109.59</v>
      </c>
      <c r="F511" s="138">
        <f t="shared" si="26"/>
        <v>159239.25</v>
      </c>
      <c r="G511" s="289"/>
    </row>
    <row r="512" spans="1:7">
      <c r="A512" s="137">
        <v>45729</v>
      </c>
      <c r="B512" s="94" t="s">
        <v>449</v>
      </c>
      <c r="C512" s="95" t="s">
        <v>65</v>
      </c>
      <c r="D512" s="138"/>
      <c r="E512" s="138">
        <v>497.5</v>
      </c>
      <c r="F512" s="138">
        <f t="shared" si="26"/>
        <v>158741.75</v>
      </c>
      <c r="G512" s="289"/>
    </row>
    <row r="513" spans="1:7">
      <c r="A513" s="137">
        <v>45729</v>
      </c>
      <c r="B513" s="94" t="s">
        <v>450</v>
      </c>
      <c r="C513" s="95" t="s">
        <v>65</v>
      </c>
      <c r="D513" s="138"/>
      <c r="E513" s="138">
        <v>528.5</v>
      </c>
      <c r="F513" s="138">
        <f t="shared" si="26"/>
        <v>158213.25</v>
      </c>
      <c r="G513" s="289"/>
    </row>
    <row r="514" spans="1:7">
      <c r="A514" s="137">
        <v>45729</v>
      </c>
      <c r="B514" s="94" t="s">
        <v>451</v>
      </c>
      <c r="C514" s="95" t="s">
        <v>65</v>
      </c>
      <c r="D514" s="138"/>
      <c r="E514" s="138">
        <v>960</v>
      </c>
      <c r="F514" s="138">
        <f t="shared" si="26"/>
        <v>157253.25</v>
      </c>
      <c r="G514" s="289"/>
    </row>
    <row r="515" spans="1:7">
      <c r="A515" s="137">
        <v>45729</v>
      </c>
      <c r="B515" s="94" t="s">
        <v>452</v>
      </c>
      <c r="C515" s="95" t="s">
        <v>65</v>
      </c>
      <c r="D515" s="138"/>
      <c r="E515" s="138">
        <v>3697</v>
      </c>
      <c r="F515" s="138">
        <f t="shared" si="26"/>
        <v>153556.25</v>
      </c>
      <c r="G515" s="289"/>
    </row>
    <row r="516" spans="1:7">
      <c r="A516" s="137">
        <v>45729</v>
      </c>
      <c r="B516" s="94" t="s">
        <v>453</v>
      </c>
      <c r="C516" s="95" t="s">
        <v>65</v>
      </c>
      <c r="D516" s="138"/>
      <c r="E516" s="138">
        <v>3084.83</v>
      </c>
      <c r="F516" s="138">
        <f t="shared" si="26"/>
        <v>150471.42</v>
      </c>
      <c r="G516" s="289"/>
    </row>
    <row r="517" spans="1:7">
      <c r="A517" s="137">
        <v>45729</v>
      </c>
      <c r="B517" s="94" t="s">
        <v>454</v>
      </c>
      <c r="C517" s="95" t="s">
        <v>65</v>
      </c>
      <c r="D517" s="138"/>
      <c r="E517" s="138">
        <v>166</v>
      </c>
      <c r="F517" s="138">
        <f t="shared" si="26"/>
        <v>150305.42</v>
      </c>
      <c r="G517" s="289"/>
    </row>
    <row r="518" spans="1:7">
      <c r="A518" s="137">
        <v>45729</v>
      </c>
      <c r="B518" s="94" t="s">
        <v>455</v>
      </c>
      <c r="C518" s="95" t="s">
        <v>61</v>
      </c>
      <c r="D518" s="138"/>
      <c r="E518" s="138">
        <v>300</v>
      </c>
      <c r="F518" s="138">
        <f t="shared" si="26"/>
        <v>150005.42</v>
      </c>
      <c r="G518" s="289"/>
    </row>
    <row r="519" spans="1:7">
      <c r="A519" s="137">
        <v>45729</v>
      </c>
      <c r="B519" s="94" t="s">
        <v>121</v>
      </c>
      <c r="C519" s="95" t="s">
        <v>65</v>
      </c>
      <c r="D519" s="138"/>
      <c r="E519" s="138">
        <v>21.85</v>
      </c>
      <c r="F519" s="138">
        <f t="shared" si="26"/>
        <v>149983.57</v>
      </c>
      <c r="G519" s="289"/>
    </row>
    <row r="520" spans="1:7">
      <c r="A520" s="137">
        <v>45729</v>
      </c>
      <c r="B520" s="94" t="s">
        <v>121</v>
      </c>
      <c r="C520" s="95" t="s">
        <v>65</v>
      </c>
      <c r="D520" s="138"/>
      <c r="E520" s="138">
        <v>86.45</v>
      </c>
      <c r="F520" s="138">
        <f t="shared" si="26"/>
        <v>149897.12</v>
      </c>
      <c r="G520" s="289"/>
    </row>
    <row r="521" spans="1:7">
      <c r="A521" s="137">
        <v>45729</v>
      </c>
      <c r="B521" s="94" t="s">
        <v>121</v>
      </c>
      <c r="C521" s="95" t="s">
        <v>65</v>
      </c>
      <c r="D521" s="138"/>
      <c r="E521" s="138">
        <v>36.78</v>
      </c>
      <c r="F521" s="138">
        <f t="shared" si="26"/>
        <v>149860.34</v>
      </c>
      <c r="G521" s="289"/>
    </row>
    <row r="522" spans="1:7">
      <c r="A522" s="137">
        <v>45729</v>
      </c>
      <c r="B522" s="94" t="s">
        <v>121</v>
      </c>
      <c r="C522" s="95" t="s">
        <v>65</v>
      </c>
      <c r="D522" s="138"/>
      <c r="E522" s="138">
        <v>5.7</v>
      </c>
      <c r="F522" s="138">
        <f t="shared" si="26"/>
        <v>149854.64</v>
      </c>
      <c r="G522" s="289"/>
    </row>
    <row r="523" spans="1:7">
      <c r="A523" s="137">
        <v>45729</v>
      </c>
      <c r="B523" s="94" t="s">
        <v>456</v>
      </c>
      <c r="C523" s="95" t="s">
        <v>61</v>
      </c>
      <c r="D523" s="138"/>
      <c r="E523" s="138">
        <v>20000</v>
      </c>
      <c r="F523" s="138">
        <f t="shared" si="26"/>
        <v>129854.64</v>
      </c>
      <c r="G523" s="289"/>
    </row>
    <row r="524" ht="33" spans="1:7">
      <c r="A524" s="137">
        <v>45730</v>
      </c>
      <c r="B524" s="94" t="s">
        <v>457</v>
      </c>
      <c r="C524" s="95" t="s">
        <v>65</v>
      </c>
      <c r="D524" s="138"/>
      <c r="E524" s="138">
        <v>20000</v>
      </c>
      <c r="F524" s="138">
        <f t="shared" si="26"/>
        <v>109854.64</v>
      </c>
      <c r="G524" s="289"/>
    </row>
    <row r="525" ht="33" spans="1:7">
      <c r="A525" s="137">
        <v>45730</v>
      </c>
      <c r="B525" s="94" t="s">
        <v>458</v>
      </c>
      <c r="C525" s="95" t="s">
        <v>65</v>
      </c>
      <c r="D525" s="138"/>
      <c r="E525" s="138">
        <v>1312.4</v>
      </c>
      <c r="F525" s="138">
        <f t="shared" si="26"/>
        <v>108542.24</v>
      </c>
      <c r="G525" s="289"/>
    </row>
    <row r="526" spans="1:7">
      <c r="A526" s="137">
        <v>45730</v>
      </c>
      <c r="B526" s="94" t="s">
        <v>459</v>
      </c>
      <c r="C526" s="95" t="s">
        <v>65</v>
      </c>
      <c r="D526" s="138"/>
      <c r="E526" s="138">
        <v>267</v>
      </c>
      <c r="F526" s="138">
        <f t="shared" si="26"/>
        <v>108275.24</v>
      </c>
      <c r="G526" s="289"/>
    </row>
    <row r="527" spans="1:7">
      <c r="A527" s="137">
        <v>45730</v>
      </c>
      <c r="B527" s="94" t="s">
        <v>460</v>
      </c>
      <c r="C527" s="95" t="s">
        <v>65</v>
      </c>
      <c r="D527" s="138"/>
      <c r="E527" s="138">
        <v>278</v>
      </c>
      <c r="F527" s="138">
        <f t="shared" si="26"/>
        <v>107997.24</v>
      </c>
      <c r="G527" s="289"/>
    </row>
    <row r="528" spans="1:7">
      <c r="A528" s="137">
        <v>45730</v>
      </c>
      <c r="B528" s="94" t="s">
        <v>461</v>
      </c>
      <c r="C528" s="95" t="s">
        <v>65</v>
      </c>
      <c r="D528" s="138"/>
      <c r="E528" s="138">
        <v>407.5</v>
      </c>
      <c r="F528" s="138">
        <f t="shared" si="26"/>
        <v>107589.74</v>
      </c>
      <c r="G528" s="289"/>
    </row>
    <row r="529" spans="1:7">
      <c r="A529" s="137">
        <v>45730</v>
      </c>
      <c r="B529" s="94" t="s">
        <v>462</v>
      </c>
      <c r="C529" s="95" t="s">
        <v>65</v>
      </c>
      <c r="D529" s="138"/>
      <c r="E529" s="138">
        <v>110</v>
      </c>
      <c r="F529" s="138">
        <f t="shared" si="26"/>
        <v>107479.74</v>
      </c>
      <c r="G529" s="289"/>
    </row>
    <row r="530" spans="1:7">
      <c r="A530" s="137">
        <v>45730</v>
      </c>
      <c r="B530" s="94" t="s">
        <v>463</v>
      </c>
      <c r="C530" s="95" t="s">
        <v>65</v>
      </c>
      <c r="D530" s="138"/>
      <c r="E530" s="138">
        <v>243</v>
      </c>
      <c r="F530" s="138">
        <f t="shared" si="26"/>
        <v>107236.74</v>
      </c>
      <c r="G530" s="289"/>
    </row>
    <row r="531" spans="1:7">
      <c r="A531" s="137">
        <v>45730</v>
      </c>
      <c r="B531" s="94" t="s">
        <v>464</v>
      </c>
      <c r="C531" s="95" t="s">
        <v>65</v>
      </c>
      <c r="D531" s="138"/>
      <c r="E531" s="138">
        <v>800</v>
      </c>
      <c r="F531" s="138">
        <f t="shared" si="26"/>
        <v>106436.74</v>
      </c>
      <c r="G531" s="289"/>
    </row>
    <row r="532" spans="1:7">
      <c r="A532" s="137">
        <v>45730</v>
      </c>
      <c r="B532" s="94" t="s">
        <v>465</v>
      </c>
      <c r="C532" s="95" t="s">
        <v>65</v>
      </c>
      <c r="D532" s="138"/>
      <c r="E532" s="138">
        <v>458.5</v>
      </c>
      <c r="F532" s="138">
        <f t="shared" si="26"/>
        <v>105978.24</v>
      </c>
      <c r="G532" s="289"/>
    </row>
    <row r="533" spans="1:7">
      <c r="A533" s="137">
        <v>45730</v>
      </c>
      <c r="B533" s="94" t="s">
        <v>466</v>
      </c>
      <c r="C533" s="95" t="s">
        <v>65</v>
      </c>
      <c r="D533" s="138"/>
      <c r="E533" s="138">
        <v>387.5</v>
      </c>
      <c r="F533" s="138">
        <f t="shared" si="26"/>
        <v>105590.74</v>
      </c>
      <c r="G533" s="289"/>
    </row>
    <row r="534" spans="1:7">
      <c r="A534" s="137">
        <v>45730</v>
      </c>
      <c r="B534" s="94" t="s">
        <v>467</v>
      </c>
      <c r="C534" s="95" t="s">
        <v>65</v>
      </c>
      <c r="D534" s="138"/>
      <c r="E534" s="138">
        <v>404</v>
      </c>
      <c r="F534" s="138">
        <f t="shared" si="26"/>
        <v>105186.74</v>
      </c>
      <c r="G534" s="289"/>
    </row>
    <row r="535" spans="1:7">
      <c r="A535" s="137">
        <v>45730</v>
      </c>
      <c r="B535" s="94" t="s">
        <v>468</v>
      </c>
      <c r="C535" s="95" t="s">
        <v>65</v>
      </c>
      <c r="D535" s="138"/>
      <c r="E535" s="138">
        <v>370</v>
      </c>
      <c r="F535" s="138">
        <f t="shared" si="26"/>
        <v>104816.74</v>
      </c>
      <c r="G535" s="289"/>
    </row>
    <row r="536" spans="1:7">
      <c r="A536" s="137">
        <v>45730</v>
      </c>
      <c r="B536" s="94" t="s">
        <v>469</v>
      </c>
      <c r="C536" s="95" t="s">
        <v>65</v>
      </c>
      <c r="D536" s="138"/>
      <c r="E536" s="138">
        <v>226</v>
      </c>
      <c r="F536" s="138">
        <f t="shared" si="26"/>
        <v>104590.74</v>
      </c>
      <c r="G536" s="289"/>
    </row>
    <row r="537" spans="1:7">
      <c r="A537" s="137">
        <v>45730</v>
      </c>
      <c r="B537" s="94" t="s">
        <v>470</v>
      </c>
      <c r="C537" s="95" t="s">
        <v>65</v>
      </c>
      <c r="D537" s="138"/>
      <c r="E537" s="138">
        <v>434.5</v>
      </c>
      <c r="F537" s="138">
        <f t="shared" si="26"/>
        <v>104156.24</v>
      </c>
      <c r="G537" s="289"/>
    </row>
    <row r="538" spans="1:7">
      <c r="A538" s="137">
        <v>45730</v>
      </c>
      <c r="B538" s="94" t="s">
        <v>471</v>
      </c>
      <c r="C538" s="95" t="s">
        <v>65</v>
      </c>
      <c r="D538" s="138"/>
      <c r="E538" s="138">
        <v>401.5</v>
      </c>
      <c r="F538" s="138">
        <f t="shared" si="26"/>
        <v>103754.74</v>
      </c>
      <c r="G538" s="289"/>
    </row>
    <row r="539" spans="1:7">
      <c r="A539" s="137">
        <v>45730</v>
      </c>
      <c r="B539" s="94" t="s">
        <v>472</v>
      </c>
      <c r="C539" s="95" t="s">
        <v>65</v>
      </c>
      <c r="D539" s="138"/>
      <c r="E539" s="138">
        <v>413</v>
      </c>
      <c r="F539" s="138">
        <f t="shared" si="26"/>
        <v>103341.74</v>
      </c>
      <c r="G539" s="289"/>
    </row>
    <row r="540" spans="1:7">
      <c r="A540" s="137">
        <v>45730</v>
      </c>
      <c r="B540" s="94" t="s">
        <v>473</v>
      </c>
      <c r="C540" s="95" t="s">
        <v>65</v>
      </c>
      <c r="D540" s="138"/>
      <c r="E540" s="138">
        <v>184.59</v>
      </c>
      <c r="F540" s="138">
        <f t="shared" si="26"/>
        <v>103157.15</v>
      </c>
      <c r="G540" s="289"/>
    </row>
    <row r="541" spans="1:7">
      <c r="A541" s="137">
        <v>45730</v>
      </c>
      <c r="B541" s="94" t="s">
        <v>474</v>
      </c>
      <c r="C541" s="95" t="s">
        <v>65</v>
      </c>
      <c r="D541" s="138"/>
      <c r="E541" s="138">
        <v>695</v>
      </c>
      <c r="F541" s="138">
        <f t="shared" ref="F541:F572" si="27">F540+D541-E541</f>
        <v>102462.15</v>
      </c>
      <c r="G541" s="289"/>
    </row>
    <row r="542" ht="33" spans="1:7">
      <c r="A542" s="137">
        <v>45730</v>
      </c>
      <c r="B542" s="94" t="s">
        <v>475</v>
      </c>
      <c r="C542" s="95" t="s">
        <v>65</v>
      </c>
      <c r="D542" s="138"/>
      <c r="E542" s="138">
        <v>16964</v>
      </c>
      <c r="F542" s="138">
        <f t="shared" si="27"/>
        <v>85498.1499999999</v>
      </c>
      <c r="G542" s="289"/>
    </row>
    <row r="543" spans="1:7">
      <c r="A543" s="137">
        <v>45730</v>
      </c>
      <c r="B543" s="94" t="s">
        <v>121</v>
      </c>
      <c r="C543" s="95" t="s">
        <v>65</v>
      </c>
      <c r="D543" s="138"/>
      <c r="E543" s="138">
        <v>139.57</v>
      </c>
      <c r="F543" s="138">
        <f t="shared" si="27"/>
        <v>85358.5799999999</v>
      </c>
      <c r="G543" s="289"/>
    </row>
    <row r="544" spans="1:7">
      <c r="A544" s="137">
        <v>45733</v>
      </c>
      <c r="B544" s="94" t="s">
        <v>121</v>
      </c>
      <c r="C544" s="95" t="s">
        <v>65</v>
      </c>
      <c r="D544" s="138"/>
      <c r="E544" s="138">
        <v>8.53</v>
      </c>
      <c r="F544" s="138">
        <f t="shared" si="27"/>
        <v>85350.0499999999</v>
      </c>
      <c r="G544" s="289"/>
    </row>
    <row r="545" spans="1:7">
      <c r="A545" s="137">
        <v>45733</v>
      </c>
      <c r="B545" s="94" t="s">
        <v>476</v>
      </c>
      <c r="C545" s="95" t="s">
        <v>65</v>
      </c>
      <c r="D545" s="138"/>
      <c r="E545" s="138">
        <v>1000</v>
      </c>
      <c r="F545" s="138">
        <f t="shared" si="27"/>
        <v>84350.0499999999</v>
      </c>
      <c r="G545" s="289"/>
    </row>
    <row r="546" spans="1:7">
      <c r="A546" s="137">
        <v>45733</v>
      </c>
      <c r="B546" s="293" t="s">
        <v>477</v>
      </c>
      <c r="C546" s="95" t="s">
        <v>65</v>
      </c>
      <c r="D546" s="138"/>
      <c r="E546" s="138">
        <v>5320</v>
      </c>
      <c r="F546" s="138">
        <f t="shared" si="27"/>
        <v>79030.0499999999</v>
      </c>
      <c r="G546" s="289"/>
    </row>
    <row r="547" spans="1:7">
      <c r="A547" s="137">
        <v>45733</v>
      </c>
      <c r="B547" s="94" t="s">
        <v>478</v>
      </c>
      <c r="C547" s="95" t="s">
        <v>65</v>
      </c>
      <c r="D547" s="138"/>
      <c r="E547" s="138">
        <v>582</v>
      </c>
      <c r="F547" s="138">
        <f t="shared" si="27"/>
        <v>78448.0499999999</v>
      </c>
      <c r="G547" s="289"/>
    </row>
    <row r="548" spans="1:7">
      <c r="A548" s="137">
        <v>45733</v>
      </c>
      <c r="B548" s="94" t="s">
        <v>479</v>
      </c>
      <c r="C548" s="95" t="s">
        <v>65</v>
      </c>
      <c r="D548" s="138"/>
      <c r="E548" s="138">
        <v>28288.52</v>
      </c>
      <c r="F548" s="138">
        <f t="shared" si="27"/>
        <v>50159.5299999999</v>
      </c>
      <c r="G548" s="289"/>
    </row>
    <row r="549" spans="1:7">
      <c r="A549" s="137">
        <v>45733</v>
      </c>
      <c r="B549" s="94" t="s">
        <v>480</v>
      </c>
      <c r="C549" s="95" t="s">
        <v>65</v>
      </c>
      <c r="D549" s="138"/>
      <c r="E549" s="138">
        <v>1680</v>
      </c>
      <c r="F549" s="138">
        <f t="shared" si="27"/>
        <v>48479.5299999999</v>
      </c>
      <c r="G549" s="289"/>
    </row>
    <row r="550" spans="1:7">
      <c r="A550" s="137">
        <v>45733</v>
      </c>
      <c r="B550" s="94" t="s">
        <v>121</v>
      </c>
      <c r="C550" s="95" t="s">
        <v>65</v>
      </c>
      <c r="D550" s="138"/>
      <c r="E550" s="138">
        <v>31.21</v>
      </c>
      <c r="F550" s="138">
        <f t="shared" si="27"/>
        <v>48448.3199999999</v>
      </c>
      <c r="G550" s="289"/>
    </row>
    <row r="551" spans="1:7">
      <c r="A551" s="137">
        <v>45734</v>
      </c>
      <c r="B551" s="94" t="s">
        <v>481</v>
      </c>
      <c r="C551" s="95" t="s">
        <v>58</v>
      </c>
      <c r="D551" s="138">
        <v>400000</v>
      </c>
      <c r="E551" s="138"/>
      <c r="F551" s="138">
        <f t="shared" si="27"/>
        <v>448448.32</v>
      </c>
      <c r="G551" s="289"/>
    </row>
    <row r="552" spans="1:7">
      <c r="A552" s="137">
        <v>45734</v>
      </c>
      <c r="B552" s="94" t="s">
        <v>305</v>
      </c>
      <c r="C552" s="95" t="s">
        <v>64</v>
      </c>
      <c r="D552" s="138"/>
      <c r="E552" s="138">
        <v>100000</v>
      </c>
      <c r="F552" s="138">
        <f t="shared" si="27"/>
        <v>348448.32</v>
      </c>
      <c r="G552" s="289"/>
    </row>
    <row r="553" spans="1:7">
      <c r="A553" s="137">
        <v>45734</v>
      </c>
      <c r="B553" s="94" t="s">
        <v>482</v>
      </c>
      <c r="C553" s="95" t="s">
        <v>64</v>
      </c>
      <c r="D553" s="138"/>
      <c r="E553" s="138">
        <v>10000</v>
      </c>
      <c r="F553" s="138">
        <f t="shared" si="27"/>
        <v>338448.32</v>
      </c>
      <c r="G553" s="289"/>
    </row>
    <row r="554" spans="1:7">
      <c r="A554" s="137">
        <v>45734</v>
      </c>
      <c r="B554" s="94" t="s">
        <v>121</v>
      </c>
      <c r="C554" s="95" t="s">
        <v>65</v>
      </c>
      <c r="D554" s="138"/>
      <c r="E554" s="138">
        <v>136.7</v>
      </c>
      <c r="F554" s="138">
        <f t="shared" si="27"/>
        <v>338311.62</v>
      </c>
      <c r="G554" s="289"/>
    </row>
    <row r="555" spans="1:7">
      <c r="A555" s="137">
        <v>45734</v>
      </c>
      <c r="B555" s="94" t="s">
        <v>121</v>
      </c>
      <c r="C555" s="95" t="s">
        <v>65</v>
      </c>
      <c r="D555" s="138"/>
      <c r="E555" s="138">
        <v>10.1</v>
      </c>
      <c r="F555" s="138">
        <f t="shared" si="27"/>
        <v>338301.52</v>
      </c>
      <c r="G555" s="289"/>
    </row>
    <row r="556" spans="1:7">
      <c r="A556" s="137">
        <v>45734</v>
      </c>
      <c r="B556" s="94" t="s">
        <v>121</v>
      </c>
      <c r="C556" s="95" t="s">
        <v>65</v>
      </c>
      <c r="D556" s="138"/>
      <c r="E556" s="138">
        <v>10.1</v>
      </c>
      <c r="F556" s="138">
        <f t="shared" si="27"/>
        <v>338291.42</v>
      </c>
      <c r="G556" s="289"/>
    </row>
    <row r="557" spans="1:7">
      <c r="A557" s="137">
        <v>45735</v>
      </c>
      <c r="B557" s="94" t="s">
        <v>483</v>
      </c>
      <c r="C557" s="95" t="s">
        <v>65</v>
      </c>
      <c r="D557" s="138"/>
      <c r="E557" s="138">
        <v>3000</v>
      </c>
      <c r="F557" s="138">
        <f t="shared" si="27"/>
        <v>335291.42</v>
      </c>
      <c r="G557" s="289"/>
    </row>
    <row r="558" spans="1:7">
      <c r="A558" s="137">
        <v>45735</v>
      </c>
      <c r="B558" s="94" t="s">
        <v>121</v>
      </c>
      <c r="C558" s="95" t="s">
        <v>65</v>
      </c>
      <c r="D558" s="138"/>
      <c r="E558" s="138">
        <v>59.85</v>
      </c>
      <c r="F558" s="138">
        <f t="shared" si="27"/>
        <v>335231.57</v>
      </c>
      <c r="G558" s="289"/>
    </row>
    <row r="559" spans="1:7">
      <c r="A559" s="137">
        <v>45736</v>
      </c>
      <c r="B559" s="94" t="s">
        <v>484</v>
      </c>
      <c r="C559" s="95" t="s">
        <v>62</v>
      </c>
      <c r="D559" s="138"/>
      <c r="E559" s="138">
        <v>10500</v>
      </c>
      <c r="F559" s="138">
        <f t="shared" si="27"/>
        <v>324731.57</v>
      </c>
      <c r="G559" s="289"/>
    </row>
    <row r="560" spans="1:7">
      <c r="A560" s="137">
        <v>45736</v>
      </c>
      <c r="B560" s="94" t="s">
        <v>484</v>
      </c>
      <c r="C560" s="95" t="s">
        <v>62</v>
      </c>
      <c r="D560" s="138"/>
      <c r="E560" s="138">
        <v>17500</v>
      </c>
      <c r="F560" s="138">
        <f t="shared" si="27"/>
        <v>307231.57</v>
      </c>
      <c r="G560" s="289"/>
    </row>
    <row r="561" spans="1:7">
      <c r="A561" s="137">
        <v>45736</v>
      </c>
      <c r="B561" s="94" t="s">
        <v>121</v>
      </c>
      <c r="C561" s="95" t="s">
        <v>65</v>
      </c>
      <c r="D561" s="138"/>
      <c r="E561" s="138">
        <v>10.1</v>
      </c>
      <c r="F561" s="138">
        <f t="shared" si="27"/>
        <v>307221.47</v>
      </c>
      <c r="G561" s="289"/>
    </row>
    <row r="562" spans="1:7">
      <c r="A562" s="137">
        <v>45736</v>
      </c>
      <c r="B562" s="94" t="s">
        <v>121</v>
      </c>
      <c r="C562" s="95" t="s">
        <v>65</v>
      </c>
      <c r="D562" s="138"/>
      <c r="E562" s="138">
        <v>10.1</v>
      </c>
      <c r="F562" s="138">
        <f t="shared" si="27"/>
        <v>307211.37</v>
      </c>
      <c r="G562" s="289"/>
    </row>
    <row r="563" spans="1:7">
      <c r="A563" s="137">
        <v>45737</v>
      </c>
      <c r="B563" s="94" t="s">
        <v>376</v>
      </c>
      <c r="C563" s="95" t="s">
        <v>64</v>
      </c>
      <c r="D563" s="138"/>
      <c r="E563" s="138">
        <v>100000</v>
      </c>
      <c r="F563" s="138">
        <f t="shared" si="27"/>
        <v>207211.37</v>
      </c>
      <c r="G563" s="289"/>
    </row>
    <row r="564" spans="1:7">
      <c r="A564" s="137">
        <v>45737</v>
      </c>
      <c r="B564" s="94" t="s">
        <v>485</v>
      </c>
      <c r="C564" s="95" t="s">
        <v>57</v>
      </c>
      <c r="D564" s="138">
        <v>64.29</v>
      </c>
      <c r="E564" s="138"/>
      <c r="F564" s="138">
        <f t="shared" si="27"/>
        <v>207275.66</v>
      </c>
      <c r="G564" s="289"/>
    </row>
    <row r="565" ht="33" spans="1:7">
      <c r="A565" s="137">
        <v>45737</v>
      </c>
      <c r="B565" s="94" t="s">
        <v>486</v>
      </c>
      <c r="C565" s="95" t="s">
        <v>61</v>
      </c>
      <c r="D565" s="138"/>
      <c r="E565" s="138">
        <v>20000</v>
      </c>
      <c r="F565" s="138">
        <f t="shared" si="27"/>
        <v>187275.66</v>
      </c>
      <c r="G565" s="289"/>
    </row>
    <row r="566" spans="1:7">
      <c r="A566" s="137">
        <v>45737</v>
      </c>
      <c r="B566" s="94" t="s">
        <v>487</v>
      </c>
      <c r="C566" s="95" t="s">
        <v>61</v>
      </c>
      <c r="D566" s="138"/>
      <c r="E566" s="138">
        <v>2268.95</v>
      </c>
      <c r="F566" s="138">
        <f t="shared" si="27"/>
        <v>185006.71</v>
      </c>
      <c r="G566" s="289"/>
    </row>
    <row r="567" spans="1:7">
      <c r="A567" s="137">
        <v>45737</v>
      </c>
      <c r="B567" s="94" t="s">
        <v>488</v>
      </c>
      <c r="C567" s="95" t="s">
        <v>65</v>
      </c>
      <c r="D567" s="138"/>
      <c r="E567" s="138">
        <v>441</v>
      </c>
      <c r="F567" s="138">
        <f t="shared" si="27"/>
        <v>184565.71</v>
      </c>
      <c r="G567" s="289"/>
    </row>
    <row r="568" spans="1:7">
      <c r="A568" s="137">
        <v>45737</v>
      </c>
      <c r="B568" s="94" t="s">
        <v>489</v>
      </c>
      <c r="C568" s="95" t="s">
        <v>65</v>
      </c>
      <c r="D568" s="138"/>
      <c r="E568" s="138">
        <v>3000</v>
      </c>
      <c r="F568" s="138">
        <f t="shared" si="27"/>
        <v>181565.71</v>
      </c>
      <c r="G568" s="289"/>
    </row>
    <row r="569" spans="1:7">
      <c r="A569" s="137">
        <v>45737</v>
      </c>
      <c r="B569" s="94" t="s">
        <v>490</v>
      </c>
      <c r="C569" s="95" t="s">
        <v>65</v>
      </c>
      <c r="D569" s="138"/>
      <c r="E569" s="138">
        <v>491.87</v>
      </c>
      <c r="F569" s="138">
        <f t="shared" si="27"/>
        <v>181073.84</v>
      </c>
      <c r="G569" s="289"/>
    </row>
    <row r="570" spans="1:7">
      <c r="A570" s="137">
        <v>45737</v>
      </c>
      <c r="B570" s="94" t="s">
        <v>491</v>
      </c>
      <c r="C570" s="95" t="s">
        <v>65</v>
      </c>
      <c r="D570" s="138"/>
      <c r="E570" s="138">
        <v>993</v>
      </c>
      <c r="F570" s="138">
        <f t="shared" si="27"/>
        <v>180080.84</v>
      </c>
      <c r="G570" s="289"/>
    </row>
    <row r="571" spans="1:7">
      <c r="A571" s="137">
        <v>45737</v>
      </c>
      <c r="B571" s="94" t="s">
        <v>492</v>
      </c>
      <c r="C571" s="95" t="s">
        <v>65</v>
      </c>
      <c r="D571" s="138"/>
      <c r="E571" s="138">
        <v>105</v>
      </c>
      <c r="F571" s="138">
        <f t="shared" si="27"/>
        <v>179975.84</v>
      </c>
      <c r="G571" s="289"/>
    </row>
    <row r="572" spans="1:7">
      <c r="A572" s="137">
        <v>45737</v>
      </c>
      <c r="B572" s="94" t="s">
        <v>493</v>
      </c>
      <c r="C572" s="95" t="s">
        <v>65</v>
      </c>
      <c r="D572" s="138"/>
      <c r="E572" s="138">
        <v>1217</v>
      </c>
      <c r="F572" s="138">
        <f t="shared" si="27"/>
        <v>178758.84</v>
      </c>
      <c r="G572" s="289"/>
    </row>
    <row r="573" spans="1:7">
      <c r="A573" s="137">
        <v>45737</v>
      </c>
      <c r="B573" s="94" t="s">
        <v>494</v>
      </c>
      <c r="C573" s="95" t="s">
        <v>65</v>
      </c>
      <c r="D573" s="138"/>
      <c r="E573" s="138">
        <v>431</v>
      </c>
      <c r="F573" s="138">
        <f t="shared" ref="F573:F599" si="28">F572+D573-E573</f>
        <v>178327.84</v>
      </c>
      <c r="G573" s="289"/>
    </row>
    <row r="574" spans="1:7">
      <c r="A574" s="137">
        <v>45737</v>
      </c>
      <c r="B574" s="94" t="s">
        <v>495</v>
      </c>
      <c r="C574" s="95" t="s">
        <v>65</v>
      </c>
      <c r="D574" s="138"/>
      <c r="E574" s="138">
        <v>22.5</v>
      </c>
      <c r="F574" s="138">
        <f t="shared" si="28"/>
        <v>178305.34</v>
      </c>
      <c r="G574" s="289"/>
    </row>
    <row r="575" spans="1:7">
      <c r="A575" s="137">
        <v>45737</v>
      </c>
      <c r="B575" s="94" t="s">
        <v>496</v>
      </c>
      <c r="C575" s="95" t="s">
        <v>65</v>
      </c>
      <c r="D575" s="138"/>
      <c r="E575" s="138">
        <v>170</v>
      </c>
      <c r="F575" s="138">
        <f t="shared" si="28"/>
        <v>178135.34</v>
      </c>
      <c r="G575" s="289"/>
    </row>
    <row r="576" spans="1:7">
      <c r="A576" s="137">
        <v>45737</v>
      </c>
      <c r="B576" s="94" t="s">
        <v>497</v>
      </c>
      <c r="C576" s="95" t="s">
        <v>65</v>
      </c>
      <c r="D576" s="138"/>
      <c r="E576" s="138">
        <v>569.5</v>
      </c>
      <c r="F576" s="138">
        <f t="shared" si="28"/>
        <v>177565.84</v>
      </c>
      <c r="G576" s="289"/>
    </row>
    <row r="577" spans="1:7">
      <c r="A577" s="137">
        <v>45737</v>
      </c>
      <c r="B577" s="94" t="s">
        <v>498</v>
      </c>
      <c r="C577" s="95" t="s">
        <v>65</v>
      </c>
      <c r="D577" s="138"/>
      <c r="E577" s="138">
        <v>274</v>
      </c>
      <c r="F577" s="138">
        <f t="shared" si="28"/>
        <v>177291.84</v>
      </c>
      <c r="G577" s="289"/>
    </row>
    <row r="578" spans="1:7">
      <c r="A578" s="137">
        <v>45737</v>
      </c>
      <c r="B578" s="94" t="s">
        <v>499</v>
      </c>
      <c r="C578" s="95" t="s">
        <v>65</v>
      </c>
      <c r="D578" s="138"/>
      <c r="E578" s="138">
        <v>45</v>
      </c>
      <c r="F578" s="138">
        <f t="shared" si="28"/>
        <v>177246.84</v>
      </c>
      <c r="G578" s="289"/>
    </row>
    <row r="579" spans="1:7">
      <c r="A579" s="137">
        <v>45737</v>
      </c>
      <c r="B579" s="94" t="s">
        <v>500</v>
      </c>
      <c r="C579" s="95" t="s">
        <v>65</v>
      </c>
      <c r="D579" s="138"/>
      <c r="E579" s="138">
        <v>628.3</v>
      </c>
      <c r="F579" s="138">
        <f t="shared" si="28"/>
        <v>176618.54</v>
      </c>
      <c r="G579" s="289"/>
    </row>
    <row r="580" spans="1:7">
      <c r="A580" s="137">
        <v>45737</v>
      </c>
      <c r="B580" s="94" t="s">
        <v>501</v>
      </c>
      <c r="C580" s="95" t="s">
        <v>65</v>
      </c>
      <c r="D580" s="138"/>
      <c r="E580" s="138">
        <v>327.5</v>
      </c>
      <c r="F580" s="138">
        <f t="shared" si="28"/>
        <v>176291.04</v>
      </c>
      <c r="G580" s="289"/>
    </row>
    <row r="581" spans="1:7">
      <c r="A581" s="137">
        <v>45737</v>
      </c>
      <c r="B581" s="94" t="s">
        <v>502</v>
      </c>
      <c r="C581" s="95" t="s">
        <v>65</v>
      </c>
      <c r="D581" s="138"/>
      <c r="E581" s="138">
        <v>325.5</v>
      </c>
      <c r="F581" s="138">
        <f t="shared" si="28"/>
        <v>175965.54</v>
      </c>
      <c r="G581" s="289"/>
    </row>
    <row r="582" ht="33" spans="1:7">
      <c r="A582" s="137">
        <v>45737</v>
      </c>
      <c r="B582" s="94" t="s">
        <v>503</v>
      </c>
      <c r="C582" s="95" t="s">
        <v>65</v>
      </c>
      <c r="D582" s="138"/>
      <c r="E582" s="138">
        <v>12850</v>
      </c>
      <c r="F582" s="138">
        <f t="shared" si="28"/>
        <v>163115.54</v>
      </c>
      <c r="G582" s="289"/>
    </row>
    <row r="583" spans="1:7">
      <c r="A583" s="137">
        <v>45737</v>
      </c>
      <c r="B583" s="94" t="s">
        <v>504</v>
      </c>
      <c r="C583" s="95" t="s">
        <v>64</v>
      </c>
      <c r="D583" s="138"/>
      <c r="E583" s="138">
        <v>50000</v>
      </c>
      <c r="F583" s="138">
        <f t="shared" si="28"/>
        <v>113115.54</v>
      </c>
      <c r="G583" s="289"/>
    </row>
    <row r="584" spans="1:7">
      <c r="A584" s="137">
        <v>45737</v>
      </c>
      <c r="B584" s="94" t="s">
        <v>121</v>
      </c>
      <c r="C584" s="95" t="s">
        <v>65</v>
      </c>
      <c r="D584" s="138"/>
      <c r="E584" s="138">
        <v>10.1</v>
      </c>
      <c r="F584" s="138">
        <f t="shared" si="28"/>
        <v>113105.44</v>
      </c>
      <c r="G584" s="289"/>
    </row>
    <row r="585" spans="1:7">
      <c r="A585" s="137">
        <v>45737</v>
      </c>
      <c r="B585" s="94" t="s">
        <v>121</v>
      </c>
      <c r="C585" s="95" t="s">
        <v>65</v>
      </c>
      <c r="D585" s="138"/>
      <c r="E585" s="138">
        <v>29.22</v>
      </c>
      <c r="F585" s="138">
        <f t="shared" si="28"/>
        <v>113076.22</v>
      </c>
      <c r="G585" s="289"/>
    </row>
    <row r="586" spans="1:7">
      <c r="A586" s="137">
        <v>45737</v>
      </c>
      <c r="B586" s="94" t="s">
        <v>121</v>
      </c>
      <c r="C586" s="95" t="s">
        <v>65</v>
      </c>
      <c r="D586" s="138"/>
      <c r="E586" s="138">
        <v>5.7</v>
      </c>
      <c r="F586" s="138">
        <f t="shared" si="28"/>
        <v>113070.52</v>
      </c>
      <c r="G586" s="289"/>
    </row>
    <row r="587" spans="1:7">
      <c r="A587" s="137">
        <v>45737</v>
      </c>
      <c r="B587" s="94" t="s">
        <v>121</v>
      </c>
      <c r="C587" s="95" t="s">
        <v>65</v>
      </c>
      <c r="D587" s="138"/>
      <c r="E587" s="138">
        <v>3.8</v>
      </c>
      <c r="F587" s="138">
        <f t="shared" si="28"/>
        <v>113066.72</v>
      </c>
      <c r="G587" s="289"/>
    </row>
    <row r="588" spans="1:7">
      <c r="A588" s="137">
        <v>45740</v>
      </c>
      <c r="B588" s="94" t="s">
        <v>481</v>
      </c>
      <c r="C588" s="95" t="s">
        <v>58</v>
      </c>
      <c r="D588" s="138">
        <v>300000</v>
      </c>
      <c r="E588" s="138"/>
      <c r="F588" s="138">
        <f t="shared" si="28"/>
        <v>413066.72</v>
      </c>
      <c r="G588" s="289"/>
    </row>
    <row r="589" spans="1:7">
      <c r="A589" s="137">
        <v>45740</v>
      </c>
      <c r="B589" s="94" t="s">
        <v>505</v>
      </c>
      <c r="C589" s="95" t="s">
        <v>57</v>
      </c>
      <c r="D589" s="138">
        <v>3000</v>
      </c>
      <c r="E589" s="138"/>
      <c r="F589" s="138">
        <f t="shared" si="28"/>
        <v>416066.72</v>
      </c>
      <c r="G589" s="289"/>
    </row>
    <row r="590" spans="1:7">
      <c r="A590" s="137">
        <v>45740</v>
      </c>
      <c r="B590" s="94" t="s">
        <v>506</v>
      </c>
      <c r="C590" s="95" t="s">
        <v>61</v>
      </c>
      <c r="D590" s="138"/>
      <c r="E590" s="138">
        <v>323</v>
      </c>
      <c r="F590" s="138">
        <f t="shared" si="28"/>
        <v>415743.72</v>
      </c>
      <c r="G590" s="289"/>
    </row>
    <row r="591" spans="1:7">
      <c r="A591" s="137">
        <v>45740</v>
      </c>
      <c r="B591" s="94" t="s">
        <v>507</v>
      </c>
      <c r="C591" s="95" t="s">
        <v>65</v>
      </c>
      <c r="D591" s="138"/>
      <c r="E591" s="138">
        <v>1059.45</v>
      </c>
      <c r="F591" s="138">
        <f t="shared" si="28"/>
        <v>414684.27</v>
      </c>
      <c r="G591" s="289"/>
    </row>
    <row r="592" ht="33" spans="1:7">
      <c r="A592" s="137">
        <v>45740</v>
      </c>
      <c r="B592" s="94" t="s">
        <v>508</v>
      </c>
      <c r="C592" s="95" t="s">
        <v>65</v>
      </c>
      <c r="D592" s="138"/>
      <c r="E592" s="138">
        <v>6100</v>
      </c>
      <c r="F592" s="138">
        <f t="shared" si="28"/>
        <v>408584.27</v>
      </c>
      <c r="G592" s="289"/>
    </row>
    <row r="593" spans="1:7">
      <c r="A593" s="137">
        <v>45740</v>
      </c>
      <c r="B593" s="94" t="s">
        <v>509</v>
      </c>
      <c r="C593" s="95" t="s">
        <v>65</v>
      </c>
      <c r="D593" s="138"/>
      <c r="E593" s="138">
        <v>19740</v>
      </c>
      <c r="F593" s="138">
        <f t="shared" si="28"/>
        <v>388844.27</v>
      </c>
      <c r="G593" s="289"/>
    </row>
    <row r="594" spans="1:7">
      <c r="A594" s="137">
        <v>45740</v>
      </c>
      <c r="B594" s="94" t="s">
        <v>510</v>
      </c>
      <c r="C594" s="95" t="s">
        <v>65</v>
      </c>
      <c r="D594" s="138"/>
      <c r="E594" s="138">
        <v>7390.24</v>
      </c>
      <c r="F594" s="138">
        <f t="shared" si="28"/>
        <v>381454.03</v>
      </c>
      <c r="G594" s="289"/>
    </row>
    <row r="595" spans="1:7">
      <c r="A595" s="137">
        <v>45740</v>
      </c>
      <c r="B595" s="94" t="s">
        <v>121</v>
      </c>
      <c r="C595" s="95" t="s">
        <v>65</v>
      </c>
      <c r="D595" s="138"/>
      <c r="E595" s="138">
        <v>57.58</v>
      </c>
      <c r="F595" s="138">
        <f t="shared" si="28"/>
        <v>381396.45</v>
      </c>
      <c r="G595" s="289"/>
    </row>
    <row r="596" spans="1:7">
      <c r="A596" s="137">
        <v>45740</v>
      </c>
      <c r="B596" s="94" t="s">
        <v>121</v>
      </c>
      <c r="C596" s="153" t="s">
        <v>65</v>
      </c>
      <c r="D596" s="138"/>
      <c r="E596" s="138">
        <v>21.7</v>
      </c>
      <c r="F596" s="138">
        <f t="shared" si="28"/>
        <v>381374.75</v>
      </c>
      <c r="G596" s="289"/>
    </row>
    <row r="597" spans="1:7">
      <c r="A597" s="137">
        <v>45740</v>
      </c>
      <c r="B597" s="94" t="s">
        <v>121</v>
      </c>
      <c r="C597" s="153" t="s">
        <v>65</v>
      </c>
      <c r="D597" s="138"/>
      <c r="E597" s="138">
        <v>21.7</v>
      </c>
      <c r="F597" s="138">
        <f t="shared" si="28"/>
        <v>381353.05</v>
      </c>
      <c r="G597" s="289"/>
    </row>
    <row r="598" spans="1:7">
      <c r="A598" s="137">
        <v>45740</v>
      </c>
      <c r="B598" s="94" t="s">
        <v>121</v>
      </c>
      <c r="C598" s="153" t="s">
        <v>65</v>
      </c>
      <c r="D598" s="138"/>
      <c r="E598" s="138">
        <v>59.85</v>
      </c>
      <c r="F598" s="138">
        <f t="shared" si="28"/>
        <v>381293.2</v>
      </c>
      <c r="G598" s="289"/>
    </row>
    <row r="599" spans="1:7">
      <c r="A599" s="137">
        <v>45740</v>
      </c>
      <c r="B599" s="94" t="s">
        <v>361</v>
      </c>
      <c r="C599" s="95" t="s">
        <v>61</v>
      </c>
      <c r="D599" s="138"/>
      <c r="E599" s="138">
        <v>100000</v>
      </c>
      <c r="F599" s="138">
        <f t="shared" si="28"/>
        <v>281293.2</v>
      </c>
      <c r="G599" s="289"/>
    </row>
    <row r="600" spans="1:7">
      <c r="A600" s="137">
        <v>45741</v>
      </c>
      <c r="B600" s="94" t="s">
        <v>511</v>
      </c>
      <c r="C600" s="95" t="s">
        <v>65</v>
      </c>
      <c r="D600" s="138"/>
      <c r="E600" s="138">
        <v>4629</v>
      </c>
      <c r="F600" s="138">
        <f t="shared" ref="F598:F606" si="29">F599+D600-E600</f>
        <v>276664.2</v>
      </c>
      <c r="G600" s="289"/>
    </row>
    <row r="601" spans="1:7">
      <c r="A601" s="137">
        <v>45741</v>
      </c>
      <c r="B601" s="94" t="s">
        <v>512</v>
      </c>
      <c r="C601" s="95" t="s">
        <v>65</v>
      </c>
      <c r="D601" s="138"/>
      <c r="E601" s="138">
        <v>147.15</v>
      </c>
      <c r="F601" s="138">
        <f t="shared" si="29"/>
        <v>276517.05</v>
      </c>
      <c r="G601" s="289"/>
    </row>
    <row r="602" spans="1:7">
      <c r="A602" s="137">
        <v>45741</v>
      </c>
      <c r="B602" s="94" t="s">
        <v>513</v>
      </c>
      <c r="C602" s="95" t="s">
        <v>65</v>
      </c>
      <c r="D602" s="138"/>
      <c r="E602" s="138">
        <v>2521.86</v>
      </c>
      <c r="F602" s="138">
        <f t="shared" si="29"/>
        <v>273995.19</v>
      </c>
      <c r="G602" s="289"/>
    </row>
    <row r="603" spans="1:7">
      <c r="A603" s="137">
        <v>45741</v>
      </c>
      <c r="B603" s="94" t="s">
        <v>514</v>
      </c>
      <c r="C603" s="95" t="s">
        <v>65</v>
      </c>
      <c r="D603" s="138"/>
      <c r="E603" s="138">
        <v>381</v>
      </c>
      <c r="F603" s="138">
        <f t="shared" si="29"/>
        <v>273614.19</v>
      </c>
      <c r="G603" s="289"/>
    </row>
    <row r="604" spans="1:7">
      <c r="A604" s="137">
        <v>45741</v>
      </c>
      <c r="B604" s="94" t="s">
        <v>515</v>
      </c>
      <c r="C604" s="95" t="s">
        <v>65</v>
      </c>
      <c r="D604" s="138"/>
      <c r="E604" s="138">
        <v>780</v>
      </c>
      <c r="F604" s="138">
        <f t="shared" si="29"/>
        <v>272834.19</v>
      </c>
      <c r="G604" s="289"/>
    </row>
    <row r="605" spans="1:7">
      <c r="A605" s="137">
        <v>45741</v>
      </c>
      <c r="B605" s="94" t="s">
        <v>516</v>
      </c>
      <c r="C605" s="95" t="s">
        <v>65</v>
      </c>
      <c r="D605" s="138"/>
      <c r="E605" s="138">
        <v>41</v>
      </c>
      <c r="F605" s="138">
        <f t="shared" si="29"/>
        <v>272793.19</v>
      </c>
      <c r="G605" s="289"/>
    </row>
    <row r="606" spans="1:7">
      <c r="A606" s="137">
        <v>45741</v>
      </c>
      <c r="B606" s="94" t="s">
        <v>517</v>
      </c>
      <c r="C606" s="95" t="s">
        <v>65</v>
      </c>
      <c r="D606" s="138"/>
      <c r="E606" s="138">
        <v>100</v>
      </c>
      <c r="F606" s="138">
        <f t="shared" si="29"/>
        <v>272693.19</v>
      </c>
      <c r="G606" s="289"/>
    </row>
    <row r="607" spans="1:7">
      <c r="A607" s="137">
        <v>45741</v>
      </c>
      <c r="B607" s="94" t="s">
        <v>518</v>
      </c>
      <c r="C607" s="95" t="s">
        <v>65</v>
      </c>
      <c r="D607" s="138"/>
      <c r="E607" s="138">
        <v>5916</v>
      </c>
      <c r="F607" s="138">
        <f t="shared" ref="F607:F624" si="30">F606+D607-E607</f>
        <v>266777.19</v>
      </c>
      <c r="G607" s="289"/>
    </row>
    <row r="608" spans="1:7">
      <c r="A608" s="137">
        <v>45741</v>
      </c>
      <c r="B608" s="94" t="s">
        <v>121</v>
      </c>
      <c r="C608" s="153" t="s">
        <v>65</v>
      </c>
      <c r="D608" s="138"/>
      <c r="E608" s="138">
        <v>100.46</v>
      </c>
      <c r="F608" s="138">
        <f t="shared" si="30"/>
        <v>266676.73</v>
      </c>
      <c r="G608" s="289"/>
    </row>
    <row r="609" spans="1:7">
      <c r="A609" s="137">
        <v>45742</v>
      </c>
      <c r="B609" s="94" t="s">
        <v>519</v>
      </c>
      <c r="C609" s="95" t="s">
        <v>61</v>
      </c>
      <c r="D609" s="138"/>
      <c r="E609" s="138">
        <v>1000</v>
      </c>
      <c r="F609" s="138">
        <f t="shared" si="30"/>
        <v>265676.73</v>
      </c>
      <c r="G609" s="289"/>
    </row>
    <row r="610" spans="1:7">
      <c r="A610" s="137">
        <v>45742</v>
      </c>
      <c r="B610" s="94" t="s">
        <v>122</v>
      </c>
      <c r="C610" s="95" t="s">
        <v>64</v>
      </c>
      <c r="D610" s="138"/>
      <c r="E610" s="138">
        <v>40000</v>
      </c>
      <c r="F610" s="138">
        <f t="shared" si="30"/>
        <v>225676.73</v>
      </c>
      <c r="G610" s="289"/>
    </row>
    <row r="611" spans="1:7">
      <c r="A611" s="137">
        <v>45742</v>
      </c>
      <c r="B611" s="94" t="s">
        <v>165</v>
      </c>
      <c r="C611" s="95" t="s">
        <v>64</v>
      </c>
      <c r="D611" s="138"/>
      <c r="E611" s="138">
        <v>60000</v>
      </c>
      <c r="F611" s="138">
        <f t="shared" si="30"/>
        <v>165676.73</v>
      </c>
      <c r="G611" s="289"/>
    </row>
    <row r="612" spans="1:7">
      <c r="A612" s="137">
        <v>45742</v>
      </c>
      <c r="B612" s="94" t="s">
        <v>520</v>
      </c>
      <c r="C612" s="95" t="s">
        <v>61</v>
      </c>
      <c r="D612" s="138"/>
      <c r="E612" s="138">
        <v>8911</v>
      </c>
      <c r="F612" s="138">
        <f t="shared" si="30"/>
        <v>156765.73</v>
      </c>
      <c r="G612" s="289"/>
    </row>
    <row r="613" spans="1:7">
      <c r="A613" s="137">
        <v>45742</v>
      </c>
      <c r="B613" s="94" t="s">
        <v>121</v>
      </c>
      <c r="C613" s="95" t="s">
        <v>65</v>
      </c>
      <c r="D613" s="138"/>
      <c r="E613" s="138">
        <v>10.1</v>
      </c>
      <c r="F613" s="138">
        <f t="shared" si="30"/>
        <v>156755.63</v>
      </c>
      <c r="G613" s="289"/>
    </row>
    <row r="614" spans="1:7">
      <c r="A614" s="137">
        <v>45742</v>
      </c>
      <c r="B614" s="94" t="s">
        <v>121</v>
      </c>
      <c r="C614" s="95" t="s">
        <v>65</v>
      </c>
      <c r="D614" s="138"/>
      <c r="E614" s="138">
        <v>78.85</v>
      </c>
      <c r="F614" s="138">
        <f t="shared" si="30"/>
        <v>156676.78</v>
      </c>
      <c r="G614" s="289"/>
    </row>
    <row r="615" spans="1:7">
      <c r="A615" s="137">
        <v>45742</v>
      </c>
      <c r="B615" s="94" t="s">
        <v>121</v>
      </c>
      <c r="C615" s="95" t="s">
        <v>65</v>
      </c>
      <c r="D615" s="138"/>
      <c r="E615" s="138">
        <v>17.1</v>
      </c>
      <c r="F615" s="138">
        <f t="shared" si="30"/>
        <v>156659.68</v>
      </c>
      <c r="G615" s="289"/>
    </row>
    <row r="616" spans="1:7">
      <c r="A616" s="137">
        <v>45743</v>
      </c>
      <c r="B616" s="94" t="s">
        <v>121</v>
      </c>
      <c r="C616" s="95" t="s">
        <v>65</v>
      </c>
      <c r="D616" s="138"/>
      <c r="E616" s="138">
        <v>10.1</v>
      </c>
      <c r="F616" s="138">
        <f t="shared" si="30"/>
        <v>156649.58</v>
      </c>
      <c r="G616" s="289"/>
    </row>
    <row r="617" ht="29.25" spans="1:7">
      <c r="A617" s="137">
        <v>45743</v>
      </c>
      <c r="B617" s="94" t="s">
        <v>521</v>
      </c>
      <c r="C617" s="95" t="s">
        <v>61</v>
      </c>
      <c r="D617" s="138"/>
      <c r="E617" s="138">
        <v>6133.67</v>
      </c>
      <c r="F617" s="138">
        <f t="shared" si="30"/>
        <v>150515.91</v>
      </c>
      <c r="G617" s="289"/>
    </row>
    <row r="618" spans="1:7">
      <c r="A618" s="137">
        <v>45743</v>
      </c>
      <c r="B618" s="94" t="s">
        <v>522</v>
      </c>
      <c r="C618" s="95" t="s">
        <v>58</v>
      </c>
      <c r="D618" s="138">
        <v>687722.55</v>
      </c>
      <c r="E618" s="138"/>
      <c r="F618" s="138">
        <f t="shared" si="30"/>
        <v>838238.46</v>
      </c>
      <c r="G618" s="289"/>
    </row>
    <row r="619" spans="1:7">
      <c r="A619" s="137">
        <v>45743</v>
      </c>
      <c r="B619" s="94" t="s">
        <v>523</v>
      </c>
      <c r="C619" s="95" t="s">
        <v>54</v>
      </c>
      <c r="D619" s="138">
        <v>64765.25</v>
      </c>
      <c r="E619" s="138"/>
      <c r="F619" s="138">
        <f t="shared" si="30"/>
        <v>903003.71</v>
      </c>
      <c r="G619" s="289"/>
    </row>
    <row r="620" spans="1:7">
      <c r="A620" s="137">
        <v>45743</v>
      </c>
      <c r="B620" s="94" t="s">
        <v>524</v>
      </c>
      <c r="C620" s="95" t="s">
        <v>61</v>
      </c>
      <c r="D620" s="138"/>
      <c r="E620" s="138">
        <v>12749.1</v>
      </c>
      <c r="F620" s="138">
        <f t="shared" si="30"/>
        <v>890254.61</v>
      </c>
      <c r="G620" s="289"/>
    </row>
    <row r="621" spans="1:7">
      <c r="A621" s="137">
        <v>45744</v>
      </c>
      <c r="B621" s="94" t="s">
        <v>525</v>
      </c>
      <c r="C621" s="95" t="s">
        <v>54</v>
      </c>
      <c r="D621" s="138">
        <v>60443.64</v>
      </c>
      <c r="E621" s="138"/>
      <c r="F621" s="138">
        <f t="shared" si="30"/>
        <v>950698.25</v>
      </c>
      <c r="G621" s="289"/>
    </row>
    <row r="622" spans="1:7">
      <c r="A622" s="137">
        <v>45744</v>
      </c>
      <c r="B622" s="94" t="s">
        <v>121</v>
      </c>
      <c r="C622" s="95" t="s">
        <v>65</v>
      </c>
      <c r="D622" s="138"/>
      <c r="E622" s="138">
        <v>10.1</v>
      </c>
      <c r="F622" s="138">
        <f t="shared" si="30"/>
        <v>950688.15</v>
      </c>
      <c r="G622" s="289"/>
    </row>
    <row r="623" spans="1:7">
      <c r="A623" s="137">
        <v>45744</v>
      </c>
      <c r="B623" s="94" t="s">
        <v>121</v>
      </c>
      <c r="C623" s="95" t="s">
        <v>65</v>
      </c>
      <c r="D623" s="138"/>
      <c r="E623" s="138">
        <v>75.05</v>
      </c>
      <c r="F623" s="138">
        <f t="shared" si="30"/>
        <v>950613.1</v>
      </c>
      <c r="G623" s="289"/>
    </row>
    <row r="624" spans="1:7">
      <c r="A624" s="137">
        <v>45744</v>
      </c>
      <c r="B624" s="94" t="s">
        <v>121</v>
      </c>
      <c r="C624" s="95" t="s">
        <v>65</v>
      </c>
      <c r="D624" s="138"/>
      <c r="E624" s="138">
        <v>10.1</v>
      </c>
      <c r="F624" s="138">
        <f t="shared" si="30"/>
        <v>950603</v>
      </c>
      <c r="G624" s="289"/>
    </row>
    <row r="625" spans="1:7">
      <c r="A625" s="137">
        <v>45744</v>
      </c>
      <c r="B625" s="94" t="s">
        <v>526</v>
      </c>
      <c r="C625" s="95" t="s">
        <v>57</v>
      </c>
      <c r="D625" s="138">
        <v>533.67</v>
      </c>
      <c r="E625" s="138"/>
      <c r="F625" s="138">
        <f t="shared" ref="F625:F659" si="31">F624+D625-E625</f>
        <v>951136.67</v>
      </c>
      <c r="G625" s="289"/>
    </row>
    <row r="626" spans="1:7">
      <c r="A626" s="137">
        <v>45744</v>
      </c>
      <c r="B626" s="94" t="s">
        <v>121</v>
      </c>
      <c r="C626" s="95" t="s">
        <v>65</v>
      </c>
      <c r="D626" s="138"/>
      <c r="E626" s="138">
        <v>91.2</v>
      </c>
      <c r="F626" s="138">
        <f t="shared" si="31"/>
        <v>951045.47</v>
      </c>
      <c r="G626" s="289"/>
    </row>
    <row r="627" spans="1:7">
      <c r="A627" s="137">
        <v>45744</v>
      </c>
      <c r="B627" s="94" t="s">
        <v>527</v>
      </c>
      <c r="C627" s="95" t="s">
        <v>64</v>
      </c>
      <c r="D627" s="138"/>
      <c r="E627" s="138">
        <v>50000</v>
      </c>
      <c r="F627" s="138">
        <f t="shared" si="31"/>
        <v>901045.47</v>
      </c>
      <c r="G627" s="289"/>
    </row>
    <row r="628" spans="1:7">
      <c r="A628" s="137">
        <v>45744</v>
      </c>
      <c r="B628" s="94" t="s">
        <v>121</v>
      </c>
      <c r="C628" s="95" t="s">
        <v>65</v>
      </c>
      <c r="D628" s="138"/>
      <c r="E628" s="138">
        <v>14.25</v>
      </c>
      <c r="F628" s="138">
        <f t="shared" si="31"/>
        <v>901031.22</v>
      </c>
      <c r="G628" s="289"/>
    </row>
    <row r="629" spans="1:7">
      <c r="A629" s="137">
        <v>45744</v>
      </c>
      <c r="B629" s="94" t="s">
        <v>121</v>
      </c>
      <c r="C629" s="95" t="s">
        <v>65</v>
      </c>
      <c r="D629" s="138"/>
      <c r="E629" s="138">
        <v>106.33</v>
      </c>
      <c r="F629" s="138">
        <f t="shared" si="31"/>
        <v>900924.89</v>
      </c>
      <c r="G629" s="289"/>
    </row>
    <row r="630" ht="33" spans="1:7">
      <c r="A630" s="137">
        <v>45745</v>
      </c>
      <c r="B630" s="94" t="s">
        <v>528</v>
      </c>
      <c r="C630" s="95" t="s">
        <v>61</v>
      </c>
      <c r="D630" s="138"/>
      <c r="E630" s="138">
        <v>5841.17</v>
      </c>
      <c r="F630" s="138">
        <f t="shared" si="31"/>
        <v>895083.72</v>
      </c>
      <c r="G630" s="289"/>
    </row>
    <row r="631" spans="1:7">
      <c r="A631" s="137">
        <v>45745</v>
      </c>
      <c r="B631" s="94" t="s">
        <v>529</v>
      </c>
      <c r="C631" s="95" t="s">
        <v>65</v>
      </c>
      <c r="D631" s="138"/>
      <c r="E631" s="138">
        <v>326</v>
      </c>
      <c r="F631" s="138">
        <f t="shared" si="31"/>
        <v>894757.72</v>
      </c>
      <c r="G631" s="289"/>
    </row>
    <row r="632" spans="1:7">
      <c r="A632" s="137">
        <v>45745</v>
      </c>
      <c r="B632" s="94" t="s">
        <v>530</v>
      </c>
      <c r="C632" s="95" t="s">
        <v>65</v>
      </c>
      <c r="D632" s="138"/>
      <c r="E632" s="138">
        <v>362</v>
      </c>
      <c r="F632" s="138">
        <f t="shared" si="31"/>
        <v>894395.72</v>
      </c>
      <c r="G632" s="289"/>
    </row>
    <row r="633" spans="1:7">
      <c r="A633" s="137">
        <v>45745</v>
      </c>
      <c r="B633" s="94" t="s">
        <v>531</v>
      </c>
      <c r="C633" s="95" t="s">
        <v>65</v>
      </c>
      <c r="D633" s="138"/>
      <c r="E633" s="138">
        <v>235</v>
      </c>
      <c r="F633" s="138">
        <f t="shared" si="31"/>
        <v>894160.72</v>
      </c>
      <c r="G633" s="289"/>
    </row>
    <row r="634" ht="33" spans="1:7">
      <c r="A634" s="137">
        <v>45745</v>
      </c>
      <c r="B634" s="94" t="s">
        <v>532</v>
      </c>
      <c r="C634" s="95" t="s">
        <v>65</v>
      </c>
      <c r="D634" s="138"/>
      <c r="E634" s="138">
        <v>20000</v>
      </c>
      <c r="F634" s="138">
        <f t="shared" si="31"/>
        <v>874160.72</v>
      </c>
      <c r="G634" s="289"/>
    </row>
    <row r="635" spans="1:7">
      <c r="A635" s="137">
        <v>45745</v>
      </c>
      <c r="B635" s="94" t="s">
        <v>533</v>
      </c>
      <c r="C635" s="95" t="s">
        <v>65</v>
      </c>
      <c r="D635" s="138"/>
      <c r="E635" s="138">
        <v>274.73</v>
      </c>
      <c r="F635" s="138">
        <f t="shared" si="31"/>
        <v>873885.99</v>
      </c>
      <c r="G635" s="289"/>
    </row>
    <row r="636" spans="1:7">
      <c r="A636" s="137">
        <v>45745</v>
      </c>
      <c r="B636" s="94" t="s">
        <v>534</v>
      </c>
      <c r="C636" s="95" t="s">
        <v>65</v>
      </c>
      <c r="D636" s="138"/>
      <c r="E636" s="138">
        <v>220</v>
      </c>
      <c r="F636" s="138">
        <f t="shared" si="31"/>
        <v>873665.99</v>
      </c>
      <c r="G636" s="289"/>
    </row>
    <row r="637" spans="1:7">
      <c r="A637" s="137">
        <v>45745</v>
      </c>
      <c r="B637" s="94" t="s">
        <v>535</v>
      </c>
      <c r="C637" s="95" t="s">
        <v>65</v>
      </c>
      <c r="D637" s="138"/>
      <c r="E637" s="138">
        <v>415</v>
      </c>
      <c r="F637" s="138">
        <f t="shared" si="31"/>
        <v>873250.99</v>
      </c>
      <c r="G637" s="289"/>
    </row>
    <row r="638" spans="1:7">
      <c r="A638" s="137">
        <v>45745</v>
      </c>
      <c r="B638" s="94" t="s">
        <v>536</v>
      </c>
      <c r="C638" s="95" t="s">
        <v>65</v>
      </c>
      <c r="D638" s="138"/>
      <c r="E638" s="138">
        <v>500</v>
      </c>
      <c r="F638" s="138">
        <f t="shared" si="31"/>
        <v>872750.99</v>
      </c>
      <c r="G638" s="289"/>
    </row>
    <row r="639" spans="1:7">
      <c r="A639" s="137">
        <v>45745</v>
      </c>
      <c r="B639" s="94" t="s">
        <v>537</v>
      </c>
      <c r="C639" s="95" t="s">
        <v>65</v>
      </c>
      <c r="D639" s="138"/>
      <c r="E639" s="138">
        <v>46.5</v>
      </c>
      <c r="F639" s="138">
        <f t="shared" si="31"/>
        <v>872704.49</v>
      </c>
      <c r="G639" s="289"/>
    </row>
    <row r="640" spans="1:7">
      <c r="A640" s="137">
        <v>45745</v>
      </c>
      <c r="B640" s="94" t="s">
        <v>538</v>
      </c>
      <c r="C640" s="95" t="s">
        <v>65</v>
      </c>
      <c r="D640" s="138"/>
      <c r="E640" s="138">
        <v>54.5</v>
      </c>
      <c r="F640" s="138">
        <f t="shared" si="31"/>
        <v>872649.99</v>
      </c>
      <c r="G640" s="289"/>
    </row>
    <row r="641" spans="1:7">
      <c r="A641" s="137">
        <v>45745</v>
      </c>
      <c r="B641" s="94" t="s">
        <v>539</v>
      </c>
      <c r="C641" s="95" t="s">
        <v>65</v>
      </c>
      <c r="D641" s="138"/>
      <c r="E641" s="138">
        <v>3063.94</v>
      </c>
      <c r="F641" s="138">
        <f t="shared" si="31"/>
        <v>869586.05</v>
      </c>
      <c r="G641" s="289"/>
    </row>
    <row r="642" spans="1:7">
      <c r="A642" s="137">
        <v>45745</v>
      </c>
      <c r="B642" s="94" t="s">
        <v>540</v>
      </c>
      <c r="C642" s="95" t="s">
        <v>65</v>
      </c>
      <c r="D642" s="138"/>
      <c r="E642" s="138">
        <v>55</v>
      </c>
      <c r="F642" s="138">
        <f t="shared" si="31"/>
        <v>869531.05</v>
      </c>
      <c r="G642" s="289"/>
    </row>
    <row r="643" spans="1:7">
      <c r="A643" s="137">
        <v>45745</v>
      </c>
      <c r="B643" s="94" t="s">
        <v>541</v>
      </c>
      <c r="C643" s="95" t="s">
        <v>65</v>
      </c>
      <c r="D643" s="138"/>
      <c r="E643" s="138">
        <v>299</v>
      </c>
      <c r="F643" s="138">
        <f t="shared" si="31"/>
        <v>869232.05</v>
      </c>
      <c r="G643" s="289"/>
    </row>
    <row r="644" ht="33" spans="1:7">
      <c r="A644" s="137">
        <v>45745</v>
      </c>
      <c r="B644" s="94" t="s">
        <v>542</v>
      </c>
      <c r="C644" s="95" t="s">
        <v>65</v>
      </c>
      <c r="D644" s="138"/>
      <c r="E644" s="138">
        <v>20000</v>
      </c>
      <c r="F644" s="138">
        <f t="shared" si="31"/>
        <v>849232.05</v>
      </c>
      <c r="G644" s="289"/>
    </row>
    <row r="645" spans="1:7">
      <c r="A645" s="137">
        <v>45745</v>
      </c>
      <c r="B645" s="94" t="s">
        <v>543</v>
      </c>
      <c r="C645" s="95" t="s">
        <v>65</v>
      </c>
      <c r="D645" s="138"/>
      <c r="E645" s="138">
        <v>51</v>
      </c>
      <c r="F645" s="138">
        <f t="shared" si="31"/>
        <v>849181.05</v>
      </c>
      <c r="G645" s="289"/>
    </row>
    <row r="646" spans="1:7">
      <c r="A646" s="137">
        <v>45745</v>
      </c>
      <c r="B646" s="94" t="s">
        <v>544</v>
      </c>
      <c r="C646" s="95" t="s">
        <v>65</v>
      </c>
      <c r="D646" s="138"/>
      <c r="E646" s="138">
        <v>4000</v>
      </c>
      <c r="F646" s="138">
        <f t="shared" si="31"/>
        <v>845181.05</v>
      </c>
      <c r="G646" s="289"/>
    </row>
    <row r="647" spans="1:7">
      <c r="A647" s="137">
        <v>45745</v>
      </c>
      <c r="B647" s="94" t="s">
        <v>545</v>
      </c>
      <c r="C647" s="95" t="s">
        <v>65</v>
      </c>
      <c r="D647" s="138"/>
      <c r="E647" s="138">
        <v>299</v>
      </c>
      <c r="F647" s="138">
        <f t="shared" si="31"/>
        <v>844882.05</v>
      </c>
      <c r="G647" s="289"/>
    </row>
    <row r="648" spans="1:7">
      <c r="A648" s="137">
        <v>45745</v>
      </c>
      <c r="B648" s="94" t="s">
        <v>546</v>
      </c>
      <c r="C648" s="95" t="s">
        <v>65</v>
      </c>
      <c r="D648" s="138"/>
      <c r="E648" s="138">
        <v>500</v>
      </c>
      <c r="F648" s="138">
        <f t="shared" si="31"/>
        <v>844382.05</v>
      </c>
      <c r="G648" s="289"/>
    </row>
    <row r="649" spans="1:7">
      <c r="A649" s="137">
        <v>45745</v>
      </c>
      <c r="B649" s="94" t="s">
        <v>121</v>
      </c>
      <c r="C649" s="95" t="s">
        <v>65</v>
      </c>
      <c r="D649" s="138"/>
      <c r="E649" s="138">
        <v>14.25</v>
      </c>
      <c r="F649" s="138">
        <f t="shared" si="31"/>
        <v>844367.8</v>
      </c>
      <c r="G649" s="289"/>
    </row>
    <row r="650" spans="1:7">
      <c r="A650" s="137">
        <v>45745</v>
      </c>
      <c r="B650" s="94" t="s">
        <v>121</v>
      </c>
      <c r="C650" s="95" t="s">
        <v>65</v>
      </c>
      <c r="D650" s="138"/>
      <c r="E650" s="138">
        <v>87.4</v>
      </c>
      <c r="F650" s="138">
        <f t="shared" si="31"/>
        <v>844280.4</v>
      </c>
      <c r="G650" s="289"/>
    </row>
    <row r="651" spans="1:7">
      <c r="A651" s="137">
        <v>45745</v>
      </c>
      <c r="B651" s="94" t="s">
        <v>547</v>
      </c>
      <c r="C651" s="95" t="s">
        <v>61</v>
      </c>
      <c r="D651" s="138"/>
      <c r="E651" s="138">
        <v>8319.72</v>
      </c>
      <c r="F651" s="138">
        <f t="shared" si="31"/>
        <v>835960.68</v>
      </c>
      <c r="G651" s="289"/>
    </row>
    <row r="652" spans="1:7">
      <c r="A652" s="137">
        <v>45747</v>
      </c>
      <c r="B652" s="94" t="s">
        <v>121</v>
      </c>
      <c r="C652" s="95" t="s">
        <v>65</v>
      </c>
      <c r="D652" s="138"/>
      <c r="E652" s="138">
        <v>10.1</v>
      </c>
      <c r="F652" s="138">
        <f t="shared" si="31"/>
        <v>835950.58</v>
      </c>
      <c r="G652" s="289"/>
    </row>
    <row r="653" spans="1:7">
      <c r="A653" s="137">
        <v>45747</v>
      </c>
      <c r="B653" s="94" t="s">
        <v>121</v>
      </c>
      <c r="C653" s="95" t="s">
        <v>65</v>
      </c>
      <c r="D653" s="138"/>
      <c r="E653" s="138">
        <v>10.1</v>
      </c>
      <c r="F653" s="138">
        <f t="shared" si="31"/>
        <v>835940.48</v>
      </c>
      <c r="G653" s="289"/>
    </row>
    <row r="654" spans="1:7">
      <c r="A654" s="137">
        <v>45747</v>
      </c>
      <c r="B654" s="94" t="s">
        <v>121</v>
      </c>
      <c r="C654" s="95" t="s">
        <v>65</v>
      </c>
      <c r="D654" s="138"/>
      <c r="E654" s="138">
        <v>18.64</v>
      </c>
      <c r="F654" s="138">
        <f t="shared" si="31"/>
        <v>835921.84</v>
      </c>
      <c r="G654" s="289"/>
    </row>
    <row r="655" spans="1:7">
      <c r="A655" s="137">
        <v>45747</v>
      </c>
      <c r="B655" s="94" t="s">
        <v>121</v>
      </c>
      <c r="C655" s="95" t="s">
        <v>65</v>
      </c>
      <c r="D655" s="138"/>
      <c r="E655" s="138">
        <v>8.42</v>
      </c>
      <c r="F655" s="138">
        <f t="shared" si="31"/>
        <v>835913.42</v>
      </c>
      <c r="G655" s="289"/>
    </row>
    <row r="656" spans="1:7">
      <c r="A656" s="137">
        <v>45747</v>
      </c>
      <c r="B656" s="94" t="s">
        <v>121</v>
      </c>
      <c r="C656" s="95" t="s">
        <v>65</v>
      </c>
      <c r="D656" s="138"/>
      <c r="E656" s="138">
        <v>90.25</v>
      </c>
      <c r="F656" s="138">
        <f t="shared" si="31"/>
        <v>835823.17</v>
      </c>
      <c r="G656" s="289"/>
    </row>
    <row r="657" spans="1:7">
      <c r="A657" s="137">
        <v>45747</v>
      </c>
      <c r="B657" s="94" t="s">
        <v>548</v>
      </c>
      <c r="C657" s="95" t="s">
        <v>65</v>
      </c>
      <c r="D657" s="138"/>
      <c r="E657" s="138">
        <v>5718</v>
      </c>
      <c r="F657" s="138">
        <f t="shared" si="31"/>
        <v>830105.17</v>
      </c>
      <c r="G657" s="289"/>
    </row>
    <row r="658" spans="1:7">
      <c r="A658" s="137">
        <v>45747</v>
      </c>
      <c r="B658" s="94" t="s">
        <v>121</v>
      </c>
      <c r="C658" s="95" t="s">
        <v>65</v>
      </c>
      <c r="D658" s="138"/>
      <c r="E658" s="138">
        <v>10.1</v>
      </c>
      <c r="F658" s="138">
        <f t="shared" si="31"/>
        <v>830095.07</v>
      </c>
      <c r="G658" s="289"/>
    </row>
    <row r="659" spans="1:7">
      <c r="A659" s="137">
        <v>45747</v>
      </c>
      <c r="B659" s="94" t="s">
        <v>121</v>
      </c>
      <c r="C659" s="95" t="s">
        <v>65</v>
      </c>
      <c r="D659" s="138"/>
      <c r="E659" s="138">
        <v>10.1</v>
      </c>
      <c r="F659" s="138">
        <f t="shared" si="31"/>
        <v>830084.97</v>
      </c>
      <c r="G659" s="289"/>
    </row>
    <row r="660" spans="1:7">
      <c r="A660" s="137">
        <v>45748</v>
      </c>
      <c r="B660" s="94" t="s">
        <v>549</v>
      </c>
      <c r="C660" s="95" t="s">
        <v>61</v>
      </c>
      <c r="D660" s="138"/>
      <c r="E660" s="138">
        <v>246384.73</v>
      </c>
      <c r="F660" s="138">
        <f t="shared" ref="F660:F670" si="32">F659+D660-E660</f>
        <v>583700.24</v>
      </c>
      <c r="G660" s="289"/>
    </row>
    <row r="661" spans="1:7">
      <c r="A661" s="137">
        <v>45748</v>
      </c>
      <c r="B661" s="94" t="s">
        <v>121</v>
      </c>
      <c r="C661" s="95" t="s">
        <v>65</v>
      </c>
      <c r="D661" s="138"/>
      <c r="E661" s="138">
        <v>10.1</v>
      </c>
      <c r="F661" s="138">
        <f t="shared" si="32"/>
        <v>583690.14</v>
      </c>
      <c r="G661" s="289"/>
    </row>
    <row r="662" spans="1:7">
      <c r="A662" s="137">
        <v>45748</v>
      </c>
      <c r="B662" s="94" t="s">
        <v>121</v>
      </c>
      <c r="C662" s="95" t="s">
        <v>65</v>
      </c>
      <c r="D662" s="138"/>
      <c r="E662" s="138">
        <v>10.1</v>
      </c>
      <c r="F662" s="138">
        <f t="shared" si="32"/>
        <v>583680.04</v>
      </c>
      <c r="G662" s="289"/>
    </row>
    <row r="663" spans="1:7">
      <c r="A663" s="137">
        <v>45748</v>
      </c>
      <c r="B663" s="94" t="s">
        <v>121</v>
      </c>
      <c r="C663" s="95" t="s">
        <v>65</v>
      </c>
      <c r="D663" s="138"/>
      <c r="E663" s="138">
        <v>12.61</v>
      </c>
      <c r="F663" s="138">
        <f t="shared" si="32"/>
        <v>583667.43</v>
      </c>
      <c r="G663" s="289"/>
    </row>
    <row r="664" spans="1:7">
      <c r="A664" s="137">
        <v>45748</v>
      </c>
      <c r="B664" s="94" t="s">
        <v>121</v>
      </c>
      <c r="C664" s="95" t="s">
        <v>65</v>
      </c>
      <c r="D664" s="138"/>
      <c r="E664" s="138">
        <v>7.6</v>
      </c>
      <c r="F664" s="138">
        <f t="shared" si="32"/>
        <v>583659.83</v>
      </c>
      <c r="G664" s="289"/>
    </row>
    <row r="665" spans="1:7">
      <c r="A665" s="137">
        <v>45748</v>
      </c>
      <c r="B665" s="94" t="s">
        <v>550</v>
      </c>
      <c r="C665" s="95" t="s">
        <v>61</v>
      </c>
      <c r="D665" s="138"/>
      <c r="E665" s="138">
        <v>15000</v>
      </c>
      <c r="F665" s="138">
        <f t="shared" si="32"/>
        <v>568659.83</v>
      </c>
      <c r="G665" s="289"/>
    </row>
    <row r="666" ht="33" spans="1:7">
      <c r="A666" s="137">
        <v>45749</v>
      </c>
      <c r="B666" s="94" t="s">
        <v>551</v>
      </c>
      <c r="C666" s="95" t="s">
        <v>65</v>
      </c>
      <c r="D666" s="138"/>
      <c r="E666" s="138">
        <v>1607</v>
      </c>
      <c r="F666" s="138">
        <f t="shared" si="32"/>
        <v>567052.83</v>
      </c>
      <c r="G666" s="289"/>
    </row>
    <row r="667" spans="1:7">
      <c r="A667" s="137">
        <v>45749</v>
      </c>
      <c r="B667" s="294" t="s">
        <v>552</v>
      </c>
      <c r="C667" s="95" t="s">
        <v>65</v>
      </c>
      <c r="D667" s="138"/>
      <c r="E667" s="294">
        <v>8396</v>
      </c>
      <c r="F667" s="138">
        <f t="shared" si="32"/>
        <v>558656.83</v>
      </c>
      <c r="G667" s="289"/>
    </row>
    <row r="668" spans="1:7">
      <c r="A668" s="137">
        <v>45749</v>
      </c>
      <c r="B668" s="294" t="s">
        <v>553</v>
      </c>
      <c r="C668" s="95" t="s">
        <v>65</v>
      </c>
      <c r="D668" s="138"/>
      <c r="E668" s="294">
        <v>13032.76</v>
      </c>
      <c r="F668" s="138">
        <f t="shared" si="32"/>
        <v>545624.07</v>
      </c>
      <c r="G668" s="289"/>
    </row>
    <row r="669" spans="1:7">
      <c r="A669" s="137">
        <v>45749</v>
      </c>
      <c r="B669" s="294" t="s">
        <v>554</v>
      </c>
      <c r="C669" s="95" t="s">
        <v>61</v>
      </c>
      <c r="D669" s="138"/>
      <c r="E669" s="294">
        <v>4228.04</v>
      </c>
      <c r="F669" s="138">
        <f t="shared" si="32"/>
        <v>541396.03</v>
      </c>
      <c r="G669" s="289"/>
    </row>
    <row r="670" spans="1:7">
      <c r="A670" s="137">
        <v>45749</v>
      </c>
      <c r="B670" s="294" t="s">
        <v>555</v>
      </c>
      <c r="C670" s="95" t="s">
        <v>61</v>
      </c>
      <c r="D670" s="138"/>
      <c r="E670" s="294">
        <v>24701.09</v>
      </c>
      <c r="F670" s="138">
        <f t="shared" si="32"/>
        <v>516694.94</v>
      </c>
      <c r="G670" s="289"/>
    </row>
    <row r="671" spans="1:7">
      <c r="A671" s="137">
        <v>45749</v>
      </c>
      <c r="B671" s="294" t="s">
        <v>556</v>
      </c>
      <c r="C671" s="95" t="s">
        <v>61</v>
      </c>
      <c r="D671" s="138"/>
      <c r="E671" s="294">
        <v>2165.99</v>
      </c>
      <c r="F671" s="138">
        <f t="shared" ref="F671:F681" si="33">F670+D671-E671</f>
        <v>514528.95</v>
      </c>
      <c r="G671" s="289"/>
    </row>
    <row r="672" spans="1:7">
      <c r="A672" s="137">
        <v>45749</v>
      </c>
      <c r="B672" s="294" t="s">
        <v>557</v>
      </c>
      <c r="C672" s="95" t="s">
        <v>61</v>
      </c>
      <c r="D672" s="138"/>
      <c r="E672" s="294">
        <v>6039.11</v>
      </c>
      <c r="F672" s="138">
        <f t="shared" si="33"/>
        <v>508489.84</v>
      </c>
      <c r="G672" s="289"/>
    </row>
    <row r="673" spans="1:7">
      <c r="A673" s="137">
        <v>45749</v>
      </c>
      <c r="B673" s="294" t="s">
        <v>121</v>
      </c>
      <c r="C673" s="95" t="s">
        <v>65</v>
      </c>
      <c r="D673" s="138"/>
      <c r="E673" s="295">
        <v>10.1</v>
      </c>
      <c r="F673" s="138">
        <f t="shared" si="33"/>
        <v>508479.74</v>
      </c>
      <c r="G673" s="289"/>
    </row>
    <row r="674" spans="1:7">
      <c r="A674" s="137">
        <v>45749</v>
      </c>
      <c r="B674" s="294" t="s">
        <v>121</v>
      </c>
      <c r="C674" s="95" t="s">
        <v>65</v>
      </c>
      <c r="D674" s="138"/>
      <c r="E674" s="295">
        <v>10.1</v>
      </c>
      <c r="F674" s="138">
        <f t="shared" si="33"/>
        <v>508469.64</v>
      </c>
      <c r="G674" s="289"/>
    </row>
    <row r="675" spans="1:7">
      <c r="A675" s="137">
        <v>45749</v>
      </c>
      <c r="B675" s="294" t="s">
        <v>121</v>
      </c>
      <c r="C675" s="95" t="s">
        <v>65</v>
      </c>
      <c r="D675" s="138"/>
      <c r="E675" s="294">
        <v>15</v>
      </c>
      <c r="F675" s="138">
        <f t="shared" si="33"/>
        <v>508454.64</v>
      </c>
      <c r="G675" s="289"/>
    </row>
    <row r="676" spans="1:7">
      <c r="A676" s="137">
        <v>45749</v>
      </c>
      <c r="B676" s="294" t="s">
        <v>121</v>
      </c>
      <c r="C676" s="95" t="s">
        <v>65</v>
      </c>
      <c r="D676" s="138"/>
      <c r="E676" s="294">
        <v>11.15</v>
      </c>
      <c r="F676" s="138">
        <f t="shared" si="33"/>
        <v>508443.49</v>
      </c>
      <c r="G676" s="289"/>
    </row>
    <row r="677" spans="1:7">
      <c r="A677" s="137">
        <v>45750</v>
      </c>
      <c r="B677" s="294" t="s">
        <v>121</v>
      </c>
      <c r="C677" s="95" t="s">
        <v>65</v>
      </c>
      <c r="D677" s="138"/>
      <c r="E677" s="294">
        <v>10.1</v>
      </c>
      <c r="F677" s="138">
        <f t="shared" si="33"/>
        <v>508433.39</v>
      </c>
      <c r="G677" s="289"/>
    </row>
    <row r="678" spans="1:7">
      <c r="A678" s="137">
        <v>45750</v>
      </c>
      <c r="B678" s="294" t="s">
        <v>558</v>
      </c>
      <c r="C678" s="95" t="s">
        <v>61</v>
      </c>
      <c r="D678" s="138"/>
      <c r="E678" s="294">
        <v>158</v>
      </c>
      <c r="F678" s="138">
        <f t="shared" si="33"/>
        <v>508275.39</v>
      </c>
      <c r="G678" s="289"/>
    </row>
    <row r="679" spans="1:7">
      <c r="A679" s="137">
        <v>45750</v>
      </c>
      <c r="B679" s="294" t="s">
        <v>559</v>
      </c>
      <c r="C679" s="95" t="s">
        <v>61</v>
      </c>
      <c r="D679" s="138"/>
      <c r="E679" s="294">
        <v>33</v>
      </c>
      <c r="F679" s="138">
        <f t="shared" ref="F679:F742" si="34">F678+D679-E679</f>
        <v>508242.39</v>
      </c>
      <c r="G679" s="289"/>
    </row>
    <row r="680" spans="1:7">
      <c r="A680" s="137">
        <v>45750</v>
      </c>
      <c r="B680" s="294" t="s">
        <v>560</v>
      </c>
      <c r="C680" s="95" t="s">
        <v>61</v>
      </c>
      <c r="D680" s="138"/>
      <c r="E680" s="294">
        <v>2432.17</v>
      </c>
      <c r="F680" s="138">
        <f t="shared" si="34"/>
        <v>505810.22</v>
      </c>
      <c r="G680" s="289"/>
    </row>
    <row r="681" spans="1:7">
      <c r="A681" s="137">
        <v>45750</v>
      </c>
      <c r="B681" s="294" t="s">
        <v>561</v>
      </c>
      <c r="C681" s="95" t="s">
        <v>61</v>
      </c>
      <c r="D681" s="138"/>
      <c r="E681" s="294">
        <v>640</v>
      </c>
      <c r="F681" s="138">
        <f t="shared" si="34"/>
        <v>505170.22</v>
      </c>
      <c r="G681" s="289"/>
    </row>
    <row r="682" spans="1:7">
      <c r="A682" s="137">
        <v>45750</v>
      </c>
      <c r="B682" s="94" t="s">
        <v>562</v>
      </c>
      <c r="C682" s="95" t="s">
        <v>61</v>
      </c>
      <c r="D682" s="138"/>
      <c r="E682" s="138">
        <v>131.53</v>
      </c>
      <c r="F682" s="138">
        <f t="shared" si="34"/>
        <v>505038.69</v>
      </c>
      <c r="G682" s="289"/>
    </row>
    <row r="683" spans="1:7">
      <c r="A683" s="137">
        <v>45750</v>
      </c>
      <c r="B683" s="94" t="s">
        <v>563</v>
      </c>
      <c r="C683" s="95" t="s">
        <v>61</v>
      </c>
      <c r="D683" s="138"/>
      <c r="E683" s="138">
        <v>73</v>
      </c>
      <c r="F683" s="138">
        <f t="shared" si="34"/>
        <v>504965.69</v>
      </c>
      <c r="G683" s="289"/>
    </row>
    <row r="684" spans="1:7">
      <c r="A684" s="137">
        <v>45750</v>
      </c>
      <c r="B684" s="94" t="s">
        <v>564</v>
      </c>
      <c r="C684" s="95" t="s">
        <v>61</v>
      </c>
      <c r="D684" s="138"/>
      <c r="E684" s="138">
        <v>3645</v>
      </c>
      <c r="F684" s="138">
        <f t="shared" si="34"/>
        <v>501320.69</v>
      </c>
      <c r="G684" s="289"/>
    </row>
    <row r="685" spans="1:7">
      <c r="A685" s="137">
        <v>45750</v>
      </c>
      <c r="B685" s="94" t="s">
        <v>565</v>
      </c>
      <c r="C685" s="95" t="s">
        <v>61</v>
      </c>
      <c r="D685" s="138"/>
      <c r="E685" s="138">
        <v>1178</v>
      </c>
      <c r="F685" s="138">
        <f t="shared" si="34"/>
        <v>500142.69</v>
      </c>
      <c r="G685" s="289"/>
    </row>
    <row r="686" spans="1:7">
      <c r="A686" s="137">
        <v>45750</v>
      </c>
      <c r="B686" s="94" t="s">
        <v>566</v>
      </c>
      <c r="C686" s="95" t="s">
        <v>61</v>
      </c>
      <c r="D686" s="138"/>
      <c r="E686" s="138">
        <v>1600</v>
      </c>
      <c r="F686" s="138">
        <f t="shared" si="34"/>
        <v>498542.69</v>
      </c>
      <c r="G686" s="289"/>
    </row>
    <row r="687" ht="33" spans="1:7">
      <c r="A687" s="137">
        <v>45750</v>
      </c>
      <c r="B687" s="94" t="s">
        <v>567</v>
      </c>
      <c r="C687" s="95" t="s">
        <v>61</v>
      </c>
      <c r="D687" s="151"/>
      <c r="E687" s="138">
        <v>700</v>
      </c>
      <c r="F687" s="138">
        <f t="shared" si="34"/>
        <v>497842.69</v>
      </c>
      <c r="G687" s="289"/>
    </row>
    <row r="688" ht="33" spans="1:7">
      <c r="A688" s="137">
        <v>45750</v>
      </c>
      <c r="B688" s="94" t="s">
        <v>568</v>
      </c>
      <c r="C688" s="95" t="s">
        <v>61</v>
      </c>
      <c r="D688" s="138"/>
      <c r="E688" s="138">
        <v>181000</v>
      </c>
      <c r="F688" s="138">
        <f t="shared" si="34"/>
        <v>316842.69</v>
      </c>
      <c r="G688" s="289"/>
    </row>
    <row r="689" ht="33" spans="1:7">
      <c r="A689" s="137">
        <v>45750</v>
      </c>
      <c r="B689" s="94" t="s">
        <v>569</v>
      </c>
      <c r="C689" s="95" t="s">
        <v>65</v>
      </c>
      <c r="D689" s="138"/>
      <c r="E689" s="138">
        <v>230</v>
      </c>
      <c r="F689" s="138">
        <f t="shared" si="34"/>
        <v>316612.69</v>
      </c>
      <c r="G689" s="289"/>
    </row>
    <row r="690" spans="1:7">
      <c r="A690" s="137">
        <v>45750</v>
      </c>
      <c r="B690" s="94" t="s">
        <v>570</v>
      </c>
      <c r="C690" s="95" t="s">
        <v>65</v>
      </c>
      <c r="D690" s="138"/>
      <c r="E690" s="138">
        <v>29</v>
      </c>
      <c r="F690" s="138">
        <f t="shared" si="34"/>
        <v>316583.69</v>
      </c>
      <c r="G690" s="289"/>
    </row>
    <row r="691" spans="1:7">
      <c r="A691" s="137">
        <v>45750</v>
      </c>
      <c r="B691" s="94" t="s">
        <v>571</v>
      </c>
      <c r="C691" s="95" t="s">
        <v>65</v>
      </c>
      <c r="D691" s="138"/>
      <c r="E691" s="138">
        <v>259.6</v>
      </c>
      <c r="F691" s="138">
        <f t="shared" si="34"/>
        <v>316324.09</v>
      </c>
      <c r="G691" s="289"/>
    </row>
    <row r="692" spans="1:7">
      <c r="A692" s="137">
        <v>45750</v>
      </c>
      <c r="B692" s="94" t="s">
        <v>572</v>
      </c>
      <c r="C692" s="95" t="s">
        <v>65</v>
      </c>
      <c r="D692" s="138"/>
      <c r="E692" s="138">
        <v>100</v>
      </c>
      <c r="F692" s="138">
        <f t="shared" si="34"/>
        <v>316224.09</v>
      </c>
      <c r="G692" s="289"/>
    </row>
    <row r="693" spans="1:7">
      <c r="A693" s="137">
        <v>45750</v>
      </c>
      <c r="B693" s="94" t="s">
        <v>573</v>
      </c>
      <c r="C693" s="95" t="s">
        <v>65</v>
      </c>
      <c r="D693" s="138"/>
      <c r="E693" s="138">
        <v>2071.8</v>
      </c>
      <c r="F693" s="138">
        <f t="shared" si="34"/>
        <v>314152.29</v>
      </c>
      <c r="G693" s="289"/>
    </row>
    <row r="694" spans="1:7">
      <c r="A694" s="137">
        <v>45750</v>
      </c>
      <c r="B694" s="94" t="s">
        <v>574</v>
      </c>
      <c r="C694" s="95" t="s">
        <v>65</v>
      </c>
      <c r="D694" s="138"/>
      <c r="E694" s="138">
        <v>744</v>
      </c>
      <c r="F694" s="138">
        <f t="shared" si="34"/>
        <v>313408.29</v>
      </c>
      <c r="G694" s="289"/>
    </row>
    <row r="695" spans="1:7">
      <c r="A695" s="137">
        <v>45750</v>
      </c>
      <c r="B695" s="94" t="s">
        <v>575</v>
      </c>
      <c r="C695" s="95" t="s">
        <v>65</v>
      </c>
      <c r="D695" s="138"/>
      <c r="E695" s="138">
        <v>160</v>
      </c>
      <c r="F695" s="138">
        <f t="shared" si="34"/>
        <v>313248.29</v>
      </c>
      <c r="G695" s="289"/>
    </row>
    <row r="696" spans="1:7">
      <c r="A696" s="137">
        <v>45750</v>
      </c>
      <c r="B696" s="94" t="s">
        <v>576</v>
      </c>
      <c r="C696" s="95" t="s">
        <v>65</v>
      </c>
      <c r="D696" s="138"/>
      <c r="E696" s="138">
        <v>390</v>
      </c>
      <c r="F696" s="138">
        <f t="shared" si="34"/>
        <v>312858.29</v>
      </c>
      <c r="G696" s="289"/>
    </row>
    <row r="697" spans="1:7">
      <c r="A697" s="137">
        <v>45750</v>
      </c>
      <c r="B697" s="94" t="s">
        <v>577</v>
      </c>
      <c r="C697" s="95" t="s">
        <v>65</v>
      </c>
      <c r="D697" s="138"/>
      <c r="E697" s="138">
        <v>516</v>
      </c>
      <c r="F697" s="138">
        <f t="shared" si="34"/>
        <v>312342.29</v>
      </c>
      <c r="G697" s="289"/>
    </row>
    <row r="698" spans="1:7">
      <c r="A698" s="137">
        <v>45750</v>
      </c>
      <c r="B698" s="94" t="s">
        <v>578</v>
      </c>
      <c r="C698" s="95" t="s">
        <v>65</v>
      </c>
      <c r="D698" s="138"/>
      <c r="E698" s="138">
        <v>179</v>
      </c>
      <c r="F698" s="138">
        <f t="shared" si="34"/>
        <v>312163.29</v>
      </c>
      <c r="G698" s="289"/>
    </row>
    <row r="699" spans="1:7">
      <c r="A699" s="137">
        <v>45750</v>
      </c>
      <c r="B699" s="94" t="s">
        <v>579</v>
      </c>
      <c r="C699" s="95" t="s">
        <v>65</v>
      </c>
      <c r="D699" s="138"/>
      <c r="E699" s="138">
        <v>87</v>
      </c>
      <c r="F699" s="138">
        <f t="shared" si="34"/>
        <v>312076.29</v>
      </c>
      <c r="G699" s="289"/>
    </row>
    <row r="700" spans="1:7">
      <c r="A700" s="137">
        <v>45750</v>
      </c>
      <c r="B700" s="94" t="s">
        <v>580</v>
      </c>
      <c r="C700" s="95" t="s">
        <v>65</v>
      </c>
      <c r="D700" s="138"/>
      <c r="E700" s="138">
        <v>347</v>
      </c>
      <c r="F700" s="138">
        <f t="shared" si="34"/>
        <v>311729.29</v>
      </c>
      <c r="G700" s="289"/>
    </row>
    <row r="701" spans="1:7">
      <c r="A701" s="137">
        <v>45750</v>
      </c>
      <c r="B701" s="94" t="s">
        <v>581</v>
      </c>
      <c r="C701" s="95" t="s">
        <v>65</v>
      </c>
      <c r="D701" s="138"/>
      <c r="E701" s="138">
        <v>447</v>
      </c>
      <c r="F701" s="138">
        <f t="shared" si="34"/>
        <v>311282.29</v>
      </c>
      <c r="G701" s="289"/>
    </row>
    <row r="702" spans="1:7">
      <c r="A702" s="137">
        <v>45750</v>
      </c>
      <c r="B702" s="94" t="s">
        <v>582</v>
      </c>
      <c r="C702" s="95" t="s">
        <v>65</v>
      </c>
      <c r="D702" s="138"/>
      <c r="E702" s="138">
        <v>47.48</v>
      </c>
      <c r="F702" s="138">
        <f t="shared" si="34"/>
        <v>311234.81</v>
      </c>
      <c r="G702" s="289"/>
    </row>
    <row r="703" spans="1:7">
      <c r="A703" s="137">
        <v>45750</v>
      </c>
      <c r="B703" s="94" t="s">
        <v>583</v>
      </c>
      <c r="C703" s="95" t="s">
        <v>65</v>
      </c>
      <c r="D703" s="138"/>
      <c r="E703" s="138">
        <v>276</v>
      </c>
      <c r="F703" s="138">
        <f t="shared" si="34"/>
        <v>310958.81</v>
      </c>
      <c r="G703" s="289"/>
    </row>
    <row r="704" ht="33" spans="1:7">
      <c r="A704" s="137">
        <v>45750</v>
      </c>
      <c r="B704" s="94" t="s">
        <v>584</v>
      </c>
      <c r="C704" s="95" t="s">
        <v>65</v>
      </c>
      <c r="D704" s="138"/>
      <c r="E704" s="138">
        <v>19209</v>
      </c>
      <c r="F704" s="138">
        <f t="shared" si="34"/>
        <v>291749.81</v>
      </c>
      <c r="G704" s="289"/>
    </row>
    <row r="705" ht="33" spans="1:7">
      <c r="A705" s="137">
        <v>45750</v>
      </c>
      <c r="B705" s="94" t="s">
        <v>585</v>
      </c>
      <c r="C705" s="95" t="s">
        <v>65</v>
      </c>
      <c r="D705" s="138"/>
      <c r="E705" s="138">
        <v>10268</v>
      </c>
      <c r="F705" s="138">
        <f t="shared" si="34"/>
        <v>281481.81</v>
      </c>
      <c r="G705" s="289"/>
    </row>
    <row r="706" spans="1:7">
      <c r="A706" s="137">
        <v>45750</v>
      </c>
      <c r="B706" s="94" t="s">
        <v>586</v>
      </c>
      <c r="C706" s="95" t="s">
        <v>65</v>
      </c>
      <c r="D706" s="138"/>
      <c r="E706" s="138">
        <v>1269</v>
      </c>
      <c r="F706" s="138">
        <f t="shared" si="34"/>
        <v>280212.81</v>
      </c>
      <c r="G706" s="289"/>
    </row>
    <row r="707" spans="1:7">
      <c r="A707" s="137">
        <v>45750</v>
      </c>
      <c r="B707" s="94" t="s">
        <v>587</v>
      </c>
      <c r="C707" s="95" t="s">
        <v>65</v>
      </c>
      <c r="D707" s="138"/>
      <c r="E707" s="138">
        <v>931</v>
      </c>
      <c r="F707" s="138">
        <f t="shared" si="34"/>
        <v>279281.81</v>
      </c>
      <c r="G707" s="289"/>
    </row>
    <row r="708" ht="49.5" spans="1:7">
      <c r="A708" s="137">
        <v>45750</v>
      </c>
      <c r="B708" s="94" t="s">
        <v>588</v>
      </c>
      <c r="C708" s="95" t="s">
        <v>65</v>
      </c>
      <c r="D708" s="138"/>
      <c r="E708" s="138">
        <v>7838</v>
      </c>
      <c r="F708" s="138">
        <f t="shared" si="34"/>
        <v>271443.81</v>
      </c>
      <c r="G708" s="289"/>
    </row>
    <row r="709" spans="1:7">
      <c r="A709" s="137">
        <v>45750</v>
      </c>
      <c r="B709" s="94" t="s">
        <v>589</v>
      </c>
      <c r="C709" s="95" t="s">
        <v>65</v>
      </c>
      <c r="D709" s="138"/>
      <c r="E709" s="138">
        <v>232</v>
      </c>
      <c r="F709" s="138">
        <f t="shared" si="34"/>
        <v>271211.81</v>
      </c>
      <c r="G709" s="289"/>
    </row>
    <row r="710" ht="33" spans="1:7">
      <c r="A710" s="137">
        <v>45750</v>
      </c>
      <c r="B710" s="94" t="s">
        <v>590</v>
      </c>
      <c r="C710" s="95" t="s">
        <v>65</v>
      </c>
      <c r="D710" s="138"/>
      <c r="E710" s="138">
        <v>20000</v>
      </c>
      <c r="F710" s="138">
        <f t="shared" si="34"/>
        <v>251211.81</v>
      </c>
      <c r="G710" s="289"/>
    </row>
    <row r="711" ht="33" spans="1:7">
      <c r="A711" s="137">
        <v>45750</v>
      </c>
      <c r="B711" s="94" t="s">
        <v>591</v>
      </c>
      <c r="C711" s="95" t="s">
        <v>65</v>
      </c>
      <c r="D711" s="138"/>
      <c r="E711" s="138">
        <v>45120</v>
      </c>
      <c r="F711" s="138">
        <f t="shared" si="34"/>
        <v>206091.81</v>
      </c>
      <c r="G711" s="289"/>
    </row>
    <row r="712" spans="1:7">
      <c r="A712" s="137">
        <v>45750</v>
      </c>
      <c r="B712" s="94" t="s">
        <v>592</v>
      </c>
      <c r="C712" s="95" t="s">
        <v>64</v>
      </c>
      <c r="D712" s="138"/>
      <c r="E712" s="138">
        <v>20000</v>
      </c>
      <c r="F712" s="138">
        <f t="shared" si="34"/>
        <v>186091.81</v>
      </c>
      <c r="G712" s="289"/>
    </row>
    <row r="713" spans="1:7">
      <c r="A713" s="137">
        <v>45750</v>
      </c>
      <c r="B713" s="94" t="s">
        <v>121</v>
      </c>
      <c r="C713" s="95" t="s">
        <v>65</v>
      </c>
      <c r="D713" s="138"/>
      <c r="E713" s="138">
        <v>76.91</v>
      </c>
      <c r="F713" s="138">
        <f t="shared" si="34"/>
        <v>186014.9</v>
      </c>
      <c r="G713" s="289"/>
    </row>
    <row r="714" spans="1:7">
      <c r="A714" s="137">
        <v>45750</v>
      </c>
      <c r="B714" s="94" t="s">
        <v>593</v>
      </c>
      <c r="C714" s="95" t="s">
        <v>61</v>
      </c>
      <c r="D714" s="138"/>
      <c r="E714" s="138">
        <v>1786.67</v>
      </c>
      <c r="F714" s="138">
        <f t="shared" si="34"/>
        <v>184228.23</v>
      </c>
      <c r="G714" s="289"/>
    </row>
    <row r="715" spans="1:7">
      <c r="A715" s="137">
        <v>45751</v>
      </c>
      <c r="B715" s="94" t="s">
        <v>121</v>
      </c>
      <c r="C715" s="95" t="s">
        <v>65</v>
      </c>
      <c r="D715" s="138"/>
      <c r="E715" s="138">
        <v>13.3</v>
      </c>
      <c r="F715" s="138">
        <f t="shared" si="34"/>
        <v>184214.93</v>
      </c>
      <c r="G715" s="289"/>
    </row>
    <row r="716" spans="1:7">
      <c r="A716" s="137">
        <v>45754</v>
      </c>
      <c r="B716" s="94" t="s">
        <v>594</v>
      </c>
      <c r="C716" s="95" t="s">
        <v>65</v>
      </c>
      <c r="D716" s="138"/>
      <c r="E716" s="138">
        <v>130.15</v>
      </c>
      <c r="F716" s="138">
        <f t="shared" si="34"/>
        <v>184084.78</v>
      </c>
      <c r="G716" s="289"/>
    </row>
    <row r="717" spans="1:7">
      <c r="A717" s="137">
        <v>45755</v>
      </c>
      <c r="B717" s="94" t="s">
        <v>121</v>
      </c>
      <c r="C717" s="95" t="s">
        <v>65</v>
      </c>
      <c r="D717" s="138"/>
      <c r="E717" s="138">
        <v>71.25</v>
      </c>
      <c r="F717" s="138">
        <f t="shared" si="34"/>
        <v>184013.53</v>
      </c>
      <c r="G717" s="289"/>
    </row>
    <row r="718" spans="1:7">
      <c r="A718" s="137">
        <v>45755</v>
      </c>
      <c r="B718" s="94" t="s">
        <v>595</v>
      </c>
      <c r="C718" s="95" t="s">
        <v>65</v>
      </c>
      <c r="D718" s="138"/>
      <c r="E718" s="138">
        <v>7618</v>
      </c>
      <c r="F718" s="138">
        <f t="shared" si="34"/>
        <v>176395.53</v>
      </c>
      <c r="G718" s="289"/>
    </row>
    <row r="719" spans="1:7">
      <c r="A719" s="137">
        <v>45755</v>
      </c>
      <c r="B719" s="94" t="s">
        <v>121</v>
      </c>
      <c r="C719" s="95" t="s">
        <v>65</v>
      </c>
      <c r="D719" s="138"/>
      <c r="E719" s="138">
        <v>21.61</v>
      </c>
      <c r="F719" s="138">
        <f t="shared" si="34"/>
        <v>176373.92</v>
      </c>
      <c r="G719" s="289"/>
    </row>
    <row r="720" spans="1:7">
      <c r="A720" s="137">
        <v>45755</v>
      </c>
      <c r="B720" s="94" t="s">
        <v>121</v>
      </c>
      <c r="C720" s="95" t="s">
        <v>65</v>
      </c>
      <c r="D720" s="138"/>
      <c r="E720" s="138">
        <v>23.75</v>
      </c>
      <c r="F720" s="138">
        <f t="shared" si="34"/>
        <v>176350.17</v>
      </c>
      <c r="G720" s="289"/>
    </row>
    <row r="721" spans="1:7">
      <c r="A721" s="137">
        <v>45755</v>
      </c>
      <c r="B721" s="94" t="s">
        <v>121</v>
      </c>
      <c r="C721" s="95" t="s">
        <v>65</v>
      </c>
      <c r="D721" s="138"/>
      <c r="E721" s="138">
        <v>61.75</v>
      </c>
      <c r="F721" s="138">
        <f t="shared" si="34"/>
        <v>176288.42</v>
      </c>
      <c r="G721" s="289"/>
    </row>
    <row r="722" spans="1:7">
      <c r="A722" s="137">
        <v>45755</v>
      </c>
      <c r="B722" s="94" t="s">
        <v>121</v>
      </c>
      <c r="C722" s="95" t="s">
        <v>65</v>
      </c>
      <c r="D722" s="138"/>
      <c r="E722" s="138">
        <v>28.5</v>
      </c>
      <c r="F722" s="138">
        <f t="shared" si="34"/>
        <v>176259.92</v>
      </c>
      <c r="G722" s="289"/>
    </row>
    <row r="723" spans="1:7">
      <c r="A723" s="137">
        <v>45755</v>
      </c>
      <c r="B723" s="94" t="s">
        <v>121</v>
      </c>
      <c r="C723" s="95" t="s">
        <v>65</v>
      </c>
      <c r="D723" s="138"/>
      <c r="E723" s="138">
        <v>52.25</v>
      </c>
      <c r="F723" s="138">
        <f t="shared" si="34"/>
        <v>176207.67</v>
      </c>
      <c r="G723" s="289"/>
    </row>
    <row r="724" spans="1:7">
      <c r="A724" s="137">
        <v>45755</v>
      </c>
      <c r="B724" s="94" t="s">
        <v>121</v>
      </c>
      <c r="C724" s="95" t="s">
        <v>65</v>
      </c>
      <c r="D724" s="138"/>
      <c r="E724" s="138">
        <v>199.04</v>
      </c>
      <c r="F724" s="138">
        <f t="shared" si="34"/>
        <v>176008.63</v>
      </c>
      <c r="G724" s="289"/>
    </row>
    <row r="725" ht="33" spans="1:7">
      <c r="A725" s="137">
        <v>45755</v>
      </c>
      <c r="B725" s="94" t="s">
        <v>596</v>
      </c>
      <c r="C725" s="95" t="s">
        <v>61</v>
      </c>
      <c r="D725" s="138"/>
      <c r="E725" s="138">
        <v>700</v>
      </c>
      <c r="F725" s="138">
        <f t="shared" si="34"/>
        <v>175308.63</v>
      </c>
      <c r="G725" s="289"/>
    </row>
    <row r="726" spans="1:7">
      <c r="A726" s="137">
        <v>45755</v>
      </c>
      <c r="B726" s="94" t="s">
        <v>597</v>
      </c>
      <c r="C726" s="95" t="s">
        <v>57</v>
      </c>
      <c r="D726" s="138">
        <v>50000</v>
      </c>
      <c r="E726" s="138"/>
      <c r="F726" s="138">
        <f t="shared" si="34"/>
        <v>225308.63</v>
      </c>
      <c r="G726" s="289"/>
    </row>
    <row r="727" spans="1:7">
      <c r="A727" s="137">
        <v>45756</v>
      </c>
      <c r="B727" s="94" t="s">
        <v>121</v>
      </c>
      <c r="C727" s="95" t="s">
        <v>65</v>
      </c>
      <c r="D727" s="138"/>
      <c r="E727" s="138">
        <v>61.75</v>
      </c>
      <c r="F727" s="138">
        <f t="shared" si="34"/>
        <v>225246.88</v>
      </c>
      <c r="G727" s="289"/>
    </row>
    <row r="728" spans="1:7">
      <c r="A728" s="137">
        <v>45756</v>
      </c>
      <c r="B728" s="94" t="s">
        <v>121</v>
      </c>
      <c r="C728" s="95" t="s">
        <v>65</v>
      </c>
      <c r="D728" s="138"/>
      <c r="E728" s="138">
        <v>40.42</v>
      </c>
      <c r="F728" s="138">
        <f t="shared" si="34"/>
        <v>225206.46</v>
      </c>
      <c r="G728" s="289"/>
    </row>
    <row r="729" spans="1:7">
      <c r="A729" s="137">
        <v>45756</v>
      </c>
      <c r="B729" s="94" t="s">
        <v>598</v>
      </c>
      <c r="C729" s="95" t="s">
        <v>65</v>
      </c>
      <c r="D729" s="138"/>
      <c r="E729" s="138">
        <v>5750</v>
      </c>
      <c r="F729" s="138">
        <f t="shared" si="34"/>
        <v>219456.46</v>
      </c>
      <c r="G729" s="289"/>
    </row>
    <row r="730" spans="1:7">
      <c r="A730" s="137">
        <v>45756</v>
      </c>
      <c r="B730" s="94" t="s">
        <v>121</v>
      </c>
      <c r="C730" s="95" t="s">
        <v>65</v>
      </c>
      <c r="D730" s="138"/>
      <c r="E730" s="138">
        <v>57.84</v>
      </c>
      <c r="F730" s="138">
        <f t="shared" si="34"/>
        <v>219398.62</v>
      </c>
      <c r="G730" s="289"/>
    </row>
    <row r="731" spans="1:7">
      <c r="A731" s="137">
        <v>45756</v>
      </c>
      <c r="B731" s="94" t="s">
        <v>121</v>
      </c>
      <c r="C731" s="95" t="s">
        <v>65</v>
      </c>
      <c r="D731" s="138"/>
      <c r="E731" s="138">
        <v>102.44</v>
      </c>
      <c r="F731" s="138">
        <f t="shared" si="34"/>
        <v>219296.18</v>
      </c>
      <c r="G731" s="289"/>
    </row>
    <row r="732" spans="1:7">
      <c r="A732" s="137">
        <v>45756</v>
      </c>
      <c r="B732" s="94" t="s">
        <v>504</v>
      </c>
      <c r="C732" s="95" t="s">
        <v>64</v>
      </c>
      <c r="D732" s="138"/>
      <c r="E732" s="138">
        <v>50000</v>
      </c>
      <c r="F732" s="138">
        <f t="shared" si="34"/>
        <v>169296.18</v>
      </c>
      <c r="G732" s="289"/>
    </row>
    <row r="733" spans="1:7">
      <c r="A733" s="137">
        <v>45757</v>
      </c>
      <c r="B733" s="94" t="s">
        <v>121</v>
      </c>
      <c r="C733" s="95" t="s">
        <v>65</v>
      </c>
      <c r="D733" s="138"/>
      <c r="E733" s="138">
        <v>151.93</v>
      </c>
      <c r="F733" s="138">
        <f t="shared" si="34"/>
        <v>169144.25</v>
      </c>
      <c r="G733" s="289"/>
    </row>
    <row r="734" spans="1:7">
      <c r="A734" s="137">
        <v>45757</v>
      </c>
      <c r="B734" s="94" t="s">
        <v>121</v>
      </c>
      <c r="C734" s="95" t="s">
        <v>65</v>
      </c>
      <c r="D734" s="138"/>
      <c r="E734" s="138">
        <v>53.16</v>
      </c>
      <c r="F734" s="138">
        <f t="shared" si="34"/>
        <v>169091.09</v>
      </c>
      <c r="G734" s="289"/>
    </row>
    <row r="735" spans="1:7">
      <c r="A735" s="137">
        <v>45757</v>
      </c>
      <c r="B735" s="94" t="s">
        <v>599</v>
      </c>
      <c r="C735" s="95" t="s">
        <v>64</v>
      </c>
      <c r="D735" s="138"/>
      <c r="E735" s="138">
        <v>150000</v>
      </c>
      <c r="F735" s="138">
        <f t="shared" si="34"/>
        <v>19091.0900000003</v>
      </c>
      <c r="G735" s="289"/>
    </row>
    <row r="736" spans="1:7">
      <c r="A736" s="137">
        <v>45758</v>
      </c>
      <c r="B736" s="94" t="s">
        <v>121</v>
      </c>
      <c r="C736" s="95" t="s">
        <v>65</v>
      </c>
      <c r="D736" s="138"/>
      <c r="E736" s="138">
        <v>86.93</v>
      </c>
      <c r="F736" s="138">
        <f t="shared" si="34"/>
        <v>19004.1600000003</v>
      </c>
      <c r="G736" s="289"/>
    </row>
    <row r="737" spans="1:7">
      <c r="A737" s="137">
        <v>45758</v>
      </c>
      <c r="B737" s="94" t="s">
        <v>121</v>
      </c>
      <c r="C737" s="95" t="s">
        <v>65</v>
      </c>
      <c r="D737" s="138"/>
      <c r="E737" s="138">
        <v>8.54</v>
      </c>
      <c r="F737" s="138">
        <f t="shared" si="34"/>
        <v>18995.6200000003</v>
      </c>
      <c r="G737" s="289"/>
    </row>
    <row r="738" spans="1:7">
      <c r="A738" s="137">
        <v>45758</v>
      </c>
      <c r="B738" s="94" t="s">
        <v>121</v>
      </c>
      <c r="C738" s="95" t="s">
        <v>65</v>
      </c>
      <c r="D738" s="138"/>
      <c r="E738" s="138">
        <v>145.03</v>
      </c>
      <c r="F738" s="138">
        <f t="shared" si="34"/>
        <v>18850.5900000003</v>
      </c>
      <c r="G738" s="289"/>
    </row>
    <row r="739" spans="1:7">
      <c r="A739" s="137">
        <v>45758</v>
      </c>
      <c r="B739" s="94" t="s">
        <v>600</v>
      </c>
      <c r="C739" s="95" t="s">
        <v>58</v>
      </c>
      <c r="D739" s="138">
        <v>80000</v>
      </c>
      <c r="E739" s="138"/>
      <c r="F739" s="138">
        <f t="shared" si="34"/>
        <v>98850.5900000003</v>
      </c>
      <c r="G739" s="289"/>
    </row>
    <row r="740" spans="1:7">
      <c r="A740" s="137">
        <v>45759</v>
      </c>
      <c r="B740" s="94" t="s">
        <v>601</v>
      </c>
      <c r="C740" s="95" t="s">
        <v>61</v>
      </c>
      <c r="D740" s="138"/>
      <c r="E740" s="138">
        <v>2908.23</v>
      </c>
      <c r="F740" s="138">
        <f t="shared" si="34"/>
        <v>95942.3600000003</v>
      </c>
      <c r="G740" s="289"/>
    </row>
    <row r="741" spans="1:7">
      <c r="A741" s="137">
        <v>45759</v>
      </c>
      <c r="B741" s="94" t="s">
        <v>602</v>
      </c>
      <c r="C741" s="95" t="s">
        <v>61</v>
      </c>
      <c r="D741" s="138"/>
      <c r="E741" s="138">
        <v>300</v>
      </c>
      <c r="F741" s="138">
        <f t="shared" si="34"/>
        <v>95642.3600000003</v>
      </c>
      <c r="G741" s="289"/>
    </row>
    <row r="742" spans="1:7">
      <c r="A742" s="137">
        <v>45759</v>
      </c>
      <c r="B742" s="94" t="s">
        <v>603</v>
      </c>
      <c r="C742" s="95" t="s">
        <v>61</v>
      </c>
      <c r="D742" s="138"/>
      <c r="E742" s="138">
        <v>36</v>
      </c>
      <c r="F742" s="138">
        <f t="shared" si="34"/>
        <v>95606.3600000003</v>
      </c>
      <c r="G742" s="289"/>
    </row>
    <row r="743" spans="1:7">
      <c r="A743" s="137">
        <v>45759</v>
      </c>
      <c r="B743" s="94" t="s">
        <v>604</v>
      </c>
      <c r="C743" s="95" t="s">
        <v>61</v>
      </c>
      <c r="D743" s="138"/>
      <c r="E743" s="138">
        <v>3048.9</v>
      </c>
      <c r="F743" s="138">
        <f t="shared" ref="F743:F767" si="35">F742+D743-E743</f>
        <v>92557.4600000004</v>
      </c>
      <c r="G743" s="289"/>
    </row>
    <row r="744" spans="1:7">
      <c r="A744" s="137">
        <v>45759</v>
      </c>
      <c r="B744" s="94" t="s">
        <v>605</v>
      </c>
      <c r="C744" s="95" t="s">
        <v>61</v>
      </c>
      <c r="D744" s="138"/>
      <c r="E744" s="138">
        <v>36</v>
      </c>
      <c r="F744" s="138">
        <f t="shared" si="35"/>
        <v>92521.4600000004</v>
      </c>
      <c r="G744" s="289"/>
    </row>
    <row r="745" spans="1:7">
      <c r="A745" s="137">
        <v>45759</v>
      </c>
      <c r="B745" s="94" t="s">
        <v>606</v>
      </c>
      <c r="C745" s="95" t="s">
        <v>65</v>
      </c>
      <c r="D745" s="138"/>
      <c r="E745" s="138">
        <v>232.5</v>
      </c>
      <c r="F745" s="138">
        <f t="shared" si="35"/>
        <v>92288.9600000004</v>
      </c>
      <c r="G745" s="289"/>
    </row>
    <row r="746" spans="1:7">
      <c r="A746" s="137">
        <v>45759</v>
      </c>
      <c r="B746" s="94" t="s">
        <v>607</v>
      </c>
      <c r="C746" s="95" t="s">
        <v>65</v>
      </c>
      <c r="D746" s="138"/>
      <c r="E746" s="138">
        <v>66.3</v>
      </c>
      <c r="F746" s="138">
        <f t="shared" si="35"/>
        <v>92222.6600000004</v>
      </c>
      <c r="G746" s="289"/>
    </row>
    <row r="747" spans="1:7">
      <c r="A747" s="137">
        <v>45759</v>
      </c>
      <c r="B747" s="94" t="s">
        <v>608</v>
      </c>
      <c r="C747" s="95" t="s">
        <v>65</v>
      </c>
      <c r="D747" s="138"/>
      <c r="E747" s="138">
        <v>369</v>
      </c>
      <c r="F747" s="138">
        <f t="shared" si="35"/>
        <v>91853.6600000004</v>
      </c>
      <c r="G747" s="289"/>
    </row>
    <row r="748" spans="1:7">
      <c r="A748" s="137">
        <v>45759</v>
      </c>
      <c r="B748" s="94" t="s">
        <v>609</v>
      </c>
      <c r="C748" s="95" t="s">
        <v>65</v>
      </c>
      <c r="D748" s="138"/>
      <c r="E748" s="138">
        <v>300</v>
      </c>
      <c r="F748" s="138">
        <f t="shared" si="35"/>
        <v>91553.6600000004</v>
      </c>
      <c r="G748" s="289"/>
    </row>
    <row r="749" spans="1:7">
      <c r="A749" s="137">
        <v>45759</v>
      </c>
      <c r="B749" s="94" t="s">
        <v>610</v>
      </c>
      <c r="C749" s="95" t="s">
        <v>65</v>
      </c>
      <c r="D749" s="138"/>
      <c r="E749" s="138">
        <v>162</v>
      </c>
      <c r="F749" s="138">
        <f t="shared" si="35"/>
        <v>91391.6600000004</v>
      </c>
      <c r="G749" s="289"/>
    </row>
    <row r="750" spans="1:7">
      <c r="A750" s="137">
        <v>45759</v>
      </c>
      <c r="B750" s="94" t="s">
        <v>611</v>
      </c>
      <c r="C750" s="95" t="s">
        <v>65</v>
      </c>
      <c r="D750" s="138"/>
      <c r="E750" s="138">
        <v>275</v>
      </c>
      <c r="F750" s="138">
        <f t="shared" si="35"/>
        <v>91116.6600000004</v>
      </c>
      <c r="G750" s="289"/>
    </row>
    <row r="751" spans="1:7">
      <c r="A751" s="137">
        <v>45759</v>
      </c>
      <c r="B751" s="94" t="s">
        <v>612</v>
      </c>
      <c r="C751" s="95" t="s">
        <v>65</v>
      </c>
      <c r="D751" s="138"/>
      <c r="E751" s="138">
        <v>438.5</v>
      </c>
      <c r="F751" s="138">
        <f t="shared" si="35"/>
        <v>90678.1600000004</v>
      </c>
      <c r="G751" s="289"/>
    </row>
    <row r="752" spans="1:7">
      <c r="A752" s="137">
        <v>45759</v>
      </c>
      <c r="B752" s="94" t="s">
        <v>613</v>
      </c>
      <c r="C752" s="95" t="s">
        <v>65</v>
      </c>
      <c r="D752" s="138"/>
      <c r="E752" s="138">
        <v>30</v>
      </c>
      <c r="F752" s="138">
        <f t="shared" si="35"/>
        <v>90648.1600000004</v>
      </c>
      <c r="G752" s="289"/>
    </row>
    <row r="753" ht="33" spans="1:7">
      <c r="A753" s="137">
        <v>45759</v>
      </c>
      <c r="B753" s="94" t="s">
        <v>614</v>
      </c>
      <c r="C753" s="95" t="s">
        <v>65</v>
      </c>
      <c r="D753" s="138"/>
      <c r="E753" s="138">
        <v>2520.4</v>
      </c>
      <c r="F753" s="138">
        <f t="shared" si="35"/>
        <v>88127.7600000004</v>
      </c>
      <c r="G753" s="289"/>
    </row>
    <row r="754" spans="1:7">
      <c r="A754" s="137">
        <v>45759</v>
      </c>
      <c r="B754" s="94" t="s">
        <v>615</v>
      </c>
      <c r="C754" s="95" t="s">
        <v>65</v>
      </c>
      <c r="D754" s="138"/>
      <c r="E754" s="138">
        <v>319</v>
      </c>
      <c r="F754" s="138">
        <f t="shared" si="35"/>
        <v>87808.7600000004</v>
      </c>
      <c r="G754" s="289"/>
    </row>
    <row r="755" spans="1:7">
      <c r="A755" s="137">
        <v>45759</v>
      </c>
      <c r="B755" s="94" t="s">
        <v>616</v>
      </c>
      <c r="C755" s="95" t="s">
        <v>65</v>
      </c>
      <c r="D755" s="138"/>
      <c r="E755" s="138">
        <v>324</v>
      </c>
      <c r="F755" s="138">
        <f t="shared" si="35"/>
        <v>87484.7600000004</v>
      </c>
      <c r="G755" s="289"/>
    </row>
    <row r="756" ht="33" spans="1:7">
      <c r="A756" s="137">
        <v>45759</v>
      </c>
      <c r="B756" s="94" t="s">
        <v>617</v>
      </c>
      <c r="C756" s="95" t="s">
        <v>65</v>
      </c>
      <c r="D756" s="138"/>
      <c r="E756" s="138">
        <v>3501.55</v>
      </c>
      <c r="F756" s="138">
        <f t="shared" si="35"/>
        <v>83983.2100000004</v>
      </c>
      <c r="G756" s="289"/>
    </row>
    <row r="757" spans="1:7">
      <c r="A757" s="137">
        <v>45759</v>
      </c>
      <c r="B757" s="94" t="s">
        <v>618</v>
      </c>
      <c r="C757" s="95" t="s">
        <v>65</v>
      </c>
      <c r="D757" s="138"/>
      <c r="E757" s="138">
        <v>9000</v>
      </c>
      <c r="F757" s="138">
        <f t="shared" si="35"/>
        <v>74983.2100000004</v>
      </c>
      <c r="G757" s="289"/>
    </row>
    <row r="758" spans="1:7">
      <c r="A758" s="137">
        <v>45759</v>
      </c>
      <c r="B758" s="94" t="s">
        <v>619</v>
      </c>
      <c r="C758" s="95" t="s">
        <v>65</v>
      </c>
      <c r="D758" s="138"/>
      <c r="E758" s="138">
        <v>424</v>
      </c>
      <c r="F758" s="138">
        <f t="shared" si="35"/>
        <v>74559.2100000004</v>
      </c>
      <c r="G758" s="289"/>
    </row>
    <row r="759" ht="33" spans="1:7">
      <c r="A759" s="137">
        <v>45759</v>
      </c>
      <c r="B759" s="94" t="s">
        <v>620</v>
      </c>
      <c r="C759" s="95" t="s">
        <v>65</v>
      </c>
      <c r="D759" s="138"/>
      <c r="E759" s="138">
        <v>3407.5</v>
      </c>
      <c r="F759" s="138">
        <f t="shared" si="35"/>
        <v>71151.7100000004</v>
      </c>
      <c r="G759" s="289"/>
    </row>
    <row r="760" spans="1:7">
      <c r="A760" s="137">
        <v>45759</v>
      </c>
      <c r="B760" s="94" t="s">
        <v>621</v>
      </c>
      <c r="C760" s="95" t="s">
        <v>65</v>
      </c>
      <c r="D760" s="138"/>
      <c r="E760" s="138">
        <v>116</v>
      </c>
      <c r="F760" s="138">
        <f t="shared" si="35"/>
        <v>71035.7100000004</v>
      </c>
      <c r="G760" s="289"/>
    </row>
    <row r="761" ht="33" spans="1:7">
      <c r="A761" s="137">
        <v>45759</v>
      </c>
      <c r="B761" s="94" t="s">
        <v>622</v>
      </c>
      <c r="C761" s="95" t="s">
        <v>65</v>
      </c>
      <c r="D761" s="138"/>
      <c r="E761" s="138">
        <v>6500</v>
      </c>
      <c r="F761" s="138">
        <f t="shared" si="35"/>
        <v>64535.7100000004</v>
      </c>
      <c r="G761" s="289"/>
    </row>
    <row r="762" spans="1:7">
      <c r="A762" s="137">
        <v>45759</v>
      </c>
      <c r="B762" s="94" t="s">
        <v>623</v>
      </c>
      <c r="C762" s="95" t="s">
        <v>61</v>
      </c>
      <c r="D762" s="138"/>
      <c r="E762" s="138">
        <v>5000</v>
      </c>
      <c r="F762" s="138">
        <f t="shared" si="35"/>
        <v>59535.7100000004</v>
      </c>
      <c r="G762" s="289"/>
    </row>
    <row r="763" spans="1:7">
      <c r="A763" s="137">
        <v>45759</v>
      </c>
      <c r="B763" s="94" t="s">
        <v>121</v>
      </c>
      <c r="C763" s="95" t="s">
        <v>65</v>
      </c>
      <c r="D763" s="138"/>
      <c r="E763" s="138">
        <v>10.1</v>
      </c>
      <c r="F763" s="138">
        <f t="shared" si="35"/>
        <v>59525.6100000004</v>
      </c>
      <c r="G763" s="289"/>
    </row>
    <row r="764" spans="1:7">
      <c r="A764" s="137">
        <v>45760</v>
      </c>
      <c r="B764" s="94" t="s">
        <v>121</v>
      </c>
      <c r="C764" s="95" t="s">
        <v>65</v>
      </c>
      <c r="D764" s="138"/>
      <c r="E764" s="138">
        <v>14.25</v>
      </c>
      <c r="F764" s="138">
        <f t="shared" si="35"/>
        <v>59511.3600000004</v>
      </c>
      <c r="G764" s="289"/>
    </row>
    <row r="765" spans="1:7">
      <c r="A765" s="137">
        <v>45760</v>
      </c>
      <c r="B765" s="94" t="s">
        <v>121</v>
      </c>
      <c r="C765" s="95" t="s">
        <v>65</v>
      </c>
      <c r="D765" s="138"/>
      <c r="E765" s="138">
        <v>14.25</v>
      </c>
      <c r="F765" s="138">
        <f t="shared" si="35"/>
        <v>59497.1100000004</v>
      </c>
      <c r="G765" s="289"/>
    </row>
    <row r="766" spans="1:7">
      <c r="A766" s="137">
        <v>45760</v>
      </c>
      <c r="B766" s="94" t="s">
        <v>121</v>
      </c>
      <c r="C766" s="95" t="s">
        <v>65</v>
      </c>
      <c r="D766" s="138"/>
      <c r="E766" s="138">
        <v>420.85</v>
      </c>
      <c r="F766" s="138">
        <f t="shared" si="35"/>
        <v>59076.2600000004</v>
      </c>
      <c r="G766" s="289"/>
    </row>
    <row r="767" ht="33" spans="1:7">
      <c r="A767" s="137">
        <v>45762</v>
      </c>
      <c r="B767" s="94" t="s">
        <v>624</v>
      </c>
      <c r="C767" s="95" t="s">
        <v>61</v>
      </c>
      <c r="D767" s="138"/>
      <c r="E767" s="138">
        <v>500</v>
      </c>
      <c r="F767" s="138">
        <f t="shared" si="35"/>
        <v>58576.2600000004</v>
      </c>
      <c r="G767" s="289"/>
    </row>
    <row r="768" spans="1:7">
      <c r="A768" s="137">
        <v>45762</v>
      </c>
      <c r="B768" s="94" t="s">
        <v>625</v>
      </c>
      <c r="C768" s="95" t="s">
        <v>65</v>
      </c>
      <c r="D768" s="138"/>
      <c r="E768" s="138">
        <v>10526.5</v>
      </c>
      <c r="F768" s="138">
        <f t="shared" ref="F764:F807" si="36">F767+D768-E768</f>
        <v>48049.7600000004</v>
      </c>
      <c r="G768" s="289"/>
    </row>
    <row r="769" spans="1:7">
      <c r="A769" s="137">
        <v>45762</v>
      </c>
      <c r="B769" s="94" t="s">
        <v>626</v>
      </c>
      <c r="C769" s="95" t="s">
        <v>65</v>
      </c>
      <c r="D769" s="138"/>
      <c r="E769" s="138">
        <v>3041.33</v>
      </c>
      <c r="F769" s="138">
        <f t="shared" si="36"/>
        <v>45008.4300000004</v>
      </c>
      <c r="G769" s="289"/>
    </row>
    <row r="770" spans="1:7">
      <c r="A770" s="137">
        <v>45762</v>
      </c>
      <c r="B770" s="94" t="s">
        <v>627</v>
      </c>
      <c r="C770" s="95" t="s">
        <v>65</v>
      </c>
      <c r="D770" s="138"/>
      <c r="E770" s="138">
        <v>3181</v>
      </c>
      <c r="F770" s="138">
        <f t="shared" si="36"/>
        <v>41827.4300000004</v>
      </c>
      <c r="G770" s="289"/>
    </row>
    <row r="771" ht="33" spans="1:7">
      <c r="A771" s="137">
        <v>45762</v>
      </c>
      <c r="B771" s="94" t="s">
        <v>628</v>
      </c>
      <c r="C771" s="95" t="s">
        <v>65</v>
      </c>
      <c r="D771" s="138"/>
      <c r="E771" s="138">
        <v>2836.5</v>
      </c>
      <c r="F771" s="138">
        <f t="shared" si="36"/>
        <v>38990.9300000004</v>
      </c>
      <c r="G771" s="289"/>
    </row>
    <row r="772" spans="1:7">
      <c r="A772" s="137">
        <v>45762</v>
      </c>
      <c r="B772" s="94" t="s">
        <v>629</v>
      </c>
      <c r="C772" s="95" t="s">
        <v>65</v>
      </c>
      <c r="D772" s="138"/>
      <c r="E772" s="138">
        <v>2280</v>
      </c>
      <c r="F772" s="138">
        <f t="shared" si="36"/>
        <v>36710.9300000004</v>
      </c>
      <c r="G772" s="289"/>
    </row>
    <row r="773" ht="33" spans="1:7">
      <c r="A773" s="137">
        <v>45762</v>
      </c>
      <c r="B773" s="94" t="s">
        <v>630</v>
      </c>
      <c r="C773" s="95" t="s">
        <v>65</v>
      </c>
      <c r="D773" s="138"/>
      <c r="E773" s="138">
        <v>3118.53</v>
      </c>
      <c r="F773" s="138">
        <f t="shared" si="36"/>
        <v>33592.4000000004</v>
      </c>
      <c r="G773" s="289"/>
    </row>
    <row r="774" spans="1:7">
      <c r="A774" s="137">
        <v>45762</v>
      </c>
      <c r="B774" s="94" t="s">
        <v>631</v>
      </c>
      <c r="C774" s="95" t="s">
        <v>65</v>
      </c>
      <c r="D774" s="138"/>
      <c r="E774" s="138">
        <v>336</v>
      </c>
      <c r="F774" s="138">
        <f t="shared" si="36"/>
        <v>33256.4000000004</v>
      </c>
      <c r="G774" s="289"/>
    </row>
    <row r="775" spans="1:7">
      <c r="A775" s="137">
        <v>45762</v>
      </c>
      <c r="B775" s="94" t="s">
        <v>632</v>
      </c>
      <c r="C775" s="95" t="s">
        <v>65</v>
      </c>
      <c r="D775" s="138"/>
      <c r="E775" s="138">
        <v>450</v>
      </c>
      <c r="F775" s="138">
        <f t="shared" si="36"/>
        <v>32806.4000000004</v>
      </c>
      <c r="G775" s="289"/>
    </row>
    <row r="776" spans="1:7">
      <c r="A776" s="137">
        <v>45762</v>
      </c>
      <c r="B776" s="94" t="s">
        <v>633</v>
      </c>
      <c r="C776" s="95" t="s">
        <v>65</v>
      </c>
      <c r="D776" s="138"/>
      <c r="E776" s="138">
        <v>867.8</v>
      </c>
      <c r="F776" s="138">
        <f t="shared" si="36"/>
        <v>31938.6000000004</v>
      </c>
      <c r="G776" s="289"/>
    </row>
    <row r="777" spans="1:7">
      <c r="A777" s="137">
        <v>45762</v>
      </c>
      <c r="B777" s="94" t="s">
        <v>634</v>
      </c>
      <c r="C777" s="95" t="s">
        <v>65</v>
      </c>
      <c r="D777" s="138"/>
      <c r="E777" s="138">
        <v>4419</v>
      </c>
      <c r="F777" s="138">
        <f t="shared" si="36"/>
        <v>27519.6000000004</v>
      </c>
      <c r="G777" s="289"/>
    </row>
    <row r="778" spans="1:7">
      <c r="A778" s="137">
        <v>45762</v>
      </c>
      <c r="B778" s="94" t="s">
        <v>635</v>
      </c>
      <c r="C778" s="95" t="s">
        <v>65</v>
      </c>
      <c r="D778" s="138"/>
      <c r="E778" s="138">
        <v>34.19</v>
      </c>
      <c r="F778" s="138">
        <f t="shared" si="36"/>
        <v>27485.4100000004</v>
      </c>
      <c r="G778" s="289"/>
    </row>
    <row r="779" ht="33" spans="1:7">
      <c r="A779" s="137">
        <v>45762</v>
      </c>
      <c r="B779" s="94" t="s">
        <v>636</v>
      </c>
      <c r="C779" s="95" t="s">
        <v>65</v>
      </c>
      <c r="D779" s="138"/>
      <c r="E779" s="138">
        <v>380</v>
      </c>
      <c r="F779" s="138">
        <f t="shared" si="36"/>
        <v>27105.4100000004</v>
      </c>
      <c r="G779" s="289"/>
    </row>
    <row r="780" ht="33" spans="1:7">
      <c r="A780" s="137">
        <v>45762</v>
      </c>
      <c r="B780" s="94" t="s">
        <v>637</v>
      </c>
      <c r="C780" s="95" t="s">
        <v>65</v>
      </c>
      <c r="D780" s="138"/>
      <c r="E780" s="138">
        <v>2207.5</v>
      </c>
      <c r="F780" s="138">
        <f t="shared" si="36"/>
        <v>24897.9100000004</v>
      </c>
      <c r="G780" s="289"/>
    </row>
    <row r="781" spans="1:7">
      <c r="A781" s="137">
        <v>45762</v>
      </c>
      <c r="B781" s="94" t="s">
        <v>638</v>
      </c>
      <c r="C781" s="95" t="s">
        <v>65</v>
      </c>
      <c r="D781" s="138"/>
      <c r="E781" s="138">
        <v>168</v>
      </c>
      <c r="F781" s="138">
        <f t="shared" si="36"/>
        <v>24729.9100000004</v>
      </c>
      <c r="G781" s="289"/>
    </row>
    <row r="782" spans="1:7">
      <c r="A782" s="137">
        <v>45762</v>
      </c>
      <c r="B782" s="94" t="s">
        <v>639</v>
      </c>
      <c r="C782" s="95" t="s">
        <v>65</v>
      </c>
      <c r="D782" s="138"/>
      <c r="E782" s="138">
        <v>1241.24</v>
      </c>
      <c r="F782" s="138">
        <f t="shared" si="36"/>
        <v>23488.6700000004</v>
      </c>
      <c r="G782" s="289"/>
    </row>
    <row r="783" spans="1:7">
      <c r="A783" s="137">
        <v>45762</v>
      </c>
      <c r="B783" s="94" t="s">
        <v>640</v>
      </c>
      <c r="C783" s="95" t="s">
        <v>65</v>
      </c>
      <c r="D783" s="138"/>
      <c r="E783" s="138">
        <v>657.66</v>
      </c>
      <c r="F783" s="138">
        <f t="shared" si="36"/>
        <v>22831.0100000004</v>
      </c>
      <c r="G783" s="289"/>
    </row>
    <row r="784" spans="1:7">
      <c r="A784" s="137">
        <v>45762</v>
      </c>
      <c r="B784" s="94" t="s">
        <v>641</v>
      </c>
      <c r="C784" s="95" t="s">
        <v>65</v>
      </c>
      <c r="D784" s="138"/>
      <c r="E784" s="138">
        <v>5911.57</v>
      </c>
      <c r="F784" s="138">
        <f t="shared" si="36"/>
        <v>16919.4400000004</v>
      </c>
      <c r="G784" s="289"/>
    </row>
    <row r="785" spans="1:7">
      <c r="A785" s="137">
        <v>45762</v>
      </c>
      <c r="B785" s="94" t="s">
        <v>642</v>
      </c>
      <c r="C785" s="95" t="s">
        <v>65</v>
      </c>
      <c r="D785" s="138"/>
      <c r="E785" s="138">
        <v>187.96</v>
      </c>
      <c r="F785" s="138">
        <f t="shared" si="36"/>
        <v>16731.4800000004</v>
      </c>
      <c r="G785" s="289"/>
    </row>
    <row r="786" spans="1:7">
      <c r="A786" s="137">
        <v>45762</v>
      </c>
      <c r="B786" s="94" t="s">
        <v>643</v>
      </c>
      <c r="C786" s="95" t="s">
        <v>65</v>
      </c>
      <c r="D786" s="138"/>
      <c r="E786" s="138">
        <v>240</v>
      </c>
      <c r="F786" s="138">
        <f t="shared" si="36"/>
        <v>16491.4800000004</v>
      </c>
      <c r="G786" s="289"/>
    </row>
    <row r="787" spans="1:7">
      <c r="A787" s="137">
        <v>45762</v>
      </c>
      <c r="B787" s="94" t="s">
        <v>644</v>
      </c>
      <c r="C787" s="95" t="s">
        <v>65</v>
      </c>
      <c r="D787" s="138"/>
      <c r="E787" s="138">
        <v>3581.28</v>
      </c>
      <c r="F787" s="138">
        <f t="shared" si="36"/>
        <v>12910.2000000004</v>
      </c>
      <c r="G787" s="289"/>
    </row>
    <row r="788" spans="1:7">
      <c r="A788" s="137">
        <v>45762</v>
      </c>
      <c r="B788" s="94" t="s">
        <v>121</v>
      </c>
      <c r="C788" s="95" t="s">
        <v>65</v>
      </c>
      <c r="D788" s="138"/>
      <c r="E788" s="138">
        <v>9.5</v>
      </c>
      <c r="F788" s="138">
        <f t="shared" si="36"/>
        <v>12900.7000000004</v>
      </c>
      <c r="G788" s="289"/>
    </row>
    <row r="789" spans="1:7">
      <c r="A789" s="137">
        <v>45762</v>
      </c>
      <c r="B789" s="94" t="s">
        <v>121</v>
      </c>
      <c r="C789" s="95" t="s">
        <v>65</v>
      </c>
      <c r="D789" s="138"/>
      <c r="E789" s="138">
        <v>130.61</v>
      </c>
      <c r="F789" s="138">
        <f t="shared" si="36"/>
        <v>12770.0900000004</v>
      </c>
      <c r="G789" s="289"/>
    </row>
    <row r="790" spans="1:7">
      <c r="A790" s="137">
        <v>45762</v>
      </c>
      <c r="B790" s="94" t="s">
        <v>121</v>
      </c>
      <c r="C790" s="95" t="s">
        <v>65</v>
      </c>
      <c r="D790" s="138"/>
      <c r="E790" s="138">
        <v>74.1</v>
      </c>
      <c r="F790" s="138">
        <f t="shared" si="36"/>
        <v>12695.9900000004</v>
      </c>
      <c r="G790" s="289"/>
    </row>
    <row r="791" spans="1:7">
      <c r="A791" s="137">
        <v>45763</v>
      </c>
      <c r="B791" s="94" t="s">
        <v>594</v>
      </c>
      <c r="C791" s="95" t="s">
        <v>65</v>
      </c>
      <c r="D791" s="138"/>
      <c r="E791" s="138">
        <v>97.79</v>
      </c>
      <c r="F791" s="138">
        <f t="shared" ref="F791:F823" si="37">F790+D791-E791</f>
        <v>12598.2000000004</v>
      </c>
      <c r="G791" s="289"/>
    </row>
    <row r="792" spans="1:7">
      <c r="A792" s="137">
        <v>45764</v>
      </c>
      <c r="B792" s="296" t="s">
        <v>645</v>
      </c>
      <c r="C792" s="95" t="s">
        <v>54</v>
      </c>
      <c r="D792" s="138">
        <v>100683</v>
      </c>
      <c r="E792" s="138"/>
      <c r="F792" s="138">
        <f t="shared" si="37"/>
        <v>113281.2</v>
      </c>
      <c r="G792" s="289"/>
    </row>
    <row r="793" spans="1:7">
      <c r="A793" s="137">
        <v>45764</v>
      </c>
      <c r="B793" s="296" t="s">
        <v>645</v>
      </c>
      <c r="C793" s="95" t="s">
        <v>54</v>
      </c>
      <c r="D793" s="138">
        <v>31396.4</v>
      </c>
      <c r="E793" s="138"/>
      <c r="F793" s="138">
        <f t="shared" si="37"/>
        <v>144677.6</v>
      </c>
      <c r="G793" s="289"/>
    </row>
    <row r="794" spans="1:7">
      <c r="A794" s="137">
        <v>45764</v>
      </c>
      <c r="B794" s="94" t="s">
        <v>121</v>
      </c>
      <c r="C794" s="153" t="s">
        <v>65</v>
      </c>
      <c r="D794" s="138"/>
      <c r="E794" s="138">
        <v>71.25</v>
      </c>
      <c r="F794" s="138">
        <f t="shared" si="37"/>
        <v>144606.35</v>
      </c>
      <c r="G794" s="289"/>
    </row>
    <row r="795" spans="1:7">
      <c r="A795" s="137">
        <v>45764</v>
      </c>
      <c r="B795" s="94" t="s">
        <v>121</v>
      </c>
      <c r="C795" s="153" t="s">
        <v>65</v>
      </c>
      <c r="D795" s="138"/>
      <c r="E795" s="138">
        <v>44.26</v>
      </c>
      <c r="F795" s="138">
        <f t="shared" si="37"/>
        <v>144562.09</v>
      </c>
      <c r="G795" s="289"/>
    </row>
    <row r="796" spans="1:7">
      <c r="A796" s="137">
        <v>45764</v>
      </c>
      <c r="B796" s="94" t="s">
        <v>121</v>
      </c>
      <c r="C796" s="153" t="s">
        <v>65</v>
      </c>
      <c r="D796" s="138"/>
      <c r="E796" s="138">
        <v>157.18</v>
      </c>
      <c r="F796" s="138">
        <f t="shared" si="37"/>
        <v>144404.91</v>
      </c>
      <c r="G796" s="289"/>
    </row>
    <row r="797" spans="1:7">
      <c r="A797" s="137">
        <v>45764</v>
      </c>
      <c r="B797" s="94" t="s">
        <v>646</v>
      </c>
      <c r="C797" s="95" t="s">
        <v>65</v>
      </c>
      <c r="D797" s="138"/>
      <c r="E797" s="138">
        <v>7000</v>
      </c>
      <c r="F797" s="138">
        <f t="shared" si="37"/>
        <v>137404.91</v>
      </c>
      <c r="G797" s="289"/>
    </row>
    <row r="798" spans="1:7">
      <c r="A798" s="137">
        <v>45765</v>
      </c>
      <c r="B798" s="94" t="s">
        <v>208</v>
      </c>
      <c r="C798" s="95" t="s">
        <v>58</v>
      </c>
      <c r="D798" s="138">
        <v>420000</v>
      </c>
      <c r="E798" s="138"/>
      <c r="F798" s="138">
        <f t="shared" si="37"/>
        <v>557404.91</v>
      </c>
      <c r="G798" s="289"/>
    </row>
    <row r="799" spans="1:7">
      <c r="A799" s="137">
        <v>45765</v>
      </c>
      <c r="B799" s="94" t="s">
        <v>184</v>
      </c>
      <c r="C799" s="95" t="s">
        <v>64</v>
      </c>
      <c r="D799" s="138"/>
      <c r="E799" s="138">
        <v>90000</v>
      </c>
      <c r="F799" s="138">
        <f t="shared" si="37"/>
        <v>467404.91</v>
      </c>
      <c r="G799" s="289"/>
    </row>
    <row r="800" spans="1:7">
      <c r="A800" s="137">
        <v>45765</v>
      </c>
      <c r="B800" s="94" t="s">
        <v>186</v>
      </c>
      <c r="C800" s="95" t="s">
        <v>64</v>
      </c>
      <c r="D800" s="138"/>
      <c r="E800" s="138">
        <v>20000</v>
      </c>
      <c r="F800" s="138">
        <f t="shared" si="37"/>
        <v>447404.91</v>
      </c>
      <c r="G800" s="289"/>
    </row>
    <row r="801" spans="1:7">
      <c r="A801" s="137">
        <v>45765</v>
      </c>
      <c r="B801" s="94" t="s">
        <v>121</v>
      </c>
      <c r="C801" s="95" t="s">
        <v>65</v>
      </c>
      <c r="D801" s="138"/>
      <c r="E801" s="138">
        <v>209.62</v>
      </c>
      <c r="F801" s="138">
        <f t="shared" si="37"/>
        <v>447195.29</v>
      </c>
      <c r="G801" s="289"/>
    </row>
    <row r="802" spans="1:7">
      <c r="A802" s="137">
        <v>45765</v>
      </c>
      <c r="B802" s="94" t="s">
        <v>121</v>
      </c>
      <c r="C802" s="95" t="s">
        <v>65</v>
      </c>
      <c r="D802" s="138"/>
      <c r="E802" s="138">
        <v>10.1</v>
      </c>
      <c r="F802" s="138">
        <f t="shared" si="37"/>
        <v>447185.19</v>
      </c>
      <c r="G802" s="289"/>
    </row>
    <row r="803" spans="1:7">
      <c r="A803" s="137">
        <v>45765</v>
      </c>
      <c r="B803" s="94" t="s">
        <v>647</v>
      </c>
      <c r="C803" s="95" t="s">
        <v>61</v>
      </c>
      <c r="D803" s="138"/>
      <c r="E803" s="138">
        <v>987.66</v>
      </c>
      <c r="F803" s="138">
        <f t="shared" si="37"/>
        <v>446197.53</v>
      </c>
      <c r="G803" s="289"/>
    </row>
    <row r="804" spans="1:7">
      <c r="A804" s="137">
        <v>45765</v>
      </c>
      <c r="B804" s="94" t="s">
        <v>648</v>
      </c>
      <c r="C804" s="95" t="s">
        <v>61</v>
      </c>
      <c r="D804" s="138"/>
      <c r="E804" s="138">
        <v>800</v>
      </c>
      <c r="F804" s="138">
        <f t="shared" si="37"/>
        <v>445397.53</v>
      </c>
      <c r="G804" s="289"/>
    </row>
    <row r="805" ht="33" spans="1:7">
      <c r="A805" s="137">
        <v>45765</v>
      </c>
      <c r="B805" s="94" t="s">
        <v>649</v>
      </c>
      <c r="C805" s="95" t="s">
        <v>61</v>
      </c>
      <c r="D805" s="138"/>
      <c r="E805" s="138">
        <v>97.6</v>
      </c>
      <c r="F805" s="138">
        <f t="shared" si="37"/>
        <v>445299.93</v>
      </c>
      <c r="G805" s="289"/>
    </row>
    <row r="806" ht="33" spans="1:7">
      <c r="A806" s="137">
        <v>45765</v>
      </c>
      <c r="B806" s="94" t="s">
        <v>650</v>
      </c>
      <c r="C806" s="95" t="s">
        <v>61</v>
      </c>
      <c r="D806" s="138"/>
      <c r="E806" s="138">
        <v>290</v>
      </c>
      <c r="F806" s="138">
        <f t="shared" si="37"/>
        <v>445009.93</v>
      </c>
      <c r="G806" s="289"/>
    </row>
    <row r="807" ht="33" spans="1:7">
      <c r="A807" s="137">
        <v>45765</v>
      </c>
      <c r="B807" s="94" t="s">
        <v>651</v>
      </c>
      <c r="C807" s="95" t="s">
        <v>61</v>
      </c>
      <c r="D807" s="138"/>
      <c r="E807" s="138">
        <v>180</v>
      </c>
      <c r="F807" s="138">
        <f t="shared" si="37"/>
        <v>444829.93</v>
      </c>
      <c r="G807" s="289"/>
    </row>
    <row r="808" ht="33" spans="1:7">
      <c r="A808" s="137">
        <v>45765</v>
      </c>
      <c r="B808" s="94" t="s">
        <v>652</v>
      </c>
      <c r="C808" s="95" t="s">
        <v>61</v>
      </c>
      <c r="D808" s="138"/>
      <c r="E808" s="138">
        <v>170</v>
      </c>
      <c r="F808" s="138">
        <f t="shared" si="37"/>
        <v>444659.93</v>
      </c>
      <c r="G808" s="289"/>
    </row>
    <row r="809" spans="1:7">
      <c r="A809" s="137">
        <v>45765</v>
      </c>
      <c r="B809" s="94" t="s">
        <v>653</v>
      </c>
      <c r="C809" s="95" t="s">
        <v>61</v>
      </c>
      <c r="D809" s="138"/>
      <c r="E809" s="138">
        <v>300</v>
      </c>
      <c r="F809" s="138">
        <f t="shared" si="37"/>
        <v>444359.93</v>
      </c>
      <c r="G809" s="289"/>
    </row>
    <row r="810" spans="1:7">
      <c r="A810" s="137">
        <v>45765</v>
      </c>
      <c r="B810" s="94" t="s">
        <v>654</v>
      </c>
      <c r="C810" s="95" t="s">
        <v>65</v>
      </c>
      <c r="D810" s="138"/>
      <c r="E810" s="138">
        <v>131.5</v>
      </c>
      <c r="F810" s="138">
        <f t="shared" si="37"/>
        <v>444228.43</v>
      </c>
      <c r="G810" s="289"/>
    </row>
    <row r="811" spans="1:7">
      <c r="A811" s="137">
        <v>45765</v>
      </c>
      <c r="B811" s="94" t="s">
        <v>655</v>
      </c>
      <c r="C811" s="95" t="s">
        <v>65</v>
      </c>
      <c r="D811" s="138"/>
      <c r="E811" s="138">
        <v>243.61</v>
      </c>
      <c r="F811" s="138">
        <f t="shared" si="37"/>
        <v>443984.82</v>
      </c>
      <c r="G811" s="289"/>
    </row>
    <row r="812" ht="33" spans="1:7">
      <c r="A812" s="137">
        <v>45765</v>
      </c>
      <c r="B812" s="94" t="s">
        <v>656</v>
      </c>
      <c r="C812" s="95" t="s">
        <v>65</v>
      </c>
      <c r="D812" s="138"/>
      <c r="E812" s="138">
        <v>420</v>
      </c>
      <c r="F812" s="138">
        <f t="shared" si="37"/>
        <v>443564.82</v>
      </c>
      <c r="G812" s="289"/>
    </row>
    <row r="813" spans="1:7">
      <c r="A813" s="137">
        <v>45765</v>
      </c>
      <c r="B813" s="94" t="s">
        <v>657</v>
      </c>
      <c r="C813" s="95" t="s">
        <v>65</v>
      </c>
      <c r="D813" s="138"/>
      <c r="E813" s="138">
        <v>15.5</v>
      </c>
      <c r="F813" s="138">
        <f t="shared" si="37"/>
        <v>443549.32</v>
      </c>
      <c r="G813" s="289"/>
    </row>
    <row r="814" spans="1:7">
      <c r="A814" s="137">
        <v>45765</v>
      </c>
      <c r="B814" s="94" t="s">
        <v>658</v>
      </c>
      <c r="C814" s="95" t="s">
        <v>65</v>
      </c>
      <c r="D814" s="138"/>
      <c r="E814" s="138">
        <v>213.5</v>
      </c>
      <c r="F814" s="138">
        <f t="shared" si="37"/>
        <v>443335.82</v>
      </c>
      <c r="G814" s="289"/>
    </row>
    <row r="815" spans="1:7">
      <c r="A815" s="137">
        <v>45765</v>
      </c>
      <c r="B815" s="94" t="s">
        <v>659</v>
      </c>
      <c r="C815" s="95" t="s">
        <v>65</v>
      </c>
      <c r="D815" s="138"/>
      <c r="E815" s="138">
        <v>371.5</v>
      </c>
      <c r="F815" s="138">
        <f t="shared" si="37"/>
        <v>442964.32</v>
      </c>
      <c r="G815" s="289"/>
    </row>
    <row r="816" spans="1:7">
      <c r="A816" s="137">
        <v>45765</v>
      </c>
      <c r="B816" s="94" t="s">
        <v>660</v>
      </c>
      <c r="C816" s="95" t="s">
        <v>65</v>
      </c>
      <c r="D816" s="138"/>
      <c r="E816" s="138">
        <v>47</v>
      </c>
      <c r="F816" s="138">
        <f t="shared" si="37"/>
        <v>442917.32</v>
      </c>
      <c r="G816" s="289"/>
    </row>
    <row r="817" spans="1:7">
      <c r="A817" s="137">
        <v>45765</v>
      </c>
      <c r="B817" s="94" t="s">
        <v>661</v>
      </c>
      <c r="C817" s="95" t="s">
        <v>65</v>
      </c>
      <c r="D817" s="138"/>
      <c r="E817" s="138">
        <v>170.4</v>
      </c>
      <c r="F817" s="138">
        <f t="shared" si="37"/>
        <v>442746.92</v>
      </c>
      <c r="G817" s="289"/>
    </row>
    <row r="818" ht="33" spans="1:7">
      <c r="A818" s="137">
        <v>45765</v>
      </c>
      <c r="B818" s="94" t="s">
        <v>662</v>
      </c>
      <c r="C818" s="95" t="s">
        <v>65</v>
      </c>
      <c r="D818" s="138"/>
      <c r="E818" s="138">
        <v>282</v>
      </c>
      <c r="F818" s="138">
        <f t="shared" si="37"/>
        <v>442464.92</v>
      </c>
      <c r="G818" s="289"/>
    </row>
    <row r="819" spans="1:7">
      <c r="A819" s="137">
        <v>45765</v>
      </c>
      <c r="B819" s="94" t="s">
        <v>283</v>
      </c>
      <c r="C819" s="95" t="s">
        <v>65</v>
      </c>
      <c r="D819" s="138"/>
      <c r="E819" s="138">
        <v>8034.12</v>
      </c>
      <c r="F819" s="138">
        <f t="shared" si="37"/>
        <v>434430.8</v>
      </c>
      <c r="G819" s="289"/>
    </row>
    <row r="820" spans="1:7">
      <c r="A820" s="137">
        <v>45766</v>
      </c>
      <c r="B820" s="94" t="s">
        <v>121</v>
      </c>
      <c r="C820" s="95" t="s">
        <v>65</v>
      </c>
      <c r="D820" s="138"/>
      <c r="E820" s="138">
        <v>10.1</v>
      </c>
      <c r="F820" s="138">
        <f t="shared" si="37"/>
        <v>434420.7</v>
      </c>
      <c r="G820" s="289"/>
    </row>
    <row r="821" spans="1:7">
      <c r="A821" s="137">
        <v>45766</v>
      </c>
      <c r="B821" s="94" t="s">
        <v>121</v>
      </c>
      <c r="C821" s="95" t="s">
        <v>65</v>
      </c>
      <c r="D821" s="138"/>
      <c r="E821" s="138">
        <v>10.1</v>
      </c>
      <c r="F821" s="138">
        <f t="shared" si="37"/>
        <v>434410.600000001</v>
      </c>
      <c r="G821" s="289"/>
    </row>
    <row r="822" spans="1:7">
      <c r="A822" s="137">
        <v>45767</v>
      </c>
      <c r="B822" s="94" t="s">
        <v>121</v>
      </c>
      <c r="C822" s="95" t="s">
        <v>65</v>
      </c>
      <c r="D822" s="138"/>
      <c r="E822" s="138">
        <v>10.1</v>
      </c>
      <c r="F822" s="138">
        <f t="shared" si="37"/>
        <v>434400.500000001</v>
      </c>
      <c r="G822" s="289"/>
    </row>
    <row r="823" spans="1:7">
      <c r="A823" s="137">
        <v>45767</v>
      </c>
      <c r="B823" s="94" t="s">
        <v>201</v>
      </c>
      <c r="C823" s="95" t="s">
        <v>62</v>
      </c>
      <c r="D823" s="138"/>
      <c r="E823" s="138">
        <v>11625</v>
      </c>
      <c r="F823" s="138">
        <f t="shared" si="37"/>
        <v>422775.500000001</v>
      </c>
      <c r="G823" s="289"/>
    </row>
    <row r="824" spans="1:7">
      <c r="A824" s="137">
        <v>45767</v>
      </c>
      <c r="B824" s="94" t="s">
        <v>201</v>
      </c>
      <c r="C824" s="95" t="s">
        <v>62</v>
      </c>
      <c r="D824" s="138"/>
      <c r="E824" s="138">
        <v>19375</v>
      </c>
      <c r="F824" s="138">
        <f t="shared" ref="F820:F873" si="38">F823+D824-E824</f>
        <v>403400.500000001</v>
      </c>
      <c r="G824" s="289"/>
    </row>
    <row r="825" spans="1:7">
      <c r="A825" s="137">
        <v>45768</v>
      </c>
      <c r="B825" s="94" t="s">
        <v>663</v>
      </c>
      <c r="C825" s="95" t="s">
        <v>65</v>
      </c>
      <c r="D825" s="138"/>
      <c r="E825" s="138">
        <v>1441</v>
      </c>
      <c r="F825" s="138">
        <f t="shared" si="38"/>
        <v>401959.500000001</v>
      </c>
      <c r="G825" s="289"/>
    </row>
    <row r="826" spans="1:7">
      <c r="A826" s="137">
        <v>45768</v>
      </c>
      <c r="B826" s="94" t="s">
        <v>664</v>
      </c>
      <c r="C826" s="95" t="s">
        <v>61</v>
      </c>
      <c r="D826" s="138"/>
      <c r="E826" s="138">
        <v>30000</v>
      </c>
      <c r="F826" s="138">
        <f t="shared" si="38"/>
        <v>371959.500000001</v>
      </c>
      <c r="G826" s="289"/>
    </row>
    <row r="827" spans="1:7">
      <c r="A827" s="137">
        <v>45769</v>
      </c>
      <c r="B827" s="94" t="s">
        <v>665</v>
      </c>
      <c r="C827" s="95" t="s">
        <v>61</v>
      </c>
      <c r="D827" s="138"/>
      <c r="E827" s="138">
        <v>100</v>
      </c>
      <c r="F827" s="138">
        <f t="shared" si="38"/>
        <v>371859.500000001</v>
      </c>
      <c r="G827" s="289"/>
    </row>
    <row r="828" spans="1:7">
      <c r="A828" s="137">
        <v>45769</v>
      </c>
      <c r="B828" s="94" t="s">
        <v>666</v>
      </c>
      <c r="C828" s="95" t="s">
        <v>65</v>
      </c>
      <c r="D828" s="138"/>
      <c r="E828" s="138">
        <v>1083</v>
      </c>
      <c r="F828" s="138">
        <f t="shared" si="38"/>
        <v>370776.500000001</v>
      </c>
      <c r="G828" s="289"/>
    </row>
    <row r="829" spans="1:7">
      <c r="A829" s="137">
        <v>45769</v>
      </c>
      <c r="B829" s="94" t="s">
        <v>667</v>
      </c>
      <c r="C829" s="95" t="s">
        <v>65</v>
      </c>
      <c r="D829" s="138"/>
      <c r="E829" s="138">
        <v>5000</v>
      </c>
      <c r="F829" s="138">
        <f t="shared" si="38"/>
        <v>365776.500000001</v>
      </c>
      <c r="G829" s="289"/>
    </row>
    <row r="830" spans="1:7">
      <c r="A830" s="137">
        <v>45769</v>
      </c>
      <c r="B830" s="94" t="s">
        <v>668</v>
      </c>
      <c r="C830" s="95" t="s">
        <v>65</v>
      </c>
      <c r="D830" s="138"/>
      <c r="E830" s="138">
        <v>3000</v>
      </c>
      <c r="F830" s="138">
        <f t="shared" si="38"/>
        <v>362776.500000001</v>
      </c>
      <c r="G830" s="289"/>
    </row>
    <row r="831" spans="1:7">
      <c r="A831" s="137">
        <v>45769</v>
      </c>
      <c r="B831" s="94" t="s">
        <v>121</v>
      </c>
      <c r="C831" s="95" t="s">
        <v>65</v>
      </c>
      <c r="D831" s="138"/>
      <c r="E831" s="138">
        <v>61.66</v>
      </c>
      <c r="F831" s="138">
        <f t="shared" si="38"/>
        <v>362714.840000001</v>
      </c>
      <c r="G831" s="289"/>
    </row>
    <row r="832" ht="33" spans="1:7">
      <c r="A832" s="137">
        <v>45771</v>
      </c>
      <c r="B832" s="94" t="s">
        <v>669</v>
      </c>
      <c r="C832" s="95" t="s">
        <v>58</v>
      </c>
      <c r="D832" s="138">
        <v>825423.65</v>
      </c>
      <c r="E832" s="138"/>
      <c r="F832" s="138">
        <f t="shared" si="38"/>
        <v>1188138.49</v>
      </c>
      <c r="G832" s="289"/>
    </row>
    <row r="833" ht="33" spans="1:7">
      <c r="A833" s="137">
        <v>45771</v>
      </c>
      <c r="B833" s="94" t="s">
        <v>670</v>
      </c>
      <c r="C833" s="95" t="s">
        <v>60</v>
      </c>
      <c r="D833" s="138"/>
      <c r="E833" s="138">
        <v>44000</v>
      </c>
      <c r="F833" s="138">
        <f t="shared" si="38"/>
        <v>1144138.49</v>
      </c>
      <c r="G833" s="289"/>
    </row>
    <row r="834" spans="1:7">
      <c r="A834" s="137">
        <v>45771</v>
      </c>
      <c r="B834" s="297" t="s">
        <v>671</v>
      </c>
      <c r="C834" s="95" t="s">
        <v>65</v>
      </c>
      <c r="D834" s="138"/>
      <c r="E834" s="138">
        <v>3800</v>
      </c>
      <c r="F834" s="138">
        <f t="shared" si="38"/>
        <v>1140338.49</v>
      </c>
      <c r="G834" s="289"/>
    </row>
    <row r="835" spans="1:7">
      <c r="A835" s="137">
        <v>45771</v>
      </c>
      <c r="B835" s="94" t="s">
        <v>672</v>
      </c>
      <c r="C835" s="95" t="s">
        <v>61</v>
      </c>
      <c r="D835" s="138"/>
      <c r="E835" s="138">
        <v>100000</v>
      </c>
      <c r="F835" s="138">
        <f t="shared" si="38"/>
        <v>1040338.49</v>
      </c>
      <c r="G835" s="289"/>
    </row>
    <row r="836" spans="1:7">
      <c r="A836" s="137">
        <v>45771</v>
      </c>
      <c r="B836" s="94" t="s">
        <v>673</v>
      </c>
      <c r="C836" s="95" t="s">
        <v>61</v>
      </c>
      <c r="D836" s="138"/>
      <c r="E836" s="138">
        <v>18972.24</v>
      </c>
      <c r="F836" s="138">
        <f t="shared" si="38"/>
        <v>1021366.25</v>
      </c>
      <c r="G836" s="289"/>
    </row>
    <row r="837" spans="1:7">
      <c r="A837" s="137">
        <v>45771</v>
      </c>
      <c r="B837" s="94" t="s">
        <v>481</v>
      </c>
      <c r="C837" s="95" t="s">
        <v>58</v>
      </c>
      <c r="D837" s="138">
        <v>40000</v>
      </c>
      <c r="E837" s="138"/>
      <c r="F837" s="138">
        <f t="shared" si="38"/>
        <v>1061366.25</v>
      </c>
      <c r="G837" s="289"/>
    </row>
    <row r="838" spans="1:7">
      <c r="A838" s="137">
        <v>45771</v>
      </c>
      <c r="B838" s="94" t="s">
        <v>208</v>
      </c>
      <c r="C838" s="95" t="s">
        <v>58</v>
      </c>
      <c r="D838" s="138">
        <v>140000</v>
      </c>
      <c r="E838" s="138"/>
      <c r="F838" s="138">
        <f t="shared" si="38"/>
        <v>1201366.25</v>
      </c>
      <c r="G838" s="289"/>
    </row>
    <row r="839" spans="1:7">
      <c r="A839" s="137">
        <v>45771</v>
      </c>
      <c r="B839" s="94" t="s">
        <v>482</v>
      </c>
      <c r="C839" s="95" t="s">
        <v>64</v>
      </c>
      <c r="D839" s="138"/>
      <c r="E839" s="138">
        <v>1000000</v>
      </c>
      <c r="F839" s="138">
        <f t="shared" si="38"/>
        <v>201366.250000001</v>
      </c>
      <c r="G839" s="289"/>
    </row>
    <row r="840" spans="1:7">
      <c r="A840" s="137">
        <v>45772</v>
      </c>
      <c r="B840" s="94" t="s">
        <v>674</v>
      </c>
      <c r="C840" s="95" t="s">
        <v>55</v>
      </c>
      <c r="D840" s="138">
        <v>15000</v>
      </c>
      <c r="E840" s="138"/>
      <c r="F840" s="138">
        <f t="shared" si="38"/>
        <v>216366.250000001</v>
      </c>
      <c r="G840" s="289"/>
    </row>
    <row r="841" spans="1:7">
      <c r="A841" s="137">
        <v>45772</v>
      </c>
      <c r="B841" s="94" t="s">
        <v>675</v>
      </c>
      <c r="C841" s="95" t="s">
        <v>61</v>
      </c>
      <c r="D841" s="138"/>
      <c r="E841" s="138">
        <v>6363</v>
      </c>
      <c r="F841" s="138">
        <f t="shared" si="38"/>
        <v>210003.250000001</v>
      </c>
      <c r="G841" s="289"/>
    </row>
    <row r="842" ht="33" spans="1:7">
      <c r="A842" s="137">
        <v>45772</v>
      </c>
      <c r="B842" s="94" t="s">
        <v>676</v>
      </c>
      <c r="C842" s="95" t="s">
        <v>65</v>
      </c>
      <c r="D842" s="138"/>
      <c r="E842" s="138">
        <v>86000</v>
      </c>
      <c r="F842" s="138">
        <f t="shared" si="38"/>
        <v>124003.250000001</v>
      </c>
      <c r="G842" s="289"/>
    </row>
    <row r="843" spans="1:7">
      <c r="A843" s="137">
        <v>45772</v>
      </c>
      <c r="B843" s="94" t="s">
        <v>677</v>
      </c>
      <c r="C843" s="95" t="s">
        <v>65</v>
      </c>
      <c r="D843" s="138"/>
      <c r="E843" s="138">
        <v>760.49</v>
      </c>
      <c r="F843" s="138">
        <f t="shared" si="38"/>
        <v>123242.760000001</v>
      </c>
      <c r="G843" s="289"/>
    </row>
    <row r="844" spans="1:7">
      <c r="A844" s="137">
        <v>45772</v>
      </c>
      <c r="B844" s="94" t="s">
        <v>678</v>
      </c>
      <c r="C844" s="95" t="s">
        <v>65</v>
      </c>
      <c r="D844" s="138"/>
      <c r="E844" s="138">
        <v>390.83</v>
      </c>
      <c r="F844" s="138">
        <f t="shared" si="38"/>
        <v>122851.930000001</v>
      </c>
      <c r="G844" s="289"/>
    </row>
    <row r="845" spans="1:7">
      <c r="A845" s="137">
        <v>45772</v>
      </c>
      <c r="B845" s="94" t="s">
        <v>679</v>
      </c>
      <c r="C845" s="95" t="s">
        <v>65</v>
      </c>
      <c r="D845" s="138"/>
      <c r="E845" s="138">
        <v>5468.5</v>
      </c>
      <c r="F845" s="138">
        <f t="shared" si="38"/>
        <v>117383.430000001</v>
      </c>
      <c r="G845" s="289"/>
    </row>
    <row r="846" spans="1:7">
      <c r="A846" s="137">
        <v>45772</v>
      </c>
      <c r="B846" s="94" t="s">
        <v>680</v>
      </c>
      <c r="C846" s="95" t="s">
        <v>65</v>
      </c>
      <c r="D846" s="138"/>
      <c r="E846" s="138">
        <v>12000</v>
      </c>
      <c r="F846" s="138">
        <f t="shared" si="38"/>
        <v>105383.430000001</v>
      </c>
      <c r="G846" s="289"/>
    </row>
    <row r="847" spans="1:7">
      <c r="A847" s="137">
        <v>45772</v>
      </c>
      <c r="B847" s="94" t="s">
        <v>681</v>
      </c>
      <c r="C847" s="95" t="s">
        <v>65</v>
      </c>
      <c r="D847" s="138"/>
      <c r="E847" s="138">
        <v>562.1</v>
      </c>
      <c r="F847" s="138">
        <f t="shared" si="38"/>
        <v>104821.330000001</v>
      </c>
      <c r="G847" s="289"/>
    </row>
    <row r="848" spans="1:7">
      <c r="A848" s="137">
        <v>45772</v>
      </c>
      <c r="B848" s="94" t="s">
        <v>682</v>
      </c>
      <c r="C848" s="95" t="s">
        <v>65</v>
      </c>
      <c r="D848" s="138"/>
      <c r="E848" s="138">
        <v>62.5</v>
      </c>
      <c r="F848" s="138">
        <f t="shared" si="38"/>
        <v>104758.830000001</v>
      </c>
      <c r="G848" s="289"/>
    </row>
    <row r="849" spans="1:7">
      <c r="A849" s="137">
        <v>45772</v>
      </c>
      <c r="B849" s="94" t="s">
        <v>683</v>
      </c>
      <c r="C849" s="95" t="s">
        <v>65</v>
      </c>
      <c r="D849" s="138"/>
      <c r="E849" s="138">
        <v>3172</v>
      </c>
      <c r="F849" s="138">
        <f t="shared" si="38"/>
        <v>101586.830000001</v>
      </c>
      <c r="G849" s="289"/>
    </row>
    <row r="850" spans="1:7">
      <c r="A850" s="137">
        <v>45772</v>
      </c>
      <c r="B850" s="94" t="s">
        <v>684</v>
      </c>
      <c r="C850" s="95" t="s">
        <v>65</v>
      </c>
      <c r="D850" s="138"/>
      <c r="E850" s="138">
        <v>348.9</v>
      </c>
      <c r="F850" s="138">
        <f t="shared" si="38"/>
        <v>101237.930000001</v>
      </c>
      <c r="G850" s="289"/>
    </row>
    <row r="851" spans="1:7">
      <c r="A851" s="137">
        <v>45772</v>
      </c>
      <c r="B851" s="94" t="s">
        <v>685</v>
      </c>
      <c r="C851" s="95" t="s">
        <v>65</v>
      </c>
      <c r="D851" s="138"/>
      <c r="E851" s="138">
        <v>1550</v>
      </c>
      <c r="F851" s="138">
        <f t="shared" si="38"/>
        <v>99687.9300000007</v>
      </c>
      <c r="G851" s="289"/>
    </row>
    <row r="852" spans="1:7">
      <c r="A852" s="137">
        <v>45772</v>
      </c>
      <c r="B852" s="94" t="s">
        <v>686</v>
      </c>
      <c r="C852" s="95" t="s">
        <v>65</v>
      </c>
      <c r="D852" s="138"/>
      <c r="E852" s="138">
        <v>35000</v>
      </c>
      <c r="F852" s="138">
        <f t="shared" si="38"/>
        <v>64687.9300000007</v>
      </c>
      <c r="G852" s="289"/>
    </row>
    <row r="853" spans="1:7">
      <c r="A853" s="137">
        <v>45772</v>
      </c>
      <c r="B853" s="94" t="s">
        <v>687</v>
      </c>
      <c r="C853" s="95" t="s">
        <v>61</v>
      </c>
      <c r="D853" s="138"/>
      <c r="E853" s="138">
        <v>1034</v>
      </c>
      <c r="F853" s="138">
        <f t="shared" si="38"/>
        <v>63653.9300000007</v>
      </c>
      <c r="G853" s="289"/>
    </row>
    <row r="854" spans="1:7">
      <c r="A854" s="137">
        <v>45772</v>
      </c>
      <c r="B854" s="94" t="s">
        <v>208</v>
      </c>
      <c r="C854" s="95" t="s">
        <v>58</v>
      </c>
      <c r="D854" s="138">
        <v>40000</v>
      </c>
      <c r="E854" s="138"/>
      <c r="F854" s="138">
        <f t="shared" si="38"/>
        <v>103653.930000001</v>
      </c>
      <c r="G854" s="289"/>
    </row>
    <row r="855" spans="1:7">
      <c r="A855" s="137">
        <v>45772</v>
      </c>
      <c r="B855" s="94" t="s">
        <v>122</v>
      </c>
      <c r="C855" s="95" t="s">
        <v>64</v>
      </c>
      <c r="D855" s="138"/>
      <c r="E855" s="138">
        <v>20000</v>
      </c>
      <c r="F855" s="138">
        <f t="shared" si="38"/>
        <v>83653.9300000007</v>
      </c>
      <c r="G855" s="289"/>
    </row>
    <row r="856" spans="1:7">
      <c r="A856" s="137">
        <v>45772</v>
      </c>
      <c r="B856" s="94" t="s">
        <v>121</v>
      </c>
      <c r="C856" s="95" t="s">
        <v>65</v>
      </c>
      <c r="D856" s="138"/>
      <c r="E856" s="138">
        <v>42.37</v>
      </c>
      <c r="F856" s="138">
        <f t="shared" si="38"/>
        <v>83611.5600000007</v>
      </c>
      <c r="G856" s="289"/>
    </row>
    <row r="857" spans="1:7">
      <c r="A857" s="137">
        <v>45772</v>
      </c>
      <c r="B857" s="94" t="s">
        <v>688</v>
      </c>
      <c r="C857" s="95" t="s">
        <v>65</v>
      </c>
      <c r="D857" s="138"/>
      <c r="E857" s="138">
        <v>800</v>
      </c>
      <c r="F857" s="138">
        <f t="shared" si="38"/>
        <v>82811.5600000007</v>
      </c>
      <c r="G857" s="289"/>
    </row>
    <row r="858" spans="1:7">
      <c r="A858" s="137">
        <v>45773</v>
      </c>
      <c r="B858" s="94" t="s">
        <v>121</v>
      </c>
      <c r="C858" s="95" t="s">
        <v>65</v>
      </c>
      <c r="D858" s="138"/>
      <c r="E858" s="138">
        <v>171.84</v>
      </c>
      <c r="F858" s="138">
        <f t="shared" si="38"/>
        <v>82639.7200000007</v>
      </c>
      <c r="G858" s="289"/>
    </row>
    <row r="859" spans="1:7">
      <c r="A859" s="137">
        <v>45773</v>
      </c>
      <c r="B859" s="94" t="s">
        <v>121</v>
      </c>
      <c r="C859" s="95" t="s">
        <v>65</v>
      </c>
      <c r="D859" s="138"/>
      <c r="E859" s="138">
        <v>71.25</v>
      </c>
      <c r="F859" s="138">
        <f t="shared" si="38"/>
        <v>82568.4700000007</v>
      </c>
      <c r="G859" s="289"/>
    </row>
    <row r="860" spans="1:7">
      <c r="A860" s="137">
        <v>45773</v>
      </c>
      <c r="B860" s="94" t="s">
        <v>121</v>
      </c>
      <c r="C860" s="95" t="s">
        <v>65</v>
      </c>
      <c r="D860" s="138"/>
      <c r="E860" s="138">
        <v>52.25</v>
      </c>
      <c r="F860" s="138">
        <f t="shared" si="38"/>
        <v>82516.2200000007</v>
      </c>
      <c r="G860" s="289"/>
    </row>
    <row r="861" spans="1:7">
      <c r="A861" s="137">
        <v>45773</v>
      </c>
      <c r="B861" s="94" t="s">
        <v>121</v>
      </c>
      <c r="C861" s="95" t="s">
        <v>65</v>
      </c>
      <c r="D861" s="138"/>
      <c r="E861" s="138">
        <v>28.5</v>
      </c>
      <c r="F861" s="138">
        <f t="shared" si="38"/>
        <v>82487.7200000007</v>
      </c>
      <c r="G861" s="289"/>
    </row>
    <row r="862" spans="1:7">
      <c r="A862" s="137">
        <v>45773</v>
      </c>
      <c r="B862" s="94" t="s">
        <v>121</v>
      </c>
      <c r="C862" s="95" t="s">
        <v>65</v>
      </c>
      <c r="D862" s="138"/>
      <c r="E862" s="138">
        <v>23.75</v>
      </c>
      <c r="F862" s="138">
        <f t="shared" si="38"/>
        <v>82463.9700000007</v>
      </c>
      <c r="G862" s="289"/>
    </row>
    <row r="863" spans="1:7">
      <c r="A863" s="137">
        <v>45773</v>
      </c>
      <c r="B863" s="94" t="s">
        <v>121</v>
      </c>
      <c r="C863" s="95" t="s">
        <v>65</v>
      </c>
      <c r="D863" s="138"/>
      <c r="E863" s="138">
        <v>25.37</v>
      </c>
      <c r="F863" s="138">
        <f t="shared" si="38"/>
        <v>82438.6000000007</v>
      </c>
      <c r="G863" s="289"/>
    </row>
    <row r="864" spans="1:7">
      <c r="A864" s="137">
        <v>45773</v>
      </c>
      <c r="B864" s="94" t="s">
        <v>121</v>
      </c>
      <c r="C864" s="95" t="s">
        <v>65</v>
      </c>
      <c r="D864" s="138"/>
      <c r="E864" s="138">
        <v>65.55</v>
      </c>
      <c r="F864" s="138">
        <f t="shared" si="38"/>
        <v>82373.0500000007</v>
      </c>
      <c r="G864" s="289"/>
    </row>
    <row r="865" spans="1:7">
      <c r="A865" s="137">
        <v>45774</v>
      </c>
      <c r="B865" s="94" t="s">
        <v>121</v>
      </c>
      <c r="C865" s="95" t="s">
        <v>65</v>
      </c>
      <c r="D865" s="138"/>
      <c r="E865" s="138">
        <v>76.95</v>
      </c>
      <c r="F865" s="138">
        <f t="shared" si="38"/>
        <v>82296.1000000007</v>
      </c>
      <c r="G865" s="289"/>
    </row>
    <row r="866" spans="1:7">
      <c r="A866" s="137">
        <v>45774</v>
      </c>
      <c r="B866" s="94" t="s">
        <v>121</v>
      </c>
      <c r="C866" s="95" t="s">
        <v>65</v>
      </c>
      <c r="D866" s="138"/>
      <c r="E866" s="138">
        <v>110.9</v>
      </c>
      <c r="F866" s="138">
        <f t="shared" si="38"/>
        <v>82185.2000000007</v>
      </c>
      <c r="G866" s="289"/>
    </row>
    <row r="867" spans="1:7">
      <c r="A867" s="137">
        <v>45774</v>
      </c>
      <c r="B867" s="94" t="s">
        <v>121</v>
      </c>
      <c r="C867" s="95" t="s">
        <v>65</v>
      </c>
      <c r="D867" s="138"/>
      <c r="E867" s="138">
        <v>151.75</v>
      </c>
      <c r="F867" s="138">
        <f t="shared" si="38"/>
        <v>82033.4500000007</v>
      </c>
      <c r="G867" s="289"/>
    </row>
    <row r="868" spans="1:7">
      <c r="A868" s="137">
        <v>45774</v>
      </c>
      <c r="B868" s="94" t="s">
        <v>689</v>
      </c>
      <c r="C868" s="95" t="s">
        <v>61</v>
      </c>
      <c r="D868" s="138"/>
      <c r="E868" s="138">
        <v>4558</v>
      </c>
      <c r="F868" s="138">
        <f t="shared" si="38"/>
        <v>77475.4500000007</v>
      </c>
      <c r="G868" s="289"/>
    </row>
    <row r="869" spans="1:7">
      <c r="A869" s="137">
        <v>45775</v>
      </c>
      <c r="B869" s="94" t="s">
        <v>121</v>
      </c>
      <c r="C869" s="153" t="s">
        <v>65</v>
      </c>
      <c r="D869" s="138"/>
      <c r="E869" s="138">
        <v>18.96</v>
      </c>
      <c r="F869" s="138">
        <f t="shared" si="38"/>
        <v>77456.4900000007</v>
      </c>
      <c r="G869" s="289"/>
    </row>
    <row r="870" spans="1:7">
      <c r="A870" s="137">
        <v>45775</v>
      </c>
      <c r="B870" s="94" t="s">
        <v>504</v>
      </c>
      <c r="C870" s="95" t="s">
        <v>64</v>
      </c>
      <c r="D870" s="138"/>
      <c r="E870" s="138">
        <v>30000</v>
      </c>
      <c r="F870" s="138">
        <f t="shared" si="38"/>
        <v>47456.4900000007</v>
      </c>
      <c r="G870" s="289"/>
    </row>
    <row r="871" spans="1:7">
      <c r="A871" s="137">
        <v>45775</v>
      </c>
      <c r="B871" s="94" t="s">
        <v>690</v>
      </c>
      <c r="C871" s="95" t="s">
        <v>65</v>
      </c>
      <c r="D871" s="138"/>
      <c r="E871" s="138">
        <v>7631.4</v>
      </c>
      <c r="F871" s="138">
        <f t="shared" si="38"/>
        <v>39825.0900000007</v>
      </c>
      <c r="G871" s="289"/>
    </row>
    <row r="872" spans="1:7">
      <c r="A872" s="137">
        <v>45775</v>
      </c>
      <c r="B872" s="88" t="s">
        <v>691</v>
      </c>
      <c r="C872" s="95" t="s">
        <v>65</v>
      </c>
      <c r="D872" s="138"/>
      <c r="E872" s="138">
        <v>1100</v>
      </c>
      <c r="F872" s="138">
        <f t="shared" ref="F872:F935" si="39">F871+D872-E872</f>
        <v>38725.0900000007</v>
      </c>
      <c r="G872" s="289"/>
    </row>
    <row r="873" spans="1:7">
      <c r="A873" s="137">
        <v>45776</v>
      </c>
      <c r="B873" s="88" t="s">
        <v>692</v>
      </c>
      <c r="C873" s="95" t="s">
        <v>58</v>
      </c>
      <c r="D873" s="138">
        <v>20000</v>
      </c>
      <c r="E873" s="138"/>
      <c r="F873" s="138">
        <f t="shared" si="39"/>
        <v>58725.0900000007</v>
      </c>
      <c r="G873" s="289"/>
    </row>
    <row r="874" spans="1:7">
      <c r="A874" s="137">
        <v>45776</v>
      </c>
      <c r="B874" s="88" t="s">
        <v>693</v>
      </c>
      <c r="C874" s="95" t="s">
        <v>54</v>
      </c>
      <c r="D874" s="138">
        <v>19700</v>
      </c>
      <c r="E874" s="138"/>
      <c r="F874" s="138">
        <f t="shared" si="39"/>
        <v>78425.0900000007</v>
      </c>
      <c r="G874" s="289"/>
    </row>
    <row r="875" spans="1:7">
      <c r="A875" s="137">
        <v>45776</v>
      </c>
      <c r="B875" s="88" t="s">
        <v>694</v>
      </c>
      <c r="C875" s="95" t="s">
        <v>58</v>
      </c>
      <c r="D875" s="138">
        <v>500000</v>
      </c>
      <c r="E875" s="138"/>
      <c r="F875" s="138">
        <f t="shared" si="39"/>
        <v>578425.090000001</v>
      </c>
      <c r="G875" s="289"/>
    </row>
    <row r="876" spans="1:7">
      <c r="A876" s="137">
        <v>45776</v>
      </c>
      <c r="B876" s="88" t="s">
        <v>121</v>
      </c>
      <c r="C876" s="95" t="s">
        <v>65</v>
      </c>
      <c r="D876" s="138"/>
      <c r="E876" s="138">
        <v>10.1</v>
      </c>
      <c r="F876" s="138">
        <f t="shared" si="39"/>
        <v>578414.990000001</v>
      </c>
      <c r="G876" s="289"/>
    </row>
    <row r="877" spans="1:7">
      <c r="A877" s="137">
        <v>45776</v>
      </c>
      <c r="B877" s="94" t="s">
        <v>695</v>
      </c>
      <c r="C877" s="95" t="s">
        <v>61</v>
      </c>
      <c r="D877" s="138"/>
      <c r="E877" s="138">
        <v>261320.52</v>
      </c>
      <c r="F877" s="138">
        <f t="shared" si="39"/>
        <v>317094.470000001</v>
      </c>
      <c r="G877" s="289"/>
    </row>
    <row r="878" spans="1:7">
      <c r="A878" s="137">
        <v>45776</v>
      </c>
      <c r="B878" s="88" t="s">
        <v>696</v>
      </c>
      <c r="C878" s="95" t="s">
        <v>61</v>
      </c>
      <c r="D878" s="138"/>
      <c r="E878" s="138">
        <v>13353</v>
      </c>
      <c r="F878" s="138">
        <f t="shared" si="39"/>
        <v>303741.470000001</v>
      </c>
      <c r="G878" s="289"/>
    </row>
    <row r="879" spans="1:7">
      <c r="A879" s="137">
        <v>45776</v>
      </c>
      <c r="B879" s="88" t="s">
        <v>550</v>
      </c>
      <c r="C879" s="95" t="s">
        <v>61</v>
      </c>
      <c r="D879" s="138"/>
      <c r="E879" s="138">
        <v>10000</v>
      </c>
      <c r="F879" s="138">
        <f t="shared" si="39"/>
        <v>293741.470000001</v>
      </c>
      <c r="G879" s="289"/>
    </row>
    <row r="880" spans="1:7">
      <c r="A880" s="137">
        <v>45776</v>
      </c>
      <c r="B880" s="88" t="s">
        <v>697</v>
      </c>
      <c r="C880" s="95" t="s">
        <v>61</v>
      </c>
      <c r="D880" s="138"/>
      <c r="E880" s="138">
        <v>5000</v>
      </c>
      <c r="F880" s="138">
        <f t="shared" si="39"/>
        <v>288741.470000001</v>
      </c>
      <c r="G880" s="289"/>
    </row>
    <row r="881" spans="1:7">
      <c r="A881" s="137">
        <v>45776</v>
      </c>
      <c r="B881" s="296" t="s">
        <v>698</v>
      </c>
      <c r="C881" s="95" t="s">
        <v>61</v>
      </c>
      <c r="D881" s="138"/>
      <c r="E881" s="138">
        <v>83500</v>
      </c>
      <c r="F881" s="138">
        <f t="shared" si="39"/>
        <v>205241.470000001</v>
      </c>
      <c r="G881" s="289"/>
    </row>
    <row r="882" spans="1:7">
      <c r="A882" s="137">
        <v>45776</v>
      </c>
      <c r="B882" s="296" t="s">
        <v>699</v>
      </c>
      <c r="C882" s="95" t="s">
        <v>61</v>
      </c>
      <c r="D882" s="138"/>
      <c r="E882" s="138">
        <v>258</v>
      </c>
      <c r="F882" s="138">
        <f t="shared" si="39"/>
        <v>204983.470000001</v>
      </c>
      <c r="G882" s="289"/>
    </row>
    <row r="883" spans="1:7">
      <c r="A883" s="137">
        <v>45776</v>
      </c>
      <c r="B883" s="88" t="s">
        <v>121</v>
      </c>
      <c r="C883" s="95" t="s">
        <v>65</v>
      </c>
      <c r="D883" s="138"/>
      <c r="E883" s="138">
        <v>14.25</v>
      </c>
      <c r="F883" s="138">
        <f t="shared" si="39"/>
        <v>204969.220000001</v>
      </c>
      <c r="G883" s="289"/>
    </row>
    <row r="884" spans="1:7">
      <c r="A884" s="137">
        <v>45777</v>
      </c>
      <c r="B884" s="88" t="s">
        <v>700</v>
      </c>
      <c r="C884" s="95" t="s">
        <v>61</v>
      </c>
      <c r="D884" s="138"/>
      <c r="E884" s="138">
        <v>2000</v>
      </c>
      <c r="F884" s="138">
        <f t="shared" si="39"/>
        <v>202969.220000001</v>
      </c>
      <c r="G884" s="289"/>
    </row>
    <row r="885" spans="1:7">
      <c r="A885" s="137">
        <v>45777</v>
      </c>
      <c r="B885" s="88" t="s">
        <v>701</v>
      </c>
      <c r="C885" s="95" t="s">
        <v>61</v>
      </c>
      <c r="D885" s="138"/>
      <c r="E885" s="138">
        <v>314.2</v>
      </c>
      <c r="F885" s="138">
        <f t="shared" si="39"/>
        <v>202655.020000001</v>
      </c>
      <c r="G885" s="289"/>
    </row>
    <row r="886" spans="1:7">
      <c r="A886" s="137">
        <v>45777</v>
      </c>
      <c r="B886" s="88" t="s">
        <v>702</v>
      </c>
      <c r="C886" s="95" t="s">
        <v>65</v>
      </c>
      <c r="D886" s="138"/>
      <c r="E886" s="138">
        <v>260</v>
      </c>
      <c r="F886" s="138">
        <f t="shared" si="39"/>
        <v>202395.020000001</v>
      </c>
      <c r="G886" s="289"/>
    </row>
    <row r="887" spans="1:7">
      <c r="A887" s="137">
        <v>45777</v>
      </c>
      <c r="B887" s="94" t="s">
        <v>703</v>
      </c>
      <c r="C887" s="95" t="s">
        <v>65</v>
      </c>
      <c r="D887" s="138"/>
      <c r="E887" s="138">
        <v>900</v>
      </c>
      <c r="F887" s="138">
        <f t="shared" si="39"/>
        <v>201495.020000001</v>
      </c>
      <c r="G887" s="289"/>
    </row>
    <row r="888" ht="33" spans="1:7">
      <c r="A888" s="137">
        <v>45777</v>
      </c>
      <c r="B888" s="94" t="s">
        <v>704</v>
      </c>
      <c r="C888" s="95" t="s">
        <v>65</v>
      </c>
      <c r="D888" s="138"/>
      <c r="E888" s="138">
        <v>2400</v>
      </c>
      <c r="F888" s="138">
        <f t="shared" si="39"/>
        <v>199095.020000001</v>
      </c>
      <c r="G888" s="289"/>
    </row>
    <row r="889" spans="1:7">
      <c r="A889" s="137">
        <v>45777</v>
      </c>
      <c r="B889" s="94" t="s">
        <v>705</v>
      </c>
      <c r="C889" s="95" t="s">
        <v>65</v>
      </c>
      <c r="D889" s="138"/>
      <c r="E889" s="138">
        <v>260</v>
      </c>
      <c r="F889" s="138">
        <f t="shared" si="39"/>
        <v>198835.020000001</v>
      </c>
      <c r="G889" s="289"/>
    </row>
    <row r="890" ht="33" spans="1:7">
      <c r="A890" s="137">
        <v>45777</v>
      </c>
      <c r="B890" s="94" t="s">
        <v>706</v>
      </c>
      <c r="C890" s="95" t="s">
        <v>65</v>
      </c>
      <c r="D890" s="138"/>
      <c r="E890" s="138">
        <v>1400</v>
      </c>
      <c r="F890" s="138">
        <f t="shared" si="39"/>
        <v>197435.020000001</v>
      </c>
      <c r="G890" s="289"/>
    </row>
    <row r="891" spans="1:7">
      <c r="A891" s="137">
        <v>45777</v>
      </c>
      <c r="B891" s="94" t="s">
        <v>707</v>
      </c>
      <c r="C891" s="95" t="s">
        <v>65</v>
      </c>
      <c r="D891" s="138"/>
      <c r="E891" s="138">
        <v>301</v>
      </c>
      <c r="F891" s="138">
        <f t="shared" si="39"/>
        <v>197134.020000001</v>
      </c>
      <c r="G891" s="289"/>
    </row>
    <row r="892" spans="1:7">
      <c r="A892" s="137">
        <v>45777</v>
      </c>
      <c r="B892" s="94" t="s">
        <v>708</v>
      </c>
      <c r="C892" s="95" t="s">
        <v>65</v>
      </c>
      <c r="D892" s="138"/>
      <c r="E892" s="138">
        <v>60.78</v>
      </c>
      <c r="F892" s="138">
        <f t="shared" si="39"/>
        <v>197073.240000001</v>
      </c>
      <c r="G892" s="289"/>
    </row>
    <row r="893" spans="1:7">
      <c r="A893" s="137">
        <v>45777</v>
      </c>
      <c r="B893" s="94" t="s">
        <v>709</v>
      </c>
      <c r="C893" s="95" t="s">
        <v>65</v>
      </c>
      <c r="D893" s="138"/>
      <c r="E893" s="138">
        <v>2000</v>
      </c>
      <c r="F893" s="138">
        <f t="shared" si="39"/>
        <v>195073.240000001</v>
      </c>
      <c r="G893" s="289"/>
    </row>
    <row r="894" spans="1:7">
      <c r="A894" s="137">
        <v>45777</v>
      </c>
      <c r="B894" s="94" t="s">
        <v>710</v>
      </c>
      <c r="C894" s="95" t="s">
        <v>65</v>
      </c>
      <c r="D894" s="138"/>
      <c r="E894" s="138">
        <v>2811</v>
      </c>
      <c r="F894" s="138">
        <f t="shared" si="39"/>
        <v>192262.240000001</v>
      </c>
      <c r="G894" s="289"/>
    </row>
    <row r="895" ht="33" spans="1:7">
      <c r="A895" s="137">
        <v>45777</v>
      </c>
      <c r="B895" s="94" t="s">
        <v>711</v>
      </c>
      <c r="C895" s="95" t="s">
        <v>65</v>
      </c>
      <c r="D895" s="138"/>
      <c r="E895" s="138">
        <v>19235</v>
      </c>
      <c r="F895" s="138">
        <f t="shared" si="39"/>
        <v>173027.240000001</v>
      </c>
      <c r="G895" s="289"/>
    </row>
    <row r="896" spans="1:7">
      <c r="A896" s="137">
        <v>45777</v>
      </c>
      <c r="B896" s="94" t="s">
        <v>712</v>
      </c>
      <c r="C896" s="95" t="s">
        <v>65</v>
      </c>
      <c r="D896" s="138"/>
      <c r="E896" s="138">
        <v>230.86</v>
      </c>
      <c r="F896" s="138">
        <f t="shared" si="39"/>
        <v>172796.380000001</v>
      </c>
      <c r="G896" s="289"/>
    </row>
    <row r="897" spans="1:7">
      <c r="A897" s="137">
        <v>45777</v>
      </c>
      <c r="B897" s="94" t="s">
        <v>713</v>
      </c>
      <c r="C897" s="95" t="s">
        <v>65</v>
      </c>
      <c r="D897" s="138"/>
      <c r="E897" s="138">
        <v>531</v>
      </c>
      <c r="F897" s="138">
        <f t="shared" si="39"/>
        <v>172265.380000001</v>
      </c>
      <c r="G897" s="289"/>
    </row>
    <row r="898" spans="1:7">
      <c r="A898" s="137">
        <v>45777</v>
      </c>
      <c r="B898" s="94" t="s">
        <v>714</v>
      </c>
      <c r="C898" s="95" t="s">
        <v>65</v>
      </c>
      <c r="D898" s="138"/>
      <c r="E898" s="138">
        <v>241</v>
      </c>
      <c r="F898" s="138">
        <f t="shared" si="39"/>
        <v>172024.380000001</v>
      </c>
      <c r="G898" s="289"/>
    </row>
    <row r="899" spans="1:7">
      <c r="A899" s="137">
        <v>45777</v>
      </c>
      <c r="B899" s="94" t="s">
        <v>715</v>
      </c>
      <c r="C899" s="95" t="s">
        <v>65</v>
      </c>
      <c r="D899" s="138"/>
      <c r="E899" s="138">
        <v>1100</v>
      </c>
      <c r="F899" s="138">
        <f t="shared" si="39"/>
        <v>170924.380000001</v>
      </c>
      <c r="G899" s="289"/>
    </row>
    <row r="900" spans="1:7">
      <c r="A900" s="137">
        <v>45777</v>
      </c>
      <c r="B900" s="96" t="s">
        <v>716</v>
      </c>
      <c r="C900" s="95" t="s">
        <v>65</v>
      </c>
      <c r="D900" s="138"/>
      <c r="E900" s="138">
        <v>621</v>
      </c>
      <c r="F900" s="138">
        <f t="shared" si="39"/>
        <v>170303.380000001</v>
      </c>
      <c r="G900" s="289"/>
    </row>
    <row r="901" spans="1:7">
      <c r="A901" s="137">
        <v>45777</v>
      </c>
      <c r="B901" s="94" t="s">
        <v>717</v>
      </c>
      <c r="C901" s="95" t="s">
        <v>65</v>
      </c>
      <c r="D901" s="138"/>
      <c r="E901" s="138">
        <v>514</v>
      </c>
      <c r="F901" s="138">
        <f t="shared" si="39"/>
        <v>169789.380000001</v>
      </c>
      <c r="G901" s="289"/>
    </row>
    <row r="902" spans="1:7">
      <c r="A902" s="137">
        <v>45777</v>
      </c>
      <c r="B902" s="94" t="s">
        <v>718</v>
      </c>
      <c r="C902" s="95" t="s">
        <v>65</v>
      </c>
      <c r="D902" s="138"/>
      <c r="E902" s="138">
        <v>235</v>
      </c>
      <c r="F902" s="138">
        <f t="shared" si="39"/>
        <v>169554.380000001</v>
      </c>
      <c r="G902" s="289"/>
    </row>
    <row r="903" spans="1:7">
      <c r="A903" s="137">
        <v>45777</v>
      </c>
      <c r="B903" s="94" t="s">
        <v>719</v>
      </c>
      <c r="C903" s="95" t="s">
        <v>65</v>
      </c>
      <c r="D903" s="138"/>
      <c r="E903" s="138">
        <v>422</v>
      </c>
      <c r="F903" s="138">
        <f t="shared" si="39"/>
        <v>169132.380000001</v>
      </c>
      <c r="G903" s="289"/>
    </row>
    <row r="904" spans="1:7">
      <c r="A904" s="137">
        <v>45777</v>
      </c>
      <c r="B904" s="94" t="s">
        <v>720</v>
      </c>
      <c r="C904" s="95" t="s">
        <v>65</v>
      </c>
      <c r="D904" s="138"/>
      <c r="E904" s="138">
        <v>546.5</v>
      </c>
      <c r="F904" s="138">
        <f t="shared" si="39"/>
        <v>168585.880000001</v>
      </c>
      <c r="G904" s="289"/>
    </row>
    <row r="905" spans="1:7">
      <c r="A905" s="137">
        <v>45777</v>
      </c>
      <c r="B905" s="94" t="s">
        <v>721</v>
      </c>
      <c r="C905" s="95" t="s">
        <v>65</v>
      </c>
      <c r="D905" s="138"/>
      <c r="E905" s="138">
        <v>221</v>
      </c>
      <c r="F905" s="138">
        <f t="shared" si="39"/>
        <v>168364.880000001</v>
      </c>
      <c r="G905" s="289"/>
    </row>
    <row r="906" spans="1:7">
      <c r="A906" s="137">
        <v>45777</v>
      </c>
      <c r="B906" s="94" t="s">
        <v>722</v>
      </c>
      <c r="C906" s="95" t="s">
        <v>65</v>
      </c>
      <c r="D906" s="138"/>
      <c r="E906" s="138">
        <v>481.5</v>
      </c>
      <c r="F906" s="138">
        <f t="shared" si="39"/>
        <v>167883.380000001</v>
      </c>
      <c r="G906" s="289"/>
    </row>
    <row r="907" spans="1:7">
      <c r="A907" s="137">
        <v>45777</v>
      </c>
      <c r="B907" s="94" t="s">
        <v>723</v>
      </c>
      <c r="C907" s="95" t="s">
        <v>65</v>
      </c>
      <c r="D907" s="138"/>
      <c r="E907" s="138">
        <v>250.9</v>
      </c>
      <c r="F907" s="138">
        <f t="shared" si="39"/>
        <v>167632.480000001</v>
      </c>
      <c r="G907" s="289"/>
    </row>
    <row r="908" ht="33" spans="1:7">
      <c r="A908" s="137">
        <v>45777</v>
      </c>
      <c r="B908" s="94" t="s">
        <v>724</v>
      </c>
      <c r="C908" s="95" t="s">
        <v>65</v>
      </c>
      <c r="D908" s="138"/>
      <c r="E908" s="138">
        <v>20000</v>
      </c>
      <c r="F908" s="138">
        <f t="shared" si="39"/>
        <v>147632.480000001</v>
      </c>
      <c r="G908" s="289"/>
    </row>
    <row r="909" ht="33" spans="1:7">
      <c r="A909" s="137">
        <v>45777</v>
      </c>
      <c r="B909" s="94" t="s">
        <v>725</v>
      </c>
      <c r="C909" s="95" t="s">
        <v>65</v>
      </c>
      <c r="D909" s="138"/>
      <c r="E909" s="138">
        <v>20000</v>
      </c>
      <c r="F909" s="138">
        <f t="shared" si="39"/>
        <v>127632.480000001</v>
      </c>
      <c r="G909" s="289"/>
    </row>
    <row r="910" ht="33" spans="1:7">
      <c r="A910" s="137">
        <v>45777</v>
      </c>
      <c r="B910" s="94" t="s">
        <v>726</v>
      </c>
      <c r="C910" s="95" t="s">
        <v>65</v>
      </c>
      <c r="D910" s="138"/>
      <c r="E910" s="138">
        <v>5758.79</v>
      </c>
      <c r="F910" s="138">
        <f t="shared" si="39"/>
        <v>121873.690000001</v>
      </c>
      <c r="G910" s="289"/>
    </row>
    <row r="911" spans="1:7">
      <c r="A911" s="137">
        <v>45777</v>
      </c>
      <c r="B911" s="94" t="s">
        <v>727</v>
      </c>
      <c r="C911" s="95" t="s">
        <v>65</v>
      </c>
      <c r="D911" s="138"/>
      <c r="E911" s="138">
        <v>8360</v>
      </c>
      <c r="F911" s="138">
        <f t="shared" si="39"/>
        <v>113513.690000001</v>
      </c>
      <c r="G911" s="289"/>
    </row>
    <row r="912" ht="33" spans="1:7">
      <c r="A912" s="137">
        <v>45777</v>
      </c>
      <c r="B912" s="94" t="s">
        <v>728</v>
      </c>
      <c r="C912" s="95" t="s">
        <v>65</v>
      </c>
      <c r="D912" s="138"/>
      <c r="E912" s="138">
        <v>67999.14</v>
      </c>
      <c r="F912" s="138">
        <f t="shared" si="39"/>
        <v>45514.5500000007</v>
      </c>
      <c r="G912" s="289"/>
    </row>
    <row r="913" ht="33" spans="1:7">
      <c r="A913" s="137">
        <v>45777</v>
      </c>
      <c r="B913" s="94" t="s">
        <v>729</v>
      </c>
      <c r="C913" s="95" t="s">
        <v>65</v>
      </c>
      <c r="D913" s="138"/>
      <c r="E913" s="138">
        <v>3080</v>
      </c>
      <c r="F913" s="138">
        <f t="shared" si="39"/>
        <v>42434.5500000007</v>
      </c>
      <c r="G913" s="289"/>
    </row>
    <row r="914" spans="1:7">
      <c r="A914" s="137">
        <v>45777</v>
      </c>
      <c r="B914" s="94" t="s">
        <v>730</v>
      </c>
      <c r="C914" s="95" t="s">
        <v>57</v>
      </c>
      <c r="D914" s="138">
        <v>3080</v>
      </c>
      <c r="E914" s="138"/>
      <c r="F914" s="138">
        <f t="shared" si="39"/>
        <v>45514.5500000007</v>
      </c>
      <c r="G914" s="289"/>
    </row>
    <row r="915" spans="1:7">
      <c r="A915" s="137">
        <v>45777</v>
      </c>
      <c r="B915" s="94" t="s">
        <v>694</v>
      </c>
      <c r="C915" s="95" t="s">
        <v>58</v>
      </c>
      <c r="D915" s="138">
        <v>100000</v>
      </c>
      <c r="E915" s="138"/>
      <c r="F915" s="138">
        <f t="shared" si="39"/>
        <v>145514.550000001</v>
      </c>
      <c r="G915" s="289"/>
    </row>
    <row r="916" spans="1:7">
      <c r="A916" s="137">
        <v>45777</v>
      </c>
      <c r="B916" s="94" t="s">
        <v>376</v>
      </c>
      <c r="C916" s="95" t="s">
        <v>64</v>
      </c>
      <c r="D916" s="138"/>
      <c r="E916" s="138">
        <v>70000</v>
      </c>
      <c r="F916" s="138">
        <f t="shared" si="39"/>
        <v>75514.5500000007</v>
      </c>
      <c r="G916" s="289"/>
    </row>
    <row r="917" spans="1:7">
      <c r="A917" s="137">
        <v>45777</v>
      </c>
      <c r="B917" s="94" t="s">
        <v>504</v>
      </c>
      <c r="C917" s="95" t="s">
        <v>64</v>
      </c>
      <c r="D917" s="138"/>
      <c r="E917" s="138">
        <v>30000</v>
      </c>
      <c r="F917" s="138">
        <f t="shared" si="39"/>
        <v>45514.5500000007</v>
      </c>
      <c r="G917" s="289"/>
    </row>
    <row r="918" spans="1:7">
      <c r="A918" s="137">
        <v>45777</v>
      </c>
      <c r="B918" s="94" t="s">
        <v>731</v>
      </c>
      <c r="C918" s="95" t="s">
        <v>57</v>
      </c>
      <c r="D918" s="138">
        <v>7200</v>
      </c>
      <c r="E918" s="138"/>
      <c r="F918" s="138">
        <f t="shared" si="39"/>
        <v>52714.5500000007</v>
      </c>
      <c r="G918" s="289"/>
    </row>
    <row r="919" spans="1:7">
      <c r="A919" s="137">
        <v>45777</v>
      </c>
      <c r="B919" s="94" t="s">
        <v>732</v>
      </c>
      <c r="C919" s="95" t="s">
        <v>57</v>
      </c>
      <c r="D919" s="138">
        <v>4693.5</v>
      </c>
      <c r="E919" s="138"/>
      <c r="F919" s="138">
        <f t="shared" si="39"/>
        <v>57408.0500000007</v>
      </c>
      <c r="G919" s="289"/>
    </row>
    <row r="920" spans="1:7">
      <c r="A920" s="137">
        <v>45777</v>
      </c>
      <c r="B920" s="94" t="s">
        <v>694</v>
      </c>
      <c r="C920" s="95" t="s">
        <v>58</v>
      </c>
      <c r="D920" s="138">
        <v>80000</v>
      </c>
      <c r="E920" s="138"/>
      <c r="F920" s="138">
        <f t="shared" si="39"/>
        <v>137408.050000001</v>
      </c>
      <c r="G920" s="289"/>
    </row>
    <row r="921" spans="1:7">
      <c r="A921" s="137">
        <v>45777</v>
      </c>
      <c r="B921" s="94" t="s">
        <v>733</v>
      </c>
      <c r="C921" s="95" t="s">
        <v>64</v>
      </c>
      <c r="D921" s="138"/>
      <c r="E921" s="138">
        <v>60000</v>
      </c>
      <c r="F921" s="138">
        <f t="shared" si="39"/>
        <v>77408.0500000007</v>
      </c>
      <c r="G921" s="289"/>
    </row>
    <row r="922" spans="1:7">
      <c r="A922" s="137">
        <v>45777</v>
      </c>
      <c r="B922" s="94" t="s">
        <v>121</v>
      </c>
      <c r="C922" s="95" t="s">
        <v>65</v>
      </c>
      <c r="D922" s="138"/>
      <c r="E922" s="138">
        <v>11.12</v>
      </c>
      <c r="F922" s="138">
        <f t="shared" si="39"/>
        <v>77396.9300000007</v>
      </c>
      <c r="G922" s="289"/>
    </row>
    <row r="923" spans="1:7">
      <c r="A923" s="137">
        <v>45777</v>
      </c>
      <c r="B923" s="94" t="s">
        <v>121</v>
      </c>
      <c r="C923" s="95" t="s">
        <v>65</v>
      </c>
      <c r="D923" s="138"/>
      <c r="E923" s="138">
        <v>14.25</v>
      </c>
      <c r="F923" s="138">
        <f t="shared" si="39"/>
        <v>77382.6800000007</v>
      </c>
      <c r="G923" s="289"/>
    </row>
    <row r="924" spans="1:7">
      <c r="A924" s="137">
        <v>45777</v>
      </c>
      <c r="B924" s="94" t="s">
        <v>121</v>
      </c>
      <c r="C924" s="95" t="s">
        <v>65</v>
      </c>
      <c r="D924" s="138"/>
      <c r="E924" s="138">
        <v>67.45</v>
      </c>
      <c r="F924" s="138">
        <f t="shared" si="39"/>
        <v>77315.2300000007</v>
      </c>
      <c r="G924" s="289"/>
    </row>
    <row r="925" spans="1:7">
      <c r="A925" s="137">
        <v>45777</v>
      </c>
      <c r="B925" s="94" t="s">
        <v>121</v>
      </c>
      <c r="C925" s="95" t="s">
        <v>65</v>
      </c>
      <c r="D925" s="138"/>
      <c r="E925" s="138">
        <v>14.25</v>
      </c>
      <c r="F925" s="138">
        <f t="shared" ref="F925:F936" si="40">F924+D925-E925</f>
        <v>77300.9800000007</v>
      </c>
      <c r="G925" s="289"/>
    </row>
    <row r="926" spans="1:7">
      <c r="A926" s="137">
        <v>45778</v>
      </c>
      <c r="B926" s="94" t="s">
        <v>121</v>
      </c>
      <c r="C926" s="95" t="s">
        <v>65</v>
      </c>
      <c r="D926" s="138"/>
      <c r="E926" s="138">
        <v>14.25</v>
      </c>
      <c r="F926" s="138">
        <f t="shared" si="40"/>
        <v>77286.7300000007</v>
      </c>
      <c r="G926" s="289"/>
    </row>
    <row r="927" spans="1:7">
      <c r="A927" s="137">
        <v>45778</v>
      </c>
      <c r="B927" s="94" t="s">
        <v>121</v>
      </c>
      <c r="C927" s="95" t="s">
        <v>65</v>
      </c>
      <c r="D927" s="138"/>
      <c r="E927" s="138">
        <v>14.25</v>
      </c>
      <c r="F927" s="138">
        <f t="shared" si="40"/>
        <v>77272.4800000007</v>
      </c>
      <c r="G927" s="289"/>
    </row>
    <row r="928" spans="1:7">
      <c r="A928" s="137">
        <v>45778</v>
      </c>
      <c r="B928" s="94" t="s">
        <v>121</v>
      </c>
      <c r="C928" s="95" t="s">
        <v>65</v>
      </c>
      <c r="D928" s="138"/>
      <c r="E928" s="138">
        <v>14.25</v>
      </c>
      <c r="F928" s="138">
        <f t="shared" si="40"/>
        <v>77258.2300000007</v>
      </c>
      <c r="G928" s="289"/>
    </row>
    <row r="929" spans="1:7">
      <c r="A929" s="137">
        <v>45782</v>
      </c>
      <c r="B929" s="94" t="s">
        <v>734</v>
      </c>
      <c r="C929" s="95" t="s">
        <v>65</v>
      </c>
      <c r="D929" s="138"/>
      <c r="E929" s="138">
        <v>7200</v>
      </c>
      <c r="F929" s="138">
        <f t="shared" si="40"/>
        <v>70058.2300000007</v>
      </c>
      <c r="G929" s="289"/>
    </row>
    <row r="930" spans="1:7">
      <c r="A930" s="137">
        <v>45782</v>
      </c>
      <c r="B930" s="94" t="s">
        <v>735</v>
      </c>
      <c r="C930" s="95" t="s">
        <v>65</v>
      </c>
      <c r="D930" s="138"/>
      <c r="E930" s="138">
        <v>4693.5</v>
      </c>
      <c r="F930" s="138">
        <f t="shared" si="40"/>
        <v>65364.7300000007</v>
      </c>
      <c r="G930" s="289"/>
    </row>
    <row r="931" spans="1:7">
      <c r="A931" s="137">
        <v>45782</v>
      </c>
      <c r="B931" s="94" t="s">
        <v>736</v>
      </c>
      <c r="C931" s="95" t="s">
        <v>65</v>
      </c>
      <c r="D931" s="138"/>
      <c r="E931" s="138">
        <v>3860</v>
      </c>
      <c r="F931" s="138">
        <f t="shared" si="40"/>
        <v>61504.7300000007</v>
      </c>
      <c r="G931" s="289"/>
    </row>
    <row r="932" spans="1:7">
      <c r="A932" s="137">
        <v>45783</v>
      </c>
      <c r="B932" s="94" t="s">
        <v>121</v>
      </c>
      <c r="C932" s="153" t="s">
        <v>65</v>
      </c>
      <c r="D932" s="138"/>
      <c r="E932" s="138">
        <v>7.6</v>
      </c>
      <c r="F932" s="138">
        <f t="shared" si="40"/>
        <v>61497.1300000007</v>
      </c>
      <c r="G932" s="289"/>
    </row>
    <row r="933" spans="1:7">
      <c r="A933" s="137">
        <v>45783</v>
      </c>
      <c r="B933" s="94" t="s">
        <v>121</v>
      </c>
      <c r="C933" s="153" t="s">
        <v>65</v>
      </c>
      <c r="D933" s="138"/>
      <c r="E933" s="138">
        <v>72.2</v>
      </c>
      <c r="F933" s="138">
        <f t="shared" si="40"/>
        <v>61424.9300000007</v>
      </c>
      <c r="G933" s="289"/>
    </row>
    <row r="934" spans="1:7">
      <c r="A934" s="137">
        <v>45783</v>
      </c>
      <c r="B934" s="94" t="s">
        <v>121</v>
      </c>
      <c r="C934" s="153" t="s">
        <v>65</v>
      </c>
      <c r="D934" s="138"/>
      <c r="E934" s="138">
        <v>9.5</v>
      </c>
      <c r="F934" s="138">
        <f t="shared" si="40"/>
        <v>61415.4300000007</v>
      </c>
      <c r="G934" s="289"/>
    </row>
    <row r="935" spans="1:7">
      <c r="A935" s="137">
        <v>45784</v>
      </c>
      <c r="B935" s="94" t="s">
        <v>121</v>
      </c>
      <c r="C935" s="153" t="s">
        <v>65</v>
      </c>
      <c r="D935" s="138"/>
      <c r="E935" s="138">
        <v>176.48</v>
      </c>
      <c r="F935" s="138">
        <f t="shared" si="40"/>
        <v>61238.9500000007</v>
      </c>
      <c r="G935" s="289"/>
    </row>
    <row r="936" spans="1:7">
      <c r="A936" s="137">
        <v>45784</v>
      </c>
      <c r="B936" s="94" t="s">
        <v>121</v>
      </c>
      <c r="C936" s="153" t="s">
        <v>65</v>
      </c>
      <c r="D936" s="138"/>
      <c r="E936" s="138">
        <v>9.5</v>
      </c>
      <c r="F936" s="138">
        <f t="shared" si="40"/>
        <v>61229.4500000007</v>
      </c>
      <c r="G936" s="289"/>
    </row>
    <row r="937" spans="1:7">
      <c r="A937" s="137">
        <v>45784</v>
      </c>
      <c r="B937" s="94" t="s">
        <v>121</v>
      </c>
      <c r="C937" s="153" t="s">
        <v>65</v>
      </c>
      <c r="D937" s="138"/>
      <c r="E937" s="138">
        <v>325.68</v>
      </c>
      <c r="F937" s="138">
        <f t="shared" ref="F937:F1000" si="41">F936+D937-E937</f>
        <v>60903.7700000007</v>
      </c>
      <c r="G937" s="289"/>
    </row>
    <row r="938" ht="33" spans="1:7">
      <c r="A938" s="137">
        <v>45784</v>
      </c>
      <c r="B938" s="94" t="s">
        <v>737</v>
      </c>
      <c r="C938" s="95" t="s">
        <v>58</v>
      </c>
      <c r="D938" s="138">
        <v>283966.49</v>
      </c>
      <c r="E938" s="138"/>
      <c r="F938" s="138">
        <f t="shared" si="41"/>
        <v>344870.260000001</v>
      </c>
      <c r="G938" s="289"/>
    </row>
    <row r="939" ht="33" spans="1:7">
      <c r="A939" s="137">
        <v>45784</v>
      </c>
      <c r="B939" s="94" t="s">
        <v>738</v>
      </c>
      <c r="C939" s="95" t="s">
        <v>65</v>
      </c>
      <c r="D939" s="138"/>
      <c r="E939" s="138">
        <v>10000</v>
      </c>
      <c r="F939" s="138">
        <f t="shared" si="41"/>
        <v>334870.260000001</v>
      </c>
      <c r="G939" s="289"/>
    </row>
    <row r="940" spans="1:7">
      <c r="A940" s="137">
        <v>45784</v>
      </c>
      <c r="B940" s="94" t="s">
        <v>739</v>
      </c>
      <c r="C940" s="95" t="s">
        <v>65</v>
      </c>
      <c r="D940" s="138"/>
      <c r="E940" s="138">
        <v>5175.12</v>
      </c>
      <c r="F940" s="138">
        <f t="shared" si="41"/>
        <v>329695.140000001</v>
      </c>
      <c r="G940" s="289"/>
    </row>
    <row r="941" spans="1:7">
      <c r="A941" s="137">
        <v>45784</v>
      </c>
      <c r="B941" s="94" t="s">
        <v>740</v>
      </c>
      <c r="C941" s="95" t="s">
        <v>65</v>
      </c>
      <c r="D941" s="138"/>
      <c r="E941" s="138">
        <v>4086.75</v>
      </c>
      <c r="F941" s="138">
        <f t="shared" si="41"/>
        <v>325608.390000001</v>
      </c>
      <c r="G941" s="289"/>
    </row>
    <row r="942" spans="1:7">
      <c r="A942" s="137">
        <v>45784</v>
      </c>
      <c r="B942" s="94" t="s">
        <v>741</v>
      </c>
      <c r="C942" s="95" t="s">
        <v>57</v>
      </c>
      <c r="D942" s="138">
        <v>2000</v>
      </c>
      <c r="E942" s="138"/>
      <c r="F942" s="138">
        <f t="shared" si="41"/>
        <v>327608.390000001</v>
      </c>
      <c r="G942" s="289"/>
    </row>
    <row r="943" spans="1:7">
      <c r="A943" s="137">
        <v>45785</v>
      </c>
      <c r="B943" s="94" t="s">
        <v>121</v>
      </c>
      <c r="C943" s="95" t="s">
        <v>65</v>
      </c>
      <c r="D943" s="138"/>
      <c r="E943" s="138">
        <v>275.5</v>
      </c>
      <c r="F943" s="138">
        <f t="shared" si="41"/>
        <v>327332.890000001</v>
      </c>
      <c r="G943" s="289"/>
    </row>
    <row r="944" spans="1:7">
      <c r="A944" s="137">
        <v>45785</v>
      </c>
      <c r="B944" s="94" t="s">
        <v>121</v>
      </c>
      <c r="C944" s="95" t="s">
        <v>65</v>
      </c>
      <c r="D944" s="138"/>
      <c r="E944" s="138">
        <v>63.5</v>
      </c>
      <c r="F944" s="138">
        <f t="shared" si="41"/>
        <v>327269.390000001</v>
      </c>
      <c r="G944" s="289"/>
    </row>
    <row r="945" spans="1:7">
      <c r="A945" s="137">
        <v>45786</v>
      </c>
      <c r="B945" s="94" t="s">
        <v>742</v>
      </c>
      <c r="C945" s="95" t="s">
        <v>61</v>
      </c>
      <c r="D945" s="138"/>
      <c r="E945" s="138">
        <v>720</v>
      </c>
      <c r="F945" s="138">
        <f t="shared" si="41"/>
        <v>326549.390000001</v>
      </c>
      <c r="G945" s="289"/>
    </row>
    <row r="946" spans="1:7">
      <c r="A946" s="137">
        <v>45786</v>
      </c>
      <c r="B946" s="94" t="s">
        <v>743</v>
      </c>
      <c r="C946" s="95" t="s">
        <v>65</v>
      </c>
      <c r="D946" s="138"/>
      <c r="E946" s="138">
        <v>200</v>
      </c>
      <c r="F946" s="138">
        <f t="shared" si="41"/>
        <v>326349.390000001</v>
      </c>
      <c r="G946" s="289"/>
    </row>
    <row r="947" spans="1:7">
      <c r="A947" s="137">
        <v>45786</v>
      </c>
      <c r="B947" s="94" t="s">
        <v>744</v>
      </c>
      <c r="C947" s="95" t="s">
        <v>65</v>
      </c>
      <c r="D947" s="138"/>
      <c r="E947" s="138">
        <v>210</v>
      </c>
      <c r="F947" s="138">
        <f t="shared" si="41"/>
        <v>326139.390000001</v>
      </c>
      <c r="G947" s="289"/>
    </row>
    <row r="948" spans="1:7">
      <c r="A948" s="137">
        <v>45786</v>
      </c>
      <c r="B948" s="94" t="s">
        <v>745</v>
      </c>
      <c r="C948" s="95" t="s">
        <v>65</v>
      </c>
      <c r="D948" s="138"/>
      <c r="E948" s="138">
        <v>120</v>
      </c>
      <c r="F948" s="138">
        <f t="shared" si="41"/>
        <v>326019.390000001</v>
      </c>
      <c r="G948" s="289"/>
    </row>
    <row r="949" spans="1:7">
      <c r="A949" s="137">
        <v>45786</v>
      </c>
      <c r="B949" s="94" t="s">
        <v>746</v>
      </c>
      <c r="C949" s="95" t="s">
        <v>65</v>
      </c>
      <c r="D949" s="138"/>
      <c r="E949" s="138">
        <v>560</v>
      </c>
      <c r="F949" s="138">
        <f t="shared" si="41"/>
        <v>325459.390000001</v>
      </c>
      <c r="G949" s="289"/>
    </row>
    <row r="950" spans="1:7">
      <c r="A950" s="137">
        <v>45786</v>
      </c>
      <c r="B950" s="94" t="s">
        <v>747</v>
      </c>
      <c r="C950" s="95" t="s">
        <v>65</v>
      </c>
      <c r="D950" s="138"/>
      <c r="E950" s="138">
        <v>292</v>
      </c>
      <c r="F950" s="138">
        <f t="shared" si="41"/>
        <v>325167.390000001</v>
      </c>
      <c r="G950" s="289"/>
    </row>
    <row r="951" spans="1:7">
      <c r="A951" s="137">
        <v>45786</v>
      </c>
      <c r="B951" s="94" t="s">
        <v>748</v>
      </c>
      <c r="C951" s="95" t="s">
        <v>65</v>
      </c>
      <c r="D951" s="138"/>
      <c r="E951" s="138">
        <v>48.1</v>
      </c>
      <c r="F951" s="138">
        <f t="shared" si="41"/>
        <v>325119.290000001</v>
      </c>
      <c r="G951" s="289"/>
    </row>
    <row r="952" spans="1:7">
      <c r="A952" s="137">
        <v>45786</v>
      </c>
      <c r="B952" s="94" t="s">
        <v>749</v>
      </c>
      <c r="C952" s="95" t="s">
        <v>65</v>
      </c>
      <c r="D952" s="138"/>
      <c r="E952" s="138">
        <v>1102.5</v>
      </c>
      <c r="F952" s="138">
        <f t="shared" si="41"/>
        <v>324016.790000001</v>
      </c>
      <c r="G952" s="289"/>
    </row>
    <row r="953" spans="1:7">
      <c r="A953" s="137">
        <v>45786</v>
      </c>
      <c r="B953" s="94" t="s">
        <v>750</v>
      </c>
      <c r="C953" s="95" t="s">
        <v>65</v>
      </c>
      <c r="D953" s="138"/>
      <c r="E953" s="138">
        <v>2141.26</v>
      </c>
      <c r="F953" s="138">
        <f t="shared" si="41"/>
        <v>321875.530000001</v>
      </c>
      <c r="G953" s="289"/>
    </row>
    <row r="954" spans="1:7">
      <c r="A954" s="137">
        <v>45786</v>
      </c>
      <c r="B954" s="94" t="s">
        <v>751</v>
      </c>
      <c r="C954" s="95" t="s">
        <v>65</v>
      </c>
      <c r="D954" s="138"/>
      <c r="E954" s="138">
        <v>531.03</v>
      </c>
      <c r="F954" s="138">
        <f t="shared" si="41"/>
        <v>321344.500000001</v>
      </c>
      <c r="G954" s="289"/>
    </row>
    <row r="955" spans="1:7">
      <c r="A955" s="137">
        <v>45786</v>
      </c>
      <c r="B955" s="94" t="s">
        <v>752</v>
      </c>
      <c r="C955" s="95" t="s">
        <v>65</v>
      </c>
      <c r="D955" s="138"/>
      <c r="E955" s="138">
        <v>55</v>
      </c>
      <c r="F955" s="138">
        <f t="shared" si="41"/>
        <v>321289.500000001</v>
      </c>
      <c r="G955" s="289"/>
    </row>
    <row r="956" spans="1:7">
      <c r="A956" s="137">
        <v>45786</v>
      </c>
      <c r="B956" s="94" t="s">
        <v>753</v>
      </c>
      <c r="C956" s="95" t="s">
        <v>65</v>
      </c>
      <c r="D956" s="138"/>
      <c r="E956" s="138">
        <v>1171</v>
      </c>
      <c r="F956" s="138">
        <f t="shared" si="41"/>
        <v>320118.500000001</v>
      </c>
      <c r="G956" s="289"/>
    </row>
    <row r="957" spans="1:7">
      <c r="A957" s="137">
        <v>45786</v>
      </c>
      <c r="B957" s="94" t="s">
        <v>754</v>
      </c>
      <c r="C957" s="95" t="s">
        <v>65</v>
      </c>
      <c r="D957" s="138"/>
      <c r="E957" s="138">
        <v>4982.74</v>
      </c>
      <c r="F957" s="138">
        <f t="shared" si="41"/>
        <v>315135.760000001</v>
      </c>
      <c r="G957" s="289"/>
    </row>
    <row r="958" spans="1:7">
      <c r="A958" s="137">
        <v>45786</v>
      </c>
      <c r="B958" s="94" t="s">
        <v>755</v>
      </c>
      <c r="C958" s="95" t="s">
        <v>65</v>
      </c>
      <c r="D958" s="138"/>
      <c r="E958" s="138">
        <v>2158</v>
      </c>
      <c r="F958" s="138">
        <f t="shared" si="41"/>
        <v>312977.760000001</v>
      </c>
      <c r="G958" s="289"/>
    </row>
    <row r="959" spans="1:7">
      <c r="A959" s="137">
        <v>45786</v>
      </c>
      <c r="B959" s="94" t="s">
        <v>756</v>
      </c>
      <c r="C959" s="95" t="s">
        <v>65</v>
      </c>
      <c r="D959" s="138"/>
      <c r="E959" s="138">
        <v>815</v>
      </c>
      <c r="F959" s="138">
        <f t="shared" si="41"/>
        <v>312162.760000001</v>
      </c>
      <c r="G959" s="289"/>
    </row>
    <row r="960" spans="1:7">
      <c r="A960" s="137">
        <v>45786</v>
      </c>
      <c r="B960" s="94" t="s">
        <v>757</v>
      </c>
      <c r="C960" s="95" t="s">
        <v>65</v>
      </c>
      <c r="D960" s="138"/>
      <c r="E960" s="138">
        <v>20</v>
      </c>
      <c r="F960" s="138">
        <f t="shared" si="41"/>
        <v>312142.760000001</v>
      </c>
      <c r="G960" s="289"/>
    </row>
    <row r="961" ht="33" spans="1:7">
      <c r="A961" s="137">
        <v>45786</v>
      </c>
      <c r="B961" s="94" t="s">
        <v>758</v>
      </c>
      <c r="C961" s="95" t="s">
        <v>65</v>
      </c>
      <c r="D961" s="138"/>
      <c r="E961" s="138">
        <v>4650</v>
      </c>
      <c r="F961" s="138">
        <f t="shared" si="41"/>
        <v>307492.760000001</v>
      </c>
      <c r="G961" s="289"/>
    </row>
    <row r="962" spans="1:7">
      <c r="A962" s="137">
        <v>45786</v>
      </c>
      <c r="B962" s="94" t="s">
        <v>759</v>
      </c>
      <c r="C962" s="95" t="s">
        <v>65</v>
      </c>
      <c r="D962" s="138"/>
      <c r="E962" s="138">
        <v>226.5</v>
      </c>
      <c r="F962" s="138">
        <f t="shared" si="41"/>
        <v>307266.260000001</v>
      </c>
      <c r="G962" s="289"/>
    </row>
    <row r="963" spans="1:7">
      <c r="A963" s="137">
        <v>45786</v>
      </c>
      <c r="B963" s="94" t="s">
        <v>760</v>
      </c>
      <c r="C963" s="95" t="s">
        <v>65</v>
      </c>
      <c r="D963" s="138"/>
      <c r="E963" s="138">
        <v>3189</v>
      </c>
      <c r="F963" s="138">
        <f t="shared" si="41"/>
        <v>304077.260000001</v>
      </c>
      <c r="G963" s="289"/>
    </row>
    <row r="964" spans="1:7">
      <c r="A964" s="137">
        <v>45786</v>
      </c>
      <c r="B964" s="94" t="s">
        <v>761</v>
      </c>
      <c r="C964" s="95" t="s">
        <v>65</v>
      </c>
      <c r="D964" s="138"/>
      <c r="E964" s="138">
        <v>90</v>
      </c>
      <c r="F964" s="138">
        <f t="shared" si="41"/>
        <v>303987.260000001</v>
      </c>
      <c r="G964" s="289"/>
    </row>
    <row r="965" spans="1:7">
      <c r="A965" s="137">
        <v>45786</v>
      </c>
      <c r="B965" s="94" t="s">
        <v>762</v>
      </c>
      <c r="C965" s="95" t="s">
        <v>65</v>
      </c>
      <c r="D965" s="138"/>
      <c r="E965" s="138">
        <v>280</v>
      </c>
      <c r="F965" s="138">
        <f t="shared" si="41"/>
        <v>303707.260000001</v>
      </c>
      <c r="G965" s="289"/>
    </row>
    <row r="966" spans="1:7">
      <c r="A966" s="137">
        <v>45786</v>
      </c>
      <c r="B966" s="94" t="s">
        <v>763</v>
      </c>
      <c r="C966" s="95" t="s">
        <v>65</v>
      </c>
      <c r="D966" s="138"/>
      <c r="E966" s="138">
        <v>27</v>
      </c>
      <c r="F966" s="138">
        <f t="shared" si="41"/>
        <v>303680.260000001</v>
      </c>
      <c r="G966" s="289"/>
    </row>
    <row r="967" spans="1:7">
      <c r="A967" s="137">
        <v>45786</v>
      </c>
      <c r="B967" s="94" t="s">
        <v>764</v>
      </c>
      <c r="C967" s="95" t="s">
        <v>65</v>
      </c>
      <c r="D967" s="138"/>
      <c r="E967" s="138">
        <v>464.5</v>
      </c>
      <c r="F967" s="138">
        <f t="shared" si="41"/>
        <v>303215.760000001</v>
      </c>
      <c r="G967" s="289"/>
    </row>
    <row r="968" spans="1:7">
      <c r="A968" s="137">
        <v>45786</v>
      </c>
      <c r="B968" s="94" t="s">
        <v>765</v>
      </c>
      <c r="C968" s="95" t="s">
        <v>65</v>
      </c>
      <c r="D968" s="138"/>
      <c r="E968" s="138">
        <v>181</v>
      </c>
      <c r="F968" s="138">
        <f t="shared" si="41"/>
        <v>303034.760000001</v>
      </c>
      <c r="G968" s="289"/>
    </row>
    <row r="969" spans="1:7">
      <c r="A969" s="137">
        <v>45786</v>
      </c>
      <c r="B969" s="94" t="s">
        <v>766</v>
      </c>
      <c r="C969" s="95" t="s">
        <v>65</v>
      </c>
      <c r="D969" s="138"/>
      <c r="E969" s="138">
        <v>335.95</v>
      </c>
      <c r="F969" s="138">
        <f t="shared" si="41"/>
        <v>302698.810000001</v>
      </c>
      <c r="G969" s="289"/>
    </row>
    <row r="970" spans="1:7">
      <c r="A970" s="137">
        <v>45786</v>
      </c>
      <c r="B970" s="94" t="s">
        <v>767</v>
      </c>
      <c r="C970" s="95" t="s">
        <v>65</v>
      </c>
      <c r="D970" s="138"/>
      <c r="E970" s="138">
        <v>412.27</v>
      </c>
      <c r="F970" s="138">
        <f t="shared" si="41"/>
        <v>302286.540000001</v>
      </c>
      <c r="G970" s="289"/>
    </row>
    <row r="971" spans="1:7">
      <c r="A971" s="137">
        <v>45786</v>
      </c>
      <c r="B971" s="94" t="s">
        <v>768</v>
      </c>
      <c r="C971" s="95" t="s">
        <v>65</v>
      </c>
      <c r="D971" s="138"/>
      <c r="E971" s="138">
        <v>267.5</v>
      </c>
      <c r="F971" s="138">
        <f t="shared" si="41"/>
        <v>302019.040000001</v>
      </c>
      <c r="G971" s="289"/>
    </row>
    <row r="972" spans="1:7">
      <c r="A972" s="137">
        <v>45786</v>
      </c>
      <c r="B972" s="94" t="s">
        <v>769</v>
      </c>
      <c r="C972" s="95" t="s">
        <v>65</v>
      </c>
      <c r="D972" s="138"/>
      <c r="E972" s="138">
        <v>433.5</v>
      </c>
      <c r="F972" s="138">
        <f t="shared" si="41"/>
        <v>301585.540000001</v>
      </c>
      <c r="G972" s="289"/>
    </row>
    <row r="973" spans="1:7">
      <c r="A973" s="137">
        <v>45786</v>
      </c>
      <c r="B973" s="94" t="s">
        <v>770</v>
      </c>
      <c r="C973" s="95" t="s">
        <v>65</v>
      </c>
      <c r="D973" s="138"/>
      <c r="E973" s="138">
        <v>366</v>
      </c>
      <c r="F973" s="138">
        <f t="shared" si="41"/>
        <v>301219.540000001</v>
      </c>
      <c r="G973" s="289"/>
    </row>
    <row r="974" spans="1:7">
      <c r="A974" s="137">
        <v>45786</v>
      </c>
      <c r="B974" s="94" t="s">
        <v>771</v>
      </c>
      <c r="C974" s="95" t="s">
        <v>65</v>
      </c>
      <c r="D974" s="138"/>
      <c r="E974" s="138">
        <v>376</v>
      </c>
      <c r="F974" s="138">
        <f t="shared" si="41"/>
        <v>300843.540000001</v>
      </c>
      <c r="G974" s="289"/>
    </row>
    <row r="975" spans="1:7">
      <c r="A975" s="137">
        <v>45786</v>
      </c>
      <c r="B975" s="94" t="s">
        <v>772</v>
      </c>
      <c r="C975" s="95" t="s">
        <v>65</v>
      </c>
      <c r="D975" s="138"/>
      <c r="E975" s="138">
        <v>319</v>
      </c>
      <c r="F975" s="138">
        <f t="shared" si="41"/>
        <v>300524.540000001</v>
      </c>
      <c r="G975" s="289"/>
    </row>
    <row r="976" spans="1:7">
      <c r="A976" s="137">
        <v>45786</v>
      </c>
      <c r="B976" s="94" t="s">
        <v>773</v>
      </c>
      <c r="C976" s="95" t="s">
        <v>65</v>
      </c>
      <c r="D976" s="138"/>
      <c r="E976" s="138">
        <v>206</v>
      </c>
      <c r="F976" s="138">
        <f t="shared" si="41"/>
        <v>300318.540000001</v>
      </c>
      <c r="G976" s="289"/>
    </row>
    <row r="977" spans="1:7">
      <c r="A977" s="137">
        <v>45786</v>
      </c>
      <c r="B977" s="94" t="s">
        <v>774</v>
      </c>
      <c r="C977" s="95" t="s">
        <v>65</v>
      </c>
      <c r="D977" s="138"/>
      <c r="E977" s="138">
        <v>38.54</v>
      </c>
      <c r="F977" s="138">
        <f t="shared" si="41"/>
        <v>300280.000000001</v>
      </c>
      <c r="G977" s="289"/>
    </row>
    <row r="978" spans="1:7">
      <c r="A978" s="137">
        <v>45786</v>
      </c>
      <c r="B978" s="94" t="s">
        <v>775</v>
      </c>
      <c r="C978" s="95" t="s">
        <v>65</v>
      </c>
      <c r="D978" s="138"/>
      <c r="E978" s="138">
        <v>313.5</v>
      </c>
      <c r="F978" s="138">
        <f t="shared" si="41"/>
        <v>299966.500000001</v>
      </c>
      <c r="G978" s="289"/>
    </row>
    <row r="979" spans="1:7">
      <c r="A979" s="137">
        <v>45786</v>
      </c>
      <c r="B979" s="94" t="s">
        <v>776</v>
      </c>
      <c r="C979" s="95" t="s">
        <v>65</v>
      </c>
      <c r="D979" s="138"/>
      <c r="E979" s="138">
        <v>1200</v>
      </c>
      <c r="F979" s="138">
        <f t="shared" si="41"/>
        <v>298766.500000001</v>
      </c>
      <c r="G979" s="289"/>
    </row>
    <row r="980" spans="1:7">
      <c r="A980" s="137">
        <v>45786</v>
      </c>
      <c r="B980" s="94" t="s">
        <v>777</v>
      </c>
      <c r="C980" s="95" t="s">
        <v>65</v>
      </c>
      <c r="D980" s="138"/>
      <c r="E980" s="138">
        <v>4000</v>
      </c>
      <c r="F980" s="138">
        <f t="shared" si="41"/>
        <v>294766.500000001</v>
      </c>
      <c r="G980" s="289"/>
    </row>
    <row r="981" spans="1:7">
      <c r="A981" s="137">
        <v>45786</v>
      </c>
      <c r="B981" s="94" t="s">
        <v>778</v>
      </c>
      <c r="C981" s="95" t="s">
        <v>65</v>
      </c>
      <c r="D981" s="138"/>
      <c r="E981" s="138">
        <v>160</v>
      </c>
      <c r="F981" s="138">
        <f t="shared" si="41"/>
        <v>294606.500000001</v>
      </c>
      <c r="G981" s="289"/>
    </row>
    <row r="982" spans="1:7">
      <c r="A982" s="137">
        <v>45786</v>
      </c>
      <c r="B982" s="94" t="s">
        <v>779</v>
      </c>
      <c r="C982" s="95" t="s">
        <v>65</v>
      </c>
      <c r="D982" s="138"/>
      <c r="E982" s="138">
        <v>205.5</v>
      </c>
      <c r="F982" s="138">
        <f t="shared" si="41"/>
        <v>294401.000000001</v>
      </c>
      <c r="G982" s="289"/>
    </row>
    <row r="983" spans="1:7">
      <c r="A983" s="137">
        <v>45786</v>
      </c>
      <c r="B983" s="94" t="s">
        <v>780</v>
      </c>
      <c r="C983" s="95" t="s">
        <v>65</v>
      </c>
      <c r="D983" s="138"/>
      <c r="E983" s="138">
        <v>163</v>
      </c>
      <c r="F983" s="138">
        <f t="shared" si="41"/>
        <v>294238.000000001</v>
      </c>
      <c r="G983" s="289"/>
    </row>
    <row r="984" spans="1:7">
      <c r="A984" s="137">
        <v>45786</v>
      </c>
      <c r="B984" s="94" t="s">
        <v>781</v>
      </c>
      <c r="C984" s="95" t="s">
        <v>65</v>
      </c>
      <c r="D984" s="138"/>
      <c r="E984" s="138">
        <v>304.3</v>
      </c>
      <c r="F984" s="138">
        <f t="shared" si="41"/>
        <v>293933.700000001</v>
      </c>
      <c r="G984" s="289"/>
    </row>
    <row r="985" spans="1:7">
      <c r="A985" s="137">
        <v>45786</v>
      </c>
      <c r="B985" s="94" t="s">
        <v>782</v>
      </c>
      <c r="C985" s="95" t="s">
        <v>65</v>
      </c>
      <c r="D985" s="138"/>
      <c r="E985" s="138">
        <v>171000</v>
      </c>
      <c r="F985" s="138">
        <f t="shared" si="41"/>
        <v>122933.700000001</v>
      </c>
      <c r="G985" s="289"/>
    </row>
    <row r="986" spans="1:7">
      <c r="A986" s="137">
        <v>45786</v>
      </c>
      <c r="B986" s="94" t="s">
        <v>121</v>
      </c>
      <c r="C986" s="95" t="s">
        <v>65</v>
      </c>
      <c r="D986" s="138"/>
      <c r="E986" s="138">
        <v>13.25</v>
      </c>
      <c r="F986" s="138">
        <f t="shared" si="41"/>
        <v>122920.450000001</v>
      </c>
      <c r="G986" s="289"/>
    </row>
    <row r="987" spans="1:7">
      <c r="A987" s="137">
        <v>45787</v>
      </c>
      <c r="B987" s="94" t="s">
        <v>121</v>
      </c>
      <c r="C987" s="95" t="s">
        <v>65</v>
      </c>
      <c r="D987" s="138"/>
      <c r="E987" s="138">
        <v>84.1</v>
      </c>
      <c r="F987" s="138">
        <f t="shared" si="41"/>
        <v>122836.350000001</v>
      </c>
      <c r="G987" s="289"/>
    </row>
    <row r="988" ht="33" spans="1:7">
      <c r="A988" s="137">
        <v>45789</v>
      </c>
      <c r="B988" s="94" t="s">
        <v>783</v>
      </c>
      <c r="C988" s="95" t="s">
        <v>61</v>
      </c>
      <c r="D988" s="138"/>
      <c r="E988" s="138">
        <v>10000</v>
      </c>
      <c r="F988" s="138">
        <f t="shared" si="41"/>
        <v>112836.350000001</v>
      </c>
      <c r="G988" s="289"/>
    </row>
    <row r="989" spans="1:7">
      <c r="A989" s="137">
        <v>45789</v>
      </c>
      <c r="B989" s="94" t="s">
        <v>784</v>
      </c>
      <c r="C989" s="95" t="s">
        <v>61</v>
      </c>
      <c r="D989" s="138"/>
      <c r="E989" s="138">
        <v>2000</v>
      </c>
      <c r="F989" s="138">
        <f t="shared" si="41"/>
        <v>110836.350000001</v>
      </c>
      <c r="G989" s="289"/>
    </row>
    <row r="990" spans="1:7">
      <c r="A990" s="137">
        <v>45789</v>
      </c>
      <c r="B990" s="94" t="s">
        <v>785</v>
      </c>
      <c r="C990" s="95" t="s">
        <v>61</v>
      </c>
      <c r="D990" s="138"/>
      <c r="E990" s="138">
        <v>3066</v>
      </c>
      <c r="F990" s="138">
        <f t="shared" si="41"/>
        <v>107770.350000001</v>
      </c>
      <c r="G990" s="289"/>
    </row>
    <row r="991" spans="1:7">
      <c r="A991" s="137">
        <v>45789</v>
      </c>
      <c r="B991" s="94" t="s">
        <v>318</v>
      </c>
      <c r="C991" s="95" t="s">
        <v>64</v>
      </c>
      <c r="D991" s="138"/>
      <c r="E991" s="138">
        <v>90000</v>
      </c>
      <c r="F991" s="138">
        <f t="shared" si="41"/>
        <v>17770.3500000007</v>
      </c>
      <c r="G991" s="289"/>
    </row>
    <row r="992" spans="1:7">
      <c r="A992" s="137">
        <v>45789</v>
      </c>
      <c r="B992" s="94" t="s">
        <v>121</v>
      </c>
      <c r="C992" s="95" t="s">
        <v>65</v>
      </c>
      <c r="D992" s="138"/>
      <c r="E992" s="138">
        <v>18.64</v>
      </c>
      <c r="F992" s="138">
        <f t="shared" si="41"/>
        <v>17751.7100000007</v>
      </c>
      <c r="G992" s="289"/>
    </row>
    <row r="993" spans="1:7">
      <c r="A993" s="137">
        <v>45790</v>
      </c>
      <c r="B993" s="94" t="s">
        <v>786</v>
      </c>
      <c r="C993" s="95" t="s">
        <v>65</v>
      </c>
      <c r="D993" s="138"/>
      <c r="E993" s="138">
        <v>352</v>
      </c>
      <c r="F993" s="138">
        <f t="shared" si="41"/>
        <v>17399.7100000007</v>
      </c>
      <c r="G993" s="289"/>
    </row>
    <row r="994" spans="1:7">
      <c r="A994" s="137">
        <v>45790</v>
      </c>
      <c r="B994" s="94" t="s">
        <v>787</v>
      </c>
      <c r="C994" s="95" t="s">
        <v>65</v>
      </c>
      <c r="D994" s="138"/>
      <c r="E994" s="138">
        <v>128</v>
      </c>
      <c r="F994" s="138">
        <f t="shared" si="41"/>
        <v>17271.7100000007</v>
      </c>
      <c r="G994" s="289"/>
    </row>
    <row r="995" spans="1:7">
      <c r="A995" s="137">
        <v>45790</v>
      </c>
      <c r="B995" s="94" t="s">
        <v>788</v>
      </c>
      <c r="C995" s="95" t="s">
        <v>65</v>
      </c>
      <c r="D995" s="138"/>
      <c r="E995" s="138">
        <v>1700</v>
      </c>
      <c r="F995" s="138">
        <f t="shared" si="41"/>
        <v>15571.7100000007</v>
      </c>
      <c r="G995" s="289"/>
    </row>
    <row r="996" spans="1:7">
      <c r="A996" s="137">
        <v>45790</v>
      </c>
      <c r="B996" s="94" t="s">
        <v>789</v>
      </c>
      <c r="C996" s="95" t="s">
        <v>65</v>
      </c>
      <c r="D996" s="138"/>
      <c r="E996" s="138">
        <v>242</v>
      </c>
      <c r="F996" s="138">
        <f t="shared" si="41"/>
        <v>15329.7100000007</v>
      </c>
      <c r="G996" s="289"/>
    </row>
    <row r="997" spans="1:7">
      <c r="A997" s="137">
        <v>45790</v>
      </c>
      <c r="B997" s="94" t="s">
        <v>790</v>
      </c>
      <c r="C997" s="95" t="s">
        <v>65</v>
      </c>
      <c r="D997" s="138"/>
      <c r="E997" s="138">
        <v>660</v>
      </c>
      <c r="F997" s="138">
        <f t="shared" si="41"/>
        <v>14669.7100000007</v>
      </c>
      <c r="G997" s="289"/>
    </row>
    <row r="998" spans="1:7">
      <c r="A998" s="137">
        <v>45790</v>
      </c>
      <c r="B998" s="94" t="s">
        <v>791</v>
      </c>
      <c r="C998" s="95" t="s">
        <v>65</v>
      </c>
      <c r="D998" s="138"/>
      <c r="E998" s="138">
        <v>441</v>
      </c>
      <c r="F998" s="138">
        <f t="shared" si="41"/>
        <v>14228.7100000007</v>
      </c>
      <c r="G998" s="289"/>
    </row>
    <row r="999" spans="1:7">
      <c r="A999" s="137">
        <v>45791</v>
      </c>
      <c r="B999" s="94" t="s">
        <v>792</v>
      </c>
      <c r="C999" s="95" t="s">
        <v>61</v>
      </c>
      <c r="D999" s="138"/>
      <c r="E999" s="138">
        <v>5000</v>
      </c>
      <c r="F999" s="138">
        <f t="shared" si="41"/>
        <v>9228.7100000007</v>
      </c>
      <c r="G999" s="289"/>
    </row>
    <row r="1000" spans="1:7">
      <c r="A1000" s="137">
        <v>45791</v>
      </c>
      <c r="B1000" s="94" t="s">
        <v>121</v>
      </c>
      <c r="C1000" s="95" t="s">
        <v>65</v>
      </c>
      <c r="D1000" s="138"/>
      <c r="E1000" s="138">
        <v>48.17</v>
      </c>
      <c r="F1000" s="138">
        <f t="shared" si="41"/>
        <v>9180.5400000007</v>
      </c>
      <c r="G1000" s="289"/>
    </row>
    <row r="1001" spans="1:7">
      <c r="A1001" s="137">
        <v>45792</v>
      </c>
      <c r="B1001" s="94" t="s">
        <v>121</v>
      </c>
      <c r="C1001" s="95" t="s">
        <v>65</v>
      </c>
      <c r="D1001" s="138"/>
      <c r="E1001" s="138">
        <v>89.3</v>
      </c>
      <c r="F1001" s="138">
        <f t="shared" ref="F1001:F1064" si="42">F1000+D1001-E1001</f>
        <v>9091.24000000071</v>
      </c>
      <c r="G1001" s="289"/>
    </row>
    <row r="1002" spans="1:7">
      <c r="A1002" s="137">
        <v>45792</v>
      </c>
      <c r="B1002" s="94" t="s">
        <v>121</v>
      </c>
      <c r="C1002" s="95" t="s">
        <v>65</v>
      </c>
      <c r="D1002" s="138"/>
      <c r="E1002" s="138">
        <v>16.08</v>
      </c>
      <c r="F1002" s="138">
        <f t="shared" si="42"/>
        <v>9075.16000000071</v>
      </c>
      <c r="G1002" s="289"/>
    </row>
    <row r="1003" spans="1:7">
      <c r="A1003" s="137">
        <v>45792</v>
      </c>
      <c r="B1003" s="94" t="s">
        <v>793</v>
      </c>
      <c r="C1003" s="95" t="s">
        <v>61</v>
      </c>
      <c r="D1003" s="138"/>
      <c r="E1003" s="138">
        <v>1853.39</v>
      </c>
      <c r="F1003" s="138">
        <f t="shared" si="42"/>
        <v>7221.77000000071</v>
      </c>
      <c r="G1003" s="289"/>
    </row>
    <row r="1004" spans="1:7">
      <c r="A1004" s="137">
        <v>45793</v>
      </c>
      <c r="B1004" s="94" t="s">
        <v>315</v>
      </c>
      <c r="C1004" s="95" t="s">
        <v>58</v>
      </c>
      <c r="D1004" s="138">
        <v>168000</v>
      </c>
      <c r="E1004" s="138"/>
      <c r="F1004" s="138">
        <f t="shared" si="42"/>
        <v>175221.770000001</v>
      </c>
      <c r="G1004" s="289"/>
    </row>
    <row r="1005" ht="33" spans="1:7">
      <c r="A1005" s="137">
        <v>45793</v>
      </c>
      <c r="B1005" s="94" t="s">
        <v>676</v>
      </c>
      <c r="C1005" s="95" t="s">
        <v>65</v>
      </c>
      <c r="D1005" s="138"/>
      <c r="E1005" s="138">
        <v>50000</v>
      </c>
      <c r="F1005" s="138">
        <f t="shared" si="42"/>
        <v>125221.770000001</v>
      </c>
      <c r="G1005" s="289"/>
    </row>
    <row r="1006" spans="1:7">
      <c r="A1006" s="137">
        <v>45793</v>
      </c>
      <c r="B1006" s="94" t="s">
        <v>794</v>
      </c>
      <c r="C1006" s="95" t="s">
        <v>65</v>
      </c>
      <c r="D1006" s="138"/>
      <c r="E1006" s="138">
        <v>278.46</v>
      </c>
      <c r="F1006" s="138">
        <f t="shared" si="42"/>
        <v>124943.310000001</v>
      </c>
      <c r="G1006" s="289"/>
    </row>
    <row r="1007" spans="1:7">
      <c r="A1007" s="137">
        <v>45793</v>
      </c>
      <c r="B1007" s="94" t="s">
        <v>795</v>
      </c>
      <c r="C1007" s="95" t="s">
        <v>65</v>
      </c>
      <c r="D1007" s="138"/>
      <c r="E1007" s="138">
        <v>1400</v>
      </c>
      <c r="F1007" s="138">
        <f t="shared" si="42"/>
        <v>123543.310000001</v>
      </c>
      <c r="G1007" s="289"/>
    </row>
    <row r="1008" ht="33" spans="1:7">
      <c r="A1008" s="137">
        <v>45793</v>
      </c>
      <c r="B1008" s="94" t="s">
        <v>796</v>
      </c>
      <c r="C1008" s="95" t="s">
        <v>65</v>
      </c>
      <c r="D1008" s="138"/>
      <c r="E1008" s="138">
        <v>400</v>
      </c>
      <c r="F1008" s="138">
        <f t="shared" si="42"/>
        <v>123143.310000001</v>
      </c>
      <c r="G1008" s="289"/>
    </row>
    <row r="1009" spans="1:7">
      <c r="A1009" s="137">
        <v>45793</v>
      </c>
      <c r="B1009" s="94" t="s">
        <v>797</v>
      </c>
      <c r="C1009" s="95" t="s">
        <v>61</v>
      </c>
      <c r="D1009" s="138"/>
      <c r="E1009" s="138">
        <v>432</v>
      </c>
      <c r="F1009" s="138">
        <f t="shared" si="42"/>
        <v>122711.310000001</v>
      </c>
      <c r="G1009" s="289"/>
    </row>
    <row r="1010" spans="1:7">
      <c r="A1010" s="137">
        <v>45793</v>
      </c>
      <c r="B1010" s="94" t="s">
        <v>798</v>
      </c>
      <c r="C1010" s="95" t="s">
        <v>65</v>
      </c>
      <c r="D1010" s="138"/>
      <c r="E1010" s="138">
        <v>426.5</v>
      </c>
      <c r="F1010" s="138">
        <f t="shared" si="42"/>
        <v>122284.810000001</v>
      </c>
      <c r="G1010" s="289"/>
    </row>
    <row r="1011" ht="33" spans="1:7">
      <c r="A1011" s="137">
        <v>45793</v>
      </c>
      <c r="B1011" s="94" t="s">
        <v>799</v>
      </c>
      <c r="C1011" s="95" t="s">
        <v>65</v>
      </c>
      <c r="D1011" s="138"/>
      <c r="E1011" s="138">
        <v>10900</v>
      </c>
      <c r="F1011" s="138">
        <f t="shared" si="42"/>
        <v>111384.810000001</v>
      </c>
      <c r="G1011" s="289"/>
    </row>
    <row r="1012" spans="1:7">
      <c r="A1012" s="137">
        <v>45793</v>
      </c>
      <c r="B1012" s="94" t="s">
        <v>800</v>
      </c>
      <c r="C1012" s="95" t="s">
        <v>65</v>
      </c>
      <c r="D1012" s="138"/>
      <c r="E1012" s="138">
        <v>1720.76</v>
      </c>
      <c r="F1012" s="138">
        <f t="shared" si="42"/>
        <v>109664.050000001</v>
      </c>
      <c r="G1012" s="289"/>
    </row>
    <row r="1013" ht="33" spans="1:7">
      <c r="A1013" s="137">
        <v>45793</v>
      </c>
      <c r="B1013" s="94" t="s">
        <v>801</v>
      </c>
      <c r="C1013" s="95" t="s">
        <v>65</v>
      </c>
      <c r="D1013" s="138"/>
      <c r="E1013" s="138">
        <v>19015</v>
      </c>
      <c r="F1013" s="138">
        <f t="shared" si="42"/>
        <v>90649.0500000007</v>
      </c>
      <c r="G1013" s="289"/>
    </row>
    <row r="1014" spans="1:7">
      <c r="A1014" s="137">
        <v>45793</v>
      </c>
      <c r="B1014" s="94" t="s">
        <v>802</v>
      </c>
      <c r="C1014" s="95" t="s">
        <v>65</v>
      </c>
      <c r="D1014" s="138"/>
      <c r="E1014" s="138">
        <v>600</v>
      </c>
      <c r="F1014" s="138">
        <f t="shared" si="42"/>
        <v>90049.0500000007</v>
      </c>
      <c r="G1014" s="289"/>
    </row>
    <row r="1015" ht="49.5" spans="1:7">
      <c r="A1015" s="137">
        <v>45793</v>
      </c>
      <c r="B1015" s="94" t="s">
        <v>803</v>
      </c>
      <c r="C1015" s="95" t="s">
        <v>65</v>
      </c>
      <c r="D1015" s="138"/>
      <c r="E1015" s="138">
        <v>1840</v>
      </c>
      <c r="F1015" s="138">
        <f t="shared" si="42"/>
        <v>88209.0500000007</v>
      </c>
      <c r="G1015" s="289"/>
    </row>
    <row r="1016" spans="1:7">
      <c r="A1016" s="137">
        <v>45793</v>
      </c>
      <c r="B1016" s="94" t="s">
        <v>804</v>
      </c>
      <c r="C1016" s="95" t="s">
        <v>65</v>
      </c>
      <c r="D1016" s="138"/>
      <c r="E1016" s="138">
        <v>537</v>
      </c>
      <c r="F1016" s="138">
        <f t="shared" si="42"/>
        <v>87672.0500000007</v>
      </c>
      <c r="G1016" s="289"/>
    </row>
    <row r="1017" spans="1:7">
      <c r="A1017" s="137">
        <v>45793</v>
      </c>
      <c r="B1017" s="94" t="s">
        <v>805</v>
      </c>
      <c r="C1017" s="95" t="s">
        <v>65</v>
      </c>
      <c r="D1017" s="138"/>
      <c r="E1017" s="138">
        <v>521.5</v>
      </c>
      <c r="F1017" s="138">
        <f t="shared" si="42"/>
        <v>87150.5500000007</v>
      </c>
      <c r="G1017" s="289"/>
    </row>
    <row r="1018" spans="1:7">
      <c r="A1018" s="137">
        <v>45793</v>
      </c>
      <c r="B1018" s="94" t="s">
        <v>806</v>
      </c>
      <c r="C1018" s="95" t="s">
        <v>65</v>
      </c>
      <c r="D1018" s="138"/>
      <c r="E1018" s="138">
        <v>603.5</v>
      </c>
      <c r="F1018" s="138">
        <f t="shared" si="42"/>
        <v>86547.0500000007</v>
      </c>
      <c r="G1018" s="289"/>
    </row>
    <row r="1019" spans="1:7">
      <c r="A1019" s="137">
        <v>45793</v>
      </c>
      <c r="B1019" s="94" t="s">
        <v>807</v>
      </c>
      <c r="C1019" s="95" t="s">
        <v>65</v>
      </c>
      <c r="D1019" s="138"/>
      <c r="E1019" s="138">
        <v>249.95</v>
      </c>
      <c r="F1019" s="138">
        <f t="shared" si="42"/>
        <v>86297.1000000007</v>
      </c>
      <c r="G1019" s="289"/>
    </row>
    <row r="1020" spans="1:7">
      <c r="A1020" s="137">
        <v>45793</v>
      </c>
      <c r="B1020" s="94" t="s">
        <v>808</v>
      </c>
      <c r="C1020" s="95" t="s">
        <v>65</v>
      </c>
      <c r="D1020" s="138"/>
      <c r="E1020" s="138">
        <v>1146.5</v>
      </c>
      <c r="F1020" s="138">
        <f t="shared" si="42"/>
        <v>85150.6000000007</v>
      </c>
      <c r="G1020" s="289"/>
    </row>
    <row r="1021" spans="1:7">
      <c r="A1021" s="137">
        <v>45793</v>
      </c>
      <c r="B1021" s="94" t="s">
        <v>809</v>
      </c>
      <c r="C1021" s="95" t="s">
        <v>65</v>
      </c>
      <c r="D1021" s="138"/>
      <c r="E1021" s="138">
        <v>4670</v>
      </c>
      <c r="F1021" s="138">
        <f t="shared" si="42"/>
        <v>80480.6000000007</v>
      </c>
      <c r="G1021" s="289"/>
    </row>
    <row r="1022" spans="1:7">
      <c r="A1022" s="137">
        <v>45793</v>
      </c>
      <c r="B1022" s="94" t="s">
        <v>810</v>
      </c>
      <c r="C1022" s="95" t="s">
        <v>65</v>
      </c>
      <c r="D1022" s="138"/>
      <c r="E1022" s="138">
        <v>6000</v>
      </c>
      <c r="F1022" s="138">
        <f t="shared" si="42"/>
        <v>74480.6000000007</v>
      </c>
      <c r="G1022" s="289"/>
    </row>
    <row r="1023" spans="1:7">
      <c r="A1023" s="137">
        <v>45793</v>
      </c>
      <c r="B1023" s="94" t="s">
        <v>811</v>
      </c>
      <c r="C1023" s="95" t="s">
        <v>65</v>
      </c>
      <c r="D1023" s="138"/>
      <c r="E1023" s="138">
        <v>110</v>
      </c>
      <c r="F1023" s="138">
        <f t="shared" si="42"/>
        <v>74370.6000000007</v>
      </c>
      <c r="G1023" s="289"/>
    </row>
    <row r="1024" spans="1:7">
      <c r="A1024" s="137">
        <v>45793</v>
      </c>
      <c r="B1024" s="94" t="s">
        <v>812</v>
      </c>
      <c r="C1024" s="95" t="s">
        <v>65</v>
      </c>
      <c r="D1024" s="138"/>
      <c r="E1024" s="138">
        <v>3000</v>
      </c>
      <c r="F1024" s="138">
        <f t="shared" si="42"/>
        <v>71370.6000000007</v>
      </c>
      <c r="G1024" s="289"/>
    </row>
    <row r="1025" spans="1:7">
      <c r="A1025" s="137">
        <v>45793</v>
      </c>
      <c r="B1025" s="94" t="s">
        <v>813</v>
      </c>
      <c r="C1025" s="95" t="s">
        <v>65</v>
      </c>
      <c r="D1025" s="138"/>
      <c r="E1025" s="138">
        <v>260.5</v>
      </c>
      <c r="F1025" s="138">
        <f t="shared" si="42"/>
        <v>71110.1000000007</v>
      </c>
      <c r="G1025" s="289"/>
    </row>
    <row r="1026" ht="33" spans="1:7">
      <c r="A1026" s="137">
        <v>45793</v>
      </c>
      <c r="B1026" s="94" t="s">
        <v>814</v>
      </c>
      <c r="C1026" s="95" t="s">
        <v>65</v>
      </c>
      <c r="D1026" s="138"/>
      <c r="E1026" s="138">
        <v>30000</v>
      </c>
      <c r="F1026" s="138">
        <f t="shared" si="42"/>
        <v>41110.1000000007</v>
      </c>
      <c r="G1026" s="289"/>
    </row>
    <row r="1027" spans="1:7">
      <c r="A1027" s="137">
        <v>45793</v>
      </c>
      <c r="B1027" s="94" t="s">
        <v>815</v>
      </c>
      <c r="C1027" s="95" t="s">
        <v>65</v>
      </c>
      <c r="D1027" s="138"/>
      <c r="E1027" s="138">
        <v>7862.72</v>
      </c>
      <c r="F1027" s="138">
        <f t="shared" si="42"/>
        <v>33247.3800000007</v>
      </c>
      <c r="G1027" s="289"/>
    </row>
    <row r="1028" spans="1:7">
      <c r="A1028" s="137">
        <v>45793</v>
      </c>
      <c r="B1028" s="94" t="s">
        <v>121</v>
      </c>
      <c r="C1028" s="95" t="s">
        <v>65</v>
      </c>
      <c r="D1028" s="138"/>
      <c r="E1028" s="138">
        <v>93.1</v>
      </c>
      <c r="F1028" s="138">
        <f t="shared" si="42"/>
        <v>33154.2800000007</v>
      </c>
      <c r="G1028" s="289"/>
    </row>
    <row r="1029" spans="1:7">
      <c r="A1029" s="137">
        <v>45793</v>
      </c>
      <c r="B1029" s="94" t="s">
        <v>121</v>
      </c>
      <c r="C1029" s="95" t="s">
        <v>65</v>
      </c>
      <c r="D1029" s="138"/>
      <c r="E1029" s="138">
        <v>29.45</v>
      </c>
      <c r="F1029" s="138">
        <f t="shared" si="42"/>
        <v>33124.8300000007</v>
      </c>
      <c r="G1029" s="289"/>
    </row>
    <row r="1030" spans="1:7">
      <c r="A1030" s="137">
        <v>45793</v>
      </c>
      <c r="B1030" s="94" t="s">
        <v>121</v>
      </c>
      <c r="C1030" s="95" t="s">
        <v>65</v>
      </c>
      <c r="D1030" s="138"/>
      <c r="E1030" s="138">
        <v>12.09</v>
      </c>
      <c r="F1030" s="138">
        <f t="shared" si="42"/>
        <v>33112.7400000007</v>
      </c>
      <c r="G1030" s="289"/>
    </row>
    <row r="1031" spans="1:7">
      <c r="A1031" s="137">
        <v>45793</v>
      </c>
      <c r="B1031" s="94" t="s">
        <v>121</v>
      </c>
      <c r="C1031" s="95" t="s">
        <v>65</v>
      </c>
      <c r="D1031" s="138"/>
      <c r="E1031" s="138">
        <v>16.15</v>
      </c>
      <c r="F1031" s="138">
        <f t="shared" si="42"/>
        <v>33096.5900000007</v>
      </c>
      <c r="G1031" s="289"/>
    </row>
    <row r="1032" spans="1:7">
      <c r="A1032" s="137">
        <v>45793</v>
      </c>
      <c r="B1032" s="94" t="s">
        <v>121</v>
      </c>
      <c r="C1032" s="95" t="s">
        <v>65</v>
      </c>
      <c r="D1032" s="138"/>
      <c r="E1032" s="138">
        <v>17.8</v>
      </c>
      <c r="F1032" s="138">
        <f t="shared" si="42"/>
        <v>33078.7900000007</v>
      </c>
      <c r="G1032" s="289"/>
    </row>
    <row r="1033" spans="1:7">
      <c r="A1033" s="137">
        <v>45794</v>
      </c>
      <c r="B1033" s="94" t="s">
        <v>121</v>
      </c>
      <c r="C1033" s="95" t="s">
        <v>65</v>
      </c>
      <c r="D1033" s="138"/>
      <c r="E1033" s="138">
        <v>2.85</v>
      </c>
      <c r="F1033" s="138">
        <f t="shared" si="42"/>
        <v>33075.9400000007</v>
      </c>
      <c r="G1033" s="289"/>
    </row>
    <row r="1034" spans="1:7">
      <c r="A1034" s="137">
        <v>45795</v>
      </c>
      <c r="B1034" s="94" t="s">
        <v>121</v>
      </c>
      <c r="C1034" s="95" t="s">
        <v>65</v>
      </c>
      <c r="D1034" s="138"/>
      <c r="E1034" s="138">
        <v>84.55</v>
      </c>
      <c r="F1034" s="138">
        <f t="shared" si="42"/>
        <v>32991.3900000007</v>
      </c>
      <c r="G1034" s="289"/>
    </row>
    <row r="1035" spans="1:7">
      <c r="A1035" s="137">
        <v>45795</v>
      </c>
      <c r="B1035" s="94" t="s">
        <v>121</v>
      </c>
      <c r="C1035" s="95" t="s">
        <v>65</v>
      </c>
      <c r="D1035" s="138"/>
      <c r="E1035" s="138">
        <v>108.3</v>
      </c>
      <c r="F1035" s="138">
        <f t="shared" si="42"/>
        <v>32883.0900000007</v>
      </c>
      <c r="G1035" s="289"/>
    </row>
    <row r="1036" spans="1:7">
      <c r="A1036" s="137">
        <v>45795</v>
      </c>
      <c r="B1036" s="94" t="s">
        <v>121</v>
      </c>
      <c r="C1036" s="95" t="s">
        <v>65</v>
      </c>
      <c r="D1036" s="138"/>
      <c r="E1036" s="138">
        <v>84.55</v>
      </c>
      <c r="F1036" s="138">
        <f t="shared" si="42"/>
        <v>32798.5400000007</v>
      </c>
      <c r="G1036" s="289"/>
    </row>
    <row r="1037" spans="1:7">
      <c r="A1037" s="137">
        <v>45796</v>
      </c>
      <c r="B1037" s="94" t="s">
        <v>816</v>
      </c>
      <c r="C1037" s="95" t="s">
        <v>58</v>
      </c>
      <c r="D1037" s="138">
        <v>308200</v>
      </c>
      <c r="E1037" s="138"/>
      <c r="F1037" s="138">
        <f t="shared" si="42"/>
        <v>340998.540000001</v>
      </c>
      <c r="G1037" s="289"/>
    </row>
    <row r="1038" spans="1:7">
      <c r="A1038" s="137">
        <v>45796</v>
      </c>
      <c r="B1038" s="94" t="s">
        <v>792</v>
      </c>
      <c r="C1038" s="95" t="s">
        <v>65</v>
      </c>
      <c r="D1038" s="138"/>
      <c r="E1038" s="138">
        <v>5000</v>
      </c>
      <c r="F1038" s="138">
        <f t="shared" si="42"/>
        <v>335998.540000001</v>
      </c>
      <c r="G1038" s="289"/>
    </row>
    <row r="1039" spans="1:7">
      <c r="A1039" s="137">
        <v>45796</v>
      </c>
      <c r="B1039" s="94" t="s">
        <v>817</v>
      </c>
      <c r="C1039" s="95" t="s">
        <v>65</v>
      </c>
      <c r="D1039" s="138"/>
      <c r="E1039" s="138">
        <v>9506.25</v>
      </c>
      <c r="F1039" s="138">
        <f t="shared" si="42"/>
        <v>326492.290000001</v>
      </c>
      <c r="G1039" s="289"/>
    </row>
    <row r="1040" spans="1:7">
      <c r="A1040" s="137">
        <v>45796</v>
      </c>
      <c r="B1040" s="94" t="s">
        <v>305</v>
      </c>
      <c r="C1040" s="95" t="s">
        <v>64</v>
      </c>
      <c r="D1040" s="138"/>
      <c r="E1040" s="138">
        <v>20000</v>
      </c>
      <c r="F1040" s="138">
        <f t="shared" si="42"/>
        <v>306492.290000001</v>
      </c>
      <c r="G1040" s="289"/>
    </row>
    <row r="1041" spans="1:7">
      <c r="A1041" s="137">
        <v>45796</v>
      </c>
      <c r="B1041" s="94" t="s">
        <v>122</v>
      </c>
      <c r="C1041" s="95" t="s">
        <v>64</v>
      </c>
      <c r="D1041" s="138"/>
      <c r="E1041" s="138">
        <v>15000</v>
      </c>
      <c r="F1041" s="138">
        <f t="shared" si="42"/>
        <v>291492.290000001</v>
      </c>
      <c r="G1041" s="289"/>
    </row>
    <row r="1042" spans="1:7">
      <c r="A1042" s="137">
        <v>45796</v>
      </c>
      <c r="B1042" s="94" t="s">
        <v>482</v>
      </c>
      <c r="C1042" s="95" t="s">
        <v>64</v>
      </c>
      <c r="D1042" s="138"/>
      <c r="E1042" s="138">
        <v>15000</v>
      </c>
      <c r="F1042" s="138">
        <f t="shared" si="42"/>
        <v>276492.290000001</v>
      </c>
      <c r="G1042" s="289"/>
    </row>
    <row r="1043" spans="1:7">
      <c r="A1043" s="137">
        <v>45796</v>
      </c>
      <c r="B1043" s="94" t="s">
        <v>184</v>
      </c>
      <c r="C1043" s="95" t="s">
        <v>64</v>
      </c>
      <c r="D1043" s="138"/>
      <c r="E1043" s="138">
        <v>90000</v>
      </c>
      <c r="F1043" s="138">
        <f t="shared" si="42"/>
        <v>186492.290000001</v>
      </c>
      <c r="G1043" s="289"/>
    </row>
    <row r="1044" spans="1:7">
      <c r="A1044" s="137">
        <v>45796</v>
      </c>
      <c r="B1044" s="94" t="s">
        <v>599</v>
      </c>
      <c r="C1044" s="95" t="s">
        <v>64</v>
      </c>
      <c r="D1044" s="138"/>
      <c r="E1044" s="138">
        <v>20000</v>
      </c>
      <c r="F1044" s="138">
        <f t="shared" si="42"/>
        <v>166492.290000001</v>
      </c>
      <c r="G1044" s="289"/>
    </row>
    <row r="1045" spans="1:7">
      <c r="A1045" s="137">
        <v>45797</v>
      </c>
      <c r="B1045" s="94" t="s">
        <v>818</v>
      </c>
      <c r="C1045" s="95" t="s">
        <v>65</v>
      </c>
      <c r="D1045" s="138"/>
      <c r="E1045" s="138">
        <v>4000</v>
      </c>
      <c r="F1045" s="138">
        <f t="shared" si="42"/>
        <v>162492.290000001</v>
      </c>
      <c r="G1045" s="289"/>
    </row>
    <row r="1046" spans="1:7">
      <c r="A1046" s="137">
        <v>45797</v>
      </c>
      <c r="B1046" s="94" t="s">
        <v>819</v>
      </c>
      <c r="C1046" s="95" t="s">
        <v>65</v>
      </c>
      <c r="D1046" s="138"/>
      <c r="E1046" s="138">
        <v>50000</v>
      </c>
      <c r="F1046" s="138">
        <f t="shared" si="42"/>
        <v>112492.290000001</v>
      </c>
      <c r="G1046" s="289"/>
    </row>
    <row r="1047" spans="1:7">
      <c r="A1047" s="137">
        <v>45797</v>
      </c>
      <c r="B1047" s="94" t="s">
        <v>820</v>
      </c>
      <c r="C1047" s="95" t="s">
        <v>65</v>
      </c>
      <c r="D1047" s="138"/>
      <c r="E1047" s="138">
        <v>46750</v>
      </c>
      <c r="F1047" s="138">
        <f t="shared" si="42"/>
        <v>65742.2900000007</v>
      </c>
      <c r="G1047" s="289"/>
    </row>
    <row r="1048" spans="1:7">
      <c r="A1048" s="137">
        <v>45797</v>
      </c>
      <c r="B1048" s="291" t="s">
        <v>821</v>
      </c>
      <c r="C1048" s="95" t="s">
        <v>65</v>
      </c>
      <c r="D1048" s="138"/>
      <c r="E1048" s="138">
        <v>14000</v>
      </c>
      <c r="F1048" s="138">
        <f t="shared" si="42"/>
        <v>51742.2900000007</v>
      </c>
      <c r="G1048" s="289"/>
    </row>
    <row r="1049" spans="1:7">
      <c r="A1049" s="137">
        <v>45797</v>
      </c>
      <c r="B1049" s="94" t="s">
        <v>130</v>
      </c>
      <c r="C1049" s="95" t="s">
        <v>58</v>
      </c>
      <c r="D1049" s="138">
        <v>50000</v>
      </c>
      <c r="E1049" s="138"/>
      <c r="F1049" s="138">
        <f t="shared" si="42"/>
        <v>101742.290000001</v>
      </c>
      <c r="G1049" s="289"/>
    </row>
    <row r="1050" spans="1:7">
      <c r="A1050" s="137">
        <v>45797</v>
      </c>
      <c r="B1050" s="94" t="s">
        <v>201</v>
      </c>
      <c r="C1050" s="95" t="s">
        <v>62</v>
      </c>
      <c r="D1050" s="138"/>
      <c r="E1050" s="138">
        <v>11250</v>
      </c>
      <c r="F1050" s="138">
        <f t="shared" si="42"/>
        <v>90492.2900000007</v>
      </c>
      <c r="G1050" s="289"/>
    </row>
    <row r="1051" spans="1:7">
      <c r="A1051" s="137">
        <v>45797</v>
      </c>
      <c r="B1051" s="94" t="s">
        <v>201</v>
      </c>
      <c r="C1051" s="95" t="s">
        <v>62</v>
      </c>
      <c r="D1051" s="138"/>
      <c r="E1051" s="138">
        <v>18750</v>
      </c>
      <c r="F1051" s="138">
        <f t="shared" si="42"/>
        <v>71742.2900000007</v>
      </c>
      <c r="G1051" s="289"/>
    </row>
    <row r="1052" spans="1:7">
      <c r="A1052" s="137">
        <v>45798</v>
      </c>
      <c r="B1052" s="94" t="s">
        <v>121</v>
      </c>
      <c r="C1052" s="153" t="s">
        <v>65</v>
      </c>
      <c r="D1052" s="138"/>
      <c r="E1052" s="138">
        <v>15.95</v>
      </c>
      <c r="F1052" s="138">
        <f t="shared" si="42"/>
        <v>71726.3400000007</v>
      </c>
      <c r="G1052" s="289"/>
    </row>
    <row r="1053" spans="1:7">
      <c r="A1053" s="137">
        <v>45798</v>
      </c>
      <c r="B1053" s="94" t="s">
        <v>121</v>
      </c>
      <c r="C1053" s="153" t="s">
        <v>65</v>
      </c>
      <c r="D1053" s="138"/>
      <c r="E1053" s="138">
        <v>56.03</v>
      </c>
      <c r="F1053" s="138">
        <f t="shared" si="42"/>
        <v>71670.3100000007</v>
      </c>
      <c r="G1053" s="289"/>
    </row>
    <row r="1054" spans="1:7">
      <c r="A1054" s="137">
        <v>45798</v>
      </c>
      <c r="B1054" s="94" t="s">
        <v>822</v>
      </c>
      <c r="C1054" s="95" t="s">
        <v>58</v>
      </c>
      <c r="D1054" s="138">
        <v>50000</v>
      </c>
      <c r="E1054" s="138"/>
      <c r="F1054" s="138">
        <f t="shared" si="42"/>
        <v>121670.310000001</v>
      </c>
      <c r="G1054" s="289"/>
    </row>
    <row r="1055" spans="1:7">
      <c r="A1055" s="137">
        <v>45799</v>
      </c>
      <c r="B1055" s="94" t="s">
        <v>822</v>
      </c>
      <c r="C1055" s="95" t="s">
        <v>58</v>
      </c>
      <c r="D1055" s="138">
        <v>40000</v>
      </c>
      <c r="E1055" s="138"/>
      <c r="F1055" s="138">
        <f t="shared" si="42"/>
        <v>161670.310000001</v>
      </c>
      <c r="G1055" s="289"/>
    </row>
    <row r="1056" spans="1:7">
      <c r="A1056" s="137">
        <v>45799</v>
      </c>
      <c r="B1056" s="94" t="s">
        <v>823</v>
      </c>
      <c r="C1056" s="153" t="s">
        <v>58</v>
      </c>
      <c r="D1056" s="138">
        <v>93271.44</v>
      </c>
      <c r="E1056" s="138"/>
      <c r="F1056" s="138">
        <f t="shared" si="42"/>
        <v>254941.750000001</v>
      </c>
      <c r="G1056" s="289"/>
    </row>
    <row r="1057" ht="33" spans="1:7">
      <c r="A1057" s="137">
        <v>45799</v>
      </c>
      <c r="B1057" s="94" t="s">
        <v>824</v>
      </c>
      <c r="C1057" s="95" t="s">
        <v>65</v>
      </c>
      <c r="D1057" s="138"/>
      <c r="E1057" s="138">
        <v>960</v>
      </c>
      <c r="F1057" s="138">
        <f t="shared" si="42"/>
        <v>253981.750000001</v>
      </c>
      <c r="G1057" s="289"/>
    </row>
    <row r="1058" spans="1:7">
      <c r="A1058" s="137">
        <v>45799</v>
      </c>
      <c r="B1058" s="94" t="s">
        <v>825</v>
      </c>
      <c r="C1058" s="95" t="s">
        <v>65</v>
      </c>
      <c r="D1058" s="138"/>
      <c r="E1058" s="138">
        <v>400</v>
      </c>
      <c r="F1058" s="138">
        <f t="shared" si="42"/>
        <v>253581.750000001</v>
      </c>
      <c r="G1058" s="289"/>
    </row>
    <row r="1059" spans="1:7">
      <c r="A1059" s="137">
        <v>45799</v>
      </c>
      <c r="B1059" s="94" t="s">
        <v>826</v>
      </c>
      <c r="C1059" s="95" t="s">
        <v>61</v>
      </c>
      <c r="D1059" s="138"/>
      <c r="E1059" s="138">
        <v>1644.83</v>
      </c>
      <c r="F1059" s="138">
        <f t="shared" si="42"/>
        <v>251936.920000001</v>
      </c>
      <c r="G1059" s="289"/>
    </row>
    <row r="1060" spans="1:7">
      <c r="A1060" s="137">
        <v>45799</v>
      </c>
      <c r="B1060" s="94" t="s">
        <v>121</v>
      </c>
      <c r="C1060" s="95" t="s">
        <v>65</v>
      </c>
      <c r="D1060" s="138"/>
      <c r="E1060" s="138">
        <v>145.85</v>
      </c>
      <c r="F1060" s="138">
        <f t="shared" si="42"/>
        <v>251791.070000001</v>
      </c>
      <c r="G1060" s="289"/>
    </row>
    <row r="1061" spans="1:7">
      <c r="A1061" s="137">
        <v>45800</v>
      </c>
      <c r="B1061" s="94" t="s">
        <v>130</v>
      </c>
      <c r="C1061" s="95" t="s">
        <v>58</v>
      </c>
      <c r="D1061" s="138">
        <v>65000</v>
      </c>
      <c r="E1061" s="138"/>
      <c r="F1061" s="138">
        <f t="shared" si="42"/>
        <v>316791.070000001</v>
      </c>
      <c r="G1061" s="289"/>
    </row>
    <row r="1062" spans="1:7">
      <c r="A1062" s="137">
        <v>45800</v>
      </c>
      <c r="B1062" s="94" t="s">
        <v>827</v>
      </c>
      <c r="C1062" s="95" t="s">
        <v>58</v>
      </c>
      <c r="D1062" s="138">
        <v>55000</v>
      </c>
      <c r="E1062" s="138"/>
      <c r="F1062" s="138">
        <f t="shared" si="42"/>
        <v>371791.070000001</v>
      </c>
      <c r="G1062" s="289"/>
    </row>
    <row r="1063" spans="1:7">
      <c r="A1063" s="137">
        <v>45800</v>
      </c>
      <c r="B1063" s="94" t="s">
        <v>828</v>
      </c>
      <c r="C1063" s="95" t="s">
        <v>65</v>
      </c>
      <c r="D1063" s="138"/>
      <c r="E1063" s="138">
        <v>800</v>
      </c>
      <c r="F1063" s="138">
        <f t="shared" si="42"/>
        <v>370991.070000001</v>
      </c>
      <c r="G1063" s="289"/>
    </row>
    <row r="1064" spans="1:7">
      <c r="A1064" s="137">
        <v>45800</v>
      </c>
      <c r="B1064" s="94" t="s">
        <v>829</v>
      </c>
      <c r="C1064" s="95" t="s">
        <v>61</v>
      </c>
      <c r="D1064" s="138"/>
      <c r="E1064" s="138">
        <v>1034.05</v>
      </c>
      <c r="F1064" s="138">
        <f t="shared" si="42"/>
        <v>369957.020000001</v>
      </c>
      <c r="G1064" s="289"/>
    </row>
    <row r="1065" spans="1:7">
      <c r="A1065" s="137">
        <v>45800</v>
      </c>
      <c r="B1065" s="94" t="s">
        <v>830</v>
      </c>
      <c r="C1065" s="95" t="s">
        <v>65</v>
      </c>
      <c r="D1065" s="138"/>
      <c r="E1065" s="138">
        <v>805</v>
      </c>
      <c r="F1065" s="138">
        <f t="shared" ref="F1065:F1128" si="43">F1064+D1065-E1065</f>
        <v>369152.020000001</v>
      </c>
      <c r="G1065" s="289"/>
    </row>
    <row r="1066" ht="33" spans="1:7">
      <c r="A1066" s="137">
        <v>45800</v>
      </c>
      <c r="B1066" s="94" t="s">
        <v>831</v>
      </c>
      <c r="C1066" s="95" t="s">
        <v>65</v>
      </c>
      <c r="D1066" s="138"/>
      <c r="E1066" s="138">
        <v>500</v>
      </c>
      <c r="F1066" s="138">
        <f t="shared" si="43"/>
        <v>368652.020000001</v>
      </c>
      <c r="G1066" s="289"/>
    </row>
    <row r="1067" spans="1:7">
      <c r="A1067" s="137">
        <v>45800</v>
      </c>
      <c r="B1067" s="94" t="s">
        <v>832</v>
      </c>
      <c r="C1067" s="95" t="s">
        <v>65</v>
      </c>
      <c r="D1067" s="138"/>
      <c r="E1067" s="138">
        <v>100</v>
      </c>
      <c r="F1067" s="138">
        <f t="shared" si="43"/>
        <v>368552.020000001</v>
      </c>
      <c r="G1067" s="289"/>
    </row>
    <row r="1068" spans="1:7">
      <c r="A1068" s="137">
        <v>45800</v>
      </c>
      <c r="B1068" s="94" t="s">
        <v>833</v>
      </c>
      <c r="C1068" s="95" t="s">
        <v>65</v>
      </c>
      <c r="D1068" s="138"/>
      <c r="E1068" s="138">
        <v>348</v>
      </c>
      <c r="F1068" s="138">
        <f t="shared" si="43"/>
        <v>368204.020000001</v>
      </c>
      <c r="G1068" s="289"/>
    </row>
    <row r="1069" spans="1:7">
      <c r="A1069" s="137">
        <v>45800</v>
      </c>
      <c r="B1069" s="94" t="s">
        <v>834</v>
      </c>
      <c r="C1069" s="95" t="s">
        <v>65</v>
      </c>
      <c r="D1069" s="138"/>
      <c r="E1069" s="138">
        <v>455</v>
      </c>
      <c r="F1069" s="138">
        <f t="shared" si="43"/>
        <v>367749.020000001</v>
      </c>
      <c r="G1069" s="289"/>
    </row>
    <row r="1070" spans="1:7">
      <c r="A1070" s="137">
        <v>45800</v>
      </c>
      <c r="B1070" s="94" t="s">
        <v>835</v>
      </c>
      <c r="C1070" s="95" t="s">
        <v>65</v>
      </c>
      <c r="D1070" s="138"/>
      <c r="E1070" s="138">
        <v>4672</v>
      </c>
      <c r="F1070" s="138">
        <f t="shared" si="43"/>
        <v>363077.020000001</v>
      </c>
      <c r="G1070" s="289"/>
    </row>
    <row r="1071" spans="1:7">
      <c r="A1071" s="137">
        <v>45800</v>
      </c>
      <c r="B1071" s="94" t="s">
        <v>836</v>
      </c>
      <c r="C1071" s="95" t="s">
        <v>65</v>
      </c>
      <c r="D1071" s="138"/>
      <c r="E1071" s="138">
        <v>1940</v>
      </c>
      <c r="F1071" s="138">
        <f t="shared" si="43"/>
        <v>361137.020000001</v>
      </c>
      <c r="G1071" s="289"/>
    </row>
    <row r="1072" spans="1:7">
      <c r="A1072" s="137">
        <v>45800</v>
      </c>
      <c r="B1072" s="94" t="s">
        <v>837</v>
      </c>
      <c r="C1072" s="95" t="s">
        <v>65</v>
      </c>
      <c r="D1072" s="138"/>
      <c r="E1072" s="138">
        <v>308.62</v>
      </c>
      <c r="F1072" s="138">
        <f t="shared" si="43"/>
        <v>360828.400000001</v>
      </c>
      <c r="G1072" s="289"/>
    </row>
    <row r="1073" spans="1:7">
      <c r="A1073" s="137">
        <v>45800</v>
      </c>
      <c r="B1073" s="94" t="s">
        <v>838</v>
      </c>
      <c r="C1073" s="95" t="s">
        <v>65</v>
      </c>
      <c r="D1073" s="138"/>
      <c r="E1073" s="138">
        <v>364.5</v>
      </c>
      <c r="F1073" s="138">
        <f t="shared" si="43"/>
        <v>360463.900000001</v>
      </c>
      <c r="G1073" s="289"/>
    </row>
    <row r="1074" spans="1:7">
      <c r="A1074" s="137">
        <v>45800</v>
      </c>
      <c r="B1074" s="94" t="s">
        <v>839</v>
      </c>
      <c r="C1074" s="95" t="s">
        <v>65</v>
      </c>
      <c r="D1074" s="138"/>
      <c r="E1074" s="138">
        <v>580</v>
      </c>
      <c r="F1074" s="138">
        <f t="shared" si="43"/>
        <v>359883.900000001</v>
      </c>
      <c r="G1074" s="289"/>
    </row>
    <row r="1075" spans="1:7">
      <c r="A1075" s="137">
        <v>45800</v>
      </c>
      <c r="B1075" s="94" t="s">
        <v>840</v>
      </c>
      <c r="C1075" s="95" t="s">
        <v>65</v>
      </c>
      <c r="D1075" s="138"/>
      <c r="E1075" s="138">
        <v>212</v>
      </c>
      <c r="F1075" s="138">
        <f t="shared" si="43"/>
        <v>359671.900000001</v>
      </c>
      <c r="G1075" s="289"/>
    </row>
    <row r="1076" spans="1:7">
      <c r="A1076" s="137">
        <v>45800</v>
      </c>
      <c r="B1076" s="94" t="s">
        <v>841</v>
      </c>
      <c r="C1076" s="95" t="s">
        <v>65</v>
      </c>
      <c r="D1076" s="138"/>
      <c r="E1076" s="138">
        <v>1000</v>
      </c>
      <c r="F1076" s="138">
        <f t="shared" si="43"/>
        <v>358671.900000001</v>
      </c>
      <c r="G1076" s="289"/>
    </row>
    <row r="1077" spans="1:7">
      <c r="A1077" s="137">
        <v>45800</v>
      </c>
      <c r="B1077" s="94" t="s">
        <v>842</v>
      </c>
      <c r="C1077" s="95" t="s">
        <v>65</v>
      </c>
      <c r="D1077" s="138"/>
      <c r="E1077" s="138">
        <v>286</v>
      </c>
      <c r="F1077" s="138">
        <f t="shared" si="43"/>
        <v>358385.900000001</v>
      </c>
      <c r="G1077" s="289"/>
    </row>
    <row r="1078" spans="1:7">
      <c r="A1078" s="137">
        <v>45800</v>
      </c>
      <c r="B1078" s="94" t="s">
        <v>843</v>
      </c>
      <c r="C1078" s="95" t="s">
        <v>65</v>
      </c>
      <c r="D1078" s="138"/>
      <c r="E1078" s="138">
        <v>4510</v>
      </c>
      <c r="F1078" s="138">
        <f t="shared" si="43"/>
        <v>353875.900000001</v>
      </c>
      <c r="G1078" s="289"/>
    </row>
    <row r="1079" spans="1:7">
      <c r="A1079" s="137">
        <v>45800</v>
      </c>
      <c r="B1079" s="94" t="s">
        <v>844</v>
      </c>
      <c r="C1079" s="95" t="s">
        <v>65</v>
      </c>
      <c r="D1079" s="138"/>
      <c r="E1079" s="138">
        <v>203.5</v>
      </c>
      <c r="F1079" s="138">
        <f t="shared" si="43"/>
        <v>353672.400000001</v>
      </c>
      <c r="G1079" s="289"/>
    </row>
    <row r="1080" spans="1:7">
      <c r="A1080" s="137">
        <v>45800</v>
      </c>
      <c r="B1080" s="94" t="s">
        <v>845</v>
      </c>
      <c r="C1080" s="95" t="s">
        <v>65</v>
      </c>
      <c r="D1080" s="138"/>
      <c r="E1080" s="138">
        <v>240</v>
      </c>
      <c r="F1080" s="138">
        <f t="shared" si="43"/>
        <v>353432.400000001</v>
      </c>
      <c r="G1080" s="289"/>
    </row>
    <row r="1081" spans="1:7">
      <c r="A1081" s="137">
        <v>45800</v>
      </c>
      <c r="B1081" s="94" t="s">
        <v>846</v>
      </c>
      <c r="C1081" s="95" t="s">
        <v>65</v>
      </c>
      <c r="D1081" s="138"/>
      <c r="E1081" s="138">
        <v>480</v>
      </c>
      <c r="F1081" s="138">
        <f t="shared" si="43"/>
        <v>352952.400000001</v>
      </c>
      <c r="G1081" s="289"/>
    </row>
    <row r="1082" spans="1:7">
      <c r="A1082" s="137">
        <v>45800</v>
      </c>
      <c r="B1082" s="94" t="s">
        <v>847</v>
      </c>
      <c r="C1082" s="95" t="s">
        <v>65</v>
      </c>
      <c r="D1082" s="138"/>
      <c r="E1082" s="138">
        <v>789.1</v>
      </c>
      <c r="F1082" s="138">
        <f t="shared" si="43"/>
        <v>352163.300000001</v>
      </c>
      <c r="G1082" s="289"/>
    </row>
    <row r="1083" spans="1:7">
      <c r="A1083" s="137">
        <v>45800</v>
      </c>
      <c r="B1083" s="94" t="s">
        <v>848</v>
      </c>
      <c r="C1083" s="95" t="s">
        <v>65</v>
      </c>
      <c r="D1083" s="138"/>
      <c r="E1083" s="138">
        <v>247</v>
      </c>
      <c r="F1083" s="138">
        <f t="shared" si="43"/>
        <v>351916.300000001</v>
      </c>
      <c r="G1083" s="289"/>
    </row>
    <row r="1084" spans="1:7">
      <c r="A1084" s="137">
        <v>45800</v>
      </c>
      <c r="B1084" s="94" t="s">
        <v>849</v>
      </c>
      <c r="C1084" s="95" t="s">
        <v>65</v>
      </c>
      <c r="D1084" s="138"/>
      <c r="E1084" s="138">
        <v>389</v>
      </c>
      <c r="F1084" s="138">
        <f t="shared" si="43"/>
        <v>351527.300000001</v>
      </c>
      <c r="G1084" s="289"/>
    </row>
    <row r="1085" spans="1:7">
      <c r="A1085" s="137">
        <v>45800</v>
      </c>
      <c r="B1085" s="94" t="s">
        <v>850</v>
      </c>
      <c r="C1085" s="95" t="s">
        <v>65</v>
      </c>
      <c r="D1085" s="138"/>
      <c r="E1085" s="138">
        <v>960</v>
      </c>
      <c r="F1085" s="138">
        <f t="shared" si="43"/>
        <v>350567.300000001</v>
      </c>
      <c r="G1085" s="289"/>
    </row>
    <row r="1086" spans="1:7">
      <c r="A1086" s="137">
        <v>45800</v>
      </c>
      <c r="B1086" s="94" t="s">
        <v>851</v>
      </c>
      <c r="C1086" s="95" t="s">
        <v>65</v>
      </c>
      <c r="D1086" s="138"/>
      <c r="E1086" s="138">
        <v>275.5</v>
      </c>
      <c r="F1086" s="138">
        <f t="shared" si="43"/>
        <v>350291.800000001</v>
      </c>
      <c r="G1086" s="289"/>
    </row>
    <row r="1087" spans="1:7">
      <c r="A1087" s="137">
        <v>45800</v>
      </c>
      <c r="B1087" s="94" t="s">
        <v>852</v>
      </c>
      <c r="C1087" s="95" t="s">
        <v>65</v>
      </c>
      <c r="D1087" s="138"/>
      <c r="E1087" s="138">
        <v>3918</v>
      </c>
      <c r="F1087" s="138">
        <f t="shared" si="43"/>
        <v>346373.800000001</v>
      </c>
      <c r="G1087" s="289"/>
    </row>
    <row r="1088" spans="1:7">
      <c r="A1088" s="137">
        <v>45800</v>
      </c>
      <c r="B1088" s="94" t="s">
        <v>853</v>
      </c>
      <c r="C1088" s="95" t="s">
        <v>65</v>
      </c>
      <c r="D1088" s="138"/>
      <c r="E1088" s="138">
        <v>2125</v>
      </c>
      <c r="F1088" s="138">
        <f t="shared" si="43"/>
        <v>344248.800000001</v>
      </c>
      <c r="G1088" s="289"/>
    </row>
    <row r="1089" spans="1:7">
      <c r="A1089" s="137">
        <v>45800</v>
      </c>
      <c r="B1089" s="94" t="s">
        <v>854</v>
      </c>
      <c r="C1089" s="95" t="s">
        <v>65</v>
      </c>
      <c r="D1089" s="138"/>
      <c r="E1089" s="138">
        <v>1622.73</v>
      </c>
      <c r="F1089" s="138">
        <f t="shared" si="43"/>
        <v>342626.070000001</v>
      </c>
      <c r="G1089" s="289"/>
    </row>
    <row r="1090" spans="1:7">
      <c r="A1090" s="137">
        <v>45800</v>
      </c>
      <c r="B1090" s="94" t="s">
        <v>855</v>
      </c>
      <c r="C1090" s="95" t="s">
        <v>65</v>
      </c>
      <c r="D1090" s="138"/>
      <c r="E1090" s="138">
        <v>1597</v>
      </c>
      <c r="F1090" s="138">
        <f t="shared" si="43"/>
        <v>341029.070000001</v>
      </c>
      <c r="G1090" s="289"/>
    </row>
    <row r="1091" spans="1:7">
      <c r="A1091" s="137">
        <v>45800</v>
      </c>
      <c r="B1091" s="94" t="s">
        <v>856</v>
      </c>
      <c r="C1091" s="95" t="s">
        <v>65</v>
      </c>
      <c r="D1091" s="138"/>
      <c r="E1091" s="138">
        <v>1634</v>
      </c>
      <c r="F1091" s="138">
        <f t="shared" si="43"/>
        <v>339395.070000001</v>
      </c>
      <c r="G1091" s="289"/>
    </row>
    <row r="1092" spans="1:7">
      <c r="A1092" s="137">
        <v>45800</v>
      </c>
      <c r="B1092" s="94" t="s">
        <v>857</v>
      </c>
      <c r="C1092" s="95" t="s">
        <v>65</v>
      </c>
      <c r="D1092" s="138"/>
      <c r="E1092" s="138">
        <v>1451.5</v>
      </c>
      <c r="F1092" s="138">
        <f t="shared" si="43"/>
        <v>337943.570000001</v>
      </c>
      <c r="G1092" s="289"/>
    </row>
    <row r="1093" spans="1:7">
      <c r="A1093" s="137">
        <v>45800</v>
      </c>
      <c r="B1093" s="94" t="s">
        <v>858</v>
      </c>
      <c r="C1093" s="95" t="s">
        <v>65</v>
      </c>
      <c r="D1093" s="138"/>
      <c r="E1093" s="138">
        <v>6896.57</v>
      </c>
      <c r="F1093" s="138">
        <f t="shared" si="43"/>
        <v>331047.000000001</v>
      </c>
      <c r="G1093" s="289"/>
    </row>
    <row r="1094" spans="1:7">
      <c r="A1094" s="137">
        <v>45800</v>
      </c>
      <c r="B1094" s="94" t="s">
        <v>859</v>
      </c>
      <c r="C1094" s="95" t="s">
        <v>65</v>
      </c>
      <c r="D1094" s="138"/>
      <c r="E1094" s="138">
        <v>3680.31</v>
      </c>
      <c r="F1094" s="138">
        <f t="shared" si="43"/>
        <v>327366.690000001</v>
      </c>
      <c r="G1094" s="289"/>
    </row>
    <row r="1095" spans="1:7">
      <c r="A1095" s="137">
        <v>45800</v>
      </c>
      <c r="B1095" s="94" t="s">
        <v>860</v>
      </c>
      <c r="C1095" s="95" t="s">
        <v>65</v>
      </c>
      <c r="D1095" s="138"/>
      <c r="E1095" s="138">
        <v>435.43</v>
      </c>
      <c r="F1095" s="138">
        <f t="shared" si="43"/>
        <v>326931.260000001</v>
      </c>
      <c r="G1095" s="289"/>
    </row>
    <row r="1096" spans="1:7">
      <c r="A1096" s="137">
        <v>45800</v>
      </c>
      <c r="B1096" s="94" t="s">
        <v>861</v>
      </c>
      <c r="C1096" s="95" t="s">
        <v>65</v>
      </c>
      <c r="D1096" s="138"/>
      <c r="E1096" s="138">
        <v>768</v>
      </c>
      <c r="F1096" s="138">
        <f t="shared" si="43"/>
        <v>326163.260000001</v>
      </c>
      <c r="G1096" s="289"/>
    </row>
    <row r="1097" spans="1:7">
      <c r="A1097" s="137">
        <v>45800</v>
      </c>
      <c r="B1097" s="94" t="s">
        <v>862</v>
      </c>
      <c r="C1097" s="95" t="s">
        <v>65</v>
      </c>
      <c r="D1097" s="138"/>
      <c r="E1097" s="138">
        <v>1370.04</v>
      </c>
      <c r="F1097" s="138">
        <f t="shared" si="43"/>
        <v>324793.220000001</v>
      </c>
      <c r="G1097" s="289"/>
    </row>
    <row r="1098" spans="1:7">
      <c r="A1098" s="137">
        <v>45800</v>
      </c>
      <c r="B1098" s="94" t="s">
        <v>863</v>
      </c>
      <c r="C1098" s="95" t="s">
        <v>65</v>
      </c>
      <c r="D1098" s="138"/>
      <c r="E1098" s="138">
        <v>1256.43</v>
      </c>
      <c r="F1098" s="138">
        <f t="shared" si="43"/>
        <v>323536.790000001</v>
      </c>
      <c r="G1098" s="289"/>
    </row>
    <row r="1099" spans="1:7">
      <c r="A1099" s="137">
        <v>45800</v>
      </c>
      <c r="B1099" s="94" t="s">
        <v>864</v>
      </c>
      <c r="C1099" s="95" t="s">
        <v>65</v>
      </c>
      <c r="D1099" s="138"/>
      <c r="E1099" s="138">
        <v>140200</v>
      </c>
      <c r="F1099" s="138">
        <f t="shared" si="43"/>
        <v>183336.790000001</v>
      </c>
      <c r="G1099" s="289"/>
    </row>
    <row r="1100" spans="1:7">
      <c r="A1100" s="137">
        <v>45800</v>
      </c>
      <c r="B1100" s="94" t="s">
        <v>865</v>
      </c>
      <c r="C1100" s="95" t="s">
        <v>65</v>
      </c>
      <c r="D1100" s="138"/>
      <c r="E1100" s="138">
        <v>150000</v>
      </c>
      <c r="F1100" s="138">
        <f t="shared" si="43"/>
        <v>33336.7900000009</v>
      </c>
      <c r="G1100" s="289"/>
    </row>
    <row r="1101" spans="1:7">
      <c r="A1101" s="137">
        <v>45800</v>
      </c>
      <c r="B1101" s="94" t="s">
        <v>121</v>
      </c>
      <c r="C1101" s="95" t="s">
        <v>65</v>
      </c>
      <c r="D1101" s="138"/>
      <c r="E1101" s="138">
        <v>59.85</v>
      </c>
      <c r="F1101" s="138">
        <f t="shared" si="43"/>
        <v>33276.9400000009</v>
      </c>
      <c r="G1101" s="289"/>
    </row>
    <row r="1102" spans="1:7">
      <c r="A1102" s="137">
        <v>45801</v>
      </c>
      <c r="B1102" s="94" t="s">
        <v>121</v>
      </c>
      <c r="C1102" s="95" t="s">
        <v>65</v>
      </c>
      <c r="D1102" s="138"/>
      <c r="E1102" s="138">
        <v>128.25</v>
      </c>
      <c r="F1102" s="138">
        <f t="shared" si="43"/>
        <v>33148.6900000009</v>
      </c>
      <c r="G1102" s="289"/>
    </row>
    <row r="1103" spans="1:7">
      <c r="A1103" s="137">
        <v>45801</v>
      </c>
      <c r="B1103" s="94" t="s">
        <v>121</v>
      </c>
      <c r="C1103" s="95" t="s">
        <v>65</v>
      </c>
      <c r="D1103" s="138"/>
      <c r="E1103" s="138">
        <v>7.6</v>
      </c>
      <c r="F1103" s="138">
        <f t="shared" si="43"/>
        <v>33141.0900000009</v>
      </c>
      <c r="G1103" s="289"/>
    </row>
    <row r="1104" spans="1:7">
      <c r="A1104" s="137">
        <v>45803</v>
      </c>
      <c r="B1104" s="94" t="s">
        <v>866</v>
      </c>
      <c r="C1104" s="95" t="s">
        <v>57</v>
      </c>
      <c r="D1104" s="138">
        <v>50000</v>
      </c>
      <c r="E1104" s="138"/>
      <c r="F1104" s="138">
        <f t="shared" si="43"/>
        <v>83141.0900000009</v>
      </c>
      <c r="G1104" s="289"/>
    </row>
    <row r="1105" spans="1:7">
      <c r="A1105" s="137">
        <v>45803</v>
      </c>
      <c r="B1105" s="94" t="s">
        <v>130</v>
      </c>
      <c r="C1105" s="95" t="s">
        <v>58</v>
      </c>
      <c r="D1105" s="138">
        <v>200000</v>
      </c>
      <c r="E1105" s="138"/>
      <c r="F1105" s="138">
        <f t="shared" si="43"/>
        <v>283141.090000001</v>
      </c>
      <c r="G1105" s="289"/>
    </row>
    <row r="1106" ht="33" spans="1:7">
      <c r="A1106" s="137">
        <v>45803</v>
      </c>
      <c r="B1106" s="94" t="s">
        <v>867</v>
      </c>
      <c r="C1106" s="95" t="s">
        <v>61</v>
      </c>
      <c r="D1106" s="138"/>
      <c r="E1106" s="138">
        <v>200</v>
      </c>
      <c r="F1106" s="138">
        <f t="shared" si="43"/>
        <v>282941.090000001</v>
      </c>
      <c r="G1106" s="289"/>
    </row>
    <row r="1107" ht="33" spans="1:7">
      <c r="A1107" s="137">
        <v>45803</v>
      </c>
      <c r="B1107" s="94" t="s">
        <v>868</v>
      </c>
      <c r="C1107" s="95" t="s">
        <v>61</v>
      </c>
      <c r="D1107" s="138"/>
      <c r="E1107" s="138">
        <v>100</v>
      </c>
      <c r="F1107" s="138">
        <f t="shared" si="43"/>
        <v>282841.090000001</v>
      </c>
      <c r="G1107" s="289"/>
    </row>
    <row r="1108" spans="1:7">
      <c r="A1108" s="137">
        <v>45803</v>
      </c>
      <c r="B1108" s="94" t="s">
        <v>869</v>
      </c>
      <c r="C1108" s="95" t="s">
        <v>65</v>
      </c>
      <c r="D1108" s="138"/>
      <c r="E1108" s="138">
        <v>6600</v>
      </c>
      <c r="F1108" s="138">
        <f t="shared" si="43"/>
        <v>276241.090000001</v>
      </c>
      <c r="G1108" s="289"/>
    </row>
    <row r="1109" spans="1:7">
      <c r="A1109" s="137">
        <v>45803</v>
      </c>
      <c r="B1109" s="94" t="s">
        <v>819</v>
      </c>
      <c r="C1109" s="95" t="s">
        <v>65</v>
      </c>
      <c r="D1109" s="138"/>
      <c r="E1109" s="138">
        <v>19000</v>
      </c>
      <c r="F1109" s="138">
        <f t="shared" si="43"/>
        <v>257241.090000001</v>
      </c>
      <c r="G1109" s="289"/>
    </row>
    <row r="1110" spans="1:7">
      <c r="A1110" s="137">
        <v>45803</v>
      </c>
      <c r="B1110" s="94" t="s">
        <v>121</v>
      </c>
      <c r="C1110" s="95" t="s">
        <v>65</v>
      </c>
      <c r="D1110" s="138"/>
      <c r="E1110" s="138">
        <v>18.05</v>
      </c>
      <c r="F1110" s="138">
        <f t="shared" si="43"/>
        <v>257223.040000001</v>
      </c>
      <c r="G1110" s="289"/>
    </row>
    <row r="1111" spans="1:7">
      <c r="A1111" s="137">
        <v>45803</v>
      </c>
      <c r="B1111" s="94" t="s">
        <v>121</v>
      </c>
      <c r="C1111" s="95" t="s">
        <v>65</v>
      </c>
      <c r="D1111" s="138"/>
      <c r="E1111" s="138">
        <v>99.63</v>
      </c>
      <c r="F1111" s="138">
        <f t="shared" si="43"/>
        <v>257123.410000001</v>
      </c>
      <c r="G1111" s="289"/>
    </row>
    <row r="1112" spans="1:7">
      <c r="A1112" s="137">
        <v>45803</v>
      </c>
      <c r="B1112" s="94" t="s">
        <v>121</v>
      </c>
      <c r="C1112" s="95" t="s">
        <v>65</v>
      </c>
      <c r="D1112" s="138"/>
      <c r="E1112" s="138">
        <v>76</v>
      </c>
      <c r="F1112" s="138">
        <f t="shared" si="43"/>
        <v>257047.410000001</v>
      </c>
      <c r="G1112" s="289"/>
    </row>
    <row r="1113" spans="1:7">
      <c r="A1113" s="137">
        <v>45803</v>
      </c>
      <c r="B1113" s="291" t="s">
        <v>870</v>
      </c>
      <c r="C1113" s="95" t="s">
        <v>65</v>
      </c>
      <c r="D1113" s="138"/>
      <c r="E1113" s="138">
        <v>4590</v>
      </c>
      <c r="F1113" s="138">
        <f t="shared" si="43"/>
        <v>252457.410000001</v>
      </c>
      <c r="G1113" s="289"/>
    </row>
    <row r="1114" ht="33" spans="1:7">
      <c r="A1114" s="137">
        <v>45804</v>
      </c>
      <c r="B1114" s="94" t="s">
        <v>871</v>
      </c>
      <c r="C1114" s="95" t="s">
        <v>61</v>
      </c>
      <c r="D1114" s="138"/>
      <c r="E1114" s="138">
        <v>14549.51</v>
      </c>
      <c r="F1114" s="138">
        <f t="shared" si="43"/>
        <v>237907.900000001</v>
      </c>
      <c r="G1114" s="289"/>
    </row>
    <row r="1115" ht="33" spans="1:7">
      <c r="A1115" s="137">
        <v>45804</v>
      </c>
      <c r="B1115" s="94" t="s">
        <v>872</v>
      </c>
      <c r="C1115" s="95" t="s">
        <v>61</v>
      </c>
      <c r="D1115" s="138"/>
      <c r="E1115" s="138">
        <v>20000</v>
      </c>
      <c r="F1115" s="138">
        <f t="shared" si="43"/>
        <v>217907.900000001</v>
      </c>
      <c r="G1115" s="289"/>
    </row>
    <row r="1116" spans="1:7">
      <c r="A1116" s="137">
        <v>45804</v>
      </c>
      <c r="B1116" s="94" t="s">
        <v>121</v>
      </c>
      <c r="C1116" s="95" t="s">
        <v>65</v>
      </c>
      <c r="D1116" s="138"/>
      <c r="E1116" s="138">
        <v>55.1</v>
      </c>
      <c r="F1116" s="138">
        <f t="shared" si="43"/>
        <v>217852.800000001</v>
      </c>
      <c r="G1116" s="289"/>
    </row>
    <row r="1117" spans="1:7">
      <c r="A1117" s="137">
        <v>45804</v>
      </c>
      <c r="B1117" s="94" t="s">
        <v>121</v>
      </c>
      <c r="C1117" s="95" t="s">
        <v>65</v>
      </c>
      <c r="D1117" s="138"/>
      <c r="E1117" s="138">
        <v>9.5</v>
      </c>
      <c r="F1117" s="138">
        <f t="shared" si="43"/>
        <v>217843.300000001</v>
      </c>
      <c r="G1117" s="289"/>
    </row>
    <row r="1118" spans="1:7">
      <c r="A1118" s="137">
        <v>45804</v>
      </c>
      <c r="B1118" s="94" t="s">
        <v>121</v>
      </c>
      <c r="C1118" s="95" t="s">
        <v>65</v>
      </c>
      <c r="D1118" s="138"/>
      <c r="E1118" s="138">
        <v>46.55</v>
      </c>
      <c r="F1118" s="138">
        <f t="shared" si="43"/>
        <v>217796.750000001</v>
      </c>
      <c r="G1118" s="289"/>
    </row>
    <row r="1119" spans="1:7">
      <c r="A1119" s="137">
        <v>45804</v>
      </c>
      <c r="B1119" s="94" t="s">
        <v>121</v>
      </c>
      <c r="C1119" s="95" t="s">
        <v>65</v>
      </c>
      <c r="D1119" s="138"/>
      <c r="E1119" s="138">
        <v>18.05</v>
      </c>
      <c r="F1119" s="138">
        <f t="shared" si="43"/>
        <v>217778.700000001</v>
      </c>
      <c r="G1119" s="289"/>
    </row>
    <row r="1120" spans="1:7">
      <c r="A1120" s="137">
        <v>45804</v>
      </c>
      <c r="B1120" s="94" t="s">
        <v>121</v>
      </c>
      <c r="C1120" s="95" t="s">
        <v>65</v>
      </c>
      <c r="D1120" s="138"/>
      <c r="E1120" s="138">
        <v>12.1</v>
      </c>
      <c r="F1120" s="138">
        <f t="shared" si="43"/>
        <v>217766.600000001</v>
      </c>
      <c r="G1120" s="289"/>
    </row>
    <row r="1121" spans="1:7">
      <c r="A1121" s="137">
        <v>45805</v>
      </c>
      <c r="B1121" s="94" t="s">
        <v>819</v>
      </c>
      <c r="C1121" s="95" t="s">
        <v>65</v>
      </c>
      <c r="D1121" s="138"/>
      <c r="E1121" s="138">
        <v>50000</v>
      </c>
      <c r="F1121" s="138">
        <f t="shared" si="43"/>
        <v>167766.600000001</v>
      </c>
      <c r="G1121" s="289"/>
    </row>
    <row r="1122" spans="1:7">
      <c r="A1122" s="137">
        <v>45806</v>
      </c>
      <c r="B1122" s="94" t="s">
        <v>873</v>
      </c>
      <c r="C1122" s="95" t="s">
        <v>65</v>
      </c>
      <c r="D1122" s="138"/>
      <c r="E1122" s="138">
        <v>840</v>
      </c>
      <c r="F1122" s="138">
        <f t="shared" si="43"/>
        <v>166926.600000001</v>
      </c>
      <c r="G1122" s="289"/>
    </row>
    <row r="1123" spans="1:7">
      <c r="A1123" s="137">
        <v>45806</v>
      </c>
      <c r="B1123" s="94" t="s">
        <v>874</v>
      </c>
      <c r="C1123" s="95" t="s">
        <v>65</v>
      </c>
      <c r="D1123" s="138"/>
      <c r="E1123" s="138">
        <v>123</v>
      </c>
      <c r="F1123" s="138">
        <f t="shared" si="43"/>
        <v>166803.600000001</v>
      </c>
      <c r="G1123" s="289"/>
    </row>
    <row r="1124" spans="1:7">
      <c r="A1124" s="137">
        <v>45806</v>
      </c>
      <c r="B1124" s="94" t="s">
        <v>875</v>
      </c>
      <c r="C1124" s="95" t="s">
        <v>65</v>
      </c>
      <c r="D1124" s="138"/>
      <c r="E1124" s="138">
        <v>1930</v>
      </c>
      <c r="F1124" s="138">
        <f t="shared" si="43"/>
        <v>164873.600000001</v>
      </c>
      <c r="G1124" s="289"/>
    </row>
    <row r="1125" ht="33" spans="1:7">
      <c r="A1125" s="137">
        <v>45806</v>
      </c>
      <c r="B1125" s="94" t="s">
        <v>876</v>
      </c>
      <c r="C1125" s="95" t="s">
        <v>65</v>
      </c>
      <c r="D1125" s="138"/>
      <c r="E1125" s="138">
        <v>100000</v>
      </c>
      <c r="F1125" s="138">
        <f t="shared" ref="F1125:F1188" si="44">F1124+D1125-E1125</f>
        <v>64873.6000000008</v>
      </c>
      <c r="G1125" s="289"/>
    </row>
    <row r="1126" spans="1:7">
      <c r="A1126" s="137">
        <v>45806</v>
      </c>
      <c r="B1126" s="94" t="s">
        <v>877</v>
      </c>
      <c r="C1126" s="95" t="s">
        <v>61</v>
      </c>
      <c r="D1126" s="138"/>
      <c r="E1126" s="138">
        <v>11448.5</v>
      </c>
      <c r="F1126" s="138">
        <f t="shared" si="44"/>
        <v>53425.1000000008</v>
      </c>
      <c r="G1126" s="289"/>
    </row>
    <row r="1127" spans="1:7">
      <c r="A1127" s="137">
        <v>45806</v>
      </c>
      <c r="B1127" s="94" t="s">
        <v>305</v>
      </c>
      <c r="C1127" s="95" t="s">
        <v>64</v>
      </c>
      <c r="D1127" s="138"/>
      <c r="E1127" s="138">
        <v>28800</v>
      </c>
      <c r="F1127" s="138">
        <f t="shared" si="44"/>
        <v>24625.1000000008</v>
      </c>
      <c r="G1127" s="289"/>
    </row>
    <row r="1128" spans="1:7">
      <c r="A1128" s="137">
        <v>45806</v>
      </c>
      <c r="B1128" s="94" t="s">
        <v>121</v>
      </c>
      <c r="C1128" s="95" t="s">
        <v>65</v>
      </c>
      <c r="D1128" s="138"/>
      <c r="E1128" s="138">
        <v>2.62</v>
      </c>
      <c r="F1128" s="138">
        <f t="shared" si="44"/>
        <v>24622.4800000009</v>
      </c>
      <c r="G1128" s="289"/>
    </row>
    <row r="1129" spans="1:7">
      <c r="A1129" s="137">
        <v>45806</v>
      </c>
      <c r="B1129" s="94" t="s">
        <v>121</v>
      </c>
      <c r="C1129" s="95" t="s">
        <v>65</v>
      </c>
      <c r="D1129" s="138"/>
      <c r="E1129" s="138">
        <v>15.91</v>
      </c>
      <c r="F1129" s="138">
        <f t="shared" si="44"/>
        <v>24606.5700000009</v>
      </c>
      <c r="G1129" s="289"/>
    </row>
    <row r="1130" spans="1:7">
      <c r="A1130" s="137">
        <v>45806</v>
      </c>
      <c r="B1130" s="94" t="s">
        <v>866</v>
      </c>
      <c r="C1130" s="95" t="s">
        <v>57</v>
      </c>
      <c r="D1130" s="138">
        <v>35345</v>
      </c>
      <c r="E1130" s="138"/>
      <c r="F1130" s="138">
        <f t="shared" si="44"/>
        <v>59951.5700000009</v>
      </c>
      <c r="G1130" s="289"/>
    </row>
    <row r="1131" spans="1:7">
      <c r="A1131" s="137">
        <v>45806</v>
      </c>
      <c r="B1131" s="94" t="s">
        <v>305</v>
      </c>
      <c r="C1131" s="95" t="s">
        <v>64</v>
      </c>
      <c r="D1131" s="138"/>
      <c r="E1131" s="138">
        <v>16000</v>
      </c>
      <c r="F1131" s="138">
        <f t="shared" si="44"/>
        <v>43951.5700000009</v>
      </c>
      <c r="G1131" s="289"/>
    </row>
    <row r="1132" spans="1:7">
      <c r="A1132" s="137">
        <v>45807</v>
      </c>
      <c r="B1132" s="94" t="s">
        <v>878</v>
      </c>
      <c r="C1132" s="95" t="s">
        <v>58</v>
      </c>
      <c r="D1132" s="138">
        <v>254208</v>
      </c>
      <c r="E1132" s="138"/>
      <c r="F1132" s="138">
        <f t="shared" si="44"/>
        <v>298159.570000001</v>
      </c>
      <c r="G1132" s="289"/>
    </row>
    <row r="1133" spans="1:7">
      <c r="A1133" s="137">
        <v>45807</v>
      </c>
      <c r="B1133" s="94" t="s">
        <v>879</v>
      </c>
      <c r="C1133" s="95" t="s">
        <v>61</v>
      </c>
      <c r="D1133" s="138"/>
      <c r="E1133" s="138">
        <v>100</v>
      </c>
      <c r="F1133" s="138">
        <f t="shared" si="44"/>
        <v>298059.570000001</v>
      </c>
      <c r="G1133" s="289"/>
    </row>
    <row r="1134" ht="33" spans="1:7">
      <c r="A1134" s="137">
        <v>45807</v>
      </c>
      <c r="B1134" s="94" t="s">
        <v>880</v>
      </c>
      <c r="C1134" s="95" t="s">
        <v>61</v>
      </c>
      <c r="D1134" s="138"/>
      <c r="E1134" s="138">
        <v>5000</v>
      </c>
      <c r="F1134" s="138">
        <f t="shared" si="44"/>
        <v>293059.570000001</v>
      </c>
      <c r="G1134" s="289"/>
    </row>
    <row r="1135" spans="1:7">
      <c r="A1135" s="137">
        <v>45807</v>
      </c>
      <c r="B1135" s="94" t="s">
        <v>881</v>
      </c>
      <c r="C1135" s="95" t="s">
        <v>61</v>
      </c>
      <c r="D1135" s="138"/>
      <c r="E1135" s="138">
        <v>640</v>
      </c>
      <c r="F1135" s="138">
        <f t="shared" si="44"/>
        <v>292419.570000001</v>
      </c>
      <c r="G1135" s="289"/>
    </row>
    <row r="1136" ht="33" spans="1:7">
      <c r="A1136" s="137">
        <v>45807</v>
      </c>
      <c r="B1136" s="94" t="s">
        <v>882</v>
      </c>
      <c r="C1136" s="95" t="s">
        <v>65</v>
      </c>
      <c r="D1136" s="138"/>
      <c r="E1136" s="138">
        <v>1350</v>
      </c>
      <c r="F1136" s="138">
        <f t="shared" si="44"/>
        <v>291069.570000001</v>
      </c>
      <c r="G1136" s="289"/>
    </row>
    <row r="1137" spans="1:7">
      <c r="A1137" s="137">
        <v>45807</v>
      </c>
      <c r="B1137" s="94" t="s">
        <v>883</v>
      </c>
      <c r="C1137" s="95" t="s">
        <v>65</v>
      </c>
      <c r="D1137" s="138"/>
      <c r="E1137" s="138">
        <v>380</v>
      </c>
      <c r="F1137" s="138">
        <f t="shared" si="44"/>
        <v>290689.570000001</v>
      </c>
      <c r="G1137" s="289"/>
    </row>
    <row r="1138" spans="1:7">
      <c r="A1138" s="137">
        <v>45807</v>
      </c>
      <c r="B1138" s="94" t="s">
        <v>884</v>
      </c>
      <c r="C1138" s="95" t="s">
        <v>65</v>
      </c>
      <c r="D1138" s="138"/>
      <c r="E1138" s="138">
        <v>300</v>
      </c>
      <c r="F1138" s="138">
        <f t="shared" si="44"/>
        <v>290389.570000001</v>
      </c>
      <c r="G1138" s="289"/>
    </row>
    <row r="1139" spans="1:7">
      <c r="A1139" s="137">
        <v>45807</v>
      </c>
      <c r="B1139" s="94" t="s">
        <v>885</v>
      </c>
      <c r="C1139" s="95" t="s">
        <v>65</v>
      </c>
      <c r="D1139" s="138"/>
      <c r="E1139" s="138">
        <v>410</v>
      </c>
      <c r="F1139" s="138">
        <f t="shared" si="44"/>
        <v>289979.570000001</v>
      </c>
      <c r="G1139" s="289"/>
    </row>
    <row r="1140" spans="1:7">
      <c r="A1140" s="137">
        <v>45807</v>
      </c>
      <c r="B1140" s="94" t="s">
        <v>886</v>
      </c>
      <c r="C1140" s="95" t="s">
        <v>65</v>
      </c>
      <c r="D1140" s="138"/>
      <c r="E1140" s="138">
        <v>99</v>
      </c>
      <c r="F1140" s="138">
        <f t="shared" si="44"/>
        <v>289880.570000001</v>
      </c>
      <c r="G1140" s="289"/>
    </row>
    <row r="1141" spans="1:7">
      <c r="A1141" s="137">
        <v>45807</v>
      </c>
      <c r="B1141" s="94" t="s">
        <v>887</v>
      </c>
      <c r="C1141" s="95" t="s">
        <v>65</v>
      </c>
      <c r="D1141" s="138"/>
      <c r="E1141" s="138">
        <v>99</v>
      </c>
      <c r="F1141" s="138">
        <f t="shared" si="44"/>
        <v>289781.570000001</v>
      </c>
      <c r="G1141" s="289"/>
    </row>
    <row r="1142" spans="1:7">
      <c r="A1142" s="137">
        <v>45807</v>
      </c>
      <c r="B1142" s="94" t="s">
        <v>888</v>
      </c>
      <c r="C1142" s="95" t="s">
        <v>65</v>
      </c>
      <c r="D1142" s="138"/>
      <c r="E1142" s="138">
        <v>49</v>
      </c>
      <c r="F1142" s="138">
        <f t="shared" si="44"/>
        <v>289732.570000001</v>
      </c>
      <c r="G1142" s="289"/>
    </row>
    <row r="1143" spans="1:7">
      <c r="A1143" s="137">
        <v>45807</v>
      </c>
      <c r="B1143" s="94" t="s">
        <v>889</v>
      </c>
      <c r="C1143" s="95" t="s">
        <v>65</v>
      </c>
      <c r="D1143" s="138"/>
      <c r="E1143" s="138">
        <v>90</v>
      </c>
      <c r="F1143" s="138">
        <f t="shared" si="44"/>
        <v>289642.570000001</v>
      </c>
      <c r="G1143" s="289"/>
    </row>
    <row r="1144" spans="1:7">
      <c r="A1144" s="137">
        <v>45807</v>
      </c>
      <c r="B1144" s="94" t="s">
        <v>890</v>
      </c>
      <c r="C1144" s="95" t="s">
        <v>65</v>
      </c>
      <c r="D1144" s="138"/>
      <c r="E1144" s="138">
        <v>20000</v>
      </c>
      <c r="F1144" s="138">
        <f t="shared" si="44"/>
        <v>269642.570000001</v>
      </c>
      <c r="G1144" s="289"/>
    </row>
    <row r="1145" spans="1:7">
      <c r="A1145" s="137">
        <v>45807</v>
      </c>
      <c r="B1145" s="94" t="s">
        <v>891</v>
      </c>
      <c r="C1145" s="95" t="s">
        <v>65</v>
      </c>
      <c r="D1145" s="138"/>
      <c r="E1145" s="138">
        <v>700</v>
      </c>
      <c r="F1145" s="138">
        <f t="shared" si="44"/>
        <v>268942.570000001</v>
      </c>
      <c r="G1145" s="289"/>
    </row>
    <row r="1146" spans="1:7">
      <c r="A1146" s="137">
        <v>45807</v>
      </c>
      <c r="B1146" s="94" t="s">
        <v>892</v>
      </c>
      <c r="C1146" s="95" t="s">
        <v>65</v>
      </c>
      <c r="D1146" s="138"/>
      <c r="E1146" s="138">
        <v>4050</v>
      </c>
      <c r="F1146" s="138">
        <f t="shared" si="44"/>
        <v>264892.570000001</v>
      </c>
      <c r="G1146" s="289"/>
    </row>
    <row r="1147" spans="1:7">
      <c r="A1147" s="137">
        <v>45807</v>
      </c>
      <c r="B1147" s="94" t="s">
        <v>893</v>
      </c>
      <c r="C1147" s="95" t="s">
        <v>65</v>
      </c>
      <c r="D1147" s="138"/>
      <c r="E1147" s="138">
        <v>4260</v>
      </c>
      <c r="F1147" s="138">
        <f t="shared" si="44"/>
        <v>260632.570000001</v>
      </c>
      <c r="G1147" s="289"/>
    </row>
    <row r="1148" spans="1:7">
      <c r="A1148" s="137">
        <v>45807</v>
      </c>
      <c r="B1148" s="94" t="s">
        <v>894</v>
      </c>
      <c r="C1148" s="95" t="s">
        <v>65</v>
      </c>
      <c r="D1148" s="138"/>
      <c r="E1148" s="138">
        <v>2940</v>
      </c>
      <c r="F1148" s="138">
        <f t="shared" si="44"/>
        <v>257692.570000001</v>
      </c>
      <c r="G1148" s="289"/>
    </row>
    <row r="1149" spans="1:7">
      <c r="A1149" s="137">
        <v>45807</v>
      </c>
      <c r="B1149" s="94" t="s">
        <v>895</v>
      </c>
      <c r="C1149" s="95" t="s">
        <v>65</v>
      </c>
      <c r="D1149" s="138"/>
      <c r="E1149" s="138">
        <v>823</v>
      </c>
      <c r="F1149" s="138">
        <f t="shared" si="44"/>
        <v>256869.570000001</v>
      </c>
      <c r="G1149" s="289"/>
    </row>
    <row r="1150" spans="1:7">
      <c r="A1150" s="137">
        <v>45807</v>
      </c>
      <c r="B1150" s="94" t="s">
        <v>896</v>
      </c>
      <c r="C1150" s="95" t="s">
        <v>65</v>
      </c>
      <c r="D1150" s="138"/>
      <c r="E1150" s="138">
        <v>339.4</v>
      </c>
      <c r="F1150" s="138">
        <f t="shared" si="44"/>
        <v>256530.170000001</v>
      </c>
      <c r="G1150" s="289"/>
    </row>
    <row r="1151" spans="1:7">
      <c r="A1151" s="137">
        <v>45807</v>
      </c>
      <c r="B1151" s="94" t="s">
        <v>897</v>
      </c>
      <c r="C1151" s="95" t="s">
        <v>65</v>
      </c>
      <c r="D1151" s="138"/>
      <c r="E1151" s="138">
        <v>62.5</v>
      </c>
      <c r="F1151" s="138">
        <f t="shared" si="44"/>
        <v>256467.670000001</v>
      </c>
      <c r="G1151" s="289"/>
    </row>
    <row r="1152" spans="1:7">
      <c r="A1152" s="137">
        <v>45807</v>
      </c>
      <c r="B1152" s="94" t="s">
        <v>898</v>
      </c>
      <c r="C1152" s="95" t="s">
        <v>65</v>
      </c>
      <c r="D1152" s="138"/>
      <c r="E1152" s="138">
        <v>7237</v>
      </c>
      <c r="F1152" s="138">
        <f t="shared" si="44"/>
        <v>249230.670000001</v>
      </c>
      <c r="G1152" s="289"/>
    </row>
    <row r="1153" ht="33" spans="1:7">
      <c r="A1153" s="137">
        <v>45807</v>
      </c>
      <c r="B1153" s="94" t="s">
        <v>899</v>
      </c>
      <c r="C1153" s="95" t="s">
        <v>65</v>
      </c>
      <c r="D1153" s="138"/>
      <c r="E1153" s="138">
        <v>12111.25</v>
      </c>
      <c r="F1153" s="138">
        <f t="shared" si="44"/>
        <v>237119.420000001</v>
      </c>
      <c r="G1153" s="289"/>
    </row>
    <row r="1154" spans="1:7">
      <c r="A1154" s="137">
        <v>45807</v>
      </c>
      <c r="B1154" s="94" t="s">
        <v>900</v>
      </c>
      <c r="C1154" s="95" t="s">
        <v>65</v>
      </c>
      <c r="D1154" s="138"/>
      <c r="E1154" s="138">
        <v>200.89</v>
      </c>
      <c r="F1154" s="138">
        <f t="shared" si="44"/>
        <v>236918.530000001</v>
      </c>
      <c r="G1154" s="289"/>
    </row>
    <row r="1155" spans="1:7">
      <c r="A1155" s="137">
        <v>45807</v>
      </c>
      <c r="B1155" s="94" t="s">
        <v>901</v>
      </c>
      <c r="C1155" s="95" t="s">
        <v>61</v>
      </c>
      <c r="D1155" s="138"/>
      <c r="E1155" s="138">
        <v>92919.2</v>
      </c>
      <c r="F1155" s="138">
        <f t="shared" si="44"/>
        <v>143999.330000001</v>
      </c>
      <c r="G1155" s="289"/>
    </row>
    <row r="1156" spans="1:7">
      <c r="A1156" s="137">
        <v>45807</v>
      </c>
      <c r="B1156" s="94" t="s">
        <v>305</v>
      </c>
      <c r="C1156" s="95" t="s">
        <v>64</v>
      </c>
      <c r="D1156" s="138"/>
      <c r="E1156" s="138">
        <v>130000</v>
      </c>
      <c r="F1156" s="138">
        <f t="shared" si="44"/>
        <v>13999.3300000009</v>
      </c>
      <c r="G1156" s="289"/>
    </row>
    <row r="1157" spans="1:7">
      <c r="A1157" s="137">
        <v>45807</v>
      </c>
      <c r="B1157" s="94" t="s">
        <v>121</v>
      </c>
      <c r="C1157" s="95" t="s">
        <v>65</v>
      </c>
      <c r="D1157" s="138"/>
      <c r="E1157" s="138">
        <v>121.51</v>
      </c>
      <c r="F1157" s="138">
        <f t="shared" si="44"/>
        <v>13877.8200000009</v>
      </c>
      <c r="G1157" s="289"/>
    </row>
    <row r="1158" spans="1:7">
      <c r="A1158" s="137">
        <v>45811</v>
      </c>
      <c r="B1158" s="94" t="s">
        <v>121</v>
      </c>
      <c r="C1158" s="95" t="s">
        <v>65</v>
      </c>
      <c r="D1158" s="138"/>
      <c r="E1158" s="138">
        <v>198.55</v>
      </c>
      <c r="F1158" s="138">
        <f t="shared" si="44"/>
        <v>13679.2700000009</v>
      </c>
      <c r="G1158" s="289"/>
    </row>
    <row r="1159" spans="1:7">
      <c r="A1159" s="137">
        <v>45812</v>
      </c>
      <c r="B1159" s="94" t="s">
        <v>208</v>
      </c>
      <c r="C1159" s="95" t="s">
        <v>58</v>
      </c>
      <c r="D1159" s="138">
        <v>400000</v>
      </c>
      <c r="E1159" s="138"/>
      <c r="F1159" s="138">
        <f t="shared" si="44"/>
        <v>413679.270000001</v>
      </c>
      <c r="G1159" s="289"/>
    </row>
    <row r="1160" spans="1:7">
      <c r="A1160" s="137">
        <v>45812</v>
      </c>
      <c r="B1160" s="94" t="s">
        <v>902</v>
      </c>
      <c r="C1160" s="95" t="s">
        <v>61</v>
      </c>
      <c r="D1160" s="138"/>
      <c r="E1160" s="138">
        <v>143266.19</v>
      </c>
      <c r="F1160" s="138">
        <f t="shared" si="44"/>
        <v>270413.080000001</v>
      </c>
      <c r="G1160" s="289"/>
    </row>
    <row r="1161" spans="1:7">
      <c r="A1161" s="137">
        <v>45812</v>
      </c>
      <c r="B1161" s="94" t="s">
        <v>903</v>
      </c>
      <c r="C1161" s="95" t="s">
        <v>65</v>
      </c>
      <c r="D1161" s="138"/>
      <c r="E1161" s="138">
        <v>435.3</v>
      </c>
      <c r="F1161" s="138">
        <f t="shared" si="44"/>
        <v>269977.780000001</v>
      </c>
      <c r="G1161" s="289"/>
    </row>
    <row r="1162" spans="1:7">
      <c r="A1162" s="137">
        <v>45812</v>
      </c>
      <c r="B1162" s="94" t="s">
        <v>904</v>
      </c>
      <c r="C1162" s="95" t="s">
        <v>65</v>
      </c>
      <c r="D1162" s="138"/>
      <c r="E1162" s="138">
        <v>240</v>
      </c>
      <c r="F1162" s="138">
        <f t="shared" si="44"/>
        <v>269737.780000001</v>
      </c>
      <c r="G1162" s="289"/>
    </row>
    <row r="1163" spans="1:7">
      <c r="A1163" s="137">
        <v>45812</v>
      </c>
      <c r="B1163" s="94" t="s">
        <v>905</v>
      </c>
      <c r="C1163" s="95" t="s">
        <v>65</v>
      </c>
      <c r="D1163" s="138"/>
      <c r="E1163" s="138">
        <v>195</v>
      </c>
      <c r="F1163" s="138">
        <f t="shared" si="44"/>
        <v>269542.780000001</v>
      </c>
      <c r="G1163" s="289"/>
    </row>
    <row r="1164" spans="1:7">
      <c r="A1164" s="137">
        <v>45812</v>
      </c>
      <c r="B1164" s="94" t="s">
        <v>906</v>
      </c>
      <c r="C1164" s="95" t="s">
        <v>65</v>
      </c>
      <c r="D1164" s="138"/>
      <c r="E1164" s="138">
        <v>207.5</v>
      </c>
      <c r="F1164" s="138">
        <f t="shared" si="44"/>
        <v>269335.280000001</v>
      </c>
      <c r="G1164" s="289"/>
    </row>
    <row r="1165" spans="1:7">
      <c r="A1165" s="137">
        <v>45812</v>
      </c>
      <c r="B1165" s="94" t="s">
        <v>907</v>
      </c>
      <c r="C1165" s="95" t="s">
        <v>65</v>
      </c>
      <c r="D1165" s="138"/>
      <c r="E1165" s="138">
        <v>315</v>
      </c>
      <c r="F1165" s="138">
        <f t="shared" si="44"/>
        <v>269020.280000001</v>
      </c>
      <c r="G1165" s="289"/>
    </row>
    <row r="1166" spans="1:7">
      <c r="A1166" s="137">
        <v>45812</v>
      </c>
      <c r="B1166" s="94" t="s">
        <v>908</v>
      </c>
      <c r="C1166" s="95" t="s">
        <v>65</v>
      </c>
      <c r="D1166" s="138"/>
      <c r="E1166" s="138">
        <v>924</v>
      </c>
      <c r="F1166" s="138">
        <f t="shared" si="44"/>
        <v>268096.280000001</v>
      </c>
      <c r="G1166" s="289"/>
    </row>
    <row r="1167" spans="1:7">
      <c r="A1167" s="137">
        <v>45812</v>
      </c>
      <c r="B1167" s="94" t="s">
        <v>909</v>
      </c>
      <c r="C1167" s="95" t="s">
        <v>65</v>
      </c>
      <c r="D1167" s="138"/>
      <c r="E1167" s="138">
        <v>280</v>
      </c>
      <c r="F1167" s="138">
        <f t="shared" si="44"/>
        <v>267816.280000001</v>
      </c>
      <c r="G1167" s="289"/>
    </row>
    <row r="1168" spans="1:7">
      <c r="A1168" s="137">
        <v>45812</v>
      </c>
      <c r="B1168" s="94" t="s">
        <v>910</v>
      </c>
      <c r="C1168" s="95" t="s">
        <v>65</v>
      </c>
      <c r="D1168" s="138"/>
      <c r="E1168" s="138">
        <v>235</v>
      </c>
      <c r="F1168" s="138">
        <f t="shared" si="44"/>
        <v>267581.280000001</v>
      </c>
      <c r="G1168" s="289"/>
    </row>
    <row r="1169" spans="1:7">
      <c r="A1169" s="137">
        <v>45812</v>
      </c>
      <c r="B1169" s="94" t="s">
        <v>911</v>
      </c>
      <c r="C1169" s="95" t="s">
        <v>65</v>
      </c>
      <c r="D1169" s="138"/>
      <c r="E1169" s="138">
        <v>459</v>
      </c>
      <c r="F1169" s="138">
        <f t="shared" si="44"/>
        <v>267122.280000001</v>
      </c>
      <c r="G1169" s="289"/>
    </row>
    <row r="1170" spans="1:7">
      <c r="A1170" s="137">
        <v>45812</v>
      </c>
      <c r="B1170" s="94" t="s">
        <v>912</v>
      </c>
      <c r="C1170" s="95" t="s">
        <v>65</v>
      </c>
      <c r="D1170" s="138"/>
      <c r="E1170" s="138">
        <v>204</v>
      </c>
      <c r="F1170" s="138">
        <f t="shared" si="44"/>
        <v>266918.280000001</v>
      </c>
      <c r="G1170" s="289"/>
    </row>
    <row r="1171" spans="1:7">
      <c r="A1171" s="137">
        <v>45812</v>
      </c>
      <c r="B1171" s="94" t="s">
        <v>913</v>
      </c>
      <c r="C1171" s="95" t="s">
        <v>65</v>
      </c>
      <c r="D1171" s="138"/>
      <c r="E1171" s="138">
        <v>91</v>
      </c>
      <c r="F1171" s="138">
        <f t="shared" si="44"/>
        <v>266827.280000001</v>
      </c>
      <c r="G1171" s="289"/>
    </row>
    <row r="1172" ht="33" spans="1:7">
      <c r="A1172" s="137">
        <v>45812</v>
      </c>
      <c r="B1172" s="94" t="s">
        <v>914</v>
      </c>
      <c r="C1172" s="95" t="s">
        <v>65</v>
      </c>
      <c r="D1172" s="138"/>
      <c r="E1172" s="138">
        <v>375</v>
      </c>
      <c r="F1172" s="138">
        <f t="shared" si="44"/>
        <v>266452.280000001</v>
      </c>
      <c r="G1172" s="289"/>
    </row>
    <row r="1173" spans="1:7">
      <c r="A1173" s="137">
        <v>45812</v>
      </c>
      <c r="B1173" s="94" t="s">
        <v>915</v>
      </c>
      <c r="C1173" s="95" t="s">
        <v>65</v>
      </c>
      <c r="D1173" s="138"/>
      <c r="E1173" s="138">
        <v>335</v>
      </c>
      <c r="F1173" s="138">
        <f t="shared" si="44"/>
        <v>266117.280000001</v>
      </c>
      <c r="G1173" s="289"/>
    </row>
    <row r="1174" spans="1:7">
      <c r="A1174" s="137">
        <v>45812</v>
      </c>
      <c r="B1174" s="94" t="s">
        <v>916</v>
      </c>
      <c r="C1174" s="95" t="s">
        <v>65</v>
      </c>
      <c r="D1174" s="138"/>
      <c r="E1174" s="138">
        <v>865</v>
      </c>
      <c r="F1174" s="138">
        <f t="shared" si="44"/>
        <v>265252.280000001</v>
      </c>
      <c r="G1174" s="289"/>
    </row>
    <row r="1175" spans="1:7">
      <c r="A1175" s="137">
        <v>45812</v>
      </c>
      <c r="B1175" s="94" t="s">
        <v>917</v>
      </c>
      <c r="C1175" s="95" t="s">
        <v>65</v>
      </c>
      <c r="D1175" s="138"/>
      <c r="E1175" s="138">
        <v>329</v>
      </c>
      <c r="F1175" s="138">
        <f t="shared" si="44"/>
        <v>264923.280000001</v>
      </c>
      <c r="G1175" s="289"/>
    </row>
    <row r="1176" spans="1:7">
      <c r="A1176" s="137">
        <v>45812</v>
      </c>
      <c r="B1176" s="94" t="s">
        <v>918</v>
      </c>
      <c r="C1176" s="95" t="s">
        <v>65</v>
      </c>
      <c r="D1176" s="138"/>
      <c r="E1176" s="138">
        <v>281</v>
      </c>
      <c r="F1176" s="138">
        <f t="shared" si="44"/>
        <v>264642.280000001</v>
      </c>
      <c r="G1176" s="289"/>
    </row>
    <row r="1177" spans="1:7">
      <c r="A1177" s="137">
        <v>45812</v>
      </c>
      <c r="B1177" s="94" t="s">
        <v>919</v>
      </c>
      <c r="C1177" s="95" t="s">
        <v>65</v>
      </c>
      <c r="D1177" s="138"/>
      <c r="E1177" s="138">
        <v>1000</v>
      </c>
      <c r="F1177" s="138">
        <f t="shared" si="44"/>
        <v>263642.280000001</v>
      </c>
      <c r="G1177" s="289"/>
    </row>
    <row r="1178" spans="1:7">
      <c r="A1178" s="137">
        <v>45812</v>
      </c>
      <c r="B1178" s="94" t="s">
        <v>920</v>
      </c>
      <c r="C1178" s="95" t="s">
        <v>65</v>
      </c>
      <c r="D1178" s="138"/>
      <c r="E1178" s="138">
        <v>1000</v>
      </c>
      <c r="F1178" s="138">
        <f t="shared" si="44"/>
        <v>262642.280000001</v>
      </c>
      <c r="G1178" s="289"/>
    </row>
    <row r="1179" spans="1:7">
      <c r="A1179" s="137">
        <v>45812</v>
      </c>
      <c r="B1179" s="94" t="s">
        <v>921</v>
      </c>
      <c r="C1179" s="95" t="s">
        <v>65</v>
      </c>
      <c r="D1179" s="138"/>
      <c r="E1179" s="138">
        <v>20</v>
      </c>
      <c r="F1179" s="138">
        <f t="shared" si="44"/>
        <v>262622.280000001</v>
      </c>
      <c r="G1179" s="289"/>
    </row>
    <row r="1180" spans="1:7">
      <c r="A1180" s="137">
        <v>45812</v>
      </c>
      <c r="B1180" s="94" t="s">
        <v>922</v>
      </c>
      <c r="C1180" s="95" t="s">
        <v>65</v>
      </c>
      <c r="D1180" s="138"/>
      <c r="E1180" s="138">
        <v>40</v>
      </c>
      <c r="F1180" s="138">
        <f t="shared" si="44"/>
        <v>262582.280000001</v>
      </c>
      <c r="G1180" s="289"/>
    </row>
    <row r="1181" spans="1:7">
      <c r="A1181" s="137">
        <v>45812</v>
      </c>
      <c r="B1181" s="94" t="s">
        <v>923</v>
      </c>
      <c r="C1181" s="95" t="s">
        <v>61</v>
      </c>
      <c r="D1181" s="138"/>
      <c r="E1181" s="138">
        <v>5000</v>
      </c>
      <c r="F1181" s="138">
        <f t="shared" si="44"/>
        <v>257582.280000001</v>
      </c>
      <c r="G1181" s="289"/>
    </row>
    <row r="1182" spans="1:7">
      <c r="A1182" s="137">
        <v>45812</v>
      </c>
      <c r="B1182" s="94" t="s">
        <v>924</v>
      </c>
      <c r="C1182" s="95" t="s">
        <v>61</v>
      </c>
      <c r="D1182" s="138"/>
      <c r="E1182" s="138">
        <v>5000</v>
      </c>
      <c r="F1182" s="138">
        <f t="shared" si="44"/>
        <v>252582.280000001</v>
      </c>
      <c r="G1182" s="289"/>
    </row>
    <row r="1183" spans="1:7">
      <c r="A1183" s="137">
        <v>45812</v>
      </c>
      <c r="B1183" s="94" t="s">
        <v>890</v>
      </c>
      <c r="C1183" s="95" t="s">
        <v>65</v>
      </c>
      <c r="D1183" s="138"/>
      <c r="E1183" s="138">
        <v>3577.2</v>
      </c>
      <c r="F1183" s="138">
        <f t="shared" si="44"/>
        <v>249005.080000001</v>
      </c>
      <c r="G1183" s="289"/>
    </row>
    <row r="1184" spans="1:7">
      <c r="A1184" s="137">
        <v>45813</v>
      </c>
      <c r="B1184" s="94" t="s">
        <v>925</v>
      </c>
      <c r="C1184" s="95" t="s">
        <v>64</v>
      </c>
      <c r="D1184" s="138"/>
      <c r="E1184" s="138">
        <v>20000</v>
      </c>
      <c r="F1184" s="138">
        <f t="shared" si="44"/>
        <v>229005.080000001</v>
      </c>
      <c r="G1184" s="289"/>
    </row>
    <row r="1185" spans="1:7">
      <c r="A1185" s="137">
        <v>45813</v>
      </c>
      <c r="B1185" s="94" t="s">
        <v>926</v>
      </c>
      <c r="C1185" s="95" t="s">
        <v>64</v>
      </c>
      <c r="D1185" s="138"/>
      <c r="E1185" s="138">
        <v>15000</v>
      </c>
      <c r="F1185" s="138">
        <f t="shared" si="44"/>
        <v>214005.080000001</v>
      </c>
      <c r="G1185" s="289"/>
    </row>
    <row r="1186" spans="1:7">
      <c r="A1186" s="137">
        <v>45813</v>
      </c>
      <c r="B1186" s="94" t="s">
        <v>121</v>
      </c>
      <c r="C1186" s="95" t="s">
        <v>65</v>
      </c>
      <c r="D1186" s="138"/>
      <c r="E1186" s="138">
        <v>10.1</v>
      </c>
      <c r="F1186" s="138">
        <f t="shared" si="44"/>
        <v>213994.980000001</v>
      </c>
      <c r="G1186" s="289"/>
    </row>
    <row r="1187" spans="1:7">
      <c r="A1187" s="137">
        <v>45813</v>
      </c>
      <c r="B1187" s="94" t="s">
        <v>550</v>
      </c>
      <c r="C1187" s="95" t="s">
        <v>61</v>
      </c>
      <c r="D1187" s="138"/>
      <c r="E1187" s="138">
        <v>10000</v>
      </c>
      <c r="F1187" s="138">
        <f t="shared" si="44"/>
        <v>203994.980000001</v>
      </c>
      <c r="G1187" s="289"/>
    </row>
    <row r="1188" spans="1:7">
      <c r="A1188" s="137">
        <v>45813</v>
      </c>
      <c r="B1188" s="94" t="s">
        <v>697</v>
      </c>
      <c r="C1188" s="95" t="s">
        <v>61</v>
      </c>
      <c r="D1188" s="138"/>
      <c r="E1188" s="138">
        <v>5000</v>
      </c>
      <c r="F1188" s="138">
        <f t="shared" si="44"/>
        <v>198994.980000001</v>
      </c>
      <c r="G1188" s="289"/>
    </row>
    <row r="1189" ht="33" spans="1:7">
      <c r="A1189" s="137">
        <v>45813</v>
      </c>
      <c r="B1189" s="109" t="s">
        <v>927</v>
      </c>
      <c r="C1189" s="95" t="s">
        <v>61</v>
      </c>
      <c r="D1189" s="138"/>
      <c r="E1189" s="138">
        <v>800</v>
      </c>
      <c r="F1189" s="138">
        <f t="shared" ref="F1189:F1252" si="45">F1188+D1189-E1189</f>
        <v>198194.980000001</v>
      </c>
      <c r="G1189" s="289"/>
    </row>
    <row r="1190" spans="1:7">
      <c r="A1190" s="137">
        <v>45813</v>
      </c>
      <c r="B1190" s="94" t="s">
        <v>928</v>
      </c>
      <c r="C1190" s="95" t="s">
        <v>61</v>
      </c>
      <c r="D1190" s="138"/>
      <c r="E1190" s="138">
        <v>281</v>
      </c>
      <c r="F1190" s="138">
        <f t="shared" si="45"/>
        <v>197913.980000001</v>
      </c>
      <c r="G1190" s="289"/>
    </row>
    <row r="1191" ht="33" spans="1:7">
      <c r="A1191" s="137">
        <v>45813</v>
      </c>
      <c r="B1191" s="94" t="s">
        <v>929</v>
      </c>
      <c r="C1191" s="95" t="s">
        <v>61</v>
      </c>
      <c r="D1191" s="138"/>
      <c r="E1191" s="138">
        <v>5000</v>
      </c>
      <c r="F1191" s="138">
        <f t="shared" si="45"/>
        <v>192913.980000001</v>
      </c>
      <c r="G1191" s="289"/>
    </row>
    <row r="1192" ht="33" spans="1:7">
      <c r="A1192" s="137">
        <v>45813</v>
      </c>
      <c r="B1192" s="94" t="s">
        <v>930</v>
      </c>
      <c r="C1192" s="95" t="s">
        <v>65</v>
      </c>
      <c r="D1192" s="138"/>
      <c r="E1192" s="138">
        <v>6000</v>
      </c>
      <c r="F1192" s="138">
        <f t="shared" si="45"/>
        <v>186913.980000001</v>
      </c>
      <c r="G1192" s="289"/>
    </row>
    <row r="1193" ht="33" spans="1:7">
      <c r="A1193" s="137">
        <v>45813</v>
      </c>
      <c r="B1193" s="94" t="s">
        <v>931</v>
      </c>
      <c r="C1193" s="95" t="s">
        <v>61</v>
      </c>
      <c r="D1193" s="138"/>
      <c r="E1193" s="138">
        <v>5600</v>
      </c>
      <c r="F1193" s="138">
        <f t="shared" si="45"/>
        <v>181313.980000001</v>
      </c>
      <c r="G1193" s="289"/>
    </row>
    <row r="1194" ht="33" spans="1:7">
      <c r="A1194" s="137">
        <v>45813</v>
      </c>
      <c r="B1194" s="94" t="s">
        <v>932</v>
      </c>
      <c r="C1194" s="95" t="s">
        <v>65</v>
      </c>
      <c r="D1194" s="138"/>
      <c r="E1194" s="138">
        <v>5425</v>
      </c>
      <c r="F1194" s="138">
        <f t="shared" si="45"/>
        <v>175888.980000001</v>
      </c>
      <c r="G1194" s="289"/>
    </row>
    <row r="1195" spans="1:7">
      <c r="A1195" s="137">
        <v>45813</v>
      </c>
      <c r="B1195" s="94" t="s">
        <v>933</v>
      </c>
      <c r="C1195" s="95" t="s">
        <v>65</v>
      </c>
      <c r="D1195" s="138"/>
      <c r="E1195" s="138">
        <v>660</v>
      </c>
      <c r="F1195" s="138">
        <f t="shared" si="45"/>
        <v>175228.980000001</v>
      </c>
      <c r="G1195" s="289"/>
    </row>
    <row r="1196" spans="1:7">
      <c r="A1196" s="137">
        <v>45813</v>
      </c>
      <c r="B1196" s="94" t="s">
        <v>934</v>
      </c>
      <c r="C1196" s="95" t="s">
        <v>65</v>
      </c>
      <c r="D1196" s="138"/>
      <c r="E1196" s="138">
        <v>2800</v>
      </c>
      <c r="F1196" s="138">
        <f t="shared" si="45"/>
        <v>172428.980000001</v>
      </c>
      <c r="G1196" s="289"/>
    </row>
    <row r="1197" spans="1:7">
      <c r="A1197" s="137">
        <v>45813</v>
      </c>
      <c r="B1197" s="94" t="s">
        <v>935</v>
      </c>
      <c r="C1197" s="95" t="s">
        <v>65</v>
      </c>
      <c r="D1197" s="138"/>
      <c r="E1197" s="138">
        <v>431</v>
      </c>
      <c r="F1197" s="138">
        <f t="shared" si="45"/>
        <v>171997.980000001</v>
      </c>
      <c r="G1197" s="289"/>
    </row>
    <row r="1198" spans="1:7">
      <c r="A1198" s="137">
        <v>45813</v>
      </c>
      <c r="B1198" s="94" t="s">
        <v>936</v>
      </c>
      <c r="C1198" s="95" t="s">
        <v>65</v>
      </c>
      <c r="D1198" s="138"/>
      <c r="E1198" s="138">
        <v>3990</v>
      </c>
      <c r="F1198" s="138">
        <f t="shared" si="45"/>
        <v>168007.980000001</v>
      </c>
      <c r="G1198" s="289"/>
    </row>
    <row r="1199" spans="1:7">
      <c r="A1199" s="137">
        <v>45813</v>
      </c>
      <c r="B1199" s="94" t="s">
        <v>937</v>
      </c>
      <c r="C1199" s="95" t="s">
        <v>65</v>
      </c>
      <c r="D1199" s="138"/>
      <c r="E1199" s="138">
        <v>114</v>
      </c>
      <c r="F1199" s="138">
        <f t="shared" si="45"/>
        <v>167893.980000001</v>
      </c>
      <c r="G1199" s="289"/>
    </row>
    <row r="1200" spans="1:7">
      <c r="A1200" s="137">
        <v>45813</v>
      </c>
      <c r="B1200" s="94" t="s">
        <v>121</v>
      </c>
      <c r="C1200" s="95" t="s">
        <v>65</v>
      </c>
      <c r="D1200" s="138"/>
      <c r="E1200" s="138">
        <v>77.46</v>
      </c>
      <c r="F1200" s="138">
        <f t="shared" si="45"/>
        <v>167816.520000001</v>
      </c>
      <c r="G1200" s="289"/>
    </row>
    <row r="1201" spans="1:7">
      <c r="A1201" s="137">
        <v>45813</v>
      </c>
      <c r="B1201" s="94" t="s">
        <v>504</v>
      </c>
      <c r="C1201" s="95" t="s">
        <v>64</v>
      </c>
      <c r="D1201" s="138"/>
      <c r="E1201" s="138">
        <v>30000</v>
      </c>
      <c r="F1201" s="138">
        <f t="shared" si="45"/>
        <v>137816.520000001</v>
      </c>
      <c r="G1201" s="289"/>
    </row>
    <row r="1202" spans="1:7">
      <c r="A1202" s="137">
        <v>45813</v>
      </c>
      <c r="B1202" s="94" t="s">
        <v>938</v>
      </c>
      <c r="C1202" s="95" t="s">
        <v>61</v>
      </c>
      <c r="D1202" s="138"/>
      <c r="E1202" s="138">
        <v>4370.52</v>
      </c>
      <c r="F1202" s="138">
        <f t="shared" si="45"/>
        <v>133446.000000001</v>
      </c>
      <c r="G1202" s="289"/>
    </row>
    <row r="1203" spans="1:7">
      <c r="A1203" s="137">
        <v>45813</v>
      </c>
      <c r="B1203" s="94" t="s">
        <v>121</v>
      </c>
      <c r="C1203" s="95" t="s">
        <v>65</v>
      </c>
      <c r="D1203" s="138"/>
      <c r="E1203" s="138">
        <v>123.61</v>
      </c>
      <c r="F1203" s="138">
        <f t="shared" si="45"/>
        <v>133322.390000001</v>
      </c>
      <c r="G1203" s="289"/>
    </row>
    <row r="1204" spans="1:7">
      <c r="A1204" s="137">
        <v>45813</v>
      </c>
      <c r="B1204" s="94" t="s">
        <v>121</v>
      </c>
      <c r="C1204" s="95" t="s">
        <v>65</v>
      </c>
      <c r="D1204" s="138"/>
      <c r="E1204" s="138">
        <v>9.5</v>
      </c>
      <c r="F1204" s="138">
        <f t="shared" si="45"/>
        <v>133312.890000001</v>
      </c>
      <c r="G1204" s="289"/>
    </row>
    <row r="1205" spans="1:7">
      <c r="A1205" s="137">
        <v>45813</v>
      </c>
      <c r="B1205" s="94" t="s">
        <v>939</v>
      </c>
      <c r="C1205" s="95" t="s">
        <v>65</v>
      </c>
      <c r="D1205" s="138"/>
      <c r="E1205" s="138">
        <v>1900</v>
      </c>
      <c r="F1205" s="138">
        <f t="shared" si="45"/>
        <v>131412.890000001</v>
      </c>
      <c r="G1205" s="289"/>
    </row>
    <row r="1206" spans="1:7">
      <c r="A1206" s="137">
        <v>45813</v>
      </c>
      <c r="B1206" s="298" t="s">
        <v>940</v>
      </c>
      <c r="C1206" s="95" t="s">
        <v>65</v>
      </c>
      <c r="D1206" s="138"/>
      <c r="E1206" s="138">
        <v>21225</v>
      </c>
      <c r="F1206" s="138">
        <f t="shared" si="45"/>
        <v>110187.890000001</v>
      </c>
      <c r="G1206" s="289"/>
    </row>
    <row r="1207" spans="1:7">
      <c r="A1207" s="137">
        <v>45813</v>
      </c>
      <c r="B1207" s="298" t="s">
        <v>527</v>
      </c>
      <c r="C1207" s="95" t="s">
        <v>64</v>
      </c>
      <c r="D1207" s="138"/>
      <c r="E1207" s="138">
        <v>10000</v>
      </c>
      <c r="F1207" s="138">
        <f t="shared" si="45"/>
        <v>100187.890000001</v>
      </c>
      <c r="G1207" s="289"/>
    </row>
    <row r="1208" spans="1:7">
      <c r="A1208" s="137">
        <v>45814</v>
      </c>
      <c r="B1208" s="94" t="s">
        <v>941</v>
      </c>
      <c r="C1208" s="95" t="s">
        <v>65</v>
      </c>
      <c r="D1208" s="138"/>
      <c r="E1208" s="138">
        <v>22000</v>
      </c>
      <c r="F1208" s="138">
        <f t="shared" si="45"/>
        <v>78187.8900000009</v>
      </c>
      <c r="G1208" s="289"/>
    </row>
    <row r="1209" spans="1:7">
      <c r="A1209" s="137">
        <v>45814</v>
      </c>
      <c r="B1209" s="94" t="s">
        <v>121</v>
      </c>
      <c r="C1209" s="95" t="s">
        <v>65</v>
      </c>
      <c r="D1209" s="138"/>
      <c r="E1209" s="138">
        <v>48.12</v>
      </c>
      <c r="F1209" s="138">
        <f t="shared" si="45"/>
        <v>78139.7700000009</v>
      </c>
      <c r="G1209" s="289"/>
    </row>
    <row r="1210" spans="1:7">
      <c r="A1210" s="137">
        <v>45817</v>
      </c>
      <c r="B1210" s="94" t="s">
        <v>694</v>
      </c>
      <c r="C1210" s="95" t="s">
        <v>58</v>
      </c>
      <c r="D1210" s="138">
        <v>160000</v>
      </c>
      <c r="E1210" s="138"/>
      <c r="F1210" s="138">
        <f t="shared" si="45"/>
        <v>238139.770000001</v>
      </c>
      <c r="G1210" s="289"/>
    </row>
    <row r="1211" spans="1:7">
      <c r="A1211" s="137">
        <v>45817</v>
      </c>
      <c r="B1211" s="94" t="s">
        <v>694</v>
      </c>
      <c r="C1211" s="95" t="s">
        <v>58</v>
      </c>
      <c r="D1211" s="138">
        <v>100000</v>
      </c>
      <c r="E1211" s="138"/>
      <c r="F1211" s="138">
        <f t="shared" si="45"/>
        <v>338139.770000001</v>
      </c>
      <c r="G1211" s="289"/>
    </row>
    <row r="1212" ht="33" spans="1:7">
      <c r="A1212" s="137">
        <v>45817</v>
      </c>
      <c r="B1212" s="94" t="s">
        <v>942</v>
      </c>
      <c r="C1212" s="95" t="s">
        <v>65</v>
      </c>
      <c r="D1212" s="138"/>
      <c r="E1212" s="138">
        <v>110246</v>
      </c>
      <c r="F1212" s="138">
        <f t="shared" si="45"/>
        <v>227893.770000001</v>
      </c>
      <c r="G1212" s="289"/>
    </row>
    <row r="1213" spans="1:7">
      <c r="A1213" s="137">
        <v>45817</v>
      </c>
      <c r="B1213" s="94" t="s">
        <v>943</v>
      </c>
      <c r="C1213" s="95" t="s">
        <v>65</v>
      </c>
      <c r="D1213" s="138"/>
      <c r="E1213" s="138">
        <v>1931.4</v>
      </c>
      <c r="F1213" s="138">
        <f t="shared" si="45"/>
        <v>225962.370000001</v>
      </c>
      <c r="G1213" s="289"/>
    </row>
    <row r="1214" spans="1:7">
      <c r="A1214" s="137">
        <v>45817</v>
      </c>
      <c r="B1214" s="94" t="s">
        <v>944</v>
      </c>
      <c r="C1214" s="95" t="s">
        <v>65</v>
      </c>
      <c r="D1214" s="138"/>
      <c r="E1214" s="138">
        <v>58000</v>
      </c>
      <c r="F1214" s="138">
        <f t="shared" si="45"/>
        <v>167962.370000001</v>
      </c>
      <c r="G1214" s="289"/>
    </row>
    <row r="1215" spans="1:7">
      <c r="A1215" s="137">
        <v>45817</v>
      </c>
      <c r="B1215" s="94" t="s">
        <v>945</v>
      </c>
      <c r="C1215" s="95" t="s">
        <v>65</v>
      </c>
      <c r="D1215" s="138"/>
      <c r="E1215" s="138">
        <v>5692.21</v>
      </c>
      <c r="F1215" s="138">
        <f t="shared" si="45"/>
        <v>162270.160000001</v>
      </c>
      <c r="G1215" s="289"/>
    </row>
    <row r="1216" spans="1:7">
      <c r="A1216" s="137">
        <v>45817</v>
      </c>
      <c r="B1216" s="94" t="s">
        <v>946</v>
      </c>
      <c r="C1216" s="95" t="s">
        <v>65</v>
      </c>
      <c r="D1216" s="138"/>
      <c r="E1216" s="138">
        <v>3548.73</v>
      </c>
      <c r="F1216" s="138">
        <f t="shared" si="45"/>
        <v>158721.430000001</v>
      </c>
      <c r="G1216" s="289"/>
    </row>
    <row r="1217" ht="50" customHeight="1" spans="1:7">
      <c r="A1217" s="137">
        <v>45817</v>
      </c>
      <c r="B1217" s="94" t="s">
        <v>947</v>
      </c>
      <c r="C1217" s="95" t="s">
        <v>65</v>
      </c>
      <c r="D1217" s="138"/>
      <c r="E1217" s="138">
        <v>50000</v>
      </c>
      <c r="F1217" s="138">
        <f t="shared" si="45"/>
        <v>108721.430000001</v>
      </c>
      <c r="G1217" s="289"/>
    </row>
    <row r="1218" spans="1:7">
      <c r="A1218" s="137">
        <v>45817</v>
      </c>
      <c r="B1218" s="94" t="s">
        <v>948</v>
      </c>
      <c r="C1218" s="95" t="s">
        <v>61</v>
      </c>
      <c r="D1218" s="138"/>
      <c r="E1218" s="138">
        <v>4010.34</v>
      </c>
      <c r="F1218" s="138">
        <f t="shared" si="45"/>
        <v>104711.090000001</v>
      </c>
      <c r="G1218" s="289"/>
    </row>
    <row r="1219" spans="1:7">
      <c r="A1219" s="137">
        <v>45817</v>
      </c>
      <c r="B1219" s="94" t="s">
        <v>733</v>
      </c>
      <c r="C1219" s="95" t="s">
        <v>64</v>
      </c>
      <c r="D1219" s="138"/>
      <c r="E1219" s="138">
        <v>50000</v>
      </c>
      <c r="F1219" s="138">
        <f t="shared" si="45"/>
        <v>54711.090000001</v>
      </c>
      <c r="G1219" s="289"/>
    </row>
    <row r="1220" spans="1:7">
      <c r="A1220" s="137">
        <v>45817</v>
      </c>
      <c r="B1220" s="94" t="s">
        <v>949</v>
      </c>
      <c r="C1220" s="95" t="s">
        <v>61</v>
      </c>
      <c r="D1220" s="138"/>
      <c r="E1220" s="138">
        <v>20</v>
      </c>
      <c r="F1220" s="138">
        <f t="shared" si="45"/>
        <v>54691.090000001</v>
      </c>
      <c r="G1220" s="289"/>
    </row>
    <row r="1221" spans="1:7">
      <c r="A1221" s="137">
        <v>45818</v>
      </c>
      <c r="B1221" s="94" t="s">
        <v>694</v>
      </c>
      <c r="C1221" s="95" t="s">
        <v>58</v>
      </c>
      <c r="D1221" s="138">
        <v>50000</v>
      </c>
      <c r="E1221" s="138"/>
      <c r="F1221" s="138">
        <f t="shared" si="45"/>
        <v>104691.090000001</v>
      </c>
      <c r="G1221" s="289"/>
    </row>
    <row r="1222" spans="1:7">
      <c r="A1222" s="137">
        <v>45818</v>
      </c>
      <c r="B1222" s="94" t="s">
        <v>950</v>
      </c>
      <c r="C1222" s="95" t="s">
        <v>65</v>
      </c>
      <c r="D1222" s="138"/>
      <c r="E1222" s="138">
        <v>110</v>
      </c>
      <c r="F1222" s="138">
        <f t="shared" si="45"/>
        <v>104581.090000001</v>
      </c>
      <c r="G1222" s="289"/>
    </row>
    <row r="1223" spans="1:7">
      <c r="A1223" s="137">
        <v>45818</v>
      </c>
      <c r="B1223" s="94" t="s">
        <v>951</v>
      </c>
      <c r="C1223" s="95" t="s">
        <v>65</v>
      </c>
      <c r="D1223" s="138"/>
      <c r="E1223" s="138">
        <v>30</v>
      </c>
      <c r="F1223" s="138">
        <f t="shared" si="45"/>
        <v>104551.090000001</v>
      </c>
      <c r="G1223" s="289"/>
    </row>
    <row r="1224" spans="1:7">
      <c r="A1224" s="137">
        <v>45818</v>
      </c>
      <c r="B1224" s="94" t="s">
        <v>952</v>
      </c>
      <c r="C1224" s="95" t="s">
        <v>65</v>
      </c>
      <c r="D1224" s="138"/>
      <c r="E1224" s="138">
        <v>161</v>
      </c>
      <c r="F1224" s="138">
        <f t="shared" si="45"/>
        <v>104390.090000001</v>
      </c>
      <c r="G1224" s="289"/>
    </row>
    <row r="1225" spans="1:7">
      <c r="A1225" s="137">
        <v>45818</v>
      </c>
      <c r="B1225" s="94" t="s">
        <v>953</v>
      </c>
      <c r="C1225" s="95" t="s">
        <v>65</v>
      </c>
      <c r="D1225" s="138"/>
      <c r="E1225" s="138">
        <v>325</v>
      </c>
      <c r="F1225" s="138">
        <f t="shared" si="45"/>
        <v>104065.090000001</v>
      </c>
      <c r="G1225" s="289"/>
    </row>
    <row r="1226" spans="1:7">
      <c r="A1226" s="137">
        <v>45818</v>
      </c>
      <c r="B1226" s="94" t="s">
        <v>954</v>
      </c>
      <c r="C1226" s="95" t="s">
        <v>65</v>
      </c>
      <c r="D1226" s="138"/>
      <c r="E1226" s="138">
        <v>680</v>
      </c>
      <c r="F1226" s="138">
        <f t="shared" si="45"/>
        <v>103385.090000001</v>
      </c>
      <c r="G1226" s="289"/>
    </row>
    <row r="1227" spans="1:7">
      <c r="A1227" s="137">
        <v>45818</v>
      </c>
      <c r="B1227" s="94" t="s">
        <v>955</v>
      </c>
      <c r="C1227" s="95" t="s">
        <v>65</v>
      </c>
      <c r="D1227" s="138"/>
      <c r="E1227" s="138">
        <v>712</v>
      </c>
      <c r="F1227" s="138">
        <f t="shared" si="45"/>
        <v>102673.090000001</v>
      </c>
      <c r="G1227" s="289"/>
    </row>
    <row r="1228" spans="1:7">
      <c r="A1228" s="137">
        <v>45818</v>
      </c>
      <c r="B1228" s="94" t="s">
        <v>956</v>
      </c>
      <c r="C1228" s="95" t="s">
        <v>65</v>
      </c>
      <c r="D1228" s="138"/>
      <c r="E1228" s="138">
        <v>95.33</v>
      </c>
      <c r="F1228" s="138">
        <f t="shared" si="45"/>
        <v>102577.760000001</v>
      </c>
      <c r="G1228" s="289"/>
    </row>
    <row r="1229" spans="1:7">
      <c r="A1229" s="137">
        <v>45818</v>
      </c>
      <c r="B1229" s="94" t="s">
        <v>957</v>
      </c>
      <c r="C1229" s="95" t="s">
        <v>65</v>
      </c>
      <c r="D1229" s="138"/>
      <c r="E1229" s="138">
        <v>200</v>
      </c>
      <c r="F1229" s="138">
        <f t="shared" si="45"/>
        <v>102377.760000001</v>
      </c>
      <c r="G1229" s="289"/>
    </row>
    <row r="1230" spans="1:7">
      <c r="A1230" s="137">
        <v>45818</v>
      </c>
      <c r="B1230" s="94" t="s">
        <v>958</v>
      </c>
      <c r="C1230" s="95" t="s">
        <v>65</v>
      </c>
      <c r="D1230" s="138"/>
      <c r="E1230" s="138">
        <v>125.46</v>
      </c>
      <c r="F1230" s="138">
        <f t="shared" si="45"/>
        <v>102252.300000001</v>
      </c>
      <c r="G1230" s="289"/>
    </row>
    <row r="1231" spans="1:7">
      <c r="A1231" s="137">
        <v>45818</v>
      </c>
      <c r="B1231" s="94" t="s">
        <v>959</v>
      </c>
      <c r="C1231" s="95" t="s">
        <v>65</v>
      </c>
      <c r="D1231" s="138"/>
      <c r="E1231" s="138">
        <v>157</v>
      </c>
      <c r="F1231" s="138">
        <f t="shared" si="45"/>
        <v>102095.300000001</v>
      </c>
      <c r="G1231" s="289"/>
    </row>
    <row r="1232" spans="1:7">
      <c r="A1232" s="137">
        <v>45818</v>
      </c>
      <c r="B1232" s="94" t="s">
        <v>960</v>
      </c>
      <c r="C1232" s="95" t="s">
        <v>65</v>
      </c>
      <c r="D1232" s="138"/>
      <c r="E1232" s="138">
        <v>110</v>
      </c>
      <c r="F1232" s="138">
        <f t="shared" si="45"/>
        <v>101985.300000001</v>
      </c>
      <c r="G1232" s="289"/>
    </row>
    <row r="1233" spans="1:7">
      <c r="A1233" s="137">
        <v>45818</v>
      </c>
      <c r="B1233" s="94" t="s">
        <v>961</v>
      </c>
      <c r="C1233" s="95" t="s">
        <v>65</v>
      </c>
      <c r="D1233" s="138"/>
      <c r="E1233" s="138">
        <v>527.5</v>
      </c>
      <c r="F1233" s="138">
        <f t="shared" si="45"/>
        <v>101457.800000001</v>
      </c>
      <c r="G1233" s="289"/>
    </row>
    <row r="1234" ht="20" customHeight="1" spans="1:7">
      <c r="A1234" s="137">
        <v>45818</v>
      </c>
      <c r="B1234" s="94" t="s">
        <v>962</v>
      </c>
      <c r="C1234" s="95" t="s">
        <v>65</v>
      </c>
      <c r="D1234" s="138"/>
      <c r="E1234" s="138">
        <v>382.09</v>
      </c>
      <c r="F1234" s="138">
        <f t="shared" si="45"/>
        <v>101075.710000001</v>
      </c>
      <c r="G1234" s="289"/>
    </row>
    <row r="1235" spans="1:7">
      <c r="A1235" s="137">
        <v>45818</v>
      </c>
      <c r="B1235" s="94" t="s">
        <v>963</v>
      </c>
      <c r="C1235" s="95" t="s">
        <v>65</v>
      </c>
      <c r="D1235" s="138"/>
      <c r="E1235" s="138">
        <v>417.86</v>
      </c>
      <c r="F1235" s="138">
        <f t="shared" si="45"/>
        <v>100657.850000001</v>
      </c>
      <c r="G1235" s="289"/>
    </row>
    <row r="1236" spans="1:7">
      <c r="A1236" s="137">
        <v>45818</v>
      </c>
      <c r="B1236" s="94" t="s">
        <v>964</v>
      </c>
      <c r="C1236" s="95" t="s">
        <v>65</v>
      </c>
      <c r="D1236" s="138"/>
      <c r="E1236" s="138">
        <v>990</v>
      </c>
      <c r="F1236" s="138">
        <f t="shared" si="45"/>
        <v>99667.850000001</v>
      </c>
      <c r="G1236" s="289"/>
    </row>
    <row r="1237" spans="1:7">
      <c r="A1237" s="137">
        <v>45818</v>
      </c>
      <c r="B1237" s="94" t="s">
        <v>965</v>
      </c>
      <c r="C1237" s="95" t="s">
        <v>65</v>
      </c>
      <c r="D1237" s="138"/>
      <c r="E1237" s="138">
        <v>815</v>
      </c>
      <c r="F1237" s="138">
        <f t="shared" si="45"/>
        <v>98852.850000001</v>
      </c>
      <c r="G1237" s="289"/>
    </row>
    <row r="1238" ht="33" spans="1:7">
      <c r="A1238" s="137">
        <v>45818</v>
      </c>
      <c r="B1238" s="94" t="s">
        <v>966</v>
      </c>
      <c r="C1238" s="95" t="s">
        <v>65</v>
      </c>
      <c r="D1238" s="138"/>
      <c r="E1238" s="138">
        <v>5400</v>
      </c>
      <c r="F1238" s="138">
        <f t="shared" si="45"/>
        <v>93452.850000001</v>
      </c>
      <c r="G1238" s="289"/>
    </row>
    <row r="1239" spans="1:7">
      <c r="A1239" s="137">
        <v>45818</v>
      </c>
      <c r="B1239" s="94" t="s">
        <v>967</v>
      </c>
      <c r="C1239" s="95" t="s">
        <v>65</v>
      </c>
      <c r="D1239" s="138"/>
      <c r="E1239" s="138">
        <v>43730</v>
      </c>
      <c r="F1239" s="138">
        <f t="shared" si="45"/>
        <v>49722.850000001</v>
      </c>
      <c r="G1239" s="289"/>
    </row>
    <row r="1240" spans="1:7">
      <c r="A1240" s="137">
        <v>45818</v>
      </c>
      <c r="B1240" s="94" t="s">
        <v>121</v>
      </c>
      <c r="C1240" s="95" t="s">
        <v>65</v>
      </c>
      <c r="D1240" s="138"/>
      <c r="E1240" s="138">
        <v>86.24</v>
      </c>
      <c r="F1240" s="138">
        <f t="shared" si="45"/>
        <v>49636.610000001</v>
      </c>
      <c r="G1240" s="289"/>
    </row>
    <row r="1241" spans="1:7">
      <c r="A1241" s="137">
        <v>45818</v>
      </c>
      <c r="B1241" s="94" t="s">
        <v>121</v>
      </c>
      <c r="C1241" s="95" t="s">
        <v>65</v>
      </c>
      <c r="D1241" s="138"/>
      <c r="E1241" s="138">
        <v>15.95</v>
      </c>
      <c r="F1241" s="138">
        <f t="shared" si="45"/>
        <v>49620.660000001</v>
      </c>
      <c r="G1241" s="289"/>
    </row>
    <row r="1242" spans="1:7">
      <c r="A1242" s="137">
        <v>45818</v>
      </c>
      <c r="B1242" s="94" t="s">
        <v>121</v>
      </c>
      <c r="C1242" s="95" t="s">
        <v>65</v>
      </c>
      <c r="D1242" s="138"/>
      <c r="E1242" s="138">
        <v>92.9</v>
      </c>
      <c r="F1242" s="138">
        <f t="shared" si="45"/>
        <v>49527.760000001</v>
      </c>
      <c r="G1242" s="289"/>
    </row>
    <row r="1243" ht="33" spans="1:7">
      <c r="A1243" s="137">
        <v>45819</v>
      </c>
      <c r="B1243" s="94" t="s">
        <v>968</v>
      </c>
      <c r="C1243" s="95" t="s">
        <v>65</v>
      </c>
      <c r="D1243" s="138"/>
      <c r="E1243" s="138">
        <v>768.28</v>
      </c>
      <c r="F1243" s="138">
        <f t="shared" si="45"/>
        <v>48759.480000001</v>
      </c>
      <c r="G1243" s="289"/>
    </row>
    <row r="1244" spans="1:7">
      <c r="A1244" s="137">
        <v>45819</v>
      </c>
      <c r="B1244" s="94" t="s">
        <v>121</v>
      </c>
      <c r="C1244" s="95" t="s">
        <v>65</v>
      </c>
      <c r="D1244" s="138"/>
      <c r="E1244" s="138">
        <v>103.27</v>
      </c>
      <c r="F1244" s="138">
        <f t="shared" si="45"/>
        <v>48656.210000001</v>
      </c>
      <c r="G1244" s="289"/>
    </row>
    <row r="1245" spans="1:7">
      <c r="A1245" s="137">
        <v>45819</v>
      </c>
      <c r="B1245" s="94" t="s">
        <v>121</v>
      </c>
      <c r="C1245" s="95" t="s">
        <v>65</v>
      </c>
      <c r="D1245" s="138"/>
      <c r="E1245" s="138">
        <v>84.55</v>
      </c>
      <c r="F1245" s="138">
        <f t="shared" si="45"/>
        <v>48571.660000001</v>
      </c>
      <c r="G1245" s="289"/>
    </row>
    <row r="1246" spans="1:7">
      <c r="A1246" s="137">
        <v>45820</v>
      </c>
      <c r="B1246" s="94" t="s">
        <v>969</v>
      </c>
      <c r="C1246" s="95" t="s">
        <v>65</v>
      </c>
      <c r="D1246" s="138"/>
      <c r="E1246" s="138">
        <v>2400</v>
      </c>
      <c r="F1246" s="138">
        <f t="shared" si="45"/>
        <v>46171.660000001</v>
      </c>
      <c r="G1246" s="289"/>
    </row>
    <row r="1247" spans="1:7">
      <c r="A1247" s="137">
        <v>45820</v>
      </c>
      <c r="B1247" s="94" t="s">
        <v>970</v>
      </c>
      <c r="C1247" s="95" t="s">
        <v>65</v>
      </c>
      <c r="D1247" s="138"/>
      <c r="E1247" s="138">
        <v>120</v>
      </c>
      <c r="F1247" s="138">
        <f t="shared" si="45"/>
        <v>46051.660000001</v>
      </c>
      <c r="G1247" s="289"/>
    </row>
    <row r="1248" spans="1:7">
      <c r="A1248" s="137">
        <v>45820</v>
      </c>
      <c r="B1248" s="94" t="s">
        <v>971</v>
      </c>
      <c r="C1248" s="95" t="s">
        <v>65</v>
      </c>
      <c r="D1248" s="138"/>
      <c r="E1248" s="138">
        <v>23</v>
      </c>
      <c r="F1248" s="138">
        <f t="shared" si="45"/>
        <v>46028.660000001</v>
      </c>
      <c r="G1248" s="289"/>
    </row>
    <row r="1249" spans="1:7">
      <c r="A1249" s="137">
        <v>45820</v>
      </c>
      <c r="B1249" s="94" t="s">
        <v>972</v>
      </c>
      <c r="C1249" s="95" t="s">
        <v>65</v>
      </c>
      <c r="D1249" s="138"/>
      <c r="E1249" s="138">
        <v>17</v>
      </c>
      <c r="F1249" s="138">
        <f t="shared" si="45"/>
        <v>46011.660000001</v>
      </c>
      <c r="G1249" s="289"/>
    </row>
    <row r="1250" spans="1:7">
      <c r="A1250" s="137">
        <v>45820</v>
      </c>
      <c r="B1250" s="94" t="s">
        <v>973</v>
      </c>
      <c r="C1250" s="95" t="s">
        <v>65</v>
      </c>
      <c r="D1250" s="138"/>
      <c r="E1250" s="138">
        <v>165.5</v>
      </c>
      <c r="F1250" s="138">
        <f t="shared" si="45"/>
        <v>45846.160000001</v>
      </c>
      <c r="G1250" s="289"/>
    </row>
    <row r="1251" spans="1:7">
      <c r="A1251" s="137">
        <v>45820</v>
      </c>
      <c r="B1251" s="94" t="s">
        <v>974</v>
      </c>
      <c r="C1251" s="95" t="s">
        <v>65</v>
      </c>
      <c r="D1251" s="138"/>
      <c r="E1251" s="138">
        <v>550</v>
      </c>
      <c r="F1251" s="138">
        <f t="shared" si="45"/>
        <v>45296.160000001</v>
      </c>
      <c r="G1251" s="289"/>
    </row>
    <row r="1252" spans="1:7">
      <c r="A1252" s="137">
        <v>45820</v>
      </c>
      <c r="B1252" s="94" t="s">
        <v>975</v>
      </c>
      <c r="C1252" s="95" t="s">
        <v>65</v>
      </c>
      <c r="D1252" s="138"/>
      <c r="E1252" s="138">
        <v>11355</v>
      </c>
      <c r="F1252" s="138">
        <f t="shared" si="45"/>
        <v>33941.160000001</v>
      </c>
      <c r="G1252" s="289"/>
    </row>
    <row r="1253" spans="1:7">
      <c r="A1253" s="137">
        <v>45820</v>
      </c>
      <c r="B1253" s="94" t="s">
        <v>976</v>
      </c>
      <c r="C1253" s="95" t="s">
        <v>65</v>
      </c>
      <c r="D1253" s="138"/>
      <c r="E1253" s="138">
        <v>7100</v>
      </c>
      <c r="F1253" s="138">
        <f t="shared" ref="F1253:F1316" si="46">F1252+D1253-E1253</f>
        <v>26841.160000001</v>
      </c>
      <c r="G1253" s="289"/>
    </row>
    <row r="1254" spans="1:7">
      <c r="A1254" s="137">
        <v>45820</v>
      </c>
      <c r="B1254" s="94" t="s">
        <v>121</v>
      </c>
      <c r="C1254" s="95" t="s">
        <v>65</v>
      </c>
      <c r="D1254" s="138"/>
      <c r="E1254" s="138">
        <v>14.25</v>
      </c>
      <c r="F1254" s="138">
        <f t="shared" si="46"/>
        <v>26826.910000001</v>
      </c>
      <c r="G1254" s="289"/>
    </row>
    <row r="1255" spans="1:7">
      <c r="A1255" s="137">
        <v>45820</v>
      </c>
      <c r="B1255" s="94" t="s">
        <v>121</v>
      </c>
      <c r="C1255" s="95" t="s">
        <v>65</v>
      </c>
      <c r="D1255" s="138"/>
      <c r="E1255" s="138">
        <v>23.75</v>
      </c>
      <c r="F1255" s="138">
        <f t="shared" si="46"/>
        <v>26803.160000001</v>
      </c>
      <c r="G1255" s="289"/>
    </row>
    <row r="1256" spans="1:7">
      <c r="A1256" s="137">
        <v>45820</v>
      </c>
      <c r="B1256" s="94" t="s">
        <v>121</v>
      </c>
      <c r="C1256" s="95" t="s">
        <v>65</v>
      </c>
      <c r="D1256" s="138"/>
      <c r="E1256" s="138">
        <v>35.71</v>
      </c>
      <c r="F1256" s="138">
        <f t="shared" si="46"/>
        <v>26767.450000001</v>
      </c>
      <c r="G1256" s="289"/>
    </row>
    <row r="1257" spans="1:7">
      <c r="A1257" s="137">
        <v>45820</v>
      </c>
      <c r="B1257" s="94" t="s">
        <v>121</v>
      </c>
      <c r="C1257" s="95" t="s">
        <v>65</v>
      </c>
      <c r="D1257" s="138"/>
      <c r="E1257" s="138">
        <v>9.5</v>
      </c>
      <c r="F1257" s="138">
        <f t="shared" si="46"/>
        <v>26757.950000001</v>
      </c>
      <c r="G1257" s="289"/>
    </row>
    <row r="1258" spans="1:7">
      <c r="A1258" s="137">
        <v>45821</v>
      </c>
      <c r="B1258" s="94" t="s">
        <v>181</v>
      </c>
      <c r="C1258" s="95" t="s">
        <v>58</v>
      </c>
      <c r="D1258" s="138">
        <v>200000</v>
      </c>
      <c r="E1258" s="138"/>
      <c r="F1258" s="138">
        <f t="shared" si="46"/>
        <v>226757.950000001</v>
      </c>
      <c r="G1258" s="289"/>
    </row>
    <row r="1259" spans="1:7">
      <c r="A1259" s="137">
        <v>45821</v>
      </c>
      <c r="B1259" s="94" t="s">
        <v>181</v>
      </c>
      <c r="C1259" s="95" t="s">
        <v>58</v>
      </c>
      <c r="D1259" s="138">
        <v>300000</v>
      </c>
      <c r="E1259" s="138"/>
      <c r="F1259" s="138">
        <f t="shared" si="46"/>
        <v>526757.950000001</v>
      </c>
      <c r="G1259" s="289"/>
    </row>
    <row r="1260" ht="33" spans="1:7">
      <c r="A1260" s="137">
        <v>45821</v>
      </c>
      <c r="B1260" s="94" t="s">
        <v>977</v>
      </c>
      <c r="C1260" s="95" t="s">
        <v>65</v>
      </c>
      <c r="D1260" s="138"/>
      <c r="E1260" s="138">
        <v>50000</v>
      </c>
      <c r="F1260" s="138">
        <f t="shared" si="46"/>
        <v>476757.950000001</v>
      </c>
      <c r="G1260" s="289"/>
    </row>
    <row r="1261" ht="33" spans="1:7">
      <c r="A1261" s="137">
        <v>45821</v>
      </c>
      <c r="B1261" s="94" t="s">
        <v>978</v>
      </c>
      <c r="C1261" s="95" t="s">
        <v>65</v>
      </c>
      <c r="D1261" s="138"/>
      <c r="E1261" s="138">
        <v>50000</v>
      </c>
      <c r="F1261" s="138">
        <f t="shared" si="46"/>
        <v>426757.950000001</v>
      </c>
      <c r="G1261" s="289"/>
    </row>
    <row r="1262" ht="33" spans="1:7">
      <c r="A1262" s="137">
        <v>45821</v>
      </c>
      <c r="B1262" s="94" t="s">
        <v>979</v>
      </c>
      <c r="C1262" s="95" t="s">
        <v>61</v>
      </c>
      <c r="D1262" s="138"/>
      <c r="E1262" s="138">
        <v>6000</v>
      </c>
      <c r="F1262" s="138">
        <f t="shared" si="46"/>
        <v>420757.950000001</v>
      </c>
      <c r="G1262" s="289"/>
    </row>
    <row r="1263" spans="1:7">
      <c r="A1263" s="137">
        <v>45821</v>
      </c>
      <c r="B1263" s="94" t="s">
        <v>926</v>
      </c>
      <c r="C1263" s="95" t="s">
        <v>64</v>
      </c>
      <c r="D1263" s="138"/>
      <c r="E1263" s="138">
        <v>70000</v>
      </c>
      <c r="F1263" s="138">
        <f t="shared" si="46"/>
        <v>350757.950000001</v>
      </c>
      <c r="G1263" s="289"/>
    </row>
    <row r="1264" spans="1:7">
      <c r="A1264" s="137">
        <v>45821</v>
      </c>
      <c r="B1264" s="94" t="s">
        <v>121</v>
      </c>
      <c r="C1264" s="95" t="s">
        <v>65</v>
      </c>
      <c r="D1264" s="138"/>
      <c r="E1264" s="138">
        <v>8.2</v>
      </c>
      <c r="F1264" s="138">
        <f t="shared" si="46"/>
        <v>350749.750000001</v>
      </c>
      <c r="G1264" s="289"/>
    </row>
    <row r="1265" spans="1:7">
      <c r="A1265" s="137">
        <v>45821</v>
      </c>
      <c r="B1265" s="94" t="s">
        <v>121</v>
      </c>
      <c r="C1265" s="95" t="s">
        <v>65</v>
      </c>
      <c r="D1265" s="138"/>
      <c r="E1265" s="138">
        <v>60.48</v>
      </c>
      <c r="F1265" s="138">
        <f t="shared" si="46"/>
        <v>350689.270000001</v>
      </c>
      <c r="G1265" s="289"/>
    </row>
    <row r="1266" spans="1:7">
      <c r="A1266" s="137">
        <v>45822</v>
      </c>
      <c r="B1266" s="94" t="s">
        <v>121</v>
      </c>
      <c r="C1266" s="95" t="s">
        <v>65</v>
      </c>
      <c r="D1266" s="138"/>
      <c r="E1266" s="138">
        <v>109.25</v>
      </c>
      <c r="F1266" s="138">
        <f t="shared" si="46"/>
        <v>350580.020000001</v>
      </c>
      <c r="G1266" s="289"/>
    </row>
    <row r="1267" spans="1:7">
      <c r="A1267" s="137">
        <v>45822</v>
      </c>
      <c r="B1267" s="94" t="s">
        <v>121</v>
      </c>
      <c r="C1267" s="95" t="s">
        <v>65</v>
      </c>
      <c r="D1267" s="138"/>
      <c r="E1267" s="138">
        <v>37.86</v>
      </c>
      <c r="F1267" s="138">
        <f t="shared" si="46"/>
        <v>350542.160000001</v>
      </c>
      <c r="G1267" s="289"/>
    </row>
    <row r="1268" spans="1:7">
      <c r="A1268" s="137">
        <v>45822</v>
      </c>
      <c r="B1268" s="94" t="s">
        <v>121</v>
      </c>
      <c r="C1268" s="95" t="s">
        <v>65</v>
      </c>
      <c r="D1268" s="138"/>
      <c r="E1268" s="138">
        <v>120.2</v>
      </c>
      <c r="F1268" s="138">
        <f t="shared" si="46"/>
        <v>350421.960000001</v>
      </c>
      <c r="G1268" s="289"/>
    </row>
    <row r="1269" spans="1:7">
      <c r="A1269" s="137">
        <v>45823</v>
      </c>
      <c r="B1269" s="94" t="s">
        <v>121</v>
      </c>
      <c r="C1269" s="95" t="s">
        <v>65</v>
      </c>
      <c r="D1269" s="138"/>
      <c r="E1269" s="138">
        <v>52.8</v>
      </c>
      <c r="F1269" s="138">
        <f t="shared" si="46"/>
        <v>350369.160000001</v>
      </c>
      <c r="G1269" s="289"/>
    </row>
    <row r="1270" spans="1:7">
      <c r="A1270" s="137">
        <v>45823</v>
      </c>
      <c r="B1270" s="94" t="s">
        <v>121</v>
      </c>
      <c r="C1270" s="95" t="s">
        <v>65</v>
      </c>
      <c r="D1270" s="138"/>
      <c r="E1270" s="138">
        <v>197.6</v>
      </c>
      <c r="F1270" s="138">
        <f t="shared" si="46"/>
        <v>350171.560000001</v>
      </c>
      <c r="G1270" s="289"/>
    </row>
    <row r="1271" spans="1:7">
      <c r="A1271" s="137">
        <v>45823</v>
      </c>
      <c r="B1271" s="94" t="s">
        <v>121</v>
      </c>
      <c r="C1271" s="95" t="s">
        <v>65</v>
      </c>
      <c r="D1271" s="138"/>
      <c r="E1271" s="138">
        <v>248.07</v>
      </c>
      <c r="F1271" s="138">
        <f t="shared" si="46"/>
        <v>349923.490000001</v>
      </c>
      <c r="G1271" s="289"/>
    </row>
    <row r="1272" spans="1:7">
      <c r="A1272" s="137">
        <v>45823</v>
      </c>
      <c r="B1272" s="94" t="s">
        <v>121</v>
      </c>
      <c r="C1272" s="95" t="s">
        <v>65</v>
      </c>
      <c r="D1272" s="138"/>
      <c r="E1272" s="138">
        <v>74.64</v>
      </c>
      <c r="F1272" s="138">
        <f t="shared" si="46"/>
        <v>349848.850000001</v>
      </c>
      <c r="G1272" s="289"/>
    </row>
    <row r="1273" spans="1:7">
      <c r="A1273" s="137">
        <v>45823</v>
      </c>
      <c r="B1273" s="94" t="s">
        <v>121</v>
      </c>
      <c r="C1273" s="95" t="s">
        <v>65</v>
      </c>
      <c r="D1273" s="138"/>
      <c r="E1273" s="138">
        <v>49.95</v>
      </c>
      <c r="F1273" s="138">
        <f t="shared" si="46"/>
        <v>349798.900000001</v>
      </c>
      <c r="G1273" s="289"/>
    </row>
    <row r="1274" spans="1:7">
      <c r="A1274" s="137">
        <v>45823</v>
      </c>
      <c r="B1274" s="94" t="s">
        <v>121</v>
      </c>
      <c r="C1274" s="95" t="s">
        <v>65</v>
      </c>
      <c r="D1274" s="138"/>
      <c r="E1274" s="138">
        <v>44.65</v>
      </c>
      <c r="F1274" s="138">
        <f t="shared" si="46"/>
        <v>349754.250000001</v>
      </c>
      <c r="G1274" s="289"/>
    </row>
    <row r="1275" spans="1:7">
      <c r="A1275" s="137">
        <v>45823</v>
      </c>
      <c r="B1275" s="94" t="s">
        <v>121</v>
      </c>
      <c r="C1275" s="95" t="s">
        <v>65</v>
      </c>
      <c r="D1275" s="138"/>
      <c r="E1275" s="138">
        <v>109.25</v>
      </c>
      <c r="F1275" s="138">
        <f t="shared" si="46"/>
        <v>349645.000000001</v>
      </c>
      <c r="G1275" s="289"/>
    </row>
    <row r="1276" spans="1:7">
      <c r="A1276" s="137">
        <v>45824</v>
      </c>
      <c r="B1276" s="94" t="s">
        <v>121</v>
      </c>
      <c r="C1276" s="95" t="s">
        <v>65</v>
      </c>
      <c r="D1276" s="138"/>
      <c r="E1276" s="138">
        <v>58.9</v>
      </c>
      <c r="F1276" s="138">
        <f t="shared" si="46"/>
        <v>349586.100000001</v>
      </c>
      <c r="G1276" s="289"/>
    </row>
    <row r="1277" spans="1:7">
      <c r="A1277" s="137">
        <v>45824</v>
      </c>
      <c r="B1277" s="94" t="s">
        <v>121</v>
      </c>
      <c r="C1277" s="95" t="s">
        <v>65</v>
      </c>
      <c r="D1277" s="138"/>
      <c r="E1277" s="138">
        <v>18.97</v>
      </c>
      <c r="F1277" s="138">
        <f t="shared" si="46"/>
        <v>349567.130000001</v>
      </c>
      <c r="G1277" s="289"/>
    </row>
    <row r="1278" spans="1:7">
      <c r="A1278" s="137">
        <v>45825</v>
      </c>
      <c r="B1278" s="94" t="s">
        <v>980</v>
      </c>
      <c r="C1278" s="95" t="s">
        <v>65</v>
      </c>
      <c r="D1278" s="138"/>
      <c r="E1278" s="138">
        <v>365</v>
      </c>
      <c r="F1278" s="138">
        <f t="shared" si="46"/>
        <v>349202.130000001</v>
      </c>
      <c r="G1278" s="289"/>
    </row>
    <row r="1279" spans="1:7">
      <c r="A1279" s="137">
        <v>45825</v>
      </c>
      <c r="B1279" s="94" t="s">
        <v>981</v>
      </c>
      <c r="C1279" s="95" t="s">
        <v>65</v>
      </c>
      <c r="D1279" s="138"/>
      <c r="E1279" s="138">
        <v>20000</v>
      </c>
      <c r="F1279" s="138">
        <f t="shared" si="46"/>
        <v>329202.130000001</v>
      </c>
      <c r="G1279" s="289"/>
    </row>
    <row r="1280" ht="33" spans="1:7">
      <c r="A1280" s="137">
        <v>45825</v>
      </c>
      <c r="B1280" s="94" t="s">
        <v>982</v>
      </c>
      <c r="C1280" s="95" t="s">
        <v>65</v>
      </c>
      <c r="D1280" s="138"/>
      <c r="E1280" s="138">
        <v>5000</v>
      </c>
      <c r="F1280" s="138">
        <f t="shared" si="46"/>
        <v>324202.130000001</v>
      </c>
      <c r="G1280" s="289"/>
    </row>
    <row r="1281" spans="1:7">
      <c r="A1281" s="137">
        <v>45825</v>
      </c>
      <c r="B1281" s="94" t="s">
        <v>121</v>
      </c>
      <c r="C1281" s="95" t="s">
        <v>65</v>
      </c>
      <c r="D1281" s="138"/>
      <c r="E1281" s="138">
        <v>22.8</v>
      </c>
      <c r="F1281" s="138">
        <f t="shared" si="46"/>
        <v>324179.330000001</v>
      </c>
      <c r="G1281" s="289"/>
    </row>
    <row r="1282" spans="1:7">
      <c r="A1282" s="137">
        <v>45826</v>
      </c>
      <c r="B1282" s="94" t="s">
        <v>983</v>
      </c>
      <c r="C1282" s="95" t="s">
        <v>65</v>
      </c>
      <c r="D1282" s="138"/>
      <c r="E1282" s="138">
        <v>5000</v>
      </c>
      <c r="F1282" s="138">
        <f t="shared" si="46"/>
        <v>319179.330000001</v>
      </c>
      <c r="G1282" s="289"/>
    </row>
    <row r="1283" spans="1:7">
      <c r="A1283" s="137">
        <v>45826</v>
      </c>
      <c r="B1283" s="94" t="s">
        <v>984</v>
      </c>
      <c r="C1283" s="95" t="s">
        <v>65</v>
      </c>
      <c r="D1283" s="138"/>
      <c r="E1283" s="138">
        <v>10000</v>
      </c>
      <c r="F1283" s="138">
        <f t="shared" si="46"/>
        <v>309179.330000001</v>
      </c>
      <c r="G1283" s="289"/>
    </row>
    <row r="1284" spans="1:7">
      <c r="A1284" s="137">
        <v>45826</v>
      </c>
      <c r="B1284" s="94" t="s">
        <v>985</v>
      </c>
      <c r="C1284" s="95" t="s">
        <v>65</v>
      </c>
      <c r="D1284" s="138"/>
      <c r="E1284" s="138">
        <v>5000</v>
      </c>
      <c r="F1284" s="138">
        <f t="shared" si="46"/>
        <v>304179.330000001</v>
      </c>
      <c r="G1284" s="289"/>
    </row>
    <row r="1285" spans="1:7">
      <c r="A1285" s="137">
        <v>45826</v>
      </c>
      <c r="B1285" s="94" t="s">
        <v>986</v>
      </c>
      <c r="C1285" s="95" t="s">
        <v>65</v>
      </c>
      <c r="D1285" s="138"/>
      <c r="E1285" s="138">
        <v>2100</v>
      </c>
      <c r="F1285" s="138">
        <f t="shared" si="46"/>
        <v>302079.330000001</v>
      </c>
      <c r="G1285" s="289"/>
    </row>
    <row r="1286" ht="33" spans="1:7">
      <c r="A1286" s="137">
        <v>45826</v>
      </c>
      <c r="B1286" s="94" t="s">
        <v>987</v>
      </c>
      <c r="C1286" s="95" t="s">
        <v>61</v>
      </c>
      <c r="D1286" s="138"/>
      <c r="E1286" s="138">
        <v>400</v>
      </c>
      <c r="F1286" s="138">
        <f t="shared" si="46"/>
        <v>301679.330000001</v>
      </c>
      <c r="G1286" s="289"/>
    </row>
    <row r="1287" spans="1:7">
      <c r="A1287" s="137">
        <v>45826</v>
      </c>
      <c r="B1287" s="94" t="s">
        <v>988</v>
      </c>
      <c r="C1287" s="95" t="s">
        <v>61</v>
      </c>
      <c r="D1287" s="138"/>
      <c r="E1287" s="138">
        <v>152000</v>
      </c>
      <c r="F1287" s="138">
        <f t="shared" si="46"/>
        <v>149679.330000001</v>
      </c>
      <c r="G1287" s="289"/>
    </row>
    <row r="1288" spans="1:7">
      <c r="A1288" s="137">
        <v>45826</v>
      </c>
      <c r="B1288" s="94" t="s">
        <v>989</v>
      </c>
      <c r="C1288" s="95" t="s">
        <v>58</v>
      </c>
      <c r="D1288" s="138">
        <v>400000</v>
      </c>
      <c r="E1288" s="138"/>
      <c r="F1288" s="138">
        <f t="shared" si="46"/>
        <v>549679.330000001</v>
      </c>
      <c r="G1288" s="289"/>
    </row>
    <row r="1289" spans="1:7">
      <c r="A1289" s="137">
        <v>45826</v>
      </c>
      <c r="B1289" s="94" t="s">
        <v>989</v>
      </c>
      <c r="C1289" s="95" t="s">
        <v>58</v>
      </c>
      <c r="D1289" s="138">
        <v>200000</v>
      </c>
      <c r="E1289" s="138"/>
      <c r="F1289" s="138">
        <f t="shared" si="46"/>
        <v>749679.330000001</v>
      </c>
      <c r="G1289" s="289"/>
    </row>
    <row r="1290" spans="1:7">
      <c r="A1290" s="137">
        <v>45826</v>
      </c>
      <c r="B1290" s="94" t="s">
        <v>184</v>
      </c>
      <c r="C1290" s="95" t="s">
        <v>64</v>
      </c>
      <c r="D1290" s="138"/>
      <c r="E1290" s="138">
        <v>90000</v>
      </c>
      <c r="F1290" s="138">
        <f t="shared" si="46"/>
        <v>659679.330000001</v>
      </c>
      <c r="G1290" s="289"/>
    </row>
    <row r="1291" spans="1:7">
      <c r="A1291" s="137">
        <v>45826</v>
      </c>
      <c r="B1291" s="94" t="s">
        <v>376</v>
      </c>
      <c r="C1291" s="95" t="s">
        <v>64</v>
      </c>
      <c r="D1291" s="138"/>
      <c r="E1291" s="138">
        <v>100000</v>
      </c>
      <c r="F1291" s="138">
        <f t="shared" si="46"/>
        <v>559679.330000001</v>
      </c>
      <c r="G1291" s="289"/>
    </row>
    <row r="1292" spans="1:7">
      <c r="A1292" s="137">
        <v>45826</v>
      </c>
      <c r="B1292" s="94" t="s">
        <v>599</v>
      </c>
      <c r="C1292" s="95" t="s">
        <v>64</v>
      </c>
      <c r="D1292" s="138"/>
      <c r="E1292" s="138">
        <v>5000</v>
      </c>
      <c r="F1292" s="138">
        <f t="shared" si="46"/>
        <v>554679.330000001</v>
      </c>
      <c r="G1292" s="289"/>
    </row>
    <row r="1293" spans="1:7">
      <c r="A1293" s="137">
        <v>45826</v>
      </c>
      <c r="B1293" s="94" t="s">
        <v>305</v>
      </c>
      <c r="C1293" s="95" t="s">
        <v>64</v>
      </c>
      <c r="D1293" s="138"/>
      <c r="E1293" s="138">
        <v>120000</v>
      </c>
      <c r="F1293" s="138">
        <f t="shared" si="46"/>
        <v>434679.330000001</v>
      </c>
      <c r="G1293" s="289"/>
    </row>
    <row r="1294" spans="1:7">
      <c r="A1294" s="137">
        <v>45826</v>
      </c>
      <c r="B1294" s="94" t="s">
        <v>990</v>
      </c>
      <c r="C1294" s="95" t="s">
        <v>62</v>
      </c>
      <c r="D1294" s="138"/>
      <c r="E1294" s="138">
        <v>2317.78</v>
      </c>
      <c r="F1294" s="138">
        <f t="shared" si="46"/>
        <v>432361.550000001</v>
      </c>
      <c r="G1294" s="289"/>
    </row>
    <row r="1295" spans="1:7">
      <c r="A1295" s="137">
        <v>45826</v>
      </c>
      <c r="B1295" s="94" t="s">
        <v>121</v>
      </c>
      <c r="C1295" s="95" t="s">
        <v>65</v>
      </c>
      <c r="D1295" s="138"/>
      <c r="E1295" s="138">
        <v>14.25</v>
      </c>
      <c r="F1295" s="138">
        <f t="shared" si="46"/>
        <v>432347.300000001</v>
      </c>
      <c r="G1295" s="289"/>
    </row>
    <row r="1296" spans="1:7">
      <c r="A1296" s="137">
        <v>45826</v>
      </c>
      <c r="B1296" s="94" t="s">
        <v>121</v>
      </c>
      <c r="C1296" s="95" t="s">
        <v>65</v>
      </c>
      <c r="D1296" s="138"/>
      <c r="E1296" s="138">
        <v>14.25</v>
      </c>
      <c r="F1296" s="138">
        <f t="shared" si="46"/>
        <v>432333.050000001</v>
      </c>
      <c r="G1296" s="289"/>
    </row>
    <row r="1297" spans="1:7">
      <c r="A1297" s="137">
        <v>45826</v>
      </c>
      <c r="B1297" s="94" t="s">
        <v>121</v>
      </c>
      <c r="C1297" s="95" t="s">
        <v>65</v>
      </c>
      <c r="D1297" s="138"/>
      <c r="E1297" s="138">
        <v>9.5</v>
      </c>
      <c r="F1297" s="138">
        <f t="shared" si="46"/>
        <v>432323.550000001</v>
      </c>
      <c r="G1297" s="289"/>
    </row>
    <row r="1298" spans="1:7">
      <c r="A1298" s="137">
        <v>45826</v>
      </c>
      <c r="B1298" s="94" t="s">
        <v>121</v>
      </c>
      <c r="C1298" s="95" t="s">
        <v>65</v>
      </c>
      <c r="D1298" s="138"/>
      <c r="E1298" s="138">
        <v>9.5</v>
      </c>
      <c r="F1298" s="138">
        <f t="shared" si="46"/>
        <v>432314.050000001</v>
      </c>
      <c r="G1298" s="289"/>
    </row>
    <row r="1299" spans="1:7">
      <c r="A1299" s="137">
        <v>45826</v>
      </c>
      <c r="B1299" s="94" t="s">
        <v>121</v>
      </c>
      <c r="C1299" s="95" t="s">
        <v>65</v>
      </c>
      <c r="D1299" s="138"/>
      <c r="E1299" s="138">
        <v>9.5</v>
      </c>
      <c r="F1299" s="138">
        <f t="shared" si="46"/>
        <v>432304.550000001</v>
      </c>
      <c r="G1299" s="289"/>
    </row>
    <row r="1300" spans="1:7">
      <c r="A1300" s="137">
        <v>45826</v>
      </c>
      <c r="B1300" s="94" t="s">
        <v>121</v>
      </c>
      <c r="C1300" s="95" t="s">
        <v>65</v>
      </c>
      <c r="D1300" s="138"/>
      <c r="E1300" s="138">
        <v>9.5</v>
      </c>
      <c r="F1300" s="138">
        <f t="shared" si="46"/>
        <v>432295.050000001</v>
      </c>
      <c r="G1300" s="289"/>
    </row>
    <row r="1301" spans="1:7">
      <c r="A1301" s="137">
        <v>45826</v>
      </c>
      <c r="B1301" s="94" t="s">
        <v>121</v>
      </c>
      <c r="C1301" s="95" t="s">
        <v>65</v>
      </c>
      <c r="D1301" s="138"/>
      <c r="E1301" s="138">
        <v>60.33</v>
      </c>
      <c r="F1301" s="138">
        <f t="shared" si="46"/>
        <v>432234.720000001</v>
      </c>
      <c r="G1301" s="289"/>
    </row>
    <row r="1302" spans="1:7">
      <c r="A1302" s="137">
        <v>45827</v>
      </c>
      <c r="B1302" s="94" t="s">
        <v>991</v>
      </c>
      <c r="C1302" s="95" t="s">
        <v>65</v>
      </c>
      <c r="D1302" s="138"/>
      <c r="E1302" s="138">
        <v>10000</v>
      </c>
      <c r="F1302" s="138">
        <f t="shared" si="46"/>
        <v>422234.720000001</v>
      </c>
      <c r="G1302" s="289"/>
    </row>
    <row r="1303" spans="1:7">
      <c r="A1303" s="137">
        <v>45827</v>
      </c>
      <c r="B1303" s="94" t="s">
        <v>121</v>
      </c>
      <c r="C1303" s="95" t="s">
        <v>65</v>
      </c>
      <c r="D1303" s="138"/>
      <c r="E1303" s="138">
        <v>41.73</v>
      </c>
      <c r="F1303" s="138">
        <f t="shared" si="46"/>
        <v>422192.990000001</v>
      </c>
      <c r="G1303" s="289"/>
    </row>
    <row r="1304" spans="1:7">
      <c r="A1304" s="137">
        <v>45828</v>
      </c>
      <c r="B1304" s="94" t="s">
        <v>599</v>
      </c>
      <c r="C1304" s="95" t="s">
        <v>64</v>
      </c>
      <c r="D1304" s="138"/>
      <c r="E1304" s="138">
        <v>10000</v>
      </c>
      <c r="F1304" s="138">
        <f t="shared" si="46"/>
        <v>412192.990000001</v>
      </c>
      <c r="G1304" s="289"/>
    </row>
    <row r="1305" spans="1:7">
      <c r="A1305" s="137">
        <v>45828</v>
      </c>
      <c r="B1305" s="94" t="s">
        <v>992</v>
      </c>
      <c r="C1305" s="95" t="s">
        <v>65</v>
      </c>
      <c r="D1305" s="138"/>
      <c r="E1305" s="138">
        <v>4590</v>
      </c>
      <c r="F1305" s="138">
        <f t="shared" si="46"/>
        <v>407602.990000001</v>
      </c>
      <c r="G1305" s="289"/>
    </row>
    <row r="1306" spans="1:7">
      <c r="A1306" s="137">
        <v>45828</v>
      </c>
      <c r="B1306" s="94" t="s">
        <v>993</v>
      </c>
      <c r="C1306" s="95" t="s">
        <v>61</v>
      </c>
      <c r="D1306" s="138"/>
      <c r="E1306" s="138">
        <v>927.02</v>
      </c>
      <c r="F1306" s="138">
        <f t="shared" si="46"/>
        <v>406675.970000001</v>
      </c>
      <c r="G1306" s="289"/>
    </row>
    <row r="1307" spans="1:7">
      <c r="A1307" s="137">
        <v>45828</v>
      </c>
      <c r="B1307" s="94" t="s">
        <v>994</v>
      </c>
      <c r="C1307" s="95" t="s">
        <v>61</v>
      </c>
      <c r="D1307" s="138"/>
      <c r="E1307" s="138">
        <v>60.59</v>
      </c>
      <c r="F1307" s="138">
        <f t="shared" si="46"/>
        <v>406615.380000001</v>
      </c>
      <c r="G1307" s="289"/>
    </row>
    <row r="1308" spans="1:7">
      <c r="A1308" s="137">
        <v>45828</v>
      </c>
      <c r="B1308" s="94" t="s">
        <v>995</v>
      </c>
      <c r="C1308" s="95" t="s">
        <v>65</v>
      </c>
      <c r="D1308" s="138"/>
      <c r="E1308" s="138">
        <v>14.4</v>
      </c>
      <c r="F1308" s="138">
        <f t="shared" si="46"/>
        <v>406600.980000001</v>
      </c>
      <c r="G1308" s="289"/>
    </row>
    <row r="1309" spans="1:7">
      <c r="A1309" s="137">
        <v>45828</v>
      </c>
      <c r="B1309" s="94" t="s">
        <v>996</v>
      </c>
      <c r="C1309" s="95" t="s">
        <v>65</v>
      </c>
      <c r="D1309" s="138"/>
      <c r="E1309" s="138">
        <v>2000</v>
      </c>
      <c r="F1309" s="138">
        <f t="shared" si="46"/>
        <v>404600.980000001</v>
      </c>
      <c r="G1309" s="289"/>
    </row>
    <row r="1310" spans="1:7">
      <c r="A1310" s="137">
        <v>45828</v>
      </c>
      <c r="B1310" s="94" t="s">
        <v>997</v>
      </c>
      <c r="C1310" s="95" t="s">
        <v>65</v>
      </c>
      <c r="D1310" s="138"/>
      <c r="E1310" s="138">
        <v>1000</v>
      </c>
      <c r="F1310" s="138">
        <f t="shared" si="46"/>
        <v>403600.980000001</v>
      </c>
      <c r="G1310" s="289"/>
    </row>
    <row r="1311" spans="1:7">
      <c r="A1311" s="137">
        <v>45828</v>
      </c>
      <c r="B1311" s="94" t="s">
        <v>998</v>
      </c>
      <c r="C1311" s="95" t="s">
        <v>65</v>
      </c>
      <c r="D1311" s="138"/>
      <c r="E1311" s="138">
        <v>22592</v>
      </c>
      <c r="F1311" s="138">
        <f t="shared" si="46"/>
        <v>381008.980000001</v>
      </c>
      <c r="G1311" s="289"/>
    </row>
    <row r="1312" spans="1:7">
      <c r="A1312" s="137">
        <v>45828</v>
      </c>
      <c r="B1312" s="94" t="s">
        <v>999</v>
      </c>
      <c r="C1312" s="95" t="s">
        <v>65</v>
      </c>
      <c r="D1312" s="138"/>
      <c r="E1312" s="138">
        <v>75</v>
      </c>
      <c r="F1312" s="138">
        <f t="shared" si="46"/>
        <v>380933.980000001</v>
      </c>
      <c r="G1312" s="289"/>
    </row>
    <row r="1313" spans="1:7">
      <c r="A1313" s="137">
        <v>45828</v>
      </c>
      <c r="B1313" s="94" t="s">
        <v>1000</v>
      </c>
      <c r="C1313" s="95" t="s">
        <v>65</v>
      </c>
      <c r="D1313" s="138"/>
      <c r="E1313" s="138">
        <v>1000</v>
      </c>
      <c r="F1313" s="138">
        <f t="shared" si="46"/>
        <v>379933.980000001</v>
      </c>
      <c r="G1313" s="289"/>
    </row>
    <row r="1314" spans="1:7">
      <c r="A1314" s="137">
        <v>45828</v>
      </c>
      <c r="B1314" s="94" t="s">
        <v>1001</v>
      </c>
      <c r="C1314" s="95" t="s">
        <v>65</v>
      </c>
      <c r="D1314" s="138"/>
      <c r="E1314" s="138">
        <v>19</v>
      </c>
      <c r="F1314" s="138">
        <f t="shared" si="46"/>
        <v>379914.980000001</v>
      </c>
      <c r="G1314" s="289"/>
    </row>
    <row r="1315" spans="1:7">
      <c r="A1315" s="137">
        <v>45828</v>
      </c>
      <c r="B1315" s="94" t="s">
        <v>1002</v>
      </c>
      <c r="C1315" s="95" t="s">
        <v>65</v>
      </c>
      <c r="D1315" s="138"/>
      <c r="E1315" s="138">
        <v>250.64</v>
      </c>
      <c r="F1315" s="138">
        <f t="shared" si="46"/>
        <v>379664.340000001</v>
      </c>
      <c r="G1315" s="289"/>
    </row>
    <row r="1316" spans="1:7">
      <c r="A1316" s="137">
        <v>45828</v>
      </c>
      <c r="B1316" s="94" t="s">
        <v>1003</v>
      </c>
      <c r="C1316" s="95" t="s">
        <v>65</v>
      </c>
      <c r="D1316" s="138"/>
      <c r="E1316" s="138">
        <v>80</v>
      </c>
      <c r="F1316" s="138">
        <f t="shared" si="46"/>
        <v>379584.340000001</v>
      </c>
      <c r="G1316" s="289"/>
    </row>
    <row r="1317" spans="1:7">
      <c r="A1317" s="137">
        <v>45828</v>
      </c>
      <c r="B1317" s="94" t="s">
        <v>1004</v>
      </c>
      <c r="C1317" s="95" t="s">
        <v>65</v>
      </c>
      <c r="D1317" s="138"/>
      <c r="E1317" s="138">
        <v>335</v>
      </c>
      <c r="F1317" s="138">
        <f t="shared" ref="F1317:F1380" si="47">F1316+D1317-E1317</f>
        <v>379249.340000001</v>
      </c>
      <c r="G1317" s="289"/>
    </row>
    <row r="1318" spans="1:7">
      <c r="A1318" s="137">
        <v>45828</v>
      </c>
      <c r="B1318" s="94" t="s">
        <v>1005</v>
      </c>
      <c r="C1318" s="95" t="s">
        <v>65</v>
      </c>
      <c r="D1318" s="138"/>
      <c r="E1318" s="138">
        <v>3200</v>
      </c>
      <c r="F1318" s="138">
        <f t="shared" si="47"/>
        <v>376049.340000001</v>
      </c>
      <c r="G1318" s="289"/>
    </row>
    <row r="1319" spans="1:7">
      <c r="A1319" s="137">
        <v>45828</v>
      </c>
      <c r="B1319" s="94" t="s">
        <v>1006</v>
      </c>
      <c r="C1319" s="95" t="s">
        <v>65</v>
      </c>
      <c r="D1319" s="138"/>
      <c r="E1319" s="138">
        <v>294</v>
      </c>
      <c r="F1319" s="138">
        <f t="shared" si="47"/>
        <v>375755.340000001</v>
      </c>
      <c r="G1319" s="289"/>
    </row>
    <row r="1320" spans="1:7">
      <c r="A1320" s="137">
        <v>45828</v>
      </c>
      <c r="B1320" s="94" t="s">
        <v>1007</v>
      </c>
      <c r="C1320" s="95" t="s">
        <v>65</v>
      </c>
      <c r="D1320" s="138"/>
      <c r="E1320" s="138">
        <v>194</v>
      </c>
      <c r="F1320" s="138">
        <f t="shared" si="47"/>
        <v>375561.340000001</v>
      </c>
      <c r="G1320" s="289"/>
    </row>
    <row r="1321" spans="1:7">
      <c r="A1321" s="137">
        <v>45828</v>
      </c>
      <c r="B1321" s="94" t="s">
        <v>1008</v>
      </c>
      <c r="C1321" s="95" t="s">
        <v>65</v>
      </c>
      <c r="D1321" s="138"/>
      <c r="E1321" s="138">
        <v>199.8</v>
      </c>
      <c r="F1321" s="138">
        <f t="shared" si="47"/>
        <v>375361.540000001</v>
      </c>
      <c r="G1321" s="289"/>
    </row>
    <row r="1322" spans="1:7">
      <c r="A1322" s="137">
        <v>45828</v>
      </c>
      <c r="B1322" s="94" t="s">
        <v>1009</v>
      </c>
      <c r="C1322" s="95" t="s">
        <v>65</v>
      </c>
      <c r="D1322" s="138"/>
      <c r="E1322" s="138">
        <v>326</v>
      </c>
      <c r="F1322" s="138">
        <f t="shared" si="47"/>
        <v>375035.540000001</v>
      </c>
      <c r="G1322" s="289"/>
    </row>
    <row r="1323" spans="1:7">
      <c r="A1323" s="137">
        <v>45828</v>
      </c>
      <c r="B1323" s="94" t="s">
        <v>1010</v>
      </c>
      <c r="C1323" s="95" t="s">
        <v>65</v>
      </c>
      <c r="D1323" s="138"/>
      <c r="E1323" s="138">
        <v>189</v>
      </c>
      <c r="F1323" s="138">
        <f t="shared" si="47"/>
        <v>374846.540000001</v>
      </c>
      <c r="G1323" s="289"/>
    </row>
    <row r="1324" spans="1:7">
      <c r="A1324" s="137">
        <v>45828</v>
      </c>
      <c r="B1324" s="94" t="s">
        <v>1011</v>
      </c>
      <c r="C1324" s="95" t="s">
        <v>65</v>
      </c>
      <c r="D1324" s="138"/>
      <c r="E1324" s="138">
        <v>331</v>
      </c>
      <c r="F1324" s="138">
        <f t="shared" si="47"/>
        <v>374515.540000001</v>
      </c>
      <c r="G1324" s="289"/>
    </row>
    <row r="1325" spans="1:7">
      <c r="A1325" s="137">
        <v>45828</v>
      </c>
      <c r="B1325" s="94" t="s">
        <v>1012</v>
      </c>
      <c r="C1325" s="95" t="s">
        <v>65</v>
      </c>
      <c r="D1325" s="138"/>
      <c r="E1325" s="138">
        <v>43</v>
      </c>
      <c r="F1325" s="138">
        <f t="shared" si="47"/>
        <v>374472.540000001</v>
      </c>
      <c r="G1325" s="289"/>
    </row>
    <row r="1326" spans="1:7">
      <c r="A1326" s="137">
        <v>45828</v>
      </c>
      <c r="B1326" s="94" t="s">
        <v>1013</v>
      </c>
      <c r="C1326" s="95" t="s">
        <v>65</v>
      </c>
      <c r="D1326" s="138"/>
      <c r="E1326" s="138">
        <v>120</v>
      </c>
      <c r="F1326" s="138">
        <f t="shared" si="47"/>
        <v>374352.540000001</v>
      </c>
      <c r="G1326" s="289"/>
    </row>
    <row r="1327" spans="1:7">
      <c r="A1327" s="137">
        <v>45828</v>
      </c>
      <c r="B1327" s="94" t="s">
        <v>1014</v>
      </c>
      <c r="C1327" s="95" t="s">
        <v>65</v>
      </c>
      <c r="D1327" s="138"/>
      <c r="E1327" s="138">
        <v>183</v>
      </c>
      <c r="F1327" s="138">
        <f t="shared" si="47"/>
        <v>374169.540000001</v>
      </c>
      <c r="G1327" s="289"/>
    </row>
    <row r="1328" ht="12" customHeight="1" spans="1:7">
      <c r="A1328" s="137">
        <v>45828</v>
      </c>
      <c r="B1328" s="94" t="s">
        <v>1015</v>
      </c>
      <c r="C1328" s="95" t="s">
        <v>65</v>
      </c>
      <c r="D1328" s="138"/>
      <c r="E1328" s="138">
        <v>302</v>
      </c>
      <c r="F1328" s="138">
        <f t="shared" si="47"/>
        <v>373867.540000001</v>
      </c>
      <c r="G1328" s="289"/>
    </row>
    <row r="1329" spans="1:7">
      <c r="A1329" s="137">
        <v>45828</v>
      </c>
      <c r="B1329" s="94" t="s">
        <v>1016</v>
      </c>
      <c r="C1329" s="95" t="s">
        <v>65</v>
      </c>
      <c r="D1329" s="138"/>
      <c r="E1329" s="138">
        <v>170</v>
      </c>
      <c r="F1329" s="138">
        <f t="shared" si="47"/>
        <v>373697.540000001</v>
      </c>
      <c r="G1329" s="289"/>
    </row>
    <row r="1330" spans="1:7">
      <c r="A1330" s="137">
        <v>45828</v>
      </c>
      <c r="B1330" s="94" t="s">
        <v>1017</v>
      </c>
      <c r="C1330" s="95" t="s">
        <v>65</v>
      </c>
      <c r="D1330" s="138"/>
      <c r="E1330" s="138">
        <v>164</v>
      </c>
      <c r="F1330" s="138">
        <f t="shared" si="47"/>
        <v>373533.540000001</v>
      </c>
      <c r="G1330" s="289"/>
    </row>
    <row r="1331" spans="1:7">
      <c r="A1331" s="137">
        <v>45828</v>
      </c>
      <c r="B1331" s="94" t="s">
        <v>1018</v>
      </c>
      <c r="C1331" s="95" t="s">
        <v>65</v>
      </c>
      <c r="D1331" s="138"/>
      <c r="E1331" s="138">
        <v>568.57</v>
      </c>
      <c r="F1331" s="138">
        <f t="shared" si="47"/>
        <v>372964.970000001</v>
      </c>
      <c r="G1331" s="289"/>
    </row>
    <row r="1332" spans="1:7">
      <c r="A1332" s="137">
        <v>45828</v>
      </c>
      <c r="B1332" s="94" t="s">
        <v>1019</v>
      </c>
      <c r="C1332" s="95" t="s">
        <v>65</v>
      </c>
      <c r="D1332" s="138"/>
      <c r="E1332" s="138">
        <v>6070</v>
      </c>
      <c r="F1332" s="138">
        <f t="shared" si="47"/>
        <v>366894.970000001</v>
      </c>
      <c r="G1332" s="289"/>
    </row>
    <row r="1333" spans="1:7">
      <c r="A1333" s="137">
        <v>45828</v>
      </c>
      <c r="B1333" s="94" t="s">
        <v>1020</v>
      </c>
      <c r="C1333" s="95" t="s">
        <v>65</v>
      </c>
      <c r="D1333" s="138"/>
      <c r="E1333" s="138">
        <v>200</v>
      </c>
      <c r="F1333" s="138">
        <f t="shared" si="47"/>
        <v>366694.970000001</v>
      </c>
      <c r="G1333" s="289"/>
    </row>
    <row r="1334" ht="33" spans="1:7">
      <c r="A1334" s="137">
        <v>45828</v>
      </c>
      <c r="B1334" s="94" t="s">
        <v>1021</v>
      </c>
      <c r="C1334" s="95" t="s">
        <v>65</v>
      </c>
      <c r="D1334" s="138"/>
      <c r="E1334" s="138">
        <v>1930</v>
      </c>
      <c r="F1334" s="138">
        <f t="shared" si="47"/>
        <v>364764.970000001</v>
      </c>
      <c r="G1334" s="289"/>
    </row>
    <row r="1335" spans="1:7">
      <c r="A1335" s="137">
        <v>45828</v>
      </c>
      <c r="B1335" s="94" t="s">
        <v>1022</v>
      </c>
      <c r="C1335" s="95" t="s">
        <v>65</v>
      </c>
      <c r="D1335" s="138"/>
      <c r="E1335" s="138">
        <v>7035.63</v>
      </c>
      <c r="F1335" s="138">
        <f t="shared" si="47"/>
        <v>357729.340000001</v>
      </c>
      <c r="G1335" s="289"/>
    </row>
    <row r="1336" ht="33" spans="1:7">
      <c r="A1336" s="137">
        <v>45828</v>
      </c>
      <c r="B1336" s="94" t="s">
        <v>1023</v>
      </c>
      <c r="C1336" s="95" t="s">
        <v>65</v>
      </c>
      <c r="D1336" s="138"/>
      <c r="E1336" s="138">
        <v>1393</v>
      </c>
      <c r="F1336" s="138">
        <f t="shared" si="47"/>
        <v>356336.340000001</v>
      </c>
      <c r="G1336" s="289"/>
    </row>
    <row r="1337" ht="33" spans="1:7">
      <c r="A1337" s="137">
        <v>45828</v>
      </c>
      <c r="B1337" s="94" t="s">
        <v>1024</v>
      </c>
      <c r="C1337" s="95" t="s">
        <v>65</v>
      </c>
      <c r="D1337" s="138"/>
      <c r="E1337" s="138">
        <v>5000</v>
      </c>
      <c r="F1337" s="138">
        <f t="shared" si="47"/>
        <v>351336.340000001</v>
      </c>
      <c r="G1337" s="289"/>
    </row>
    <row r="1338" spans="1:7">
      <c r="A1338" s="137">
        <v>45828</v>
      </c>
      <c r="B1338" s="94" t="s">
        <v>1025</v>
      </c>
      <c r="C1338" s="95" t="s">
        <v>65</v>
      </c>
      <c r="D1338" s="138"/>
      <c r="E1338" s="138">
        <v>200</v>
      </c>
      <c r="F1338" s="138">
        <f t="shared" si="47"/>
        <v>351136.340000001</v>
      </c>
      <c r="G1338" s="289"/>
    </row>
    <row r="1339" spans="1:7">
      <c r="A1339" s="137">
        <v>45828</v>
      </c>
      <c r="B1339" s="94" t="s">
        <v>121</v>
      </c>
      <c r="C1339" s="95" t="s">
        <v>65</v>
      </c>
      <c r="D1339" s="138"/>
      <c r="E1339" s="138">
        <v>80.75</v>
      </c>
      <c r="F1339" s="138">
        <f t="shared" si="47"/>
        <v>351055.590000001</v>
      </c>
      <c r="G1339" s="289"/>
    </row>
    <row r="1340" spans="1:7">
      <c r="A1340" s="137">
        <v>45828</v>
      </c>
      <c r="B1340" s="94" t="s">
        <v>121</v>
      </c>
      <c r="C1340" s="95" t="s">
        <v>65</v>
      </c>
      <c r="D1340" s="138"/>
      <c r="E1340" s="138">
        <v>84.55</v>
      </c>
      <c r="F1340" s="138">
        <f t="shared" si="47"/>
        <v>350971.040000001</v>
      </c>
      <c r="G1340" s="289"/>
    </row>
    <row r="1341" spans="1:7">
      <c r="A1341" s="137">
        <v>45828</v>
      </c>
      <c r="B1341" s="94" t="s">
        <v>201</v>
      </c>
      <c r="C1341" s="95" t="s">
        <v>62</v>
      </c>
      <c r="D1341" s="138"/>
      <c r="E1341" s="138">
        <v>19375</v>
      </c>
      <c r="F1341" s="138">
        <f t="shared" si="47"/>
        <v>331596.040000001</v>
      </c>
      <c r="G1341" s="289"/>
    </row>
    <row r="1342" spans="1:7">
      <c r="A1342" s="137">
        <v>45828</v>
      </c>
      <c r="B1342" s="94" t="s">
        <v>201</v>
      </c>
      <c r="C1342" s="95" t="s">
        <v>62</v>
      </c>
      <c r="D1342" s="138"/>
      <c r="E1342" s="138">
        <v>11625</v>
      </c>
      <c r="F1342" s="138">
        <f t="shared" si="47"/>
        <v>319971.040000001</v>
      </c>
      <c r="G1342" s="289"/>
    </row>
    <row r="1343" spans="1:7">
      <c r="A1343" s="137">
        <v>45828</v>
      </c>
      <c r="B1343" s="94" t="s">
        <v>1026</v>
      </c>
      <c r="C1343" s="95" t="s">
        <v>64</v>
      </c>
      <c r="D1343" s="138"/>
      <c r="E1343" s="138">
        <v>5</v>
      </c>
      <c r="F1343" s="138">
        <f t="shared" si="47"/>
        <v>319966.040000001</v>
      </c>
      <c r="G1343" s="289"/>
    </row>
    <row r="1344" spans="1:7">
      <c r="A1344" s="137">
        <v>45829</v>
      </c>
      <c r="B1344" s="94" t="s">
        <v>121</v>
      </c>
      <c r="C1344" s="95" t="s">
        <v>65</v>
      </c>
      <c r="D1344" s="138"/>
      <c r="E1344" s="138">
        <v>65.2</v>
      </c>
      <c r="F1344" s="138">
        <f t="shared" si="47"/>
        <v>319900.840000001</v>
      </c>
      <c r="G1344" s="289"/>
    </row>
    <row r="1345" spans="1:7">
      <c r="A1345" s="137">
        <v>45829</v>
      </c>
      <c r="B1345" s="94" t="s">
        <v>1027</v>
      </c>
      <c r="C1345" s="95" t="s">
        <v>57</v>
      </c>
      <c r="D1345" s="138">
        <v>43.92</v>
      </c>
      <c r="E1345" s="138"/>
      <c r="F1345" s="138">
        <f t="shared" si="47"/>
        <v>319944.760000001</v>
      </c>
      <c r="G1345" s="289"/>
    </row>
    <row r="1346" spans="1:7">
      <c r="A1346" s="137">
        <v>45830</v>
      </c>
      <c r="B1346" s="94" t="s">
        <v>121</v>
      </c>
      <c r="C1346" s="95" t="s">
        <v>65</v>
      </c>
      <c r="D1346" s="138"/>
      <c r="E1346" s="138">
        <v>31.11</v>
      </c>
      <c r="F1346" s="138">
        <f t="shared" si="47"/>
        <v>319913.650000001</v>
      </c>
      <c r="G1346" s="289"/>
    </row>
    <row r="1347" spans="1:7">
      <c r="A1347" s="137">
        <v>45831</v>
      </c>
      <c r="B1347" s="94" t="s">
        <v>121</v>
      </c>
      <c r="C1347" s="95" t="s">
        <v>65</v>
      </c>
      <c r="D1347" s="138"/>
      <c r="E1347" s="138">
        <v>61.75</v>
      </c>
      <c r="F1347" s="138">
        <f t="shared" si="47"/>
        <v>319851.900000001</v>
      </c>
      <c r="G1347" s="289"/>
    </row>
    <row r="1348" spans="1:7">
      <c r="A1348" s="137">
        <v>45831</v>
      </c>
      <c r="B1348" s="94" t="s">
        <v>1028</v>
      </c>
      <c r="C1348" s="95" t="s">
        <v>65</v>
      </c>
      <c r="D1348" s="138"/>
      <c r="E1348" s="138">
        <v>5000</v>
      </c>
      <c r="F1348" s="138">
        <f t="shared" si="47"/>
        <v>314851.900000001</v>
      </c>
      <c r="G1348" s="289"/>
    </row>
    <row r="1349" spans="1:7">
      <c r="A1349" s="137">
        <v>45831</v>
      </c>
      <c r="B1349" s="94" t="s">
        <v>1029</v>
      </c>
      <c r="C1349" s="95" t="s">
        <v>65</v>
      </c>
      <c r="D1349" s="138"/>
      <c r="E1349" s="138">
        <v>3000</v>
      </c>
      <c r="F1349" s="138">
        <f t="shared" si="47"/>
        <v>311851.900000001</v>
      </c>
      <c r="G1349" s="289"/>
    </row>
    <row r="1350" ht="33" spans="1:7">
      <c r="A1350" s="137">
        <v>45831</v>
      </c>
      <c r="B1350" s="94" t="s">
        <v>1030</v>
      </c>
      <c r="C1350" s="95" t="s">
        <v>65</v>
      </c>
      <c r="D1350" s="138"/>
      <c r="E1350" s="138">
        <v>2910.09</v>
      </c>
      <c r="F1350" s="138">
        <f t="shared" si="47"/>
        <v>308941.810000001</v>
      </c>
      <c r="G1350" s="289"/>
    </row>
    <row r="1351" spans="1:7">
      <c r="A1351" s="137">
        <v>45831</v>
      </c>
      <c r="B1351" s="90" t="s">
        <v>1031</v>
      </c>
      <c r="C1351" s="95" t="s">
        <v>65</v>
      </c>
      <c r="D1351" s="138"/>
      <c r="E1351" s="138">
        <v>6200</v>
      </c>
      <c r="F1351" s="138">
        <f t="shared" si="47"/>
        <v>302741.810000001</v>
      </c>
      <c r="G1351" s="289"/>
    </row>
    <row r="1352" ht="33" spans="1:7">
      <c r="A1352" s="137">
        <v>45832</v>
      </c>
      <c r="B1352" s="94" t="s">
        <v>1032</v>
      </c>
      <c r="C1352" s="95" t="s">
        <v>65</v>
      </c>
      <c r="D1352" s="138"/>
      <c r="E1352" s="138">
        <v>85327.5</v>
      </c>
      <c r="F1352" s="138">
        <f t="shared" si="47"/>
        <v>217414.310000001</v>
      </c>
      <c r="G1352" s="289"/>
    </row>
    <row r="1353" ht="33" spans="1:7">
      <c r="A1353" s="137">
        <v>45832</v>
      </c>
      <c r="B1353" s="94" t="s">
        <v>1033</v>
      </c>
      <c r="C1353" s="95" t="s">
        <v>65</v>
      </c>
      <c r="D1353" s="138"/>
      <c r="E1353" s="138">
        <v>3450</v>
      </c>
      <c r="F1353" s="138">
        <f t="shared" si="47"/>
        <v>213964.310000001</v>
      </c>
      <c r="G1353" s="289"/>
    </row>
    <row r="1354" ht="33" spans="1:7">
      <c r="A1354" s="137">
        <v>45832</v>
      </c>
      <c r="B1354" s="94" t="s">
        <v>1034</v>
      </c>
      <c r="C1354" s="95" t="s">
        <v>65</v>
      </c>
      <c r="D1354" s="138"/>
      <c r="E1354" s="138">
        <v>16155</v>
      </c>
      <c r="F1354" s="138">
        <f t="shared" si="47"/>
        <v>197809.310000001</v>
      </c>
      <c r="G1354" s="289"/>
    </row>
    <row r="1355" ht="33" spans="1:7">
      <c r="A1355" s="137">
        <v>45832</v>
      </c>
      <c r="B1355" s="94" t="s">
        <v>1035</v>
      </c>
      <c r="C1355" s="95" t="s">
        <v>65</v>
      </c>
      <c r="D1355" s="138"/>
      <c r="E1355" s="138">
        <v>20000</v>
      </c>
      <c r="F1355" s="138">
        <f t="shared" si="47"/>
        <v>177809.310000001</v>
      </c>
      <c r="G1355" s="289"/>
    </row>
    <row r="1356" spans="1:7">
      <c r="A1356" s="137">
        <v>45832</v>
      </c>
      <c r="B1356" s="94" t="s">
        <v>165</v>
      </c>
      <c r="C1356" s="95" t="s">
        <v>64</v>
      </c>
      <c r="D1356" s="138"/>
      <c r="E1356" s="138">
        <v>120000</v>
      </c>
      <c r="F1356" s="138">
        <f t="shared" si="47"/>
        <v>57809.3100000008</v>
      </c>
      <c r="G1356" s="289"/>
    </row>
    <row r="1357" spans="1:7">
      <c r="A1357" s="137">
        <v>45832</v>
      </c>
      <c r="B1357" s="94" t="s">
        <v>938</v>
      </c>
      <c r="C1357" s="95" t="s">
        <v>61</v>
      </c>
      <c r="D1357" s="138"/>
      <c r="E1357" s="138">
        <v>4017.85</v>
      </c>
      <c r="F1357" s="138">
        <f t="shared" si="47"/>
        <v>53791.4600000008</v>
      </c>
      <c r="G1357" s="289"/>
    </row>
    <row r="1358" spans="1:7">
      <c r="A1358" s="137">
        <v>45832</v>
      </c>
      <c r="B1358" s="94" t="s">
        <v>1036</v>
      </c>
      <c r="C1358" s="95" t="s">
        <v>65</v>
      </c>
      <c r="D1358" s="138"/>
      <c r="E1358" s="138">
        <v>5000</v>
      </c>
      <c r="F1358" s="138">
        <f t="shared" si="47"/>
        <v>48791.4600000008</v>
      </c>
      <c r="G1358" s="289"/>
    </row>
    <row r="1359" ht="33" spans="1:7">
      <c r="A1359" s="137">
        <v>45833</v>
      </c>
      <c r="B1359" s="94" t="s">
        <v>1037</v>
      </c>
      <c r="C1359" s="95" t="s">
        <v>65</v>
      </c>
      <c r="D1359" s="138"/>
      <c r="E1359" s="138">
        <v>8000</v>
      </c>
      <c r="F1359" s="138">
        <f t="shared" si="47"/>
        <v>40791.4600000008</v>
      </c>
      <c r="G1359" s="289"/>
    </row>
    <row r="1360" spans="1:7">
      <c r="A1360" s="137">
        <v>45833</v>
      </c>
      <c r="B1360" s="94" t="s">
        <v>1029</v>
      </c>
      <c r="C1360" s="95" t="s">
        <v>65</v>
      </c>
      <c r="D1360" s="138"/>
      <c r="E1360" s="138">
        <v>2000</v>
      </c>
      <c r="F1360" s="138">
        <f t="shared" si="47"/>
        <v>38791.4600000008</v>
      </c>
      <c r="G1360" s="289"/>
    </row>
    <row r="1361" spans="1:7">
      <c r="A1361" s="137">
        <v>45833</v>
      </c>
      <c r="B1361" s="94" t="s">
        <v>1038</v>
      </c>
      <c r="C1361" s="95" t="s">
        <v>65</v>
      </c>
      <c r="D1361" s="138"/>
      <c r="E1361" s="138">
        <v>390</v>
      </c>
      <c r="F1361" s="138">
        <f t="shared" si="47"/>
        <v>38401.4600000008</v>
      </c>
      <c r="G1361" s="289"/>
    </row>
    <row r="1362" spans="1:7">
      <c r="A1362" s="137">
        <v>45833</v>
      </c>
      <c r="B1362" s="94" t="s">
        <v>1039</v>
      </c>
      <c r="C1362" s="95" t="s">
        <v>65</v>
      </c>
      <c r="D1362" s="138"/>
      <c r="E1362" s="138">
        <v>7935</v>
      </c>
      <c r="F1362" s="138">
        <f t="shared" si="47"/>
        <v>30466.4600000008</v>
      </c>
      <c r="G1362" s="289"/>
    </row>
    <row r="1363" spans="1:7">
      <c r="A1363" s="137">
        <v>45833</v>
      </c>
      <c r="B1363" s="94" t="s">
        <v>1040</v>
      </c>
      <c r="C1363" s="95" t="s">
        <v>65</v>
      </c>
      <c r="D1363" s="138"/>
      <c r="E1363" s="138">
        <v>6932.9</v>
      </c>
      <c r="F1363" s="138">
        <f t="shared" si="47"/>
        <v>23533.5600000008</v>
      </c>
      <c r="G1363" s="289"/>
    </row>
    <row r="1364" ht="33" spans="1:7">
      <c r="A1364" s="137">
        <v>45833</v>
      </c>
      <c r="B1364" s="94" t="s">
        <v>1041</v>
      </c>
      <c r="C1364" s="95" t="s">
        <v>65</v>
      </c>
      <c r="D1364" s="138"/>
      <c r="E1364" s="138">
        <v>5083.96</v>
      </c>
      <c r="F1364" s="138">
        <f t="shared" si="47"/>
        <v>18449.6000000008</v>
      </c>
      <c r="G1364" s="289"/>
    </row>
    <row r="1365" ht="33" spans="1:7">
      <c r="A1365" s="137">
        <v>45833</v>
      </c>
      <c r="B1365" s="94" t="s">
        <v>1042</v>
      </c>
      <c r="C1365" s="95" t="s">
        <v>65</v>
      </c>
      <c r="D1365" s="138"/>
      <c r="E1365" s="138">
        <v>3074.6</v>
      </c>
      <c r="F1365" s="138">
        <f t="shared" si="47"/>
        <v>15375.0000000008</v>
      </c>
      <c r="G1365" s="289"/>
    </row>
    <row r="1366" ht="33" spans="1:7">
      <c r="A1366" s="137">
        <v>45833</v>
      </c>
      <c r="B1366" s="94" t="s">
        <v>1043</v>
      </c>
      <c r="C1366" s="95" t="s">
        <v>65</v>
      </c>
      <c r="D1366" s="138"/>
      <c r="E1366" s="138">
        <v>1090</v>
      </c>
      <c r="F1366" s="138">
        <f t="shared" si="47"/>
        <v>14285.0000000008</v>
      </c>
      <c r="G1366" s="289"/>
    </row>
    <row r="1367" spans="1:7">
      <c r="A1367" s="137">
        <v>45833</v>
      </c>
      <c r="B1367" s="94" t="s">
        <v>130</v>
      </c>
      <c r="C1367" s="95" t="s">
        <v>58</v>
      </c>
      <c r="D1367" s="138">
        <v>500000</v>
      </c>
      <c r="E1367" s="138"/>
      <c r="F1367" s="138">
        <f t="shared" si="47"/>
        <v>514285.000000001</v>
      </c>
      <c r="G1367" s="289"/>
    </row>
    <row r="1368" spans="1:7">
      <c r="A1368" s="137">
        <v>45833</v>
      </c>
      <c r="B1368" s="94" t="s">
        <v>1044</v>
      </c>
      <c r="C1368" s="95" t="s">
        <v>65</v>
      </c>
      <c r="D1368" s="138"/>
      <c r="E1368" s="138">
        <v>25513</v>
      </c>
      <c r="F1368" s="138">
        <f t="shared" si="47"/>
        <v>488772.000000001</v>
      </c>
      <c r="G1368" s="289"/>
    </row>
    <row r="1369" spans="1:7">
      <c r="A1369" s="137">
        <v>45834</v>
      </c>
      <c r="B1369" s="94" t="s">
        <v>121</v>
      </c>
      <c r="C1369" s="95" t="s">
        <v>65</v>
      </c>
      <c r="D1369" s="138"/>
      <c r="E1369" s="138">
        <v>8.55</v>
      </c>
      <c r="F1369" s="138">
        <f t="shared" si="47"/>
        <v>488763.450000001</v>
      </c>
      <c r="G1369" s="289"/>
    </row>
    <row r="1370" spans="1:7">
      <c r="A1370" s="137">
        <v>45834</v>
      </c>
      <c r="B1370" s="94" t="s">
        <v>121</v>
      </c>
      <c r="C1370" s="95" t="s">
        <v>65</v>
      </c>
      <c r="D1370" s="138"/>
      <c r="E1370" s="138">
        <v>17.1</v>
      </c>
      <c r="F1370" s="138">
        <f t="shared" si="47"/>
        <v>488746.350000001</v>
      </c>
      <c r="G1370" s="289"/>
    </row>
    <row r="1371" ht="33" spans="1:7">
      <c r="A1371" s="137">
        <v>45834</v>
      </c>
      <c r="B1371" s="94" t="s">
        <v>1045</v>
      </c>
      <c r="C1371" s="95" t="s">
        <v>61</v>
      </c>
      <c r="D1371" s="138"/>
      <c r="E1371" s="138">
        <v>4195.6</v>
      </c>
      <c r="F1371" s="138">
        <f t="shared" si="47"/>
        <v>484550.750000001</v>
      </c>
      <c r="G1371" s="289"/>
    </row>
    <row r="1372" spans="1:7">
      <c r="A1372" s="137">
        <v>45834</v>
      </c>
      <c r="B1372" s="94" t="s">
        <v>1046</v>
      </c>
      <c r="C1372" s="95" t="s">
        <v>61</v>
      </c>
      <c r="D1372" s="138"/>
      <c r="E1372" s="138">
        <v>2768.28</v>
      </c>
      <c r="F1372" s="138">
        <f t="shared" si="47"/>
        <v>481782.470000001</v>
      </c>
      <c r="G1372" s="289"/>
    </row>
    <row r="1373" spans="1:7">
      <c r="A1373" s="137">
        <v>45834</v>
      </c>
      <c r="B1373" s="94" t="s">
        <v>1047</v>
      </c>
      <c r="C1373" s="95" t="s">
        <v>61</v>
      </c>
      <c r="D1373" s="138"/>
      <c r="E1373" s="138">
        <v>619.5</v>
      </c>
      <c r="F1373" s="138">
        <f t="shared" si="47"/>
        <v>481162.970000001</v>
      </c>
      <c r="G1373" s="289"/>
    </row>
    <row r="1374" ht="66" spans="1:7">
      <c r="A1374" s="137">
        <v>45834</v>
      </c>
      <c r="B1374" s="94" t="s">
        <v>1048</v>
      </c>
      <c r="C1374" s="95" t="s">
        <v>65</v>
      </c>
      <c r="D1374" s="138"/>
      <c r="E1374" s="138">
        <v>1241.26</v>
      </c>
      <c r="F1374" s="138">
        <f t="shared" si="47"/>
        <v>479921.710000001</v>
      </c>
      <c r="G1374" s="289"/>
    </row>
    <row r="1375" spans="1:7">
      <c r="A1375" s="137">
        <v>45835</v>
      </c>
      <c r="B1375" s="94" t="s">
        <v>1049</v>
      </c>
      <c r="C1375" s="95" t="s">
        <v>65</v>
      </c>
      <c r="D1375" s="138"/>
      <c r="E1375" s="138">
        <v>90</v>
      </c>
      <c r="F1375" s="138">
        <f t="shared" si="47"/>
        <v>479831.710000001</v>
      </c>
      <c r="G1375" s="289"/>
    </row>
    <row r="1376" spans="1:7">
      <c r="A1376" s="137">
        <v>45835</v>
      </c>
      <c r="B1376" s="94" t="s">
        <v>1050</v>
      </c>
      <c r="C1376" s="95" t="s">
        <v>65</v>
      </c>
      <c r="D1376" s="138"/>
      <c r="E1376" s="138">
        <v>350</v>
      </c>
      <c r="F1376" s="138">
        <f t="shared" si="47"/>
        <v>479481.710000001</v>
      </c>
      <c r="G1376" s="289"/>
    </row>
    <row r="1377" spans="1:7">
      <c r="A1377" s="137">
        <v>45835</v>
      </c>
      <c r="B1377" s="94" t="s">
        <v>1051</v>
      </c>
      <c r="C1377" s="95" t="s">
        <v>65</v>
      </c>
      <c r="D1377" s="138"/>
      <c r="E1377" s="138">
        <v>152.08</v>
      </c>
      <c r="F1377" s="138">
        <f t="shared" si="47"/>
        <v>479329.630000001</v>
      </c>
      <c r="G1377" s="289"/>
    </row>
    <row r="1378" spans="1:7">
      <c r="A1378" s="137">
        <v>45835</v>
      </c>
      <c r="B1378" s="94" t="s">
        <v>1052</v>
      </c>
      <c r="C1378" s="95" t="s">
        <v>65</v>
      </c>
      <c r="D1378" s="138"/>
      <c r="E1378" s="138">
        <v>715.99</v>
      </c>
      <c r="F1378" s="138">
        <f t="shared" si="47"/>
        <v>478613.640000001</v>
      </c>
      <c r="G1378" s="289"/>
    </row>
    <row r="1379" spans="1:7">
      <c r="A1379" s="137">
        <v>45835</v>
      </c>
      <c r="B1379" s="94" t="s">
        <v>1053</v>
      </c>
      <c r="C1379" s="95" t="s">
        <v>65</v>
      </c>
      <c r="D1379" s="138"/>
      <c r="E1379" s="138">
        <v>305</v>
      </c>
      <c r="F1379" s="138">
        <f t="shared" si="47"/>
        <v>478308.640000001</v>
      </c>
      <c r="G1379" s="289"/>
    </row>
    <row r="1380" ht="33" spans="1:7">
      <c r="A1380" s="137">
        <v>45835</v>
      </c>
      <c r="B1380" s="94" t="s">
        <v>1054</v>
      </c>
      <c r="C1380" s="95" t="s">
        <v>65</v>
      </c>
      <c r="D1380" s="138"/>
      <c r="E1380" s="138">
        <v>750</v>
      </c>
      <c r="F1380" s="138">
        <f t="shared" si="47"/>
        <v>477558.640000001</v>
      </c>
      <c r="G1380" s="289"/>
    </row>
    <row r="1381" spans="1:7">
      <c r="A1381" s="137">
        <v>45835</v>
      </c>
      <c r="B1381" s="94" t="s">
        <v>1055</v>
      </c>
      <c r="C1381" s="95" t="s">
        <v>65</v>
      </c>
      <c r="D1381" s="138"/>
      <c r="E1381" s="138">
        <v>5000</v>
      </c>
      <c r="F1381" s="138">
        <f t="shared" ref="F1381:F1444" si="48">F1380+D1381-E1381</f>
        <v>472558.640000001</v>
      </c>
      <c r="G1381" s="289"/>
    </row>
    <row r="1382" spans="1:7">
      <c r="A1382" s="137">
        <v>45835</v>
      </c>
      <c r="B1382" s="94" t="s">
        <v>1056</v>
      </c>
      <c r="C1382" s="95" t="s">
        <v>65</v>
      </c>
      <c r="D1382" s="138"/>
      <c r="E1382" s="138">
        <v>295</v>
      </c>
      <c r="F1382" s="138">
        <f t="shared" si="48"/>
        <v>472263.640000001</v>
      </c>
      <c r="G1382" s="289"/>
    </row>
    <row r="1383" spans="1:7">
      <c r="A1383" s="137">
        <v>45835</v>
      </c>
      <c r="B1383" s="94" t="s">
        <v>1057</v>
      </c>
      <c r="C1383" s="95" t="s">
        <v>65</v>
      </c>
      <c r="D1383" s="138"/>
      <c r="E1383" s="138">
        <v>5248.62</v>
      </c>
      <c r="F1383" s="138">
        <f t="shared" si="48"/>
        <v>467015.020000001</v>
      </c>
      <c r="G1383" s="289"/>
    </row>
    <row r="1384" spans="1:7">
      <c r="A1384" s="137">
        <v>45835</v>
      </c>
      <c r="B1384" s="94" t="s">
        <v>1058</v>
      </c>
      <c r="C1384" s="95" t="s">
        <v>65</v>
      </c>
      <c r="D1384" s="138"/>
      <c r="E1384" s="138">
        <v>18000</v>
      </c>
      <c r="F1384" s="138">
        <f t="shared" si="48"/>
        <v>449015.020000001</v>
      </c>
      <c r="G1384" s="289"/>
    </row>
    <row r="1385" spans="1:7">
      <c r="A1385" s="137">
        <v>45835</v>
      </c>
      <c r="B1385" s="94" t="s">
        <v>1059</v>
      </c>
      <c r="C1385" s="95" t="s">
        <v>65</v>
      </c>
      <c r="D1385" s="138"/>
      <c r="E1385" s="138">
        <v>630</v>
      </c>
      <c r="F1385" s="138">
        <f t="shared" si="48"/>
        <v>448385.020000001</v>
      </c>
      <c r="G1385" s="289"/>
    </row>
    <row r="1386" spans="1:7">
      <c r="A1386" s="137">
        <v>45835</v>
      </c>
      <c r="B1386" s="94" t="s">
        <v>1060</v>
      </c>
      <c r="C1386" s="95" t="s">
        <v>65</v>
      </c>
      <c r="D1386" s="138"/>
      <c r="E1386" s="138">
        <v>3897</v>
      </c>
      <c r="F1386" s="138">
        <f t="shared" si="48"/>
        <v>444488.020000001</v>
      </c>
      <c r="G1386" s="289"/>
    </row>
    <row r="1387" spans="1:7">
      <c r="A1387" s="137">
        <v>45835</v>
      </c>
      <c r="B1387" s="94" t="s">
        <v>1061</v>
      </c>
      <c r="C1387" s="95" t="s">
        <v>65</v>
      </c>
      <c r="D1387" s="138"/>
      <c r="E1387" s="138">
        <v>517</v>
      </c>
      <c r="F1387" s="138">
        <f t="shared" si="48"/>
        <v>443971.020000001</v>
      </c>
      <c r="G1387" s="289"/>
    </row>
    <row r="1388" spans="1:7">
      <c r="A1388" s="137">
        <v>45835</v>
      </c>
      <c r="B1388" s="94" t="s">
        <v>1062</v>
      </c>
      <c r="C1388" s="95" t="s">
        <v>65</v>
      </c>
      <c r="D1388" s="138"/>
      <c r="E1388" s="138">
        <v>933.35</v>
      </c>
      <c r="F1388" s="138">
        <f t="shared" si="48"/>
        <v>443037.670000001</v>
      </c>
      <c r="G1388" s="289"/>
    </row>
    <row r="1389" ht="33" spans="1:7">
      <c r="A1389" s="137">
        <v>45835</v>
      </c>
      <c r="B1389" s="94" t="s">
        <v>1063</v>
      </c>
      <c r="C1389" s="95" t="s">
        <v>65</v>
      </c>
      <c r="D1389" s="138"/>
      <c r="E1389" s="138">
        <v>7302</v>
      </c>
      <c r="F1389" s="138">
        <f t="shared" si="48"/>
        <v>435735.670000001</v>
      </c>
      <c r="G1389" s="289"/>
    </row>
    <row r="1390" spans="1:7">
      <c r="A1390" s="137">
        <v>45835</v>
      </c>
      <c r="B1390" s="94" t="s">
        <v>1064</v>
      </c>
      <c r="C1390" s="95" t="s">
        <v>65</v>
      </c>
      <c r="D1390" s="138"/>
      <c r="E1390" s="138">
        <v>310</v>
      </c>
      <c r="F1390" s="138">
        <f t="shared" si="48"/>
        <v>435425.670000001</v>
      </c>
      <c r="G1390" s="289"/>
    </row>
    <row r="1391" spans="1:7">
      <c r="A1391" s="137">
        <v>45835</v>
      </c>
      <c r="B1391" s="94" t="s">
        <v>1065</v>
      </c>
      <c r="C1391" s="95" t="s">
        <v>65</v>
      </c>
      <c r="D1391" s="138"/>
      <c r="E1391" s="138">
        <v>203.66</v>
      </c>
      <c r="F1391" s="138">
        <f t="shared" si="48"/>
        <v>435222.010000001</v>
      </c>
      <c r="G1391" s="289"/>
    </row>
    <row r="1392" spans="1:7">
      <c r="A1392" s="137">
        <v>45835</v>
      </c>
      <c r="B1392" s="94" t="s">
        <v>1066</v>
      </c>
      <c r="C1392" s="95" t="s">
        <v>65</v>
      </c>
      <c r="D1392" s="138"/>
      <c r="E1392" s="138">
        <v>450</v>
      </c>
      <c r="F1392" s="138">
        <f t="shared" si="48"/>
        <v>434772.010000001</v>
      </c>
      <c r="G1392" s="289"/>
    </row>
    <row r="1393" spans="1:7">
      <c r="A1393" s="137">
        <v>45835</v>
      </c>
      <c r="B1393" s="94" t="s">
        <v>1067</v>
      </c>
      <c r="C1393" s="95" t="s">
        <v>65</v>
      </c>
      <c r="D1393" s="138"/>
      <c r="E1393" s="138">
        <v>48</v>
      </c>
      <c r="F1393" s="138">
        <f t="shared" si="48"/>
        <v>434724.010000001</v>
      </c>
      <c r="G1393" s="289"/>
    </row>
    <row r="1394" spans="1:7">
      <c r="A1394" s="137">
        <v>45835</v>
      </c>
      <c r="B1394" s="94" t="s">
        <v>1068</v>
      </c>
      <c r="C1394" s="95" t="s">
        <v>65</v>
      </c>
      <c r="D1394" s="138"/>
      <c r="E1394" s="138">
        <v>100</v>
      </c>
      <c r="F1394" s="138">
        <f t="shared" si="48"/>
        <v>434624.010000001</v>
      </c>
      <c r="G1394" s="289"/>
    </row>
    <row r="1395" spans="1:7">
      <c r="A1395" s="137">
        <v>45835</v>
      </c>
      <c r="B1395" s="94" t="s">
        <v>1069</v>
      </c>
      <c r="C1395" s="95" t="s">
        <v>65</v>
      </c>
      <c r="D1395" s="138"/>
      <c r="E1395" s="138">
        <v>1000</v>
      </c>
      <c r="F1395" s="138">
        <f t="shared" si="48"/>
        <v>433624.010000001</v>
      </c>
      <c r="G1395" s="289"/>
    </row>
    <row r="1396" spans="1:7">
      <c r="A1396" s="137">
        <v>45835</v>
      </c>
      <c r="B1396" s="94" t="s">
        <v>1070</v>
      </c>
      <c r="C1396" s="95" t="s">
        <v>65</v>
      </c>
      <c r="D1396" s="138"/>
      <c r="E1396" s="138">
        <v>58</v>
      </c>
      <c r="F1396" s="138">
        <f t="shared" si="48"/>
        <v>433566.010000001</v>
      </c>
      <c r="G1396" s="289"/>
    </row>
    <row r="1397" spans="1:7">
      <c r="A1397" s="137">
        <v>45835</v>
      </c>
      <c r="B1397" s="94" t="s">
        <v>1071</v>
      </c>
      <c r="C1397" s="95" t="s">
        <v>65</v>
      </c>
      <c r="D1397" s="138"/>
      <c r="E1397" s="138">
        <v>2188.89</v>
      </c>
      <c r="F1397" s="138">
        <f t="shared" si="48"/>
        <v>431377.120000001</v>
      </c>
      <c r="G1397" s="289"/>
    </row>
    <row r="1398" ht="33" spans="1:7">
      <c r="A1398" s="137">
        <v>45835</v>
      </c>
      <c r="B1398" s="94" t="s">
        <v>1072</v>
      </c>
      <c r="C1398" s="95" t="s">
        <v>65</v>
      </c>
      <c r="D1398" s="138"/>
      <c r="E1398" s="138">
        <v>23185.19</v>
      </c>
      <c r="F1398" s="138">
        <f t="shared" si="48"/>
        <v>408191.930000001</v>
      </c>
      <c r="G1398" s="289"/>
    </row>
    <row r="1399" spans="1:7">
      <c r="A1399" s="137">
        <v>45835</v>
      </c>
      <c r="B1399" s="94" t="s">
        <v>1073</v>
      </c>
      <c r="C1399" s="95" t="s">
        <v>65</v>
      </c>
      <c r="D1399" s="138"/>
      <c r="E1399" s="138">
        <v>1300</v>
      </c>
      <c r="F1399" s="138">
        <f t="shared" si="48"/>
        <v>406891.930000001</v>
      </c>
      <c r="G1399" s="289"/>
    </row>
    <row r="1400" ht="33" spans="1:7">
      <c r="A1400" s="137">
        <v>45835</v>
      </c>
      <c r="B1400" s="94" t="s">
        <v>1074</v>
      </c>
      <c r="C1400" s="95" t="s">
        <v>65</v>
      </c>
      <c r="D1400" s="138"/>
      <c r="E1400" s="138">
        <v>120256</v>
      </c>
      <c r="F1400" s="138">
        <f t="shared" si="48"/>
        <v>286635.930000001</v>
      </c>
      <c r="G1400" s="289"/>
    </row>
    <row r="1401" ht="100" customHeight="1" spans="1:7">
      <c r="A1401" s="137">
        <v>45835</v>
      </c>
      <c r="B1401" s="109" t="s">
        <v>1075</v>
      </c>
      <c r="C1401" s="95" t="s">
        <v>65</v>
      </c>
      <c r="D1401" s="138"/>
      <c r="E1401" s="138">
        <v>2042.54</v>
      </c>
      <c r="F1401" s="138">
        <f t="shared" si="48"/>
        <v>284593.390000001</v>
      </c>
      <c r="G1401" s="289"/>
    </row>
    <row r="1402" spans="1:7">
      <c r="A1402" s="137">
        <v>45835</v>
      </c>
      <c r="B1402" s="94" t="s">
        <v>1076</v>
      </c>
      <c r="C1402" s="95" t="s">
        <v>65</v>
      </c>
      <c r="D1402" s="138"/>
      <c r="E1402" s="138">
        <v>10000</v>
      </c>
      <c r="F1402" s="138">
        <f t="shared" si="48"/>
        <v>274593.390000001</v>
      </c>
      <c r="G1402" s="289"/>
    </row>
    <row r="1403" ht="33" spans="1:7">
      <c r="A1403" s="137">
        <v>45835</v>
      </c>
      <c r="B1403" s="94" t="s">
        <v>1077</v>
      </c>
      <c r="C1403" s="95" t="s">
        <v>65</v>
      </c>
      <c r="D1403" s="138"/>
      <c r="E1403" s="138">
        <v>950</v>
      </c>
      <c r="F1403" s="138">
        <f t="shared" si="48"/>
        <v>273643.390000001</v>
      </c>
      <c r="G1403" s="289"/>
    </row>
    <row r="1404" spans="1:7">
      <c r="A1404" s="137">
        <v>45835</v>
      </c>
      <c r="B1404" s="94" t="s">
        <v>1078</v>
      </c>
      <c r="C1404" s="95" t="s">
        <v>57</v>
      </c>
      <c r="D1404" s="138">
        <v>8290</v>
      </c>
      <c r="E1404" s="138"/>
      <c r="F1404" s="138">
        <f t="shared" si="48"/>
        <v>281933.390000001</v>
      </c>
      <c r="G1404" s="289"/>
    </row>
    <row r="1405" spans="1:7">
      <c r="A1405" s="137">
        <v>45835</v>
      </c>
      <c r="B1405" s="94" t="s">
        <v>121</v>
      </c>
      <c r="C1405" s="95" t="s">
        <v>65</v>
      </c>
      <c r="D1405" s="138"/>
      <c r="E1405" s="138">
        <v>73.15</v>
      </c>
      <c r="F1405" s="138">
        <f t="shared" si="48"/>
        <v>281860.240000001</v>
      </c>
      <c r="G1405" s="289"/>
    </row>
    <row r="1406" spans="1:7">
      <c r="A1406" s="137">
        <v>45836</v>
      </c>
      <c r="B1406" s="94" t="s">
        <v>1079</v>
      </c>
      <c r="C1406" s="95" t="s">
        <v>65</v>
      </c>
      <c r="D1406" s="138"/>
      <c r="E1406" s="138">
        <v>20000</v>
      </c>
      <c r="F1406" s="138">
        <f t="shared" si="48"/>
        <v>261860.240000001</v>
      </c>
      <c r="G1406" s="289"/>
    </row>
    <row r="1407" spans="1:7">
      <c r="A1407" s="137">
        <v>45836</v>
      </c>
      <c r="B1407" s="94" t="s">
        <v>1080</v>
      </c>
      <c r="C1407" s="95" t="s">
        <v>65</v>
      </c>
      <c r="D1407" s="138"/>
      <c r="E1407" s="138">
        <v>20000</v>
      </c>
      <c r="F1407" s="138">
        <f t="shared" si="48"/>
        <v>241860.240000001</v>
      </c>
      <c r="G1407" s="289"/>
    </row>
    <row r="1408" spans="1:7">
      <c r="A1408" s="137">
        <v>45836</v>
      </c>
      <c r="B1408" s="94" t="s">
        <v>121</v>
      </c>
      <c r="C1408" s="95" t="s">
        <v>65</v>
      </c>
      <c r="D1408" s="138"/>
      <c r="E1408" s="138">
        <v>62.7</v>
      </c>
      <c r="F1408" s="138">
        <f t="shared" si="48"/>
        <v>241797.540000001</v>
      </c>
      <c r="G1408" s="289"/>
    </row>
    <row r="1409" spans="1:7">
      <c r="A1409" s="137">
        <v>45838</v>
      </c>
      <c r="B1409" s="94" t="s">
        <v>130</v>
      </c>
      <c r="C1409" s="95" t="s">
        <v>58</v>
      </c>
      <c r="D1409" s="138">
        <v>200000</v>
      </c>
      <c r="E1409" s="138"/>
      <c r="F1409" s="138">
        <f t="shared" si="48"/>
        <v>441797.540000001</v>
      </c>
      <c r="G1409" s="289"/>
    </row>
    <row r="1410" spans="1:7">
      <c r="A1410" s="137">
        <v>45838</v>
      </c>
      <c r="B1410" s="94" t="s">
        <v>1081</v>
      </c>
      <c r="C1410" s="153" t="s">
        <v>61</v>
      </c>
      <c r="D1410" s="138"/>
      <c r="E1410" s="138">
        <v>365462.23</v>
      </c>
      <c r="F1410" s="138">
        <f t="shared" si="48"/>
        <v>76335.3100000008</v>
      </c>
      <c r="G1410" s="289"/>
    </row>
    <row r="1411" spans="1:7">
      <c r="A1411" s="137">
        <v>45838</v>
      </c>
      <c r="B1411" s="94" t="s">
        <v>1082</v>
      </c>
      <c r="C1411" s="153" t="s">
        <v>61</v>
      </c>
      <c r="D1411" s="138"/>
      <c r="E1411" s="138">
        <v>2100</v>
      </c>
      <c r="F1411" s="138">
        <f t="shared" si="48"/>
        <v>74235.3100000008</v>
      </c>
      <c r="G1411" s="289"/>
    </row>
    <row r="1412" spans="1:7">
      <c r="A1412" s="137">
        <v>45838</v>
      </c>
      <c r="B1412" s="94" t="s">
        <v>121</v>
      </c>
      <c r="C1412" s="153" t="s">
        <v>61</v>
      </c>
      <c r="D1412" s="138"/>
      <c r="E1412" s="138">
        <v>211.15</v>
      </c>
      <c r="F1412" s="138">
        <f t="shared" si="48"/>
        <v>74024.1600000008</v>
      </c>
      <c r="G1412" s="289"/>
    </row>
    <row r="1413" ht="33" spans="1:7">
      <c r="A1413" s="137">
        <v>45839</v>
      </c>
      <c r="B1413" s="94" t="s">
        <v>1083</v>
      </c>
      <c r="C1413" s="95" t="s">
        <v>65</v>
      </c>
      <c r="D1413" s="138"/>
      <c r="E1413" s="138">
        <v>238.55</v>
      </c>
      <c r="F1413" s="138">
        <f t="shared" si="48"/>
        <v>73785.6100000008</v>
      </c>
      <c r="G1413" s="289"/>
    </row>
    <row r="1414" spans="1:7">
      <c r="A1414" s="137">
        <v>45839</v>
      </c>
      <c r="B1414" s="94" t="s">
        <v>1084</v>
      </c>
      <c r="C1414" s="95" t="s">
        <v>65</v>
      </c>
      <c r="D1414" s="138"/>
      <c r="E1414" s="138">
        <v>5432.61</v>
      </c>
      <c r="F1414" s="138">
        <f t="shared" si="48"/>
        <v>68353.0000000008</v>
      </c>
      <c r="G1414" s="289"/>
    </row>
    <row r="1415" spans="1:7">
      <c r="A1415" s="137">
        <v>45839</v>
      </c>
      <c r="B1415" s="94" t="s">
        <v>1085</v>
      </c>
      <c r="C1415" s="95" t="s">
        <v>65</v>
      </c>
      <c r="D1415" s="138"/>
      <c r="E1415" s="138">
        <v>6839.6</v>
      </c>
      <c r="F1415" s="138">
        <f t="shared" si="48"/>
        <v>61513.4000000008</v>
      </c>
      <c r="G1415" s="289"/>
    </row>
    <row r="1416" spans="1:7">
      <c r="A1416" s="137">
        <v>45839</v>
      </c>
      <c r="B1416" s="94" t="s">
        <v>1086</v>
      </c>
      <c r="C1416" s="95" t="s">
        <v>65</v>
      </c>
      <c r="D1416" s="138"/>
      <c r="E1416" s="138">
        <v>7750.78</v>
      </c>
      <c r="F1416" s="138">
        <f t="shared" si="48"/>
        <v>53762.6200000008</v>
      </c>
      <c r="G1416" s="289"/>
    </row>
    <row r="1417" spans="1:7">
      <c r="A1417" s="137">
        <v>45839</v>
      </c>
      <c r="B1417" s="94" t="s">
        <v>1087</v>
      </c>
      <c r="C1417" s="95" t="s">
        <v>65</v>
      </c>
      <c r="D1417" s="138"/>
      <c r="E1417" s="138">
        <v>2784.7</v>
      </c>
      <c r="F1417" s="138">
        <f t="shared" si="48"/>
        <v>50977.9200000008</v>
      </c>
      <c r="G1417" s="289"/>
    </row>
    <row r="1418" spans="1:7">
      <c r="A1418" s="137">
        <v>45839</v>
      </c>
      <c r="B1418" s="94" t="s">
        <v>1088</v>
      </c>
      <c r="C1418" s="95" t="s">
        <v>65</v>
      </c>
      <c r="D1418" s="138"/>
      <c r="E1418" s="138">
        <v>2055.5</v>
      </c>
      <c r="F1418" s="138">
        <f t="shared" si="48"/>
        <v>48922.4200000008</v>
      </c>
      <c r="G1418" s="289"/>
    </row>
    <row r="1419" ht="33" spans="1:7">
      <c r="A1419" s="137">
        <v>45839</v>
      </c>
      <c r="B1419" s="94" t="s">
        <v>1089</v>
      </c>
      <c r="C1419" s="95" t="s">
        <v>65</v>
      </c>
      <c r="D1419" s="138"/>
      <c r="E1419" s="138">
        <v>30000</v>
      </c>
      <c r="F1419" s="138">
        <f t="shared" si="48"/>
        <v>18922.4200000008</v>
      </c>
      <c r="G1419" s="289"/>
    </row>
    <row r="1420" spans="1:7">
      <c r="A1420" s="137">
        <v>45839</v>
      </c>
      <c r="B1420" s="94" t="s">
        <v>121</v>
      </c>
      <c r="C1420" s="95" t="s">
        <v>65</v>
      </c>
      <c r="D1420" s="138"/>
      <c r="E1420" s="138">
        <v>42.75</v>
      </c>
      <c r="F1420" s="138">
        <f t="shared" si="48"/>
        <v>18879.6700000008</v>
      </c>
      <c r="G1420" s="289"/>
    </row>
    <row r="1421" spans="1:7">
      <c r="A1421" s="137">
        <v>45839</v>
      </c>
      <c r="B1421" s="94" t="s">
        <v>121</v>
      </c>
      <c r="C1421" s="95" t="s">
        <v>65</v>
      </c>
      <c r="D1421" s="138"/>
      <c r="E1421" s="138">
        <v>75.43</v>
      </c>
      <c r="F1421" s="138">
        <f t="shared" si="48"/>
        <v>18804.2400000008</v>
      </c>
      <c r="G1421" s="289"/>
    </row>
    <row r="1422" spans="1:7">
      <c r="A1422" s="137">
        <v>45840</v>
      </c>
      <c r="B1422" s="94" t="s">
        <v>1090</v>
      </c>
      <c r="C1422" s="95" t="s">
        <v>61</v>
      </c>
      <c r="D1422" s="138"/>
      <c r="E1422" s="138">
        <v>5000</v>
      </c>
      <c r="F1422" s="138">
        <f t="shared" si="48"/>
        <v>13804.2400000008</v>
      </c>
      <c r="G1422" s="289"/>
    </row>
    <row r="1423" spans="1:7">
      <c r="A1423" s="137">
        <v>45840</v>
      </c>
      <c r="B1423" s="94" t="s">
        <v>255</v>
      </c>
      <c r="C1423" s="95" t="s">
        <v>61</v>
      </c>
      <c r="D1423" s="138"/>
      <c r="E1423" s="138">
        <v>10000</v>
      </c>
      <c r="F1423" s="138">
        <f t="shared" si="48"/>
        <v>3804.24000000082</v>
      </c>
      <c r="G1423" s="289"/>
    </row>
    <row r="1424" ht="33" spans="1:7">
      <c r="A1424" s="137">
        <v>45840</v>
      </c>
      <c r="B1424" s="94" t="s">
        <v>1091</v>
      </c>
      <c r="C1424" s="95" t="s">
        <v>58</v>
      </c>
      <c r="D1424" s="138">
        <v>640079.56</v>
      </c>
      <c r="E1424" s="138"/>
      <c r="F1424" s="138">
        <f t="shared" si="48"/>
        <v>643883.800000001</v>
      </c>
      <c r="G1424" s="289"/>
    </row>
    <row r="1425" spans="1:7">
      <c r="A1425" s="137">
        <v>45840</v>
      </c>
      <c r="B1425" s="94" t="s">
        <v>121</v>
      </c>
      <c r="C1425" s="95" t="s">
        <v>65</v>
      </c>
      <c r="D1425" s="138"/>
      <c r="E1425" s="138">
        <v>60.52</v>
      </c>
      <c r="F1425" s="138">
        <f t="shared" si="48"/>
        <v>643823.280000001</v>
      </c>
      <c r="G1425" s="289"/>
    </row>
    <row r="1426" ht="33" spans="1:7">
      <c r="A1426" s="137">
        <v>45841</v>
      </c>
      <c r="B1426" s="94" t="s">
        <v>1092</v>
      </c>
      <c r="C1426" s="95" t="s">
        <v>65</v>
      </c>
      <c r="D1426" s="138"/>
      <c r="E1426" s="138">
        <v>3480</v>
      </c>
      <c r="F1426" s="138">
        <f t="shared" si="48"/>
        <v>640343.280000001</v>
      </c>
      <c r="G1426" s="289"/>
    </row>
    <row r="1427" ht="33" spans="1:7">
      <c r="A1427" s="137">
        <v>45841</v>
      </c>
      <c r="B1427" s="94" t="s">
        <v>1093</v>
      </c>
      <c r="C1427" s="95" t="s">
        <v>65</v>
      </c>
      <c r="D1427" s="138"/>
      <c r="E1427" s="138">
        <v>70583.82</v>
      </c>
      <c r="F1427" s="138">
        <f t="shared" si="48"/>
        <v>569759.460000001</v>
      </c>
      <c r="G1427" s="289"/>
    </row>
    <row r="1428" ht="33" spans="1:7">
      <c r="A1428" s="137">
        <v>45841</v>
      </c>
      <c r="B1428" s="94" t="s">
        <v>1094</v>
      </c>
      <c r="C1428" s="95" t="s">
        <v>65</v>
      </c>
      <c r="D1428" s="138"/>
      <c r="E1428" s="138">
        <v>74685</v>
      </c>
      <c r="F1428" s="138">
        <f t="shared" si="48"/>
        <v>495074.460000001</v>
      </c>
      <c r="G1428" s="289"/>
    </row>
    <row r="1429" spans="1:7">
      <c r="A1429" s="137">
        <v>45841</v>
      </c>
      <c r="B1429" s="94" t="s">
        <v>1095</v>
      </c>
      <c r="C1429" s="95" t="s">
        <v>65</v>
      </c>
      <c r="D1429" s="138"/>
      <c r="E1429" s="138">
        <v>11828</v>
      </c>
      <c r="F1429" s="138">
        <f t="shared" si="48"/>
        <v>483246.460000001</v>
      </c>
      <c r="G1429" s="289"/>
    </row>
    <row r="1430" spans="1:7">
      <c r="A1430" s="137">
        <v>45841</v>
      </c>
      <c r="B1430" s="94" t="s">
        <v>1096</v>
      </c>
      <c r="C1430" s="95" t="s">
        <v>65</v>
      </c>
      <c r="D1430" s="138"/>
      <c r="E1430" s="138">
        <v>100000</v>
      </c>
      <c r="F1430" s="138">
        <f t="shared" si="48"/>
        <v>383246.460000001</v>
      </c>
      <c r="G1430" s="289"/>
    </row>
    <row r="1431" spans="1:7">
      <c r="A1431" s="137">
        <v>45841</v>
      </c>
      <c r="B1431" s="94" t="s">
        <v>1097</v>
      </c>
      <c r="C1431" s="95" t="s">
        <v>65</v>
      </c>
      <c r="D1431" s="138"/>
      <c r="E1431" s="138">
        <v>100000</v>
      </c>
      <c r="F1431" s="138">
        <f t="shared" si="48"/>
        <v>283246.460000001</v>
      </c>
      <c r="G1431" s="289"/>
    </row>
    <row r="1432" spans="1:7">
      <c r="A1432" s="137">
        <v>45841</v>
      </c>
      <c r="B1432" s="94" t="s">
        <v>1098</v>
      </c>
      <c r="C1432" s="95" t="s">
        <v>65</v>
      </c>
      <c r="D1432" s="138"/>
      <c r="E1432" s="138">
        <v>5000</v>
      </c>
      <c r="F1432" s="138">
        <f t="shared" si="48"/>
        <v>278246.460000001</v>
      </c>
      <c r="G1432" s="289"/>
    </row>
    <row r="1433" spans="1:7">
      <c r="A1433" s="137">
        <v>45841</v>
      </c>
      <c r="B1433" s="94" t="s">
        <v>1099</v>
      </c>
      <c r="C1433" s="95" t="s">
        <v>65</v>
      </c>
      <c r="D1433" s="138"/>
      <c r="E1433" s="138">
        <v>30500</v>
      </c>
      <c r="F1433" s="138">
        <f t="shared" si="48"/>
        <v>247746.460000001</v>
      </c>
      <c r="G1433" s="289"/>
    </row>
    <row r="1434" spans="1:7">
      <c r="A1434" s="137">
        <v>45841</v>
      </c>
      <c r="B1434" s="94" t="s">
        <v>1100</v>
      </c>
      <c r="C1434" s="95" t="s">
        <v>65</v>
      </c>
      <c r="D1434" s="138"/>
      <c r="E1434" s="138">
        <v>170000</v>
      </c>
      <c r="F1434" s="138">
        <f t="shared" si="48"/>
        <v>77746.4600000009</v>
      </c>
      <c r="G1434" s="289"/>
    </row>
    <row r="1435" spans="1:7">
      <c r="A1435" s="137">
        <v>45841</v>
      </c>
      <c r="B1435" s="94" t="s">
        <v>1101</v>
      </c>
      <c r="C1435" s="95" t="s">
        <v>65</v>
      </c>
      <c r="D1435" s="138"/>
      <c r="E1435" s="138">
        <v>4590</v>
      </c>
      <c r="F1435" s="138">
        <f t="shared" si="48"/>
        <v>73156.4600000009</v>
      </c>
      <c r="G1435" s="289"/>
    </row>
    <row r="1436" spans="1:7">
      <c r="A1436" s="137">
        <v>45842</v>
      </c>
      <c r="B1436" s="94" t="s">
        <v>121</v>
      </c>
      <c r="C1436" s="95" t="s">
        <v>65</v>
      </c>
      <c r="D1436" s="138"/>
      <c r="E1436" s="138">
        <v>135.85</v>
      </c>
      <c r="F1436" s="138">
        <f t="shared" si="48"/>
        <v>73020.6100000009</v>
      </c>
      <c r="G1436" s="289"/>
    </row>
    <row r="1437" spans="1:7">
      <c r="A1437" s="137">
        <v>45842</v>
      </c>
      <c r="B1437" s="94" t="s">
        <v>130</v>
      </c>
      <c r="C1437" s="95" t="s">
        <v>58</v>
      </c>
      <c r="D1437" s="138">
        <v>200000</v>
      </c>
      <c r="E1437" s="138"/>
      <c r="F1437" s="138">
        <f t="shared" si="48"/>
        <v>273020.610000001</v>
      </c>
      <c r="G1437" s="289"/>
    </row>
    <row r="1438" spans="1:7">
      <c r="A1438" s="137">
        <v>45842</v>
      </c>
      <c r="B1438" s="94" t="s">
        <v>208</v>
      </c>
      <c r="C1438" s="95" t="s">
        <v>58</v>
      </c>
      <c r="D1438" s="138">
        <v>40000</v>
      </c>
      <c r="E1438" s="138"/>
      <c r="F1438" s="138">
        <f t="shared" si="48"/>
        <v>313020.610000001</v>
      </c>
      <c r="G1438" s="289"/>
    </row>
    <row r="1439" spans="1:7">
      <c r="A1439" s="137">
        <v>45842</v>
      </c>
      <c r="B1439" s="94" t="s">
        <v>1102</v>
      </c>
      <c r="C1439" s="95" t="s">
        <v>65</v>
      </c>
      <c r="D1439" s="138"/>
      <c r="E1439" s="138">
        <v>33650</v>
      </c>
      <c r="F1439" s="138">
        <f t="shared" si="48"/>
        <v>279370.610000001</v>
      </c>
      <c r="G1439" s="289"/>
    </row>
    <row r="1440" spans="1:7">
      <c r="A1440" s="137">
        <v>45842</v>
      </c>
      <c r="B1440" s="94" t="s">
        <v>1103</v>
      </c>
      <c r="C1440" s="95" t="s">
        <v>65</v>
      </c>
      <c r="D1440" s="138"/>
      <c r="E1440" s="138">
        <v>1893</v>
      </c>
      <c r="F1440" s="138">
        <f t="shared" si="48"/>
        <v>277477.610000001</v>
      </c>
      <c r="G1440" s="289"/>
    </row>
    <row r="1441" spans="1:7">
      <c r="A1441" s="137">
        <v>45842</v>
      </c>
      <c r="B1441" s="94" t="s">
        <v>1104</v>
      </c>
      <c r="C1441" s="95" t="s">
        <v>65</v>
      </c>
      <c r="D1441" s="138"/>
      <c r="E1441" s="138">
        <v>9000</v>
      </c>
      <c r="F1441" s="138">
        <f t="shared" si="48"/>
        <v>268477.610000001</v>
      </c>
      <c r="G1441" s="289"/>
    </row>
    <row r="1442" spans="1:7">
      <c r="A1442" s="137">
        <v>45842</v>
      </c>
      <c r="B1442" s="94" t="s">
        <v>1105</v>
      </c>
      <c r="C1442" s="95" t="s">
        <v>65</v>
      </c>
      <c r="D1442" s="138"/>
      <c r="E1442" s="138">
        <v>3729.44</v>
      </c>
      <c r="F1442" s="138">
        <f t="shared" si="48"/>
        <v>264748.170000001</v>
      </c>
      <c r="G1442" s="289"/>
    </row>
    <row r="1443" spans="1:7">
      <c r="A1443" s="137">
        <v>45842</v>
      </c>
      <c r="B1443" s="94" t="s">
        <v>1106</v>
      </c>
      <c r="C1443" s="95" t="s">
        <v>65</v>
      </c>
      <c r="D1443" s="138"/>
      <c r="E1443" s="138">
        <v>1804</v>
      </c>
      <c r="F1443" s="138">
        <f t="shared" si="48"/>
        <v>262944.170000001</v>
      </c>
      <c r="G1443" s="289"/>
    </row>
    <row r="1444" spans="1:7">
      <c r="A1444" s="137">
        <v>45842</v>
      </c>
      <c r="B1444" s="94" t="s">
        <v>1107</v>
      </c>
      <c r="C1444" s="95" t="s">
        <v>65</v>
      </c>
      <c r="D1444" s="138"/>
      <c r="E1444" s="138">
        <v>69</v>
      </c>
      <c r="F1444" s="138">
        <f t="shared" si="48"/>
        <v>262875.170000001</v>
      </c>
      <c r="G1444" s="289"/>
    </row>
    <row r="1445" spans="1:7">
      <c r="A1445" s="137">
        <v>45842</v>
      </c>
      <c r="B1445" s="94" t="s">
        <v>1108</v>
      </c>
      <c r="C1445" s="95" t="s">
        <v>65</v>
      </c>
      <c r="D1445" s="138"/>
      <c r="E1445" s="138">
        <v>300</v>
      </c>
      <c r="F1445" s="138">
        <f t="shared" ref="F1445:F1508" si="49">F1444+D1445-E1445</f>
        <v>262575.170000001</v>
      </c>
      <c r="G1445" s="289"/>
    </row>
    <row r="1446" spans="1:7">
      <c r="A1446" s="137">
        <v>45842</v>
      </c>
      <c r="B1446" s="94" t="s">
        <v>1109</v>
      </c>
      <c r="C1446" s="95" t="s">
        <v>65</v>
      </c>
      <c r="D1446" s="138"/>
      <c r="E1446" s="138">
        <v>60</v>
      </c>
      <c r="F1446" s="138">
        <f t="shared" si="49"/>
        <v>262515.170000001</v>
      </c>
      <c r="G1446" s="289"/>
    </row>
    <row r="1447" ht="33" spans="1:7">
      <c r="A1447" s="137">
        <v>45842</v>
      </c>
      <c r="B1447" s="94" t="s">
        <v>1110</v>
      </c>
      <c r="C1447" s="95" t="s">
        <v>65</v>
      </c>
      <c r="D1447" s="138"/>
      <c r="E1447" s="138">
        <v>23</v>
      </c>
      <c r="F1447" s="138">
        <f t="shared" si="49"/>
        <v>262492.170000001</v>
      </c>
      <c r="G1447" s="289"/>
    </row>
    <row r="1448" spans="1:7">
      <c r="A1448" s="137">
        <v>45842</v>
      </c>
      <c r="B1448" s="94" t="s">
        <v>1111</v>
      </c>
      <c r="C1448" s="95" t="s">
        <v>65</v>
      </c>
      <c r="D1448" s="138"/>
      <c r="E1448" s="138">
        <v>350</v>
      </c>
      <c r="F1448" s="138">
        <f t="shared" si="49"/>
        <v>262142.170000001</v>
      </c>
      <c r="G1448" s="289"/>
    </row>
    <row r="1449" spans="1:7">
      <c r="A1449" s="137">
        <v>45842</v>
      </c>
      <c r="B1449" s="94" t="s">
        <v>1112</v>
      </c>
      <c r="C1449" s="95" t="s">
        <v>65</v>
      </c>
      <c r="D1449" s="138"/>
      <c r="E1449" s="138">
        <v>100</v>
      </c>
      <c r="F1449" s="138">
        <f t="shared" si="49"/>
        <v>262042.170000001</v>
      </c>
      <c r="G1449" s="289"/>
    </row>
    <row r="1450" spans="1:7">
      <c r="A1450" s="137">
        <v>45842</v>
      </c>
      <c r="B1450" s="94" t="s">
        <v>1113</v>
      </c>
      <c r="C1450" s="95" t="s">
        <v>65</v>
      </c>
      <c r="D1450" s="138"/>
      <c r="E1450" s="138">
        <v>350.5</v>
      </c>
      <c r="F1450" s="138">
        <f t="shared" si="49"/>
        <v>261691.670000001</v>
      </c>
      <c r="G1450" s="289"/>
    </row>
    <row r="1451" spans="1:7">
      <c r="A1451" s="137">
        <v>45842</v>
      </c>
      <c r="B1451" s="94" t="s">
        <v>1114</v>
      </c>
      <c r="C1451" s="95" t="s">
        <v>65</v>
      </c>
      <c r="D1451" s="138"/>
      <c r="E1451" s="138">
        <v>108</v>
      </c>
      <c r="F1451" s="138">
        <f t="shared" si="49"/>
        <v>261583.670000001</v>
      </c>
      <c r="G1451" s="289"/>
    </row>
    <row r="1452" spans="1:7">
      <c r="A1452" s="137">
        <v>45842</v>
      </c>
      <c r="B1452" s="94" t="s">
        <v>1115</v>
      </c>
      <c r="C1452" s="95" t="s">
        <v>65</v>
      </c>
      <c r="D1452" s="138"/>
      <c r="E1452" s="138">
        <v>110</v>
      </c>
      <c r="F1452" s="138">
        <f t="shared" si="49"/>
        <v>261473.670000001</v>
      </c>
      <c r="G1452" s="289"/>
    </row>
    <row r="1453" spans="1:7">
      <c r="A1453" s="137">
        <v>45842</v>
      </c>
      <c r="B1453" s="94" t="s">
        <v>1116</v>
      </c>
      <c r="C1453" s="95" t="s">
        <v>65</v>
      </c>
      <c r="D1453" s="138"/>
      <c r="E1453" s="138">
        <v>67</v>
      </c>
      <c r="F1453" s="138">
        <f t="shared" si="49"/>
        <v>261406.670000001</v>
      </c>
      <c r="G1453" s="289"/>
    </row>
    <row r="1454" spans="1:7">
      <c r="A1454" s="137">
        <v>45842</v>
      </c>
      <c r="B1454" s="94" t="s">
        <v>1117</v>
      </c>
      <c r="C1454" s="95" t="s">
        <v>65</v>
      </c>
      <c r="D1454" s="138"/>
      <c r="E1454" s="138">
        <v>862.5</v>
      </c>
      <c r="F1454" s="138">
        <f t="shared" si="49"/>
        <v>260544.170000001</v>
      </c>
      <c r="G1454" s="289"/>
    </row>
    <row r="1455" spans="1:7">
      <c r="A1455" s="137">
        <v>45842</v>
      </c>
      <c r="B1455" s="94" t="s">
        <v>1118</v>
      </c>
      <c r="C1455" s="95" t="s">
        <v>65</v>
      </c>
      <c r="D1455" s="138"/>
      <c r="E1455" s="138">
        <v>879</v>
      </c>
      <c r="F1455" s="138">
        <f t="shared" si="49"/>
        <v>259665.170000001</v>
      </c>
      <c r="G1455" s="289"/>
    </row>
    <row r="1456" spans="1:7">
      <c r="A1456" s="137">
        <v>45842</v>
      </c>
      <c r="B1456" s="94" t="s">
        <v>1119</v>
      </c>
      <c r="C1456" s="95" t="s">
        <v>65</v>
      </c>
      <c r="D1456" s="138"/>
      <c r="E1456" s="138">
        <v>220</v>
      </c>
      <c r="F1456" s="138">
        <f t="shared" si="49"/>
        <v>259445.170000001</v>
      </c>
      <c r="G1456" s="289"/>
    </row>
    <row r="1457" ht="33" spans="1:7">
      <c r="A1457" s="137">
        <v>45842</v>
      </c>
      <c r="B1457" s="94" t="s">
        <v>1120</v>
      </c>
      <c r="C1457" s="95" t="s">
        <v>65</v>
      </c>
      <c r="D1457" s="138"/>
      <c r="E1457" s="138">
        <v>920</v>
      </c>
      <c r="F1457" s="138">
        <f t="shared" si="49"/>
        <v>258525.170000001</v>
      </c>
      <c r="G1457" s="289"/>
    </row>
    <row r="1458" ht="33" spans="1:7">
      <c r="A1458" s="137">
        <v>45842</v>
      </c>
      <c r="B1458" s="94" t="s">
        <v>1121</v>
      </c>
      <c r="C1458" s="95" t="s">
        <v>65</v>
      </c>
      <c r="D1458" s="138"/>
      <c r="E1458" s="138">
        <v>5551.9</v>
      </c>
      <c r="F1458" s="138">
        <f t="shared" si="49"/>
        <v>252973.270000001</v>
      </c>
      <c r="G1458" s="289"/>
    </row>
    <row r="1459" spans="1:7">
      <c r="A1459" s="137">
        <v>45842</v>
      </c>
      <c r="B1459" s="94" t="s">
        <v>1122</v>
      </c>
      <c r="C1459" s="95" t="s">
        <v>65</v>
      </c>
      <c r="D1459" s="138"/>
      <c r="E1459" s="138">
        <v>18000</v>
      </c>
      <c r="F1459" s="138">
        <f t="shared" si="49"/>
        <v>234973.270000001</v>
      </c>
      <c r="G1459" s="289"/>
    </row>
    <row r="1460" ht="33" spans="1:7">
      <c r="A1460" s="137">
        <v>45842</v>
      </c>
      <c r="B1460" s="94" t="s">
        <v>1123</v>
      </c>
      <c r="C1460" s="95" t="s">
        <v>65</v>
      </c>
      <c r="D1460" s="138"/>
      <c r="E1460" s="138">
        <v>96105.63</v>
      </c>
      <c r="F1460" s="138">
        <f t="shared" si="49"/>
        <v>138867.640000001</v>
      </c>
      <c r="G1460" s="289"/>
    </row>
    <row r="1461" spans="1:7">
      <c r="A1461" s="137">
        <v>45842</v>
      </c>
      <c r="B1461" s="94" t="s">
        <v>1124</v>
      </c>
      <c r="C1461" s="95" t="s">
        <v>65</v>
      </c>
      <c r="D1461" s="138"/>
      <c r="E1461" s="138">
        <v>1517.5</v>
      </c>
      <c r="F1461" s="138">
        <f t="shared" si="49"/>
        <v>137350.140000001</v>
      </c>
      <c r="G1461" s="289"/>
    </row>
    <row r="1462" spans="1:7">
      <c r="A1462" s="137">
        <v>45842</v>
      </c>
      <c r="B1462" s="299" t="s">
        <v>1125</v>
      </c>
      <c r="C1462" s="95" t="s">
        <v>57</v>
      </c>
      <c r="D1462" s="138">
        <v>2565.3</v>
      </c>
      <c r="E1462" s="138"/>
      <c r="F1462" s="138">
        <f t="shared" si="49"/>
        <v>139915.440000001</v>
      </c>
      <c r="G1462" s="289"/>
    </row>
    <row r="1463" spans="1:7">
      <c r="A1463" s="137">
        <v>45842</v>
      </c>
      <c r="B1463" s="300" t="s">
        <v>1126</v>
      </c>
      <c r="C1463" s="95" t="s">
        <v>65</v>
      </c>
      <c r="D1463" s="138"/>
      <c r="E1463" s="138">
        <v>12000</v>
      </c>
      <c r="F1463" s="138">
        <f t="shared" si="49"/>
        <v>127915.440000001</v>
      </c>
      <c r="G1463" s="289"/>
    </row>
    <row r="1464" spans="1:7">
      <c r="A1464" s="137">
        <v>45843</v>
      </c>
      <c r="B1464" s="94" t="s">
        <v>121</v>
      </c>
      <c r="C1464" s="95" t="s">
        <v>65</v>
      </c>
      <c r="D1464" s="138"/>
      <c r="E1464" s="138">
        <v>69.35</v>
      </c>
      <c r="F1464" s="138">
        <f t="shared" si="49"/>
        <v>127846.090000001</v>
      </c>
      <c r="G1464" s="289"/>
    </row>
    <row r="1465" spans="1:7">
      <c r="A1465" s="137">
        <v>45843</v>
      </c>
      <c r="B1465" s="94" t="s">
        <v>121</v>
      </c>
      <c r="C1465" s="95" t="s">
        <v>65</v>
      </c>
      <c r="D1465" s="138"/>
      <c r="E1465" s="138">
        <v>40.59</v>
      </c>
      <c r="F1465" s="138">
        <f t="shared" si="49"/>
        <v>127805.500000001</v>
      </c>
      <c r="G1465" s="289"/>
    </row>
    <row r="1466" spans="1:7">
      <c r="A1466" s="137">
        <v>45843</v>
      </c>
      <c r="B1466" s="94" t="s">
        <v>121</v>
      </c>
      <c r="C1466" s="95" t="s">
        <v>65</v>
      </c>
      <c r="D1466" s="138"/>
      <c r="E1466" s="138">
        <v>44.65</v>
      </c>
      <c r="F1466" s="138">
        <f t="shared" si="49"/>
        <v>127760.850000001</v>
      </c>
      <c r="G1466" s="289"/>
    </row>
    <row r="1467" spans="1:7">
      <c r="A1467" s="137">
        <v>45844</v>
      </c>
      <c r="B1467" s="94" t="s">
        <v>121</v>
      </c>
      <c r="C1467" s="95" t="s">
        <v>65</v>
      </c>
      <c r="D1467" s="138"/>
      <c r="E1467" s="138">
        <v>49.95</v>
      </c>
      <c r="F1467" s="138">
        <f t="shared" si="49"/>
        <v>127710.900000001</v>
      </c>
      <c r="G1467" s="289"/>
    </row>
    <row r="1468" spans="1:7">
      <c r="A1468" s="137">
        <v>45844</v>
      </c>
      <c r="B1468" s="94" t="s">
        <v>121</v>
      </c>
      <c r="C1468" s="95" t="s">
        <v>65</v>
      </c>
      <c r="D1468" s="138"/>
      <c r="E1468" s="138">
        <v>74.64</v>
      </c>
      <c r="F1468" s="138">
        <f t="shared" si="49"/>
        <v>127636.260000001</v>
      </c>
      <c r="G1468" s="289"/>
    </row>
    <row r="1469" spans="1:7">
      <c r="A1469" s="137">
        <v>45844</v>
      </c>
      <c r="B1469" s="94" t="s">
        <v>121</v>
      </c>
      <c r="C1469" s="95" t="s">
        <v>65</v>
      </c>
      <c r="D1469" s="138"/>
      <c r="E1469" s="138">
        <v>270.4</v>
      </c>
      <c r="F1469" s="138">
        <f t="shared" si="49"/>
        <v>127365.860000001</v>
      </c>
      <c r="G1469" s="289"/>
    </row>
    <row r="1470" spans="1:7">
      <c r="A1470" s="137">
        <v>45844</v>
      </c>
      <c r="B1470" s="94" t="s">
        <v>121</v>
      </c>
      <c r="C1470" s="95" t="s">
        <v>65</v>
      </c>
      <c r="D1470" s="138"/>
      <c r="E1470" s="138">
        <v>437</v>
      </c>
      <c r="F1470" s="138">
        <f t="shared" si="49"/>
        <v>126928.860000001</v>
      </c>
      <c r="G1470" s="289"/>
    </row>
    <row r="1471" spans="1:7">
      <c r="A1471" s="137">
        <v>45845</v>
      </c>
      <c r="B1471" s="94" t="s">
        <v>121</v>
      </c>
      <c r="C1471" s="95" t="s">
        <v>65</v>
      </c>
      <c r="D1471" s="138"/>
      <c r="E1471" s="138">
        <v>20.56</v>
      </c>
      <c r="F1471" s="138">
        <f t="shared" si="49"/>
        <v>126908.300000001</v>
      </c>
      <c r="G1471" s="289"/>
    </row>
    <row r="1472" spans="1:7">
      <c r="A1472" s="137">
        <v>45845</v>
      </c>
      <c r="B1472" s="94" t="s">
        <v>130</v>
      </c>
      <c r="C1472" s="95" t="s">
        <v>58</v>
      </c>
      <c r="D1472" s="138">
        <v>240000</v>
      </c>
      <c r="E1472" s="138"/>
      <c r="F1472" s="138">
        <f t="shared" si="49"/>
        <v>366908.300000001</v>
      </c>
      <c r="G1472" s="289"/>
    </row>
    <row r="1473" spans="1:7">
      <c r="A1473" s="137">
        <v>45845</v>
      </c>
      <c r="B1473" s="94" t="s">
        <v>989</v>
      </c>
      <c r="C1473" s="95" t="s">
        <v>58</v>
      </c>
      <c r="D1473" s="138">
        <v>47000</v>
      </c>
      <c r="E1473" s="138"/>
      <c r="F1473" s="138">
        <f t="shared" si="49"/>
        <v>413908.300000001</v>
      </c>
      <c r="G1473" s="289"/>
    </row>
    <row r="1474" spans="1:7">
      <c r="A1474" s="137">
        <v>45845</v>
      </c>
      <c r="B1474" s="94" t="s">
        <v>1127</v>
      </c>
      <c r="C1474" s="95" t="s">
        <v>57</v>
      </c>
      <c r="D1474" s="138">
        <v>18000</v>
      </c>
      <c r="E1474" s="138"/>
      <c r="F1474" s="138">
        <f t="shared" si="49"/>
        <v>431908.300000001</v>
      </c>
      <c r="G1474" s="289"/>
    </row>
    <row r="1475" spans="1:7">
      <c r="A1475" s="137">
        <v>45845</v>
      </c>
      <c r="B1475" s="94" t="s">
        <v>1128</v>
      </c>
      <c r="C1475" s="95" t="s">
        <v>65</v>
      </c>
      <c r="D1475" s="138"/>
      <c r="E1475" s="138">
        <v>18000</v>
      </c>
      <c r="F1475" s="138">
        <f t="shared" si="49"/>
        <v>413908.300000001</v>
      </c>
      <c r="G1475" s="289"/>
    </row>
    <row r="1476" spans="1:7">
      <c r="A1476" s="137">
        <v>45845</v>
      </c>
      <c r="B1476" s="94" t="s">
        <v>1129</v>
      </c>
      <c r="C1476" s="95" t="s">
        <v>65</v>
      </c>
      <c r="D1476" s="138"/>
      <c r="E1476" s="138">
        <v>32383.05</v>
      </c>
      <c r="F1476" s="138">
        <f t="shared" si="49"/>
        <v>381525.250000001</v>
      </c>
      <c r="G1476" s="289"/>
    </row>
    <row r="1477" spans="1:7">
      <c r="A1477" s="137">
        <v>45845</v>
      </c>
      <c r="B1477" s="94" t="s">
        <v>1130</v>
      </c>
      <c r="C1477" s="95" t="s">
        <v>65</v>
      </c>
      <c r="D1477" s="138"/>
      <c r="E1477" s="138">
        <v>650</v>
      </c>
      <c r="F1477" s="138">
        <f t="shared" si="49"/>
        <v>380875.250000001</v>
      </c>
      <c r="G1477" s="289"/>
    </row>
    <row r="1478" spans="1:7">
      <c r="A1478" s="137">
        <v>45845</v>
      </c>
      <c r="B1478" s="94" t="s">
        <v>1131</v>
      </c>
      <c r="C1478" s="95" t="s">
        <v>65</v>
      </c>
      <c r="D1478" s="138"/>
      <c r="E1478" s="138">
        <v>539.9</v>
      </c>
      <c r="F1478" s="138">
        <f t="shared" si="49"/>
        <v>380335.350000001</v>
      </c>
      <c r="G1478" s="289"/>
    </row>
    <row r="1479" spans="1:7">
      <c r="A1479" s="137">
        <v>45845</v>
      </c>
      <c r="B1479" s="94" t="s">
        <v>1132</v>
      </c>
      <c r="C1479" s="95" t="s">
        <v>61</v>
      </c>
      <c r="D1479" s="138"/>
      <c r="E1479" s="138">
        <v>19337.49</v>
      </c>
      <c r="F1479" s="138">
        <f t="shared" si="49"/>
        <v>360997.860000001</v>
      </c>
      <c r="G1479" s="289"/>
    </row>
    <row r="1480" ht="33" spans="1:7">
      <c r="A1480" s="137">
        <v>45845</v>
      </c>
      <c r="B1480" s="94" t="s">
        <v>1133</v>
      </c>
      <c r="C1480" s="95" t="s">
        <v>65</v>
      </c>
      <c r="D1480" s="138"/>
      <c r="E1480" s="138">
        <v>130000</v>
      </c>
      <c r="F1480" s="138">
        <f t="shared" si="49"/>
        <v>230997.860000001</v>
      </c>
      <c r="G1480" s="289"/>
    </row>
    <row r="1481" ht="33" spans="1:7">
      <c r="A1481" s="137">
        <v>45845</v>
      </c>
      <c r="B1481" s="94" t="s">
        <v>1134</v>
      </c>
      <c r="C1481" s="95" t="s">
        <v>65</v>
      </c>
      <c r="D1481" s="138"/>
      <c r="E1481" s="138">
        <v>123803</v>
      </c>
      <c r="F1481" s="138">
        <f t="shared" si="49"/>
        <v>107194.860000001</v>
      </c>
      <c r="G1481" s="289"/>
    </row>
    <row r="1482" spans="1:7">
      <c r="A1482" s="137">
        <v>45845</v>
      </c>
      <c r="B1482" s="94" t="s">
        <v>1135</v>
      </c>
      <c r="C1482" s="95" t="s">
        <v>61</v>
      </c>
      <c r="D1482" s="138"/>
      <c r="E1482" s="138">
        <v>50000</v>
      </c>
      <c r="F1482" s="138">
        <f t="shared" si="49"/>
        <v>57194.8600000009</v>
      </c>
      <c r="G1482" s="289"/>
    </row>
    <row r="1483" spans="1:7">
      <c r="A1483" s="137">
        <v>45846</v>
      </c>
      <c r="B1483" s="94" t="s">
        <v>1136</v>
      </c>
      <c r="C1483" s="95" t="s">
        <v>61</v>
      </c>
      <c r="D1483" s="138"/>
      <c r="E1483" s="138">
        <v>2234.37</v>
      </c>
      <c r="F1483" s="138">
        <f t="shared" si="49"/>
        <v>54960.4900000009</v>
      </c>
      <c r="G1483" s="289"/>
    </row>
    <row r="1484" ht="33" spans="1:7">
      <c r="A1484" s="137">
        <v>45846</v>
      </c>
      <c r="B1484" s="94" t="s">
        <v>1137</v>
      </c>
      <c r="C1484" s="95" t="s">
        <v>61</v>
      </c>
      <c r="D1484" s="138"/>
      <c r="E1484" s="138">
        <v>253.21</v>
      </c>
      <c r="F1484" s="138">
        <f t="shared" si="49"/>
        <v>54707.2800000009</v>
      </c>
      <c r="G1484" s="289"/>
    </row>
    <row r="1485" spans="1:7">
      <c r="A1485" s="137">
        <v>45846</v>
      </c>
      <c r="B1485" s="94" t="s">
        <v>1138</v>
      </c>
      <c r="C1485" s="95" t="s">
        <v>64</v>
      </c>
      <c r="D1485" s="138"/>
      <c r="E1485" s="138">
        <v>40000</v>
      </c>
      <c r="F1485" s="138">
        <f t="shared" si="49"/>
        <v>14707.2800000009</v>
      </c>
      <c r="G1485" s="289"/>
    </row>
    <row r="1486" spans="1:7">
      <c r="A1486" s="137">
        <v>45846</v>
      </c>
      <c r="B1486" s="94" t="s">
        <v>1139</v>
      </c>
      <c r="C1486" s="95" t="s">
        <v>61</v>
      </c>
      <c r="D1486" s="138"/>
      <c r="E1486" s="138">
        <v>2000</v>
      </c>
      <c r="F1486" s="138">
        <f t="shared" si="49"/>
        <v>12707.2800000009</v>
      </c>
      <c r="G1486" s="289"/>
    </row>
    <row r="1487" spans="1:7">
      <c r="A1487" s="137">
        <v>45846</v>
      </c>
      <c r="B1487" s="94" t="s">
        <v>121</v>
      </c>
      <c r="C1487" s="95" t="s">
        <v>65</v>
      </c>
      <c r="D1487" s="138"/>
      <c r="E1487" s="138">
        <v>66.3</v>
      </c>
      <c r="F1487" s="138">
        <f t="shared" si="49"/>
        <v>12640.9800000009</v>
      </c>
      <c r="G1487" s="289"/>
    </row>
    <row r="1488" spans="1:7">
      <c r="A1488" s="137">
        <v>45846</v>
      </c>
      <c r="B1488" s="94" t="s">
        <v>121</v>
      </c>
      <c r="C1488" s="95" t="s">
        <v>65</v>
      </c>
      <c r="D1488" s="138"/>
      <c r="E1488" s="138">
        <v>8.53</v>
      </c>
      <c r="F1488" s="138">
        <f t="shared" si="49"/>
        <v>12632.4500000009</v>
      </c>
      <c r="G1488" s="289"/>
    </row>
    <row r="1489" spans="1:7">
      <c r="A1489" s="137">
        <v>45846</v>
      </c>
      <c r="B1489" s="94" t="s">
        <v>121</v>
      </c>
      <c r="C1489" s="95" t="s">
        <v>65</v>
      </c>
      <c r="D1489" s="138"/>
      <c r="E1489" s="138">
        <v>44.52</v>
      </c>
      <c r="F1489" s="138">
        <f t="shared" si="49"/>
        <v>12587.9300000009</v>
      </c>
      <c r="G1489" s="289"/>
    </row>
    <row r="1490" spans="1:7">
      <c r="A1490" s="137">
        <v>45847</v>
      </c>
      <c r="B1490" s="94" t="s">
        <v>1140</v>
      </c>
      <c r="C1490" s="95" t="s">
        <v>57</v>
      </c>
      <c r="D1490" s="138">
        <v>10000</v>
      </c>
      <c r="E1490" s="138"/>
      <c r="F1490" s="138">
        <f t="shared" si="49"/>
        <v>22587.9300000009</v>
      </c>
      <c r="G1490" s="289"/>
    </row>
    <row r="1491" spans="1:7">
      <c r="A1491" s="137">
        <v>45847</v>
      </c>
      <c r="B1491" s="94" t="s">
        <v>1141</v>
      </c>
      <c r="C1491" s="95" t="s">
        <v>61</v>
      </c>
      <c r="D1491" s="138"/>
      <c r="E1491" s="138">
        <v>2000</v>
      </c>
      <c r="F1491" s="138">
        <f t="shared" si="49"/>
        <v>20587.9300000009</v>
      </c>
      <c r="G1491" s="289"/>
    </row>
    <row r="1492" spans="1:7">
      <c r="A1492" s="137">
        <v>45847</v>
      </c>
      <c r="B1492" s="94" t="s">
        <v>121</v>
      </c>
      <c r="C1492" s="95" t="s">
        <v>65</v>
      </c>
      <c r="D1492" s="138"/>
      <c r="E1492" s="138">
        <v>318.25</v>
      </c>
      <c r="F1492" s="138">
        <f t="shared" si="49"/>
        <v>20269.6800000009</v>
      </c>
      <c r="G1492" s="289"/>
    </row>
    <row r="1493" spans="1:7">
      <c r="A1493" s="137">
        <v>45847</v>
      </c>
      <c r="B1493" s="94" t="s">
        <v>121</v>
      </c>
      <c r="C1493" s="95" t="s">
        <v>65</v>
      </c>
      <c r="D1493" s="138"/>
      <c r="E1493" s="138">
        <v>107.35</v>
      </c>
      <c r="F1493" s="138">
        <f t="shared" si="49"/>
        <v>20162.3300000009</v>
      </c>
      <c r="G1493" s="289"/>
    </row>
    <row r="1494" spans="1:7">
      <c r="A1494" s="137">
        <v>45847</v>
      </c>
      <c r="B1494" s="94" t="s">
        <v>121</v>
      </c>
      <c r="C1494" s="95" t="s">
        <v>65</v>
      </c>
      <c r="D1494" s="138"/>
      <c r="E1494" s="138">
        <v>77.9</v>
      </c>
      <c r="F1494" s="138">
        <f t="shared" si="49"/>
        <v>20084.4300000009</v>
      </c>
      <c r="G1494" s="289"/>
    </row>
    <row r="1495" spans="1:7">
      <c r="A1495" s="137">
        <v>45848</v>
      </c>
      <c r="B1495" s="94" t="s">
        <v>208</v>
      </c>
      <c r="C1495" s="95" t="s">
        <v>58</v>
      </c>
      <c r="D1495" s="138">
        <v>500000</v>
      </c>
      <c r="E1495" s="138"/>
      <c r="F1495" s="138">
        <f t="shared" si="49"/>
        <v>520084.430000001</v>
      </c>
      <c r="G1495" s="289"/>
    </row>
    <row r="1496" ht="33" spans="1:7">
      <c r="A1496" s="137">
        <v>45848</v>
      </c>
      <c r="B1496" s="94" t="s">
        <v>1142</v>
      </c>
      <c r="C1496" s="95" t="s">
        <v>65</v>
      </c>
      <c r="D1496" s="138"/>
      <c r="E1496" s="138">
        <v>120000</v>
      </c>
      <c r="F1496" s="138">
        <f t="shared" si="49"/>
        <v>400084.430000001</v>
      </c>
      <c r="G1496" s="289"/>
    </row>
    <row r="1497" ht="33" spans="1:7">
      <c r="A1497" s="137">
        <v>45848</v>
      </c>
      <c r="B1497" s="94" t="s">
        <v>1143</v>
      </c>
      <c r="C1497" s="95" t="s">
        <v>65</v>
      </c>
      <c r="D1497" s="138"/>
      <c r="E1497" s="138">
        <v>216060</v>
      </c>
      <c r="F1497" s="138">
        <f t="shared" si="49"/>
        <v>184024.430000001</v>
      </c>
      <c r="G1497" s="289"/>
    </row>
    <row r="1498" spans="1:7">
      <c r="A1498" s="137">
        <v>45848</v>
      </c>
      <c r="B1498" s="94" t="s">
        <v>1144</v>
      </c>
      <c r="C1498" s="95" t="s">
        <v>61</v>
      </c>
      <c r="D1498" s="138"/>
      <c r="E1498" s="138">
        <v>22495</v>
      </c>
      <c r="F1498" s="138">
        <f t="shared" si="49"/>
        <v>161529.430000001</v>
      </c>
      <c r="G1498" s="289"/>
    </row>
    <row r="1499" ht="66" spans="1:7">
      <c r="A1499" s="137">
        <v>45849</v>
      </c>
      <c r="B1499" s="94" t="s">
        <v>1145</v>
      </c>
      <c r="C1499" s="95" t="s">
        <v>61</v>
      </c>
      <c r="D1499" s="138"/>
      <c r="E1499" s="138">
        <v>13413.85</v>
      </c>
      <c r="F1499" s="138">
        <f t="shared" si="49"/>
        <v>148115.580000001</v>
      </c>
      <c r="G1499" s="289"/>
    </row>
    <row r="1500" spans="1:7">
      <c r="A1500" s="137">
        <v>45849</v>
      </c>
      <c r="B1500" s="94" t="s">
        <v>1146</v>
      </c>
      <c r="C1500" s="95" t="s">
        <v>61</v>
      </c>
      <c r="D1500" s="138"/>
      <c r="E1500" s="138">
        <v>40.74</v>
      </c>
      <c r="F1500" s="138">
        <f t="shared" si="49"/>
        <v>148074.840000001</v>
      </c>
      <c r="G1500" s="289"/>
    </row>
    <row r="1501" ht="33" spans="1:7">
      <c r="A1501" s="137">
        <v>45849</v>
      </c>
      <c r="B1501" s="94" t="s">
        <v>1147</v>
      </c>
      <c r="C1501" s="95" t="s">
        <v>65</v>
      </c>
      <c r="D1501" s="138"/>
      <c r="E1501" s="138">
        <v>441</v>
      </c>
      <c r="F1501" s="138">
        <f t="shared" si="49"/>
        <v>147633.840000001</v>
      </c>
      <c r="G1501" s="289"/>
    </row>
    <row r="1502" ht="33" spans="1:7">
      <c r="A1502" s="137">
        <v>45849</v>
      </c>
      <c r="B1502" s="94" t="s">
        <v>1148</v>
      </c>
      <c r="C1502" s="95" t="s">
        <v>65</v>
      </c>
      <c r="D1502" s="138"/>
      <c r="E1502" s="138">
        <v>38068.5</v>
      </c>
      <c r="F1502" s="138">
        <f t="shared" si="49"/>
        <v>109565.340000001</v>
      </c>
      <c r="G1502" s="289"/>
    </row>
    <row r="1503" spans="1:7">
      <c r="A1503" s="137">
        <v>45849</v>
      </c>
      <c r="B1503" s="94" t="s">
        <v>1149</v>
      </c>
      <c r="C1503" s="95" t="s">
        <v>65</v>
      </c>
      <c r="D1503" s="138"/>
      <c r="E1503" s="138">
        <v>40</v>
      </c>
      <c r="F1503" s="138">
        <f t="shared" si="49"/>
        <v>109525.340000001</v>
      </c>
      <c r="G1503" s="289"/>
    </row>
    <row r="1504" spans="1:7">
      <c r="A1504" s="137">
        <v>45849</v>
      </c>
      <c r="B1504" s="94" t="s">
        <v>1150</v>
      </c>
      <c r="C1504" s="95" t="s">
        <v>65</v>
      </c>
      <c r="D1504" s="138"/>
      <c r="E1504" s="138">
        <v>480</v>
      </c>
      <c r="F1504" s="138">
        <f t="shared" si="49"/>
        <v>109045.340000001</v>
      </c>
      <c r="G1504" s="289"/>
    </row>
    <row r="1505" spans="1:7">
      <c r="A1505" s="137">
        <v>45849</v>
      </c>
      <c r="B1505" s="94" t="s">
        <v>1151</v>
      </c>
      <c r="C1505" s="95" t="s">
        <v>65</v>
      </c>
      <c r="D1505" s="138"/>
      <c r="E1505" s="138">
        <v>391</v>
      </c>
      <c r="F1505" s="138">
        <f t="shared" si="49"/>
        <v>108654.340000001</v>
      </c>
      <c r="G1505" s="289"/>
    </row>
    <row r="1506" spans="1:7">
      <c r="A1506" s="137">
        <v>45849</v>
      </c>
      <c r="B1506" s="94" t="s">
        <v>1152</v>
      </c>
      <c r="C1506" s="95" t="s">
        <v>65</v>
      </c>
      <c r="D1506" s="138"/>
      <c r="E1506" s="138">
        <v>1000</v>
      </c>
      <c r="F1506" s="138">
        <f t="shared" si="49"/>
        <v>107654.340000001</v>
      </c>
      <c r="G1506" s="289"/>
    </row>
    <row r="1507" ht="33" spans="1:7">
      <c r="A1507" s="137">
        <v>45849</v>
      </c>
      <c r="B1507" s="94" t="s">
        <v>1153</v>
      </c>
      <c r="C1507" s="95" t="s">
        <v>65</v>
      </c>
      <c r="D1507" s="138"/>
      <c r="E1507" s="138">
        <v>21.5</v>
      </c>
      <c r="F1507" s="138">
        <f t="shared" si="49"/>
        <v>107632.840000001</v>
      </c>
      <c r="G1507" s="289"/>
    </row>
    <row r="1508" ht="33" spans="1:7">
      <c r="A1508" s="137">
        <v>45849</v>
      </c>
      <c r="B1508" s="94" t="s">
        <v>1154</v>
      </c>
      <c r="C1508" s="95" t="s">
        <v>65</v>
      </c>
      <c r="D1508" s="138"/>
      <c r="E1508" s="138">
        <v>255</v>
      </c>
      <c r="F1508" s="138">
        <f t="shared" si="49"/>
        <v>107377.840000001</v>
      </c>
      <c r="G1508" s="289"/>
    </row>
    <row r="1509" spans="1:7">
      <c r="A1509" s="137">
        <v>45849</v>
      </c>
      <c r="B1509" s="94" t="s">
        <v>1155</v>
      </c>
      <c r="C1509" s="95" t="s">
        <v>65</v>
      </c>
      <c r="D1509" s="138"/>
      <c r="E1509" s="138">
        <v>418</v>
      </c>
      <c r="F1509" s="138">
        <f t="shared" ref="F1509:F1572" si="50">F1508+D1509-E1509</f>
        <v>106959.840000001</v>
      </c>
      <c r="G1509" s="289"/>
    </row>
    <row r="1510" spans="1:7">
      <c r="A1510" s="137">
        <v>45849</v>
      </c>
      <c r="B1510" s="94" t="s">
        <v>1156</v>
      </c>
      <c r="C1510" s="95" t="s">
        <v>65</v>
      </c>
      <c r="D1510" s="138"/>
      <c r="E1510" s="138">
        <v>402.5</v>
      </c>
      <c r="F1510" s="138">
        <f t="shared" si="50"/>
        <v>106557.340000001</v>
      </c>
      <c r="G1510" s="289"/>
    </row>
    <row r="1511" spans="1:7">
      <c r="A1511" s="137">
        <v>45849</v>
      </c>
      <c r="B1511" s="94" t="s">
        <v>1157</v>
      </c>
      <c r="C1511" s="95" t="s">
        <v>65</v>
      </c>
      <c r="D1511" s="138"/>
      <c r="E1511" s="138">
        <v>367.47</v>
      </c>
      <c r="F1511" s="138">
        <f t="shared" si="50"/>
        <v>106189.870000001</v>
      </c>
      <c r="G1511" s="289"/>
    </row>
    <row r="1512" spans="1:7">
      <c r="A1512" s="137">
        <v>45849</v>
      </c>
      <c r="B1512" s="94" t="s">
        <v>1158</v>
      </c>
      <c r="C1512" s="95" t="s">
        <v>65</v>
      </c>
      <c r="D1512" s="138"/>
      <c r="E1512" s="138">
        <v>2528</v>
      </c>
      <c r="F1512" s="138">
        <f t="shared" si="50"/>
        <v>103661.870000001</v>
      </c>
      <c r="G1512" s="289"/>
    </row>
    <row r="1513" spans="1:7">
      <c r="A1513" s="137">
        <v>45849</v>
      </c>
      <c r="B1513" s="94" t="s">
        <v>1159</v>
      </c>
      <c r="C1513" s="95" t="s">
        <v>65</v>
      </c>
      <c r="D1513" s="138"/>
      <c r="E1513" s="138">
        <v>1952</v>
      </c>
      <c r="F1513" s="138">
        <f t="shared" si="50"/>
        <v>101709.870000001</v>
      </c>
      <c r="G1513" s="289"/>
    </row>
    <row r="1514" ht="33" spans="1:7">
      <c r="A1514" s="137">
        <v>45849</v>
      </c>
      <c r="B1514" s="94" t="s">
        <v>1160</v>
      </c>
      <c r="C1514" s="95" t="s">
        <v>65</v>
      </c>
      <c r="D1514" s="138"/>
      <c r="E1514" s="138">
        <v>20000</v>
      </c>
      <c r="F1514" s="138">
        <f t="shared" si="50"/>
        <v>81709.8700000009</v>
      </c>
      <c r="G1514" s="289"/>
    </row>
    <row r="1515" spans="1:7">
      <c r="A1515" s="137">
        <v>45849</v>
      </c>
      <c r="B1515" s="94" t="s">
        <v>1161</v>
      </c>
      <c r="C1515" s="95" t="s">
        <v>65</v>
      </c>
      <c r="D1515" s="138"/>
      <c r="E1515" s="138">
        <v>110</v>
      </c>
      <c r="F1515" s="138">
        <f t="shared" si="50"/>
        <v>81599.8700000009</v>
      </c>
      <c r="G1515" s="289"/>
    </row>
    <row r="1516" spans="1:7">
      <c r="A1516" s="137">
        <v>45849</v>
      </c>
      <c r="B1516" s="94" t="s">
        <v>1162</v>
      </c>
      <c r="C1516" s="95" t="s">
        <v>65</v>
      </c>
      <c r="D1516" s="138"/>
      <c r="E1516" s="138">
        <v>12000</v>
      </c>
      <c r="F1516" s="138">
        <f t="shared" si="50"/>
        <v>69599.8700000009</v>
      </c>
      <c r="G1516" s="289"/>
    </row>
    <row r="1517" ht="33" spans="1:7">
      <c r="A1517" s="137">
        <v>45849</v>
      </c>
      <c r="B1517" s="94" t="s">
        <v>1163</v>
      </c>
      <c r="C1517" s="95" t="s">
        <v>65</v>
      </c>
      <c r="D1517" s="138"/>
      <c r="E1517" s="138">
        <v>18666.67</v>
      </c>
      <c r="F1517" s="138">
        <f t="shared" si="50"/>
        <v>50933.2000000009</v>
      </c>
      <c r="G1517" s="289"/>
    </row>
    <row r="1518" spans="1:7">
      <c r="A1518" s="137">
        <v>45849</v>
      </c>
      <c r="B1518" s="94" t="s">
        <v>1164</v>
      </c>
      <c r="C1518" s="95" t="s">
        <v>65</v>
      </c>
      <c r="D1518" s="138"/>
      <c r="E1518" s="138">
        <v>3187</v>
      </c>
      <c r="F1518" s="138">
        <f t="shared" si="50"/>
        <v>47746.2000000009</v>
      </c>
      <c r="G1518" s="289"/>
    </row>
    <row r="1519" spans="1:7">
      <c r="A1519" s="137">
        <v>45849</v>
      </c>
      <c r="B1519" s="94" t="s">
        <v>1165</v>
      </c>
      <c r="C1519" s="95" t="s">
        <v>65</v>
      </c>
      <c r="D1519" s="138"/>
      <c r="E1519" s="138">
        <v>10000</v>
      </c>
      <c r="F1519" s="138">
        <f t="shared" si="50"/>
        <v>37746.2000000009</v>
      </c>
      <c r="G1519" s="289"/>
    </row>
    <row r="1520" spans="1:7">
      <c r="A1520" s="137">
        <v>45849</v>
      </c>
      <c r="B1520" s="301" t="s">
        <v>1166</v>
      </c>
      <c r="C1520" s="95" t="s">
        <v>65</v>
      </c>
      <c r="D1520" s="138"/>
      <c r="E1520" s="138">
        <v>15244</v>
      </c>
      <c r="F1520" s="138">
        <f t="shared" si="50"/>
        <v>22502.2000000009</v>
      </c>
      <c r="G1520" s="289"/>
    </row>
    <row r="1521" spans="1:7">
      <c r="A1521" s="137">
        <v>45849</v>
      </c>
      <c r="B1521" s="94" t="s">
        <v>121</v>
      </c>
      <c r="C1521" s="95" t="s">
        <v>65</v>
      </c>
      <c r="D1521" s="138"/>
      <c r="E1521" s="138">
        <v>43.7</v>
      </c>
      <c r="F1521" s="138">
        <f t="shared" si="50"/>
        <v>22458.5000000009</v>
      </c>
      <c r="G1521" s="289"/>
    </row>
    <row r="1522" spans="1:7">
      <c r="A1522" s="137">
        <v>45849</v>
      </c>
      <c r="B1522" s="94" t="s">
        <v>121</v>
      </c>
      <c r="C1522" s="95" t="s">
        <v>65</v>
      </c>
      <c r="D1522" s="138"/>
      <c r="E1522" s="138">
        <v>62.79</v>
      </c>
      <c r="F1522" s="138">
        <f t="shared" si="50"/>
        <v>22395.7100000009</v>
      </c>
      <c r="G1522" s="289"/>
    </row>
    <row r="1523" spans="1:7">
      <c r="A1523" s="137">
        <v>45850</v>
      </c>
      <c r="B1523" s="94" t="s">
        <v>121</v>
      </c>
      <c r="C1523" s="95" t="s">
        <v>65</v>
      </c>
      <c r="D1523" s="138"/>
      <c r="E1523" s="138">
        <v>105.45</v>
      </c>
      <c r="F1523" s="138">
        <f t="shared" si="50"/>
        <v>22290.2600000009</v>
      </c>
      <c r="G1523" s="289"/>
    </row>
    <row r="1524" spans="1:7">
      <c r="A1524" s="137">
        <v>45850</v>
      </c>
      <c r="B1524" s="94" t="s">
        <v>121</v>
      </c>
      <c r="C1524" s="95" t="s">
        <v>65</v>
      </c>
      <c r="D1524" s="138"/>
      <c r="E1524" s="138">
        <v>38</v>
      </c>
      <c r="F1524" s="138">
        <f t="shared" si="50"/>
        <v>22252.2600000009</v>
      </c>
      <c r="G1524" s="289"/>
    </row>
    <row r="1525" spans="1:7">
      <c r="A1525" s="137">
        <v>45850</v>
      </c>
      <c r="B1525" s="94" t="s">
        <v>121</v>
      </c>
      <c r="C1525" s="95" t="s">
        <v>65</v>
      </c>
      <c r="D1525" s="138"/>
      <c r="E1525" s="138">
        <v>232.75</v>
      </c>
      <c r="F1525" s="138">
        <f t="shared" si="50"/>
        <v>22019.5100000009</v>
      </c>
      <c r="G1525" s="289"/>
    </row>
    <row r="1526" spans="1:7">
      <c r="A1526" s="137">
        <v>45852</v>
      </c>
      <c r="B1526" s="94" t="s">
        <v>208</v>
      </c>
      <c r="C1526" s="95" t="s">
        <v>58</v>
      </c>
      <c r="D1526" s="138">
        <v>500000</v>
      </c>
      <c r="E1526" s="138"/>
      <c r="F1526" s="138">
        <f t="shared" si="50"/>
        <v>522019.510000001</v>
      </c>
      <c r="G1526" s="289"/>
    </row>
    <row r="1527" spans="1:7">
      <c r="A1527" s="137">
        <v>45852</v>
      </c>
      <c r="B1527" s="94" t="s">
        <v>376</v>
      </c>
      <c r="C1527" s="95" t="s">
        <v>64</v>
      </c>
      <c r="D1527" s="138"/>
      <c r="E1527" s="138">
        <v>50000</v>
      </c>
      <c r="F1527" s="138">
        <f t="shared" si="50"/>
        <v>472019.510000001</v>
      </c>
      <c r="G1527" s="289"/>
    </row>
    <row r="1528" spans="1:7">
      <c r="A1528" s="137">
        <v>45852</v>
      </c>
      <c r="B1528" s="94" t="s">
        <v>1167</v>
      </c>
      <c r="C1528" s="95" t="s">
        <v>61</v>
      </c>
      <c r="D1528" s="138"/>
      <c r="E1528" s="138">
        <v>300</v>
      </c>
      <c r="F1528" s="138">
        <f t="shared" si="50"/>
        <v>471719.510000001</v>
      </c>
      <c r="G1528" s="289"/>
    </row>
    <row r="1529" spans="1:7">
      <c r="A1529" s="137">
        <v>45852</v>
      </c>
      <c r="B1529" s="94" t="s">
        <v>1168</v>
      </c>
      <c r="C1529" s="95" t="s">
        <v>61</v>
      </c>
      <c r="D1529" s="138"/>
      <c r="E1529" s="138">
        <v>9.8</v>
      </c>
      <c r="F1529" s="138">
        <f t="shared" si="50"/>
        <v>471709.710000001</v>
      </c>
      <c r="G1529" s="289"/>
    </row>
    <row r="1530" spans="1:7">
      <c r="A1530" s="137">
        <v>45852</v>
      </c>
      <c r="B1530" s="94" t="s">
        <v>1169</v>
      </c>
      <c r="C1530" s="95" t="s">
        <v>61</v>
      </c>
      <c r="D1530" s="138"/>
      <c r="E1530" s="138">
        <v>150</v>
      </c>
      <c r="F1530" s="138">
        <f t="shared" si="50"/>
        <v>471559.710000001</v>
      </c>
      <c r="G1530" s="289"/>
    </row>
    <row r="1531" spans="1:7">
      <c r="A1531" s="137">
        <v>45852</v>
      </c>
      <c r="B1531" s="94" t="s">
        <v>1170</v>
      </c>
      <c r="C1531" s="95" t="s">
        <v>61</v>
      </c>
      <c r="D1531" s="138"/>
      <c r="E1531" s="138">
        <v>136</v>
      </c>
      <c r="F1531" s="138">
        <f t="shared" si="50"/>
        <v>471423.710000001</v>
      </c>
      <c r="G1531" s="289"/>
    </row>
    <row r="1532" spans="1:7">
      <c r="A1532" s="137">
        <v>45852</v>
      </c>
      <c r="B1532" s="94" t="s">
        <v>121</v>
      </c>
      <c r="C1532" s="95" t="s">
        <v>65</v>
      </c>
      <c r="D1532" s="138"/>
      <c r="E1532" s="138">
        <v>15</v>
      </c>
      <c r="F1532" s="138">
        <f t="shared" si="50"/>
        <v>471408.710000001</v>
      </c>
      <c r="G1532" s="289"/>
    </row>
    <row r="1533" spans="1:7">
      <c r="A1533" s="137">
        <v>45852</v>
      </c>
      <c r="B1533" s="94" t="s">
        <v>121</v>
      </c>
      <c r="C1533" s="95" t="s">
        <v>65</v>
      </c>
      <c r="D1533" s="138"/>
      <c r="E1533" s="138">
        <v>15</v>
      </c>
      <c r="F1533" s="138">
        <f t="shared" si="50"/>
        <v>471393.710000001</v>
      </c>
      <c r="G1533" s="289"/>
    </row>
    <row r="1534" spans="1:7">
      <c r="A1534" s="137">
        <v>45852</v>
      </c>
      <c r="B1534" s="94" t="s">
        <v>121</v>
      </c>
      <c r="C1534" s="95" t="s">
        <v>65</v>
      </c>
      <c r="D1534" s="138"/>
      <c r="E1534" s="138">
        <v>159.12</v>
      </c>
      <c r="F1534" s="138">
        <f t="shared" si="50"/>
        <v>471234.590000001</v>
      </c>
      <c r="G1534" s="289"/>
    </row>
    <row r="1535" spans="1:7">
      <c r="A1535" s="137">
        <v>45853</v>
      </c>
      <c r="B1535" s="110" t="s">
        <v>1171</v>
      </c>
      <c r="C1535" s="95" t="s">
        <v>65</v>
      </c>
      <c r="D1535" s="138"/>
      <c r="E1535" s="138">
        <v>17918.39</v>
      </c>
      <c r="F1535" s="138">
        <f t="shared" si="50"/>
        <v>453316.200000001</v>
      </c>
      <c r="G1535" s="289"/>
    </row>
    <row r="1536" spans="1:7">
      <c r="A1536" s="137">
        <v>45853</v>
      </c>
      <c r="B1536" s="94" t="s">
        <v>121</v>
      </c>
      <c r="C1536" s="95" t="s">
        <v>65</v>
      </c>
      <c r="D1536" s="138"/>
      <c r="E1536" s="138">
        <v>15</v>
      </c>
      <c r="F1536" s="138">
        <f t="shared" si="50"/>
        <v>453301.200000001</v>
      </c>
      <c r="G1536" s="289"/>
    </row>
    <row r="1537" spans="1:7">
      <c r="A1537" s="137">
        <v>45854</v>
      </c>
      <c r="B1537" s="94" t="s">
        <v>1172</v>
      </c>
      <c r="C1537" s="95" t="s">
        <v>57</v>
      </c>
      <c r="D1537" s="138">
        <v>120</v>
      </c>
      <c r="E1537" s="138"/>
      <c r="F1537" s="138">
        <f t="shared" si="50"/>
        <v>453421.200000001</v>
      </c>
      <c r="G1537" s="289"/>
    </row>
    <row r="1538" ht="33" spans="1:7">
      <c r="A1538" s="137">
        <v>45854</v>
      </c>
      <c r="B1538" s="94" t="s">
        <v>1173</v>
      </c>
      <c r="C1538" s="95" t="s">
        <v>65</v>
      </c>
      <c r="D1538" s="138"/>
      <c r="E1538" s="138">
        <v>13010</v>
      </c>
      <c r="F1538" s="138">
        <f t="shared" si="50"/>
        <v>440411.200000001</v>
      </c>
      <c r="G1538" s="289"/>
    </row>
    <row r="1539" ht="33" spans="1:7">
      <c r="A1539" s="137">
        <v>45854</v>
      </c>
      <c r="B1539" s="94" t="s">
        <v>1174</v>
      </c>
      <c r="C1539" s="95" t="s">
        <v>65</v>
      </c>
      <c r="D1539" s="138"/>
      <c r="E1539" s="138">
        <v>2246.6</v>
      </c>
      <c r="F1539" s="138">
        <f t="shared" si="50"/>
        <v>438164.600000001</v>
      </c>
      <c r="G1539" s="289"/>
    </row>
    <row r="1540" spans="1:7">
      <c r="A1540" s="137">
        <v>45854</v>
      </c>
      <c r="B1540" s="94" t="s">
        <v>1175</v>
      </c>
      <c r="C1540" s="95" t="s">
        <v>65</v>
      </c>
      <c r="D1540" s="138"/>
      <c r="E1540" s="138">
        <v>2875</v>
      </c>
      <c r="F1540" s="138">
        <f t="shared" si="50"/>
        <v>435289.600000001</v>
      </c>
      <c r="G1540" s="289"/>
    </row>
    <row r="1541" ht="21" customHeight="1" spans="1:7">
      <c r="A1541" s="137">
        <v>45854</v>
      </c>
      <c r="B1541" s="94" t="s">
        <v>1176</v>
      </c>
      <c r="C1541" s="95" t="s">
        <v>61</v>
      </c>
      <c r="D1541" s="138"/>
      <c r="E1541" s="138">
        <v>5000</v>
      </c>
      <c r="F1541" s="138">
        <f t="shared" si="50"/>
        <v>430289.600000001</v>
      </c>
      <c r="G1541" s="289"/>
    </row>
    <row r="1542" ht="22" customHeight="1" spans="1:7">
      <c r="A1542" s="137">
        <v>45854</v>
      </c>
      <c r="B1542" s="94" t="s">
        <v>1177</v>
      </c>
      <c r="C1542" s="95" t="s">
        <v>61</v>
      </c>
      <c r="D1542" s="138"/>
      <c r="E1542" s="138">
        <v>5000</v>
      </c>
      <c r="F1542" s="138">
        <f t="shared" si="50"/>
        <v>425289.600000001</v>
      </c>
      <c r="G1542" s="289"/>
    </row>
    <row r="1543" spans="1:7">
      <c r="A1543" s="137">
        <v>45854</v>
      </c>
      <c r="B1543" s="94" t="s">
        <v>1176</v>
      </c>
      <c r="C1543" s="95" t="s">
        <v>61</v>
      </c>
      <c r="D1543" s="138"/>
      <c r="E1543" s="138">
        <v>5000</v>
      </c>
      <c r="F1543" s="138">
        <f t="shared" si="50"/>
        <v>420289.600000001</v>
      </c>
      <c r="G1543" s="289"/>
    </row>
    <row r="1544" spans="1:7">
      <c r="A1544" s="137">
        <v>45854</v>
      </c>
      <c r="B1544" s="94" t="s">
        <v>121</v>
      </c>
      <c r="C1544" s="95" t="s">
        <v>65</v>
      </c>
      <c r="D1544" s="138"/>
      <c r="E1544" s="138">
        <v>75.05</v>
      </c>
      <c r="F1544" s="138">
        <f t="shared" si="50"/>
        <v>420214.550000001</v>
      </c>
      <c r="G1544" s="289"/>
    </row>
    <row r="1545" ht="33" spans="1:7">
      <c r="A1545" s="137">
        <v>45855</v>
      </c>
      <c r="B1545" s="94" t="s">
        <v>1178</v>
      </c>
      <c r="C1545" s="95" t="s">
        <v>65</v>
      </c>
      <c r="D1545" s="138"/>
      <c r="E1545" s="138">
        <v>7300</v>
      </c>
      <c r="F1545" s="138">
        <f t="shared" si="50"/>
        <v>412914.550000001</v>
      </c>
      <c r="G1545" s="289"/>
    </row>
    <row r="1546" spans="1:7">
      <c r="A1546" s="137">
        <v>45855</v>
      </c>
      <c r="B1546" s="94" t="s">
        <v>1141</v>
      </c>
      <c r="C1546" s="95" t="s">
        <v>61</v>
      </c>
      <c r="D1546" s="138"/>
      <c r="E1546" s="138">
        <v>2000</v>
      </c>
      <c r="F1546" s="138">
        <f t="shared" si="50"/>
        <v>410914.550000001</v>
      </c>
      <c r="G1546" s="289"/>
    </row>
    <row r="1547" spans="1:7">
      <c r="A1547" s="137">
        <v>45855</v>
      </c>
      <c r="B1547" s="94" t="s">
        <v>672</v>
      </c>
      <c r="C1547" s="95" t="s">
        <v>61</v>
      </c>
      <c r="D1547" s="138"/>
      <c r="E1547" s="138">
        <v>100000</v>
      </c>
      <c r="F1547" s="138">
        <f t="shared" si="50"/>
        <v>310914.550000001</v>
      </c>
      <c r="G1547" s="289"/>
    </row>
    <row r="1548" spans="1:7">
      <c r="A1548" s="137">
        <v>45855</v>
      </c>
      <c r="B1548" s="94" t="s">
        <v>121</v>
      </c>
      <c r="C1548" s="95" t="s">
        <v>65</v>
      </c>
      <c r="D1548" s="138"/>
      <c r="E1548" s="138">
        <v>75.05</v>
      </c>
      <c r="F1548" s="138">
        <f t="shared" si="50"/>
        <v>310839.500000001</v>
      </c>
      <c r="G1548" s="289"/>
    </row>
    <row r="1549" spans="1:7">
      <c r="A1549" s="137">
        <v>45856</v>
      </c>
      <c r="B1549" s="94" t="s">
        <v>1179</v>
      </c>
      <c r="C1549" s="95" t="s">
        <v>65</v>
      </c>
      <c r="D1549" s="138"/>
      <c r="E1549" s="138">
        <v>79.55</v>
      </c>
      <c r="F1549" s="138">
        <f t="shared" si="50"/>
        <v>310759.950000001</v>
      </c>
      <c r="G1549" s="289"/>
    </row>
    <row r="1550" spans="1:7">
      <c r="A1550" s="137">
        <v>45856</v>
      </c>
      <c r="B1550" s="94" t="s">
        <v>1180</v>
      </c>
      <c r="C1550" s="95" t="s">
        <v>65</v>
      </c>
      <c r="D1550" s="138"/>
      <c r="E1550" s="138">
        <v>38</v>
      </c>
      <c r="F1550" s="138">
        <f t="shared" si="50"/>
        <v>310721.950000001</v>
      </c>
      <c r="G1550" s="289"/>
    </row>
    <row r="1551" spans="1:7">
      <c r="A1551" s="137">
        <v>45856</v>
      </c>
      <c r="B1551" s="94" t="s">
        <v>1181</v>
      </c>
      <c r="C1551" s="95" t="s">
        <v>65</v>
      </c>
      <c r="D1551" s="138"/>
      <c r="E1551" s="138">
        <v>90</v>
      </c>
      <c r="F1551" s="138">
        <f t="shared" si="50"/>
        <v>310631.950000001</v>
      </c>
      <c r="G1551" s="289"/>
    </row>
    <row r="1552" spans="1:7">
      <c r="A1552" s="137">
        <v>45856</v>
      </c>
      <c r="B1552" s="94" t="s">
        <v>1182</v>
      </c>
      <c r="C1552" s="95" t="s">
        <v>65</v>
      </c>
      <c r="D1552" s="138"/>
      <c r="E1552" s="138">
        <v>536</v>
      </c>
      <c r="F1552" s="138">
        <f t="shared" si="50"/>
        <v>310095.950000001</v>
      </c>
      <c r="G1552" s="289"/>
    </row>
    <row r="1553" spans="1:7">
      <c r="A1553" s="137">
        <v>45856</v>
      </c>
      <c r="B1553" s="94" t="s">
        <v>1183</v>
      </c>
      <c r="C1553" s="95" t="s">
        <v>65</v>
      </c>
      <c r="D1553" s="138"/>
      <c r="E1553" s="138">
        <v>65</v>
      </c>
      <c r="F1553" s="138">
        <f t="shared" si="50"/>
        <v>310030.950000001</v>
      </c>
      <c r="G1553" s="289"/>
    </row>
    <row r="1554" spans="1:7">
      <c r="A1554" s="137">
        <v>45856</v>
      </c>
      <c r="B1554" s="94" t="s">
        <v>1184</v>
      </c>
      <c r="C1554" s="95" t="s">
        <v>65</v>
      </c>
      <c r="D1554" s="138"/>
      <c r="E1554" s="138">
        <v>190</v>
      </c>
      <c r="F1554" s="138">
        <f t="shared" si="50"/>
        <v>309840.950000001</v>
      </c>
      <c r="G1554" s="289"/>
    </row>
    <row r="1555" spans="1:7">
      <c r="A1555" s="137">
        <v>45856</v>
      </c>
      <c r="B1555" s="94" t="s">
        <v>1185</v>
      </c>
      <c r="C1555" s="95" t="s">
        <v>65</v>
      </c>
      <c r="D1555" s="138"/>
      <c r="E1555" s="138">
        <v>189.7</v>
      </c>
      <c r="F1555" s="138">
        <f t="shared" si="50"/>
        <v>309651.250000001</v>
      </c>
      <c r="G1555" s="289"/>
    </row>
    <row r="1556" spans="1:7">
      <c r="A1556" s="137">
        <v>45856</v>
      </c>
      <c r="B1556" s="94" t="s">
        <v>1186</v>
      </c>
      <c r="C1556" s="95" t="s">
        <v>65</v>
      </c>
      <c r="D1556" s="138"/>
      <c r="E1556" s="138">
        <v>915</v>
      </c>
      <c r="F1556" s="138">
        <f t="shared" si="50"/>
        <v>308736.250000001</v>
      </c>
      <c r="G1556" s="289"/>
    </row>
    <row r="1557" spans="1:7">
      <c r="A1557" s="137">
        <v>45856</v>
      </c>
      <c r="B1557" s="94" t="s">
        <v>1187</v>
      </c>
      <c r="C1557" s="95" t="s">
        <v>65</v>
      </c>
      <c r="D1557" s="138"/>
      <c r="E1557" s="138">
        <v>60</v>
      </c>
      <c r="F1557" s="138">
        <f t="shared" si="50"/>
        <v>308676.250000001</v>
      </c>
      <c r="G1557" s="289"/>
    </row>
    <row r="1558" spans="1:7">
      <c r="A1558" s="137">
        <v>45856</v>
      </c>
      <c r="B1558" s="94" t="s">
        <v>1188</v>
      </c>
      <c r="C1558" s="95" t="s">
        <v>65</v>
      </c>
      <c r="D1558" s="138"/>
      <c r="E1558" s="138">
        <v>1722</v>
      </c>
      <c r="F1558" s="138">
        <f t="shared" si="50"/>
        <v>306954.250000001</v>
      </c>
      <c r="G1558" s="289"/>
    </row>
    <row r="1559" spans="1:7">
      <c r="A1559" s="137">
        <v>45856</v>
      </c>
      <c r="B1559" s="94" t="s">
        <v>1189</v>
      </c>
      <c r="C1559" s="95" t="s">
        <v>65</v>
      </c>
      <c r="D1559" s="138"/>
      <c r="E1559" s="138">
        <v>1256</v>
      </c>
      <c r="F1559" s="138">
        <f t="shared" si="50"/>
        <v>305698.250000001</v>
      </c>
      <c r="G1559" s="289"/>
    </row>
    <row r="1560" ht="33" spans="1:7">
      <c r="A1560" s="137">
        <v>45856</v>
      </c>
      <c r="B1560" s="94" t="s">
        <v>1190</v>
      </c>
      <c r="C1560" s="95" t="s">
        <v>65</v>
      </c>
      <c r="D1560" s="138"/>
      <c r="E1560" s="138">
        <v>700</v>
      </c>
      <c r="F1560" s="138">
        <f t="shared" si="50"/>
        <v>304998.250000001</v>
      </c>
      <c r="G1560" s="289"/>
    </row>
    <row r="1561" spans="1:7">
      <c r="A1561" s="137">
        <v>45856</v>
      </c>
      <c r="B1561" s="94" t="s">
        <v>1191</v>
      </c>
      <c r="C1561" s="95" t="s">
        <v>65</v>
      </c>
      <c r="D1561" s="138"/>
      <c r="E1561" s="138">
        <v>22850</v>
      </c>
      <c r="F1561" s="138">
        <f t="shared" si="50"/>
        <v>282148.250000001</v>
      </c>
      <c r="G1561" s="289"/>
    </row>
    <row r="1562" spans="1:7">
      <c r="A1562" s="137">
        <v>45856</v>
      </c>
      <c r="B1562" s="94" t="s">
        <v>1192</v>
      </c>
      <c r="C1562" s="95" t="s">
        <v>65</v>
      </c>
      <c r="D1562" s="138"/>
      <c r="E1562" s="138">
        <v>2100</v>
      </c>
      <c r="F1562" s="138">
        <f t="shared" si="50"/>
        <v>280048.250000001</v>
      </c>
      <c r="G1562" s="289"/>
    </row>
    <row r="1563" spans="1:7">
      <c r="A1563" s="137">
        <v>45856</v>
      </c>
      <c r="B1563" s="94" t="s">
        <v>1193</v>
      </c>
      <c r="C1563" s="95" t="s">
        <v>65</v>
      </c>
      <c r="D1563" s="138"/>
      <c r="E1563" s="138">
        <v>200</v>
      </c>
      <c r="F1563" s="138">
        <f t="shared" si="50"/>
        <v>279848.250000001</v>
      </c>
      <c r="G1563" s="289"/>
    </row>
    <row r="1564" spans="1:7">
      <c r="A1564" s="137">
        <v>45856</v>
      </c>
      <c r="B1564" s="94" t="s">
        <v>1194</v>
      </c>
      <c r="C1564" s="95" t="s">
        <v>65</v>
      </c>
      <c r="D1564" s="138"/>
      <c r="E1564" s="138">
        <v>400</v>
      </c>
      <c r="F1564" s="138">
        <f t="shared" si="50"/>
        <v>279448.250000001</v>
      </c>
      <c r="G1564" s="289"/>
    </row>
    <row r="1565" spans="1:7">
      <c r="A1565" s="137">
        <v>45856</v>
      </c>
      <c r="B1565" s="94" t="s">
        <v>1195</v>
      </c>
      <c r="C1565" s="95" t="s">
        <v>65</v>
      </c>
      <c r="D1565" s="138"/>
      <c r="E1565" s="138">
        <v>385.3</v>
      </c>
      <c r="F1565" s="138">
        <f t="shared" si="50"/>
        <v>279062.950000001</v>
      </c>
      <c r="G1565" s="289"/>
    </row>
    <row r="1566" spans="1:7">
      <c r="A1566" s="137">
        <v>45856</v>
      </c>
      <c r="B1566" s="94" t="s">
        <v>1196</v>
      </c>
      <c r="C1566" s="95" t="s">
        <v>65</v>
      </c>
      <c r="D1566" s="138"/>
      <c r="E1566" s="138">
        <v>200</v>
      </c>
      <c r="F1566" s="138">
        <f t="shared" si="50"/>
        <v>278862.950000001</v>
      </c>
      <c r="G1566" s="289"/>
    </row>
    <row r="1567" spans="1:7">
      <c r="A1567" s="137">
        <v>45856</v>
      </c>
      <c r="B1567" s="94" t="s">
        <v>1197</v>
      </c>
      <c r="C1567" s="95" t="s">
        <v>65</v>
      </c>
      <c r="D1567" s="138"/>
      <c r="E1567" s="138">
        <v>991.6</v>
      </c>
      <c r="F1567" s="138">
        <f t="shared" si="50"/>
        <v>277871.350000001</v>
      </c>
      <c r="G1567" s="289"/>
    </row>
    <row r="1568" ht="33" spans="1:7">
      <c r="A1568" s="137">
        <v>45856</v>
      </c>
      <c r="B1568" s="94" t="s">
        <v>1198</v>
      </c>
      <c r="C1568" s="95" t="s">
        <v>65</v>
      </c>
      <c r="D1568" s="138"/>
      <c r="E1568" s="138">
        <v>2418</v>
      </c>
      <c r="F1568" s="138">
        <f t="shared" si="50"/>
        <v>275453.350000001</v>
      </c>
      <c r="G1568" s="289"/>
    </row>
    <row r="1569" spans="1:7">
      <c r="A1569" s="137">
        <v>45856</v>
      </c>
      <c r="B1569" s="94" t="s">
        <v>1199</v>
      </c>
      <c r="C1569" s="95" t="s">
        <v>65</v>
      </c>
      <c r="D1569" s="138"/>
      <c r="E1569" s="138">
        <v>17</v>
      </c>
      <c r="F1569" s="138">
        <f t="shared" si="50"/>
        <v>275436.350000001</v>
      </c>
      <c r="G1569" s="289"/>
    </row>
    <row r="1570" spans="1:7">
      <c r="A1570" s="137">
        <v>45856</v>
      </c>
      <c r="B1570" s="94" t="s">
        <v>1200</v>
      </c>
      <c r="C1570" s="95" t="s">
        <v>65</v>
      </c>
      <c r="D1570" s="138"/>
      <c r="E1570" s="138">
        <v>200</v>
      </c>
      <c r="F1570" s="138">
        <f t="shared" si="50"/>
        <v>275236.350000001</v>
      </c>
      <c r="G1570" s="289"/>
    </row>
    <row r="1571" spans="1:7">
      <c r="A1571" s="137">
        <v>45856</v>
      </c>
      <c r="B1571" s="94" t="s">
        <v>1201</v>
      </c>
      <c r="C1571" s="95" t="s">
        <v>65</v>
      </c>
      <c r="D1571" s="138"/>
      <c r="E1571" s="138">
        <v>29.8</v>
      </c>
      <c r="F1571" s="138">
        <f t="shared" si="50"/>
        <v>275206.550000001</v>
      </c>
      <c r="G1571" s="289"/>
    </row>
    <row r="1572" spans="1:7">
      <c r="A1572" s="137">
        <v>45856</v>
      </c>
      <c r="B1572" s="94" t="s">
        <v>1202</v>
      </c>
      <c r="C1572" s="95" t="s">
        <v>65</v>
      </c>
      <c r="D1572" s="138"/>
      <c r="E1572" s="138">
        <v>300</v>
      </c>
      <c r="F1572" s="138">
        <f t="shared" si="50"/>
        <v>274906.550000001</v>
      </c>
      <c r="G1572" s="289"/>
    </row>
    <row r="1573" spans="1:7">
      <c r="A1573" s="137">
        <v>45856</v>
      </c>
      <c r="B1573" s="94" t="s">
        <v>1203</v>
      </c>
      <c r="C1573" s="95" t="s">
        <v>65</v>
      </c>
      <c r="D1573" s="138"/>
      <c r="E1573" s="138">
        <v>200</v>
      </c>
      <c r="F1573" s="138">
        <f t="shared" ref="F1573:F1636" si="51">F1572+D1573-E1573</f>
        <v>274706.550000001</v>
      </c>
      <c r="G1573" s="289"/>
    </row>
    <row r="1574" ht="33" spans="1:7">
      <c r="A1574" s="137">
        <v>45856</v>
      </c>
      <c r="B1574" s="94" t="s">
        <v>1204</v>
      </c>
      <c r="C1574" s="95" t="s">
        <v>65</v>
      </c>
      <c r="D1574" s="138"/>
      <c r="E1574" s="138">
        <v>375</v>
      </c>
      <c r="F1574" s="138">
        <f t="shared" si="51"/>
        <v>274331.550000001</v>
      </c>
      <c r="G1574" s="289"/>
    </row>
    <row r="1575" spans="1:7">
      <c r="A1575" s="137">
        <v>45856</v>
      </c>
      <c r="B1575" s="94" t="s">
        <v>1205</v>
      </c>
      <c r="C1575" s="95" t="s">
        <v>65</v>
      </c>
      <c r="D1575" s="138"/>
      <c r="E1575" s="138">
        <v>605.5</v>
      </c>
      <c r="F1575" s="138">
        <f t="shared" si="51"/>
        <v>273726.050000001</v>
      </c>
      <c r="G1575" s="289"/>
    </row>
    <row r="1576" spans="1:7">
      <c r="A1576" s="137">
        <v>45856</v>
      </c>
      <c r="B1576" s="94" t="s">
        <v>1206</v>
      </c>
      <c r="C1576" s="95" t="s">
        <v>65</v>
      </c>
      <c r="D1576" s="138"/>
      <c r="E1576" s="138">
        <v>260</v>
      </c>
      <c r="F1576" s="138">
        <f t="shared" si="51"/>
        <v>273466.050000001</v>
      </c>
      <c r="G1576" s="289"/>
    </row>
    <row r="1577" ht="33" spans="1:7">
      <c r="A1577" s="137">
        <v>45856</v>
      </c>
      <c r="B1577" s="94" t="s">
        <v>1207</v>
      </c>
      <c r="C1577" s="95" t="s">
        <v>65</v>
      </c>
      <c r="D1577" s="138"/>
      <c r="E1577" s="138">
        <v>6500</v>
      </c>
      <c r="F1577" s="138">
        <f t="shared" si="51"/>
        <v>266966.050000001</v>
      </c>
      <c r="G1577" s="289"/>
    </row>
    <row r="1578" spans="1:7">
      <c r="A1578" s="137">
        <v>45856</v>
      </c>
      <c r="B1578" s="94" t="s">
        <v>1208</v>
      </c>
      <c r="C1578" s="94" t="s">
        <v>57</v>
      </c>
      <c r="D1578" s="138">
        <v>5000</v>
      </c>
      <c r="E1578" s="138"/>
      <c r="F1578" s="138">
        <f t="shared" si="51"/>
        <v>271966.050000001</v>
      </c>
      <c r="G1578" s="289"/>
    </row>
    <row r="1579" spans="1:7">
      <c r="A1579" s="137">
        <v>45856</v>
      </c>
      <c r="B1579" s="94" t="s">
        <v>121</v>
      </c>
      <c r="C1579" s="94" t="s">
        <v>65</v>
      </c>
      <c r="D1579" s="138"/>
      <c r="E1579" s="138">
        <v>158.35</v>
      </c>
      <c r="F1579" s="138">
        <f t="shared" si="51"/>
        <v>271807.700000001</v>
      </c>
      <c r="G1579" s="289"/>
    </row>
    <row r="1580" spans="1:7">
      <c r="A1580" s="137">
        <v>45856</v>
      </c>
      <c r="B1580" s="94" t="s">
        <v>121</v>
      </c>
      <c r="C1580" s="94" t="s">
        <v>65</v>
      </c>
      <c r="D1580" s="138"/>
      <c r="E1580" s="138">
        <v>15</v>
      </c>
      <c r="F1580" s="138">
        <f t="shared" si="51"/>
        <v>271792.700000001</v>
      </c>
      <c r="G1580" s="289"/>
    </row>
    <row r="1581" spans="1:7">
      <c r="A1581" s="137">
        <v>45856</v>
      </c>
      <c r="B1581" s="94" t="s">
        <v>121</v>
      </c>
      <c r="C1581" s="94" t="s">
        <v>65</v>
      </c>
      <c r="D1581" s="138"/>
      <c r="E1581" s="138">
        <v>15</v>
      </c>
      <c r="F1581" s="138">
        <f t="shared" si="51"/>
        <v>271777.700000001</v>
      </c>
      <c r="G1581" s="289"/>
    </row>
    <row r="1582" spans="1:7">
      <c r="A1582" s="137">
        <v>45856</v>
      </c>
      <c r="B1582" s="302" t="s">
        <v>599</v>
      </c>
      <c r="C1582" s="94" t="s">
        <v>64</v>
      </c>
      <c r="D1582" s="138"/>
      <c r="E1582" s="138">
        <v>5000</v>
      </c>
      <c r="F1582" s="138">
        <f t="shared" si="51"/>
        <v>266777.700000001</v>
      </c>
      <c r="G1582" s="289"/>
    </row>
    <row r="1583" spans="1:7">
      <c r="A1583" s="137">
        <v>45856</v>
      </c>
      <c r="B1583" s="303" t="s">
        <v>1209</v>
      </c>
      <c r="C1583" s="94" t="s">
        <v>65</v>
      </c>
      <c r="D1583" s="138"/>
      <c r="E1583" s="138">
        <v>7255.73</v>
      </c>
      <c r="F1583" s="138">
        <f t="shared" si="51"/>
        <v>259521.970000001</v>
      </c>
      <c r="G1583" s="289"/>
    </row>
    <row r="1584" spans="1:7">
      <c r="A1584" s="137">
        <v>45856</v>
      </c>
      <c r="B1584" s="304" t="s">
        <v>1210</v>
      </c>
      <c r="C1584" s="94" t="s">
        <v>62</v>
      </c>
      <c r="D1584" s="138"/>
      <c r="E1584" s="138">
        <v>4266.67</v>
      </c>
      <c r="F1584" s="138">
        <f t="shared" si="51"/>
        <v>255255.300000001</v>
      </c>
      <c r="G1584" s="289"/>
    </row>
    <row r="1585" spans="1:7">
      <c r="A1585" s="137">
        <v>45857</v>
      </c>
      <c r="B1585" s="304" t="s">
        <v>121</v>
      </c>
      <c r="C1585" s="94" t="s">
        <v>65</v>
      </c>
      <c r="D1585" s="138"/>
      <c r="E1585" s="138">
        <v>153.9</v>
      </c>
      <c r="F1585" s="138">
        <f t="shared" si="51"/>
        <v>255101.400000001</v>
      </c>
      <c r="G1585" s="289"/>
    </row>
    <row r="1586" spans="1:7">
      <c r="A1586" s="137">
        <v>45858</v>
      </c>
      <c r="B1586" s="146" t="s">
        <v>484</v>
      </c>
      <c r="C1586" s="94" t="s">
        <v>62</v>
      </c>
      <c r="D1586" s="138"/>
      <c r="E1586" s="138">
        <v>11250</v>
      </c>
      <c r="F1586" s="138">
        <f t="shared" si="51"/>
        <v>243851.400000001</v>
      </c>
      <c r="G1586" s="289"/>
    </row>
    <row r="1587" spans="1:7">
      <c r="A1587" s="137">
        <v>45858</v>
      </c>
      <c r="B1587" s="146" t="s">
        <v>484</v>
      </c>
      <c r="C1587" s="94" t="s">
        <v>62</v>
      </c>
      <c r="D1587" s="138"/>
      <c r="E1587" s="138">
        <v>18750</v>
      </c>
      <c r="F1587" s="138">
        <f t="shared" si="51"/>
        <v>225101.400000001</v>
      </c>
      <c r="G1587" s="289"/>
    </row>
    <row r="1588" spans="1:7">
      <c r="A1588" s="137">
        <v>45859</v>
      </c>
      <c r="B1588" s="94" t="s">
        <v>1211</v>
      </c>
      <c r="C1588" s="94" t="s">
        <v>65</v>
      </c>
      <c r="D1588" s="138"/>
      <c r="E1588" s="138">
        <v>10000</v>
      </c>
      <c r="F1588" s="138">
        <f t="shared" si="51"/>
        <v>215101.400000001</v>
      </c>
      <c r="G1588" s="289"/>
    </row>
    <row r="1589" spans="1:7">
      <c r="A1589" s="137">
        <v>45859</v>
      </c>
      <c r="B1589" s="94" t="s">
        <v>1212</v>
      </c>
      <c r="C1589" s="94" t="s">
        <v>65</v>
      </c>
      <c r="D1589" s="138"/>
      <c r="E1589" s="138">
        <v>10000</v>
      </c>
      <c r="F1589" s="138">
        <f t="shared" si="51"/>
        <v>205101.400000001</v>
      </c>
      <c r="G1589" s="289"/>
    </row>
    <row r="1590" spans="1:7">
      <c r="A1590" s="137">
        <v>45859</v>
      </c>
      <c r="B1590" s="94" t="s">
        <v>1213</v>
      </c>
      <c r="C1590" s="94" t="s">
        <v>65</v>
      </c>
      <c r="D1590" s="138"/>
      <c r="E1590" s="138">
        <v>94231.6</v>
      </c>
      <c r="F1590" s="138">
        <f t="shared" si="51"/>
        <v>110869.800000001</v>
      </c>
      <c r="G1590" s="289"/>
    </row>
    <row r="1591" spans="1:7">
      <c r="A1591" s="137">
        <v>45859</v>
      </c>
      <c r="B1591" s="94" t="s">
        <v>1214</v>
      </c>
      <c r="C1591" s="94" t="s">
        <v>65</v>
      </c>
      <c r="D1591" s="138"/>
      <c r="E1591" s="138">
        <v>6932</v>
      </c>
      <c r="F1591" s="138">
        <f t="shared" si="51"/>
        <v>103937.800000001</v>
      </c>
      <c r="G1591" s="289"/>
    </row>
    <row r="1592" spans="1:7">
      <c r="A1592" s="137">
        <v>45859</v>
      </c>
      <c r="B1592" s="94" t="s">
        <v>1215</v>
      </c>
      <c r="C1592" s="94" t="s">
        <v>65</v>
      </c>
      <c r="D1592" s="138"/>
      <c r="E1592" s="138">
        <v>2500</v>
      </c>
      <c r="F1592" s="138">
        <f t="shared" si="51"/>
        <v>101437.800000001</v>
      </c>
      <c r="G1592" s="289"/>
    </row>
    <row r="1593" spans="1:7">
      <c r="A1593" s="137">
        <v>45859</v>
      </c>
      <c r="B1593" s="94" t="s">
        <v>1216</v>
      </c>
      <c r="C1593" s="94" t="s">
        <v>65</v>
      </c>
      <c r="D1593" s="138"/>
      <c r="E1593" s="138">
        <v>18115.95</v>
      </c>
      <c r="F1593" s="138">
        <f t="shared" si="51"/>
        <v>83321.850000001</v>
      </c>
      <c r="G1593" s="289"/>
    </row>
    <row r="1594" ht="33" spans="1:7">
      <c r="A1594" s="137">
        <v>45859</v>
      </c>
      <c r="B1594" s="94" t="s">
        <v>1217</v>
      </c>
      <c r="C1594" s="94" t="s">
        <v>65</v>
      </c>
      <c r="D1594" s="138"/>
      <c r="E1594" s="138">
        <v>17735.5</v>
      </c>
      <c r="F1594" s="138">
        <f t="shared" si="51"/>
        <v>65586.350000001</v>
      </c>
      <c r="G1594" s="289"/>
    </row>
    <row r="1595" spans="1:7">
      <c r="A1595" s="137">
        <v>45859</v>
      </c>
      <c r="B1595" s="94" t="s">
        <v>1218</v>
      </c>
      <c r="C1595" s="94" t="s">
        <v>65</v>
      </c>
      <c r="D1595" s="138"/>
      <c r="E1595" s="138">
        <v>475</v>
      </c>
      <c r="F1595" s="138">
        <f t="shared" si="51"/>
        <v>65111.350000001</v>
      </c>
      <c r="G1595" s="289"/>
    </row>
    <row r="1596" spans="1:7">
      <c r="A1596" s="137">
        <v>45859</v>
      </c>
      <c r="B1596" s="94" t="s">
        <v>1219</v>
      </c>
      <c r="C1596" s="94" t="s">
        <v>65</v>
      </c>
      <c r="D1596" s="138"/>
      <c r="E1596" s="138">
        <v>4894</v>
      </c>
      <c r="F1596" s="138">
        <f t="shared" si="51"/>
        <v>60217.350000001</v>
      </c>
      <c r="G1596" s="289"/>
    </row>
    <row r="1597" spans="1:7">
      <c r="A1597" s="137">
        <v>45859</v>
      </c>
      <c r="B1597" s="94" t="s">
        <v>1220</v>
      </c>
      <c r="C1597" s="94" t="s">
        <v>65</v>
      </c>
      <c r="D1597" s="138"/>
      <c r="E1597" s="138">
        <v>4230</v>
      </c>
      <c r="F1597" s="138">
        <f t="shared" si="51"/>
        <v>55987.350000001</v>
      </c>
      <c r="G1597" s="289"/>
    </row>
    <row r="1598" spans="1:7">
      <c r="A1598" s="137">
        <v>45860</v>
      </c>
      <c r="B1598" s="94" t="s">
        <v>1221</v>
      </c>
      <c r="C1598" s="94" t="s">
        <v>65</v>
      </c>
      <c r="D1598" s="138"/>
      <c r="E1598" s="138">
        <v>10000</v>
      </c>
      <c r="F1598" s="138">
        <f t="shared" si="51"/>
        <v>45987.350000001</v>
      </c>
      <c r="G1598" s="289"/>
    </row>
    <row r="1599" ht="33" spans="1:7">
      <c r="A1599" s="137">
        <v>45860</v>
      </c>
      <c r="B1599" s="94" t="s">
        <v>1222</v>
      </c>
      <c r="C1599" s="94" t="s">
        <v>65</v>
      </c>
      <c r="D1599" s="138"/>
      <c r="E1599" s="138">
        <v>2500</v>
      </c>
      <c r="F1599" s="138">
        <f t="shared" si="51"/>
        <v>43487.350000001</v>
      </c>
      <c r="G1599" s="289"/>
    </row>
    <row r="1600" spans="1:7">
      <c r="A1600" s="137">
        <v>45860</v>
      </c>
      <c r="B1600" s="94" t="s">
        <v>121</v>
      </c>
      <c r="C1600" s="94" t="s">
        <v>65</v>
      </c>
      <c r="D1600" s="138"/>
      <c r="E1600" s="138">
        <v>125.4</v>
      </c>
      <c r="F1600" s="138">
        <f t="shared" si="51"/>
        <v>43361.950000001</v>
      </c>
      <c r="G1600" s="289"/>
    </row>
    <row r="1601" spans="1:7">
      <c r="A1601" s="137">
        <v>45860</v>
      </c>
      <c r="B1601" s="94" t="s">
        <v>121</v>
      </c>
      <c r="C1601" s="94" t="s">
        <v>65</v>
      </c>
      <c r="D1601" s="138"/>
      <c r="E1601" s="138">
        <v>15</v>
      </c>
      <c r="F1601" s="138">
        <f t="shared" si="51"/>
        <v>43346.950000001</v>
      </c>
      <c r="G1601" s="289"/>
    </row>
    <row r="1602" spans="1:7">
      <c r="A1602" s="137">
        <v>45860</v>
      </c>
      <c r="B1602" s="94" t="s">
        <v>121</v>
      </c>
      <c r="C1602" s="94" t="s">
        <v>65</v>
      </c>
      <c r="D1602" s="138"/>
      <c r="E1602" s="138">
        <v>15</v>
      </c>
      <c r="F1602" s="138">
        <f t="shared" si="51"/>
        <v>43331.950000001</v>
      </c>
      <c r="G1602" s="289"/>
    </row>
    <row r="1603" spans="1:7">
      <c r="A1603" s="137">
        <v>45861</v>
      </c>
      <c r="B1603" s="94" t="s">
        <v>130</v>
      </c>
      <c r="C1603" s="94" t="s">
        <v>58</v>
      </c>
      <c r="D1603" s="138">
        <v>80000</v>
      </c>
      <c r="E1603" s="138"/>
      <c r="F1603" s="138">
        <f t="shared" si="51"/>
        <v>123331.950000001</v>
      </c>
      <c r="G1603" s="289"/>
    </row>
    <row r="1604" spans="1:7">
      <c r="A1604" s="137">
        <v>45861</v>
      </c>
      <c r="B1604" s="94" t="s">
        <v>1223</v>
      </c>
      <c r="C1604" s="94" t="s">
        <v>65</v>
      </c>
      <c r="D1604" s="138"/>
      <c r="E1604" s="138">
        <v>19809.83</v>
      </c>
      <c r="F1604" s="138">
        <f t="shared" si="51"/>
        <v>103522.120000001</v>
      </c>
      <c r="G1604" s="289"/>
    </row>
    <row r="1605" spans="1:7">
      <c r="A1605" s="137">
        <v>45861</v>
      </c>
      <c r="B1605" s="94" t="s">
        <v>1224</v>
      </c>
      <c r="C1605" s="94" t="s">
        <v>65</v>
      </c>
      <c r="D1605" s="138"/>
      <c r="E1605" s="138">
        <v>1500</v>
      </c>
      <c r="F1605" s="138">
        <f t="shared" si="51"/>
        <v>102022.120000001</v>
      </c>
      <c r="G1605" s="289"/>
    </row>
    <row r="1606" spans="1:7">
      <c r="A1606" s="137">
        <v>45861</v>
      </c>
      <c r="B1606" s="94" t="s">
        <v>1225</v>
      </c>
      <c r="C1606" s="94" t="s">
        <v>65</v>
      </c>
      <c r="D1606" s="138"/>
      <c r="E1606" s="138">
        <v>428</v>
      </c>
      <c r="F1606" s="138">
        <f t="shared" si="51"/>
        <v>101594.120000001</v>
      </c>
      <c r="G1606" s="289"/>
    </row>
    <row r="1607" spans="1:7">
      <c r="A1607" s="137">
        <v>45861</v>
      </c>
      <c r="B1607" s="94" t="s">
        <v>1226</v>
      </c>
      <c r="C1607" s="94" t="s">
        <v>65</v>
      </c>
      <c r="D1607" s="138"/>
      <c r="E1607" s="138">
        <v>3375</v>
      </c>
      <c r="F1607" s="138">
        <f t="shared" si="51"/>
        <v>98219.120000001</v>
      </c>
      <c r="G1607" s="289"/>
    </row>
    <row r="1608" spans="1:7">
      <c r="A1608" s="137">
        <v>45861</v>
      </c>
      <c r="B1608" s="94" t="s">
        <v>1227</v>
      </c>
      <c r="C1608" s="94" t="s">
        <v>65</v>
      </c>
      <c r="D1608" s="138"/>
      <c r="E1608" s="138">
        <v>280</v>
      </c>
      <c r="F1608" s="138">
        <f t="shared" si="51"/>
        <v>97939.120000001</v>
      </c>
      <c r="G1608" s="289"/>
    </row>
    <row r="1609" spans="1:7">
      <c r="A1609" s="137">
        <v>45861</v>
      </c>
      <c r="B1609" s="94" t="s">
        <v>1228</v>
      </c>
      <c r="C1609" s="94" t="s">
        <v>65</v>
      </c>
      <c r="D1609" s="138"/>
      <c r="E1609" s="138">
        <v>16516.69</v>
      </c>
      <c r="F1609" s="138">
        <f t="shared" si="51"/>
        <v>81422.430000001</v>
      </c>
      <c r="G1609" s="289"/>
    </row>
    <row r="1610" spans="1:7">
      <c r="A1610" s="137">
        <v>45861</v>
      </c>
      <c r="B1610" s="94" t="s">
        <v>1229</v>
      </c>
      <c r="C1610" s="94" t="s">
        <v>65</v>
      </c>
      <c r="D1610" s="138"/>
      <c r="E1610" s="138">
        <v>1920</v>
      </c>
      <c r="F1610" s="138">
        <f t="shared" si="51"/>
        <v>79502.430000001</v>
      </c>
      <c r="G1610" s="289"/>
    </row>
    <row r="1611" spans="1:7">
      <c r="A1611" s="137">
        <v>45861</v>
      </c>
      <c r="B1611" s="94" t="s">
        <v>121</v>
      </c>
      <c r="C1611" s="94" t="s">
        <v>65</v>
      </c>
      <c r="D1611" s="138"/>
      <c r="E1611" s="138">
        <v>15</v>
      </c>
      <c r="F1611" s="138">
        <f t="shared" si="51"/>
        <v>79487.430000001</v>
      </c>
      <c r="G1611" s="289"/>
    </row>
    <row r="1612" spans="1:7">
      <c r="A1612" s="137">
        <v>45862</v>
      </c>
      <c r="B1612" s="94" t="s">
        <v>121</v>
      </c>
      <c r="C1612" s="94" t="s">
        <v>65</v>
      </c>
      <c r="D1612" s="138"/>
      <c r="E1612" s="138">
        <v>23.75</v>
      </c>
      <c r="F1612" s="138">
        <f t="shared" si="51"/>
        <v>79463.680000001</v>
      </c>
      <c r="G1612" s="289"/>
    </row>
    <row r="1613" spans="1:7">
      <c r="A1613" s="137">
        <v>45862</v>
      </c>
      <c r="B1613" s="94" t="s">
        <v>121</v>
      </c>
      <c r="C1613" s="94" t="s">
        <v>65</v>
      </c>
      <c r="D1613" s="138"/>
      <c r="E1613" s="138">
        <v>9.5</v>
      </c>
      <c r="F1613" s="138">
        <f t="shared" si="51"/>
        <v>79454.180000001</v>
      </c>
      <c r="G1613" s="289"/>
    </row>
    <row r="1614" spans="1:7">
      <c r="A1614" s="137">
        <v>45862</v>
      </c>
      <c r="B1614" s="94" t="s">
        <v>121</v>
      </c>
      <c r="C1614" s="94" t="s">
        <v>65</v>
      </c>
      <c r="D1614" s="138"/>
      <c r="E1614" s="138">
        <v>152</v>
      </c>
      <c r="F1614" s="138">
        <f t="shared" si="51"/>
        <v>79302.180000001</v>
      </c>
      <c r="G1614" s="289"/>
    </row>
    <row r="1615" spans="1:7">
      <c r="A1615" s="137">
        <v>45862</v>
      </c>
      <c r="B1615" s="94" t="s">
        <v>1230</v>
      </c>
      <c r="C1615" s="94" t="s">
        <v>65</v>
      </c>
      <c r="D1615" s="138"/>
      <c r="E1615" s="138">
        <v>3000</v>
      </c>
      <c r="F1615" s="138">
        <f t="shared" si="51"/>
        <v>76302.180000001</v>
      </c>
      <c r="G1615" s="289"/>
    </row>
    <row r="1616" spans="1:7">
      <c r="A1616" s="137">
        <v>45862</v>
      </c>
      <c r="B1616" s="94" t="s">
        <v>1231</v>
      </c>
      <c r="C1616" s="94" t="s">
        <v>65</v>
      </c>
      <c r="D1616" s="138"/>
      <c r="E1616" s="138">
        <v>500</v>
      </c>
      <c r="F1616" s="138">
        <f t="shared" si="51"/>
        <v>75802.180000001</v>
      </c>
      <c r="G1616" s="289"/>
    </row>
    <row r="1617" spans="1:7">
      <c r="A1617" s="137">
        <v>45862</v>
      </c>
      <c r="B1617" s="94" t="s">
        <v>1232</v>
      </c>
      <c r="C1617" s="94" t="s">
        <v>65</v>
      </c>
      <c r="D1617" s="138"/>
      <c r="E1617" s="138">
        <v>3000</v>
      </c>
      <c r="F1617" s="138">
        <f t="shared" si="51"/>
        <v>72802.180000001</v>
      </c>
      <c r="G1617" s="289"/>
    </row>
    <row r="1618" spans="1:7">
      <c r="A1618" s="137">
        <v>45862</v>
      </c>
      <c r="B1618" s="94" t="s">
        <v>1233</v>
      </c>
      <c r="C1618" s="94" t="s">
        <v>65</v>
      </c>
      <c r="D1618" s="138"/>
      <c r="E1618" s="138">
        <v>4254.42</v>
      </c>
      <c r="F1618" s="138">
        <f t="shared" si="51"/>
        <v>68547.760000001</v>
      </c>
      <c r="G1618" s="289"/>
    </row>
    <row r="1619" spans="1:7">
      <c r="A1619" s="137">
        <v>45862</v>
      </c>
      <c r="B1619" s="94" t="s">
        <v>1234</v>
      </c>
      <c r="C1619" s="94" t="s">
        <v>65</v>
      </c>
      <c r="D1619" s="138"/>
      <c r="E1619" s="138">
        <v>6324</v>
      </c>
      <c r="F1619" s="138">
        <f t="shared" si="51"/>
        <v>62223.760000001</v>
      </c>
      <c r="G1619" s="289"/>
    </row>
    <row r="1620" spans="1:7">
      <c r="A1620" s="137">
        <v>45862</v>
      </c>
      <c r="B1620" s="94" t="s">
        <v>121</v>
      </c>
      <c r="C1620" s="94" t="s">
        <v>65</v>
      </c>
      <c r="D1620" s="138"/>
      <c r="E1620" s="138">
        <v>63.65</v>
      </c>
      <c r="F1620" s="138">
        <f t="shared" si="51"/>
        <v>62160.110000001</v>
      </c>
      <c r="G1620" s="289"/>
    </row>
    <row r="1621" spans="1:7">
      <c r="A1621" s="137">
        <v>45862</v>
      </c>
      <c r="B1621" s="94" t="s">
        <v>121</v>
      </c>
      <c r="C1621" s="94" t="s">
        <v>65</v>
      </c>
      <c r="D1621" s="138"/>
      <c r="E1621" s="138">
        <v>29.03</v>
      </c>
      <c r="F1621" s="138">
        <f t="shared" si="51"/>
        <v>62131.080000001</v>
      </c>
      <c r="G1621" s="289"/>
    </row>
    <row r="1622" spans="1:7">
      <c r="A1622" s="137">
        <v>45862</v>
      </c>
      <c r="B1622" s="94" t="s">
        <v>1235</v>
      </c>
      <c r="C1622" s="94" t="s">
        <v>58</v>
      </c>
      <c r="D1622" s="138">
        <v>10</v>
      </c>
      <c r="E1622" s="138"/>
      <c r="F1622" s="138">
        <f t="shared" si="51"/>
        <v>62141.080000001</v>
      </c>
      <c r="G1622" s="289"/>
    </row>
    <row r="1623" spans="1:7">
      <c r="A1623" s="137">
        <v>45863</v>
      </c>
      <c r="B1623" s="94" t="s">
        <v>1236</v>
      </c>
      <c r="C1623" s="94" t="s">
        <v>58</v>
      </c>
      <c r="D1623" s="138">
        <v>146022</v>
      </c>
      <c r="E1623" s="138"/>
      <c r="F1623" s="138">
        <f t="shared" si="51"/>
        <v>208163.080000001</v>
      </c>
      <c r="G1623" s="289"/>
    </row>
    <row r="1624" spans="1:7">
      <c r="A1624" s="137">
        <v>45863</v>
      </c>
      <c r="B1624" s="94" t="s">
        <v>165</v>
      </c>
      <c r="C1624" s="94" t="s">
        <v>64</v>
      </c>
      <c r="D1624" s="138"/>
      <c r="E1624" s="138">
        <v>120000</v>
      </c>
      <c r="F1624" s="138">
        <f t="shared" si="51"/>
        <v>88163.080000001</v>
      </c>
      <c r="G1624" s="289"/>
    </row>
    <row r="1625" spans="1:7">
      <c r="A1625" s="137">
        <v>45863</v>
      </c>
      <c r="B1625" s="94" t="s">
        <v>208</v>
      </c>
      <c r="C1625" s="94" t="s">
        <v>58</v>
      </c>
      <c r="D1625" s="138">
        <v>33000</v>
      </c>
      <c r="E1625" s="138"/>
      <c r="F1625" s="138">
        <f t="shared" si="51"/>
        <v>121163.080000001</v>
      </c>
      <c r="G1625" s="289"/>
    </row>
    <row r="1626" spans="1:7">
      <c r="A1626" s="137">
        <v>45863</v>
      </c>
      <c r="B1626" s="94" t="s">
        <v>130</v>
      </c>
      <c r="C1626" s="94" t="s">
        <v>58</v>
      </c>
      <c r="D1626" s="138">
        <v>50000</v>
      </c>
      <c r="E1626" s="138"/>
      <c r="F1626" s="138">
        <f t="shared" si="51"/>
        <v>171163.080000001</v>
      </c>
      <c r="G1626" s="289"/>
    </row>
    <row r="1627" spans="1:7">
      <c r="A1627" s="137">
        <v>45863</v>
      </c>
      <c r="B1627" s="94" t="s">
        <v>1237</v>
      </c>
      <c r="C1627" s="94" t="s">
        <v>65</v>
      </c>
      <c r="D1627" s="138"/>
      <c r="E1627" s="138">
        <v>444</v>
      </c>
      <c r="F1627" s="138">
        <f t="shared" si="51"/>
        <v>170719.080000001</v>
      </c>
      <c r="G1627" s="289"/>
    </row>
    <row r="1628" spans="1:7">
      <c r="A1628" s="137">
        <v>45863</v>
      </c>
      <c r="B1628" s="94" t="s">
        <v>1238</v>
      </c>
      <c r="C1628" s="94" t="s">
        <v>65</v>
      </c>
      <c r="D1628" s="138"/>
      <c r="E1628" s="138">
        <v>268.99</v>
      </c>
      <c r="F1628" s="138">
        <f t="shared" si="51"/>
        <v>170450.090000001</v>
      </c>
      <c r="G1628" s="289"/>
    </row>
    <row r="1629" spans="1:7">
      <c r="A1629" s="137">
        <v>45863</v>
      </c>
      <c r="B1629" s="94" t="s">
        <v>1239</v>
      </c>
      <c r="C1629" s="94" t="s">
        <v>65</v>
      </c>
      <c r="D1629" s="138"/>
      <c r="E1629" s="138">
        <v>1938</v>
      </c>
      <c r="F1629" s="138">
        <f t="shared" si="51"/>
        <v>168512.090000001</v>
      </c>
      <c r="G1629" s="289"/>
    </row>
    <row r="1630" spans="1:7">
      <c r="A1630" s="137">
        <v>45863</v>
      </c>
      <c r="B1630" s="94" t="s">
        <v>1240</v>
      </c>
      <c r="C1630" s="94" t="s">
        <v>65</v>
      </c>
      <c r="D1630" s="138"/>
      <c r="E1630" s="138">
        <v>2000</v>
      </c>
      <c r="F1630" s="138">
        <f t="shared" si="51"/>
        <v>166512.090000001</v>
      </c>
      <c r="G1630" s="289"/>
    </row>
    <row r="1631" ht="33" spans="1:7">
      <c r="A1631" s="137">
        <v>45863</v>
      </c>
      <c r="B1631" s="94" t="s">
        <v>1241</v>
      </c>
      <c r="C1631" s="94" t="s">
        <v>65</v>
      </c>
      <c r="D1631" s="138"/>
      <c r="E1631" s="138">
        <v>4928</v>
      </c>
      <c r="F1631" s="138">
        <f t="shared" si="51"/>
        <v>161584.090000001</v>
      </c>
      <c r="G1631" s="289"/>
    </row>
    <row r="1632" ht="33" spans="1:7">
      <c r="A1632" s="137">
        <v>45863</v>
      </c>
      <c r="B1632" s="94" t="s">
        <v>1242</v>
      </c>
      <c r="C1632" s="94" t="s">
        <v>65</v>
      </c>
      <c r="D1632" s="138"/>
      <c r="E1632" s="138">
        <v>107.4</v>
      </c>
      <c r="F1632" s="138">
        <f t="shared" si="51"/>
        <v>161476.690000001</v>
      </c>
      <c r="G1632" s="289"/>
    </row>
    <row r="1633" ht="33" spans="1:7">
      <c r="A1633" s="137">
        <v>45863</v>
      </c>
      <c r="B1633" s="94" t="s">
        <v>1243</v>
      </c>
      <c r="C1633" s="94" t="s">
        <v>65</v>
      </c>
      <c r="D1633" s="138"/>
      <c r="E1633" s="138">
        <v>187.4</v>
      </c>
      <c r="F1633" s="138">
        <f t="shared" si="51"/>
        <v>161289.290000001</v>
      </c>
      <c r="G1633" s="289"/>
    </row>
    <row r="1634" ht="33" spans="1:7">
      <c r="A1634" s="137">
        <v>45863</v>
      </c>
      <c r="B1634" s="94" t="s">
        <v>1244</v>
      </c>
      <c r="C1634" s="94" t="s">
        <v>65</v>
      </c>
      <c r="D1634" s="138"/>
      <c r="E1634" s="138">
        <v>40</v>
      </c>
      <c r="F1634" s="138">
        <f t="shared" si="51"/>
        <v>161249.290000001</v>
      </c>
      <c r="G1634" s="289"/>
    </row>
    <row r="1635" ht="33" spans="1:7">
      <c r="A1635" s="137">
        <v>45863</v>
      </c>
      <c r="B1635" s="94" t="s">
        <v>1245</v>
      </c>
      <c r="C1635" s="94" t="s">
        <v>65</v>
      </c>
      <c r="D1635" s="138"/>
      <c r="E1635" s="138">
        <v>100</v>
      </c>
      <c r="F1635" s="138">
        <f t="shared" si="51"/>
        <v>161149.290000001</v>
      </c>
      <c r="G1635" s="289"/>
    </row>
    <row r="1636" spans="1:7">
      <c r="A1636" s="137">
        <v>45863</v>
      </c>
      <c r="B1636" s="94" t="s">
        <v>1246</v>
      </c>
      <c r="C1636" s="94" t="s">
        <v>65</v>
      </c>
      <c r="D1636" s="138"/>
      <c r="E1636" s="138">
        <v>300</v>
      </c>
      <c r="F1636" s="138">
        <f t="shared" si="51"/>
        <v>160849.290000001</v>
      </c>
      <c r="G1636" s="289"/>
    </row>
    <row r="1637" spans="1:7">
      <c r="A1637" s="137">
        <v>45863</v>
      </c>
      <c r="B1637" s="94" t="s">
        <v>1247</v>
      </c>
      <c r="C1637" s="94" t="s">
        <v>65</v>
      </c>
      <c r="D1637" s="138"/>
      <c r="E1637" s="138">
        <v>300</v>
      </c>
      <c r="F1637" s="138">
        <f t="shared" ref="F1637:F1700" si="52">F1636+D1637-E1637</f>
        <v>160549.290000001</v>
      </c>
      <c r="G1637" s="289"/>
    </row>
    <row r="1638" ht="33" spans="1:7">
      <c r="A1638" s="137">
        <v>45863</v>
      </c>
      <c r="B1638" s="94" t="s">
        <v>1248</v>
      </c>
      <c r="C1638" s="94" t="s">
        <v>65</v>
      </c>
      <c r="D1638" s="138"/>
      <c r="E1638" s="138">
        <v>300</v>
      </c>
      <c r="F1638" s="138">
        <f t="shared" si="52"/>
        <v>160249.290000001</v>
      </c>
      <c r="G1638" s="289"/>
    </row>
    <row r="1639" ht="33" spans="1:7">
      <c r="A1639" s="137">
        <v>45863</v>
      </c>
      <c r="B1639" s="94" t="s">
        <v>1249</v>
      </c>
      <c r="C1639" s="94" t="s">
        <v>65</v>
      </c>
      <c r="D1639" s="138"/>
      <c r="E1639" s="138">
        <v>419.08</v>
      </c>
      <c r="F1639" s="138">
        <f t="shared" si="52"/>
        <v>159830.210000001</v>
      </c>
      <c r="G1639" s="289"/>
    </row>
    <row r="1640" spans="1:7">
      <c r="A1640" s="137">
        <v>45863</v>
      </c>
      <c r="B1640" s="94" t="s">
        <v>1250</v>
      </c>
      <c r="C1640" s="94" t="s">
        <v>65</v>
      </c>
      <c r="D1640" s="138"/>
      <c r="E1640" s="138">
        <v>2700</v>
      </c>
      <c r="F1640" s="138">
        <f t="shared" si="52"/>
        <v>157130.210000001</v>
      </c>
      <c r="G1640" s="289"/>
    </row>
    <row r="1641" spans="1:7">
      <c r="A1641" s="137">
        <v>45863</v>
      </c>
      <c r="B1641" s="94" t="s">
        <v>1251</v>
      </c>
      <c r="C1641" s="94" t="s">
        <v>65</v>
      </c>
      <c r="D1641" s="138"/>
      <c r="E1641" s="138">
        <v>100</v>
      </c>
      <c r="F1641" s="138">
        <f t="shared" si="52"/>
        <v>157030.210000001</v>
      </c>
      <c r="G1641" s="289"/>
    </row>
    <row r="1642" spans="1:7">
      <c r="A1642" s="137">
        <v>45863</v>
      </c>
      <c r="B1642" s="94" t="s">
        <v>1252</v>
      </c>
      <c r="C1642" s="94" t="s">
        <v>65</v>
      </c>
      <c r="D1642" s="138"/>
      <c r="E1642" s="138">
        <v>642</v>
      </c>
      <c r="F1642" s="138">
        <f t="shared" si="52"/>
        <v>156388.210000001</v>
      </c>
      <c r="G1642" s="289"/>
    </row>
    <row r="1643" spans="1:7">
      <c r="A1643" s="137">
        <v>45863</v>
      </c>
      <c r="B1643" s="94" t="s">
        <v>1253</v>
      </c>
      <c r="C1643" s="94" t="s">
        <v>65</v>
      </c>
      <c r="D1643" s="138"/>
      <c r="E1643" s="138">
        <v>100</v>
      </c>
      <c r="F1643" s="138">
        <f t="shared" si="52"/>
        <v>156288.210000001</v>
      </c>
      <c r="G1643" s="289"/>
    </row>
    <row r="1644" spans="1:7">
      <c r="A1644" s="137">
        <v>45863</v>
      </c>
      <c r="B1644" s="94" t="s">
        <v>1254</v>
      </c>
      <c r="C1644" s="94" t="s">
        <v>65</v>
      </c>
      <c r="D1644" s="138"/>
      <c r="E1644" s="138">
        <v>207</v>
      </c>
      <c r="F1644" s="138">
        <f t="shared" si="52"/>
        <v>156081.210000001</v>
      </c>
      <c r="G1644" s="289"/>
    </row>
    <row r="1645" spans="1:7">
      <c r="A1645" s="137">
        <v>45863</v>
      </c>
      <c r="B1645" s="94" t="s">
        <v>1255</v>
      </c>
      <c r="C1645" s="94" t="s">
        <v>65</v>
      </c>
      <c r="D1645" s="138"/>
      <c r="E1645" s="138">
        <v>484.7</v>
      </c>
      <c r="F1645" s="138">
        <f t="shared" si="52"/>
        <v>155596.510000001</v>
      </c>
      <c r="G1645" s="289"/>
    </row>
    <row r="1646" spans="1:7">
      <c r="A1646" s="137">
        <v>45863</v>
      </c>
      <c r="B1646" s="94" t="s">
        <v>1256</v>
      </c>
      <c r="C1646" s="94" t="s">
        <v>65</v>
      </c>
      <c r="D1646" s="138"/>
      <c r="E1646" s="138">
        <v>4000</v>
      </c>
      <c r="F1646" s="138">
        <f t="shared" si="52"/>
        <v>151596.510000001</v>
      </c>
      <c r="G1646" s="289"/>
    </row>
    <row r="1647" ht="49.5" spans="1:7">
      <c r="A1647" s="137">
        <v>45863</v>
      </c>
      <c r="B1647" s="94" t="s">
        <v>1257</v>
      </c>
      <c r="C1647" s="94" t="s">
        <v>65</v>
      </c>
      <c r="D1647" s="138"/>
      <c r="E1647" s="138">
        <v>46245</v>
      </c>
      <c r="F1647" s="138">
        <f t="shared" si="52"/>
        <v>105351.510000001</v>
      </c>
      <c r="G1647" s="289"/>
    </row>
    <row r="1648" spans="1:7">
      <c r="A1648" s="137">
        <v>45863</v>
      </c>
      <c r="B1648" s="94" t="s">
        <v>1258</v>
      </c>
      <c r="C1648" s="94" t="s">
        <v>65</v>
      </c>
      <c r="D1648" s="138"/>
      <c r="E1648" s="138">
        <v>130</v>
      </c>
      <c r="F1648" s="138">
        <f t="shared" si="52"/>
        <v>105221.510000001</v>
      </c>
      <c r="G1648" s="289"/>
    </row>
    <row r="1649" spans="1:7">
      <c r="A1649" s="137">
        <v>45863</v>
      </c>
      <c r="B1649" s="94" t="s">
        <v>1259</v>
      </c>
      <c r="C1649" s="94" t="s">
        <v>65</v>
      </c>
      <c r="D1649" s="138"/>
      <c r="E1649" s="138">
        <v>225</v>
      </c>
      <c r="F1649" s="138">
        <f t="shared" si="52"/>
        <v>104996.510000001</v>
      </c>
      <c r="G1649" s="289"/>
    </row>
    <row r="1650" spans="1:7">
      <c r="A1650" s="137">
        <v>45863</v>
      </c>
      <c r="B1650" s="94" t="s">
        <v>1260</v>
      </c>
      <c r="C1650" s="94" t="s">
        <v>65</v>
      </c>
      <c r="D1650" s="138"/>
      <c r="E1650" s="138">
        <v>1998</v>
      </c>
      <c r="F1650" s="138">
        <f t="shared" si="52"/>
        <v>102998.510000001</v>
      </c>
      <c r="G1650" s="289"/>
    </row>
    <row r="1651" spans="1:7">
      <c r="A1651" s="137">
        <v>45863</v>
      </c>
      <c r="B1651" s="94" t="s">
        <v>1261</v>
      </c>
      <c r="C1651" s="94" t="s">
        <v>65</v>
      </c>
      <c r="D1651" s="138"/>
      <c r="E1651" s="138">
        <v>400</v>
      </c>
      <c r="F1651" s="138">
        <f t="shared" si="52"/>
        <v>102598.510000001</v>
      </c>
      <c r="G1651" s="289"/>
    </row>
    <row r="1652" spans="1:7">
      <c r="A1652" s="137">
        <v>45863</v>
      </c>
      <c r="B1652" s="94" t="s">
        <v>1262</v>
      </c>
      <c r="C1652" s="94" t="s">
        <v>65</v>
      </c>
      <c r="D1652" s="138"/>
      <c r="E1652" s="138">
        <v>365</v>
      </c>
      <c r="F1652" s="138">
        <f t="shared" si="52"/>
        <v>102233.510000001</v>
      </c>
      <c r="G1652" s="289"/>
    </row>
    <row r="1653" ht="33" spans="1:7">
      <c r="A1653" s="137">
        <v>45863</v>
      </c>
      <c r="B1653" s="94" t="s">
        <v>1263</v>
      </c>
      <c r="C1653" s="94" t="s">
        <v>65</v>
      </c>
      <c r="D1653" s="138"/>
      <c r="E1653" s="138">
        <v>2715.9</v>
      </c>
      <c r="F1653" s="138">
        <f t="shared" si="52"/>
        <v>99517.6100000011</v>
      </c>
      <c r="G1653" s="289"/>
    </row>
    <row r="1654" spans="1:7">
      <c r="A1654" s="137">
        <v>45863</v>
      </c>
      <c r="B1654" s="94" t="s">
        <v>1264</v>
      </c>
      <c r="C1654" s="94" t="s">
        <v>65</v>
      </c>
      <c r="D1654" s="138"/>
      <c r="E1654" s="138">
        <v>446</v>
      </c>
      <c r="F1654" s="138">
        <f t="shared" si="52"/>
        <v>99071.6100000011</v>
      </c>
      <c r="G1654" s="289"/>
    </row>
    <row r="1655" spans="1:7">
      <c r="A1655" s="137">
        <v>45863</v>
      </c>
      <c r="B1655" s="94" t="s">
        <v>1265</v>
      </c>
      <c r="C1655" s="94" t="s">
        <v>65</v>
      </c>
      <c r="D1655" s="138"/>
      <c r="E1655" s="138">
        <v>215.1</v>
      </c>
      <c r="F1655" s="138">
        <f t="shared" si="52"/>
        <v>98856.5100000011</v>
      </c>
      <c r="G1655" s="289"/>
    </row>
    <row r="1656" spans="1:7">
      <c r="A1656" s="137">
        <v>45863</v>
      </c>
      <c r="B1656" s="94" t="s">
        <v>1266</v>
      </c>
      <c r="C1656" s="94" t="s">
        <v>65</v>
      </c>
      <c r="D1656" s="138"/>
      <c r="E1656" s="138">
        <v>59</v>
      </c>
      <c r="F1656" s="138">
        <f t="shared" si="52"/>
        <v>98797.5100000011</v>
      </c>
      <c r="G1656" s="289"/>
    </row>
    <row r="1657" spans="1:7">
      <c r="A1657" s="137">
        <v>45863</v>
      </c>
      <c r="B1657" s="94" t="s">
        <v>1267</v>
      </c>
      <c r="C1657" s="94" t="s">
        <v>65</v>
      </c>
      <c r="D1657" s="138"/>
      <c r="E1657" s="138">
        <v>110</v>
      </c>
      <c r="F1657" s="138">
        <f t="shared" si="52"/>
        <v>98687.5100000011</v>
      </c>
      <c r="G1657" s="289"/>
    </row>
    <row r="1658" spans="1:7">
      <c r="A1658" s="137">
        <v>45863</v>
      </c>
      <c r="B1658" s="94" t="s">
        <v>1268</v>
      </c>
      <c r="C1658" s="94" t="s">
        <v>65</v>
      </c>
      <c r="D1658" s="138"/>
      <c r="E1658" s="138">
        <v>70</v>
      </c>
      <c r="F1658" s="138">
        <f t="shared" si="52"/>
        <v>98617.5100000011</v>
      </c>
      <c r="G1658" s="289"/>
    </row>
    <row r="1659" spans="1:7">
      <c r="A1659" s="137">
        <v>45863</v>
      </c>
      <c r="B1659" s="94" t="s">
        <v>1269</v>
      </c>
      <c r="C1659" s="94" t="s">
        <v>65</v>
      </c>
      <c r="D1659" s="138"/>
      <c r="E1659" s="138">
        <v>520</v>
      </c>
      <c r="F1659" s="138">
        <f t="shared" si="52"/>
        <v>98097.5100000011</v>
      </c>
      <c r="G1659" s="289"/>
    </row>
    <row r="1660" spans="1:7">
      <c r="A1660" s="137">
        <v>45863</v>
      </c>
      <c r="B1660" s="94" t="s">
        <v>1270</v>
      </c>
      <c r="C1660" s="94" t="s">
        <v>65</v>
      </c>
      <c r="D1660" s="138"/>
      <c r="E1660" s="138">
        <v>280</v>
      </c>
      <c r="F1660" s="138">
        <f t="shared" si="52"/>
        <v>97817.5100000011</v>
      </c>
      <c r="G1660" s="289"/>
    </row>
    <row r="1661" spans="1:7">
      <c r="A1661" s="137">
        <v>45863</v>
      </c>
      <c r="B1661" s="94" t="s">
        <v>1271</v>
      </c>
      <c r="C1661" s="94" t="s">
        <v>65</v>
      </c>
      <c r="D1661" s="138"/>
      <c r="E1661" s="138">
        <v>856.3</v>
      </c>
      <c r="F1661" s="138">
        <f t="shared" si="52"/>
        <v>96961.2100000011</v>
      </c>
      <c r="G1661" s="289"/>
    </row>
    <row r="1662" spans="1:7">
      <c r="A1662" s="137">
        <v>45863</v>
      </c>
      <c r="B1662" s="94" t="s">
        <v>1272</v>
      </c>
      <c r="C1662" s="94" t="s">
        <v>65</v>
      </c>
      <c r="D1662" s="138"/>
      <c r="E1662" s="138">
        <v>93</v>
      </c>
      <c r="F1662" s="138">
        <f t="shared" si="52"/>
        <v>96868.2100000011</v>
      </c>
      <c r="G1662" s="289"/>
    </row>
    <row r="1663" spans="1:7">
      <c r="A1663" s="137">
        <v>45863</v>
      </c>
      <c r="B1663" s="94" t="s">
        <v>1273</v>
      </c>
      <c r="C1663" s="94" t="s">
        <v>65</v>
      </c>
      <c r="D1663" s="138"/>
      <c r="E1663" s="138">
        <v>20</v>
      </c>
      <c r="F1663" s="138">
        <f t="shared" si="52"/>
        <v>96848.2100000011</v>
      </c>
      <c r="G1663" s="289"/>
    </row>
    <row r="1664" spans="1:7">
      <c r="A1664" s="137">
        <v>45863</v>
      </c>
      <c r="B1664" s="94" t="s">
        <v>1274</v>
      </c>
      <c r="C1664" s="94" t="s">
        <v>65</v>
      </c>
      <c r="D1664" s="138"/>
      <c r="E1664" s="138">
        <v>3000</v>
      </c>
      <c r="F1664" s="138">
        <f t="shared" si="52"/>
        <v>93848.2100000011</v>
      </c>
      <c r="G1664" s="289"/>
    </row>
    <row r="1665" spans="1:7">
      <c r="A1665" s="137">
        <v>45863</v>
      </c>
      <c r="B1665" s="94" t="s">
        <v>1275</v>
      </c>
      <c r="C1665" s="94" t="s">
        <v>65</v>
      </c>
      <c r="D1665" s="138"/>
      <c r="E1665" s="138">
        <v>176</v>
      </c>
      <c r="F1665" s="138">
        <f t="shared" si="52"/>
        <v>93672.2100000011</v>
      </c>
      <c r="G1665" s="289"/>
    </row>
    <row r="1666" spans="1:7">
      <c r="A1666" s="137">
        <v>45863</v>
      </c>
      <c r="B1666" s="94" t="s">
        <v>1276</v>
      </c>
      <c r="C1666" s="94" t="s">
        <v>65</v>
      </c>
      <c r="D1666" s="138"/>
      <c r="E1666" s="138">
        <v>320</v>
      </c>
      <c r="F1666" s="138">
        <f t="shared" si="52"/>
        <v>93352.2100000011</v>
      </c>
      <c r="G1666" s="289"/>
    </row>
    <row r="1667" spans="1:7">
      <c r="A1667" s="137">
        <v>45863</v>
      </c>
      <c r="B1667" s="94" t="s">
        <v>1277</v>
      </c>
      <c r="C1667" s="94" t="s">
        <v>65</v>
      </c>
      <c r="D1667" s="138"/>
      <c r="E1667" s="138">
        <v>46.7</v>
      </c>
      <c r="F1667" s="138">
        <f t="shared" si="52"/>
        <v>93305.5100000011</v>
      </c>
      <c r="G1667" s="289"/>
    </row>
    <row r="1668" ht="33" spans="1:7">
      <c r="A1668" s="137">
        <v>45863</v>
      </c>
      <c r="B1668" s="94" t="s">
        <v>1278</v>
      </c>
      <c r="C1668" s="94" t="s">
        <v>65</v>
      </c>
      <c r="D1668" s="138"/>
      <c r="E1668" s="138">
        <v>124</v>
      </c>
      <c r="F1668" s="138">
        <f t="shared" si="52"/>
        <v>93181.5100000011</v>
      </c>
      <c r="G1668" s="289"/>
    </row>
    <row r="1669" spans="1:7">
      <c r="A1669" s="137">
        <v>45863</v>
      </c>
      <c r="B1669" s="94" t="s">
        <v>504</v>
      </c>
      <c r="C1669" s="94" t="s">
        <v>64</v>
      </c>
      <c r="D1669" s="138"/>
      <c r="E1669" s="138">
        <v>30000</v>
      </c>
      <c r="F1669" s="138">
        <f t="shared" si="52"/>
        <v>63181.5100000011</v>
      </c>
      <c r="G1669" s="289"/>
    </row>
    <row r="1670" spans="1:7">
      <c r="A1670" s="137">
        <v>45863</v>
      </c>
      <c r="B1670" s="94" t="s">
        <v>121</v>
      </c>
      <c r="C1670" s="94" t="s">
        <v>65</v>
      </c>
      <c r="D1670" s="138"/>
      <c r="E1670" s="138">
        <v>48.45</v>
      </c>
      <c r="F1670" s="138">
        <f t="shared" si="52"/>
        <v>63133.0600000011</v>
      </c>
      <c r="G1670" s="289"/>
    </row>
    <row r="1671" spans="1:7">
      <c r="A1671" s="137">
        <v>45864</v>
      </c>
      <c r="B1671" s="94" t="s">
        <v>121</v>
      </c>
      <c r="C1671" s="94" t="s">
        <v>65</v>
      </c>
      <c r="D1671" s="138"/>
      <c r="E1671" s="138">
        <v>89.3</v>
      </c>
      <c r="F1671" s="138">
        <f t="shared" si="52"/>
        <v>63043.7600000011</v>
      </c>
      <c r="G1671" s="289"/>
    </row>
    <row r="1672" spans="1:7">
      <c r="A1672" s="137">
        <v>45864</v>
      </c>
      <c r="B1672" s="94" t="s">
        <v>121</v>
      </c>
      <c r="C1672" s="94" t="s">
        <v>65</v>
      </c>
      <c r="D1672" s="138"/>
      <c r="E1672" s="138">
        <v>249.57</v>
      </c>
      <c r="F1672" s="138">
        <f t="shared" si="52"/>
        <v>62794.1900000011</v>
      </c>
      <c r="G1672" s="289"/>
    </row>
    <row r="1673" spans="1:7">
      <c r="A1673" s="137">
        <v>45864</v>
      </c>
      <c r="B1673" s="94" t="s">
        <v>121</v>
      </c>
      <c r="C1673" s="94" t="s">
        <v>65</v>
      </c>
      <c r="D1673" s="138"/>
      <c r="E1673" s="138">
        <v>9.5</v>
      </c>
      <c r="F1673" s="138">
        <f t="shared" si="52"/>
        <v>62784.6900000011</v>
      </c>
      <c r="G1673" s="289"/>
    </row>
    <row r="1674" spans="1:7">
      <c r="A1674" s="137">
        <v>45864</v>
      </c>
      <c r="B1674" s="94" t="s">
        <v>121</v>
      </c>
      <c r="C1674" s="94" t="s">
        <v>65</v>
      </c>
      <c r="D1674" s="138"/>
      <c r="E1674" s="138">
        <v>395.18</v>
      </c>
      <c r="F1674" s="138">
        <f t="shared" si="52"/>
        <v>62389.5100000011</v>
      </c>
      <c r="G1674" s="289"/>
    </row>
    <row r="1675" spans="1:7">
      <c r="A1675" s="137">
        <v>45865</v>
      </c>
      <c r="B1675" s="94" t="s">
        <v>121</v>
      </c>
      <c r="C1675" s="94" t="s">
        <v>65</v>
      </c>
      <c r="D1675" s="138"/>
      <c r="E1675" s="138">
        <v>140.28</v>
      </c>
      <c r="F1675" s="138">
        <f t="shared" si="52"/>
        <v>62249.2300000011</v>
      </c>
      <c r="G1675" s="289"/>
    </row>
    <row r="1676" spans="1:7">
      <c r="A1676" s="137">
        <v>45865</v>
      </c>
      <c r="B1676" s="94" t="s">
        <v>121</v>
      </c>
      <c r="C1676" s="94" t="s">
        <v>65</v>
      </c>
      <c r="D1676" s="138"/>
      <c r="E1676" s="138">
        <v>59.85</v>
      </c>
      <c r="F1676" s="138">
        <f t="shared" si="52"/>
        <v>62189.3800000011</v>
      </c>
      <c r="G1676" s="289"/>
    </row>
    <row r="1677" spans="1:7">
      <c r="A1677" s="137">
        <v>45865</v>
      </c>
      <c r="B1677" s="94" t="s">
        <v>121</v>
      </c>
      <c r="C1677" s="94" t="s">
        <v>65</v>
      </c>
      <c r="D1677" s="138"/>
      <c r="E1677" s="138">
        <v>173.85</v>
      </c>
      <c r="F1677" s="138">
        <f t="shared" si="52"/>
        <v>62015.5300000011</v>
      </c>
      <c r="G1677" s="289"/>
    </row>
    <row r="1678" ht="33" spans="1:7">
      <c r="A1678" s="137">
        <v>45866</v>
      </c>
      <c r="B1678" s="94" t="s">
        <v>1279</v>
      </c>
      <c r="C1678" s="94" t="s">
        <v>65</v>
      </c>
      <c r="D1678" s="138"/>
      <c r="E1678" s="138">
        <v>33899.8</v>
      </c>
      <c r="F1678" s="138">
        <f t="shared" si="52"/>
        <v>28115.7300000011</v>
      </c>
      <c r="G1678" s="289"/>
    </row>
    <row r="1679" spans="1:7">
      <c r="A1679" s="137">
        <v>45866</v>
      </c>
      <c r="B1679" s="94" t="s">
        <v>1280</v>
      </c>
      <c r="C1679" s="94" t="s">
        <v>65</v>
      </c>
      <c r="D1679" s="138"/>
      <c r="E1679" s="138">
        <v>1500</v>
      </c>
      <c r="F1679" s="138">
        <f t="shared" si="52"/>
        <v>26615.7300000011</v>
      </c>
      <c r="G1679" s="289"/>
    </row>
    <row r="1680" spans="1:7">
      <c r="A1680" s="137">
        <v>45866</v>
      </c>
      <c r="B1680" s="94" t="s">
        <v>1281</v>
      </c>
      <c r="C1680" s="94" t="s">
        <v>61</v>
      </c>
      <c r="D1680" s="138"/>
      <c r="E1680" s="138">
        <v>8506.42</v>
      </c>
      <c r="F1680" s="138">
        <f t="shared" si="52"/>
        <v>18109.3100000011</v>
      </c>
      <c r="G1680" s="289"/>
    </row>
    <row r="1681" spans="1:7">
      <c r="A1681" s="137">
        <v>45866</v>
      </c>
      <c r="B1681" s="94" t="s">
        <v>376</v>
      </c>
      <c r="C1681" s="94" t="s">
        <v>64</v>
      </c>
      <c r="D1681" s="138"/>
      <c r="E1681" s="138">
        <v>10000</v>
      </c>
      <c r="F1681" s="138">
        <f t="shared" si="52"/>
        <v>8109.31000000106</v>
      </c>
      <c r="G1681" s="289"/>
    </row>
    <row r="1682" spans="1:7">
      <c r="A1682" s="137">
        <v>45866</v>
      </c>
      <c r="B1682" s="94" t="s">
        <v>1282</v>
      </c>
      <c r="C1682" s="94" t="s">
        <v>65</v>
      </c>
      <c r="D1682" s="138"/>
      <c r="E1682" s="138">
        <v>2801.4</v>
      </c>
      <c r="F1682" s="138">
        <f t="shared" si="52"/>
        <v>5307.91000000106</v>
      </c>
      <c r="G1682" s="289"/>
    </row>
    <row r="1683" spans="1:7">
      <c r="A1683" s="137">
        <v>45867</v>
      </c>
      <c r="B1683" s="94" t="s">
        <v>121</v>
      </c>
      <c r="C1683" s="94" t="s">
        <v>65</v>
      </c>
      <c r="D1683" s="138"/>
      <c r="E1683" s="138">
        <v>78.8</v>
      </c>
      <c r="F1683" s="138">
        <f t="shared" si="52"/>
        <v>5229.11000000106</v>
      </c>
      <c r="G1683" s="289"/>
    </row>
    <row r="1684" spans="1:7">
      <c r="A1684" s="137">
        <v>45867</v>
      </c>
      <c r="B1684" s="94" t="s">
        <v>121</v>
      </c>
      <c r="C1684" s="94" t="s">
        <v>65</v>
      </c>
      <c r="D1684" s="138"/>
      <c r="E1684" s="138">
        <v>17.59</v>
      </c>
      <c r="F1684" s="138">
        <f t="shared" si="52"/>
        <v>5211.52000000106</v>
      </c>
      <c r="G1684" s="289"/>
    </row>
    <row r="1685" spans="1:7">
      <c r="A1685" s="137">
        <v>45867</v>
      </c>
      <c r="B1685" s="94" t="s">
        <v>121</v>
      </c>
      <c r="C1685" s="94" t="s">
        <v>65</v>
      </c>
      <c r="D1685" s="138"/>
      <c r="E1685" s="138">
        <v>70.3</v>
      </c>
      <c r="F1685" s="138">
        <f t="shared" si="52"/>
        <v>5141.22000000106</v>
      </c>
      <c r="G1685" s="289"/>
    </row>
    <row r="1686" spans="1:7">
      <c r="A1686" s="137">
        <v>45868</v>
      </c>
      <c r="B1686" s="94" t="s">
        <v>1283</v>
      </c>
      <c r="C1686" s="94" t="s">
        <v>58</v>
      </c>
      <c r="D1686" s="138">
        <v>299200</v>
      </c>
      <c r="E1686" s="138"/>
      <c r="F1686" s="138">
        <f t="shared" si="52"/>
        <v>304341.220000001</v>
      </c>
      <c r="G1686" s="289"/>
    </row>
    <row r="1687" spans="1:7">
      <c r="A1687" s="137">
        <v>45868</v>
      </c>
      <c r="B1687" s="94" t="s">
        <v>1284</v>
      </c>
      <c r="C1687" s="94" t="s">
        <v>65</v>
      </c>
      <c r="D1687" s="138"/>
      <c r="E1687" s="138">
        <v>136680</v>
      </c>
      <c r="F1687" s="138">
        <f t="shared" si="52"/>
        <v>167661.220000001</v>
      </c>
      <c r="G1687" s="289"/>
    </row>
    <row r="1688" spans="1:7">
      <c r="A1688" s="137">
        <v>45868</v>
      </c>
      <c r="B1688" s="94" t="s">
        <v>1285</v>
      </c>
      <c r="C1688" s="94" t="s">
        <v>65</v>
      </c>
      <c r="D1688" s="138"/>
      <c r="E1688" s="138">
        <v>147840</v>
      </c>
      <c r="F1688" s="138">
        <f t="shared" si="52"/>
        <v>19821.2200000011</v>
      </c>
      <c r="G1688" s="289"/>
    </row>
    <row r="1689" spans="1:7">
      <c r="A1689" s="137">
        <v>45868</v>
      </c>
      <c r="B1689" s="94" t="s">
        <v>121</v>
      </c>
      <c r="C1689" s="94" t="s">
        <v>65</v>
      </c>
      <c r="D1689" s="138"/>
      <c r="E1689" s="138">
        <v>126.35</v>
      </c>
      <c r="F1689" s="138">
        <f t="shared" si="52"/>
        <v>19694.8700000011</v>
      </c>
      <c r="G1689" s="289"/>
    </row>
    <row r="1690" spans="1:7">
      <c r="A1690" s="137">
        <v>45869</v>
      </c>
      <c r="B1690" s="94" t="s">
        <v>121</v>
      </c>
      <c r="C1690" s="94" t="s">
        <v>65</v>
      </c>
      <c r="D1690" s="138"/>
      <c r="E1690" s="138">
        <v>33.17</v>
      </c>
      <c r="F1690" s="138">
        <f t="shared" si="52"/>
        <v>19661.7000000011</v>
      </c>
      <c r="G1690" s="289"/>
    </row>
    <row r="1691" spans="1:7">
      <c r="A1691" s="137">
        <v>45869</v>
      </c>
      <c r="B1691" s="94" t="s">
        <v>121</v>
      </c>
      <c r="C1691" s="94" t="s">
        <v>65</v>
      </c>
      <c r="D1691" s="138"/>
      <c r="E1691" s="138"/>
      <c r="F1691" s="138">
        <f t="shared" si="52"/>
        <v>19661.7000000011</v>
      </c>
      <c r="G1691" s="289"/>
    </row>
    <row r="1692" spans="1:7">
      <c r="A1692" s="137">
        <v>45869</v>
      </c>
      <c r="B1692" s="94" t="s">
        <v>1286</v>
      </c>
      <c r="C1692" s="94" t="s">
        <v>58</v>
      </c>
      <c r="D1692" s="138">
        <v>521670</v>
      </c>
      <c r="E1692" s="138"/>
      <c r="F1692" s="138">
        <f t="shared" si="52"/>
        <v>541331.700000001</v>
      </c>
      <c r="G1692" s="289"/>
    </row>
    <row r="1693" spans="1:7">
      <c r="A1693" s="137">
        <v>45869</v>
      </c>
      <c r="B1693" s="94" t="s">
        <v>1138</v>
      </c>
      <c r="C1693" s="94" t="s">
        <v>64</v>
      </c>
      <c r="D1693" s="138"/>
      <c r="E1693" s="138">
        <v>200000</v>
      </c>
      <c r="F1693" s="138">
        <f t="shared" si="52"/>
        <v>341331.700000001</v>
      </c>
      <c r="G1693" s="289"/>
    </row>
    <row r="1694" spans="1:7">
      <c r="A1694" s="137">
        <v>45869</v>
      </c>
      <c r="B1694" s="94" t="s">
        <v>1287</v>
      </c>
      <c r="C1694" s="94" t="s">
        <v>65</v>
      </c>
      <c r="D1694" s="138"/>
      <c r="E1694" s="138">
        <v>1973.75</v>
      </c>
      <c r="F1694" s="138">
        <f t="shared" si="52"/>
        <v>339357.950000001</v>
      </c>
      <c r="G1694" s="289"/>
    </row>
    <row r="1695" spans="1:7">
      <c r="A1695" s="137">
        <v>45870</v>
      </c>
      <c r="B1695" s="94" t="s">
        <v>121</v>
      </c>
      <c r="C1695" s="94" t="s">
        <v>65</v>
      </c>
      <c r="D1695" s="138"/>
      <c r="E1695" s="138">
        <v>26.28</v>
      </c>
      <c r="F1695" s="138">
        <f t="shared" si="52"/>
        <v>339331.670000001</v>
      </c>
      <c r="G1695" s="289"/>
    </row>
    <row r="1696" spans="1:7">
      <c r="A1696" s="137">
        <v>45870</v>
      </c>
      <c r="B1696" s="94" t="s">
        <v>121</v>
      </c>
      <c r="C1696" s="94" t="s">
        <v>65</v>
      </c>
      <c r="D1696" s="138"/>
      <c r="E1696" s="138">
        <v>33.25</v>
      </c>
      <c r="F1696" s="138">
        <f t="shared" si="52"/>
        <v>339298.420000001</v>
      </c>
      <c r="G1696" s="289"/>
    </row>
    <row r="1697" spans="1:7">
      <c r="A1697" s="137">
        <v>45870</v>
      </c>
      <c r="B1697" s="94" t="s">
        <v>441</v>
      </c>
      <c r="C1697" s="94" t="s">
        <v>64</v>
      </c>
      <c r="D1697" s="138"/>
      <c r="E1697" s="138">
        <v>20000</v>
      </c>
      <c r="F1697" s="138">
        <f t="shared" si="52"/>
        <v>319298.420000001</v>
      </c>
      <c r="G1697" s="289"/>
    </row>
    <row r="1698" ht="33" spans="1:7">
      <c r="A1698" s="137">
        <v>45870</v>
      </c>
      <c r="B1698" s="94" t="s">
        <v>1288</v>
      </c>
      <c r="C1698" s="94" t="s">
        <v>61</v>
      </c>
      <c r="D1698" s="138"/>
      <c r="E1698" s="138">
        <v>10835.56</v>
      </c>
      <c r="F1698" s="138">
        <f t="shared" si="52"/>
        <v>308462.860000001</v>
      </c>
      <c r="G1698" s="289"/>
    </row>
    <row r="1699" ht="49.5" spans="1:7">
      <c r="A1699" s="137">
        <v>45870</v>
      </c>
      <c r="B1699" s="94" t="s">
        <v>1289</v>
      </c>
      <c r="C1699" s="94" t="s">
        <v>61</v>
      </c>
      <c r="D1699" s="138"/>
      <c r="E1699" s="138">
        <v>3000</v>
      </c>
      <c r="F1699" s="138">
        <f t="shared" si="52"/>
        <v>305462.860000001</v>
      </c>
      <c r="G1699" s="289"/>
    </row>
    <row r="1700" spans="1:7">
      <c r="A1700" s="137">
        <v>45870</v>
      </c>
      <c r="B1700" s="94" t="s">
        <v>1290</v>
      </c>
      <c r="C1700" s="94" t="s">
        <v>65</v>
      </c>
      <c r="D1700" s="138"/>
      <c r="E1700" s="138">
        <v>437.86</v>
      </c>
      <c r="F1700" s="138">
        <f t="shared" si="52"/>
        <v>305025.000000001</v>
      </c>
      <c r="G1700" s="289"/>
    </row>
    <row r="1701" spans="1:7">
      <c r="A1701" s="137">
        <v>45870</v>
      </c>
      <c r="B1701" s="94" t="s">
        <v>1291</v>
      </c>
      <c r="C1701" s="94" t="s">
        <v>65</v>
      </c>
      <c r="D1701" s="138"/>
      <c r="E1701" s="138">
        <v>4622.02</v>
      </c>
      <c r="F1701" s="138">
        <f t="shared" ref="F1701:F1764" si="53">F1700+D1701-E1701</f>
        <v>300402.980000001</v>
      </c>
      <c r="G1701" s="289"/>
    </row>
    <row r="1702" spans="1:7">
      <c r="A1702" s="137">
        <v>45870</v>
      </c>
      <c r="B1702" s="94" t="s">
        <v>1292</v>
      </c>
      <c r="C1702" s="94" t="s">
        <v>65</v>
      </c>
      <c r="D1702" s="138"/>
      <c r="E1702" s="138">
        <v>4897.16</v>
      </c>
      <c r="F1702" s="138">
        <f t="shared" si="53"/>
        <v>295505.820000001</v>
      </c>
      <c r="G1702" s="289"/>
    </row>
    <row r="1703" spans="1:7">
      <c r="A1703" s="137">
        <v>45870</v>
      </c>
      <c r="B1703" s="94" t="s">
        <v>1293</v>
      </c>
      <c r="C1703" s="94" t="s">
        <v>65</v>
      </c>
      <c r="D1703" s="138"/>
      <c r="E1703" s="138">
        <v>995</v>
      </c>
      <c r="F1703" s="138">
        <f t="shared" si="53"/>
        <v>294510.820000001</v>
      </c>
      <c r="G1703" s="289"/>
    </row>
    <row r="1704" spans="1:7">
      <c r="A1704" s="137">
        <v>45870</v>
      </c>
      <c r="B1704" s="94" t="s">
        <v>1294</v>
      </c>
      <c r="C1704" s="94" t="s">
        <v>65</v>
      </c>
      <c r="D1704" s="138"/>
      <c r="E1704" s="138">
        <v>1390</v>
      </c>
      <c r="F1704" s="138">
        <f t="shared" si="53"/>
        <v>293120.820000001</v>
      </c>
      <c r="G1704" s="289"/>
    </row>
    <row r="1705" spans="1:7">
      <c r="A1705" s="137">
        <v>45870</v>
      </c>
      <c r="B1705" s="94" t="s">
        <v>1295</v>
      </c>
      <c r="C1705" s="94" t="s">
        <v>65</v>
      </c>
      <c r="D1705" s="138"/>
      <c r="E1705" s="138">
        <v>187.09</v>
      </c>
      <c r="F1705" s="138">
        <f t="shared" si="53"/>
        <v>292933.730000001</v>
      </c>
      <c r="G1705" s="289"/>
    </row>
    <row r="1706" spans="1:7">
      <c r="A1706" s="137">
        <v>45870</v>
      </c>
      <c r="B1706" s="94" t="s">
        <v>1296</v>
      </c>
      <c r="C1706" s="94" t="s">
        <v>65</v>
      </c>
      <c r="D1706" s="138"/>
      <c r="E1706" s="138">
        <v>579</v>
      </c>
      <c r="F1706" s="138">
        <f t="shared" si="53"/>
        <v>292354.730000001</v>
      </c>
      <c r="G1706" s="289"/>
    </row>
    <row r="1707" spans="1:7">
      <c r="A1707" s="137">
        <v>45870</v>
      </c>
      <c r="B1707" s="94" t="s">
        <v>1297</v>
      </c>
      <c r="C1707" s="94" t="s">
        <v>65</v>
      </c>
      <c r="D1707" s="138"/>
      <c r="E1707" s="138">
        <v>1500</v>
      </c>
      <c r="F1707" s="138">
        <f t="shared" si="53"/>
        <v>290854.730000001</v>
      </c>
      <c r="G1707" s="289"/>
    </row>
    <row r="1708" spans="1:7">
      <c r="A1708" s="137">
        <v>45870</v>
      </c>
      <c r="B1708" s="94" t="s">
        <v>1298</v>
      </c>
      <c r="C1708" s="94" t="s">
        <v>65</v>
      </c>
      <c r="D1708" s="138"/>
      <c r="E1708" s="138">
        <v>1191</v>
      </c>
      <c r="F1708" s="138">
        <f t="shared" si="53"/>
        <v>289663.730000001</v>
      </c>
      <c r="G1708" s="289"/>
    </row>
    <row r="1709" ht="33" spans="1:7">
      <c r="A1709" s="137">
        <v>45870</v>
      </c>
      <c r="B1709" s="94" t="s">
        <v>1299</v>
      </c>
      <c r="C1709" s="94" t="s">
        <v>65</v>
      </c>
      <c r="D1709" s="138"/>
      <c r="E1709" s="138">
        <v>1083</v>
      </c>
      <c r="F1709" s="138">
        <f t="shared" si="53"/>
        <v>288580.730000001</v>
      </c>
      <c r="G1709" s="289"/>
    </row>
    <row r="1710" spans="1:7">
      <c r="A1710" s="137">
        <v>45870</v>
      </c>
      <c r="B1710" s="94" t="s">
        <v>1300</v>
      </c>
      <c r="C1710" s="94" t="s">
        <v>65</v>
      </c>
      <c r="D1710" s="138"/>
      <c r="E1710" s="138">
        <v>503</v>
      </c>
      <c r="F1710" s="138">
        <f t="shared" si="53"/>
        <v>288077.730000001</v>
      </c>
      <c r="G1710" s="289"/>
    </row>
    <row r="1711" spans="1:7">
      <c r="A1711" s="137">
        <v>45870</v>
      </c>
      <c r="B1711" s="94" t="s">
        <v>1301</v>
      </c>
      <c r="C1711" s="94" t="s">
        <v>65</v>
      </c>
      <c r="D1711" s="138"/>
      <c r="E1711" s="138">
        <v>261.59</v>
      </c>
      <c r="F1711" s="138">
        <f t="shared" si="53"/>
        <v>287816.140000001</v>
      </c>
      <c r="G1711" s="289"/>
    </row>
    <row r="1712" spans="1:7">
      <c r="A1712" s="137">
        <v>45870</v>
      </c>
      <c r="B1712" s="94" t="s">
        <v>1302</v>
      </c>
      <c r="C1712" s="94" t="s">
        <v>65</v>
      </c>
      <c r="D1712" s="138"/>
      <c r="E1712" s="138">
        <v>588.5</v>
      </c>
      <c r="F1712" s="138">
        <f t="shared" si="53"/>
        <v>287227.640000001</v>
      </c>
      <c r="G1712" s="289"/>
    </row>
    <row r="1713" spans="1:7">
      <c r="A1713" s="137">
        <v>45870</v>
      </c>
      <c r="B1713" s="94" t="s">
        <v>1303</v>
      </c>
      <c r="C1713" s="94" t="s">
        <v>65</v>
      </c>
      <c r="D1713" s="138"/>
      <c r="E1713" s="138">
        <v>32155.9</v>
      </c>
      <c r="F1713" s="138">
        <f t="shared" si="53"/>
        <v>255071.740000001</v>
      </c>
      <c r="G1713" s="289"/>
    </row>
    <row r="1714" spans="1:7">
      <c r="A1714" s="137">
        <v>45870</v>
      </c>
      <c r="B1714" s="94" t="s">
        <v>1304</v>
      </c>
      <c r="C1714" s="94" t="s">
        <v>65</v>
      </c>
      <c r="D1714" s="138"/>
      <c r="E1714" s="138">
        <v>489</v>
      </c>
      <c r="F1714" s="138">
        <f t="shared" si="53"/>
        <v>254582.740000001</v>
      </c>
      <c r="G1714" s="289"/>
    </row>
    <row r="1715" spans="1:7">
      <c r="A1715" s="137">
        <v>45870</v>
      </c>
      <c r="B1715" s="94" t="s">
        <v>1305</v>
      </c>
      <c r="C1715" s="94" t="s">
        <v>65</v>
      </c>
      <c r="D1715" s="138"/>
      <c r="E1715" s="138">
        <v>300</v>
      </c>
      <c r="F1715" s="138">
        <f t="shared" si="53"/>
        <v>254282.740000001</v>
      </c>
      <c r="G1715" s="289"/>
    </row>
    <row r="1716" spans="1:7">
      <c r="A1716" s="137">
        <v>45870</v>
      </c>
      <c r="B1716" s="94" t="s">
        <v>1306</v>
      </c>
      <c r="C1716" s="94" t="s">
        <v>65</v>
      </c>
      <c r="D1716" s="138"/>
      <c r="E1716" s="138">
        <v>1106.5</v>
      </c>
      <c r="F1716" s="138">
        <f t="shared" si="53"/>
        <v>253176.240000001</v>
      </c>
      <c r="G1716" s="289"/>
    </row>
    <row r="1717" ht="33" spans="1:7">
      <c r="A1717" s="137">
        <v>45870</v>
      </c>
      <c r="B1717" s="94" t="s">
        <v>1307</v>
      </c>
      <c r="C1717" s="94" t="s">
        <v>65</v>
      </c>
      <c r="D1717" s="138"/>
      <c r="E1717" s="138">
        <v>542</v>
      </c>
      <c r="F1717" s="138">
        <f t="shared" si="53"/>
        <v>252634.240000001</v>
      </c>
      <c r="G1717" s="289"/>
    </row>
    <row r="1718" spans="1:7">
      <c r="A1718" s="137">
        <v>45870</v>
      </c>
      <c r="B1718" s="94" t="s">
        <v>1308</v>
      </c>
      <c r="C1718" s="94" t="s">
        <v>61</v>
      </c>
      <c r="D1718" s="138"/>
      <c r="E1718" s="138">
        <v>25806</v>
      </c>
      <c r="F1718" s="138">
        <f t="shared" si="53"/>
        <v>226828.240000001</v>
      </c>
      <c r="G1718" s="289"/>
    </row>
    <row r="1719" spans="1:7">
      <c r="A1719" s="137">
        <v>45870</v>
      </c>
      <c r="B1719" s="94" t="s">
        <v>1309</v>
      </c>
      <c r="C1719" s="94" t="s">
        <v>61</v>
      </c>
      <c r="D1719" s="138"/>
      <c r="E1719" s="138">
        <v>5000</v>
      </c>
      <c r="F1719" s="138">
        <f t="shared" si="53"/>
        <v>221828.240000001</v>
      </c>
      <c r="G1719" s="289"/>
    </row>
    <row r="1720" ht="33" spans="1:7">
      <c r="A1720" s="137">
        <v>45871</v>
      </c>
      <c r="B1720" s="94" t="s">
        <v>1310</v>
      </c>
      <c r="C1720" s="94" t="s">
        <v>65</v>
      </c>
      <c r="D1720" s="138"/>
      <c r="E1720" s="138">
        <v>2516.13</v>
      </c>
      <c r="F1720" s="138">
        <f t="shared" si="53"/>
        <v>219312.110000001</v>
      </c>
      <c r="G1720" s="289"/>
    </row>
    <row r="1721" spans="1:7">
      <c r="A1721" s="137">
        <v>45874</v>
      </c>
      <c r="B1721" s="94" t="s">
        <v>121</v>
      </c>
      <c r="C1721" s="94" t="s">
        <v>65</v>
      </c>
      <c r="D1721" s="138"/>
      <c r="E1721" s="138">
        <v>0.95</v>
      </c>
      <c r="F1721" s="138">
        <f t="shared" si="53"/>
        <v>219311.160000001</v>
      </c>
      <c r="G1721" s="289"/>
    </row>
    <row r="1722" spans="1:7">
      <c r="A1722" s="137">
        <v>45874</v>
      </c>
      <c r="B1722" s="94" t="s">
        <v>121</v>
      </c>
      <c r="C1722" s="94" t="s">
        <v>65</v>
      </c>
      <c r="D1722" s="138"/>
      <c r="E1722" s="138">
        <v>245.84</v>
      </c>
      <c r="F1722" s="138">
        <f t="shared" si="53"/>
        <v>219065.320000001</v>
      </c>
      <c r="G1722" s="289"/>
    </row>
    <row r="1723" spans="1:7">
      <c r="A1723" s="137">
        <v>45874</v>
      </c>
      <c r="B1723" s="94" t="s">
        <v>121</v>
      </c>
      <c r="C1723" s="94" t="s">
        <v>65</v>
      </c>
      <c r="D1723" s="138"/>
      <c r="E1723" s="138">
        <v>10.1</v>
      </c>
      <c r="F1723" s="138">
        <f t="shared" si="53"/>
        <v>219055.220000001</v>
      </c>
      <c r="G1723" s="289"/>
    </row>
    <row r="1724" spans="1:7">
      <c r="A1724" s="137">
        <v>45874</v>
      </c>
      <c r="B1724" s="94" t="s">
        <v>121</v>
      </c>
      <c r="C1724" s="94" t="s">
        <v>65</v>
      </c>
      <c r="D1724" s="138"/>
      <c r="E1724" s="138">
        <v>35.15</v>
      </c>
      <c r="F1724" s="138">
        <f t="shared" si="53"/>
        <v>219020.070000001</v>
      </c>
      <c r="G1724" s="289"/>
    </row>
    <row r="1725" spans="1:7">
      <c r="A1725" s="137">
        <v>45874</v>
      </c>
      <c r="B1725" s="94" t="s">
        <v>121</v>
      </c>
      <c r="C1725" s="94" t="s">
        <v>65</v>
      </c>
      <c r="D1725" s="138"/>
      <c r="E1725" s="138">
        <v>239.3</v>
      </c>
      <c r="F1725" s="138">
        <f t="shared" si="53"/>
        <v>218780.770000001</v>
      </c>
      <c r="G1725" s="289"/>
    </row>
    <row r="1726" spans="1:7">
      <c r="A1726" s="137">
        <v>45874</v>
      </c>
      <c r="B1726" s="94" t="s">
        <v>121</v>
      </c>
      <c r="C1726" s="94" t="s">
        <v>65</v>
      </c>
      <c r="D1726" s="138"/>
      <c r="E1726" s="138">
        <v>49.99</v>
      </c>
      <c r="F1726" s="138">
        <f t="shared" si="53"/>
        <v>218730.780000001</v>
      </c>
      <c r="G1726" s="289"/>
    </row>
    <row r="1727" spans="1:7">
      <c r="A1727" s="137">
        <v>45874</v>
      </c>
      <c r="B1727" s="94" t="s">
        <v>208</v>
      </c>
      <c r="C1727" s="94" t="s">
        <v>58</v>
      </c>
      <c r="D1727" s="138">
        <v>23300</v>
      </c>
      <c r="E1727" s="138"/>
      <c r="F1727" s="138">
        <f t="shared" si="53"/>
        <v>242030.780000001</v>
      </c>
      <c r="G1727" s="289"/>
    </row>
    <row r="1728" spans="1:7">
      <c r="A1728" s="137">
        <v>45874</v>
      </c>
      <c r="B1728" s="94" t="s">
        <v>130</v>
      </c>
      <c r="C1728" s="94" t="s">
        <v>58</v>
      </c>
      <c r="D1728" s="138">
        <v>107000</v>
      </c>
      <c r="E1728" s="138"/>
      <c r="F1728" s="138">
        <f t="shared" si="53"/>
        <v>349030.780000001</v>
      </c>
      <c r="G1728" s="289"/>
    </row>
    <row r="1729" spans="1:7">
      <c r="A1729" s="137">
        <v>45874</v>
      </c>
      <c r="B1729" s="94" t="s">
        <v>1311</v>
      </c>
      <c r="C1729" s="94" t="s">
        <v>58</v>
      </c>
      <c r="D1729" s="138">
        <v>9200</v>
      </c>
      <c r="E1729" s="138"/>
      <c r="F1729" s="138">
        <f t="shared" si="53"/>
        <v>358230.780000001</v>
      </c>
      <c r="G1729" s="289"/>
    </row>
    <row r="1730" spans="1:7">
      <c r="A1730" s="137">
        <v>45874</v>
      </c>
      <c r="B1730" s="94" t="s">
        <v>600</v>
      </c>
      <c r="C1730" s="94" t="s">
        <v>58</v>
      </c>
      <c r="D1730" s="138">
        <v>60000</v>
      </c>
      <c r="E1730" s="138"/>
      <c r="F1730" s="138">
        <f t="shared" si="53"/>
        <v>418230.780000001</v>
      </c>
      <c r="G1730" s="289"/>
    </row>
    <row r="1731" spans="1:7">
      <c r="A1731" s="137">
        <v>45874</v>
      </c>
      <c r="B1731" s="94" t="s">
        <v>1312</v>
      </c>
      <c r="C1731" s="94" t="s">
        <v>61</v>
      </c>
      <c r="D1731" s="138"/>
      <c r="E1731" s="138">
        <v>359111.03</v>
      </c>
      <c r="F1731" s="138">
        <f t="shared" si="53"/>
        <v>59119.750000001</v>
      </c>
      <c r="G1731" s="289"/>
    </row>
    <row r="1732" spans="1:7">
      <c r="A1732" s="137">
        <v>45874</v>
      </c>
      <c r="B1732" s="94" t="s">
        <v>1313</v>
      </c>
      <c r="C1732" s="94" t="s">
        <v>61</v>
      </c>
      <c r="D1732" s="138"/>
      <c r="E1732" s="138">
        <v>4896.79</v>
      </c>
      <c r="F1732" s="138">
        <f t="shared" si="53"/>
        <v>54222.960000001</v>
      </c>
      <c r="G1732" s="289"/>
    </row>
    <row r="1733" spans="1:7">
      <c r="A1733" s="137">
        <v>45874</v>
      </c>
      <c r="B1733" s="94" t="s">
        <v>1314</v>
      </c>
      <c r="C1733" s="94" t="s">
        <v>65</v>
      </c>
      <c r="D1733" s="138"/>
      <c r="E1733" s="138">
        <v>1000</v>
      </c>
      <c r="F1733" s="138">
        <f t="shared" si="53"/>
        <v>53222.960000001</v>
      </c>
      <c r="G1733" s="289"/>
    </row>
    <row r="1734" spans="1:7">
      <c r="A1734" s="137">
        <v>45875</v>
      </c>
      <c r="B1734" s="94" t="s">
        <v>121</v>
      </c>
      <c r="C1734" s="94" t="s">
        <v>65</v>
      </c>
      <c r="D1734" s="138"/>
      <c r="E1734" s="138">
        <v>29.45</v>
      </c>
      <c r="F1734" s="138">
        <f t="shared" si="53"/>
        <v>53193.510000001</v>
      </c>
      <c r="G1734" s="289"/>
    </row>
    <row r="1735" spans="1:7">
      <c r="A1735" s="137">
        <v>45875</v>
      </c>
      <c r="B1735" s="94" t="s">
        <v>1315</v>
      </c>
      <c r="C1735" s="94" t="s">
        <v>58</v>
      </c>
      <c r="D1735" s="138">
        <v>53593.79</v>
      </c>
      <c r="E1735" s="138"/>
      <c r="F1735" s="138">
        <f t="shared" si="53"/>
        <v>106787.300000001</v>
      </c>
      <c r="G1735" s="289"/>
    </row>
    <row r="1736" ht="33" spans="1:7">
      <c r="A1736" s="137">
        <v>45875</v>
      </c>
      <c r="B1736" s="94" t="s">
        <v>1316</v>
      </c>
      <c r="C1736" s="94" t="s">
        <v>58</v>
      </c>
      <c r="D1736" s="138">
        <v>34609.24</v>
      </c>
      <c r="E1736" s="138"/>
      <c r="F1736" s="138">
        <f t="shared" si="53"/>
        <v>141396.540000001</v>
      </c>
      <c r="G1736" s="289"/>
    </row>
    <row r="1737" spans="1:7">
      <c r="A1737" s="137">
        <v>45875</v>
      </c>
      <c r="B1737" s="94" t="s">
        <v>1317</v>
      </c>
      <c r="C1737" s="94" t="s">
        <v>65</v>
      </c>
      <c r="D1737" s="138"/>
      <c r="E1737" s="138">
        <v>4980.45</v>
      </c>
      <c r="F1737" s="138">
        <f t="shared" si="53"/>
        <v>136416.090000001</v>
      </c>
      <c r="G1737" s="289"/>
    </row>
    <row r="1738" spans="1:7">
      <c r="A1738" s="137">
        <v>45875</v>
      </c>
      <c r="B1738" s="94" t="s">
        <v>1318</v>
      </c>
      <c r="C1738" s="94" t="s">
        <v>65</v>
      </c>
      <c r="D1738" s="138"/>
      <c r="E1738" s="138">
        <v>4737.39</v>
      </c>
      <c r="F1738" s="138">
        <f t="shared" si="53"/>
        <v>131678.700000001</v>
      </c>
      <c r="G1738" s="289"/>
    </row>
    <row r="1739" spans="1:7">
      <c r="A1739" s="137">
        <v>45875</v>
      </c>
      <c r="B1739" s="94" t="s">
        <v>1319</v>
      </c>
      <c r="C1739" s="94" t="s">
        <v>65</v>
      </c>
      <c r="D1739" s="138"/>
      <c r="E1739" s="138">
        <v>5799.28</v>
      </c>
      <c r="F1739" s="138">
        <f t="shared" si="53"/>
        <v>125879.420000001</v>
      </c>
      <c r="G1739" s="289"/>
    </row>
    <row r="1740" spans="1:7">
      <c r="A1740" s="137">
        <v>45875</v>
      </c>
      <c r="B1740" s="94" t="s">
        <v>1320</v>
      </c>
      <c r="C1740" s="94" t="s">
        <v>65</v>
      </c>
      <c r="D1740" s="138"/>
      <c r="E1740" s="138">
        <v>2778.55</v>
      </c>
      <c r="F1740" s="138">
        <f t="shared" si="53"/>
        <v>123100.870000001</v>
      </c>
      <c r="G1740" s="289"/>
    </row>
    <row r="1741" spans="1:7">
      <c r="A1741" s="137">
        <v>45875</v>
      </c>
      <c r="B1741" s="94" t="s">
        <v>1321</v>
      </c>
      <c r="C1741" s="94" t="s">
        <v>65</v>
      </c>
      <c r="D1741" s="138"/>
      <c r="E1741" s="138">
        <v>5500</v>
      </c>
      <c r="F1741" s="138">
        <f t="shared" si="53"/>
        <v>117600.870000001</v>
      </c>
      <c r="G1741" s="289"/>
    </row>
    <row r="1742" spans="1:7">
      <c r="A1742" s="137">
        <v>45876</v>
      </c>
      <c r="B1742" s="94" t="s">
        <v>1322</v>
      </c>
      <c r="C1742" s="94" t="s">
        <v>65</v>
      </c>
      <c r="D1742" s="138"/>
      <c r="E1742" s="138">
        <v>2590</v>
      </c>
      <c r="F1742" s="138">
        <f t="shared" si="53"/>
        <v>115010.870000001</v>
      </c>
      <c r="G1742" s="289"/>
    </row>
    <row r="1743" spans="1:7">
      <c r="A1743" s="137">
        <v>45877</v>
      </c>
      <c r="B1743" s="94" t="s">
        <v>1323</v>
      </c>
      <c r="C1743" s="94" t="s">
        <v>61</v>
      </c>
      <c r="D1743" s="138"/>
      <c r="E1743" s="138">
        <v>18151.09</v>
      </c>
      <c r="F1743" s="138">
        <f t="shared" si="53"/>
        <v>96859.780000001</v>
      </c>
      <c r="G1743" s="289"/>
    </row>
    <row r="1744" spans="1:7">
      <c r="A1744" s="137">
        <v>45877</v>
      </c>
      <c r="B1744" s="94" t="s">
        <v>1324</v>
      </c>
      <c r="C1744" s="94" t="s">
        <v>61</v>
      </c>
      <c r="D1744" s="138"/>
      <c r="E1744" s="138">
        <v>5514.22</v>
      </c>
      <c r="F1744" s="138">
        <f t="shared" si="53"/>
        <v>91345.560000001</v>
      </c>
      <c r="G1744" s="289"/>
    </row>
    <row r="1745" spans="1:7">
      <c r="A1745" s="137">
        <v>45877</v>
      </c>
      <c r="B1745" s="94" t="s">
        <v>255</v>
      </c>
      <c r="C1745" s="94" t="s">
        <v>61</v>
      </c>
      <c r="D1745" s="138"/>
      <c r="E1745" s="138">
        <v>10000</v>
      </c>
      <c r="F1745" s="138">
        <f t="shared" si="53"/>
        <v>81345.560000001</v>
      </c>
      <c r="G1745" s="289"/>
    </row>
    <row r="1746" spans="1:7">
      <c r="A1746" s="137">
        <v>45877</v>
      </c>
      <c r="B1746" s="94" t="s">
        <v>1090</v>
      </c>
      <c r="C1746" s="94" t="s">
        <v>61</v>
      </c>
      <c r="D1746" s="138"/>
      <c r="E1746" s="138">
        <v>5000</v>
      </c>
      <c r="F1746" s="138">
        <f t="shared" si="53"/>
        <v>76345.560000001</v>
      </c>
      <c r="G1746" s="289"/>
    </row>
    <row r="1747" spans="1:7">
      <c r="A1747" s="137">
        <v>45877</v>
      </c>
      <c r="B1747" s="94" t="s">
        <v>1325</v>
      </c>
      <c r="C1747" s="94" t="s">
        <v>61</v>
      </c>
      <c r="D1747" s="138"/>
      <c r="E1747" s="138">
        <v>7530.12</v>
      </c>
      <c r="F1747" s="138">
        <f t="shared" si="53"/>
        <v>68815.440000001</v>
      </c>
      <c r="G1747" s="289"/>
    </row>
    <row r="1748" spans="1:7">
      <c r="A1748" s="137">
        <v>45877</v>
      </c>
      <c r="B1748" s="94" t="s">
        <v>1326</v>
      </c>
      <c r="C1748" s="94" t="s">
        <v>61</v>
      </c>
      <c r="D1748" s="138"/>
      <c r="E1748" s="138">
        <v>7530.12</v>
      </c>
      <c r="F1748" s="138">
        <f t="shared" si="53"/>
        <v>61285.320000001</v>
      </c>
      <c r="G1748" s="289"/>
    </row>
    <row r="1749" spans="1:7">
      <c r="A1749" s="137">
        <v>45877</v>
      </c>
      <c r="B1749" s="94" t="s">
        <v>1327</v>
      </c>
      <c r="C1749" s="94" t="s">
        <v>58</v>
      </c>
      <c r="D1749" s="138">
        <v>500000</v>
      </c>
      <c r="E1749" s="138"/>
      <c r="F1749" s="138">
        <f t="shared" si="53"/>
        <v>561285.320000001</v>
      </c>
      <c r="G1749" s="289"/>
    </row>
    <row r="1750" spans="1:7">
      <c r="A1750" s="137">
        <v>45877</v>
      </c>
      <c r="B1750" s="305" t="s">
        <v>1328</v>
      </c>
      <c r="C1750" s="94" t="s">
        <v>54</v>
      </c>
      <c r="D1750" s="138">
        <v>1333</v>
      </c>
      <c r="E1750" s="138"/>
      <c r="F1750" s="138">
        <f t="shared" si="53"/>
        <v>562618.320000001</v>
      </c>
      <c r="G1750" s="289"/>
    </row>
    <row r="1751" spans="1:7">
      <c r="A1751" s="137">
        <v>45877</v>
      </c>
      <c r="B1751" s="94" t="s">
        <v>1135</v>
      </c>
      <c r="C1751" s="94" t="s">
        <v>61</v>
      </c>
      <c r="D1751" s="138"/>
      <c r="E1751" s="138">
        <v>50000</v>
      </c>
      <c r="F1751" s="138">
        <f t="shared" si="53"/>
        <v>512618.320000001</v>
      </c>
      <c r="G1751" s="289"/>
    </row>
    <row r="1752" spans="1:7">
      <c r="A1752" s="137">
        <v>45877</v>
      </c>
      <c r="B1752" s="94" t="s">
        <v>1329</v>
      </c>
      <c r="C1752" s="94" t="s">
        <v>65</v>
      </c>
      <c r="D1752" s="138"/>
      <c r="E1752" s="138">
        <v>2760</v>
      </c>
      <c r="F1752" s="138">
        <f t="shared" si="53"/>
        <v>509858.320000001</v>
      </c>
      <c r="G1752" s="289"/>
    </row>
    <row r="1753" spans="1:7">
      <c r="A1753" s="137">
        <v>45877</v>
      </c>
      <c r="B1753" s="94" t="s">
        <v>1330</v>
      </c>
      <c r="C1753" s="94" t="s">
        <v>65</v>
      </c>
      <c r="D1753" s="138"/>
      <c r="E1753" s="138">
        <v>220</v>
      </c>
      <c r="F1753" s="138">
        <f t="shared" si="53"/>
        <v>509638.320000001</v>
      </c>
      <c r="G1753" s="289"/>
    </row>
    <row r="1754" ht="33" spans="1:7">
      <c r="A1754" s="137">
        <v>45877</v>
      </c>
      <c r="B1754" s="94" t="s">
        <v>1331</v>
      </c>
      <c r="C1754" s="94" t="s">
        <v>65</v>
      </c>
      <c r="D1754" s="138"/>
      <c r="E1754" s="138">
        <v>450</v>
      </c>
      <c r="F1754" s="138">
        <f t="shared" si="53"/>
        <v>509188.320000001</v>
      </c>
      <c r="G1754" s="289"/>
    </row>
    <row r="1755" spans="1:7">
      <c r="A1755" s="137">
        <v>45877</v>
      </c>
      <c r="B1755" s="94" t="s">
        <v>1332</v>
      </c>
      <c r="C1755" s="94" t="s">
        <v>65</v>
      </c>
      <c r="D1755" s="138"/>
      <c r="E1755" s="138">
        <v>1386.42</v>
      </c>
      <c r="F1755" s="138">
        <f t="shared" si="53"/>
        <v>507801.900000001</v>
      </c>
      <c r="G1755" s="289"/>
    </row>
    <row r="1756" spans="1:7">
      <c r="A1756" s="137">
        <v>45877</v>
      </c>
      <c r="B1756" s="94" t="s">
        <v>1333</v>
      </c>
      <c r="C1756" s="94" t="s">
        <v>65</v>
      </c>
      <c r="D1756" s="138"/>
      <c r="E1756" s="138">
        <v>390</v>
      </c>
      <c r="F1756" s="138">
        <f t="shared" si="53"/>
        <v>507411.900000001</v>
      </c>
      <c r="G1756" s="289"/>
    </row>
    <row r="1757" spans="1:7">
      <c r="A1757" s="137">
        <v>45877</v>
      </c>
      <c r="B1757" s="94" t="s">
        <v>1334</v>
      </c>
      <c r="C1757" s="94" t="s">
        <v>65</v>
      </c>
      <c r="D1757" s="138"/>
      <c r="E1757" s="138">
        <v>1000</v>
      </c>
      <c r="F1757" s="138">
        <f t="shared" si="53"/>
        <v>506411.900000001</v>
      </c>
      <c r="G1757" s="289"/>
    </row>
    <row r="1758" spans="1:7">
      <c r="A1758" s="137">
        <v>45877</v>
      </c>
      <c r="B1758" s="94" t="s">
        <v>1335</v>
      </c>
      <c r="C1758" s="94" t="s">
        <v>65</v>
      </c>
      <c r="D1758" s="138"/>
      <c r="E1758" s="138">
        <v>185</v>
      </c>
      <c r="F1758" s="138">
        <f t="shared" si="53"/>
        <v>506226.900000001</v>
      </c>
      <c r="G1758" s="289"/>
    </row>
    <row r="1759" spans="1:7">
      <c r="A1759" s="137">
        <v>45877</v>
      </c>
      <c r="B1759" s="94" t="s">
        <v>1336</v>
      </c>
      <c r="C1759" s="94" t="s">
        <v>65</v>
      </c>
      <c r="D1759" s="138"/>
      <c r="E1759" s="138">
        <v>8</v>
      </c>
      <c r="F1759" s="138">
        <f t="shared" si="53"/>
        <v>506218.900000001</v>
      </c>
      <c r="G1759" s="289"/>
    </row>
    <row r="1760" spans="1:7">
      <c r="A1760" s="137">
        <v>45877</v>
      </c>
      <c r="B1760" s="94" t="s">
        <v>1337</v>
      </c>
      <c r="C1760" s="94" t="s">
        <v>65</v>
      </c>
      <c r="D1760" s="138"/>
      <c r="E1760" s="138">
        <v>23</v>
      </c>
      <c r="F1760" s="138">
        <f t="shared" si="53"/>
        <v>506195.900000001</v>
      </c>
      <c r="G1760" s="289"/>
    </row>
    <row r="1761" spans="1:7">
      <c r="A1761" s="137">
        <v>45877</v>
      </c>
      <c r="B1761" s="94" t="s">
        <v>1338</v>
      </c>
      <c r="C1761" s="94" t="s">
        <v>65</v>
      </c>
      <c r="D1761" s="138"/>
      <c r="E1761" s="138">
        <v>349</v>
      </c>
      <c r="F1761" s="138">
        <f t="shared" si="53"/>
        <v>505846.900000001</v>
      </c>
      <c r="G1761" s="289"/>
    </row>
    <row r="1762" spans="1:7">
      <c r="A1762" s="137">
        <v>45877</v>
      </c>
      <c r="B1762" s="94" t="s">
        <v>1339</v>
      </c>
      <c r="C1762" s="94" t="s">
        <v>65</v>
      </c>
      <c r="D1762" s="138"/>
      <c r="E1762" s="138">
        <v>397</v>
      </c>
      <c r="F1762" s="138">
        <f t="shared" si="53"/>
        <v>505449.900000001</v>
      </c>
      <c r="G1762" s="289"/>
    </row>
    <row r="1763" spans="1:7">
      <c r="A1763" s="137">
        <v>45877</v>
      </c>
      <c r="B1763" s="94" t="s">
        <v>1340</v>
      </c>
      <c r="C1763" s="94" t="s">
        <v>65</v>
      </c>
      <c r="D1763" s="138"/>
      <c r="E1763" s="138">
        <v>245</v>
      </c>
      <c r="F1763" s="138">
        <f t="shared" si="53"/>
        <v>505204.900000001</v>
      </c>
      <c r="G1763" s="289"/>
    </row>
    <row r="1764" spans="1:7">
      <c r="A1764" s="137">
        <v>45877</v>
      </c>
      <c r="B1764" s="94" t="s">
        <v>1341</v>
      </c>
      <c r="C1764" s="94" t="s">
        <v>65</v>
      </c>
      <c r="D1764" s="138"/>
      <c r="E1764" s="138">
        <v>394.6</v>
      </c>
      <c r="F1764" s="138">
        <f t="shared" si="53"/>
        <v>504810.300000001</v>
      </c>
      <c r="G1764" s="289"/>
    </row>
    <row r="1765" spans="1:7">
      <c r="A1765" s="137">
        <v>45877</v>
      </c>
      <c r="B1765" s="94" t="s">
        <v>1342</v>
      </c>
      <c r="C1765" s="94" t="s">
        <v>65</v>
      </c>
      <c r="D1765" s="138"/>
      <c r="E1765" s="138">
        <v>333.4</v>
      </c>
      <c r="F1765" s="138">
        <f t="shared" ref="F1765:F1828" si="54">F1764+D1765-E1765</f>
        <v>504476.900000001</v>
      </c>
      <c r="G1765" s="289"/>
    </row>
    <row r="1766" spans="1:7">
      <c r="A1766" s="137">
        <v>45877</v>
      </c>
      <c r="B1766" s="94" t="s">
        <v>1343</v>
      </c>
      <c r="C1766" s="94" t="s">
        <v>65</v>
      </c>
      <c r="D1766" s="138"/>
      <c r="E1766" s="138">
        <v>475</v>
      </c>
      <c r="F1766" s="138">
        <f t="shared" si="54"/>
        <v>504001.900000001</v>
      </c>
      <c r="G1766" s="289"/>
    </row>
    <row r="1767" spans="1:7">
      <c r="A1767" s="137">
        <v>45877</v>
      </c>
      <c r="B1767" s="94" t="s">
        <v>1344</v>
      </c>
      <c r="C1767" s="94" t="s">
        <v>65</v>
      </c>
      <c r="D1767" s="138"/>
      <c r="E1767" s="138">
        <v>230.75</v>
      </c>
      <c r="F1767" s="138">
        <f t="shared" si="54"/>
        <v>503771.150000001</v>
      </c>
      <c r="G1767" s="289"/>
    </row>
    <row r="1768" spans="1:7">
      <c r="A1768" s="137">
        <v>45877</v>
      </c>
      <c r="B1768" s="94" t="s">
        <v>1345</v>
      </c>
      <c r="C1768" s="94" t="s">
        <v>65</v>
      </c>
      <c r="D1768" s="138"/>
      <c r="E1768" s="138">
        <v>5223</v>
      </c>
      <c r="F1768" s="138">
        <f t="shared" si="54"/>
        <v>498548.150000001</v>
      </c>
      <c r="G1768" s="289"/>
    </row>
    <row r="1769" spans="1:7">
      <c r="A1769" s="137">
        <v>45877</v>
      </c>
      <c r="B1769" s="94" t="s">
        <v>1346</v>
      </c>
      <c r="C1769" s="94" t="s">
        <v>65</v>
      </c>
      <c r="D1769" s="138"/>
      <c r="E1769" s="138">
        <v>166</v>
      </c>
      <c r="F1769" s="138">
        <f t="shared" si="54"/>
        <v>498382.150000001</v>
      </c>
      <c r="G1769" s="289"/>
    </row>
    <row r="1770" spans="1:7">
      <c r="A1770" s="137">
        <v>45877</v>
      </c>
      <c r="B1770" s="94" t="s">
        <v>1347</v>
      </c>
      <c r="C1770" s="94" t="s">
        <v>65</v>
      </c>
      <c r="D1770" s="138"/>
      <c r="E1770" s="138">
        <v>687</v>
      </c>
      <c r="F1770" s="138">
        <f t="shared" si="54"/>
        <v>497695.150000001</v>
      </c>
      <c r="G1770" s="289"/>
    </row>
    <row r="1771" spans="1:7">
      <c r="A1771" s="137">
        <v>45877</v>
      </c>
      <c r="B1771" s="94" t="s">
        <v>1348</v>
      </c>
      <c r="C1771" s="94" t="s">
        <v>65</v>
      </c>
      <c r="D1771" s="138"/>
      <c r="E1771" s="138">
        <v>548</v>
      </c>
      <c r="F1771" s="138">
        <f t="shared" si="54"/>
        <v>497147.150000001</v>
      </c>
      <c r="G1771" s="289"/>
    </row>
    <row r="1772" spans="1:7">
      <c r="A1772" s="137">
        <v>45877</v>
      </c>
      <c r="B1772" s="94" t="s">
        <v>1349</v>
      </c>
      <c r="C1772" s="94" t="s">
        <v>65</v>
      </c>
      <c r="D1772" s="138"/>
      <c r="E1772" s="138">
        <v>110</v>
      </c>
      <c r="F1772" s="138">
        <f t="shared" si="54"/>
        <v>497037.150000001</v>
      </c>
      <c r="G1772" s="289"/>
    </row>
    <row r="1773" spans="1:7">
      <c r="A1773" s="137">
        <v>45877</v>
      </c>
      <c r="B1773" s="94" t="s">
        <v>1350</v>
      </c>
      <c r="C1773" s="94" t="s">
        <v>65</v>
      </c>
      <c r="D1773" s="138"/>
      <c r="E1773" s="138">
        <v>348.5</v>
      </c>
      <c r="F1773" s="138">
        <f t="shared" si="54"/>
        <v>496688.650000001</v>
      </c>
      <c r="G1773" s="289"/>
    </row>
    <row r="1774" spans="1:7">
      <c r="A1774" s="137">
        <v>45877</v>
      </c>
      <c r="B1774" s="94" t="s">
        <v>1351</v>
      </c>
      <c r="C1774" s="94" t="s">
        <v>65</v>
      </c>
      <c r="D1774" s="138"/>
      <c r="E1774" s="138">
        <v>2174</v>
      </c>
      <c r="F1774" s="138">
        <f t="shared" si="54"/>
        <v>494514.650000001</v>
      </c>
      <c r="G1774" s="289"/>
    </row>
    <row r="1775" spans="1:7">
      <c r="A1775" s="137">
        <v>45877</v>
      </c>
      <c r="B1775" s="94" t="s">
        <v>1352</v>
      </c>
      <c r="C1775" s="94" t="s">
        <v>65</v>
      </c>
      <c r="D1775" s="138"/>
      <c r="E1775" s="138">
        <v>117</v>
      </c>
      <c r="F1775" s="138">
        <f t="shared" si="54"/>
        <v>494397.650000001</v>
      </c>
      <c r="G1775" s="289"/>
    </row>
    <row r="1776" spans="1:7">
      <c r="A1776" s="137">
        <v>45877</v>
      </c>
      <c r="B1776" s="94" t="s">
        <v>1353</v>
      </c>
      <c r="C1776" s="94" t="s">
        <v>65</v>
      </c>
      <c r="D1776" s="138"/>
      <c r="E1776" s="138">
        <v>540</v>
      </c>
      <c r="F1776" s="138">
        <f t="shared" si="54"/>
        <v>493857.650000001</v>
      </c>
      <c r="G1776" s="289"/>
    </row>
    <row r="1777" spans="1:7">
      <c r="A1777" s="137">
        <v>45877</v>
      </c>
      <c r="B1777" s="94" t="s">
        <v>1354</v>
      </c>
      <c r="C1777" s="94" t="s">
        <v>65</v>
      </c>
      <c r="D1777" s="138"/>
      <c r="E1777" s="138">
        <v>1285</v>
      </c>
      <c r="F1777" s="138">
        <f t="shared" si="54"/>
        <v>492572.650000001</v>
      </c>
      <c r="G1777" s="289"/>
    </row>
    <row r="1778" spans="1:7">
      <c r="A1778" s="137">
        <v>45877</v>
      </c>
      <c r="B1778" s="94" t="s">
        <v>1355</v>
      </c>
      <c r="C1778" s="94" t="s">
        <v>65</v>
      </c>
      <c r="D1778" s="138"/>
      <c r="E1778" s="138">
        <v>980</v>
      </c>
      <c r="F1778" s="138">
        <f t="shared" si="54"/>
        <v>491592.650000001</v>
      </c>
      <c r="G1778" s="289"/>
    </row>
    <row r="1779" ht="33" spans="1:7">
      <c r="A1779" s="137">
        <v>45877</v>
      </c>
      <c r="B1779" s="94" t="s">
        <v>1356</v>
      </c>
      <c r="C1779" s="94" t="s">
        <v>65</v>
      </c>
      <c r="D1779" s="138"/>
      <c r="E1779" s="138">
        <v>19006.75</v>
      </c>
      <c r="F1779" s="138">
        <f t="shared" si="54"/>
        <v>472585.900000001</v>
      </c>
      <c r="G1779" s="289"/>
    </row>
    <row r="1780" spans="1:7">
      <c r="A1780" s="137">
        <v>45877</v>
      </c>
      <c r="B1780" s="94" t="s">
        <v>1357</v>
      </c>
      <c r="C1780" s="94" t="s">
        <v>65</v>
      </c>
      <c r="D1780" s="138"/>
      <c r="E1780" s="138">
        <v>128</v>
      </c>
      <c r="F1780" s="138">
        <f t="shared" si="54"/>
        <v>472457.900000001</v>
      </c>
      <c r="G1780" s="289"/>
    </row>
    <row r="1781" spans="1:7">
      <c r="A1781" s="137">
        <v>45877</v>
      </c>
      <c r="B1781" s="94" t="s">
        <v>1358</v>
      </c>
      <c r="C1781" s="94" t="s">
        <v>65</v>
      </c>
      <c r="D1781" s="138"/>
      <c r="E1781" s="138">
        <v>44</v>
      </c>
      <c r="F1781" s="138">
        <f t="shared" si="54"/>
        <v>472413.900000001</v>
      </c>
      <c r="G1781" s="289"/>
    </row>
    <row r="1782" spans="1:7">
      <c r="A1782" s="137">
        <v>45877</v>
      </c>
      <c r="B1782" s="94" t="s">
        <v>1359</v>
      </c>
      <c r="C1782" s="94" t="s">
        <v>65</v>
      </c>
      <c r="D1782" s="138"/>
      <c r="E1782" s="138">
        <v>319</v>
      </c>
      <c r="F1782" s="138">
        <f t="shared" si="54"/>
        <v>472094.900000001</v>
      </c>
      <c r="G1782" s="289"/>
    </row>
    <row r="1783" spans="1:7">
      <c r="A1783" s="137">
        <v>45877</v>
      </c>
      <c r="B1783" s="94" t="s">
        <v>1360</v>
      </c>
      <c r="C1783" s="94" t="s">
        <v>65</v>
      </c>
      <c r="D1783" s="138"/>
      <c r="E1783" s="138">
        <v>405</v>
      </c>
      <c r="F1783" s="138">
        <f t="shared" si="54"/>
        <v>471689.900000001</v>
      </c>
      <c r="G1783" s="289"/>
    </row>
    <row r="1784" spans="1:7">
      <c r="A1784" s="137">
        <v>45877</v>
      </c>
      <c r="B1784" s="94" t="s">
        <v>1361</v>
      </c>
      <c r="C1784" s="94" t="s">
        <v>65</v>
      </c>
      <c r="D1784" s="138"/>
      <c r="E1784" s="138">
        <v>450</v>
      </c>
      <c r="F1784" s="138">
        <f t="shared" si="54"/>
        <v>471239.900000001</v>
      </c>
      <c r="G1784" s="289"/>
    </row>
    <row r="1785" spans="1:7">
      <c r="A1785" s="137">
        <v>45877</v>
      </c>
      <c r="B1785" s="94" t="s">
        <v>1362</v>
      </c>
      <c r="C1785" s="94" t="s">
        <v>65</v>
      </c>
      <c r="D1785" s="138"/>
      <c r="E1785" s="138">
        <v>217.5</v>
      </c>
      <c r="F1785" s="138">
        <f t="shared" si="54"/>
        <v>471022.400000001</v>
      </c>
      <c r="G1785" s="289"/>
    </row>
    <row r="1786" spans="1:7">
      <c r="A1786" s="137">
        <v>45877</v>
      </c>
      <c r="B1786" s="94" t="s">
        <v>1363</v>
      </c>
      <c r="C1786" s="94" t="s">
        <v>65</v>
      </c>
      <c r="D1786" s="138"/>
      <c r="E1786" s="138">
        <v>253</v>
      </c>
      <c r="F1786" s="138">
        <f t="shared" si="54"/>
        <v>470769.400000001</v>
      </c>
      <c r="G1786" s="289"/>
    </row>
    <row r="1787" spans="1:7">
      <c r="A1787" s="137">
        <v>45877</v>
      </c>
      <c r="B1787" s="94" t="s">
        <v>1364</v>
      </c>
      <c r="C1787" s="94" t="s">
        <v>65</v>
      </c>
      <c r="D1787" s="138"/>
      <c r="E1787" s="138">
        <v>520</v>
      </c>
      <c r="F1787" s="138">
        <f t="shared" si="54"/>
        <v>470249.400000001</v>
      </c>
      <c r="G1787" s="289"/>
    </row>
    <row r="1788" spans="1:7">
      <c r="A1788" s="137">
        <v>45877</v>
      </c>
      <c r="B1788" s="94" t="s">
        <v>1365</v>
      </c>
      <c r="C1788" s="94" t="s">
        <v>65</v>
      </c>
      <c r="D1788" s="138"/>
      <c r="E1788" s="138">
        <v>160</v>
      </c>
      <c r="F1788" s="138">
        <f t="shared" si="54"/>
        <v>470089.400000001</v>
      </c>
      <c r="G1788" s="289"/>
    </row>
    <row r="1789" ht="33" spans="1:7">
      <c r="A1789" s="137">
        <v>45877</v>
      </c>
      <c r="B1789" s="94" t="s">
        <v>1366</v>
      </c>
      <c r="C1789" s="94" t="s">
        <v>65</v>
      </c>
      <c r="D1789" s="138"/>
      <c r="E1789" s="138">
        <v>4590</v>
      </c>
      <c r="F1789" s="138">
        <f t="shared" si="54"/>
        <v>465499.400000001</v>
      </c>
      <c r="G1789" s="289"/>
    </row>
    <row r="1790" spans="1:7">
      <c r="A1790" s="137">
        <v>45877</v>
      </c>
      <c r="B1790" s="94" t="s">
        <v>1367</v>
      </c>
      <c r="C1790" s="94" t="s">
        <v>65</v>
      </c>
      <c r="D1790" s="138"/>
      <c r="E1790" s="138">
        <v>1247</v>
      </c>
      <c r="F1790" s="138">
        <f t="shared" si="54"/>
        <v>464252.400000001</v>
      </c>
      <c r="G1790" s="289"/>
    </row>
    <row r="1791" spans="1:7">
      <c r="A1791" s="137">
        <v>45877</v>
      </c>
      <c r="B1791" s="94" t="s">
        <v>1368</v>
      </c>
      <c r="C1791" s="94" t="s">
        <v>65</v>
      </c>
      <c r="D1791" s="138"/>
      <c r="E1791" s="138">
        <v>3612</v>
      </c>
      <c r="F1791" s="138">
        <f t="shared" si="54"/>
        <v>460640.400000001</v>
      </c>
      <c r="G1791" s="289"/>
    </row>
    <row r="1792" spans="1:7">
      <c r="A1792" s="137">
        <v>45877</v>
      </c>
      <c r="B1792" s="94" t="s">
        <v>1369</v>
      </c>
      <c r="C1792" s="94" t="s">
        <v>65</v>
      </c>
      <c r="D1792" s="138"/>
      <c r="E1792" s="138">
        <v>400</v>
      </c>
      <c r="F1792" s="138">
        <f t="shared" si="54"/>
        <v>460240.400000001</v>
      </c>
      <c r="G1792" s="289"/>
    </row>
    <row r="1793" spans="1:7">
      <c r="A1793" s="137">
        <v>45877</v>
      </c>
      <c r="B1793" s="94" t="s">
        <v>1370</v>
      </c>
      <c r="C1793" s="94" t="s">
        <v>65</v>
      </c>
      <c r="D1793" s="138"/>
      <c r="E1793" s="138">
        <v>18</v>
      </c>
      <c r="F1793" s="138">
        <f t="shared" si="54"/>
        <v>460222.400000001</v>
      </c>
      <c r="G1793" s="289"/>
    </row>
    <row r="1794" spans="1:7">
      <c r="A1794" s="137">
        <v>45877</v>
      </c>
      <c r="B1794" s="94" t="s">
        <v>1371</v>
      </c>
      <c r="C1794" s="94" t="s">
        <v>65</v>
      </c>
      <c r="D1794" s="138"/>
      <c r="E1794" s="138">
        <v>177.2</v>
      </c>
      <c r="F1794" s="138">
        <f t="shared" si="54"/>
        <v>460045.200000001</v>
      </c>
      <c r="G1794" s="289"/>
    </row>
    <row r="1795" spans="1:7">
      <c r="A1795" s="137">
        <v>45877</v>
      </c>
      <c r="B1795" s="94" t="s">
        <v>1372</v>
      </c>
      <c r="C1795" s="94" t="s">
        <v>65</v>
      </c>
      <c r="D1795" s="138"/>
      <c r="E1795" s="138">
        <v>383.54</v>
      </c>
      <c r="F1795" s="138">
        <f t="shared" si="54"/>
        <v>459661.660000001</v>
      </c>
      <c r="G1795" s="289"/>
    </row>
    <row r="1796" spans="1:7">
      <c r="A1796" s="137">
        <v>45877</v>
      </c>
      <c r="B1796" s="94" t="s">
        <v>1373</v>
      </c>
      <c r="C1796" s="94" t="s">
        <v>65</v>
      </c>
      <c r="D1796" s="138"/>
      <c r="E1796" s="138">
        <v>40</v>
      </c>
      <c r="F1796" s="138">
        <f t="shared" si="54"/>
        <v>459621.660000001</v>
      </c>
      <c r="G1796" s="289"/>
    </row>
    <row r="1797" spans="1:7">
      <c r="A1797" s="137">
        <v>45877</v>
      </c>
      <c r="B1797" s="94" t="s">
        <v>1374</v>
      </c>
      <c r="C1797" s="94" t="s">
        <v>65</v>
      </c>
      <c r="D1797" s="138"/>
      <c r="E1797" s="138">
        <v>29000</v>
      </c>
      <c r="F1797" s="138">
        <f t="shared" si="54"/>
        <v>430621.660000001</v>
      </c>
      <c r="G1797" s="289"/>
    </row>
    <row r="1798" spans="1:7">
      <c r="A1798" s="137">
        <v>45877</v>
      </c>
      <c r="B1798" s="94" t="s">
        <v>1375</v>
      </c>
      <c r="C1798" s="94" t="s">
        <v>65</v>
      </c>
      <c r="D1798" s="138"/>
      <c r="E1798" s="138">
        <v>21000</v>
      </c>
      <c r="F1798" s="138">
        <f t="shared" si="54"/>
        <v>409621.660000001</v>
      </c>
      <c r="G1798" s="289"/>
    </row>
    <row r="1799" ht="33" spans="1:7">
      <c r="A1799" s="137">
        <v>45877</v>
      </c>
      <c r="B1799" s="94" t="s">
        <v>1376</v>
      </c>
      <c r="C1799" s="94" t="s">
        <v>65</v>
      </c>
      <c r="D1799" s="138"/>
      <c r="E1799" s="138">
        <v>131851</v>
      </c>
      <c r="F1799" s="138">
        <f t="shared" si="54"/>
        <v>277770.660000001</v>
      </c>
      <c r="G1799" s="289"/>
    </row>
    <row r="1800" spans="1:7">
      <c r="A1800" s="137">
        <v>45877</v>
      </c>
      <c r="B1800" s="94" t="s">
        <v>434</v>
      </c>
      <c r="C1800" s="94" t="s">
        <v>64</v>
      </c>
      <c r="D1800" s="138"/>
      <c r="E1800" s="138">
        <v>10000</v>
      </c>
      <c r="F1800" s="138">
        <f t="shared" si="54"/>
        <v>267770.660000001</v>
      </c>
      <c r="G1800" s="289"/>
    </row>
    <row r="1801" spans="1:7">
      <c r="A1801" s="137">
        <v>45877</v>
      </c>
      <c r="B1801" s="94" t="s">
        <v>1377</v>
      </c>
      <c r="C1801" s="94" t="s">
        <v>65</v>
      </c>
      <c r="D1801" s="138"/>
      <c r="E1801" s="138">
        <v>736.79</v>
      </c>
      <c r="F1801" s="138">
        <f t="shared" si="54"/>
        <v>267033.870000001</v>
      </c>
      <c r="G1801" s="289"/>
    </row>
    <row r="1802" spans="1:7">
      <c r="A1802" s="137">
        <v>45877</v>
      </c>
      <c r="B1802" s="94" t="s">
        <v>1378</v>
      </c>
      <c r="C1802" s="94" t="s">
        <v>65</v>
      </c>
      <c r="D1802" s="138"/>
      <c r="E1802" s="138">
        <v>120</v>
      </c>
      <c r="F1802" s="138">
        <f t="shared" si="54"/>
        <v>266913.870000001</v>
      </c>
      <c r="G1802" s="289"/>
    </row>
    <row r="1803" spans="1:7">
      <c r="A1803" s="137">
        <v>45877</v>
      </c>
      <c r="B1803" s="94" t="s">
        <v>1379</v>
      </c>
      <c r="C1803" s="94" t="s">
        <v>65</v>
      </c>
      <c r="D1803" s="138"/>
      <c r="E1803" s="138">
        <v>1260</v>
      </c>
      <c r="F1803" s="138">
        <f t="shared" ref="F1803:F1828" si="55">F1802+D1803-E1803</f>
        <v>265653.870000001</v>
      </c>
      <c r="G1803" s="289"/>
    </row>
    <row r="1804" spans="1:7">
      <c r="A1804" s="137">
        <v>45877</v>
      </c>
      <c r="B1804" s="94" t="s">
        <v>1380</v>
      </c>
      <c r="C1804" s="94" t="s">
        <v>65</v>
      </c>
      <c r="D1804" s="138"/>
      <c r="E1804" s="138">
        <v>300</v>
      </c>
      <c r="F1804" s="138">
        <f t="shared" si="55"/>
        <v>265353.870000001</v>
      </c>
      <c r="G1804" s="289"/>
    </row>
    <row r="1805" spans="1:7">
      <c r="A1805" s="137">
        <v>45878</v>
      </c>
      <c r="B1805" s="94" t="s">
        <v>121</v>
      </c>
      <c r="C1805" s="94" t="s">
        <v>65</v>
      </c>
      <c r="D1805" s="138"/>
      <c r="E1805" s="138">
        <v>21.7</v>
      </c>
      <c r="F1805" s="138">
        <f t="shared" si="55"/>
        <v>265332.170000001</v>
      </c>
      <c r="G1805" s="289"/>
    </row>
    <row r="1806" spans="1:7">
      <c r="A1806" s="137">
        <v>45878</v>
      </c>
      <c r="B1806" s="94" t="s">
        <v>121</v>
      </c>
      <c r="C1806" s="94" t="s">
        <v>65</v>
      </c>
      <c r="D1806" s="138"/>
      <c r="E1806" s="138">
        <v>105.45</v>
      </c>
      <c r="F1806" s="138">
        <f t="shared" si="55"/>
        <v>265226.720000001</v>
      </c>
      <c r="G1806" s="289"/>
    </row>
    <row r="1807" spans="1:7">
      <c r="A1807" s="137">
        <v>45878</v>
      </c>
      <c r="B1807" s="94" t="s">
        <v>121</v>
      </c>
      <c r="C1807" s="94" t="s">
        <v>65</v>
      </c>
      <c r="D1807" s="138"/>
      <c r="E1807" s="138">
        <v>29.45</v>
      </c>
      <c r="F1807" s="138">
        <f t="shared" si="55"/>
        <v>265197.270000001</v>
      </c>
      <c r="G1807" s="289"/>
    </row>
    <row r="1808" spans="1:7">
      <c r="A1808" s="137">
        <v>45879</v>
      </c>
      <c r="B1808" s="94" t="s">
        <v>121</v>
      </c>
      <c r="C1808" s="94" t="s">
        <v>65</v>
      </c>
      <c r="D1808" s="138"/>
      <c r="E1808" s="138">
        <v>120.65</v>
      </c>
      <c r="F1808" s="138">
        <f t="shared" si="55"/>
        <v>265076.620000001</v>
      </c>
      <c r="G1808" s="289"/>
    </row>
    <row r="1809" spans="1:7">
      <c r="A1809" s="137">
        <v>45879</v>
      </c>
      <c r="B1809" s="94" t="s">
        <v>121</v>
      </c>
      <c r="C1809" s="94" t="s">
        <v>65</v>
      </c>
      <c r="D1809" s="138"/>
      <c r="E1809" s="138">
        <v>21.7</v>
      </c>
      <c r="F1809" s="138">
        <f t="shared" si="55"/>
        <v>265054.920000001</v>
      </c>
      <c r="G1809" s="289"/>
    </row>
    <row r="1810" spans="1:7">
      <c r="A1810" s="137">
        <v>45879</v>
      </c>
      <c r="B1810" s="94" t="s">
        <v>121</v>
      </c>
      <c r="C1810" s="94" t="s">
        <v>65</v>
      </c>
      <c r="D1810" s="138"/>
      <c r="E1810" s="138">
        <v>39.83</v>
      </c>
      <c r="F1810" s="138">
        <f t="shared" si="55"/>
        <v>265015.090000001</v>
      </c>
      <c r="G1810" s="289"/>
    </row>
    <row r="1811" spans="1:7">
      <c r="A1811" s="137">
        <v>45879</v>
      </c>
      <c r="B1811" s="94" t="s">
        <v>121</v>
      </c>
      <c r="C1811" s="94" t="s">
        <v>65</v>
      </c>
      <c r="D1811" s="138"/>
      <c r="E1811" s="138">
        <v>39.83</v>
      </c>
      <c r="F1811" s="138">
        <f t="shared" si="55"/>
        <v>264975.260000001</v>
      </c>
      <c r="G1811" s="289"/>
    </row>
    <row r="1812" spans="1:7">
      <c r="A1812" s="137">
        <v>45879</v>
      </c>
      <c r="B1812" s="305" t="s">
        <v>1381</v>
      </c>
      <c r="C1812" s="94" t="s">
        <v>57</v>
      </c>
      <c r="D1812" s="138">
        <v>373.36</v>
      </c>
      <c r="E1812" s="138"/>
      <c r="F1812" s="138">
        <f t="shared" si="55"/>
        <v>265348.620000001</v>
      </c>
      <c r="G1812" s="289"/>
    </row>
    <row r="1813" spans="1:7">
      <c r="A1813" s="137">
        <v>45880</v>
      </c>
      <c r="B1813" s="94" t="s">
        <v>1382</v>
      </c>
      <c r="C1813" s="94" t="s">
        <v>61</v>
      </c>
      <c r="D1813" s="138"/>
      <c r="E1813" s="138">
        <v>6853.57</v>
      </c>
      <c r="F1813" s="138">
        <f t="shared" si="55"/>
        <v>258495.050000001</v>
      </c>
      <c r="G1813" s="289"/>
    </row>
    <row r="1814" spans="1:7">
      <c r="A1814" s="137">
        <v>45881</v>
      </c>
      <c r="B1814" s="94" t="s">
        <v>1383</v>
      </c>
      <c r="C1814" s="94" t="s">
        <v>65</v>
      </c>
      <c r="D1814" s="138"/>
      <c r="E1814" s="138">
        <v>6993.55</v>
      </c>
      <c r="F1814" s="138">
        <f t="shared" si="55"/>
        <v>251501.500000001</v>
      </c>
      <c r="G1814" s="289"/>
    </row>
    <row r="1815" spans="1:7">
      <c r="A1815" s="137">
        <v>45881</v>
      </c>
      <c r="B1815" s="94" t="s">
        <v>1384</v>
      </c>
      <c r="C1815" s="94" t="s">
        <v>65</v>
      </c>
      <c r="D1815" s="138"/>
      <c r="E1815" s="138">
        <v>5422.4</v>
      </c>
      <c r="F1815" s="138">
        <f t="shared" si="55"/>
        <v>246079.100000001</v>
      </c>
      <c r="G1815" s="289"/>
    </row>
    <row r="1816" spans="1:7">
      <c r="A1816" s="137">
        <v>45881</v>
      </c>
      <c r="B1816" s="94" t="s">
        <v>1385</v>
      </c>
      <c r="C1816" s="94" t="s">
        <v>65</v>
      </c>
      <c r="D1816" s="138"/>
      <c r="E1816" s="138">
        <v>6015</v>
      </c>
      <c r="F1816" s="138">
        <f t="shared" si="55"/>
        <v>240064.100000001</v>
      </c>
      <c r="G1816" s="289"/>
    </row>
    <row r="1817" ht="33" spans="1:7">
      <c r="A1817" s="137">
        <v>45881</v>
      </c>
      <c r="B1817" s="94" t="s">
        <v>1386</v>
      </c>
      <c r="C1817" s="94" t="s">
        <v>65</v>
      </c>
      <c r="D1817" s="138"/>
      <c r="E1817" s="138">
        <v>53827.15</v>
      </c>
      <c r="F1817" s="138">
        <f t="shared" si="55"/>
        <v>186236.950000001</v>
      </c>
      <c r="G1817" s="289"/>
    </row>
    <row r="1818" spans="1:7">
      <c r="A1818" s="137">
        <v>45881</v>
      </c>
      <c r="B1818" s="94" t="s">
        <v>1387</v>
      </c>
      <c r="C1818" s="94" t="s">
        <v>65</v>
      </c>
      <c r="D1818" s="138"/>
      <c r="E1818" s="138">
        <v>1000</v>
      </c>
      <c r="F1818" s="138">
        <f t="shared" si="55"/>
        <v>185236.950000001</v>
      </c>
      <c r="G1818" s="289"/>
    </row>
    <row r="1819" ht="33" spans="1:7">
      <c r="A1819" s="137">
        <v>45882</v>
      </c>
      <c r="B1819" s="94" t="s">
        <v>1388</v>
      </c>
      <c r="C1819" s="94" t="s">
        <v>65</v>
      </c>
      <c r="D1819" s="138"/>
      <c r="E1819" s="138">
        <v>30700</v>
      </c>
      <c r="F1819" s="138">
        <f t="shared" si="55"/>
        <v>154536.950000001</v>
      </c>
      <c r="G1819" s="289"/>
    </row>
    <row r="1820" spans="1:7">
      <c r="A1820" s="137">
        <v>45882</v>
      </c>
      <c r="B1820" s="94" t="s">
        <v>121</v>
      </c>
      <c r="C1820" s="94" t="s">
        <v>65</v>
      </c>
      <c r="D1820" s="138"/>
      <c r="E1820" s="138">
        <v>209.42</v>
      </c>
      <c r="F1820" s="138">
        <f t="shared" si="55"/>
        <v>154327.530000001</v>
      </c>
      <c r="G1820" s="289"/>
    </row>
    <row r="1821" spans="1:7">
      <c r="A1821" s="137">
        <v>45883</v>
      </c>
      <c r="B1821" s="94" t="s">
        <v>504</v>
      </c>
      <c r="C1821" s="94" t="s">
        <v>64</v>
      </c>
      <c r="D1821" s="138"/>
      <c r="E1821" s="138">
        <v>30000</v>
      </c>
      <c r="F1821" s="138">
        <f t="shared" si="55"/>
        <v>124327.530000001</v>
      </c>
      <c r="G1821" s="289"/>
    </row>
    <row r="1822" spans="1:7">
      <c r="A1822" s="137">
        <v>45883</v>
      </c>
      <c r="B1822" s="94" t="s">
        <v>1389</v>
      </c>
      <c r="C1822" s="94" t="s">
        <v>65</v>
      </c>
      <c r="D1822" s="138"/>
      <c r="E1822" s="138">
        <v>10000</v>
      </c>
      <c r="F1822" s="138">
        <f t="shared" si="55"/>
        <v>114327.530000001</v>
      </c>
      <c r="G1822" s="289"/>
    </row>
    <row r="1823" spans="1:7">
      <c r="A1823" s="137">
        <v>45883</v>
      </c>
      <c r="B1823" s="94" t="s">
        <v>121</v>
      </c>
      <c r="C1823" s="94" t="s">
        <v>65</v>
      </c>
      <c r="D1823" s="138"/>
      <c r="E1823" s="138">
        <v>22.8</v>
      </c>
      <c r="F1823" s="138">
        <f t="shared" si="55"/>
        <v>114304.730000001</v>
      </c>
      <c r="G1823" s="289"/>
    </row>
    <row r="1824" spans="1:7">
      <c r="A1824" s="137">
        <v>45883</v>
      </c>
      <c r="B1824" s="94" t="s">
        <v>121</v>
      </c>
      <c r="C1824" s="94" t="s">
        <v>65</v>
      </c>
      <c r="D1824" s="138"/>
      <c r="E1824" s="138">
        <v>101.65</v>
      </c>
      <c r="F1824" s="138">
        <f t="shared" si="55"/>
        <v>114203.080000001</v>
      </c>
      <c r="G1824" s="289"/>
    </row>
    <row r="1825" spans="1:7">
      <c r="A1825" s="137">
        <v>45883</v>
      </c>
      <c r="B1825" s="94" t="s">
        <v>121</v>
      </c>
      <c r="C1825" s="94" t="s">
        <v>65</v>
      </c>
      <c r="D1825" s="138"/>
      <c r="E1825" s="138">
        <v>75.05</v>
      </c>
      <c r="F1825" s="138">
        <f t="shared" si="55"/>
        <v>114128.030000001</v>
      </c>
      <c r="G1825" s="289"/>
    </row>
    <row r="1826" spans="1:7">
      <c r="A1826" s="137">
        <v>45883</v>
      </c>
      <c r="B1826" s="94" t="s">
        <v>1390</v>
      </c>
      <c r="C1826" s="94" t="s">
        <v>57</v>
      </c>
      <c r="D1826" s="138">
        <v>104.9</v>
      </c>
      <c r="E1826" s="138"/>
      <c r="F1826" s="138">
        <f t="shared" si="55"/>
        <v>114232.930000001</v>
      </c>
      <c r="G1826" s="289"/>
    </row>
    <row r="1827" spans="1:7">
      <c r="A1827" s="137">
        <v>45883</v>
      </c>
      <c r="B1827" s="94" t="s">
        <v>1391</v>
      </c>
      <c r="C1827" s="94" t="s">
        <v>57</v>
      </c>
      <c r="D1827" s="138">
        <v>20</v>
      </c>
      <c r="E1827" s="138"/>
      <c r="F1827" s="138">
        <f t="shared" si="55"/>
        <v>114252.930000001</v>
      </c>
      <c r="G1827" s="289"/>
    </row>
    <row r="1828" spans="1:7">
      <c r="A1828" s="137">
        <v>45884</v>
      </c>
      <c r="B1828" s="94" t="s">
        <v>1327</v>
      </c>
      <c r="C1828" s="94" t="s">
        <v>58</v>
      </c>
      <c r="D1828" s="138">
        <v>300000</v>
      </c>
      <c r="E1828" s="138"/>
      <c r="F1828" s="138">
        <f t="shared" si="55"/>
        <v>414252.930000001</v>
      </c>
      <c r="G1828" s="289"/>
    </row>
    <row r="1829" ht="33" spans="1:7">
      <c r="A1829" s="137">
        <v>45884</v>
      </c>
      <c r="B1829" s="94" t="s">
        <v>1392</v>
      </c>
      <c r="C1829" s="94" t="s">
        <v>65</v>
      </c>
      <c r="D1829" s="138"/>
      <c r="E1829" s="138">
        <v>290</v>
      </c>
      <c r="F1829" s="138">
        <f t="shared" ref="F1829:F1876" si="56">F1828+D1829-E1829</f>
        <v>413962.930000001</v>
      </c>
      <c r="G1829" s="289"/>
    </row>
    <row r="1830" spans="1:7">
      <c r="A1830" s="137">
        <v>45884</v>
      </c>
      <c r="B1830" s="94" t="s">
        <v>1393</v>
      </c>
      <c r="C1830" s="94" t="s">
        <v>65</v>
      </c>
      <c r="D1830" s="138"/>
      <c r="E1830" s="138">
        <v>209</v>
      </c>
      <c r="F1830" s="138">
        <f t="shared" si="56"/>
        <v>413753.930000001</v>
      </c>
      <c r="G1830" s="289"/>
    </row>
    <row r="1831" ht="33" spans="1:7">
      <c r="A1831" s="137">
        <v>45884</v>
      </c>
      <c r="B1831" s="94" t="s">
        <v>1394</v>
      </c>
      <c r="C1831" s="94" t="s">
        <v>65</v>
      </c>
      <c r="D1831" s="138"/>
      <c r="E1831" s="138">
        <v>222</v>
      </c>
      <c r="F1831" s="138">
        <f t="shared" si="56"/>
        <v>413531.930000001</v>
      </c>
      <c r="G1831" s="289"/>
    </row>
    <row r="1832" spans="1:7">
      <c r="A1832" s="137">
        <v>45884</v>
      </c>
      <c r="B1832" s="94" t="s">
        <v>1395</v>
      </c>
      <c r="C1832" s="94" t="s">
        <v>65</v>
      </c>
      <c r="D1832" s="138"/>
      <c r="E1832" s="138">
        <v>7036.9</v>
      </c>
      <c r="F1832" s="138">
        <f t="shared" si="56"/>
        <v>406495.030000001</v>
      </c>
      <c r="G1832" s="289"/>
    </row>
    <row r="1833" spans="1:7">
      <c r="A1833" s="137">
        <v>45884</v>
      </c>
      <c r="B1833" s="94" t="s">
        <v>1396</v>
      </c>
      <c r="C1833" s="94" t="s">
        <v>65</v>
      </c>
      <c r="D1833" s="138"/>
      <c r="E1833" s="138">
        <v>192</v>
      </c>
      <c r="F1833" s="138">
        <f t="shared" si="56"/>
        <v>406303.030000001</v>
      </c>
      <c r="G1833" s="289"/>
    </row>
    <row r="1834" spans="1:7">
      <c r="A1834" s="137">
        <v>45884</v>
      </c>
      <c r="B1834" s="94" t="s">
        <v>1397</v>
      </c>
      <c r="C1834" s="94" t="s">
        <v>65</v>
      </c>
      <c r="D1834" s="138"/>
      <c r="E1834" s="138">
        <v>465.52</v>
      </c>
      <c r="F1834" s="138">
        <f t="shared" si="56"/>
        <v>405837.510000001</v>
      </c>
      <c r="G1834" s="289"/>
    </row>
    <row r="1835" spans="1:7">
      <c r="A1835" s="137">
        <v>45884</v>
      </c>
      <c r="B1835" s="94" t="s">
        <v>1398</v>
      </c>
      <c r="C1835" s="94" t="s">
        <v>65</v>
      </c>
      <c r="D1835" s="138"/>
      <c r="E1835" s="138">
        <v>360</v>
      </c>
      <c r="F1835" s="138">
        <f t="shared" si="56"/>
        <v>405477.510000001</v>
      </c>
      <c r="G1835" s="289"/>
    </row>
    <row r="1836" spans="1:7">
      <c r="A1836" s="137">
        <v>45884</v>
      </c>
      <c r="B1836" s="94" t="s">
        <v>1399</v>
      </c>
      <c r="C1836" s="94" t="s">
        <v>65</v>
      </c>
      <c r="D1836" s="138"/>
      <c r="E1836" s="138">
        <v>1151.5</v>
      </c>
      <c r="F1836" s="138">
        <f t="shared" si="56"/>
        <v>404326.010000001</v>
      </c>
      <c r="G1836" s="289"/>
    </row>
    <row r="1837" spans="1:7">
      <c r="A1837" s="137">
        <v>45884</v>
      </c>
      <c r="B1837" s="94" t="s">
        <v>1400</v>
      </c>
      <c r="C1837" s="94" t="s">
        <v>65</v>
      </c>
      <c r="D1837" s="138"/>
      <c r="E1837" s="138">
        <v>1500</v>
      </c>
      <c r="F1837" s="138">
        <f t="shared" si="56"/>
        <v>402826.010000001</v>
      </c>
      <c r="G1837" s="289"/>
    </row>
    <row r="1838" spans="1:7">
      <c r="A1838" s="137">
        <v>45884</v>
      </c>
      <c r="B1838" s="94" t="s">
        <v>1401</v>
      </c>
      <c r="C1838" s="94" t="s">
        <v>65</v>
      </c>
      <c r="D1838" s="138"/>
      <c r="E1838" s="138">
        <v>640</v>
      </c>
      <c r="F1838" s="138">
        <f t="shared" si="56"/>
        <v>402186.010000001</v>
      </c>
      <c r="G1838" s="289"/>
    </row>
    <row r="1839" spans="1:7">
      <c r="A1839" s="137">
        <v>45884</v>
      </c>
      <c r="B1839" s="94" t="s">
        <v>1402</v>
      </c>
      <c r="C1839" s="94" t="s">
        <v>65</v>
      </c>
      <c r="D1839" s="138"/>
      <c r="E1839" s="138">
        <v>33500</v>
      </c>
      <c r="F1839" s="138">
        <f t="shared" si="56"/>
        <v>368686.010000001</v>
      </c>
      <c r="G1839" s="289"/>
    </row>
    <row r="1840" spans="1:7">
      <c r="A1840" s="137">
        <v>45884</v>
      </c>
      <c r="B1840" s="94" t="s">
        <v>1403</v>
      </c>
      <c r="C1840" s="94" t="s">
        <v>65</v>
      </c>
      <c r="D1840" s="138"/>
      <c r="E1840" s="138">
        <v>454.5</v>
      </c>
      <c r="F1840" s="138">
        <f t="shared" si="56"/>
        <v>368231.510000001</v>
      </c>
      <c r="G1840" s="289"/>
    </row>
    <row r="1841" spans="1:7">
      <c r="A1841" s="137">
        <v>45884</v>
      </c>
      <c r="B1841" s="94" t="s">
        <v>1404</v>
      </c>
      <c r="C1841" s="94" t="s">
        <v>65</v>
      </c>
      <c r="D1841" s="138"/>
      <c r="E1841" s="138">
        <v>500</v>
      </c>
      <c r="F1841" s="138">
        <f t="shared" si="56"/>
        <v>367731.510000001</v>
      </c>
      <c r="G1841" s="289"/>
    </row>
    <row r="1842" spans="1:7">
      <c r="A1842" s="137">
        <v>45884</v>
      </c>
      <c r="B1842" s="94" t="s">
        <v>1405</v>
      </c>
      <c r="C1842" s="94" t="s">
        <v>65</v>
      </c>
      <c r="D1842" s="138"/>
      <c r="E1842" s="138">
        <v>134.95</v>
      </c>
      <c r="F1842" s="138">
        <f t="shared" si="56"/>
        <v>367596.560000001</v>
      </c>
      <c r="G1842" s="289"/>
    </row>
    <row r="1843" spans="1:7">
      <c r="A1843" s="137">
        <v>45884</v>
      </c>
      <c r="B1843" s="94" t="s">
        <v>1406</v>
      </c>
      <c r="C1843" s="94" t="s">
        <v>65</v>
      </c>
      <c r="D1843" s="138"/>
      <c r="E1843" s="138">
        <v>1357.5</v>
      </c>
      <c r="F1843" s="138">
        <f t="shared" si="56"/>
        <v>366239.060000001</v>
      </c>
      <c r="G1843" s="289"/>
    </row>
    <row r="1844" spans="1:7">
      <c r="A1844" s="137">
        <v>45884</v>
      </c>
      <c r="B1844" s="94" t="s">
        <v>1407</v>
      </c>
      <c r="C1844" s="94" t="s">
        <v>65</v>
      </c>
      <c r="D1844" s="138"/>
      <c r="E1844" s="138">
        <v>141</v>
      </c>
      <c r="F1844" s="138">
        <f t="shared" si="56"/>
        <v>366098.060000001</v>
      </c>
      <c r="G1844" s="289"/>
    </row>
    <row r="1845" spans="1:7">
      <c r="A1845" s="137">
        <v>45884</v>
      </c>
      <c r="B1845" s="94" t="s">
        <v>1408</v>
      </c>
      <c r="C1845" s="94" t="s">
        <v>65</v>
      </c>
      <c r="D1845" s="138"/>
      <c r="E1845" s="138">
        <v>219</v>
      </c>
      <c r="F1845" s="138">
        <f t="shared" si="56"/>
        <v>365879.060000001</v>
      </c>
      <c r="G1845" s="289"/>
    </row>
    <row r="1846" ht="33" spans="1:7">
      <c r="A1846" s="137">
        <v>45884</v>
      </c>
      <c r="B1846" s="94" t="s">
        <v>1409</v>
      </c>
      <c r="C1846" s="94" t="s">
        <v>65</v>
      </c>
      <c r="D1846" s="138"/>
      <c r="E1846" s="138">
        <v>134</v>
      </c>
      <c r="F1846" s="138">
        <f t="shared" si="56"/>
        <v>365745.060000001</v>
      </c>
      <c r="G1846" s="289"/>
    </row>
    <row r="1847" spans="1:7">
      <c r="A1847" s="137">
        <v>45884</v>
      </c>
      <c r="B1847" s="94" t="s">
        <v>1410</v>
      </c>
      <c r="C1847" s="94" t="s">
        <v>65</v>
      </c>
      <c r="D1847" s="138"/>
      <c r="E1847" s="138">
        <v>550</v>
      </c>
      <c r="F1847" s="138">
        <f t="shared" si="56"/>
        <v>365195.060000001</v>
      </c>
      <c r="G1847" s="289"/>
    </row>
    <row r="1848" spans="1:7">
      <c r="A1848" s="137">
        <v>45884</v>
      </c>
      <c r="B1848" s="94" t="s">
        <v>1411</v>
      </c>
      <c r="C1848" s="94" t="s">
        <v>65</v>
      </c>
      <c r="D1848" s="138"/>
      <c r="E1848" s="138">
        <v>494</v>
      </c>
      <c r="F1848" s="138">
        <f t="shared" si="56"/>
        <v>364701.060000001</v>
      </c>
      <c r="G1848" s="289"/>
    </row>
    <row r="1849" spans="1:7">
      <c r="A1849" s="137">
        <v>45884</v>
      </c>
      <c r="B1849" s="94" t="s">
        <v>1412</v>
      </c>
      <c r="C1849" s="94" t="s">
        <v>65</v>
      </c>
      <c r="D1849" s="138"/>
      <c r="E1849" s="138">
        <v>300</v>
      </c>
      <c r="F1849" s="138">
        <f t="shared" si="56"/>
        <v>364401.060000001</v>
      </c>
      <c r="G1849" s="289"/>
    </row>
    <row r="1850" spans="1:7">
      <c r="A1850" s="137">
        <v>45884</v>
      </c>
      <c r="B1850" s="94" t="s">
        <v>1413</v>
      </c>
      <c r="C1850" s="94" t="s">
        <v>65</v>
      </c>
      <c r="D1850" s="138"/>
      <c r="E1850" s="138">
        <v>569.49</v>
      </c>
      <c r="F1850" s="138">
        <f t="shared" si="56"/>
        <v>363831.570000001</v>
      </c>
      <c r="G1850" s="289"/>
    </row>
    <row r="1851" spans="1:7">
      <c r="A1851" s="137">
        <v>45884</v>
      </c>
      <c r="B1851" s="94" t="s">
        <v>1414</v>
      </c>
      <c r="C1851" s="94" t="s">
        <v>65</v>
      </c>
      <c r="D1851" s="138"/>
      <c r="E1851" s="138">
        <v>173.5</v>
      </c>
      <c r="F1851" s="138">
        <f t="shared" si="56"/>
        <v>363658.070000001</v>
      </c>
      <c r="G1851" s="289"/>
    </row>
    <row r="1852" spans="1:7">
      <c r="A1852" s="137">
        <v>45884</v>
      </c>
      <c r="B1852" s="94" t="s">
        <v>1415</v>
      </c>
      <c r="C1852" s="94" t="s">
        <v>65</v>
      </c>
      <c r="D1852" s="138"/>
      <c r="E1852" s="138">
        <v>1325</v>
      </c>
      <c r="F1852" s="138">
        <f t="shared" si="56"/>
        <v>362333.070000001</v>
      </c>
      <c r="G1852" s="289"/>
    </row>
    <row r="1853" ht="33" spans="1:7">
      <c r="A1853" s="137">
        <v>45884</v>
      </c>
      <c r="B1853" s="94" t="s">
        <v>1416</v>
      </c>
      <c r="C1853" s="94" t="s">
        <v>65</v>
      </c>
      <c r="D1853" s="138"/>
      <c r="E1853" s="138">
        <v>1200</v>
      </c>
      <c r="F1853" s="138">
        <f t="shared" si="56"/>
        <v>361133.070000001</v>
      </c>
      <c r="G1853" s="289"/>
    </row>
    <row r="1854" spans="1:7">
      <c r="A1854" s="137">
        <v>45884</v>
      </c>
      <c r="B1854" s="94" t="s">
        <v>1417</v>
      </c>
      <c r="C1854" s="94" t="s">
        <v>65</v>
      </c>
      <c r="D1854" s="138"/>
      <c r="E1854" s="138">
        <v>110</v>
      </c>
      <c r="F1854" s="138">
        <f t="shared" si="56"/>
        <v>361023.070000001</v>
      </c>
      <c r="G1854" s="289"/>
    </row>
    <row r="1855" spans="1:7">
      <c r="A1855" s="137">
        <v>45884</v>
      </c>
      <c r="B1855" s="94" t="s">
        <v>1418</v>
      </c>
      <c r="C1855" s="94" t="s">
        <v>65</v>
      </c>
      <c r="D1855" s="138"/>
      <c r="E1855" s="138">
        <v>3239</v>
      </c>
      <c r="F1855" s="138">
        <f t="shared" si="56"/>
        <v>357784.070000001</v>
      </c>
      <c r="G1855" s="289"/>
    </row>
    <row r="1856" spans="1:7">
      <c r="A1856" s="137">
        <v>45884</v>
      </c>
      <c r="B1856" s="94" t="s">
        <v>1419</v>
      </c>
      <c r="C1856" s="94" t="s">
        <v>65</v>
      </c>
      <c r="D1856" s="138"/>
      <c r="E1856" s="138">
        <v>646.5</v>
      </c>
      <c r="F1856" s="138">
        <f t="shared" si="56"/>
        <v>357137.570000001</v>
      </c>
      <c r="G1856" s="289"/>
    </row>
    <row r="1857" ht="33" spans="1:7">
      <c r="A1857" s="137">
        <v>45884</v>
      </c>
      <c r="B1857" s="94" t="s">
        <v>1420</v>
      </c>
      <c r="C1857" s="94" t="s">
        <v>65</v>
      </c>
      <c r="D1857" s="138"/>
      <c r="E1857" s="138">
        <v>130</v>
      </c>
      <c r="F1857" s="138">
        <f t="shared" si="56"/>
        <v>357007.570000001</v>
      </c>
      <c r="G1857" s="289"/>
    </row>
    <row r="1858" ht="33" spans="1:7">
      <c r="A1858" s="137">
        <v>45884</v>
      </c>
      <c r="B1858" s="94" t="s">
        <v>1421</v>
      </c>
      <c r="C1858" s="94" t="s">
        <v>65</v>
      </c>
      <c r="D1858" s="138"/>
      <c r="E1858" s="138">
        <v>72050</v>
      </c>
      <c r="F1858" s="138">
        <f t="shared" si="56"/>
        <v>284957.570000001</v>
      </c>
      <c r="G1858" s="289"/>
    </row>
    <row r="1859" spans="1:7">
      <c r="A1859" s="137">
        <v>45884</v>
      </c>
      <c r="B1859" s="94" t="s">
        <v>1422</v>
      </c>
      <c r="C1859" s="94" t="s">
        <v>65</v>
      </c>
      <c r="D1859" s="138"/>
      <c r="E1859" s="138">
        <v>13740</v>
      </c>
      <c r="F1859" s="138">
        <f t="shared" si="56"/>
        <v>271217.570000001</v>
      </c>
      <c r="G1859" s="289"/>
    </row>
    <row r="1860" ht="33" spans="1:7">
      <c r="A1860" s="137">
        <v>45884</v>
      </c>
      <c r="B1860" s="94" t="s">
        <v>1423</v>
      </c>
      <c r="C1860" s="94" t="s">
        <v>65</v>
      </c>
      <c r="D1860" s="138"/>
      <c r="E1860" s="138">
        <v>104715</v>
      </c>
      <c r="F1860" s="138">
        <f t="shared" si="56"/>
        <v>166502.570000001</v>
      </c>
      <c r="G1860" s="289"/>
    </row>
    <row r="1861" spans="1:7">
      <c r="A1861" s="137">
        <v>45884</v>
      </c>
      <c r="B1861" s="94" t="s">
        <v>283</v>
      </c>
      <c r="C1861" s="95" t="s">
        <v>65</v>
      </c>
      <c r="D1861" s="138"/>
      <c r="E1861" s="138">
        <v>7880.78</v>
      </c>
      <c r="F1861" s="138">
        <f t="shared" ref="F1861:F1895" si="57">F1860+D1861-E1861</f>
        <v>158621.790000001</v>
      </c>
      <c r="G1861" s="289"/>
    </row>
    <row r="1862" spans="1:7">
      <c r="A1862" s="137">
        <v>45884</v>
      </c>
      <c r="B1862" s="94" t="s">
        <v>697</v>
      </c>
      <c r="C1862" s="95" t="s">
        <v>65</v>
      </c>
      <c r="D1862" s="138"/>
      <c r="E1862" s="138">
        <v>1361.5</v>
      </c>
      <c r="F1862" s="138">
        <f t="shared" si="57"/>
        <v>157260.290000001</v>
      </c>
      <c r="G1862" s="289"/>
    </row>
    <row r="1863" spans="1:7">
      <c r="A1863" s="137">
        <v>45884</v>
      </c>
      <c r="B1863" s="94" t="s">
        <v>121</v>
      </c>
      <c r="C1863" s="153" t="s">
        <v>65</v>
      </c>
      <c r="D1863" s="138"/>
      <c r="E1863" s="138">
        <v>9.5</v>
      </c>
      <c r="F1863" s="138">
        <f t="shared" si="57"/>
        <v>157250.790000001</v>
      </c>
      <c r="G1863" s="289"/>
    </row>
    <row r="1864" spans="1:7">
      <c r="A1864" s="137">
        <v>45884</v>
      </c>
      <c r="B1864" s="94" t="s">
        <v>121</v>
      </c>
      <c r="C1864" s="153" t="s">
        <v>65</v>
      </c>
      <c r="D1864" s="138"/>
      <c r="E1864" s="138">
        <v>103.25</v>
      </c>
      <c r="F1864" s="138">
        <f t="shared" si="57"/>
        <v>157147.540000001</v>
      </c>
      <c r="G1864" s="289"/>
    </row>
    <row r="1865" ht="33" spans="1:7">
      <c r="A1865" s="137">
        <v>45884</v>
      </c>
      <c r="B1865" s="94" t="s">
        <v>1424</v>
      </c>
      <c r="C1865" s="153" t="s">
        <v>65</v>
      </c>
      <c r="D1865" s="138"/>
      <c r="E1865" s="138">
        <v>10430</v>
      </c>
      <c r="F1865" s="138">
        <f t="shared" si="57"/>
        <v>146717.540000001</v>
      </c>
      <c r="G1865" s="289"/>
    </row>
    <row r="1866" ht="29.25" spans="1:7">
      <c r="A1866" s="137">
        <v>45884</v>
      </c>
      <c r="B1866" s="94" t="s">
        <v>1425</v>
      </c>
      <c r="C1866" s="153" t="s">
        <v>65</v>
      </c>
      <c r="D1866" s="138"/>
      <c r="E1866" s="138">
        <v>18900</v>
      </c>
      <c r="F1866" s="138">
        <f t="shared" si="57"/>
        <v>127817.540000001</v>
      </c>
      <c r="G1866" s="289"/>
    </row>
    <row r="1867" spans="1:7">
      <c r="A1867" s="137">
        <v>45885</v>
      </c>
      <c r="B1867" s="94" t="s">
        <v>121</v>
      </c>
      <c r="C1867" s="153" t="s">
        <v>65</v>
      </c>
      <c r="D1867" s="138"/>
      <c r="E1867" s="138">
        <v>122.16</v>
      </c>
      <c r="F1867" s="138">
        <f t="shared" si="57"/>
        <v>127695.380000001</v>
      </c>
      <c r="G1867" s="289"/>
    </row>
    <row r="1868" spans="1:7">
      <c r="A1868" s="137">
        <v>45885</v>
      </c>
      <c r="B1868" s="94" t="s">
        <v>1426</v>
      </c>
      <c r="C1868" s="153" t="s">
        <v>65</v>
      </c>
      <c r="D1868" s="138"/>
      <c r="E1868" s="138">
        <v>14050</v>
      </c>
      <c r="F1868" s="138">
        <f t="shared" si="57"/>
        <v>113645.380000001</v>
      </c>
      <c r="G1868" s="289"/>
    </row>
    <row r="1869" spans="1:7">
      <c r="A1869" s="137">
        <v>45885</v>
      </c>
      <c r="B1869" s="94" t="s">
        <v>1427</v>
      </c>
      <c r="C1869" s="153" t="s">
        <v>65</v>
      </c>
      <c r="D1869" s="138"/>
      <c r="E1869" s="138">
        <v>10000</v>
      </c>
      <c r="F1869" s="138">
        <f t="shared" si="57"/>
        <v>103645.380000001</v>
      </c>
      <c r="G1869" s="289"/>
    </row>
    <row r="1870" spans="1:7">
      <c r="A1870" s="137">
        <v>45887</v>
      </c>
      <c r="B1870" s="94" t="s">
        <v>1327</v>
      </c>
      <c r="C1870" s="95" t="s">
        <v>58</v>
      </c>
      <c r="D1870" s="138">
        <v>500000</v>
      </c>
      <c r="E1870" s="138"/>
      <c r="F1870" s="138">
        <f t="shared" si="57"/>
        <v>603645.380000001</v>
      </c>
      <c r="G1870" s="289"/>
    </row>
    <row r="1871" spans="1:7">
      <c r="A1871" s="137">
        <v>45887</v>
      </c>
      <c r="B1871" s="94" t="s">
        <v>733</v>
      </c>
      <c r="C1871" s="95" t="s">
        <v>64</v>
      </c>
      <c r="D1871" s="138"/>
      <c r="E1871" s="138">
        <v>10000</v>
      </c>
      <c r="F1871" s="138">
        <f t="shared" si="57"/>
        <v>593645.380000001</v>
      </c>
      <c r="G1871" s="289"/>
    </row>
    <row r="1872" spans="1:7">
      <c r="A1872" s="137">
        <v>45887</v>
      </c>
      <c r="B1872" s="94" t="s">
        <v>184</v>
      </c>
      <c r="C1872" s="95" t="s">
        <v>64</v>
      </c>
      <c r="D1872" s="138"/>
      <c r="E1872" s="138">
        <v>95000</v>
      </c>
      <c r="F1872" s="138">
        <f t="shared" si="57"/>
        <v>498645.380000001</v>
      </c>
      <c r="G1872" s="289"/>
    </row>
    <row r="1873" spans="1:7">
      <c r="A1873" s="137">
        <v>45887</v>
      </c>
      <c r="B1873" s="94" t="s">
        <v>305</v>
      </c>
      <c r="C1873" s="95" t="s">
        <v>64</v>
      </c>
      <c r="D1873" s="138"/>
      <c r="E1873" s="138">
        <v>60000</v>
      </c>
      <c r="F1873" s="138">
        <f t="shared" si="57"/>
        <v>438645.380000001</v>
      </c>
      <c r="G1873" s="289"/>
    </row>
    <row r="1874" spans="1:7">
      <c r="A1874" s="137">
        <v>45887</v>
      </c>
      <c r="B1874" s="94" t="s">
        <v>186</v>
      </c>
      <c r="C1874" s="95" t="s">
        <v>64</v>
      </c>
      <c r="D1874" s="138"/>
      <c r="E1874" s="138">
        <v>10000</v>
      </c>
      <c r="F1874" s="138">
        <f t="shared" si="57"/>
        <v>428645.380000001</v>
      </c>
      <c r="G1874" s="289"/>
    </row>
    <row r="1875" spans="1:7">
      <c r="A1875" s="137">
        <v>45887</v>
      </c>
      <c r="B1875" s="94" t="s">
        <v>1428</v>
      </c>
      <c r="C1875" s="95" t="s">
        <v>62</v>
      </c>
      <c r="D1875" s="138"/>
      <c r="E1875" s="138">
        <v>22517.22</v>
      </c>
      <c r="F1875" s="138">
        <f t="shared" si="57"/>
        <v>406128.160000001</v>
      </c>
      <c r="G1875" s="289"/>
    </row>
    <row r="1876" spans="1:7">
      <c r="A1876" s="137">
        <v>45887</v>
      </c>
      <c r="B1876" s="94" t="s">
        <v>1429</v>
      </c>
      <c r="C1876" s="94" t="s">
        <v>65</v>
      </c>
      <c r="D1876" s="138"/>
      <c r="E1876" s="138">
        <v>3200</v>
      </c>
      <c r="F1876" s="138">
        <f t="shared" si="57"/>
        <v>402928.160000001</v>
      </c>
      <c r="G1876" s="289"/>
    </row>
    <row r="1877" spans="1:7">
      <c r="A1877" s="137">
        <v>45887</v>
      </c>
      <c r="B1877" s="110" t="s">
        <v>1430</v>
      </c>
      <c r="C1877" s="94" t="s">
        <v>65</v>
      </c>
      <c r="D1877" s="138"/>
      <c r="E1877" s="138">
        <v>980</v>
      </c>
      <c r="F1877" s="138">
        <f t="shared" si="57"/>
        <v>401948.160000001</v>
      </c>
      <c r="G1877" s="289"/>
    </row>
    <row r="1878" spans="1:7">
      <c r="A1878" s="137">
        <v>45888</v>
      </c>
      <c r="B1878" s="94" t="s">
        <v>1431</v>
      </c>
      <c r="C1878" s="94" t="s">
        <v>65</v>
      </c>
      <c r="D1878" s="138"/>
      <c r="E1878" s="138">
        <v>280</v>
      </c>
      <c r="F1878" s="138">
        <f t="shared" si="57"/>
        <v>401668.160000001</v>
      </c>
      <c r="G1878" s="289"/>
    </row>
    <row r="1879" spans="1:7">
      <c r="A1879" s="137">
        <v>45888</v>
      </c>
      <c r="B1879" s="146" t="s">
        <v>1432</v>
      </c>
      <c r="C1879" s="94" t="s">
        <v>65</v>
      </c>
      <c r="D1879" s="138"/>
      <c r="E1879" s="138">
        <v>836</v>
      </c>
      <c r="F1879" s="138">
        <f t="shared" si="57"/>
        <v>400832.160000001</v>
      </c>
      <c r="G1879" s="289"/>
    </row>
    <row r="1880" spans="1:7">
      <c r="A1880" s="137">
        <v>45888</v>
      </c>
      <c r="B1880" s="306" t="s">
        <v>1433</v>
      </c>
      <c r="C1880" s="94" t="s">
        <v>65</v>
      </c>
      <c r="D1880" s="136"/>
      <c r="E1880" s="136">
        <v>5</v>
      </c>
      <c r="F1880" s="138">
        <f t="shared" si="57"/>
        <v>400827.160000001</v>
      </c>
      <c r="G1880" s="289"/>
    </row>
    <row r="1881" spans="1:7">
      <c r="A1881" s="137">
        <v>45888</v>
      </c>
      <c r="B1881" s="146" t="s">
        <v>1434</v>
      </c>
      <c r="C1881" s="94" t="s">
        <v>65</v>
      </c>
      <c r="D1881" s="136"/>
      <c r="E1881" s="136">
        <v>6413.45</v>
      </c>
      <c r="F1881" s="138">
        <f t="shared" si="57"/>
        <v>394413.710000001</v>
      </c>
      <c r="G1881" s="289"/>
    </row>
    <row r="1882" spans="1:7">
      <c r="A1882" s="137">
        <v>45888</v>
      </c>
      <c r="B1882" s="110" t="s">
        <v>1435</v>
      </c>
      <c r="C1882" s="94" t="s">
        <v>65</v>
      </c>
      <c r="D1882" s="136"/>
      <c r="E1882" s="136">
        <v>7121.1</v>
      </c>
      <c r="F1882" s="138">
        <f t="shared" si="57"/>
        <v>387292.610000001</v>
      </c>
      <c r="G1882" s="289"/>
    </row>
    <row r="1883" spans="1:7">
      <c r="A1883" s="137">
        <v>45888</v>
      </c>
      <c r="B1883" s="146" t="s">
        <v>186</v>
      </c>
      <c r="C1883" s="95" t="s">
        <v>64</v>
      </c>
      <c r="D1883" s="136"/>
      <c r="E1883" s="136">
        <v>10000</v>
      </c>
      <c r="F1883" s="138">
        <f t="shared" si="57"/>
        <v>377292.610000001</v>
      </c>
      <c r="G1883" s="289"/>
    </row>
    <row r="1884" spans="1:7">
      <c r="A1884" s="137">
        <v>45888</v>
      </c>
      <c r="B1884" s="146" t="s">
        <v>1274</v>
      </c>
      <c r="C1884" s="307" t="s">
        <v>65</v>
      </c>
      <c r="D1884" s="136"/>
      <c r="E1884" s="136">
        <v>3000</v>
      </c>
      <c r="F1884" s="138">
        <f t="shared" si="57"/>
        <v>374292.610000001</v>
      </c>
      <c r="G1884" s="289"/>
    </row>
    <row r="1885" spans="1:7">
      <c r="A1885" s="137">
        <v>45888</v>
      </c>
      <c r="B1885" s="146" t="s">
        <v>1436</v>
      </c>
      <c r="C1885" s="307" t="s">
        <v>65</v>
      </c>
      <c r="D1885" s="136"/>
      <c r="E1885" s="136">
        <v>8000</v>
      </c>
      <c r="F1885" s="138">
        <f t="shared" si="57"/>
        <v>366292.610000001</v>
      </c>
      <c r="G1885" s="289"/>
    </row>
    <row r="1886" spans="1:7">
      <c r="A1886" s="137">
        <v>45889</v>
      </c>
      <c r="B1886" s="94" t="s">
        <v>484</v>
      </c>
      <c r="C1886" s="307" t="s">
        <v>62</v>
      </c>
      <c r="D1886" s="138"/>
      <c r="E1886" s="138">
        <v>11625</v>
      </c>
      <c r="F1886" s="138">
        <f t="shared" si="57"/>
        <v>354667.610000001</v>
      </c>
      <c r="G1886" s="289"/>
    </row>
    <row r="1887" spans="1:7">
      <c r="A1887" s="137">
        <v>45889</v>
      </c>
      <c r="B1887" s="94" t="s">
        <v>484</v>
      </c>
      <c r="C1887" s="307" t="s">
        <v>62</v>
      </c>
      <c r="D1887" s="138"/>
      <c r="E1887" s="138">
        <v>19375</v>
      </c>
      <c r="F1887" s="138">
        <f t="shared" si="57"/>
        <v>335292.610000001</v>
      </c>
      <c r="G1887" s="289"/>
    </row>
    <row r="1888" spans="1:7">
      <c r="A1888" s="137">
        <v>45889</v>
      </c>
      <c r="B1888" s="94" t="s">
        <v>121</v>
      </c>
      <c r="C1888" s="153" t="s">
        <v>65</v>
      </c>
      <c r="D1888" s="138"/>
      <c r="E1888" s="138">
        <v>15.16</v>
      </c>
      <c r="F1888" s="138">
        <f t="shared" si="57"/>
        <v>335277.450000001</v>
      </c>
      <c r="G1888" s="289"/>
    </row>
    <row r="1889" spans="1:7">
      <c r="A1889" s="137">
        <v>45890</v>
      </c>
      <c r="B1889" s="94" t="s">
        <v>376</v>
      </c>
      <c r="C1889" s="307" t="s">
        <v>64</v>
      </c>
      <c r="D1889" s="138"/>
      <c r="E1889" s="138">
        <v>100000</v>
      </c>
      <c r="F1889" s="138">
        <f t="shared" si="57"/>
        <v>235277.450000001</v>
      </c>
      <c r="G1889" s="289"/>
    </row>
    <row r="1890" spans="1:7">
      <c r="A1890" s="137">
        <v>45890</v>
      </c>
      <c r="B1890" s="308" t="s">
        <v>1437</v>
      </c>
      <c r="C1890" s="307" t="s">
        <v>65</v>
      </c>
      <c r="D1890" s="138"/>
      <c r="E1890" s="138">
        <v>5780</v>
      </c>
      <c r="F1890" s="138">
        <f t="shared" si="57"/>
        <v>229497.450000001</v>
      </c>
      <c r="G1890" s="289"/>
    </row>
    <row r="1891" spans="1:7">
      <c r="A1891" s="137">
        <v>45890</v>
      </c>
      <c r="B1891" s="308" t="s">
        <v>1438</v>
      </c>
      <c r="C1891" s="307" t="s">
        <v>65</v>
      </c>
      <c r="D1891" s="138"/>
      <c r="E1891" s="138">
        <v>1770.41</v>
      </c>
      <c r="F1891" s="138">
        <f t="shared" si="57"/>
        <v>227727.040000001</v>
      </c>
      <c r="G1891" s="289"/>
    </row>
    <row r="1892" ht="33" spans="1:7">
      <c r="A1892" s="137">
        <v>45891</v>
      </c>
      <c r="B1892" s="94" t="s">
        <v>1439</v>
      </c>
      <c r="C1892" s="307" t="s">
        <v>65</v>
      </c>
      <c r="D1892" s="138"/>
      <c r="E1892" s="138">
        <v>2006</v>
      </c>
      <c r="F1892" s="138">
        <f t="shared" si="57"/>
        <v>225721.040000001</v>
      </c>
      <c r="G1892" s="289"/>
    </row>
    <row r="1893" spans="1:7">
      <c r="A1893" s="137">
        <v>45891</v>
      </c>
      <c r="B1893" s="94" t="s">
        <v>1440</v>
      </c>
      <c r="C1893" s="307" t="s">
        <v>65</v>
      </c>
      <c r="D1893" s="138"/>
      <c r="E1893" s="138">
        <v>500</v>
      </c>
      <c r="F1893" s="138">
        <f t="shared" si="57"/>
        <v>225221.040000001</v>
      </c>
      <c r="G1893" s="289"/>
    </row>
    <row r="1894" spans="1:7">
      <c r="A1894" s="137">
        <v>45891</v>
      </c>
      <c r="B1894" s="94" t="s">
        <v>1441</v>
      </c>
      <c r="C1894" s="307" t="s">
        <v>65</v>
      </c>
      <c r="D1894" s="138"/>
      <c r="E1894" s="138">
        <v>230</v>
      </c>
      <c r="F1894" s="138">
        <f t="shared" si="57"/>
        <v>224991.040000001</v>
      </c>
      <c r="G1894" s="289"/>
    </row>
    <row r="1895" spans="1:7">
      <c r="A1895" s="137">
        <v>45891</v>
      </c>
      <c r="B1895" s="94" t="s">
        <v>1442</v>
      </c>
      <c r="C1895" s="307" t="s">
        <v>65</v>
      </c>
      <c r="D1895" s="138"/>
      <c r="E1895" s="138">
        <v>1460.65</v>
      </c>
      <c r="F1895" s="138">
        <f t="shared" si="57"/>
        <v>223530.390000001</v>
      </c>
      <c r="G1895" s="289"/>
    </row>
    <row r="1896" spans="1:7">
      <c r="A1896" s="137">
        <v>45891</v>
      </c>
      <c r="B1896" s="94" t="s">
        <v>1443</v>
      </c>
      <c r="C1896" s="307" t="s">
        <v>65</v>
      </c>
      <c r="D1896" s="138"/>
      <c r="E1896" s="138">
        <v>5200</v>
      </c>
      <c r="F1896" s="138">
        <f t="shared" ref="F1896:F1921" si="58">F1895+D1896-E1896</f>
        <v>218330.390000001</v>
      </c>
      <c r="G1896" s="289"/>
    </row>
    <row r="1897" spans="1:7">
      <c r="A1897" s="137">
        <v>45891</v>
      </c>
      <c r="B1897" s="94" t="s">
        <v>1444</v>
      </c>
      <c r="C1897" s="307" t="s">
        <v>65</v>
      </c>
      <c r="D1897" s="138"/>
      <c r="E1897" s="138">
        <v>494</v>
      </c>
      <c r="F1897" s="138">
        <f t="shared" si="58"/>
        <v>217836.390000001</v>
      </c>
      <c r="G1897" s="289"/>
    </row>
    <row r="1898" spans="1:7">
      <c r="A1898" s="137">
        <v>45891</v>
      </c>
      <c r="B1898" s="94" t="s">
        <v>1445</v>
      </c>
      <c r="C1898" s="307" t="s">
        <v>65</v>
      </c>
      <c r="D1898" s="138"/>
      <c r="E1898" s="138">
        <v>11505</v>
      </c>
      <c r="F1898" s="138">
        <f t="shared" si="58"/>
        <v>206331.390000001</v>
      </c>
      <c r="G1898" s="289"/>
    </row>
    <row r="1899" spans="1:7">
      <c r="A1899" s="137">
        <v>45891</v>
      </c>
      <c r="B1899" s="94" t="s">
        <v>1446</v>
      </c>
      <c r="C1899" s="307" t="s">
        <v>65</v>
      </c>
      <c r="D1899" s="138"/>
      <c r="E1899" s="138">
        <v>1580</v>
      </c>
      <c r="F1899" s="138">
        <f t="shared" si="58"/>
        <v>204751.390000001</v>
      </c>
      <c r="G1899" s="289"/>
    </row>
    <row r="1900" spans="1:7">
      <c r="A1900" s="137">
        <v>45891</v>
      </c>
      <c r="B1900" s="94" t="s">
        <v>1447</v>
      </c>
      <c r="C1900" s="307" t="s">
        <v>65</v>
      </c>
      <c r="D1900" s="138"/>
      <c r="E1900" s="138">
        <v>15</v>
      </c>
      <c r="F1900" s="138">
        <f t="shared" si="58"/>
        <v>204736.390000001</v>
      </c>
      <c r="G1900" s="289"/>
    </row>
    <row r="1901" spans="1:7">
      <c r="A1901" s="137">
        <v>45891</v>
      </c>
      <c r="B1901" s="94" t="s">
        <v>1448</v>
      </c>
      <c r="C1901" s="307" t="s">
        <v>65</v>
      </c>
      <c r="D1901" s="138"/>
      <c r="E1901" s="138">
        <v>1657</v>
      </c>
      <c r="F1901" s="138">
        <f t="shared" si="58"/>
        <v>203079.390000001</v>
      </c>
      <c r="G1901" s="289"/>
    </row>
    <row r="1902" spans="1:7">
      <c r="A1902" s="137">
        <v>45891</v>
      </c>
      <c r="B1902" s="94" t="s">
        <v>1449</v>
      </c>
      <c r="C1902" s="307" t="s">
        <v>65</v>
      </c>
      <c r="D1902" s="138"/>
      <c r="E1902" s="138">
        <v>2608.4</v>
      </c>
      <c r="F1902" s="138">
        <f t="shared" si="58"/>
        <v>200470.990000001</v>
      </c>
      <c r="G1902" s="289"/>
    </row>
    <row r="1903" spans="1:7">
      <c r="A1903" s="137">
        <v>45892</v>
      </c>
      <c r="B1903" s="94" t="s">
        <v>121</v>
      </c>
      <c r="C1903" s="307" t="s">
        <v>65</v>
      </c>
      <c r="D1903" s="138"/>
      <c r="E1903" s="138">
        <v>170.05</v>
      </c>
      <c r="F1903" s="138">
        <f t="shared" si="58"/>
        <v>200300.940000001</v>
      </c>
      <c r="G1903" s="289"/>
    </row>
    <row r="1904" spans="1:7">
      <c r="A1904" s="137">
        <v>45892</v>
      </c>
      <c r="B1904" s="94" t="s">
        <v>121</v>
      </c>
      <c r="C1904" s="307" t="s">
        <v>65</v>
      </c>
      <c r="D1904" s="138"/>
      <c r="E1904" s="138">
        <v>104.18</v>
      </c>
      <c r="F1904" s="138">
        <f t="shared" si="58"/>
        <v>200196.760000001</v>
      </c>
      <c r="G1904" s="289"/>
    </row>
    <row r="1905" spans="1:7">
      <c r="A1905" s="137">
        <v>45893</v>
      </c>
      <c r="B1905" s="94" t="s">
        <v>121</v>
      </c>
      <c r="C1905" s="307" t="s">
        <v>65</v>
      </c>
      <c r="D1905" s="138"/>
      <c r="E1905" s="138">
        <v>127.93</v>
      </c>
      <c r="F1905" s="138">
        <f t="shared" si="58"/>
        <v>200068.830000001</v>
      </c>
      <c r="G1905" s="289"/>
    </row>
    <row r="1906" spans="1:7">
      <c r="A1906" s="137">
        <v>45893</v>
      </c>
      <c r="B1906" s="94" t="s">
        <v>121</v>
      </c>
      <c r="C1906" s="307" t="s">
        <v>65</v>
      </c>
      <c r="D1906" s="138"/>
      <c r="E1906" s="138">
        <v>8.55</v>
      </c>
      <c r="F1906" s="138">
        <f t="shared" si="58"/>
        <v>200060.280000001</v>
      </c>
      <c r="G1906" s="289"/>
    </row>
    <row r="1907" spans="1:7">
      <c r="A1907" s="137">
        <v>45893</v>
      </c>
      <c r="B1907" s="94" t="s">
        <v>121</v>
      </c>
      <c r="C1907" s="307" t="s">
        <v>65</v>
      </c>
      <c r="D1907" s="138"/>
      <c r="E1907" s="138">
        <v>8.55</v>
      </c>
      <c r="F1907" s="138">
        <f t="shared" si="58"/>
        <v>200051.730000001</v>
      </c>
      <c r="G1907" s="289"/>
    </row>
    <row r="1908" spans="1:7">
      <c r="A1908" s="137">
        <v>45893</v>
      </c>
      <c r="B1908" s="94" t="s">
        <v>121</v>
      </c>
      <c r="C1908" s="307" t="s">
        <v>65</v>
      </c>
      <c r="D1908" s="138"/>
      <c r="E1908" s="138">
        <v>21.7</v>
      </c>
      <c r="F1908" s="138">
        <f t="shared" si="58"/>
        <v>200030.030000001</v>
      </c>
      <c r="G1908" s="289"/>
    </row>
    <row r="1909" spans="1:7">
      <c r="A1909" s="137">
        <v>45894</v>
      </c>
      <c r="B1909" s="94" t="s">
        <v>121</v>
      </c>
      <c r="C1909" s="307" t="s">
        <v>65</v>
      </c>
      <c r="D1909" s="138"/>
      <c r="E1909" s="138">
        <v>21.7</v>
      </c>
      <c r="F1909" s="138">
        <f t="shared" si="58"/>
        <v>200008.330000001</v>
      </c>
      <c r="G1909" s="289"/>
    </row>
    <row r="1910" spans="1:7">
      <c r="A1910" s="137">
        <v>45894</v>
      </c>
      <c r="B1910" s="94" t="s">
        <v>600</v>
      </c>
      <c r="C1910" s="307" t="s">
        <v>58</v>
      </c>
      <c r="D1910" s="138">
        <v>1500000</v>
      </c>
      <c r="E1910" s="138"/>
      <c r="F1910" s="138">
        <f t="shared" si="58"/>
        <v>1700008.33</v>
      </c>
      <c r="G1910" s="289"/>
    </row>
    <row r="1911" spans="1:7">
      <c r="A1911" s="137">
        <v>45894</v>
      </c>
      <c r="B1911" s="94" t="s">
        <v>600</v>
      </c>
      <c r="C1911" s="307" t="s">
        <v>58</v>
      </c>
      <c r="D1911" s="138">
        <v>500000</v>
      </c>
      <c r="E1911" s="138"/>
      <c r="F1911" s="138">
        <f t="shared" si="58"/>
        <v>2200008.33</v>
      </c>
      <c r="G1911" s="289"/>
    </row>
    <row r="1912" spans="1:7">
      <c r="A1912" s="137">
        <v>45894</v>
      </c>
      <c r="B1912" s="94" t="s">
        <v>504</v>
      </c>
      <c r="C1912" s="307" t="s">
        <v>64</v>
      </c>
      <c r="D1912" s="138"/>
      <c r="E1912" s="138">
        <v>50000</v>
      </c>
      <c r="F1912" s="138">
        <f t="shared" si="58"/>
        <v>2150008.33</v>
      </c>
      <c r="G1912" s="289"/>
    </row>
    <row r="1913" spans="1:7">
      <c r="A1913" s="137">
        <v>45894</v>
      </c>
      <c r="B1913" s="94" t="s">
        <v>1450</v>
      </c>
      <c r="C1913" s="307" t="s">
        <v>61</v>
      </c>
      <c r="D1913" s="138"/>
      <c r="E1913" s="138">
        <v>655</v>
      </c>
      <c r="F1913" s="138">
        <f t="shared" si="58"/>
        <v>2149353.33</v>
      </c>
      <c r="G1913" s="289"/>
    </row>
    <row r="1914" spans="1:7">
      <c r="A1914" s="137">
        <v>45894</v>
      </c>
      <c r="B1914" s="94" t="s">
        <v>1451</v>
      </c>
      <c r="C1914" s="307" t="s">
        <v>61</v>
      </c>
      <c r="D1914" s="138"/>
      <c r="E1914" s="138">
        <v>1599.2</v>
      </c>
      <c r="F1914" s="138">
        <f t="shared" si="58"/>
        <v>2147754.13</v>
      </c>
      <c r="G1914" s="289"/>
    </row>
    <row r="1915" spans="1:7">
      <c r="A1915" s="137">
        <v>45894</v>
      </c>
      <c r="B1915" s="94" t="s">
        <v>1452</v>
      </c>
      <c r="C1915" s="307" t="s">
        <v>62</v>
      </c>
      <c r="D1915" s="138"/>
      <c r="E1915" s="138">
        <v>2002000</v>
      </c>
      <c r="F1915" s="138">
        <f t="shared" si="58"/>
        <v>145754.130000001</v>
      </c>
      <c r="G1915" s="289"/>
    </row>
    <row r="1916" spans="1:7">
      <c r="A1916" s="137">
        <v>45894</v>
      </c>
      <c r="B1916" s="94" t="s">
        <v>121</v>
      </c>
      <c r="C1916" s="307" t="s">
        <v>65</v>
      </c>
      <c r="D1916" s="138"/>
      <c r="E1916" s="138">
        <v>60.5</v>
      </c>
      <c r="F1916" s="138">
        <f t="shared" si="58"/>
        <v>145693.630000001</v>
      </c>
      <c r="G1916" s="289"/>
    </row>
    <row r="1917" spans="1:7">
      <c r="A1917" s="137">
        <v>45897</v>
      </c>
      <c r="B1917" s="94" t="s">
        <v>434</v>
      </c>
      <c r="C1917" s="307" t="s">
        <v>64</v>
      </c>
      <c r="D1917" s="138"/>
      <c r="E1917" s="138">
        <v>50000</v>
      </c>
      <c r="F1917" s="138">
        <f t="shared" si="58"/>
        <v>95693.6300000008</v>
      </c>
      <c r="G1917" s="289"/>
    </row>
    <row r="1918" spans="1:7">
      <c r="A1918" s="137">
        <v>45897</v>
      </c>
      <c r="B1918" s="94" t="s">
        <v>1453</v>
      </c>
      <c r="C1918" s="307" t="s">
        <v>61</v>
      </c>
      <c r="D1918" s="138"/>
      <c r="E1918" s="138">
        <v>660.48</v>
      </c>
      <c r="F1918" s="138">
        <f t="shared" si="58"/>
        <v>95033.1500000008</v>
      </c>
      <c r="G1918" s="289"/>
    </row>
    <row r="1919" spans="1:7">
      <c r="A1919" s="137">
        <v>45897</v>
      </c>
      <c r="B1919" s="94" t="s">
        <v>121</v>
      </c>
      <c r="C1919" s="307" t="s">
        <v>65</v>
      </c>
      <c r="D1919" s="138"/>
      <c r="E1919" s="138">
        <v>130.93</v>
      </c>
      <c r="F1919" s="138">
        <f t="shared" si="58"/>
        <v>94902.2200000008</v>
      </c>
      <c r="G1919" s="289"/>
    </row>
    <row r="1920" spans="1:7">
      <c r="A1920" s="137">
        <v>45897</v>
      </c>
      <c r="B1920" s="94" t="s">
        <v>121</v>
      </c>
      <c r="C1920" s="307" t="s">
        <v>65</v>
      </c>
      <c r="D1920" s="138"/>
      <c r="E1920" s="138">
        <v>76.61</v>
      </c>
      <c r="F1920" s="138">
        <f t="shared" si="58"/>
        <v>94825.6100000008</v>
      </c>
      <c r="G1920" s="289"/>
    </row>
    <row r="1921" spans="1:7">
      <c r="A1921" s="137">
        <v>45897</v>
      </c>
      <c r="B1921" s="94" t="s">
        <v>121</v>
      </c>
      <c r="C1921" s="307" t="s">
        <v>65</v>
      </c>
      <c r="D1921" s="138"/>
      <c r="E1921" s="138">
        <v>370.71</v>
      </c>
      <c r="F1921" s="138">
        <f t="shared" si="58"/>
        <v>94454.9000000008</v>
      </c>
      <c r="G1921" s="289"/>
    </row>
    <row r="1922" ht="33" spans="1:7">
      <c r="A1922" s="137">
        <v>45898</v>
      </c>
      <c r="B1922" s="94" t="s">
        <v>1454</v>
      </c>
      <c r="C1922" s="95" t="s">
        <v>58</v>
      </c>
      <c r="D1922" s="138">
        <v>129816.57</v>
      </c>
      <c r="E1922" s="138"/>
      <c r="F1922" s="138">
        <f t="shared" ref="F1922:F1934" si="59">F1921+D1922-E1922</f>
        <v>224271.470000001</v>
      </c>
      <c r="G1922" s="289"/>
    </row>
    <row r="1923" ht="33" spans="1:7">
      <c r="A1923" s="137">
        <v>45898</v>
      </c>
      <c r="B1923" s="94" t="s">
        <v>1455</v>
      </c>
      <c r="C1923" s="95" t="s">
        <v>61</v>
      </c>
      <c r="D1923" s="138"/>
      <c r="E1923" s="138">
        <v>10000</v>
      </c>
      <c r="F1923" s="138">
        <f t="shared" si="59"/>
        <v>214271.470000001</v>
      </c>
      <c r="G1923" s="289"/>
    </row>
    <row r="1924" spans="1:7">
      <c r="A1924" s="137">
        <v>45898</v>
      </c>
      <c r="B1924" s="94" t="s">
        <v>1456</v>
      </c>
      <c r="C1924" s="95" t="s">
        <v>61</v>
      </c>
      <c r="D1924" s="138"/>
      <c r="E1924" s="138">
        <v>4000</v>
      </c>
      <c r="F1924" s="138">
        <f t="shared" si="59"/>
        <v>210271.470000001</v>
      </c>
      <c r="G1924" s="289"/>
    </row>
    <row r="1925" ht="33" spans="1:7">
      <c r="A1925" s="137">
        <v>45898</v>
      </c>
      <c r="B1925" s="94" t="s">
        <v>1457</v>
      </c>
      <c r="C1925" s="95" t="s">
        <v>61</v>
      </c>
      <c r="D1925" s="138"/>
      <c r="E1925" s="138">
        <v>1500</v>
      </c>
      <c r="F1925" s="138">
        <f t="shared" si="59"/>
        <v>208771.470000001</v>
      </c>
      <c r="G1925" s="289"/>
    </row>
    <row r="1926" ht="33" spans="1:7">
      <c r="A1926" s="137">
        <v>45898</v>
      </c>
      <c r="B1926" s="94" t="s">
        <v>1458</v>
      </c>
      <c r="C1926" s="95" t="s">
        <v>61</v>
      </c>
      <c r="D1926" s="138"/>
      <c r="E1926" s="138">
        <v>15018</v>
      </c>
      <c r="F1926" s="138">
        <f t="shared" si="59"/>
        <v>193753.470000001</v>
      </c>
      <c r="G1926" s="289"/>
    </row>
    <row r="1927" spans="1:7">
      <c r="A1927" s="137">
        <v>45898</v>
      </c>
      <c r="B1927" s="94" t="s">
        <v>1459</v>
      </c>
      <c r="C1927" s="95" t="s">
        <v>61</v>
      </c>
      <c r="D1927" s="138"/>
      <c r="E1927" s="138">
        <v>1120</v>
      </c>
      <c r="F1927" s="138">
        <f t="shared" si="59"/>
        <v>192633.470000001</v>
      </c>
      <c r="G1927" s="289"/>
    </row>
    <row r="1928" spans="1:7">
      <c r="A1928" s="137">
        <v>45898</v>
      </c>
      <c r="B1928" s="94" t="s">
        <v>1460</v>
      </c>
      <c r="C1928" s="95" t="s">
        <v>61</v>
      </c>
      <c r="D1928" s="138"/>
      <c r="E1928" s="138">
        <v>200</v>
      </c>
      <c r="F1928" s="138">
        <f t="shared" si="59"/>
        <v>192433.470000001</v>
      </c>
      <c r="G1928" s="289"/>
    </row>
    <row r="1929" spans="1:7">
      <c r="A1929" s="137">
        <v>45898</v>
      </c>
      <c r="B1929" s="94" t="s">
        <v>1461</v>
      </c>
      <c r="C1929" s="95" t="s">
        <v>61</v>
      </c>
      <c r="D1929" s="138"/>
      <c r="E1929" s="138">
        <v>62</v>
      </c>
      <c r="F1929" s="138">
        <f t="shared" si="59"/>
        <v>192371.470000001</v>
      </c>
      <c r="G1929" s="289"/>
    </row>
    <row r="1930" ht="33" spans="1:7">
      <c r="A1930" s="137">
        <v>45898</v>
      </c>
      <c r="B1930" s="94" t="s">
        <v>1462</v>
      </c>
      <c r="C1930" s="95" t="s">
        <v>61</v>
      </c>
      <c r="D1930" s="138"/>
      <c r="E1930" s="138">
        <v>290</v>
      </c>
      <c r="F1930" s="138">
        <f t="shared" si="59"/>
        <v>192081.470000001</v>
      </c>
      <c r="G1930" s="289"/>
    </row>
    <row r="1931" ht="33" spans="1:7">
      <c r="A1931" s="137">
        <v>45898</v>
      </c>
      <c r="B1931" s="94" t="s">
        <v>1463</v>
      </c>
      <c r="C1931" s="95" t="s">
        <v>65</v>
      </c>
      <c r="D1931" s="138"/>
      <c r="E1931" s="138">
        <v>500</v>
      </c>
      <c r="F1931" s="138">
        <f t="shared" si="59"/>
        <v>191581.470000001</v>
      </c>
      <c r="G1931" s="289"/>
    </row>
    <row r="1932" spans="1:7">
      <c r="A1932" s="137">
        <v>45898</v>
      </c>
      <c r="B1932" s="94" t="s">
        <v>1464</v>
      </c>
      <c r="C1932" s="95" t="s">
        <v>65</v>
      </c>
      <c r="D1932" s="138"/>
      <c r="E1932" s="138">
        <v>347</v>
      </c>
      <c r="F1932" s="138">
        <f t="shared" si="59"/>
        <v>191234.470000001</v>
      </c>
      <c r="G1932" s="289"/>
    </row>
    <row r="1933" spans="1:7">
      <c r="A1933" s="137">
        <v>45898</v>
      </c>
      <c r="B1933" s="94" t="s">
        <v>1465</v>
      </c>
      <c r="C1933" s="95" t="s">
        <v>65</v>
      </c>
      <c r="D1933" s="138"/>
      <c r="E1933" s="138">
        <v>280</v>
      </c>
      <c r="F1933" s="138">
        <f t="shared" si="59"/>
        <v>190954.470000001</v>
      </c>
      <c r="G1933" s="289"/>
    </row>
    <row r="1934" spans="1:7">
      <c r="A1934" s="137">
        <v>45898</v>
      </c>
      <c r="B1934" s="94" t="s">
        <v>1466</v>
      </c>
      <c r="C1934" s="95" t="s">
        <v>65</v>
      </c>
      <c r="D1934" s="138"/>
      <c r="E1934" s="138">
        <v>3742.5</v>
      </c>
      <c r="F1934" s="138">
        <f t="shared" si="59"/>
        <v>187211.970000001</v>
      </c>
      <c r="G1934" s="289"/>
    </row>
    <row r="1935" spans="1:7">
      <c r="A1935" s="137">
        <v>45898</v>
      </c>
      <c r="B1935" s="94" t="s">
        <v>1467</v>
      </c>
      <c r="C1935" s="95" t="s">
        <v>65</v>
      </c>
      <c r="D1935" s="138"/>
      <c r="E1935" s="138">
        <v>694.73</v>
      </c>
      <c r="F1935" s="138">
        <f t="shared" ref="F1935:F1974" si="60">F1934+D1935-E1935</f>
        <v>186517.240000001</v>
      </c>
      <c r="G1935" s="289"/>
    </row>
    <row r="1936" spans="1:7">
      <c r="A1936" s="137">
        <v>45898</v>
      </c>
      <c r="B1936" s="94" t="s">
        <v>1468</v>
      </c>
      <c r="C1936" s="95" t="s">
        <v>65</v>
      </c>
      <c r="D1936" s="138"/>
      <c r="E1936" s="138">
        <v>280</v>
      </c>
      <c r="F1936" s="138">
        <f t="shared" si="60"/>
        <v>186237.240000001</v>
      </c>
      <c r="G1936" s="289"/>
    </row>
    <row r="1937" spans="1:7">
      <c r="A1937" s="137">
        <v>45898</v>
      </c>
      <c r="B1937" s="94" t="s">
        <v>1468</v>
      </c>
      <c r="C1937" s="95" t="s">
        <v>65</v>
      </c>
      <c r="D1937" s="138"/>
      <c r="E1937" s="138">
        <v>233.4</v>
      </c>
      <c r="F1937" s="138">
        <f t="shared" si="60"/>
        <v>186003.840000001</v>
      </c>
      <c r="G1937" s="289"/>
    </row>
    <row r="1938" ht="33" spans="1:7">
      <c r="A1938" s="137">
        <v>45898</v>
      </c>
      <c r="B1938" s="94" t="s">
        <v>1469</v>
      </c>
      <c r="C1938" s="95" t="s">
        <v>65</v>
      </c>
      <c r="D1938" s="138"/>
      <c r="E1938" s="138">
        <v>1340.75</v>
      </c>
      <c r="F1938" s="138">
        <f t="shared" si="60"/>
        <v>184663.090000001</v>
      </c>
      <c r="G1938" s="289"/>
    </row>
    <row r="1939" spans="1:7">
      <c r="A1939" s="137">
        <v>45898</v>
      </c>
      <c r="B1939" s="94" t="s">
        <v>1470</v>
      </c>
      <c r="C1939" s="95" t="s">
        <v>65</v>
      </c>
      <c r="D1939" s="138"/>
      <c r="E1939" s="138">
        <v>227.2</v>
      </c>
      <c r="F1939" s="138">
        <f t="shared" si="60"/>
        <v>184435.890000001</v>
      </c>
      <c r="G1939" s="289"/>
    </row>
    <row r="1940" spans="1:7">
      <c r="A1940" s="137">
        <v>45898</v>
      </c>
      <c r="B1940" s="94" t="s">
        <v>1471</v>
      </c>
      <c r="C1940" s="95" t="s">
        <v>65</v>
      </c>
      <c r="D1940" s="138"/>
      <c r="E1940" s="138">
        <v>840</v>
      </c>
      <c r="F1940" s="138">
        <f t="shared" si="60"/>
        <v>183595.890000001</v>
      </c>
      <c r="G1940" s="289"/>
    </row>
    <row r="1941" spans="1:7">
      <c r="A1941" s="137">
        <v>45898</v>
      </c>
      <c r="B1941" s="94" t="s">
        <v>1472</v>
      </c>
      <c r="C1941" s="95" t="s">
        <v>65</v>
      </c>
      <c r="D1941" s="138"/>
      <c r="E1941" s="138">
        <v>865</v>
      </c>
      <c r="F1941" s="138">
        <f t="shared" si="60"/>
        <v>182730.890000001</v>
      </c>
      <c r="G1941" s="289"/>
    </row>
    <row r="1942" spans="1:7">
      <c r="A1942" s="137">
        <v>45898</v>
      </c>
      <c r="B1942" s="94" t="s">
        <v>1473</v>
      </c>
      <c r="C1942" s="95" t="s">
        <v>65</v>
      </c>
      <c r="D1942" s="138"/>
      <c r="E1942" s="138">
        <v>52.5</v>
      </c>
      <c r="F1942" s="138">
        <f t="shared" si="60"/>
        <v>182678.390000001</v>
      </c>
      <c r="G1942" s="289"/>
    </row>
    <row r="1943" spans="1:7">
      <c r="A1943" s="137">
        <v>45898</v>
      </c>
      <c r="B1943" s="94" t="s">
        <v>1474</v>
      </c>
      <c r="C1943" s="95" t="s">
        <v>65</v>
      </c>
      <c r="D1943" s="138"/>
      <c r="E1943" s="138">
        <v>384</v>
      </c>
      <c r="F1943" s="138">
        <f t="shared" si="60"/>
        <v>182294.390000001</v>
      </c>
      <c r="G1943" s="289"/>
    </row>
    <row r="1944" spans="1:7">
      <c r="A1944" s="137">
        <v>45898</v>
      </c>
      <c r="B1944" s="94" t="s">
        <v>1475</v>
      </c>
      <c r="C1944" s="95" t="s">
        <v>65</v>
      </c>
      <c r="D1944" s="138"/>
      <c r="E1944" s="138">
        <v>1157</v>
      </c>
      <c r="F1944" s="138">
        <f t="shared" si="60"/>
        <v>181137.390000001</v>
      </c>
      <c r="G1944" s="289"/>
    </row>
    <row r="1945" spans="1:7">
      <c r="A1945" s="137">
        <v>45898</v>
      </c>
      <c r="B1945" s="94" t="s">
        <v>1476</v>
      </c>
      <c r="C1945" s="95" t="s">
        <v>65</v>
      </c>
      <c r="D1945" s="138"/>
      <c r="E1945" s="138">
        <v>4500</v>
      </c>
      <c r="F1945" s="138">
        <f t="shared" si="60"/>
        <v>176637.390000001</v>
      </c>
      <c r="G1945" s="289"/>
    </row>
    <row r="1946" spans="1:7">
      <c r="A1946" s="137">
        <v>45898</v>
      </c>
      <c r="B1946" s="94" t="s">
        <v>1477</v>
      </c>
      <c r="C1946" s="95" t="s">
        <v>65</v>
      </c>
      <c r="D1946" s="138"/>
      <c r="E1946" s="138">
        <v>1504.78</v>
      </c>
      <c r="F1946" s="138">
        <f t="shared" si="60"/>
        <v>175132.610000001</v>
      </c>
      <c r="G1946" s="289"/>
    </row>
    <row r="1947" spans="1:7">
      <c r="A1947" s="137">
        <v>45898</v>
      </c>
      <c r="B1947" s="94" t="s">
        <v>1478</v>
      </c>
      <c r="C1947" s="95" t="s">
        <v>65</v>
      </c>
      <c r="D1947" s="138"/>
      <c r="E1947" s="138">
        <v>309</v>
      </c>
      <c r="F1947" s="138">
        <f t="shared" si="60"/>
        <v>174823.610000001</v>
      </c>
      <c r="G1947" s="289"/>
    </row>
    <row r="1948" spans="1:7">
      <c r="A1948" s="137">
        <v>45898</v>
      </c>
      <c r="B1948" s="94" t="s">
        <v>1479</v>
      </c>
      <c r="C1948" s="95" t="s">
        <v>65</v>
      </c>
      <c r="D1948" s="138"/>
      <c r="E1948" s="138">
        <v>186</v>
      </c>
      <c r="F1948" s="138">
        <f t="shared" si="60"/>
        <v>174637.610000001</v>
      </c>
      <c r="G1948" s="289"/>
    </row>
    <row r="1949" spans="1:7">
      <c r="A1949" s="137">
        <v>45898</v>
      </c>
      <c r="B1949" s="94" t="s">
        <v>1480</v>
      </c>
      <c r="C1949" s="95" t="s">
        <v>65</v>
      </c>
      <c r="D1949" s="138"/>
      <c r="E1949" s="138">
        <v>364.5</v>
      </c>
      <c r="F1949" s="138">
        <f t="shared" si="60"/>
        <v>174273.110000001</v>
      </c>
      <c r="G1949" s="289"/>
    </row>
    <row r="1950" spans="1:7">
      <c r="A1950" s="137">
        <v>45898</v>
      </c>
      <c r="B1950" s="94" t="s">
        <v>1481</v>
      </c>
      <c r="C1950" s="95" t="s">
        <v>65</v>
      </c>
      <c r="D1950" s="138"/>
      <c r="E1950" s="138">
        <v>332</v>
      </c>
      <c r="F1950" s="138">
        <f t="shared" si="60"/>
        <v>173941.110000001</v>
      </c>
      <c r="G1950" s="289"/>
    </row>
    <row r="1951" spans="1:7">
      <c r="A1951" s="137">
        <v>45898</v>
      </c>
      <c r="B1951" s="94" t="s">
        <v>1482</v>
      </c>
      <c r="C1951" s="95" t="s">
        <v>65</v>
      </c>
      <c r="D1951" s="138"/>
      <c r="E1951" s="138">
        <v>2760</v>
      </c>
      <c r="F1951" s="138">
        <f t="shared" si="60"/>
        <v>171181.110000001</v>
      </c>
      <c r="G1951" s="289"/>
    </row>
    <row r="1952" spans="1:7">
      <c r="A1952" s="137">
        <v>45898</v>
      </c>
      <c r="B1952" s="94" t="s">
        <v>1483</v>
      </c>
      <c r="C1952" s="95" t="s">
        <v>65</v>
      </c>
      <c r="D1952" s="138"/>
      <c r="E1952" s="138">
        <v>1534.44</v>
      </c>
      <c r="F1952" s="138">
        <f t="shared" si="60"/>
        <v>169646.670000001</v>
      </c>
      <c r="G1952" s="289"/>
    </row>
    <row r="1953" spans="1:7">
      <c r="A1953" s="137">
        <v>45898</v>
      </c>
      <c r="B1953" s="94" t="s">
        <v>1484</v>
      </c>
      <c r="C1953" s="95" t="s">
        <v>65</v>
      </c>
      <c r="D1953" s="138"/>
      <c r="E1953" s="138">
        <v>3800</v>
      </c>
      <c r="F1953" s="138">
        <f t="shared" si="60"/>
        <v>165846.670000001</v>
      </c>
      <c r="G1953" s="289"/>
    </row>
    <row r="1954" ht="33" spans="1:7">
      <c r="A1954" s="137">
        <v>45898</v>
      </c>
      <c r="B1954" s="94" t="s">
        <v>1485</v>
      </c>
      <c r="C1954" s="95" t="s">
        <v>65</v>
      </c>
      <c r="D1954" s="138"/>
      <c r="E1954" s="138">
        <v>7245</v>
      </c>
      <c r="F1954" s="138">
        <f t="shared" si="60"/>
        <v>158601.670000001</v>
      </c>
      <c r="G1954" s="289"/>
    </row>
    <row r="1955" ht="33" spans="1:7">
      <c r="A1955" s="137">
        <v>45898</v>
      </c>
      <c r="B1955" s="94" t="s">
        <v>1486</v>
      </c>
      <c r="C1955" s="95" t="s">
        <v>65</v>
      </c>
      <c r="D1955" s="138"/>
      <c r="E1955" s="138">
        <v>48835.67</v>
      </c>
      <c r="F1955" s="138">
        <f t="shared" si="60"/>
        <v>109766.000000001</v>
      </c>
      <c r="G1955" s="289"/>
    </row>
    <row r="1956" spans="1:7">
      <c r="A1956" s="137">
        <v>45898</v>
      </c>
      <c r="B1956" s="94" t="s">
        <v>1487</v>
      </c>
      <c r="C1956" s="95" t="s">
        <v>65</v>
      </c>
      <c r="D1956" s="138"/>
      <c r="E1956" s="138">
        <v>100</v>
      </c>
      <c r="F1956" s="138">
        <f t="shared" si="60"/>
        <v>109666.000000001</v>
      </c>
      <c r="G1956" s="289"/>
    </row>
    <row r="1957" spans="1:7">
      <c r="A1957" s="137">
        <v>45898</v>
      </c>
      <c r="B1957" s="94" t="s">
        <v>1488</v>
      </c>
      <c r="C1957" s="95" t="s">
        <v>65</v>
      </c>
      <c r="D1957" s="138"/>
      <c r="E1957" s="138">
        <v>125</v>
      </c>
      <c r="F1957" s="138">
        <f t="shared" si="60"/>
        <v>109541.000000001</v>
      </c>
      <c r="G1957" s="289"/>
    </row>
    <row r="1958" spans="1:7">
      <c r="A1958" s="137">
        <v>45898</v>
      </c>
      <c r="B1958" s="94" t="s">
        <v>1489</v>
      </c>
      <c r="C1958" s="95" t="s">
        <v>65</v>
      </c>
      <c r="D1958" s="138"/>
      <c r="E1958" s="138">
        <v>51</v>
      </c>
      <c r="F1958" s="138">
        <f t="shared" si="60"/>
        <v>109490.000000001</v>
      </c>
      <c r="G1958" s="289"/>
    </row>
    <row r="1959" spans="1:7">
      <c r="A1959" s="137">
        <v>45898</v>
      </c>
      <c r="B1959" s="94" t="s">
        <v>1490</v>
      </c>
      <c r="C1959" s="95" t="s">
        <v>65</v>
      </c>
      <c r="D1959" s="138"/>
      <c r="E1959" s="138">
        <v>190</v>
      </c>
      <c r="F1959" s="138">
        <f t="shared" si="60"/>
        <v>109300.000000001</v>
      </c>
      <c r="G1959" s="289"/>
    </row>
    <row r="1960" spans="1:7">
      <c r="A1960" s="137">
        <v>45898</v>
      </c>
      <c r="B1960" s="94" t="s">
        <v>1491</v>
      </c>
      <c r="C1960" s="95" t="s">
        <v>65</v>
      </c>
      <c r="D1960" s="138"/>
      <c r="E1960" s="138">
        <v>480</v>
      </c>
      <c r="F1960" s="138">
        <f t="shared" si="60"/>
        <v>108820.000000001</v>
      </c>
      <c r="G1960" s="289"/>
    </row>
    <row r="1961" spans="1:7">
      <c r="A1961" s="137">
        <v>45898</v>
      </c>
      <c r="B1961" s="94" t="s">
        <v>1492</v>
      </c>
      <c r="C1961" s="95" t="s">
        <v>61</v>
      </c>
      <c r="D1961" s="138"/>
      <c r="E1961" s="138">
        <v>6998.99</v>
      </c>
      <c r="F1961" s="138">
        <f t="shared" si="60"/>
        <v>101821.010000001</v>
      </c>
      <c r="G1961" s="289"/>
    </row>
    <row r="1962" spans="1:7">
      <c r="A1962" s="137">
        <v>45898</v>
      </c>
      <c r="B1962" s="94" t="s">
        <v>1493</v>
      </c>
      <c r="C1962" s="95" t="s">
        <v>65</v>
      </c>
      <c r="D1962" s="138"/>
      <c r="E1962" s="138">
        <v>5000</v>
      </c>
      <c r="F1962" s="138">
        <f t="shared" si="60"/>
        <v>96821.0100000008</v>
      </c>
      <c r="G1962" s="289"/>
    </row>
    <row r="1963" spans="1:7">
      <c r="A1963" s="137">
        <v>45901</v>
      </c>
      <c r="B1963" s="94" t="s">
        <v>130</v>
      </c>
      <c r="C1963" s="95" t="s">
        <v>58</v>
      </c>
      <c r="D1963" s="138">
        <v>50000</v>
      </c>
      <c r="E1963" s="138"/>
      <c r="F1963" s="138">
        <f t="shared" si="60"/>
        <v>146821.010000001</v>
      </c>
      <c r="G1963" s="289"/>
    </row>
    <row r="1964" spans="1:7">
      <c r="A1964" s="137">
        <v>45901</v>
      </c>
      <c r="B1964" s="94" t="s">
        <v>1135</v>
      </c>
      <c r="C1964" s="95" t="s">
        <v>61</v>
      </c>
      <c r="D1964" s="138"/>
      <c r="E1964" s="138">
        <v>100000</v>
      </c>
      <c r="F1964" s="138">
        <f t="shared" si="60"/>
        <v>46821.0100000008</v>
      </c>
      <c r="G1964" s="289"/>
    </row>
    <row r="1965" spans="1:7">
      <c r="A1965" s="137">
        <v>45902</v>
      </c>
      <c r="B1965" s="94" t="s">
        <v>181</v>
      </c>
      <c r="C1965" s="95" t="s">
        <v>58</v>
      </c>
      <c r="D1965" s="138">
        <v>500000</v>
      </c>
      <c r="E1965" s="138"/>
      <c r="F1965" s="138">
        <f t="shared" si="60"/>
        <v>546821.010000001</v>
      </c>
      <c r="G1965" s="289"/>
    </row>
    <row r="1966" ht="33" spans="1:7">
      <c r="A1966" s="137">
        <v>45902</v>
      </c>
      <c r="B1966" s="94" t="s">
        <v>1494</v>
      </c>
      <c r="C1966" s="95" t="s">
        <v>58</v>
      </c>
      <c r="D1966" s="138">
        <v>295049.11</v>
      </c>
      <c r="E1966" s="138"/>
      <c r="F1966" s="138">
        <f t="shared" si="60"/>
        <v>841870.120000001</v>
      </c>
      <c r="G1966" s="289"/>
    </row>
    <row r="1967" spans="1:7">
      <c r="A1967" s="137">
        <v>45902</v>
      </c>
      <c r="B1967" s="94" t="s">
        <v>185</v>
      </c>
      <c r="C1967" s="95" t="s">
        <v>64</v>
      </c>
      <c r="D1967" s="138"/>
      <c r="E1967" s="138">
        <v>820000</v>
      </c>
      <c r="F1967" s="138">
        <f t="shared" si="60"/>
        <v>21870.1200000008</v>
      </c>
      <c r="G1967" s="289"/>
    </row>
    <row r="1968" spans="1:7">
      <c r="A1968" s="137">
        <v>45902</v>
      </c>
      <c r="B1968" s="94" t="s">
        <v>185</v>
      </c>
      <c r="C1968" s="95" t="s">
        <v>64</v>
      </c>
      <c r="D1968" s="138"/>
      <c r="E1968" s="138">
        <v>21000</v>
      </c>
      <c r="F1968" s="138">
        <f t="shared" si="60"/>
        <v>870.12000000081</v>
      </c>
      <c r="G1968" s="289"/>
    </row>
    <row r="1969" spans="1:7">
      <c r="A1969" s="137">
        <v>45902</v>
      </c>
      <c r="B1969" s="94" t="s">
        <v>121</v>
      </c>
      <c r="C1969" s="307" t="s">
        <v>65</v>
      </c>
      <c r="D1969" s="138"/>
      <c r="E1969" s="138">
        <v>90.66</v>
      </c>
      <c r="F1969" s="138">
        <f t="shared" si="60"/>
        <v>779.46000000081</v>
      </c>
      <c r="G1969" s="289"/>
    </row>
    <row r="1970" spans="1:7">
      <c r="A1970" s="137">
        <v>45902</v>
      </c>
      <c r="B1970" s="94" t="s">
        <v>121</v>
      </c>
      <c r="C1970" s="307" t="s">
        <v>65</v>
      </c>
      <c r="D1970" s="138"/>
      <c r="E1970" s="138">
        <v>359.94</v>
      </c>
      <c r="F1970" s="138">
        <f t="shared" si="60"/>
        <v>419.52000000081</v>
      </c>
      <c r="G1970" s="289"/>
    </row>
    <row r="1971" spans="1:7">
      <c r="A1971" s="137">
        <v>45902</v>
      </c>
      <c r="B1971" s="94" t="s">
        <v>121</v>
      </c>
      <c r="C1971" s="307" t="s">
        <v>65</v>
      </c>
      <c r="D1971" s="138"/>
      <c r="E1971" s="138">
        <v>108.26</v>
      </c>
      <c r="F1971" s="138">
        <f t="shared" si="60"/>
        <v>311.26000000081</v>
      </c>
      <c r="G1971" s="289"/>
    </row>
    <row r="1972" spans="1:7">
      <c r="A1972" s="137">
        <v>45903</v>
      </c>
      <c r="B1972" s="94" t="s">
        <v>121</v>
      </c>
      <c r="C1972" s="307" t="s">
        <v>65</v>
      </c>
      <c r="D1972" s="138"/>
      <c r="E1972" s="138">
        <v>4.45</v>
      </c>
      <c r="F1972" s="138">
        <f t="shared" si="60"/>
        <v>306.81000000081</v>
      </c>
      <c r="G1972" s="289"/>
    </row>
    <row r="1973" spans="1:7">
      <c r="A1973" s="137">
        <v>45903</v>
      </c>
      <c r="B1973" s="94" t="s">
        <v>121</v>
      </c>
      <c r="C1973" s="307" t="s">
        <v>65</v>
      </c>
      <c r="D1973" s="138"/>
      <c r="E1973" s="138">
        <v>205.82</v>
      </c>
      <c r="F1973" s="138">
        <f t="shared" si="60"/>
        <v>100.99000000081</v>
      </c>
      <c r="G1973" s="289"/>
    </row>
    <row r="1974" spans="1:7">
      <c r="A1974" s="137">
        <v>45903</v>
      </c>
      <c r="B1974" s="94" t="s">
        <v>822</v>
      </c>
      <c r="C1974" s="95" t="s">
        <v>58</v>
      </c>
      <c r="D1974" s="138">
        <v>40000</v>
      </c>
      <c r="E1974" s="138"/>
      <c r="F1974" s="138">
        <f t="shared" si="60"/>
        <v>40100.9900000008</v>
      </c>
      <c r="G1974" s="289"/>
    </row>
    <row r="1975" spans="1:7">
      <c r="A1975" s="137">
        <v>45903</v>
      </c>
      <c r="B1975" s="94" t="s">
        <v>822</v>
      </c>
      <c r="C1975" s="95" t="s">
        <v>58</v>
      </c>
      <c r="D1975" s="138">
        <v>10000</v>
      </c>
      <c r="E1975" s="138"/>
      <c r="F1975" s="138">
        <f t="shared" ref="F1975:F1991" si="61">F1974+D1975-E1975</f>
        <v>50100.9900000008</v>
      </c>
      <c r="G1975" s="289"/>
    </row>
    <row r="1976" spans="1:7">
      <c r="A1976" s="137">
        <v>45903</v>
      </c>
      <c r="B1976" s="94" t="s">
        <v>1495</v>
      </c>
      <c r="C1976" s="95" t="s">
        <v>65</v>
      </c>
      <c r="D1976" s="138"/>
      <c r="E1976" s="138">
        <v>240</v>
      </c>
      <c r="F1976" s="138">
        <f t="shared" si="61"/>
        <v>49860.9900000008</v>
      </c>
      <c r="G1976" s="289"/>
    </row>
    <row r="1977" ht="33" spans="1:7">
      <c r="A1977" s="137">
        <v>45903</v>
      </c>
      <c r="B1977" s="94" t="s">
        <v>1496</v>
      </c>
      <c r="C1977" s="95" t="s">
        <v>65</v>
      </c>
      <c r="D1977" s="138"/>
      <c r="E1977" s="138">
        <v>600</v>
      </c>
      <c r="F1977" s="138">
        <f t="shared" si="61"/>
        <v>49260.9900000008</v>
      </c>
      <c r="G1977" s="289"/>
    </row>
    <row r="1978" spans="1:7">
      <c r="A1978" s="137">
        <v>45903</v>
      </c>
      <c r="B1978" s="94" t="s">
        <v>1497</v>
      </c>
      <c r="C1978" s="95" t="s">
        <v>65</v>
      </c>
      <c r="D1978" s="138"/>
      <c r="E1978" s="138">
        <v>300</v>
      </c>
      <c r="F1978" s="138">
        <f t="shared" si="61"/>
        <v>48960.9900000008</v>
      </c>
      <c r="G1978" s="289"/>
    </row>
    <row r="1979" spans="1:7">
      <c r="A1979" s="137">
        <v>45904</v>
      </c>
      <c r="B1979" s="94" t="s">
        <v>822</v>
      </c>
      <c r="C1979" s="95" t="s">
        <v>58</v>
      </c>
      <c r="D1979" s="138">
        <v>40000</v>
      </c>
      <c r="E1979" s="138"/>
      <c r="F1979" s="138">
        <f t="shared" si="61"/>
        <v>88960.9900000008</v>
      </c>
      <c r="G1979" s="289"/>
    </row>
    <row r="1980" spans="1:7">
      <c r="A1980" s="137">
        <v>45904</v>
      </c>
      <c r="B1980" s="94" t="s">
        <v>121</v>
      </c>
      <c r="C1980" s="307" t="s">
        <v>65</v>
      </c>
      <c r="D1980" s="138"/>
      <c r="E1980" s="138">
        <v>107.35</v>
      </c>
      <c r="F1980" s="138">
        <f t="shared" si="61"/>
        <v>88853.6400000008</v>
      </c>
      <c r="G1980" s="289"/>
    </row>
    <row r="1981" spans="1:7">
      <c r="A1981" s="137">
        <v>45904</v>
      </c>
      <c r="B1981" s="94" t="s">
        <v>121</v>
      </c>
      <c r="C1981" s="307" t="s">
        <v>65</v>
      </c>
      <c r="D1981" s="138"/>
      <c r="E1981" s="138">
        <v>76</v>
      </c>
      <c r="F1981" s="138">
        <f t="shared" si="61"/>
        <v>88777.6400000008</v>
      </c>
      <c r="G1981" s="289"/>
    </row>
    <row r="1982" spans="1:7">
      <c r="A1982" s="137">
        <v>45904</v>
      </c>
      <c r="B1982" s="94" t="s">
        <v>121</v>
      </c>
      <c r="C1982" s="307" t="s">
        <v>65</v>
      </c>
      <c r="D1982" s="138"/>
      <c r="E1982" s="138">
        <v>9.5</v>
      </c>
      <c r="F1982" s="138">
        <f t="shared" si="61"/>
        <v>88768.1400000008</v>
      </c>
      <c r="G1982" s="289"/>
    </row>
    <row r="1983" spans="1:7">
      <c r="A1983" s="137">
        <v>45904</v>
      </c>
      <c r="B1983" s="94" t="s">
        <v>121</v>
      </c>
      <c r="C1983" s="307" t="s">
        <v>65</v>
      </c>
      <c r="D1983" s="138"/>
      <c r="E1983" s="138">
        <v>30.4</v>
      </c>
      <c r="F1983" s="138">
        <f t="shared" si="61"/>
        <v>88737.7400000008</v>
      </c>
      <c r="G1983" s="289"/>
    </row>
    <row r="1984" spans="1:7">
      <c r="A1984" s="137">
        <v>45905</v>
      </c>
      <c r="B1984" s="94" t="s">
        <v>121</v>
      </c>
      <c r="C1984" s="307" t="s">
        <v>65</v>
      </c>
      <c r="D1984" s="138"/>
      <c r="E1984" s="138">
        <v>65.55</v>
      </c>
      <c r="F1984" s="138">
        <f t="shared" si="61"/>
        <v>88672.1900000008</v>
      </c>
      <c r="G1984" s="289"/>
    </row>
    <row r="1985" spans="1:7">
      <c r="A1985" s="137">
        <v>45905</v>
      </c>
      <c r="B1985" s="94" t="s">
        <v>121</v>
      </c>
      <c r="C1985" s="307" t="s">
        <v>65</v>
      </c>
      <c r="D1985" s="138"/>
      <c r="E1985" s="138">
        <v>218.5</v>
      </c>
      <c r="F1985" s="138">
        <f t="shared" si="61"/>
        <v>88453.6900000008</v>
      </c>
      <c r="G1985" s="289"/>
    </row>
    <row r="1986" spans="1:7">
      <c r="A1986" s="137">
        <v>45905</v>
      </c>
      <c r="B1986" s="94" t="s">
        <v>121</v>
      </c>
      <c r="C1986" s="307" t="s">
        <v>65</v>
      </c>
      <c r="D1986" s="138"/>
      <c r="E1986" s="138">
        <v>106.33</v>
      </c>
      <c r="F1986" s="138">
        <f t="shared" si="61"/>
        <v>88347.3600000008</v>
      </c>
      <c r="G1986" s="289"/>
    </row>
    <row r="1987" spans="1:7">
      <c r="A1987" s="137">
        <v>45905</v>
      </c>
      <c r="B1987" s="94" t="s">
        <v>121</v>
      </c>
      <c r="C1987" s="307" t="s">
        <v>65</v>
      </c>
      <c r="D1987" s="138"/>
      <c r="E1987" s="138">
        <v>125.9</v>
      </c>
      <c r="F1987" s="138">
        <f t="shared" si="61"/>
        <v>88221.4600000008</v>
      </c>
      <c r="G1987" s="289"/>
    </row>
    <row r="1988" spans="1:7">
      <c r="A1988" s="137">
        <v>45905</v>
      </c>
      <c r="B1988" s="94" t="s">
        <v>183</v>
      </c>
      <c r="C1988" s="307" t="s">
        <v>58</v>
      </c>
      <c r="D1988" s="138">
        <v>20000</v>
      </c>
      <c r="E1988" s="138"/>
      <c r="F1988" s="138">
        <f t="shared" si="61"/>
        <v>108221.460000001</v>
      </c>
      <c r="G1988" s="289"/>
    </row>
    <row r="1989" spans="1:7">
      <c r="A1989" s="137">
        <v>45905</v>
      </c>
      <c r="B1989" s="94" t="s">
        <v>989</v>
      </c>
      <c r="C1989" s="307" t="s">
        <v>58</v>
      </c>
      <c r="D1989" s="138">
        <v>200000</v>
      </c>
      <c r="E1989" s="138"/>
      <c r="F1989" s="138">
        <f t="shared" si="61"/>
        <v>308221.460000001</v>
      </c>
      <c r="G1989" s="289"/>
    </row>
    <row r="1990" spans="1:7">
      <c r="A1990" s="137">
        <v>45905</v>
      </c>
      <c r="B1990" s="94" t="s">
        <v>376</v>
      </c>
      <c r="C1990" s="307" t="s">
        <v>64</v>
      </c>
      <c r="D1990" s="138"/>
      <c r="E1990" s="138">
        <v>20000</v>
      </c>
      <c r="F1990" s="138">
        <f t="shared" si="61"/>
        <v>288221.460000001</v>
      </c>
      <c r="G1990" s="289"/>
    </row>
    <row r="1991" spans="1:7">
      <c r="A1991" s="137">
        <v>45905</v>
      </c>
      <c r="B1991" s="94" t="s">
        <v>1498</v>
      </c>
      <c r="C1991" s="307" t="s">
        <v>65</v>
      </c>
      <c r="D1991" s="138"/>
      <c r="E1991" s="138">
        <v>14230</v>
      </c>
      <c r="F1991" s="138">
        <f t="shared" si="61"/>
        <v>273991.460000001</v>
      </c>
      <c r="G1991" s="289"/>
    </row>
    <row r="1992" ht="33" spans="1:7">
      <c r="A1992" s="137">
        <v>45905</v>
      </c>
      <c r="B1992" s="94" t="s">
        <v>1499</v>
      </c>
      <c r="C1992" s="307" t="s">
        <v>65</v>
      </c>
      <c r="D1992" s="138"/>
      <c r="E1992" s="138">
        <v>447</v>
      </c>
      <c r="F1992" s="138">
        <f t="shared" ref="F1992:F2002" si="62">F1991+D1992-E1992</f>
        <v>273544.460000001</v>
      </c>
      <c r="G1992" s="289"/>
    </row>
    <row r="1993" ht="49.5" spans="1:7">
      <c r="A1993" s="137">
        <v>45905</v>
      </c>
      <c r="B1993" s="94" t="s">
        <v>1500</v>
      </c>
      <c r="C1993" s="307" t="s">
        <v>65</v>
      </c>
      <c r="D1993" s="138"/>
      <c r="E1993" s="138">
        <v>37836.75</v>
      </c>
      <c r="F1993" s="138">
        <f t="shared" si="62"/>
        <v>235707.710000001</v>
      </c>
      <c r="G1993" s="289"/>
    </row>
    <row r="1994" spans="1:7">
      <c r="A1994" s="137">
        <v>45905</v>
      </c>
      <c r="B1994" s="94" t="s">
        <v>1501</v>
      </c>
      <c r="C1994" s="307" t="s">
        <v>65</v>
      </c>
      <c r="D1994" s="138"/>
      <c r="E1994" s="138">
        <v>20000</v>
      </c>
      <c r="F1994" s="138">
        <f t="shared" si="62"/>
        <v>215707.710000001</v>
      </c>
      <c r="G1994" s="289"/>
    </row>
    <row r="1995" spans="1:7">
      <c r="A1995" s="137">
        <v>45905</v>
      </c>
      <c r="B1995" s="94" t="s">
        <v>1502</v>
      </c>
      <c r="C1995" s="307" t="s">
        <v>65</v>
      </c>
      <c r="D1995" s="138"/>
      <c r="E1995" s="138">
        <v>1155</v>
      </c>
      <c r="F1995" s="138">
        <f t="shared" si="62"/>
        <v>214552.710000001</v>
      </c>
      <c r="G1995" s="289"/>
    </row>
    <row r="1996" spans="1:7">
      <c r="A1996" s="137">
        <v>45905</v>
      </c>
      <c r="B1996" s="94" t="s">
        <v>1503</v>
      </c>
      <c r="C1996" s="307" t="s">
        <v>65</v>
      </c>
      <c r="D1996" s="138"/>
      <c r="E1996" s="138">
        <v>10054.04</v>
      </c>
      <c r="F1996" s="138">
        <f t="shared" si="62"/>
        <v>204498.670000001</v>
      </c>
      <c r="G1996" s="289"/>
    </row>
    <row r="1997" spans="1:7">
      <c r="A1997" s="137">
        <v>45905</v>
      </c>
      <c r="B1997" s="94" t="s">
        <v>1504</v>
      </c>
      <c r="C1997" s="307" t="s">
        <v>65</v>
      </c>
      <c r="D1997" s="138"/>
      <c r="E1997" s="138">
        <v>3720</v>
      </c>
      <c r="F1997" s="138">
        <f t="shared" si="62"/>
        <v>200778.670000001</v>
      </c>
      <c r="G1997" s="289"/>
    </row>
    <row r="1998" spans="1:7">
      <c r="A1998" s="137">
        <v>45905</v>
      </c>
      <c r="B1998" s="94" t="s">
        <v>1505</v>
      </c>
      <c r="C1998" s="307" t="s">
        <v>65</v>
      </c>
      <c r="D1998" s="138"/>
      <c r="E1998" s="138">
        <v>8401.95</v>
      </c>
      <c r="F1998" s="138">
        <f t="shared" si="62"/>
        <v>192376.720000001</v>
      </c>
      <c r="G1998" s="289"/>
    </row>
    <row r="1999" spans="1:7">
      <c r="A1999" s="137">
        <v>45905</v>
      </c>
      <c r="B1999" s="94" t="s">
        <v>1506</v>
      </c>
      <c r="C1999" s="307" t="s">
        <v>65</v>
      </c>
      <c r="D1999" s="138"/>
      <c r="E1999" s="138">
        <v>711</v>
      </c>
      <c r="F1999" s="138">
        <f t="shared" si="62"/>
        <v>191665.720000001</v>
      </c>
      <c r="G1999" s="289"/>
    </row>
    <row r="2000" spans="1:7">
      <c r="A2000" s="137">
        <v>45908</v>
      </c>
      <c r="B2000" s="94" t="s">
        <v>822</v>
      </c>
      <c r="C2000" s="95" t="s">
        <v>58</v>
      </c>
      <c r="D2000" s="138">
        <v>50000</v>
      </c>
      <c r="E2000" s="138"/>
      <c r="F2000" s="138">
        <f t="shared" si="62"/>
        <v>241665.720000001</v>
      </c>
      <c r="G2000" s="289"/>
    </row>
    <row r="2001" spans="1:7">
      <c r="A2001" s="137">
        <v>45908</v>
      </c>
      <c r="B2001" s="94" t="s">
        <v>130</v>
      </c>
      <c r="C2001" s="95" t="s">
        <v>58</v>
      </c>
      <c r="D2001" s="138">
        <v>30000</v>
      </c>
      <c r="E2001" s="138"/>
      <c r="F2001" s="138">
        <f t="shared" si="62"/>
        <v>271665.720000001</v>
      </c>
      <c r="G2001" s="289"/>
    </row>
    <row r="2002" spans="1:7">
      <c r="A2002" s="137">
        <v>45908</v>
      </c>
      <c r="B2002" s="94" t="s">
        <v>315</v>
      </c>
      <c r="C2002" s="95" t="s">
        <v>58</v>
      </c>
      <c r="D2002" s="138">
        <v>502000</v>
      </c>
      <c r="E2002" s="138"/>
      <c r="F2002" s="138">
        <f t="shared" si="62"/>
        <v>773665.720000001</v>
      </c>
      <c r="G2002" s="289"/>
    </row>
    <row r="2003" spans="1:7">
      <c r="A2003" s="137">
        <v>45908</v>
      </c>
      <c r="B2003" s="94" t="s">
        <v>208</v>
      </c>
      <c r="C2003" s="95" t="s">
        <v>58</v>
      </c>
      <c r="D2003" s="138">
        <v>651800</v>
      </c>
      <c r="E2003" s="138"/>
      <c r="F2003" s="138">
        <f t="shared" ref="F2003:F2009" si="63">F2002+D2003-E2003</f>
        <v>1425465.72</v>
      </c>
      <c r="G2003" s="289"/>
    </row>
    <row r="2004" spans="1:7">
      <c r="A2004" s="137">
        <v>45908</v>
      </c>
      <c r="B2004" s="94" t="s">
        <v>1327</v>
      </c>
      <c r="C2004" s="95" t="s">
        <v>58</v>
      </c>
      <c r="D2004" s="138">
        <v>60000</v>
      </c>
      <c r="E2004" s="138"/>
      <c r="F2004" s="138">
        <f t="shared" si="63"/>
        <v>1485465.72</v>
      </c>
      <c r="G2004" s="289"/>
    </row>
    <row r="2005" spans="1:7">
      <c r="A2005" s="137">
        <v>45908</v>
      </c>
      <c r="B2005" s="94" t="s">
        <v>1507</v>
      </c>
      <c r="C2005" s="95" t="s">
        <v>58</v>
      </c>
      <c r="D2005" s="138">
        <v>120000</v>
      </c>
      <c r="E2005" s="138"/>
      <c r="F2005" s="138">
        <f t="shared" si="63"/>
        <v>1605465.72</v>
      </c>
      <c r="G2005" s="289"/>
    </row>
    <row r="2006" spans="1:7">
      <c r="A2006" s="137">
        <v>45908</v>
      </c>
      <c r="B2006" s="94" t="s">
        <v>1138</v>
      </c>
      <c r="C2006" s="95" t="s">
        <v>64</v>
      </c>
      <c r="D2006" s="138"/>
      <c r="E2006" s="138">
        <v>40000</v>
      </c>
      <c r="F2006" s="138">
        <f t="shared" si="63"/>
        <v>1565465.72</v>
      </c>
      <c r="G2006" s="289"/>
    </row>
    <row r="2007" ht="33" spans="1:7">
      <c r="A2007" s="137">
        <v>45908</v>
      </c>
      <c r="B2007" s="94" t="s">
        <v>1508</v>
      </c>
      <c r="C2007" s="95" t="s">
        <v>58</v>
      </c>
      <c r="D2007" s="138">
        <v>18400</v>
      </c>
      <c r="E2007" s="138"/>
      <c r="F2007" s="138">
        <f t="shared" si="63"/>
        <v>1583865.72</v>
      </c>
      <c r="G2007" s="289"/>
    </row>
    <row r="2008" spans="1:7">
      <c r="A2008" s="137">
        <v>45908</v>
      </c>
      <c r="B2008" s="94" t="s">
        <v>1509</v>
      </c>
      <c r="C2008" s="95" t="s">
        <v>58</v>
      </c>
      <c r="D2008" s="138">
        <v>17269</v>
      </c>
      <c r="E2008" s="138"/>
      <c r="F2008" s="138">
        <f t="shared" si="63"/>
        <v>1601134.72</v>
      </c>
      <c r="G2008" s="289"/>
    </row>
    <row r="2009" spans="1:7">
      <c r="A2009" s="137">
        <v>45908</v>
      </c>
      <c r="B2009" s="94" t="s">
        <v>1510</v>
      </c>
      <c r="C2009" s="95" t="s">
        <v>65</v>
      </c>
      <c r="D2009" s="138"/>
      <c r="E2009" s="138">
        <v>2459</v>
      </c>
      <c r="F2009" s="138">
        <f t="shared" ref="F2009:F2018" si="64">F2008+D2009-E2009</f>
        <v>1598675.72</v>
      </c>
      <c r="G2009" s="289"/>
    </row>
    <row r="2010" spans="1:7">
      <c r="A2010" s="137">
        <v>45908</v>
      </c>
      <c r="B2010" s="94" t="s">
        <v>1511</v>
      </c>
      <c r="C2010" s="95" t="s">
        <v>65</v>
      </c>
      <c r="D2010" s="138"/>
      <c r="E2010" s="138">
        <v>3070</v>
      </c>
      <c r="F2010" s="138">
        <f t="shared" si="64"/>
        <v>1595605.72</v>
      </c>
      <c r="G2010" s="289"/>
    </row>
    <row r="2011" spans="1:7">
      <c r="A2011" s="137">
        <v>45908</v>
      </c>
      <c r="B2011" s="94" t="s">
        <v>1512</v>
      </c>
      <c r="C2011" s="95" t="s">
        <v>65</v>
      </c>
      <c r="D2011" s="138"/>
      <c r="E2011" s="138">
        <v>2233</v>
      </c>
      <c r="F2011" s="138">
        <f t="shared" si="64"/>
        <v>1593372.72</v>
      </c>
      <c r="G2011" s="289"/>
    </row>
    <row r="2012" spans="1:7">
      <c r="A2012" s="137">
        <v>45908</v>
      </c>
      <c r="B2012" s="94" t="s">
        <v>1513</v>
      </c>
      <c r="C2012" s="95" t="s">
        <v>61</v>
      </c>
      <c r="D2012" s="138"/>
      <c r="E2012" s="138">
        <v>50</v>
      </c>
      <c r="F2012" s="138">
        <f t="shared" si="64"/>
        <v>1593322.72</v>
      </c>
      <c r="G2012" s="289"/>
    </row>
    <row r="2013" spans="1:7">
      <c r="A2013" s="137">
        <v>45908</v>
      </c>
      <c r="B2013" s="94" t="s">
        <v>1514</v>
      </c>
      <c r="C2013" s="95" t="s">
        <v>61</v>
      </c>
      <c r="D2013" s="138"/>
      <c r="E2013" s="138">
        <v>4941.6</v>
      </c>
      <c r="F2013" s="138">
        <f t="shared" si="64"/>
        <v>1588381.12</v>
      </c>
      <c r="G2013" s="289"/>
    </row>
    <row r="2014" spans="1:7">
      <c r="A2014" s="137">
        <v>45909</v>
      </c>
      <c r="B2014" s="94" t="s">
        <v>1515</v>
      </c>
      <c r="C2014" s="95" t="s">
        <v>58</v>
      </c>
      <c r="D2014" s="138">
        <v>25700</v>
      </c>
      <c r="E2014" s="138"/>
      <c r="F2014" s="138">
        <f t="shared" si="64"/>
        <v>1614081.12</v>
      </c>
      <c r="G2014" s="289"/>
    </row>
    <row r="2015" spans="1:7">
      <c r="A2015" s="137">
        <v>45909</v>
      </c>
      <c r="B2015" s="94" t="s">
        <v>1138</v>
      </c>
      <c r="C2015" s="95" t="s">
        <v>64</v>
      </c>
      <c r="D2015" s="138"/>
      <c r="E2015" s="138">
        <v>70000</v>
      </c>
      <c r="F2015" s="138">
        <f t="shared" si="64"/>
        <v>1544081.12</v>
      </c>
      <c r="G2015" s="289"/>
    </row>
    <row r="2016" spans="1:7">
      <c r="A2016" s="137">
        <v>45909</v>
      </c>
      <c r="B2016" s="94" t="s">
        <v>822</v>
      </c>
      <c r="C2016" s="95" t="s">
        <v>58</v>
      </c>
      <c r="D2016" s="138">
        <v>50000</v>
      </c>
      <c r="E2016" s="138"/>
      <c r="F2016" s="138">
        <f t="shared" si="64"/>
        <v>1594081.12</v>
      </c>
      <c r="G2016" s="289"/>
    </row>
    <row r="2017" spans="1:7">
      <c r="A2017" s="137">
        <v>45910</v>
      </c>
      <c r="B2017" s="94" t="s">
        <v>121</v>
      </c>
      <c r="C2017" s="307" t="s">
        <v>65</v>
      </c>
      <c r="D2017" s="138"/>
      <c r="E2017" s="138">
        <v>17.1</v>
      </c>
      <c r="F2017" s="138">
        <f t="shared" si="64"/>
        <v>1594064.02</v>
      </c>
      <c r="G2017" s="289"/>
    </row>
    <row r="2018" spans="1:7">
      <c r="A2018" s="137">
        <v>45910</v>
      </c>
      <c r="B2018" s="94" t="s">
        <v>121</v>
      </c>
      <c r="C2018" s="307" t="s">
        <v>65</v>
      </c>
      <c r="D2018" s="138"/>
      <c r="E2018" s="138">
        <v>19</v>
      </c>
      <c r="F2018" s="138">
        <f t="shared" si="64"/>
        <v>1594045.02</v>
      </c>
      <c r="G2018" s="289"/>
    </row>
    <row r="2019" spans="1:7">
      <c r="A2019" s="137">
        <v>45910</v>
      </c>
      <c r="B2019" s="94" t="s">
        <v>121</v>
      </c>
      <c r="C2019" s="307" t="s">
        <v>65</v>
      </c>
      <c r="D2019" s="138"/>
      <c r="E2019" s="138">
        <v>80.69</v>
      </c>
      <c r="F2019" s="138">
        <f t="shared" ref="F2019:F2029" si="65">F2018+D2019-E2019</f>
        <v>1593964.33</v>
      </c>
      <c r="G2019" s="289"/>
    </row>
    <row r="2020" spans="1:7">
      <c r="A2020" s="137">
        <v>45910</v>
      </c>
      <c r="B2020" s="94" t="s">
        <v>121</v>
      </c>
      <c r="C2020" s="307" t="s">
        <v>65</v>
      </c>
      <c r="D2020" s="138"/>
      <c r="E2020" s="138">
        <v>25.65</v>
      </c>
      <c r="F2020" s="138">
        <f t="shared" si="65"/>
        <v>1593938.68</v>
      </c>
      <c r="G2020" s="289"/>
    </row>
    <row r="2021" spans="1:7">
      <c r="A2021" s="137">
        <v>45910</v>
      </c>
      <c r="B2021" s="94" t="s">
        <v>121</v>
      </c>
      <c r="C2021" s="307" t="s">
        <v>65</v>
      </c>
      <c r="D2021" s="138"/>
      <c r="E2021" s="138">
        <v>89.19</v>
      </c>
      <c r="F2021" s="138">
        <f t="shared" si="65"/>
        <v>1593849.49</v>
      </c>
      <c r="G2021" s="289"/>
    </row>
    <row r="2022" spans="1:7">
      <c r="A2022" s="137">
        <v>45910</v>
      </c>
      <c r="B2022" s="94" t="s">
        <v>376</v>
      </c>
      <c r="C2022" s="95" t="s">
        <v>64</v>
      </c>
      <c r="D2022" s="138"/>
      <c r="E2022" s="138">
        <v>1000000</v>
      </c>
      <c r="F2022" s="138">
        <f t="shared" si="65"/>
        <v>593849.490000001</v>
      </c>
      <c r="G2022" s="289"/>
    </row>
    <row r="2023" spans="1:7">
      <c r="A2023" s="137">
        <v>45910</v>
      </c>
      <c r="B2023" s="94" t="s">
        <v>376</v>
      </c>
      <c r="C2023" s="95" t="s">
        <v>64</v>
      </c>
      <c r="D2023" s="138"/>
      <c r="E2023" s="138">
        <v>590000</v>
      </c>
      <c r="F2023" s="138">
        <f t="shared" si="65"/>
        <v>3849.49000000069</v>
      </c>
      <c r="G2023" s="289"/>
    </row>
    <row r="2024" spans="1:7">
      <c r="A2024" s="137">
        <v>45910</v>
      </c>
      <c r="B2024" s="94" t="s">
        <v>822</v>
      </c>
      <c r="C2024" s="95" t="s">
        <v>58</v>
      </c>
      <c r="D2024" s="138">
        <v>10000</v>
      </c>
      <c r="E2024" s="138"/>
      <c r="F2024" s="138">
        <f t="shared" si="65"/>
        <v>13849.4900000007</v>
      </c>
      <c r="G2024" s="289"/>
    </row>
    <row r="2025" spans="1:7">
      <c r="A2025" s="137">
        <v>45910</v>
      </c>
      <c r="B2025" s="94" t="s">
        <v>822</v>
      </c>
      <c r="C2025" s="95" t="s">
        <v>58</v>
      </c>
      <c r="D2025" s="138">
        <v>10000</v>
      </c>
      <c r="E2025" s="138"/>
      <c r="F2025" s="138">
        <f t="shared" si="65"/>
        <v>23849.4900000007</v>
      </c>
      <c r="G2025" s="289"/>
    </row>
    <row r="2026" spans="1:7">
      <c r="A2026" s="137">
        <v>45911</v>
      </c>
      <c r="B2026" s="94" t="s">
        <v>121</v>
      </c>
      <c r="C2026" s="307" t="s">
        <v>65</v>
      </c>
      <c r="D2026" s="138"/>
      <c r="E2026" s="138">
        <v>21.7</v>
      </c>
      <c r="F2026" s="138">
        <f t="shared" si="65"/>
        <v>23827.7900000007</v>
      </c>
      <c r="G2026" s="289"/>
    </row>
    <row r="2027" spans="1:7">
      <c r="A2027" s="137">
        <v>45911</v>
      </c>
      <c r="B2027" s="94" t="s">
        <v>822</v>
      </c>
      <c r="C2027" s="95" t="s">
        <v>58</v>
      </c>
      <c r="D2027" s="138">
        <v>10000</v>
      </c>
      <c r="E2027" s="138"/>
      <c r="F2027" s="138">
        <f t="shared" si="65"/>
        <v>33827.7900000007</v>
      </c>
      <c r="G2027" s="289"/>
    </row>
    <row r="2028" spans="1:7">
      <c r="A2028" s="137">
        <v>45911</v>
      </c>
      <c r="B2028" s="94" t="s">
        <v>822</v>
      </c>
      <c r="C2028" s="95" t="s">
        <v>58</v>
      </c>
      <c r="D2028" s="138">
        <v>10000</v>
      </c>
      <c r="E2028" s="138"/>
      <c r="F2028" s="138">
        <f t="shared" si="65"/>
        <v>43827.7900000007</v>
      </c>
      <c r="G2028" s="289"/>
    </row>
    <row r="2029" spans="1:7">
      <c r="A2029" s="137">
        <v>45911</v>
      </c>
      <c r="B2029" s="94" t="s">
        <v>822</v>
      </c>
      <c r="C2029" s="95" t="s">
        <v>58</v>
      </c>
      <c r="D2029" s="138">
        <v>10000</v>
      </c>
      <c r="E2029" s="138"/>
      <c r="F2029" s="138">
        <f t="shared" ref="F2029:F2036" si="66">F2028+D2029-E2029</f>
        <v>53827.7900000007</v>
      </c>
      <c r="G2029" s="289"/>
    </row>
    <row r="2030" spans="1:7">
      <c r="A2030" s="137">
        <v>45911</v>
      </c>
      <c r="B2030" s="94" t="s">
        <v>822</v>
      </c>
      <c r="C2030" s="95" t="s">
        <v>58</v>
      </c>
      <c r="D2030" s="138">
        <v>5000</v>
      </c>
      <c r="E2030" s="138"/>
      <c r="F2030" s="138">
        <f t="shared" si="66"/>
        <v>58827.7900000007</v>
      </c>
      <c r="G2030" s="289"/>
    </row>
    <row r="2031" spans="1:7">
      <c r="A2031" s="137">
        <v>45911</v>
      </c>
      <c r="B2031" s="94" t="s">
        <v>208</v>
      </c>
      <c r="C2031" s="95" t="s">
        <v>58</v>
      </c>
      <c r="D2031" s="138">
        <v>120000</v>
      </c>
      <c r="E2031" s="138"/>
      <c r="F2031" s="138">
        <f t="shared" si="66"/>
        <v>178827.790000001</v>
      </c>
      <c r="G2031" s="289"/>
    </row>
    <row r="2032" spans="1:7">
      <c r="A2032" s="137">
        <v>45911</v>
      </c>
      <c r="B2032" s="94" t="s">
        <v>1516</v>
      </c>
      <c r="C2032" s="95" t="s">
        <v>61</v>
      </c>
      <c r="D2032" s="138"/>
      <c r="E2032" s="138">
        <v>90000</v>
      </c>
      <c r="F2032" s="138">
        <f t="shared" si="66"/>
        <v>88827.7900000007</v>
      </c>
      <c r="G2032" s="289"/>
    </row>
    <row r="2033" spans="1:7">
      <c r="A2033" s="137">
        <v>45911</v>
      </c>
      <c r="B2033" s="94" t="s">
        <v>1517</v>
      </c>
      <c r="C2033" s="95" t="s">
        <v>61</v>
      </c>
      <c r="D2033" s="138"/>
      <c r="E2033" s="138">
        <v>9995.4</v>
      </c>
      <c r="F2033" s="138">
        <f t="shared" si="66"/>
        <v>78832.3900000007</v>
      </c>
      <c r="G2033" s="289"/>
    </row>
    <row r="2034" spans="1:7">
      <c r="A2034" s="137">
        <v>45911</v>
      </c>
      <c r="B2034" s="94" t="s">
        <v>121</v>
      </c>
      <c r="C2034" s="307" t="s">
        <v>65</v>
      </c>
      <c r="D2034" s="138"/>
      <c r="E2034" s="138">
        <v>7.6</v>
      </c>
      <c r="F2034" s="138">
        <f t="shared" si="66"/>
        <v>78824.7900000007</v>
      </c>
      <c r="G2034" s="289"/>
    </row>
    <row r="2035" spans="1:7">
      <c r="A2035" s="137">
        <v>45911</v>
      </c>
      <c r="B2035" s="94" t="s">
        <v>121</v>
      </c>
      <c r="C2035" s="307" t="s">
        <v>65</v>
      </c>
      <c r="D2035" s="138"/>
      <c r="E2035" s="138">
        <v>21.7</v>
      </c>
      <c r="F2035" s="138">
        <f t="shared" si="66"/>
        <v>78803.0900000007</v>
      </c>
      <c r="G2035" s="289"/>
    </row>
    <row r="2036" spans="1:7">
      <c r="A2036" s="137">
        <v>45912</v>
      </c>
      <c r="B2036" s="94" t="s">
        <v>121</v>
      </c>
      <c r="C2036" s="307" t="s">
        <v>65</v>
      </c>
      <c r="D2036" s="138"/>
      <c r="E2036" s="138">
        <v>27.45</v>
      </c>
      <c r="F2036" s="138">
        <f t="shared" si="66"/>
        <v>78775.6400000007</v>
      </c>
      <c r="G2036" s="289"/>
    </row>
    <row r="2037" spans="1:7">
      <c r="A2037" s="137">
        <v>45912</v>
      </c>
      <c r="B2037" s="94" t="s">
        <v>121</v>
      </c>
      <c r="C2037" s="307" t="s">
        <v>65</v>
      </c>
      <c r="D2037" s="138"/>
      <c r="E2037" s="138">
        <v>65.5</v>
      </c>
      <c r="F2037" s="138">
        <f t="shared" ref="F2037:F2060" si="67">F2036+D2037-E2037</f>
        <v>78710.1400000007</v>
      </c>
      <c r="G2037" s="289"/>
    </row>
    <row r="2038" spans="1:7">
      <c r="A2038" s="137">
        <v>45912</v>
      </c>
      <c r="B2038" s="94" t="s">
        <v>822</v>
      </c>
      <c r="C2038" s="307" t="s">
        <v>58</v>
      </c>
      <c r="D2038" s="138">
        <v>30000</v>
      </c>
      <c r="E2038" s="138"/>
      <c r="F2038" s="138">
        <f t="shared" si="67"/>
        <v>108710.140000001</v>
      </c>
      <c r="G2038" s="289"/>
    </row>
    <row r="2039" spans="1:7">
      <c r="A2039" s="137">
        <v>45912</v>
      </c>
      <c r="B2039" s="94" t="s">
        <v>130</v>
      </c>
      <c r="C2039" s="307" t="s">
        <v>58</v>
      </c>
      <c r="D2039" s="138">
        <v>40000</v>
      </c>
      <c r="E2039" s="138"/>
      <c r="F2039" s="138">
        <f t="shared" si="67"/>
        <v>148710.140000001</v>
      </c>
      <c r="G2039" s="289"/>
    </row>
    <row r="2040" spans="1:7">
      <c r="A2040" s="137">
        <v>45912</v>
      </c>
      <c r="B2040" s="94" t="s">
        <v>1138</v>
      </c>
      <c r="C2040" s="307" t="s">
        <v>64</v>
      </c>
      <c r="D2040" s="138"/>
      <c r="E2040" s="138">
        <v>70000</v>
      </c>
      <c r="F2040" s="138">
        <f t="shared" si="67"/>
        <v>78710.1400000007</v>
      </c>
      <c r="G2040" s="289"/>
    </row>
    <row r="2041" spans="1:7">
      <c r="A2041" s="137">
        <v>45912</v>
      </c>
      <c r="B2041" s="94" t="s">
        <v>1518</v>
      </c>
      <c r="C2041" s="307" t="s">
        <v>65</v>
      </c>
      <c r="D2041" s="138"/>
      <c r="E2041" s="138">
        <v>260</v>
      </c>
      <c r="F2041" s="138">
        <f t="shared" si="67"/>
        <v>78450.1400000007</v>
      </c>
      <c r="G2041" s="289"/>
    </row>
    <row r="2042" ht="33" spans="1:7">
      <c r="A2042" s="137">
        <v>45912</v>
      </c>
      <c r="B2042" s="94" t="s">
        <v>1519</v>
      </c>
      <c r="C2042" s="307" t="s">
        <v>65</v>
      </c>
      <c r="D2042" s="138"/>
      <c r="E2042" s="138">
        <v>2400</v>
      </c>
      <c r="F2042" s="138">
        <f t="shared" si="67"/>
        <v>76050.1400000007</v>
      </c>
      <c r="G2042" s="289"/>
    </row>
    <row r="2043" ht="33" spans="1:7">
      <c r="A2043" s="137">
        <v>45912</v>
      </c>
      <c r="B2043" s="94" t="s">
        <v>1520</v>
      </c>
      <c r="C2043" s="307" t="s">
        <v>65</v>
      </c>
      <c r="D2043" s="138"/>
      <c r="E2043" s="138">
        <v>33548.83</v>
      </c>
      <c r="F2043" s="138">
        <f t="shared" si="67"/>
        <v>42501.3100000007</v>
      </c>
      <c r="G2043" s="289"/>
    </row>
    <row r="2044" ht="33" spans="1:7">
      <c r="A2044" s="137">
        <v>45912</v>
      </c>
      <c r="B2044" s="94" t="s">
        <v>1521</v>
      </c>
      <c r="C2044" s="307" t="s">
        <v>65</v>
      </c>
      <c r="D2044" s="138"/>
      <c r="E2044" s="138">
        <v>100</v>
      </c>
      <c r="F2044" s="138">
        <f t="shared" si="67"/>
        <v>42401.3100000007</v>
      </c>
      <c r="G2044" s="289"/>
    </row>
    <row r="2045" spans="1:7">
      <c r="A2045" s="137">
        <v>45912</v>
      </c>
      <c r="B2045" s="94" t="s">
        <v>1522</v>
      </c>
      <c r="C2045" s="95" t="s">
        <v>57</v>
      </c>
      <c r="D2045" s="138">
        <v>11325</v>
      </c>
      <c r="E2045" s="138"/>
      <c r="F2045" s="138">
        <f t="shared" si="67"/>
        <v>53726.3100000007</v>
      </c>
      <c r="G2045" s="289"/>
    </row>
    <row r="2046" spans="1:7">
      <c r="A2046" s="137">
        <v>45913</v>
      </c>
      <c r="B2046" s="94" t="s">
        <v>121</v>
      </c>
      <c r="C2046" s="307" t="s">
        <v>65</v>
      </c>
      <c r="D2046" s="138"/>
      <c r="E2046" s="138">
        <v>20.9</v>
      </c>
      <c r="F2046" s="138">
        <f t="shared" si="67"/>
        <v>53705.4100000007</v>
      </c>
      <c r="G2046" s="289"/>
    </row>
    <row r="2047" spans="1:7">
      <c r="A2047" s="137">
        <v>45913</v>
      </c>
      <c r="B2047" s="94" t="s">
        <v>121</v>
      </c>
      <c r="C2047" s="307" t="s">
        <v>65</v>
      </c>
      <c r="D2047" s="138"/>
      <c r="E2047" s="138">
        <v>20.9</v>
      </c>
      <c r="F2047" s="138">
        <f t="shared" si="67"/>
        <v>53684.5100000007</v>
      </c>
      <c r="G2047" s="289"/>
    </row>
    <row r="2048" spans="1:7">
      <c r="A2048" s="137">
        <v>45915</v>
      </c>
      <c r="B2048" s="94" t="s">
        <v>1523</v>
      </c>
      <c r="C2048" s="307" t="s">
        <v>65</v>
      </c>
      <c r="D2048" s="138"/>
      <c r="E2048" s="138">
        <v>11325</v>
      </c>
      <c r="F2048" s="138">
        <f t="shared" si="67"/>
        <v>42359.5100000007</v>
      </c>
      <c r="G2048" s="289"/>
    </row>
    <row r="2049" ht="22" customHeight="1" spans="1:7">
      <c r="A2049" s="137">
        <v>45916</v>
      </c>
      <c r="B2049" s="94" t="s">
        <v>1524</v>
      </c>
      <c r="C2049" s="95" t="s">
        <v>65</v>
      </c>
      <c r="D2049" s="138"/>
      <c r="E2049" s="138">
        <v>7877</v>
      </c>
      <c r="F2049" s="138">
        <f t="shared" si="67"/>
        <v>34482.5100000007</v>
      </c>
      <c r="G2049" s="289"/>
    </row>
    <row r="2050" spans="1:7">
      <c r="A2050" s="137">
        <v>45917</v>
      </c>
      <c r="B2050" s="94" t="s">
        <v>1525</v>
      </c>
      <c r="C2050" s="95" t="s">
        <v>65</v>
      </c>
      <c r="D2050" s="138"/>
      <c r="E2050" s="138">
        <v>7000</v>
      </c>
      <c r="F2050" s="138">
        <f t="shared" si="67"/>
        <v>27482.5100000007</v>
      </c>
      <c r="G2050" s="289"/>
    </row>
    <row r="2051" spans="1:7">
      <c r="A2051" s="137">
        <v>45917</v>
      </c>
      <c r="B2051" s="94" t="s">
        <v>1526</v>
      </c>
      <c r="C2051" s="95" t="s">
        <v>65</v>
      </c>
      <c r="D2051" s="138"/>
      <c r="E2051" s="138">
        <v>3000</v>
      </c>
      <c r="F2051" s="138">
        <f t="shared" si="67"/>
        <v>24482.5100000007</v>
      </c>
      <c r="G2051" s="289"/>
    </row>
    <row r="2052" spans="1:7">
      <c r="A2052" s="137">
        <v>45917</v>
      </c>
      <c r="B2052" s="110" t="s">
        <v>1527</v>
      </c>
      <c r="C2052" s="95" t="s">
        <v>65</v>
      </c>
      <c r="D2052" s="138"/>
      <c r="E2052" s="138">
        <v>2592.6</v>
      </c>
      <c r="F2052" s="138">
        <f t="shared" si="67"/>
        <v>21889.9100000007</v>
      </c>
      <c r="G2052" s="289"/>
    </row>
    <row r="2053" spans="1:7">
      <c r="A2053" s="137">
        <v>45917</v>
      </c>
      <c r="B2053" s="94" t="s">
        <v>130</v>
      </c>
      <c r="C2053" s="95" t="s">
        <v>58</v>
      </c>
      <c r="D2053" s="138">
        <v>60000</v>
      </c>
      <c r="E2053" s="138"/>
      <c r="F2053" s="138">
        <f t="shared" si="67"/>
        <v>81889.9100000007</v>
      </c>
      <c r="G2053" s="289"/>
    </row>
    <row r="2054" spans="1:7">
      <c r="A2054" s="137">
        <v>45917</v>
      </c>
      <c r="B2054" s="94" t="s">
        <v>121</v>
      </c>
      <c r="C2054" s="307" t="s">
        <v>65</v>
      </c>
      <c r="D2054" s="138"/>
      <c r="E2054" s="138">
        <v>21.7</v>
      </c>
      <c r="F2054" s="138">
        <f t="shared" si="67"/>
        <v>81868.2100000007</v>
      </c>
      <c r="G2054" s="289"/>
    </row>
    <row r="2055" spans="1:7">
      <c r="A2055" s="137">
        <v>45917</v>
      </c>
      <c r="B2055" s="94" t="s">
        <v>121</v>
      </c>
      <c r="C2055" s="307" t="s">
        <v>65</v>
      </c>
      <c r="D2055" s="138"/>
      <c r="E2055" s="138">
        <v>136.55</v>
      </c>
      <c r="F2055" s="138">
        <f t="shared" si="67"/>
        <v>81731.6600000007</v>
      </c>
      <c r="G2055" s="289"/>
    </row>
    <row r="2056" spans="1:7">
      <c r="A2056" s="137">
        <v>45918</v>
      </c>
      <c r="B2056" s="94" t="s">
        <v>1327</v>
      </c>
      <c r="C2056" s="95" t="s">
        <v>58</v>
      </c>
      <c r="D2056" s="138">
        <v>1000000</v>
      </c>
      <c r="E2056" s="138"/>
      <c r="F2056" s="138">
        <f t="shared" si="67"/>
        <v>1081731.66</v>
      </c>
      <c r="G2056" s="289"/>
    </row>
    <row r="2057" spans="1:7">
      <c r="A2057" s="137">
        <v>45918</v>
      </c>
      <c r="B2057" s="94" t="s">
        <v>208</v>
      </c>
      <c r="C2057" s="95" t="s">
        <v>58</v>
      </c>
      <c r="D2057" s="138">
        <v>2000000</v>
      </c>
      <c r="E2057" s="138"/>
      <c r="F2057" s="138">
        <f t="shared" si="67"/>
        <v>3081731.66</v>
      </c>
      <c r="G2057" s="289"/>
    </row>
    <row r="2058" spans="1:7">
      <c r="A2058" s="137">
        <v>45918</v>
      </c>
      <c r="B2058" s="94" t="s">
        <v>1528</v>
      </c>
      <c r="C2058" s="95" t="s">
        <v>62</v>
      </c>
      <c r="D2058" s="138"/>
      <c r="E2058" s="138">
        <v>3010500</v>
      </c>
      <c r="F2058" s="138">
        <f t="shared" si="67"/>
        <v>71231.6600000006</v>
      </c>
      <c r="G2058" s="289"/>
    </row>
    <row r="2059" spans="1:7">
      <c r="A2059" s="137">
        <v>45918</v>
      </c>
      <c r="B2059" s="94" t="s">
        <v>121</v>
      </c>
      <c r="C2059" s="307" t="s">
        <v>65</v>
      </c>
      <c r="D2059" s="138"/>
      <c r="E2059" s="138">
        <v>144.04</v>
      </c>
      <c r="F2059" s="138">
        <f t="shared" si="67"/>
        <v>71087.6200000006</v>
      </c>
      <c r="G2059" s="289"/>
    </row>
    <row r="2060" spans="1:7">
      <c r="A2060" s="137">
        <v>45919</v>
      </c>
      <c r="B2060" s="94" t="s">
        <v>692</v>
      </c>
      <c r="C2060" s="95" t="s">
        <v>58</v>
      </c>
      <c r="D2060" s="138">
        <v>200000</v>
      </c>
      <c r="E2060" s="138"/>
      <c r="F2060" s="138">
        <f t="shared" si="67"/>
        <v>271087.620000001</v>
      </c>
      <c r="G2060" s="289"/>
    </row>
    <row r="2061" spans="1:7">
      <c r="A2061" s="137">
        <v>45919</v>
      </c>
      <c r="B2061" s="94" t="s">
        <v>1529</v>
      </c>
      <c r="C2061" s="95" t="s">
        <v>64</v>
      </c>
      <c r="D2061" s="138"/>
      <c r="E2061" s="138">
        <v>30000</v>
      </c>
      <c r="F2061" s="138">
        <f t="shared" ref="F2061:F2068" si="68">F2060+D2061-E2061</f>
        <v>241087.620000001</v>
      </c>
      <c r="G2061" s="289"/>
    </row>
    <row r="2062" spans="1:7">
      <c r="A2062" s="137">
        <v>45919</v>
      </c>
      <c r="B2062" s="94" t="s">
        <v>599</v>
      </c>
      <c r="C2062" s="95" t="s">
        <v>64</v>
      </c>
      <c r="D2062" s="138"/>
      <c r="E2062" s="138">
        <v>10000</v>
      </c>
      <c r="F2062" s="138">
        <f t="shared" si="68"/>
        <v>231087.620000001</v>
      </c>
      <c r="G2062" s="289"/>
    </row>
    <row r="2063" spans="1:7">
      <c r="A2063" s="137">
        <v>45919</v>
      </c>
      <c r="B2063" s="94" t="s">
        <v>1530</v>
      </c>
      <c r="C2063" s="95" t="s">
        <v>64</v>
      </c>
      <c r="D2063" s="138"/>
      <c r="E2063" s="138">
        <v>90000</v>
      </c>
      <c r="F2063" s="138">
        <f t="shared" si="68"/>
        <v>141087.620000001</v>
      </c>
      <c r="G2063" s="289"/>
    </row>
    <row r="2064" spans="1:7">
      <c r="A2064" s="137">
        <v>45919</v>
      </c>
      <c r="B2064" s="94" t="s">
        <v>376</v>
      </c>
      <c r="C2064" s="95" t="s">
        <v>64</v>
      </c>
      <c r="D2064" s="138"/>
      <c r="E2064" s="138">
        <v>40000</v>
      </c>
      <c r="F2064" s="138">
        <f t="shared" si="68"/>
        <v>101087.620000001</v>
      </c>
      <c r="G2064" s="289"/>
    </row>
    <row r="2065" spans="1:7">
      <c r="A2065" s="137">
        <v>45919</v>
      </c>
      <c r="B2065" s="94" t="s">
        <v>1531</v>
      </c>
      <c r="C2065" s="95" t="s">
        <v>64</v>
      </c>
      <c r="D2065" s="138"/>
      <c r="E2065" s="138">
        <v>5000</v>
      </c>
      <c r="F2065" s="138">
        <f t="shared" si="68"/>
        <v>96087.620000001</v>
      </c>
      <c r="G2065" s="289"/>
    </row>
    <row r="2066" spans="1:7">
      <c r="A2066" s="137">
        <v>45919</v>
      </c>
      <c r="B2066" s="94" t="s">
        <v>1428</v>
      </c>
      <c r="C2066" s="95" t="s">
        <v>61</v>
      </c>
      <c r="D2066" s="138"/>
      <c r="E2066" s="138">
        <v>15936.39</v>
      </c>
      <c r="F2066" s="138">
        <f t="shared" si="68"/>
        <v>80151.230000001</v>
      </c>
      <c r="G2066" s="289"/>
    </row>
    <row r="2067" spans="1:7">
      <c r="A2067" s="137">
        <v>45919</v>
      </c>
      <c r="B2067" s="94" t="s">
        <v>315</v>
      </c>
      <c r="C2067" s="95" t="s">
        <v>58</v>
      </c>
      <c r="D2067" s="138">
        <v>2000000</v>
      </c>
      <c r="E2067" s="138"/>
      <c r="F2067" s="138">
        <f t="shared" si="68"/>
        <v>2080151.23</v>
      </c>
      <c r="G2067" s="289"/>
    </row>
    <row r="2068" spans="1:7">
      <c r="A2068" s="137">
        <v>45919</v>
      </c>
      <c r="B2068" s="94" t="s">
        <v>315</v>
      </c>
      <c r="C2068" s="95" t="s">
        <v>58</v>
      </c>
      <c r="D2068" s="138">
        <v>3000000</v>
      </c>
      <c r="E2068" s="138"/>
      <c r="F2068" s="138">
        <f t="shared" si="68"/>
        <v>5080151.23</v>
      </c>
      <c r="G2068" s="289"/>
    </row>
    <row r="2069" spans="1:7">
      <c r="A2069" s="137">
        <v>45919</v>
      </c>
      <c r="B2069" s="94" t="s">
        <v>441</v>
      </c>
      <c r="C2069" s="95" t="s">
        <v>64</v>
      </c>
      <c r="D2069" s="138"/>
      <c r="E2069" s="138">
        <v>20000</v>
      </c>
      <c r="F2069" s="138">
        <f t="shared" ref="F2069:F2090" si="69">F2068+D2069-E2069</f>
        <v>5060151.23</v>
      </c>
      <c r="G2069" s="289"/>
    </row>
    <row r="2070" spans="1:7">
      <c r="A2070" s="137">
        <v>45919</v>
      </c>
      <c r="B2070" s="94" t="s">
        <v>121</v>
      </c>
      <c r="C2070" s="307" t="s">
        <v>65</v>
      </c>
      <c r="D2070" s="138"/>
      <c r="E2070" s="138">
        <v>44.31</v>
      </c>
      <c r="F2070" s="138">
        <f t="shared" si="69"/>
        <v>5060106.92</v>
      </c>
      <c r="G2070" s="289"/>
    </row>
    <row r="2071" spans="1:7">
      <c r="A2071" s="137">
        <v>45919</v>
      </c>
      <c r="B2071" s="94" t="s">
        <v>121</v>
      </c>
      <c r="C2071" s="307" t="s">
        <v>65</v>
      </c>
      <c r="D2071" s="138"/>
      <c r="E2071" s="138">
        <v>144.04</v>
      </c>
      <c r="F2071" s="138">
        <f t="shared" si="69"/>
        <v>5059962.88</v>
      </c>
      <c r="G2071" s="289"/>
    </row>
    <row r="2072" spans="1:7">
      <c r="A2072" s="137">
        <v>45920</v>
      </c>
      <c r="B2072" s="94" t="s">
        <v>1532</v>
      </c>
      <c r="C2072" s="95" t="s">
        <v>62</v>
      </c>
      <c r="D2072" s="138"/>
      <c r="E2072" s="138">
        <v>5019375</v>
      </c>
      <c r="F2072" s="138">
        <f t="shared" si="69"/>
        <v>40587.8800000008</v>
      </c>
      <c r="G2072" s="289"/>
    </row>
    <row r="2073" spans="1:7">
      <c r="A2073" s="137">
        <v>45921</v>
      </c>
      <c r="B2073" s="94" t="s">
        <v>1027</v>
      </c>
      <c r="C2073" s="95" t="s">
        <v>57</v>
      </c>
      <c r="D2073" s="138">
        <v>31.56</v>
      </c>
      <c r="E2073" s="138"/>
      <c r="F2073" s="138">
        <f t="shared" si="69"/>
        <v>40619.4400000008</v>
      </c>
      <c r="G2073" s="289"/>
    </row>
    <row r="2074" spans="1:7">
      <c r="A2074" s="137">
        <v>45922</v>
      </c>
      <c r="B2074" s="94" t="s">
        <v>121</v>
      </c>
      <c r="C2074" s="307" t="s">
        <v>65</v>
      </c>
      <c r="D2074" s="138"/>
      <c r="E2074" s="138">
        <v>354.21</v>
      </c>
      <c r="F2074" s="138">
        <f t="shared" si="69"/>
        <v>40265.2300000008</v>
      </c>
      <c r="G2074" s="289"/>
    </row>
    <row r="2075" spans="1:7">
      <c r="A2075" s="137">
        <v>45922</v>
      </c>
      <c r="B2075" s="94" t="s">
        <v>121</v>
      </c>
      <c r="C2075" s="307" t="s">
        <v>65</v>
      </c>
      <c r="D2075" s="138"/>
      <c r="E2075" s="138">
        <v>64.6</v>
      </c>
      <c r="F2075" s="138">
        <f t="shared" si="69"/>
        <v>40200.6300000008</v>
      </c>
      <c r="G2075" s="289"/>
    </row>
    <row r="2076" spans="1:7">
      <c r="A2076" s="137">
        <v>45922</v>
      </c>
      <c r="B2076" s="94" t="s">
        <v>121</v>
      </c>
      <c r="C2076" s="307" t="s">
        <v>65</v>
      </c>
      <c r="D2076" s="138"/>
      <c r="E2076" s="138">
        <v>98.67</v>
      </c>
      <c r="F2076" s="138">
        <f t="shared" si="69"/>
        <v>40101.9600000008</v>
      </c>
      <c r="G2076" s="289"/>
    </row>
    <row r="2077" spans="1:7">
      <c r="A2077" s="137">
        <v>45922</v>
      </c>
      <c r="B2077" s="94" t="s">
        <v>121</v>
      </c>
      <c r="C2077" s="307" t="s">
        <v>65</v>
      </c>
      <c r="D2077" s="138"/>
      <c r="E2077" s="138">
        <v>18.93</v>
      </c>
      <c r="F2077" s="138">
        <f t="shared" si="69"/>
        <v>40083.0300000008</v>
      </c>
      <c r="G2077" s="289"/>
    </row>
    <row r="2078" spans="1:7">
      <c r="A2078" s="137">
        <v>45922</v>
      </c>
      <c r="B2078" s="94" t="s">
        <v>121</v>
      </c>
      <c r="C2078" s="307" t="s">
        <v>65</v>
      </c>
      <c r="D2078" s="138"/>
      <c r="E2078" s="138">
        <v>18.93</v>
      </c>
      <c r="F2078" s="138">
        <f t="shared" si="69"/>
        <v>40064.1000000008</v>
      </c>
      <c r="G2078" s="289"/>
    </row>
    <row r="2079" spans="1:7">
      <c r="A2079" s="137">
        <v>45924</v>
      </c>
      <c r="B2079" s="94" t="s">
        <v>121</v>
      </c>
      <c r="C2079" s="307" t="s">
        <v>65</v>
      </c>
      <c r="D2079" s="138"/>
      <c r="E2079" s="138">
        <v>376.8</v>
      </c>
      <c r="F2079" s="138">
        <f t="shared" si="69"/>
        <v>39687.3000000008</v>
      </c>
      <c r="G2079" s="289"/>
    </row>
    <row r="2080" spans="1:7">
      <c r="A2080" s="137">
        <v>45924</v>
      </c>
      <c r="B2080" s="94" t="s">
        <v>1533</v>
      </c>
      <c r="C2080" s="95" t="s">
        <v>56</v>
      </c>
      <c r="D2080" s="138">
        <v>5000000</v>
      </c>
      <c r="E2080" s="138"/>
      <c r="F2080" s="138">
        <f t="shared" si="69"/>
        <v>5039687.3</v>
      </c>
      <c r="G2080" s="289"/>
    </row>
    <row r="2081" spans="1:7">
      <c r="A2081" s="137">
        <v>45924</v>
      </c>
      <c r="B2081" s="94" t="s">
        <v>1533</v>
      </c>
      <c r="C2081" s="95" t="s">
        <v>56</v>
      </c>
      <c r="D2081" s="138">
        <v>2900000</v>
      </c>
      <c r="E2081" s="138"/>
      <c r="F2081" s="138">
        <f t="shared" si="69"/>
        <v>7939687.3</v>
      </c>
      <c r="G2081" s="289"/>
    </row>
    <row r="2082" spans="1:7">
      <c r="A2082" s="137">
        <v>45924</v>
      </c>
      <c r="B2082" s="94" t="s">
        <v>1534</v>
      </c>
      <c r="C2082" s="95" t="s">
        <v>64</v>
      </c>
      <c r="D2082" s="138"/>
      <c r="E2082" s="138">
        <v>5000000</v>
      </c>
      <c r="F2082" s="138">
        <f t="shared" si="69"/>
        <v>2939687.3</v>
      </c>
      <c r="G2082" s="289"/>
    </row>
    <row r="2083" spans="1:7">
      <c r="A2083" s="137">
        <v>45924</v>
      </c>
      <c r="B2083" s="94" t="s">
        <v>1534</v>
      </c>
      <c r="C2083" s="95" t="s">
        <v>64</v>
      </c>
      <c r="D2083" s="138"/>
      <c r="E2083" s="138">
        <v>2900000</v>
      </c>
      <c r="F2083" s="138">
        <f t="shared" si="69"/>
        <v>39687.3000000007</v>
      </c>
      <c r="G2083" s="289"/>
    </row>
    <row r="2084" spans="1:7">
      <c r="A2084" s="137">
        <v>45925</v>
      </c>
      <c r="B2084" s="94" t="s">
        <v>1535</v>
      </c>
      <c r="C2084" s="95" t="s">
        <v>58</v>
      </c>
      <c r="D2084" s="138">
        <v>27000</v>
      </c>
      <c r="E2084" s="138"/>
      <c r="F2084" s="138">
        <f t="shared" si="69"/>
        <v>66687.3000000007</v>
      </c>
      <c r="G2084" s="289"/>
    </row>
    <row r="2085" spans="1:7">
      <c r="A2085" s="137">
        <v>45925</v>
      </c>
      <c r="B2085" s="94" t="s">
        <v>1536</v>
      </c>
      <c r="C2085" s="95" t="s">
        <v>58</v>
      </c>
      <c r="D2085" s="138">
        <v>11100</v>
      </c>
      <c r="E2085" s="138"/>
      <c r="F2085" s="138">
        <f t="shared" si="69"/>
        <v>77787.3000000007</v>
      </c>
      <c r="G2085" s="289"/>
    </row>
    <row r="2086" spans="1:7">
      <c r="A2086" s="137">
        <v>45925</v>
      </c>
      <c r="B2086" s="94" t="s">
        <v>1537</v>
      </c>
      <c r="C2086" s="95" t="s">
        <v>65</v>
      </c>
      <c r="D2086" s="138"/>
      <c r="E2086" s="138">
        <v>404</v>
      </c>
      <c r="F2086" s="138">
        <f t="shared" si="69"/>
        <v>77383.3000000007</v>
      </c>
      <c r="G2086" s="289"/>
    </row>
    <row r="2087" spans="1:7">
      <c r="A2087" s="137">
        <v>45925</v>
      </c>
      <c r="B2087" s="94" t="s">
        <v>1538</v>
      </c>
      <c r="C2087" s="95" t="s">
        <v>65</v>
      </c>
      <c r="D2087" s="138"/>
      <c r="E2087" s="138">
        <v>296</v>
      </c>
      <c r="F2087" s="138">
        <f t="shared" si="69"/>
        <v>77087.3000000007</v>
      </c>
      <c r="G2087" s="289"/>
    </row>
    <row r="2088" spans="1:7">
      <c r="A2088" s="137">
        <v>45925</v>
      </c>
      <c r="B2088" s="94" t="s">
        <v>1539</v>
      </c>
      <c r="C2088" s="95" t="s">
        <v>65</v>
      </c>
      <c r="D2088" s="138"/>
      <c r="E2088" s="138">
        <v>26788.34</v>
      </c>
      <c r="F2088" s="138">
        <f t="shared" si="69"/>
        <v>50298.9600000007</v>
      </c>
      <c r="G2088" s="289"/>
    </row>
    <row r="2089" spans="1:7">
      <c r="A2089" s="137">
        <v>45925</v>
      </c>
      <c r="B2089" s="94" t="s">
        <v>1540</v>
      </c>
      <c r="C2089" s="95" t="s">
        <v>65</v>
      </c>
      <c r="D2089" s="138"/>
      <c r="E2089" s="138">
        <v>10114.5</v>
      </c>
      <c r="F2089" s="138">
        <f t="shared" si="69"/>
        <v>40184.4600000007</v>
      </c>
      <c r="G2089" s="289"/>
    </row>
    <row r="2090" ht="33" spans="1:7">
      <c r="A2090" s="137">
        <v>45926</v>
      </c>
      <c r="B2090" s="94" t="s">
        <v>1541</v>
      </c>
      <c r="C2090" s="95" t="s">
        <v>58</v>
      </c>
      <c r="D2090" s="138">
        <v>159968.95</v>
      </c>
      <c r="E2090" s="138"/>
      <c r="F2090" s="138">
        <f t="shared" si="69"/>
        <v>200153.410000001</v>
      </c>
      <c r="G2090" s="289"/>
    </row>
    <row r="2091" spans="1:7">
      <c r="A2091" s="137">
        <v>45926</v>
      </c>
      <c r="B2091" s="94" t="s">
        <v>1542</v>
      </c>
      <c r="C2091" s="95" t="s">
        <v>65</v>
      </c>
      <c r="D2091" s="138"/>
      <c r="E2091" s="138">
        <v>2000</v>
      </c>
      <c r="F2091" s="138">
        <f t="shared" ref="F2091:F2103" si="70">F2090+D2091-E2091</f>
        <v>198153.410000001</v>
      </c>
      <c r="G2091" s="289"/>
    </row>
    <row r="2092" ht="33" spans="1:7">
      <c r="A2092" s="137">
        <v>45926</v>
      </c>
      <c r="B2092" s="94" t="s">
        <v>1543</v>
      </c>
      <c r="C2092" s="95" t="s">
        <v>65</v>
      </c>
      <c r="D2092" s="138"/>
      <c r="E2092" s="138">
        <v>800</v>
      </c>
      <c r="F2092" s="138">
        <f t="shared" si="70"/>
        <v>197353.410000001</v>
      </c>
      <c r="G2092" s="289"/>
    </row>
    <row r="2093" ht="33" spans="1:7">
      <c r="A2093" s="137">
        <v>45926</v>
      </c>
      <c r="B2093" s="94" t="s">
        <v>1544</v>
      </c>
      <c r="C2093" s="95" t="s">
        <v>65</v>
      </c>
      <c r="D2093" s="138"/>
      <c r="E2093" s="138">
        <v>76</v>
      </c>
      <c r="F2093" s="138">
        <f t="shared" si="70"/>
        <v>197277.410000001</v>
      </c>
      <c r="G2093" s="289"/>
    </row>
    <row r="2094" spans="1:7">
      <c r="A2094" s="137">
        <v>45926</v>
      </c>
      <c r="B2094" s="94" t="s">
        <v>1545</v>
      </c>
      <c r="C2094" s="95" t="s">
        <v>65</v>
      </c>
      <c r="D2094" s="138"/>
      <c r="E2094" s="138">
        <v>485.5</v>
      </c>
      <c r="F2094" s="138">
        <f t="shared" si="70"/>
        <v>196791.910000001</v>
      </c>
      <c r="G2094" s="289"/>
    </row>
    <row r="2095" spans="1:7">
      <c r="A2095" s="137">
        <v>45926</v>
      </c>
      <c r="B2095" s="94" t="s">
        <v>1546</v>
      </c>
      <c r="C2095" s="95" t="s">
        <v>65</v>
      </c>
      <c r="D2095" s="138"/>
      <c r="E2095" s="138">
        <v>500</v>
      </c>
      <c r="F2095" s="138">
        <f t="shared" si="70"/>
        <v>196291.910000001</v>
      </c>
      <c r="G2095" s="289"/>
    </row>
    <row r="2096" spans="1:7">
      <c r="A2096" s="137">
        <v>45926</v>
      </c>
      <c r="B2096" s="94" t="s">
        <v>1547</v>
      </c>
      <c r="C2096" s="95" t="s">
        <v>65</v>
      </c>
      <c r="D2096" s="138"/>
      <c r="E2096" s="138">
        <v>225</v>
      </c>
      <c r="F2096" s="138">
        <f t="shared" si="70"/>
        <v>196066.910000001</v>
      </c>
      <c r="G2096" s="289"/>
    </row>
    <row r="2097" spans="1:7">
      <c r="A2097" s="137">
        <v>45926</v>
      </c>
      <c r="B2097" s="94" t="s">
        <v>1548</v>
      </c>
      <c r="C2097" s="95" t="s">
        <v>65</v>
      </c>
      <c r="D2097" s="138"/>
      <c r="E2097" s="138">
        <v>821</v>
      </c>
      <c r="F2097" s="138">
        <f t="shared" si="70"/>
        <v>195245.910000001</v>
      </c>
      <c r="G2097" s="289"/>
    </row>
    <row r="2098" spans="1:7">
      <c r="A2098" s="137">
        <v>45926</v>
      </c>
      <c r="B2098" s="94" t="s">
        <v>1549</v>
      </c>
      <c r="C2098" s="95" t="s">
        <v>65</v>
      </c>
      <c r="D2098" s="138"/>
      <c r="E2098" s="138">
        <v>787</v>
      </c>
      <c r="F2098" s="138">
        <f t="shared" si="70"/>
        <v>194458.910000001</v>
      </c>
      <c r="G2098" s="289"/>
    </row>
    <row r="2099" spans="1:7">
      <c r="A2099" s="137">
        <v>45926</v>
      </c>
      <c r="B2099" s="94" t="s">
        <v>1550</v>
      </c>
      <c r="C2099" s="95" t="s">
        <v>65</v>
      </c>
      <c r="D2099" s="138"/>
      <c r="E2099" s="138">
        <v>2000</v>
      </c>
      <c r="F2099" s="138">
        <f t="shared" si="70"/>
        <v>192458.910000001</v>
      </c>
      <c r="G2099" s="289"/>
    </row>
    <row r="2100" ht="33" spans="1:7">
      <c r="A2100" s="137">
        <v>45926</v>
      </c>
      <c r="B2100" s="94" t="s">
        <v>1551</v>
      </c>
      <c r="C2100" s="95" t="s">
        <v>65</v>
      </c>
      <c r="D2100" s="138"/>
      <c r="E2100" s="138">
        <v>206.1</v>
      </c>
      <c r="F2100" s="138">
        <f t="shared" si="70"/>
        <v>192252.810000001</v>
      </c>
      <c r="G2100" s="289"/>
    </row>
    <row r="2101" spans="1:7">
      <c r="A2101" s="137">
        <v>45926</v>
      </c>
      <c r="B2101" s="94" t="s">
        <v>1552</v>
      </c>
      <c r="C2101" s="95" t="s">
        <v>65</v>
      </c>
      <c r="D2101" s="138"/>
      <c r="E2101" s="138">
        <v>1500</v>
      </c>
      <c r="F2101" s="138">
        <f t="shared" si="70"/>
        <v>190752.810000001</v>
      </c>
      <c r="G2101" s="289"/>
    </row>
    <row r="2102" spans="1:7">
      <c r="A2102" s="137">
        <v>45926</v>
      </c>
      <c r="B2102" s="94" t="s">
        <v>1553</v>
      </c>
      <c r="C2102" s="95" t="s">
        <v>65</v>
      </c>
      <c r="D2102" s="138"/>
      <c r="E2102" s="138">
        <v>120</v>
      </c>
      <c r="F2102" s="138">
        <f t="shared" si="70"/>
        <v>190632.810000001</v>
      </c>
      <c r="G2102" s="289"/>
    </row>
    <row r="2103" ht="33" spans="1:7">
      <c r="A2103" s="137">
        <v>45926</v>
      </c>
      <c r="B2103" s="94" t="s">
        <v>1554</v>
      </c>
      <c r="C2103" s="95" t="s">
        <v>65</v>
      </c>
      <c r="D2103" s="138"/>
      <c r="E2103" s="138">
        <v>2262.6</v>
      </c>
      <c r="F2103" s="138">
        <f t="shared" si="70"/>
        <v>188370.210000001</v>
      </c>
      <c r="G2103" s="289"/>
    </row>
    <row r="2104" ht="33" spans="1:7">
      <c r="A2104" s="137">
        <v>45926</v>
      </c>
      <c r="B2104" s="94" t="s">
        <v>1555</v>
      </c>
      <c r="C2104" s="95" t="s">
        <v>65</v>
      </c>
      <c r="D2104" s="138"/>
      <c r="E2104" s="138">
        <v>560.8</v>
      </c>
      <c r="F2104" s="138">
        <f t="shared" ref="F2104:F2131" si="71">F2103+D2104-E2104</f>
        <v>187809.410000001</v>
      </c>
      <c r="G2104" s="289"/>
    </row>
    <row r="2105" spans="1:7">
      <c r="A2105" s="137">
        <v>45926</v>
      </c>
      <c r="B2105" s="94" t="s">
        <v>1556</v>
      </c>
      <c r="C2105" s="95" t="s">
        <v>65</v>
      </c>
      <c r="D2105" s="138"/>
      <c r="E2105" s="138">
        <v>409.53</v>
      </c>
      <c r="F2105" s="138">
        <f t="shared" si="71"/>
        <v>187399.880000001</v>
      </c>
      <c r="G2105" s="289"/>
    </row>
    <row r="2106" spans="1:7">
      <c r="A2106" s="137">
        <v>45926</v>
      </c>
      <c r="B2106" s="94" t="s">
        <v>1557</v>
      </c>
      <c r="C2106" s="95" t="s">
        <v>65</v>
      </c>
      <c r="D2106" s="138"/>
      <c r="E2106" s="138">
        <v>212</v>
      </c>
      <c r="F2106" s="138">
        <f t="shared" si="71"/>
        <v>187187.880000001</v>
      </c>
      <c r="G2106" s="289"/>
    </row>
    <row r="2107" spans="1:7">
      <c r="A2107" s="137">
        <v>45926</v>
      </c>
      <c r="B2107" s="94" t="s">
        <v>1558</v>
      </c>
      <c r="C2107" s="95" t="s">
        <v>65</v>
      </c>
      <c r="D2107" s="138"/>
      <c r="E2107" s="138">
        <v>1342.07</v>
      </c>
      <c r="F2107" s="138">
        <f t="shared" si="71"/>
        <v>185845.810000001</v>
      </c>
      <c r="G2107" s="289"/>
    </row>
    <row r="2108" spans="1:7">
      <c r="A2108" s="137">
        <v>45926</v>
      </c>
      <c r="B2108" s="94" t="s">
        <v>1559</v>
      </c>
      <c r="C2108" s="95" t="s">
        <v>65</v>
      </c>
      <c r="D2108" s="138"/>
      <c r="E2108" s="138">
        <v>540.45</v>
      </c>
      <c r="F2108" s="138">
        <f t="shared" si="71"/>
        <v>185305.360000001</v>
      </c>
      <c r="G2108" s="289"/>
    </row>
    <row r="2109" spans="1:7">
      <c r="A2109" s="137">
        <v>45926</v>
      </c>
      <c r="B2109" s="94" t="s">
        <v>121</v>
      </c>
      <c r="C2109" s="307" t="s">
        <v>65</v>
      </c>
      <c r="D2109" s="138"/>
      <c r="E2109" s="138">
        <v>44.65</v>
      </c>
      <c r="F2109" s="138">
        <f t="shared" si="71"/>
        <v>185260.710000001</v>
      </c>
      <c r="G2109" s="289"/>
    </row>
    <row r="2110" spans="1:7">
      <c r="A2110" s="137">
        <v>45926</v>
      </c>
      <c r="B2110" s="94" t="s">
        <v>121</v>
      </c>
      <c r="C2110" s="307" t="s">
        <v>65</v>
      </c>
      <c r="D2110" s="138"/>
      <c r="E2110" s="138">
        <v>83.2</v>
      </c>
      <c r="F2110" s="138">
        <f t="shared" si="71"/>
        <v>185177.510000001</v>
      </c>
      <c r="G2110" s="289"/>
    </row>
    <row r="2111" spans="1:7">
      <c r="A2111" s="137">
        <v>45926</v>
      </c>
      <c r="B2111" s="94" t="s">
        <v>121</v>
      </c>
      <c r="C2111" s="307" t="s">
        <v>65</v>
      </c>
      <c r="D2111" s="138"/>
      <c r="E2111" s="138">
        <v>38.95</v>
      </c>
      <c r="F2111" s="138">
        <f t="shared" si="71"/>
        <v>185138.560000001</v>
      </c>
      <c r="G2111" s="289"/>
    </row>
    <row r="2112" spans="1:7">
      <c r="A2112" s="137">
        <v>45926</v>
      </c>
      <c r="B2112" s="94" t="s">
        <v>376</v>
      </c>
      <c r="C2112" s="307" t="s">
        <v>64</v>
      </c>
      <c r="D2112" s="138"/>
      <c r="E2112" s="138">
        <v>100000</v>
      </c>
      <c r="F2112" s="138">
        <f t="shared" si="71"/>
        <v>85138.560000001</v>
      </c>
      <c r="G2112" s="289"/>
    </row>
    <row r="2113" ht="31" customHeight="1" spans="1:7">
      <c r="A2113" s="137">
        <v>45926</v>
      </c>
      <c r="B2113" s="309" t="s">
        <v>1560</v>
      </c>
      <c r="C2113" s="95" t="s">
        <v>61</v>
      </c>
      <c r="D2113" s="138"/>
      <c r="E2113" s="138">
        <v>2120</v>
      </c>
      <c r="F2113" s="138">
        <f t="shared" si="71"/>
        <v>83018.560000001</v>
      </c>
      <c r="G2113" s="289"/>
    </row>
    <row r="2114" ht="32" customHeight="1" spans="1:7">
      <c r="A2114" s="137">
        <v>45926</v>
      </c>
      <c r="B2114" s="309" t="s">
        <v>1561</v>
      </c>
      <c r="C2114" s="95" t="s">
        <v>61</v>
      </c>
      <c r="D2114" s="138"/>
      <c r="E2114" s="138">
        <v>2874.73</v>
      </c>
      <c r="F2114" s="138">
        <f t="shared" si="71"/>
        <v>80143.830000001</v>
      </c>
      <c r="G2114" s="289"/>
    </row>
    <row r="2115" spans="1:7">
      <c r="A2115" s="137">
        <v>45928</v>
      </c>
      <c r="B2115" s="94" t="s">
        <v>1562</v>
      </c>
      <c r="C2115" s="95" t="s">
        <v>65</v>
      </c>
      <c r="D2115" s="138"/>
      <c r="E2115" s="138">
        <v>15000</v>
      </c>
      <c r="F2115" s="138">
        <f t="shared" si="71"/>
        <v>65143.830000001</v>
      </c>
      <c r="G2115" s="289"/>
    </row>
    <row r="2116" spans="1:7">
      <c r="A2116" s="137">
        <v>45928</v>
      </c>
      <c r="B2116" s="310" t="s">
        <v>1563</v>
      </c>
      <c r="C2116" s="95" t="s">
        <v>65</v>
      </c>
      <c r="D2116" s="138"/>
      <c r="E2116" s="138">
        <v>2700</v>
      </c>
      <c r="F2116" s="138">
        <f t="shared" si="71"/>
        <v>62443.830000001</v>
      </c>
      <c r="G2116" s="289"/>
    </row>
    <row r="2117" spans="1:7">
      <c r="A2117" s="137">
        <v>45928</v>
      </c>
      <c r="B2117" s="310" t="s">
        <v>1564</v>
      </c>
      <c r="C2117" s="95" t="s">
        <v>57</v>
      </c>
      <c r="D2117" s="138">
        <v>300</v>
      </c>
      <c r="E2117" s="138"/>
      <c r="F2117" s="138">
        <f t="shared" si="71"/>
        <v>62743.830000001</v>
      </c>
      <c r="G2117" s="289"/>
    </row>
    <row r="2118" spans="1:7">
      <c r="A2118" s="137">
        <v>45928</v>
      </c>
      <c r="B2118" s="310" t="s">
        <v>1565</v>
      </c>
      <c r="C2118" s="95" t="s">
        <v>57</v>
      </c>
      <c r="D2118" s="138">
        <v>100</v>
      </c>
      <c r="E2118" s="138"/>
      <c r="F2118" s="138">
        <f t="shared" si="71"/>
        <v>62843.830000001</v>
      </c>
      <c r="G2118" s="289"/>
    </row>
    <row r="2119" spans="1:7">
      <c r="A2119" s="137">
        <v>45929</v>
      </c>
      <c r="B2119" s="310" t="s">
        <v>1566</v>
      </c>
      <c r="C2119" s="95" t="s">
        <v>54</v>
      </c>
      <c r="D2119" s="138">
        <v>5750</v>
      </c>
      <c r="E2119" s="138"/>
      <c r="F2119" s="138">
        <f t="shared" si="71"/>
        <v>68593.830000001</v>
      </c>
      <c r="G2119" s="289"/>
    </row>
    <row r="2120" ht="33" spans="1:7">
      <c r="A2120" s="137">
        <v>45929</v>
      </c>
      <c r="B2120" s="94" t="s">
        <v>1567</v>
      </c>
      <c r="C2120" s="95" t="s">
        <v>58</v>
      </c>
      <c r="D2120" s="138">
        <v>708555.22</v>
      </c>
      <c r="E2120" s="138"/>
      <c r="F2120" s="138">
        <f t="shared" si="71"/>
        <v>777149.050000001</v>
      </c>
      <c r="G2120" s="289"/>
    </row>
    <row r="2121" spans="1:7">
      <c r="A2121" s="137">
        <v>45929</v>
      </c>
      <c r="B2121" s="94" t="s">
        <v>441</v>
      </c>
      <c r="C2121" s="95" t="s">
        <v>64</v>
      </c>
      <c r="D2121" s="138"/>
      <c r="E2121" s="138">
        <v>100000</v>
      </c>
      <c r="F2121" s="138">
        <f t="shared" si="71"/>
        <v>677149.050000001</v>
      </c>
      <c r="G2121" s="289"/>
    </row>
    <row r="2122" spans="1:7">
      <c r="A2122" s="137">
        <v>45929</v>
      </c>
      <c r="B2122" s="94" t="s">
        <v>305</v>
      </c>
      <c r="C2122" s="95" t="s">
        <v>64</v>
      </c>
      <c r="D2122" s="138"/>
      <c r="E2122" s="138">
        <v>100000</v>
      </c>
      <c r="F2122" s="138">
        <f t="shared" si="71"/>
        <v>577149.050000001</v>
      </c>
      <c r="G2122" s="289"/>
    </row>
    <row r="2123" spans="1:7">
      <c r="A2123" s="137">
        <v>45929</v>
      </c>
      <c r="B2123" s="94" t="s">
        <v>1568</v>
      </c>
      <c r="C2123" s="95" t="s">
        <v>61</v>
      </c>
      <c r="D2123" s="138"/>
      <c r="E2123" s="138">
        <v>338334.91</v>
      </c>
      <c r="F2123" s="138">
        <f t="shared" si="71"/>
        <v>238814.140000001</v>
      </c>
      <c r="G2123" s="289"/>
    </row>
    <row r="2124" spans="1:7">
      <c r="A2124" s="137">
        <v>45929</v>
      </c>
      <c r="B2124" s="94" t="s">
        <v>121</v>
      </c>
      <c r="C2124" s="307" t="s">
        <v>65</v>
      </c>
      <c r="D2124" s="138"/>
      <c r="E2124" s="138">
        <v>86.3</v>
      </c>
      <c r="F2124" s="138">
        <f t="shared" si="71"/>
        <v>238727.840000001</v>
      </c>
      <c r="G2124" s="289"/>
    </row>
    <row r="2125" spans="1:7">
      <c r="A2125" s="137">
        <v>45930</v>
      </c>
      <c r="B2125" s="94" t="s">
        <v>697</v>
      </c>
      <c r="C2125" s="95" t="s">
        <v>61</v>
      </c>
      <c r="D2125" s="138"/>
      <c r="E2125" s="138">
        <v>5000</v>
      </c>
      <c r="F2125" s="138">
        <f t="shared" si="71"/>
        <v>233727.840000001</v>
      </c>
      <c r="G2125" s="289"/>
    </row>
    <row r="2126" spans="1:7">
      <c r="A2126" s="137">
        <v>45930</v>
      </c>
      <c r="B2126" s="94" t="s">
        <v>1569</v>
      </c>
      <c r="C2126" s="95" t="s">
        <v>61</v>
      </c>
      <c r="D2126" s="138"/>
      <c r="E2126" s="138">
        <v>10000</v>
      </c>
      <c r="F2126" s="138">
        <f t="shared" si="71"/>
        <v>223727.840000001</v>
      </c>
      <c r="G2126" s="289"/>
    </row>
    <row r="2127" spans="1:7">
      <c r="A2127" s="137">
        <v>45930</v>
      </c>
      <c r="B2127" s="94" t="s">
        <v>1570</v>
      </c>
      <c r="C2127" s="95" t="s">
        <v>64</v>
      </c>
      <c r="D2127" s="138"/>
      <c r="E2127" s="138">
        <v>10000</v>
      </c>
      <c r="F2127" s="138">
        <f t="shared" si="71"/>
        <v>213727.840000001</v>
      </c>
      <c r="G2127" s="289"/>
    </row>
    <row r="2128" spans="1:7">
      <c r="A2128" s="137">
        <v>45930</v>
      </c>
      <c r="B2128" s="94" t="s">
        <v>1571</v>
      </c>
      <c r="C2128" s="95" t="s">
        <v>61</v>
      </c>
      <c r="D2128" s="138"/>
      <c r="E2128" s="138">
        <v>10825.89</v>
      </c>
      <c r="F2128" s="138">
        <f t="shared" si="71"/>
        <v>202901.950000001</v>
      </c>
      <c r="G2128" s="289"/>
    </row>
    <row r="2129" spans="1:7">
      <c r="A2129" s="137">
        <v>45930</v>
      </c>
      <c r="B2129" s="94" t="s">
        <v>315</v>
      </c>
      <c r="C2129" s="95" t="s">
        <v>58</v>
      </c>
      <c r="D2129" s="138">
        <v>300000</v>
      </c>
      <c r="E2129" s="138"/>
      <c r="F2129" s="138">
        <f t="shared" si="71"/>
        <v>502901.950000001</v>
      </c>
      <c r="G2129" s="289"/>
    </row>
    <row r="2130" spans="1:7">
      <c r="A2130" s="137">
        <v>45930</v>
      </c>
      <c r="B2130" s="94" t="s">
        <v>130</v>
      </c>
      <c r="C2130" s="95" t="s">
        <v>58</v>
      </c>
      <c r="D2130" s="138">
        <v>80000</v>
      </c>
      <c r="E2130" s="138"/>
      <c r="F2130" s="138">
        <f t="shared" si="71"/>
        <v>582901.950000001</v>
      </c>
      <c r="G2130" s="289"/>
    </row>
    <row r="2131" spans="1:7">
      <c r="A2131" s="137">
        <v>45930</v>
      </c>
      <c r="B2131" s="94" t="s">
        <v>1572</v>
      </c>
      <c r="C2131" s="95" t="s">
        <v>61</v>
      </c>
      <c r="D2131" s="138"/>
      <c r="E2131" s="138">
        <v>10000</v>
      </c>
      <c r="F2131" s="138">
        <f t="shared" si="71"/>
        <v>572901.950000001</v>
      </c>
      <c r="G2131" s="289"/>
    </row>
    <row r="2132" ht="33" spans="1:7">
      <c r="A2132" s="137">
        <v>45930</v>
      </c>
      <c r="B2132" s="94" t="s">
        <v>1573</v>
      </c>
      <c r="C2132" s="95" t="s">
        <v>61</v>
      </c>
      <c r="D2132" s="138"/>
      <c r="E2132" s="138">
        <v>60000</v>
      </c>
      <c r="F2132" s="138">
        <f t="shared" ref="F2132:F2146" si="72">F2131+D2132-E2132</f>
        <v>512901.950000001</v>
      </c>
      <c r="G2132" s="289"/>
    </row>
    <row r="2133" ht="33" spans="1:7">
      <c r="A2133" s="137">
        <v>45930</v>
      </c>
      <c r="B2133" s="94" t="s">
        <v>1574</v>
      </c>
      <c r="C2133" s="95" t="s">
        <v>61</v>
      </c>
      <c r="D2133" s="138"/>
      <c r="E2133" s="138">
        <v>5</v>
      </c>
      <c r="F2133" s="138">
        <f t="shared" si="72"/>
        <v>512896.950000001</v>
      </c>
      <c r="G2133" s="289"/>
    </row>
    <row r="2134" ht="33" spans="1:7">
      <c r="A2134" s="137">
        <v>45930</v>
      </c>
      <c r="B2134" s="94" t="s">
        <v>1575</v>
      </c>
      <c r="C2134" s="95" t="s">
        <v>61</v>
      </c>
      <c r="D2134" s="138"/>
      <c r="E2134" s="138">
        <v>1128.38</v>
      </c>
      <c r="F2134" s="138">
        <f t="shared" si="72"/>
        <v>511768.570000001</v>
      </c>
      <c r="G2134" s="289"/>
    </row>
    <row r="2135" spans="1:7">
      <c r="A2135" s="137">
        <v>45930</v>
      </c>
      <c r="B2135" s="94" t="s">
        <v>1576</v>
      </c>
      <c r="C2135" s="95" t="s">
        <v>61</v>
      </c>
      <c r="D2135" s="138"/>
      <c r="E2135" s="138">
        <v>20</v>
      </c>
      <c r="F2135" s="138">
        <f t="shared" si="72"/>
        <v>511748.570000001</v>
      </c>
      <c r="G2135" s="289"/>
    </row>
    <row r="2136" spans="1:7">
      <c r="A2136" s="137">
        <v>45930</v>
      </c>
      <c r="B2136" s="94" t="s">
        <v>1577</v>
      </c>
      <c r="C2136" s="95" t="s">
        <v>65</v>
      </c>
      <c r="D2136" s="138"/>
      <c r="E2136" s="138">
        <v>459</v>
      </c>
      <c r="F2136" s="138">
        <f t="shared" si="72"/>
        <v>511289.570000001</v>
      </c>
      <c r="G2136" s="289"/>
    </row>
    <row r="2137" spans="1:7">
      <c r="A2137" s="137">
        <v>45930</v>
      </c>
      <c r="B2137" s="94" t="s">
        <v>1578</v>
      </c>
      <c r="C2137" s="95" t="s">
        <v>65</v>
      </c>
      <c r="D2137" s="138"/>
      <c r="E2137" s="138">
        <v>77</v>
      </c>
      <c r="F2137" s="138">
        <f t="shared" si="72"/>
        <v>511212.570000001</v>
      </c>
      <c r="G2137" s="289"/>
    </row>
    <row r="2138" spans="1:7">
      <c r="A2138" s="137">
        <v>45930</v>
      </c>
      <c r="B2138" s="94" t="s">
        <v>1579</v>
      </c>
      <c r="C2138" s="95" t="s">
        <v>65</v>
      </c>
      <c r="D2138" s="138"/>
      <c r="E2138" s="138">
        <v>1770</v>
      </c>
      <c r="F2138" s="138">
        <f t="shared" si="72"/>
        <v>509442.570000001</v>
      </c>
      <c r="G2138" s="289"/>
    </row>
    <row r="2139" spans="1:7">
      <c r="A2139" s="137">
        <v>45930</v>
      </c>
      <c r="B2139" s="94" t="s">
        <v>1580</v>
      </c>
      <c r="C2139" s="95" t="s">
        <v>65</v>
      </c>
      <c r="D2139" s="138"/>
      <c r="E2139" s="138">
        <v>30</v>
      </c>
      <c r="F2139" s="138">
        <f t="shared" si="72"/>
        <v>509412.570000001</v>
      </c>
      <c r="G2139" s="289"/>
    </row>
    <row r="2140" spans="1:7">
      <c r="A2140" s="137">
        <v>45930</v>
      </c>
      <c r="B2140" s="94" t="s">
        <v>1581</v>
      </c>
      <c r="C2140" s="95" t="s">
        <v>65</v>
      </c>
      <c r="D2140" s="138"/>
      <c r="E2140" s="138">
        <v>479</v>
      </c>
      <c r="F2140" s="138">
        <f t="shared" si="72"/>
        <v>508933.570000001</v>
      </c>
      <c r="G2140" s="289"/>
    </row>
    <row r="2141" spans="1:7">
      <c r="A2141" s="137">
        <v>45930</v>
      </c>
      <c r="B2141" s="94" t="s">
        <v>1582</v>
      </c>
      <c r="C2141" s="95" t="s">
        <v>65</v>
      </c>
      <c r="D2141" s="138"/>
      <c r="E2141" s="138">
        <v>100</v>
      </c>
      <c r="F2141" s="138">
        <f t="shared" si="72"/>
        <v>508833.570000001</v>
      </c>
      <c r="G2141" s="289"/>
    </row>
    <row r="2142" spans="1:7">
      <c r="A2142" s="137">
        <v>45930</v>
      </c>
      <c r="B2142" s="94" t="s">
        <v>1583</v>
      </c>
      <c r="C2142" s="95" t="s">
        <v>65</v>
      </c>
      <c r="D2142" s="138"/>
      <c r="E2142" s="138">
        <v>242</v>
      </c>
      <c r="F2142" s="138">
        <f t="shared" si="72"/>
        <v>508591.570000001</v>
      </c>
      <c r="G2142" s="289"/>
    </row>
    <row r="2143" spans="1:7">
      <c r="A2143" s="137">
        <v>45930</v>
      </c>
      <c r="B2143" s="94" t="s">
        <v>1584</v>
      </c>
      <c r="C2143" s="95" t="s">
        <v>65</v>
      </c>
      <c r="D2143" s="138"/>
      <c r="E2143" s="138">
        <v>200</v>
      </c>
      <c r="F2143" s="138">
        <f t="shared" si="72"/>
        <v>508391.570000001</v>
      </c>
      <c r="G2143" s="289"/>
    </row>
    <row r="2144" ht="33" spans="1:7">
      <c r="A2144" s="137">
        <v>45930</v>
      </c>
      <c r="B2144" s="94" t="s">
        <v>1585</v>
      </c>
      <c r="C2144" s="95" t="s">
        <v>65</v>
      </c>
      <c r="D2144" s="138"/>
      <c r="E2144" s="138">
        <v>21345</v>
      </c>
      <c r="F2144" s="138">
        <f t="shared" si="72"/>
        <v>487046.570000001</v>
      </c>
      <c r="G2144" s="289"/>
    </row>
    <row r="2145" ht="33" spans="1:7">
      <c r="A2145" s="137">
        <v>45930</v>
      </c>
      <c r="B2145" s="94" t="s">
        <v>1586</v>
      </c>
      <c r="C2145" s="95" t="s">
        <v>65</v>
      </c>
      <c r="D2145" s="138"/>
      <c r="E2145" s="138">
        <v>9400</v>
      </c>
      <c r="F2145" s="138">
        <f t="shared" si="72"/>
        <v>477646.570000001</v>
      </c>
      <c r="G2145" s="289"/>
    </row>
    <row r="2146" spans="1:7">
      <c r="A2146" s="137">
        <v>45930</v>
      </c>
      <c r="B2146" s="94" t="s">
        <v>1587</v>
      </c>
      <c r="C2146" s="95" t="s">
        <v>65</v>
      </c>
      <c r="D2146" s="138"/>
      <c r="E2146" s="138">
        <v>28000</v>
      </c>
      <c r="F2146" s="138">
        <f t="shared" si="72"/>
        <v>449646.570000001</v>
      </c>
      <c r="G2146" s="289"/>
    </row>
    <row r="2147" spans="1:7">
      <c r="A2147" s="137">
        <v>45930</v>
      </c>
      <c r="B2147" s="94" t="s">
        <v>1588</v>
      </c>
      <c r="C2147" s="95" t="s">
        <v>65</v>
      </c>
      <c r="D2147" s="138"/>
      <c r="E2147" s="138">
        <v>12581.14</v>
      </c>
      <c r="F2147" s="138">
        <f t="shared" ref="F2147:F2174" si="73">F2146+D2147-E2147</f>
        <v>437065.430000001</v>
      </c>
      <c r="G2147" s="289"/>
    </row>
    <row r="2148" spans="1:7">
      <c r="A2148" s="137">
        <v>45930</v>
      </c>
      <c r="B2148" s="94" t="s">
        <v>1589</v>
      </c>
      <c r="C2148" s="95" t="s">
        <v>65</v>
      </c>
      <c r="D2148" s="138"/>
      <c r="E2148" s="138">
        <v>3160</v>
      </c>
      <c r="F2148" s="138">
        <f t="shared" si="73"/>
        <v>433905.430000001</v>
      </c>
      <c r="G2148" s="289"/>
    </row>
    <row r="2149" spans="1:7">
      <c r="A2149" s="137">
        <v>45930</v>
      </c>
      <c r="B2149" s="94" t="s">
        <v>1590</v>
      </c>
      <c r="C2149" s="95" t="s">
        <v>65</v>
      </c>
      <c r="D2149" s="138"/>
      <c r="E2149" s="138">
        <v>56840</v>
      </c>
      <c r="F2149" s="138">
        <f t="shared" si="73"/>
        <v>377065.430000001</v>
      </c>
      <c r="G2149" s="289"/>
    </row>
    <row r="2150" spans="1:7">
      <c r="A2150" s="137">
        <v>45930</v>
      </c>
      <c r="B2150" s="94" t="s">
        <v>1591</v>
      </c>
      <c r="C2150" s="95" t="s">
        <v>65</v>
      </c>
      <c r="D2150" s="138"/>
      <c r="E2150" s="138">
        <v>2000</v>
      </c>
      <c r="F2150" s="138">
        <f t="shared" si="73"/>
        <v>375065.430000001</v>
      </c>
      <c r="G2150" s="289"/>
    </row>
    <row r="2151" spans="1:7">
      <c r="A2151" s="137">
        <v>45930</v>
      </c>
      <c r="B2151" s="94" t="s">
        <v>1135</v>
      </c>
      <c r="C2151" s="95" t="s">
        <v>61</v>
      </c>
      <c r="D2151" s="138"/>
      <c r="E2151" s="138">
        <v>100000</v>
      </c>
      <c r="F2151" s="138">
        <f t="shared" si="73"/>
        <v>275065.430000001</v>
      </c>
      <c r="G2151" s="289"/>
    </row>
    <row r="2152" spans="1:7">
      <c r="A2152" s="137">
        <v>45930</v>
      </c>
      <c r="B2152" s="94" t="s">
        <v>121</v>
      </c>
      <c r="C2152" s="307" t="s">
        <v>65</v>
      </c>
      <c r="D2152" s="138"/>
      <c r="E2152" s="138">
        <v>10.34</v>
      </c>
      <c r="F2152" s="138">
        <f t="shared" si="73"/>
        <v>275055.090000001</v>
      </c>
      <c r="G2152" s="289"/>
    </row>
    <row r="2153" spans="1:7">
      <c r="A2153" s="137">
        <v>45930</v>
      </c>
      <c r="B2153" s="94" t="s">
        <v>527</v>
      </c>
      <c r="C2153" s="95" t="s">
        <v>64</v>
      </c>
      <c r="D2153" s="138"/>
      <c r="E2153" s="138">
        <v>20000</v>
      </c>
      <c r="F2153" s="138">
        <f t="shared" si="73"/>
        <v>255055.090000001</v>
      </c>
      <c r="G2153" s="289"/>
    </row>
    <row r="2154" spans="1:7">
      <c r="A2154" s="137">
        <v>45930</v>
      </c>
      <c r="B2154" s="94" t="s">
        <v>153</v>
      </c>
      <c r="C2154" s="95" t="s">
        <v>64</v>
      </c>
      <c r="D2154" s="138"/>
      <c r="E2154" s="138">
        <v>10000</v>
      </c>
      <c r="F2154" s="138">
        <f t="shared" si="73"/>
        <v>245055.090000001</v>
      </c>
      <c r="G2154" s="289"/>
    </row>
    <row r="2155" spans="1:7">
      <c r="A2155" s="137">
        <v>45930</v>
      </c>
      <c r="B2155" s="94" t="s">
        <v>1592</v>
      </c>
      <c r="C2155" s="95" t="s">
        <v>61</v>
      </c>
      <c r="D2155" s="138"/>
      <c r="E2155" s="138">
        <v>31456</v>
      </c>
      <c r="F2155" s="138">
        <f t="shared" si="73"/>
        <v>213599.090000001</v>
      </c>
      <c r="G2155" s="289"/>
    </row>
    <row r="2156" spans="1:7">
      <c r="A2156" s="137">
        <v>45930</v>
      </c>
      <c r="B2156" s="94" t="s">
        <v>165</v>
      </c>
      <c r="C2156" s="95" t="s">
        <v>64</v>
      </c>
      <c r="D2156" s="138"/>
      <c r="E2156" s="138">
        <v>90000</v>
      </c>
      <c r="F2156" s="138">
        <f t="shared" si="73"/>
        <v>123599.090000001</v>
      </c>
      <c r="G2156" s="289"/>
    </row>
    <row r="2157" spans="1:7">
      <c r="A2157" s="137">
        <v>45930</v>
      </c>
      <c r="B2157" s="94" t="s">
        <v>1593</v>
      </c>
      <c r="C2157" s="95" t="s">
        <v>61</v>
      </c>
      <c r="D2157" s="138"/>
      <c r="E2157" s="138">
        <v>8460.69</v>
      </c>
      <c r="F2157" s="138">
        <f t="shared" si="73"/>
        <v>115138.400000001</v>
      </c>
      <c r="G2157" s="289"/>
    </row>
    <row r="2158" spans="1:7">
      <c r="A2158" s="137">
        <v>45930</v>
      </c>
      <c r="B2158" s="94" t="s">
        <v>1594</v>
      </c>
      <c r="C2158" s="95" t="s">
        <v>61</v>
      </c>
      <c r="D2158" s="138"/>
      <c r="E2158" s="138">
        <v>24364.61</v>
      </c>
      <c r="F2158" s="138">
        <f t="shared" si="73"/>
        <v>90773.790000001</v>
      </c>
      <c r="G2158" s="289"/>
    </row>
    <row r="2159" spans="1:7">
      <c r="A2159" s="137">
        <v>45930</v>
      </c>
      <c r="B2159" s="94" t="s">
        <v>1595</v>
      </c>
      <c r="C2159" s="95" t="s">
        <v>61</v>
      </c>
      <c r="D2159" s="138"/>
      <c r="E2159" s="138">
        <v>14081.58</v>
      </c>
      <c r="F2159" s="138">
        <f t="shared" si="73"/>
        <v>76692.210000001</v>
      </c>
      <c r="G2159" s="289"/>
    </row>
    <row r="2160" spans="1:7">
      <c r="A2160" s="137">
        <v>45930</v>
      </c>
      <c r="B2160" s="94" t="s">
        <v>1596</v>
      </c>
      <c r="C2160" s="95" t="s">
        <v>61</v>
      </c>
      <c r="D2160" s="138"/>
      <c r="E2160" s="138">
        <v>7482.22</v>
      </c>
      <c r="F2160" s="138">
        <f t="shared" si="73"/>
        <v>69209.990000001</v>
      </c>
      <c r="G2160" s="289"/>
    </row>
    <row r="2161" spans="1:7">
      <c r="A2161" s="137">
        <v>45939</v>
      </c>
      <c r="B2161" s="94" t="s">
        <v>1597</v>
      </c>
      <c r="C2161" s="95" t="s">
        <v>65</v>
      </c>
      <c r="D2161" s="138"/>
      <c r="E2161" s="138">
        <v>50046.8</v>
      </c>
      <c r="F2161" s="138">
        <f t="shared" si="73"/>
        <v>19163.1900000009</v>
      </c>
      <c r="G2161" s="289"/>
    </row>
    <row r="2162" spans="1:7">
      <c r="A2162" s="137">
        <v>45939</v>
      </c>
      <c r="B2162" s="308" t="s">
        <v>1598</v>
      </c>
      <c r="C2162" s="95" t="s">
        <v>65</v>
      </c>
      <c r="D2162" s="138"/>
      <c r="E2162" s="138">
        <v>4000</v>
      </c>
      <c r="F2162" s="138">
        <f t="shared" si="73"/>
        <v>15163.1900000009</v>
      </c>
      <c r="G2162" s="289"/>
    </row>
    <row r="2163" spans="1:7">
      <c r="A2163" s="137">
        <v>45939</v>
      </c>
      <c r="B2163" s="308" t="s">
        <v>1599</v>
      </c>
      <c r="C2163" s="95" t="s">
        <v>65</v>
      </c>
      <c r="D2163" s="138"/>
      <c r="E2163" s="138">
        <v>3300</v>
      </c>
      <c r="F2163" s="138">
        <f t="shared" si="73"/>
        <v>11863.1900000009</v>
      </c>
      <c r="G2163" s="289"/>
    </row>
    <row r="2164" spans="1:7">
      <c r="A2164" s="137">
        <v>45939</v>
      </c>
      <c r="B2164" s="94" t="s">
        <v>121</v>
      </c>
      <c r="C2164" s="307" t="s">
        <v>65</v>
      </c>
      <c r="D2164" s="138"/>
      <c r="E2164" s="138">
        <v>3.8</v>
      </c>
      <c r="F2164" s="138">
        <f t="shared" si="73"/>
        <v>11859.3900000009</v>
      </c>
      <c r="G2164" s="289"/>
    </row>
    <row r="2165" spans="1:7">
      <c r="A2165" s="137">
        <v>45939</v>
      </c>
      <c r="B2165" s="94" t="s">
        <v>121</v>
      </c>
      <c r="C2165" s="307" t="s">
        <v>65</v>
      </c>
      <c r="D2165" s="138"/>
      <c r="E2165" s="138">
        <v>29.45</v>
      </c>
      <c r="F2165" s="138">
        <f t="shared" si="73"/>
        <v>11829.9400000009</v>
      </c>
      <c r="G2165" s="289"/>
    </row>
    <row r="2166" spans="1:7">
      <c r="A2166" s="137">
        <v>45939</v>
      </c>
      <c r="B2166" s="94" t="s">
        <v>121</v>
      </c>
      <c r="C2166" s="307" t="s">
        <v>65</v>
      </c>
      <c r="D2166" s="138"/>
      <c r="E2166" s="138">
        <v>18.53</v>
      </c>
      <c r="F2166" s="138">
        <f t="shared" si="73"/>
        <v>11811.4100000009</v>
      </c>
      <c r="G2166" s="289"/>
    </row>
    <row r="2167" spans="1:7">
      <c r="A2167" s="137">
        <v>45939</v>
      </c>
      <c r="B2167" s="94" t="s">
        <v>121</v>
      </c>
      <c r="C2167" s="307" t="s">
        <v>65</v>
      </c>
      <c r="D2167" s="138"/>
      <c r="E2167" s="138">
        <v>95</v>
      </c>
      <c r="F2167" s="138">
        <f t="shared" si="73"/>
        <v>11716.4100000009</v>
      </c>
      <c r="G2167" s="289"/>
    </row>
    <row r="2168" spans="1:7">
      <c r="A2168" s="137">
        <v>45939</v>
      </c>
      <c r="B2168" s="94" t="s">
        <v>121</v>
      </c>
      <c r="C2168" s="307" t="s">
        <v>65</v>
      </c>
      <c r="D2168" s="138"/>
      <c r="E2168" s="138">
        <v>65.55</v>
      </c>
      <c r="F2168" s="138">
        <f t="shared" si="73"/>
        <v>11650.8600000009</v>
      </c>
      <c r="G2168" s="289"/>
    </row>
    <row r="2169" spans="1:7">
      <c r="A2169" s="137">
        <v>45939</v>
      </c>
      <c r="B2169" s="94" t="s">
        <v>121</v>
      </c>
      <c r="C2169" s="307" t="s">
        <v>65</v>
      </c>
      <c r="D2169" s="138"/>
      <c r="E2169" s="138">
        <v>9.5</v>
      </c>
      <c r="F2169" s="138">
        <f t="shared" si="73"/>
        <v>11641.3600000009</v>
      </c>
      <c r="G2169" s="289"/>
    </row>
    <row r="2170" spans="1:7">
      <c r="A2170" s="137">
        <v>45940</v>
      </c>
      <c r="B2170" s="94" t="s">
        <v>121</v>
      </c>
      <c r="C2170" s="307" t="s">
        <v>65</v>
      </c>
      <c r="D2170" s="138"/>
      <c r="E2170" s="138">
        <v>59.85</v>
      </c>
      <c r="F2170" s="138">
        <f t="shared" si="73"/>
        <v>11581.5100000009</v>
      </c>
      <c r="G2170" s="289"/>
    </row>
    <row r="2171" spans="1:7">
      <c r="A2171" s="137">
        <v>45940</v>
      </c>
      <c r="B2171" s="94" t="s">
        <v>1600</v>
      </c>
      <c r="C2171" s="307" t="s">
        <v>58</v>
      </c>
      <c r="D2171" s="138">
        <v>138420</v>
      </c>
      <c r="E2171" s="138"/>
      <c r="F2171" s="138">
        <f t="shared" si="73"/>
        <v>150001.510000001</v>
      </c>
      <c r="G2171" s="289"/>
    </row>
    <row r="2172" ht="33" spans="1:7">
      <c r="A2172" s="137">
        <v>45940</v>
      </c>
      <c r="B2172" s="94" t="s">
        <v>1601</v>
      </c>
      <c r="C2172" s="307" t="s">
        <v>65</v>
      </c>
      <c r="D2172" s="138"/>
      <c r="E2172" s="138">
        <v>59334</v>
      </c>
      <c r="F2172" s="138">
        <f t="shared" si="73"/>
        <v>90667.5100000009</v>
      </c>
      <c r="G2172" s="289"/>
    </row>
    <row r="2173" ht="33" spans="1:7">
      <c r="A2173" s="137">
        <v>45940</v>
      </c>
      <c r="B2173" s="94" t="s">
        <v>1602</v>
      </c>
      <c r="C2173" s="307" t="s">
        <v>61</v>
      </c>
      <c r="D2173" s="138"/>
      <c r="E2173" s="138">
        <v>4750</v>
      </c>
      <c r="F2173" s="138">
        <f t="shared" si="73"/>
        <v>85917.5100000009</v>
      </c>
      <c r="G2173" s="289"/>
    </row>
    <row r="2174" ht="49.5" spans="1:7">
      <c r="A2174" s="137">
        <v>45940</v>
      </c>
      <c r="B2174" s="94" t="s">
        <v>1603</v>
      </c>
      <c r="C2174" s="307" t="s">
        <v>61</v>
      </c>
      <c r="D2174" s="138"/>
      <c r="E2174" s="138">
        <v>4772.61</v>
      </c>
      <c r="F2174" s="138">
        <f t="shared" si="73"/>
        <v>81144.9000000009</v>
      </c>
      <c r="G2174" s="289"/>
    </row>
    <row r="2175" spans="1:7">
      <c r="A2175" s="137">
        <v>45940</v>
      </c>
      <c r="B2175" s="94" t="s">
        <v>121</v>
      </c>
      <c r="C2175" s="307" t="s">
        <v>65</v>
      </c>
      <c r="D2175" s="138"/>
      <c r="E2175" s="138">
        <v>138.7</v>
      </c>
      <c r="F2175" s="138">
        <f t="shared" ref="F2175:F2184" si="74">F2174+D2175-E2175</f>
        <v>81006.2000000009</v>
      </c>
      <c r="G2175" s="289"/>
    </row>
    <row r="2176" spans="1:7">
      <c r="A2176" s="137">
        <v>45941</v>
      </c>
      <c r="B2176" s="94" t="s">
        <v>1604</v>
      </c>
      <c r="C2176" s="307" t="s">
        <v>61</v>
      </c>
      <c r="D2176" s="138"/>
      <c r="E2176" s="138">
        <v>4911.8</v>
      </c>
      <c r="F2176" s="138">
        <f t="shared" si="74"/>
        <v>76094.4000000009</v>
      </c>
      <c r="G2176" s="289"/>
    </row>
    <row r="2177" spans="1:7">
      <c r="A2177" s="137">
        <v>45941</v>
      </c>
      <c r="B2177" s="94" t="s">
        <v>1605</v>
      </c>
      <c r="C2177" s="307" t="s">
        <v>61</v>
      </c>
      <c r="D2177" s="138"/>
      <c r="E2177" s="138">
        <v>3466.43</v>
      </c>
      <c r="F2177" s="138">
        <f t="shared" si="74"/>
        <v>72627.9700000009</v>
      </c>
      <c r="G2177" s="289"/>
    </row>
    <row r="2178" spans="1:7">
      <c r="A2178" s="137">
        <v>45941</v>
      </c>
      <c r="B2178" s="94" t="s">
        <v>1606</v>
      </c>
      <c r="C2178" s="307" t="s">
        <v>61</v>
      </c>
      <c r="D2178" s="138"/>
      <c r="E2178" s="138">
        <v>2341.5</v>
      </c>
      <c r="F2178" s="138">
        <f t="shared" si="74"/>
        <v>70286.4700000009</v>
      </c>
      <c r="G2178" s="289"/>
    </row>
    <row r="2179" spans="1:7">
      <c r="A2179" s="137">
        <v>45941</v>
      </c>
      <c r="B2179" s="94" t="s">
        <v>1607</v>
      </c>
      <c r="C2179" s="307" t="s">
        <v>61</v>
      </c>
      <c r="D2179" s="138"/>
      <c r="E2179" s="138">
        <v>6895.77</v>
      </c>
      <c r="F2179" s="138">
        <f t="shared" si="74"/>
        <v>63390.7000000009</v>
      </c>
      <c r="G2179" s="289"/>
    </row>
    <row r="2180" spans="1:7">
      <c r="A2180" s="137">
        <v>45941</v>
      </c>
      <c r="B2180" s="94" t="s">
        <v>1608</v>
      </c>
      <c r="C2180" s="307" t="s">
        <v>61</v>
      </c>
      <c r="D2180" s="138"/>
      <c r="E2180" s="138">
        <v>491.15</v>
      </c>
      <c r="F2180" s="138">
        <f t="shared" si="74"/>
        <v>62899.5500000009</v>
      </c>
      <c r="G2180" s="289"/>
    </row>
    <row r="2181" spans="1:7">
      <c r="A2181" s="137">
        <v>45941</v>
      </c>
      <c r="B2181" s="94" t="s">
        <v>1609</v>
      </c>
      <c r="C2181" s="307" t="s">
        <v>61</v>
      </c>
      <c r="D2181" s="138"/>
      <c r="E2181" s="138">
        <v>334</v>
      </c>
      <c r="F2181" s="138">
        <f t="shared" si="74"/>
        <v>62565.5500000009</v>
      </c>
      <c r="G2181" s="289"/>
    </row>
    <row r="2182" spans="1:7">
      <c r="A2182" s="137">
        <v>45941</v>
      </c>
      <c r="B2182" s="94" t="s">
        <v>1610</v>
      </c>
      <c r="C2182" s="307" t="s">
        <v>61</v>
      </c>
      <c r="D2182" s="138"/>
      <c r="E2182" s="138">
        <v>27.9</v>
      </c>
      <c r="F2182" s="138">
        <f t="shared" si="74"/>
        <v>62537.6500000009</v>
      </c>
      <c r="G2182" s="289"/>
    </row>
    <row r="2183" spans="1:7">
      <c r="A2183" s="137">
        <v>45941</v>
      </c>
      <c r="B2183" s="94" t="s">
        <v>1611</v>
      </c>
      <c r="C2183" s="307" t="s">
        <v>61</v>
      </c>
      <c r="D2183" s="138"/>
      <c r="E2183" s="138">
        <v>156.43</v>
      </c>
      <c r="F2183" s="138">
        <f t="shared" si="74"/>
        <v>62381.2200000009</v>
      </c>
      <c r="G2183" s="289"/>
    </row>
    <row r="2184" spans="1:7">
      <c r="A2184" s="137">
        <v>45941</v>
      </c>
      <c r="B2184" s="94" t="s">
        <v>1612</v>
      </c>
      <c r="C2184" s="307" t="s">
        <v>61</v>
      </c>
      <c r="D2184" s="138"/>
      <c r="E2184" s="138">
        <v>859.8</v>
      </c>
      <c r="F2184" s="138">
        <f t="shared" si="74"/>
        <v>61521.4200000009</v>
      </c>
      <c r="G2184" s="289"/>
    </row>
    <row r="2185" spans="1:7">
      <c r="A2185" s="137">
        <v>45941</v>
      </c>
      <c r="B2185" s="94" t="s">
        <v>1139</v>
      </c>
      <c r="C2185" s="307" t="s">
        <v>61</v>
      </c>
      <c r="D2185" s="138"/>
      <c r="E2185" s="138">
        <v>3000</v>
      </c>
      <c r="F2185" s="138">
        <f t="shared" ref="F2185:F2192" si="75">F2184+D2185-E2185</f>
        <v>58521.4200000009</v>
      </c>
      <c r="G2185" s="289"/>
    </row>
    <row r="2186" spans="1:7">
      <c r="A2186" s="137">
        <v>45941</v>
      </c>
      <c r="B2186" s="94" t="s">
        <v>1613</v>
      </c>
      <c r="C2186" s="307" t="s">
        <v>57</v>
      </c>
      <c r="D2186" s="138">
        <v>400</v>
      </c>
      <c r="E2186" s="138"/>
      <c r="F2186" s="138">
        <f t="shared" si="75"/>
        <v>58921.4200000009</v>
      </c>
      <c r="G2186" s="289"/>
    </row>
    <row r="2187" spans="1:7">
      <c r="A2187" s="137">
        <v>45943</v>
      </c>
      <c r="B2187" s="94" t="s">
        <v>121</v>
      </c>
      <c r="C2187" s="307" t="s">
        <v>65</v>
      </c>
      <c r="D2187" s="138"/>
      <c r="E2187" s="138">
        <v>145.85</v>
      </c>
      <c r="F2187" s="138">
        <f t="shared" si="75"/>
        <v>58775.5700000009</v>
      </c>
      <c r="G2187" s="289"/>
    </row>
    <row r="2188" spans="1:7">
      <c r="A2188" s="137">
        <v>45943</v>
      </c>
      <c r="B2188" s="94" t="s">
        <v>208</v>
      </c>
      <c r="C2188" s="95" t="s">
        <v>58</v>
      </c>
      <c r="D2188" s="138">
        <v>210000</v>
      </c>
      <c r="E2188" s="138"/>
      <c r="F2188" s="138">
        <f t="shared" si="75"/>
        <v>268775.570000001</v>
      </c>
      <c r="G2188" s="289"/>
    </row>
    <row r="2189" spans="1:7">
      <c r="A2189" s="137">
        <v>45943</v>
      </c>
      <c r="B2189" s="94" t="s">
        <v>1614</v>
      </c>
      <c r="C2189" s="95" t="s">
        <v>61</v>
      </c>
      <c r="D2189" s="138"/>
      <c r="E2189" s="138">
        <v>6708.72</v>
      </c>
      <c r="F2189" s="138">
        <f t="shared" si="75"/>
        <v>262066.850000001</v>
      </c>
      <c r="G2189" s="289"/>
    </row>
    <row r="2190" ht="33" spans="1:7">
      <c r="A2190" s="137">
        <v>45943</v>
      </c>
      <c r="B2190" s="94" t="s">
        <v>1615</v>
      </c>
      <c r="C2190" s="95" t="s">
        <v>61</v>
      </c>
      <c r="D2190" s="138"/>
      <c r="E2190" s="138">
        <v>86000</v>
      </c>
      <c r="F2190" s="138">
        <f t="shared" si="75"/>
        <v>176066.850000001</v>
      </c>
      <c r="G2190" s="289"/>
    </row>
    <row r="2191" spans="1:7">
      <c r="A2191" s="137">
        <v>45945</v>
      </c>
      <c r="B2191" s="94" t="s">
        <v>1616</v>
      </c>
      <c r="C2191" s="95" t="s">
        <v>61</v>
      </c>
      <c r="D2191" s="138"/>
      <c r="E2191" s="138">
        <v>3382</v>
      </c>
      <c r="F2191" s="138">
        <f t="shared" si="75"/>
        <v>172684.850000001</v>
      </c>
      <c r="G2191" s="289"/>
    </row>
    <row r="2192" spans="1:7">
      <c r="A2192" s="137">
        <v>45946</v>
      </c>
      <c r="B2192" s="94" t="s">
        <v>1617</v>
      </c>
      <c r="C2192" s="95" t="s">
        <v>65</v>
      </c>
      <c r="D2192" s="138"/>
      <c r="E2192" s="138">
        <v>20000</v>
      </c>
      <c r="F2192" s="138">
        <f t="shared" si="75"/>
        <v>152684.850000001</v>
      </c>
      <c r="G2192" s="289"/>
    </row>
    <row r="2193" spans="1:7">
      <c r="A2193" s="137">
        <v>45946</v>
      </c>
      <c r="B2193" s="123" t="s">
        <v>1618</v>
      </c>
      <c r="C2193" s="95" t="s">
        <v>65</v>
      </c>
      <c r="D2193" s="138"/>
      <c r="E2193" s="138">
        <v>5000</v>
      </c>
      <c r="F2193" s="138">
        <f t="shared" ref="F2193:F2202" si="76">F2192+D2193-E2193</f>
        <v>147684.850000001</v>
      </c>
      <c r="G2193" s="289"/>
    </row>
    <row r="2194" spans="1:7">
      <c r="A2194" s="137">
        <v>45946</v>
      </c>
      <c r="B2194" s="94" t="s">
        <v>121</v>
      </c>
      <c r="C2194" s="307" t="s">
        <v>65</v>
      </c>
      <c r="D2194" s="138"/>
      <c r="E2194" s="138">
        <v>74.1</v>
      </c>
      <c r="F2194" s="138">
        <f t="shared" si="76"/>
        <v>147610.750000001</v>
      </c>
      <c r="G2194" s="289"/>
    </row>
    <row r="2195" spans="1:7">
      <c r="A2195" s="137">
        <v>45946</v>
      </c>
      <c r="B2195" s="94" t="s">
        <v>121</v>
      </c>
      <c r="C2195" s="307" t="s">
        <v>65</v>
      </c>
      <c r="D2195" s="138"/>
      <c r="E2195" s="138">
        <v>9.5</v>
      </c>
      <c r="F2195" s="138">
        <f t="shared" si="76"/>
        <v>147601.250000001</v>
      </c>
      <c r="G2195" s="289"/>
    </row>
    <row r="2196" spans="1:7">
      <c r="A2196" s="137">
        <v>45946</v>
      </c>
      <c r="B2196" s="94" t="s">
        <v>121</v>
      </c>
      <c r="C2196" s="307" t="s">
        <v>65</v>
      </c>
      <c r="D2196" s="138"/>
      <c r="E2196" s="138">
        <v>68.4</v>
      </c>
      <c r="F2196" s="138">
        <f t="shared" si="76"/>
        <v>147532.850000001</v>
      </c>
      <c r="G2196" s="289"/>
    </row>
    <row r="2197" spans="1:7">
      <c r="A2197" s="137">
        <v>45947</v>
      </c>
      <c r="B2197" s="94" t="s">
        <v>130</v>
      </c>
      <c r="C2197" s="95" t="s">
        <v>58</v>
      </c>
      <c r="D2197" s="138">
        <v>100000</v>
      </c>
      <c r="E2197" s="138"/>
      <c r="F2197" s="138">
        <f t="shared" si="76"/>
        <v>247532.850000001</v>
      </c>
      <c r="G2197" s="289"/>
    </row>
    <row r="2198" ht="33" spans="1:7">
      <c r="A2198" s="137">
        <v>45947</v>
      </c>
      <c r="B2198" s="94" t="s">
        <v>1619</v>
      </c>
      <c r="C2198" s="95" t="s">
        <v>61</v>
      </c>
      <c r="D2198" s="138"/>
      <c r="E2198" s="138">
        <v>146</v>
      </c>
      <c r="F2198" s="138">
        <f t="shared" si="76"/>
        <v>247386.850000001</v>
      </c>
      <c r="G2198" s="289"/>
    </row>
    <row r="2199" spans="1:7">
      <c r="A2199" s="137">
        <v>45947</v>
      </c>
      <c r="B2199" s="94" t="s">
        <v>1620</v>
      </c>
      <c r="C2199" s="95" t="s">
        <v>61</v>
      </c>
      <c r="D2199" s="138"/>
      <c r="E2199" s="138">
        <v>159.57</v>
      </c>
      <c r="F2199" s="138">
        <f t="shared" si="76"/>
        <v>247227.280000001</v>
      </c>
      <c r="G2199" s="289"/>
    </row>
    <row r="2200" ht="33" spans="1:7">
      <c r="A2200" s="137">
        <v>45947</v>
      </c>
      <c r="B2200" s="94" t="s">
        <v>1621</v>
      </c>
      <c r="C2200" s="95" t="s">
        <v>61</v>
      </c>
      <c r="D2200" s="138"/>
      <c r="E2200" s="138">
        <v>135</v>
      </c>
      <c r="F2200" s="138">
        <f t="shared" si="76"/>
        <v>247092.280000001</v>
      </c>
      <c r="G2200" s="289"/>
    </row>
    <row r="2201" spans="1:7">
      <c r="A2201" s="137">
        <v>45947</v>
      </c>
      <c r="B2201" s="94" t="s">
        <v>1622</v>
      </c>
      <c r="C2201" s="95" t="s">
        <v>61</v>
      </c>
      <c r="D2201" s="138"/>
      <c r="E2201" s="138">
        <v>238</v>
      </c>
      <c r="F2201" s="138">
        <f t="shared" si="76"/>
        <v>246854.280000001</v>
      </c>
      <c r="G2201" s="289"/>
    </row>
    <row r="2202" spans="1:7">
      <c r="A2202" s="137">
        <v>45947</v>
      </c>
      <c r="B2202" s="94" t="s">
        <v>1623</v>
      </c>
      <c r="C2202" s="95" t="s">
        <v>61</v>
      </c>
      <c r="D2202" s="138"/>
      <c r="E2202" s="138">
        <v>236</v>
      </c>
      <c r="F2202" s="138">
        <f t="shared" si="76"/>
        <v>246618.280000001</v>
      </c>
      <c r="G2202" s="289"/>
    </row>
    <row r="2203" spans="1:7">
      <c r="A2203" s="137">
        <v>45947</v>
      </c>
      <c r="B2203" s="94" t="s">
        <v>1624</v>
      </c>
      <c r="C2203" s="95" t="s">
        <v>61</v>
      </c>
      <c r="D2203" s="138"/>
      <c r="E2203" s="138">
        <v>110</v>
      </c>
      <c r="F2203" s="138">
        <f t="shared" ref="F2203:F2232" si="77">F2202+D2203-E2203</f>
        <v>246508.280000001</v>
      </c>
      <c r="G2203" s="289"/>
    </row>
    <row r="2204" spans="1:7">
      <c r="A2204" s="137">
        <v>45947</v>
      </c>
      <c r="B2204" s="94" t="s">
        <v>1625</v>
      </c>
      <c r="C2204" s="95" t="s">
        <v>61</v>
      </c>
      <c r="D2204" s="138"/>
      <c r="E2204" s="138">
        <v>1748.4</v>
      </c>
      <c r="F2204" s="138">
        <f t="shared" si="77"/>
        <v>244759.880000001</v>
      </c>
      <c r="G2204" s="289"/>
    </row>
    <row r="2205" spans="1:7">
      <c r="A2205" s="137">
        <v>45947</v>
      </c>
      <c r="B2205" s="94" t="s">
        <v>1626</v>
      </c>
      <c r="C2205" s="95" t="s">
        <v>61</v>
      </c>
      <c r="D2205" s="138"/>
      <c r="E2205" s="138">
        <v>4500</v>
      </c>
      <c r="F2205" s="138">
        <f t="shared" si="77"/>
        <v>240259.880000001</v>
      </c>
      <c r="G2205" s="289"/>
    </row>
    <row r="2206" spans="1:7">
      <c r="A2206" s="137">
        <v>45947</v>
      </c>
      <c r="B2206" s="94" t="s">
        <v>1627</v>
      </c>
      <c r="C2206" s="95" t="s">
        <v>61</v>
      </c>
      <c r="D2206" s="138"/>
      <c r="E2206" s="138">
        <v>1231</v>
      </c>
      <c r="F2206" s="138">
        <f t="shared" si="77"/>
        <v>239028.880000001</v>
      </c>
      <c r="G2206" s="289"/>
    </row>
    <row r="2207" spans="1:7">
      <c r="A2207" s="137">
        <v>45947</v>
      </c>
      <c r="B2207" s="94" t="s">
        <v>1628</v>
      </c>
      <c r="C2207" s="95" t="s">
        <v>61</v>
      </c>
      <c r="D2207" s="138"/>
      <c r="E2207" s="138">
        <v>232</v>
      </c>
      <c r="F2207" s="138">
        <f t="shared" si="77"/>
        <v>238796.880000001</v>
      </c>
      <c r="G2207" s="289"/>
    </row>
    <row r="2208" spans="1:7">
      <c r="A2208" s="137">
        <v>45947</v>
      </c>
      <c r="B2208" s="94" t="s">
        <v>1629</v>
      </c>
      <c r="C2208" s="95" t="s">
        <v>61</v>
      </c>
      <c r="D2208" s="138"/>
      <c r="E2208" s="138">
        <v>34557</v>
      </c>
      <c r="F2208" s="138">
        <f t="shared" si="77"/>
        <v>204239.880000001</v>
      </c>
      <c r="G2208" s="289"/>
    </row>
    <row r="2209" ht="33" spans="1:7">
      <c r="A2209" s="137">
        <v>45947</v>
      </c>
      <c r="B2209" s="94" t="s">
        <v>1630</v>
      </c>
      <c r="C2209" s="95" t="s">
        <v>61</v>
      </c>
      <c r="D2209" s="138"/>
      <c r="E2209" s="138">
        <v>265</v>
      </c>
      <c r="F2209" s="138">
        <f t="shared" si="77"/>
        <v>203974.880000001</v>
      </c>
      <c r="G2209" s="289"/>
    </row>
    <row r="2210" ht="33" spans="1:7">
      <c r="A2210" s="137">
        <v>45947</v>
      </c>
      <c r="B2210" s="94" t="s">
        <v>1631</v>
      </c>
      <c r="C2210" s="95" t="s">
        <v>61</v>
      </c>
      <c r="D2210" s="138"/>
      <c r="E2210" s="138">
        <v>724</v>
      </c>
      <c r="F2210" s="138">
        <f t="shared" si="77"/>
        <v>203250.880000001</v>
      </c>
      <c r="G2210" s="289"/>
    </row>
    <row r="2211" spans="1:7">
      <c r="A2211" s="137">
        <v>45947</v>
      </c>
      <c r="B2211" s="94" t="s">
        <v>184</v>
      </c>
      <c r="C2211" s="95" t="s">
        <v>64</v>
      </c>
      <c r="D2211" s="138"/>
      <c r="E2211" s="138">
        <v>70000</v>
      </c>
      <c r="F2211" s="138">
        <f t="shared" si="77"/>
        <v>133250.880000001</v>
      </c>
      <c r="G2211" s="289"/>
    </row>
    <row r="2212" spans="1:7">
      <c r="A2212" s="137">
        <v>45947</v>
      </c>
      <c r="B2212" s="94" t="s">
        <v>599</v>
      </c>
      <c r="C2212" s="95" t="s">
        <v>64</v>
      </c>
      <c r="D2212" s="138"/>
      <c r="E2212" s="138">
        <v>10000</v>
      </c>
      <c r="F2212" s="138">
        <f t="shared" si="77"/>
        <v>123250.880000001</v>
      </c>
      <c r="G2212" s="289"/>
    </row>
    <row r="2213" spans="1:7">
      <c r="A2213" s="137">
        <v>45947</v>
      </c>
      <c r="B2213" s="94" t="s">
        <v>1531</v>
      </c>
      <c r="C2213" s="95" t="s">
        <v>64</v>
      </c>
      <c r="D2213" s="138"/>
      <c r="E2213" s="138">
        <v>10000</v>
      </c>
      <c r="F2213" s="138">
        <f t="shared" si="77"/>
        <v>113250.880000001</v>
      </c>
      <c r="G2213" s="289"/>
    </row>
    <row r="2214" spans="1:7">
      <c r="A2214" s="137">
        <v>45947</v>
      </c>
      <c r="B2214" s="94" t="s">
        <v>1632</v>
      </c>
      <c r="C2214" s="95" t="s">
        <v>64</v>
      </c>
      <c r="D2214" s="138"/>
      <c r="E2214" s="138">
        <v>11000</v>
      </c>
      <c r="F2214" s="138">
        <f t="shared" si="77"/>
        <v>102250.880000001</v>
      </c>
      <c r="G2214" s="289"/>
    </row>
    <row r="2215" spans="1:7">
      <c r="A2215" s="137">
        <v>45947</v>
      </c>
      <c r="B2215" s="94" t="s">
        <v>1633</v>
      </c>
      <c r="C2215" s="95" t="s">
        <v>61</v>
      </c>
      <c r="D2215" s="138"/>
      <c r="E2215" s="138">
        <v>23479.17</v>
      </c>
      <c r="F2215" s="138">
        <f t="shared" si="77"/>
        <v>78771.710000001</v>
      </c>
      <c r="G2215" s="289"/>
    </row>
    <row r="2216" spans="1:7">
      <c r="A2216" s="137">
        <v>45947</v>
      </c>
      <c r="B2216" s="94" t="s">
        <v>121</v>
      </c>
      <c r="C2216" s="307" t="s">
        <v>65</v>
      </c>
      <c r="D2216" s="138"/>
      <c r="E2216" s="138">
        <v>15.2</v>
      </c>
      <c r="F2216" s="138">
        <f t="shared" si="77"/>
        <v>78756.510000001</v>
      </c>
      <c r="G2216" s="289"/>
    </row>
    <row r="2217" spans="1:7">
      <c r="A2217" s="137">
        <v>45950</v>
      </c>
      <c r="B2217" s="94" t="s">
        <v>201</v>
      </c>
      <c r="C2217" s="95" t="s">
        <v>62</v>
      </c>
      <c r="D2217" s="138"/>
      <c r="E2217" s="138">
        <v>7177.5</v>
      </c>
      <c r="F2217" s="138">
        <f t="shared" si="77"/>
        <v>71579.010000001</v>
      </c>
      <c r="G2217" s="289"/>
    </row>
    <row r="2218" spans="1:7">
      <c r="A2218" s="137">
        <v>45950</v>
      </c>
      <c r="B2218" s="94" t="s">
        <v>201</v>
      </c>
      <c r="C2218" s="95" t="s">
        <v>62</v>
      </c>
      <c r="D2218" s="138"/>
      <c r="E2218" s="138">
        <v>12375</v>
      </c>
      <c r="F2218" s="138">
        <f t="shared" si="77"/>
        <v>59204.010000001</v>
      </c>
      <c r="G2218" s="289"/>
    </row>
    <row r="2219" spans="1:7">
      <c r="A2219" s="137">
        <v>45950</v>
      </c>
      <c r="B2219" s="94" t="s">
        <v>1634</v>
      </c>
      <c r="C2219" s="95" t="s">
        <v>57</v>
      </c>
      <c r="D2219" s="138">
        <v>1606.85</v>
      </c>
      <c r="E2219" s="138"/>
      <c r="F2219" s="138">
        <f t="shared" si="77"/>
        <v>60810.860000001</v>
      </c>
      <c r="G2219" s="289"/>
    </row>
    <row r="2220" ht="33" spans="1:7">
      <c r="A2220" s="137">
        <v>45951</v>
      </c>
      <c r="B2220" s="94" t="s">
        <v>1635</v>
      </c>
      <c r="C2220" s="95" t="s">
        <v>65</v>
      </c>
      <c r="D2220" s="138"/>
      <c r="E2220" s="138">
        <v>4174</v>
      </c>
      <c r="F2220" s="138">
        <f t="shared" si="77"/>
        <v>56636.860000001</v>
      </c>
      <c r="G2220" s="289"/>
    </row>
    <row r="2221" spans="1:7">
      <c r="A2221" s="137">
        <v>45952</v>
      </c>
      <c r="B2221" s="94" t="s">
        <v>1636</v>
      </c>
      <c r="C2221" s="95" t="s">
        <v>65</v>
      </c>
      <c r="D2221" s="138"/>
      <c r="E2221" s="138">
        <v>2000</v>
      </c>
      <c r="F2221" s="138">
        <f t="shared" si="77"/>
        <v>54636.860000001</v>
      </c>
      <c r="G2221" s="289"/>
    </row>
    <row r="2222" spans="1:7">
      <c r="A2222" s="137">
        <v>45952</v>
      </c>
      <c r="B2222" s="94" t="s">
        <v>1637</v>
      </c>
      <c r="C2222" s="95" t="s">
        <v>65</v>
      </c>
      <c r="D2222" s="138"/>
      <c r="E2222" s="138">
        <v>858.89</v>
      </c>
      <c r="F2222" s="138">
        <f t="shared" si="77"/>
        <v>53777.970000001</v>
      </c>
      <c r="G2222" s="289"/>
    </row>
    <row r="2223" spans="1:7">
      <c r="A2223" s="137">
        <v>45952</v>
      </c>
      <c r="B2223" s="123" t="s">
        <v>1638</v>
      </c>
      <c r="C2223" s="95" t="s">
        <v>65</v>
      </c>
      <c r="D2223" s="138"/>
      <c r="E2223" s="138">
        <v>800</v>
      </c>
      <c r="F2223" s="138">
        <f t="shared" si="77"/>
        <v>52977.970000001</v>
      </c>
      <c r="G2223" s="289"/>
    </row>
    <row r="2224" spans="1:7">
      <c r="A2224" s="137">
        <v>45952</v>
      </c>
      <c r="B2224" s="94" t="s">
        <v>208</v>
      </c>
      <c r="C2224" s="95" t="s">
        <v>58</v>
      </c>
      <c r="D2224" s="138">
        <v>59000</v>
      </c>
      <c r="E2224" s="138"/>
      <c r="F2224" s="138">
        <f t="shared" si="77"/>
        <v>111977.970000001</v>
      </c>
      <c r="G2224" s="289"/>
    </row>
    <row r="2225" spans="1:7">
      <c r="A2225" s="137">
        <v>45954</v>
      </c>
      <c r="B2225" s="94" t="s">
        <v>121</v>
      </c>
      <c r="C2225" s="307" t="s">
        <v>65</v>
      </c>
      <c r="D2225" s="138"/>
      <c r="E2225" s="138">
        <v>286.44</v>
      </c>
      <c r="F2225" s="138">
        <f t="shared" si="77"/>
        <v>111691.530000001</v>
      </c>
      <c r="G2225" s="289"/>
    </row>
    <row r="2226" spans="1:7">
      <c r="A2226" s="137">
        <v>45954</v>
      </c>
      <c r="B2226" s="94" t="s">
        <v>1639</v>
      </c>
      <c r="C2226" s="307" t="s">
        <v>65</v>
      </c>
      <c r="D2226" s="138"/>
      <c r="E2226" s="138">
        <v>410</v>
      </c>
      <c r="F2226" s="138">
        <f t="shared" si="77"/>
        <v>111281.530000001</v>
      </c>
      <c r="G2226" s="289"/>
    </row>
    <row r="2227" ht="33" spans="1:7">
      <c r="A2227" s="137">
        <v>45954</v>
      </c>
      <c r="B2227" s="94" t="s">
        <v>1640</v>
      </c>
      <c r="C2227" s="307" t="s">
        <v>65</v>
      </c>
      <c r="D2227" s="138"/>
      <c r="E2227" s="138">
        <v>10222.91</v>
      </c>
      <c r="F2227" s="138">
        <f t="shared" si="77"/>
        <v>101058.620000001</v>
      </c>
      <c r="G2227" s="289"/>
    </row>
    <row r="2228" spans="1:7">
      <c r="A2228" s="137">
        <v>45954</v>
      </c>
      <c r="B2228" s="94" t="s">
        <v>1641</v>
      </c>
      <c r="C2228" s="307" t="s">
        <v>65</v>
      </c>
      <c r="D2228" s="138"/>
      <c r="E2228" s="138">
        <v>1198</v>
      </c>
      <c r="F2228" s="138">
        <f t="shared" si="77"/>
        <v>99860.620000001</v>
      </c>
      <c r="G2228" s="289"/>
    </row>
    <row r="2229" spans="1:7">
      <c r="A2229" s="137">
        <v>45954</v>
      </c>
      <c r="B2229" s="94" t="s">
        <v>1642</v>
      </c>
      <c r="C2229" s="307" t="s">
        <v>65</v>
      </c>
      <c r="D2229" s="138"/>
      <c r="E2229" s="138">
        <v>160</v>
      </c>
      <c r="F2229" s="138">
        <f t="shared" si="77"/>
        <v>99700.620000001</v>
      </c>
      <c r="G2229" s="289"/>
    </row>
    <row r="2230" spans="1:7">
      <c r="A2230" s="137">
        <v>45954</v>
      </c>
      <c r="B2230" s="94" t="s">
        <v>1643</v>
      </c>
      <c r="C2230" s="307" t="s">
        <v>65</v>
      </c>
      <c r="D2230" s="138"/>
      <c r="E2230" s="138">
        <v>206</v>
      </c>
      <c r="F2230" s="138">
        <f t="shared" si="77"/>
        <v>99494.620000001</v>
      </c>
      <c r="G2230" s="289"/>
    </row>
    <row r="2231" spans="1:7">
      <c r="A2231" s="137">
        <v>45954</v>
      </c>
      <c r="B2231" s="94" t="s">
        <v>1644</v>
      </c>
      <c r="C2231" s="307" t="s">
        <v>65</v>
      </c>
      <c r="D2231" s="138"/>
      <c r="E2231" s="138">
        <v>237</v>
      </c>
      <c r="F2231" s="138">
        <f t="shared" si="77"/>
        <v>99257.620000001</v>
      </c>
      <c r="G2231" s="289"/>
    </row>
    <row r="2232" spans="1:7">
      <c r="A2232" s="137">
        <v>45954</v>
      </c>
      <c r="B2232" s="94" t="s">
        <v>1645</v>
      </c>
      <c r="C2232" s="307" t="s">
        <v>65</v>
      </c>
      <c r="D2232" s="138"/>
      <c r="E2232" s="138">
        <v>917</v>
      </c>
      <c r="F2232" s="138">
        <f t="shared" si="77"/>
        <v>98340.620000001</v>
      </c>
      <c r="G2232" s="289"/>
    </row>
    <row r="2233" spans="1:7">
      <c r="A2233" s="137">
        <v>45954</v>
      </c>
      <c r="B2233" s="94" t="s">
        <v>456</v>
      </c>
      <c r="C2233" s="307" t="s">
        <v>61</v>
      </c>
      <c r="D2233" s="138"/>
      <c r="E2233" s="138">
        <v>20000</v>
      </c>
      <c r="F2233" s="138">
        <f t="shared" ref="F2233:F2250" si="78">F2232+D2233-E2233</f>
        <v>78340.620000001</v>
      </c>
      <c r="G2233" s="289"/>
    </row>
    <row r="2234" spans="1:7">
      <c r="A2234" s="137">
        <v>45954</v>
      </c>
      <c r="B2234" s="94" t="s">
        <v>121</v>
      </c>
      <c r="C2234" s="307" t="s">
        <v>65</v>
      </c>
      <c r="D2234" s="138"/>
      <c r="E2234" s="138">
        <v>50.53</v>
      </c>
      <c r="F2234" s="138">
        <f t="shared" si="78"/>
        <v>78290.090000001</v>
      </c>
      <c r="G2234" s="289"/>
    </row>
    <row r="2235" spans="1:7">
      <c r="A2235" s="137">
        <v>45954</v>
      </c>
      <c r="B2235" s="94" t="s">
        <v>121</v>
      </c>
      <c r="C2235" s="307" t="s">
        <v>65</v>
      </c>
      <c r="D2235" s="138"/>
      <c r="E2235" s="138">
        <v>19</v>
      </c>
      <c r="F2235" s="138">
        <f t="shared" si="78"/>
        <v>78271.090000001</v>
      </c>
      <c r="G2235" s="289"/>
    </row>
    <row r="2236" spans="1:7">
      <c r="A2236" s="137">
        <v>45955</v>
      </c>
      <c r="B2236" s="94" t="s">
        <v>121</v>
      </c>
      <c r="C2236" s="307" t="s">
        <v>65</v>
      </c>
      <c r="D2236" s="138"/>
      <c r="E2236" s="138">
        <v>213.28</v>
      </c>
      <c r="F2236" s="138">
        <f t="shared" si="78"/>
        <v>78057.810000001</v>
      </c>
      <c r="G2236" s="289"/>
    </row>
    <row r="2237" spans="1:7">
      <c r="A2237" s="137">
        <v>45955</v>
      </c>
      <c r="B2237" s="94" t="s">
        <v>121</v>
      </c>
      <c r="C2237" s="307" t="s">
        <v>65</v>
      </c>
      <c r="D2237" s="138"/>
      <c r="E2237" s="138">
        <v>21.7</v>
      </c>
      <c r="F2237" s="138">
        <f t="shared" si="78"/>
        <v>78036.110000001</v>
      </c>
      <c r="G2237" s="289"/>
    </row>
    <row r="2238" spans="1:7">
      <c r="A2238" s="137">
        <v>45955</v>
      </c>
      <c r="B2238" s="94" t="s">
        <v>121</v>
      </c>
      <c r="C2238" s="307" t="s">
        <v>65</v>
      </c>
      <c r="D2238" s="138"/>
      <c r="E2238" s="138">
        <v>29.45</v>
      </c>
      <c r="F2238" s="138">
        <f t="shared" si="78"/>
        <v>78006.660000001</v>
      </c>
      <c r="G2238" s="289"/>
    </row>
    <row r="2239" spans="1:7">
      <c r="A2239" s="137">
        <v>45955</v>
      </c>
      <c r="B2239" s="94" t="s">
        <v>121</v>
      </c>
      <c r="C2239" s="307" t="s">
        <v>65</v>
      </c>
      <c r="D2239" s="138"/>
      <c r="E2239" s="138">
        <v>20.75</v>
      </c>
      <c r="F2239" s="138">
        <f t="shared" si="78"/>
        <v>77985.910000001</v>
      </c>
      <c r="G2239" s="289"/>
    </row>
    <row r="2240" spans="1:7">
      <c r="A2240" s="137">
        <v>45955</v>
      </c>
      <c r="B2240" s="94" t="s">
        <v>121</v>
      </c>
      <c r="C2240" s="307" t="s">
        <v>65</v>
      </c>
      <c r="D2240" s="138"/>
      <c r="E2240" s="138">
        <v>63.29</v>
      </c>
      <c r="F2240" s="138">
        <f t="shared" si="78"/>
        <v>77922.620000001</v>
      </c>
      <c r="G2240" s="289"/>
    </row>
    <row r="2241" spans="1:7">
      <c r="A2241" s="137">
        <v>45955</v>
      </c>
      <c r="B2241" s="94" t="s">
        <v>121</v>
      </c>
      <c r="C2241" s="307" t="s">
        <v>65</v>
      </c>
      <c r="D2241" s="138"/>
      <c r="E2241" s="138">
        <v>94.66</v>
      </c>
      <c r="F2241" s="138">
        <f t="shared" si="78"/>
        <v>77827.960000001</v>
      </c>
      <c r="G2241" s="289"/>
    </row>
    <row r="2242" spans="1:7">
      <c r="A2242" s="137">
        <v>45955</v>
      </c>
      <c r="B2242" s="94" t="s">
        <v>1646</v>
      </c>
      <c r="C2242" s="95" t="s">
        <v>57</v>
      </c>
      <c r="D2242" s="138">
        <v>2000</v>
      </c>
      <c r="E2242" s="138"/>
      <c r="F2242" s="138">
        <f t="shared" si="78"/>
        <v>79827.960000001</v>
      </c>
      <c r="G2242" s="289"/>
    </row>
    <row r="2243" spans="1:7">
      <c r="A2243" s="137">
        <v>45957</v>
      </c>
      <c r="B2243" s="94" t="s">
        <v>121</v>
      </c>
      <c r="C2243" s="307" t="s">
        <v>65</v>
      </c>
      <c r="D2243" s="138"/>
      <c r="E2243" s="138">
        <v>145.85</v>
      </c>
      <c r="F2243" s="138">
        <f t="shared" si="78"/>
        <v>79682.110000001</v>
      </c>
      <c r="G2243" s="289"/>
    </row>
    <row r="2244" spans="1:7">
      <c r="A2244" s="137">
        <v>45957</v>
      </c>
      <c r="B2244" s="94" t="s">
        <v>600</v>
      </c>
      <c r="C2244" s="95" t="s">
        <v>58</v>
      </c>
      <c r="D2244" s="138">
        <v>80000</v>
      </c>
      <c r="E2244" s="138"/>
      <c r="F2244" s="138">
        <f t="shared" si="78"/>
        <v>159682.110000001</v>
      </c>
      <c r="G2244" s="289"/>
    </row>
    <row r="2245" ht="33" spans="1:7">
      <c r="A2245" s="137">
        <v>45957</v>
      </c>
      <c r="B2245" s="94" t="s">
        <v>1647</v>
      </c>
      <c r="C2245" s="95" t="s">
        <v>61</v>
      </c>
      <c r="D2245" s="138"/>
      <c r="E2245" s="138">
        <v>1650</v>
      </c>
      <c r="F2245" s="138">
        <f t="shared" si="78"/>
        <v>158032.110000001</v>
      </c>
      <c r="G2245" s="289"/>
    </row>
    <row r="2246" spans="1:7">
      <c r="A2246" s="137">
        <v>45957</v>
      </c>
      <c r="B2246" s="94" t="s">
        <v>165</v>
      </c>
      <c r="C2246" s="95" t="s">
        <v>64</v>
      </c>
      <c r="D2246" s="138"/>
      <c r="E2246" s="138">
        <v>120000</v>
      </c>
      <c r="F2246" s="138">
        <f t="shared" si="78"/>
        <v>38032.110000001</v>
      </c>
      <c r="G2246" s="289"/>
    </row>
    <row r="2247" spans="1:7">
      <c r="A2247" s="137">
        <v>45957</v>
      </c>
      <c r="B2247" s="94" t="s">
        <v>1648</v>
      </c>
      <c r="C2247" s="95" t="s">
        <v>65</v>
      </c>
      <c r="D2247" s="138"/>
      <c r="E2247" s="138">
        <v>25711.6</v>
      </c>
      <c r="F2247" s="138">
        <f t="shared" si="78"/>
        <v>12320.510000001</v>
      </c>
      <c r="G2247" s="289"/>
    </row>
    <row r="2248" spans="1:7">
      <c r="A2248" s="137">
        <v>45958</v>
      </c>
      <c r="B2248" s="94" t="s">
        <v>130</v>
      </c>
      <c r="C2248" s="95" t="s">
        <v>58</v>
      </c>
      <c r="D2248" s="138">
        <v>80000</v>
      </c>
      <c r="E2248" s="138"/>
      <c r="F2248" s="138">
        <f t="shared" ref="F2248:F2261" si="79">F2247+D2248-E2248</f>
        <v>92320.510000001</v>
      </c>
      <c r="G2248" s="289"/>
    </row>
    <row r="2249" ht="33" spans="1:7">
      <c r="A2249" s="137">
        <v>45958</v>
      </c>
      <c r="B2249" s="94" t="s">
        <v>1649</v>
      </c>
      <c r="C2249" s="95" t="s">
        <v>61</v>
      </c>
      <c r="D2249" s="138"/>
      <c r="E2249" s="138">
        <v>19000</v>
      </c>
      <c r="F2249" s="138">
        <f t="shared" si="79"/>
        <v>73320.510000001</v>
      </c>
      <c r="G2249" s="289"/>
    </row>
    <row r="2250" ht="33" spans="1:7">
      <c r="A2250" s="137">
        <v>45958</v>
      </c>
      <c r="B2250" s="94" t="s">
        <v>1650</v>
      </c>
      <c r="C2250" s="95" t="s">
        <v>65</v>
      </c>
      <c r="D2250" s="138"/>
      <c r="E2250" s="138">
        <v>20431</v>
      </c>
      <c r="F2250" s="138">
        <f t="shared" si="79"/>
        <v>52889.510000001</v>
      </c>
      <c r="G2250" s="289"/>
    </row>
    <row r="2251" spans="1:7">
      <c r="A2251" s="137">
        <v>45958</v>
      </c>
      <c r="B2251" s="94" t="s">
        <v>1651</v>
      </c>
      <c r="C2251" s="95" t="s">
        <v>65</v>
      </c>
      <c r="D2251" s="138"/>
      <c r="E2251" s="138">
        <v>4400</v>
      </c>
      <c r="F2251" s="138">
        <f t="shared" si="79"/>
        <v>48489.510000001</v>
      </c>
      <c r="G2251" s="289"/>
    </row>
    <row r="2252" spans="1:7">
      <c r="A2252" s="137">
        <v>45958</v>
      </c>
      <c r="B2252" s="94" t="s">
        <v>1652</v>
      </c>
      <c r="C2252" s="95" t="s">
        <v>65</v>
      </c>
      <c r="D2252" s="138"/>
      <c r="E2252" s="138">
        <v>264</v>
      </c>
      <c r="F2252" s="138">
        <f t="shared" si="79"/>
        <v>48225.510000001</v>
      </c>
      <c r="G2252" s="289"/>
    </row>
    <row r="2253" spans="1:7">
      <c r="A2253" s="137">
        <v>45958</v>
      </c>
      <c r="B2253" s="94" t="s">
        <v>1653</v>
      </c>
      <c r="C2253" s="95" t="s">
        <v>65</v>
      </c>
      <c r="D2253" s="138"/>
      <c r="E2253" s="138">
        <v>6100</v>
      </c>
      <c r="F2253" s="138">
        <f t="shared" si="79"/>
        <v>42125.510000001</v>
      </c>
      <c r="G2253" s="289"/>
    </row>
    <row r="2254" spans="1:7">
      <c r="A2254" s="137">
        <v>45959</v>
      </c>
      <c r="B2254" s="94" t="s">
        <v>1654</v>
      </c>
      <c r="C2254" s="95" t="s">
        <v>65</v>
      </c>
      <c r="D2254" s="138"/>
      <c r="E2254" s="138">
        <v>1000</v>
      </c>
      <c r="F2254" s="138">
        <f t="shared" si="79"/>
        <v>41125.510000001</v>
      </c>
      <c r="G2254" s="289"/>
    </row>
    <row r="2255" spans="1:7">
      <c r="A2255" s="137">
        <v>45959</v>
      </c>
      <c r="B2255" s="94" t="s">
        <v>1655</v>
      </c>
      <c r="C2255" s="95" t="s">
        <v>58</v>
      </c>
      <c r="D2255" s="138">
        <v>669100</v>
      </c>
      <c r="E2255" s="138"/>
      <c r="F2255" s="138">
        <f t="shared" si="79"/>
        <v>710225.510000001</v>
      </c>
      <c r="G2255" s="289"/>
    </row>
    <row r="2256" spans="1:7">
      <c r="A2256" s="137">
        <v>45959</v>
      </c>
      <c r="B2256" s="94" t="s">
        <v>1656</v>
      </c>
      <c r="C2256" s="95" t="s">
        <v>61</v>
      </c>
      <c r="D2256" s="138"/>
      <c r="E2256" s="138">
        <v>10000</v>
      </c>
      <c r="F2256" s="138">
        <f t="shared" si="79"/>
        <v>700225.510000001</v>
      </c>
      <c r="G2256" s="289"/>
    </row>
    <row r="2257" spans="1:7">
      <c r="A2257" s="137">
        <v>45959</v>
      </c>
      <c r="B2257" s="94" t="s">
        <v>456</v>
      </c>
      <c r="C2257" s="95" t="s">
        <v>61</v>
      </c>
      <c r="D2257" s="138"/>
      <c r="E2257" s="138">
        <v>20000</v>
      </c>
      <c r="F2257" s="138">
        <f t="shared" si="79"/>
        <v>680225.510000001</v>
      </c>
      <c r="G2257" s="289"/>
    </row>
    <row r="2258" spans="1:7">
      <c r="A2258" s="137">
        <v>45959</v>
      </c>
      <c r="B2258" s="94" t="s">
        <v>1657</v>
      </c>
      <c r="C2258" s="95" t="s">
        <v>61</v>
      </c>
      <c r="D2258" s="138"/>
      <c r="E2258" s="138">
        <v>7912.36</v>
      </c>
      <c r="F2258" s="138">
        <f t="shared" si="79"/>
        <v>672313.150000001</v>
      </c>
      <c r="G2258" s="289"/>
    </row>
    <row r="2259" spans="1:7">
      <c r="A2259" s="137">
        <v>45959</v>
      </c>
      <c r="B2259" s="94" t="s">
        <v>121</v>
      </c>
      <c r="C2259" s="307" t="s">
        <v>65</v>
      </c>
      <c r="D2259" s="138"/>
      <c r="E2259" s="138">
        <v>18.64</v>
      </c>
      <c r="F2259" s="138">
        <f t="shared" si="79"/>
        <v>672294.510000001</v>
      </c>
      <c r="G2259" s="289"/>
    </row>
    <row r="2260" spans="1:7">
      <c r="A2260" s="137">
        <v>45959</v>
      </c>
      <c r="B2260" s="94" t="s">
        <v>121</v>
      </c>
      <c r="C2260" s="307" t="s">
        <v>65</v>
      </c>
      <c r="D2260" s="138"/>
      <c r="E2260" s="138">
        <v>14.25</v>
      </c>
      <c r="F2260" s="138">
        <f t="shared" si="79"/>
        <v>672280.260000001</v>
      </c>
      <c r="G2260" s="289"/>
    </row>
    <row r="2261" spans="1:7">
      <c r="A2261" s="137">
        <v>45959</v>
      </c>
      <c r="B2261" s="94" t="s">
        <v>121</v>
      </c>
      <c r="C2261" s="307" t="s">
        <v>65</v>
      </c>
      <c r="D2261" s="138"/>
      <c r="E2261" s="138">
        <v>118.75</v>
      </c>
      <c r="F2261" s="138">
        <f t="shared" si="79"/>
        <v>672161.510000001</v>
      </c>
      <c r="G2261" s="289"/>
    </row>
    <row r="2262" spans="1:7">
      <c r="A2262" s="137">
        <v>45959</v>
      </c>
      <c r="B2262" s="94" t="s">
        <v>121</v>
      </c>
      <c r="C2262" s="307" t="s">
        <v>65</v>
      </c>
      <c r="D2262" s="138"/>
      <c r="E2262" s="138">
        <v>154.85</v>
      </c>
      <c r="F2262" s="138">
        <f t="shared" ref="F2262:F2269" si="80">F2261+D2262-E2262</f>
        <v>672006.660000001</v>
      </c>
      <c r="G2262" s="289"/>
    </row>
    <row r="2263" spans="1:7">
      <c r="A2263" s="137">
        <v>45959</v>
      </c>
      <c r="B2263" s="94" t="s">
        <v>121</v>
      </c>
      <c r="C2263" s="307" t="s">
        <v>65</v>
      </c>
      <c r="D2263" s="138"/>
      <c r="E2263" s="138">
        <v>46.55</v>
      </c>
      <c r="F2263" s="138">
        <f t="shared" si="80"/>
        <v>671960.110000001</v>
      </c>
      <c r="G2263" s="289"/>
    </row>
    <row r="2264" spans="1:7">
      <c r="A2264" s="137">
        <v>45959</v>
      </c>
      <c r="B2264" s="94" t="s">
        <v>185</v>
      </c>
      <c r="C2264" s="95" t="s">
        <v>64</v>
      </c>
      <c r="D2264" s="138"/>
      <c r="E2264" s="138">
        <v>10000</v>
      </c>
      <c r="F2264" s="138">
        <f t="shared" si="80"/>
        <v>661960.110000001</v>
      </c>
      <c r="G2264" s="289"/>
    </row>
    <row r="2265" spans="1:7">
      <c r="A2265" s="137">
        <v>45959</v>
      </c>
      <c r="B2265" s="94" t="s">
        <v>527</v>
      </c>
      <c r="C2265" s="95" t="s">
        <v>64</v>
      </c>
      <c r="D2265" s="138"/>
      <c r="E2265" s="138">
        <v>10000</v>
      </c>
      <c r="F2265" s="138">
        <f t="shared" si="80"/>
        <v>651960.110000001</v>
      </c>
      <c r="G2265" s="289"/>
    </row>
    <row r="2266" spans="1:7">
      <c r="A2266" s="137">
        <v>45959</v>
      </c>
      <c r="B2266" s="94" t="s">
        <v>697</v>
      </c>
      <c r="C2266" s="95" t="s">
        <v>61</v>
      </c>
      <c r="D2266" s="138"/>
      <c r="E2266" s="138">
        <v>5000</v>
      </c>
      <c r="F2266" s="138">
        <f t="shared" si="80"/>
        <v>646960.110000001</v>
      </c>
      <c r="G2266" s="289"/>
    </row>
    <row r="2267" spans="1:7">
      <c r="A2267" s="137">
        <v>45959</v>
      </c>
      <c r="B2267" s="94" t="s">
        <v>1569</v>
      </c>
      <c r="C2267" s="95" t="s">
        <v>61</v>
      </c>
      <c r="D2267" s="138"/>
      <c r="E2267" s="138">
        <v>10000</v>
      </c>
      <c r="F2267" s="138">
        <f t="shared" si="80"/>
        <v>636960.110000001</v>
      </c>
      <c r="G2267" s="289"/>
    </row>
    <row r="2268" spans="1:7">
      <c r="A2268" s="137">
        <v>45959</v>
      </c>
      <c r="B2268" s="94" t="s">
        <v>1658</v>
      </c>
      <c r="C2268" s="95" t="s">
        <v>65</v>
      </c>
      <c r="D2268" s="138"/>
      <c r="E2268" s="138">
        <v>14335.46</v>
      </c>
      <c r="F2268" s="138">
        <f t="shared" si="80"/>
        <v>622624.650000001</v>
      </c>
      <c r="G2268" s="289"/>
    </row>
    <row r="2269" spans="1:7">
      <c r="A2269" s="137">
        <v>45959</v>
      </c>
      <c r="B2269" s="94" t="s">
        <v>1659</v>
      </c>
      <c r="C2269" s="95" t="s">
        <v>61</v>
      </c>
      <c r="D2269" s="138"/>
      <c r="E2269" s="138">
        <v>309999.62</v>
      </c>
      <c r="F2269" s="138">
        <f t="shared" si="80"/>
        <v>312625.030000001</v>
      </c>
      <c r="G2269" s="289"/>
    </row>
    <row r="2270" spans="1:7">
      <c r="A2270" s="137">
        <v>45960</v>
      </c>
      <c r="B2270" s="94" t="s">
        <v>1634</v>
      </c>
      <c r="C2270" s="95" t="s">
        <v>57</v>
      </c>
      <c r="D2270" s="138">
        <v>941</v>
      </c>
      <c r="E2270" s="138"/>
      <c r="F2270" s="138">
        <f t="shared" ref="F2270:F2281" si="81">F2269+D2270-E2270</f>
        <v>313566.030000001</v>
      </c>
      <c r="G2270" s="289"/>
    </row>
    <row r="2271" spans="1:7">
      <c r="A2271" s="137">
        <v>45960</v>
      </c>
      <c r="B2271" s="94" t="s">
        <v>183</v>
      </c>
      <c r="C2271" s="95" t="s">
        <v>58</v>
      </c>
      <c r="D2271" s="138">
        <v>46300</v>
      </c>
      <c r="E2271" s="138"/>
      <c r="F2271" s="138">
        <f t="shared" si="81"/>
        <v>359866.030000001</v>
      </c>
      <c r="G2271" s="289"/>
    </row>
    <row r="2272" ht="33" spans="1:7">
      <c r="A2272" s="137">
        <v>45960</v>
      </c>
      <c r="B2272" s="94" t="s">
        <v>1660</v>
      </c>
      <c r="C2272" s="95" t="s">
        <v>65</v>
      </c>
      <c r="D2272" s="138"/>
      <c r="E2272" s="138">
        <v>4800</v>
      </c>
      <c r="F2272" s="138">
        <f t="shared" si="81"/>
        <v>355066.030000001</v>
      </c>
      <c r="G2272" s="289"/>
    </row>
    <row r="2273" ht="33" spans="1:7">
      <c r="A2273" s="137">
        <v>45960</v>
      </c>
      <c r="B2273" s="94" t="s">
        <v>1661</v>
      </c>
      <c r="C2273" s="95" t="s">
        <v>65</v>
      </c>
      <c r="D2273" s="138"/>
      <c r="E2273" s="138">
        <v>11400</v>
      </c>
      <c r="F2273" s="138">
        <f t="shared" si="81"/>
        <v>343666.030000001</v>
      </c>
      <c r="G2273" s="289"/>
    </row>
    <row r="2274" ht="33" spans="1:7">
      <c r="A2274" s="137">
        <v>45960</v>
      </c>
      <c r="B2274" s="94" t="s">
        <v>1662</v>
      </c>
      <c r="C2274" s="95" t="s">
        <v>65</v>
      </c>
      <c r="D2274" s="138"/>
      <c r="E2274" s="138">
        <v>3570</v>
      </c>
      <c r="F2274" s="138">
        <f t="shared" si="81"/>
        <v>340096.030000001</v>
      </c>
      <c r="G2274" s="289"/>
    </row>
    <row r="2275" spans="1:7">
      <c r="A2275" s="137">
        <v>45960</v>
      </c>
      <c r="B2275" s="94" t="s">
        <v>1663</v>
      </c>
      <c r="C2275" s="95" t="s">
        <v>65</v>
      </c>
      <c r="D2275" s="138"/>
      <c r="E2275" s="138">
        <v>4970</v>
      </c>
      <c r="F2275" s="138">
        <f t="shared" si="81"/>
        <v>335126.030000001</v>
      </c>
      <c r="G2275" s="289"/>
    </row>
    <row r="2276" spans="1:7">
      <c r="A2276" s="137">
        <v>45960</v>
      </c>
      <c r="B2276" s="94" t="s">
        <v>1664</v>
      </c>
      <c r="C2276" s="95" t="s">
        <v>65</v>
      </c>
      <c r="D2276" s="138"/>
      <c r="E2276" s="138">
        <v>787</v>
      </c>
      <c r="F2276" s="138">
        <f t="shared" si="81"/>
        <v>334339.030000001</v>
      </c>
      <c r="G2276" s="289"/>
    </row>
    <row r="2277" spans="1:7">
      <c r="A2277" s="137">
        <v>45960</v>
      </c>
      <c r="B2277" s="94" t="s">
        <v>1665</v>
      </c>
      <c r="C2277" s="95" t="s">
        <v>65</v>
      </c>
      <c r="D2277" s="138"/>
      <c r="E2277" s="138">
        <v>428</v>
      </c>
      <c r="F2277" s="138">
        <f t="shared" si="81"/>
        <v>333911.030000001</v>
      </c>
      <c r="G2277" s="289"/>
    </row>
    <row r="2278" spans="1:7">
      <c r="A2278" s="137">
        <v>45960</v>
      </c>
      <c r="B2278" s="94" t="s">
        <v>1666</v>
      </c>
      <c r="C2278" s="95" t="s">
        <v>61</v>
      </c>
      <c r="D2278" s="138"/>
      <c r="E2278" s="138">
        <v>21294</v>
      </c>
      <c r="F2278" s="138">
        <f t="shared" si="81"/>
        <v>312617.030000001</v>
      </c>
      <c r="G2278" s="289"/>
    </row>
    <row r="2279" spans="1:7">
      <c r="A2279" s="137">
        <v>45961</v>
      </c>
      <c r="B2279" s="94" t="s">
        <v>208</v>
      </c>
      <c r="C2279" s="95" t="s">
        <v>58</v>
      </c>
      <c r="D2279" s="138">
        <v>45000</v>
      </c>
      <c r="E2279" s="138"/>
      <c r="F2279" s="138">
        <f t="shared" si="81"/>
        <v>357617.030000001</v>
      </c>
      <c r="G2279" s="289"/>
    </row>
    <row r="2280" spans="1:7">
      <c r="A2280" s="137">
        <v>45961</v>
      </c>
      <c r="B2280" s="94" t="s">
        <v>600</v>
      </c>
      <c r="C2280" s="95" t="s">
        <v>58</v>
      </c>
      <c r="D2280" s="138">
        <v>134000</v>
      </c>
      <c r="E2280" s="138"/>
      <c r="F2280" s="138">
        <f t="shared" si="81"/>
        <v>491617.030000001</v>
      </c>
      <c r="G2280" s="289"/>
    </row>
    <row r="2281" spans="1:7">
      <c r="A2281" s="137">
        <v>45961</v>
      </c>
      <c r="B2281" s="94" t="s">
        <v>1667</v>
      </c>
      <c r="C2281" s="95" t="s">
        <v>57</v>
      </c>
      <c r="D2281" s="138">
        <v>1200</v>
      </c>
      <c r="E2281" s="138"/>
      <c r="F2281" s="138">
        <f t="shared" si="81"/>
        <v>492817.030000001</v>
      </c>
      <c r="G2281" s="289"/>
    </row>
    <row r="2282" spans="1:7">
      <c r="A2282" s="137">
        <v>45961</v>
      </c>
      <c r="B2282" s="94" t="s">
        <v>185</v>
      </c>
      <c r="C2282" s="95" t="s">
        <v>64</v>
      </c>
      <c r="D2282" s="138"/>
      <c r="E2282" s="138">
        <v>5000</v>
      </c>
      <c r="F2282" s="138">
        <f t="shared" ref="F2282:F2330" si="82">F2281+D2282-E2282</f>
        <v>487817.030000001</v>
      </c>
      <c r="G2282" s="289"/>
    </row>
    <row r="2283" ht="33" spans="1:7">
      <c r="A2283" s="137">
        <v>45961</v>
      </c>
      <c r="B2283" s="94" t="s">
        <v>1668</v>
      </c>
      <c r="C2283" s="95" t="s">
        <v>65</v>
      </c>
      <c r="D2283" s="138"/>
      <c r="E2283" s="138">
        <v>200000</v>
      </c>
      <c r="F2283" s="138">
        <f t="shared" si="82"/>
        <v>287817.030000001</v>
      </c>
      <c r="G2283" s="289"/>
    </row>
    <row r="2284" ht="33" spans="1:7">
      <c r="A2284" s="137">
        <v>45961</v>
      </c>
      <c r="B2284" s="94" t="s">
        <v>1669</v>
      </c>
      <c r="C2284" s="95" t="s">
        <v>65</v>
      </c>
      <c r="D2284" s="138"/>
      <c r="E2284" s="138">
        <v>20135</v>
      </c>
      <c r="F2284" s="138">
        <f t="shared" si="82"/>
        <v>267682.030000001</v>
      </c>
      <c r="G2284" s="289"/>
    </row>
    <row r="2285" ht="33" spans="1:7">
      <c r="A2285" s="137">
        <v>45961</v>
      </c>
      <c r="B2285" s="94" t="s">
        <v>1670</v>
      </c>
      <c r="C2285" s="95" t="s">
        <v>65</v>
      </c>
      <c r="D2285" s="138"/>
      <c r="E2285" s="138">
        <v>6.27</v>
      </c>
      <c r="F2285" s="138">
        <f t="shared" si="82"/>
        <v>267675.760000001</v>
      </c>
      <c r="G2285" s="289"/>
    </row>
    <row r="2286" spans="1:7">
      <c r="A2286" s="137">
        <v>45961</v>
      </c>
      <c r="B2286" s="94" t="s">
        <v>1671</v>
      </c>
      <c r="C2286" s="95" t="s">
        <v>65</v>
      </c>
      <c r="D2286" s="138"/>
      <c r="E2286" s="138">
        <v>107</v>
      </c>
      <c r="F2286" s="138">
        <f t="shared" si="82"/>
        <v>267568.760000001</v>
      </c>
      <c r="G2286" s="289"/>
    </row>
    <row r="2287" spans="1:7">
      <c r="A2287" s="137">
        <v>45961</v>
      </c>
      <c r="B2287" s="94" t="s">
        <v>1672</v>
      </c>
      <c r="C2287" s="95" t="s">
        <v>65</v>
      </c>
      <c r="D2287" s="138"/>
      <c r="E2287" s="138">
        <v>1228.41</v>
      </c>
      <c r="F2287" s="138">
        <f t="shared" si="82"/>
        <v>266340.350000001</v>
      </c>
      <c r="G2287" s="289"/>
    </row>
    <row r="2288" spans="1:7">
      <c r="A2288" s="137">
        <v>45961</v>
      </c>
      <c r="B2288" s="94" t="s">
        <v>1673</v>
      </c>
      <c r="C2288" s="95" t="s">
        <v>65</v>
      </c>
      <c r="D2288" s="138"/>
      <c r="E2288" s="138">
        <v>37232.38</v>
      </c>
      <c r="F2288" s="138">
        <f t="shared" si="82"/>
        <v>229107.970000001</v>
      </c>
      <c r="G2288" s="289"/>
    </row>
    <row r="2289" spans="1:7">
      <c r="A2289" s="137">
        <v>45961</v>
      </c>
      <c r="B2289" s="94" t="s">
        <v>1674</v>
      </c>
      <c r="C2289" s="95" t="s">
        <v>65</v>
      </c>
      <c r="D2289" s="138"/>
      <c r="E2289" s="138">
        <v>2760</v>
      </c>
      <c r="F2289" s="138">
        <f t="shared" si="82"/>
        <v>226347.970000001</v>
      </c>
      <c r="G2289" s="289"/>
    </row>
    <row r="2290" spans="1:7">
      <c r="A2290" s="137">
        <v>45961</v>
      </c>
      <c r="B2290" s="94" t="s">
        <v>1675</v>
      </c>
      <c r="C2290" s="95" t="s">
        <v>65</v>
      </c>
      <c r="D2290" s="138"/>
      <c r="E2290" s="138">
        <v>20149.28</v>
      </c>
      <c r="F2290" s="138">
        <f t="shared" si="82"/>
        <v>206198.690000001</v>
      </c>
      <c r="G2290" s="289"/>
    </row>
    <row r="2291" spans="1:7">
      <c r="A2291" s="137">
        <v>45961</v>
      </c>
      <c r="B2291" s="94" t="s">
        <v>1676</v>
      </c>
      <c r="C2291" s="95" t="s">
        <v>65</v>
      </c>
      <c r="D2291" s="138"/>
      <c r="E2291" s="138">
        <v>500</v>
      </c>
      <c r="F2291" s="138">
        <f t="shared" si="82"/>
        <v>205698.690000001</v>
      </c>
      <c r="G2291" s="289"/>
    </row>
    <row r="2292" spans="1:7">
      <c r="A2292" s="137">
        <v>45961</v>
      </c>
      <c r="B2292" s="94" t="s">
        <v>1677</v>
      </c>
      <c r="C2292" s="95" t="s">
        <v>65</v>
      </c>
      <c r="D2292" s="138"/>
      <c r="E2292" s="138">
        <v>576.5</v>
      </c>
      <c r="F2292" s="138">
        <f t="shared" si="82"/>
        <v>205122.190000001</v>
      </c>
      <c r="G2292" s="289"/>
    </row>
    <row r="2293" spans="1:7">
      <c r="A2293" s="137">
        <v>45961</v>
      </c>
      <c r="B2293" s="94" t="s">
        <v>1678</v>
      </c>
      <c r="C2293" s="95" t="s">
        <v>65</v>
      </c>
      <c r="D2293" s="138"/>
      <c r="E2293" s="138">
        <v>249.46</v>
      </c>
      <c r="F2293" s="138">
        <f t="shared" si="82"/>
        <v>204872.730000001</v>
      </c>
      <c r="G2293" s="289"/>
    </row>
    <row r="2294" spans="1:7">
      <c r="A2294" s="137">
        <v>45961</v>
      </c>
      <c r="B2294" s="94" t="s">
        <v>1679</v>
      </c>
      <c r="C2294" s="95" t="s">
        <v>65</v>
      </c>
      <c r="D2294" s="138"/>
      <c r="E2294" s="138">
        <v>495</v>
      </c>
      <c r="F2294" s="138">
        <f t="shared" si="82"/>
        <v>204377.730000001</v>
      </c>
      <c r="G2294" s="289"/>
    </row>
    <row r="2295" spans="1:7">
      <c r="A2295" s="137">
        <v>45961</v>
      </c>
      <c r="B2295" s="94" t="s">
        <v>1680</v>
      </c>
      <c r="C2295" s="95" t="s">
        <v>65</v>
      </c>
      <c r="D2295" s="138"/>
      <c r="E2295" s="138">
        <v>598.24</v>
      </c>
      <c r="F2295" s="138">
        <f t="shared" si="82"/>
        <v>203779.490000001</v>
      </c>
      <c r="G2295" s="289"/>
    </row>
    <row r="2296" spans="1:7">
      <c r="A2296" s="137">
        <v>45961</v>
      </c>
      <c r="B2296" s="94" t="s">
        <v>1681</v>
      </c>
      <c r="C2296" s="95" t="s">
        <v>65</v>
      </c>
      <c r="D2296" s="138"/>
      <c r="E2296" s="138">
        <v>103</v>
      </c>
      <c r="F2296" s="138">
        <f t="shared" si="82"/>
        <v>203676.490000001</v>
      </c>
      <c r="G2296" s="289"/>
    </row>
    <row r="2297" spans="1:7">
      <c r="A2297" s="137">
        <v>45961</v>
      </c>
      <c r="B2297" s="94" t="s">
        <v>1682</v>
      </c>
      <c r="C2297" s="95" t="s">
        <v>65</v>
      </c>
      <c r="D2297" s="138"/>
      <c r="E2297" s="138">
        <v>1300</v>
      </c>
      <c r="F2297" s="138">
        <f t="shared" si="82"/>
        <v>202376.490000001</v>
      </c>
      <c r="G2297" s="289"/>
    </row>
    <row r="2298" spans="1:7">
      <c r="A2298" s="137">
        <v>45961</v>
      </c>
      <c r="B2298" s="94" t="s">
        <v>1683</v>
      </c>
      <c r="C2298" s="95" t="s">
        <v>65</v>
      </c>
      <c r="D2298" s="138"/>
      <c r="E2298" s="138">
        <v>1526</v>
      </c>
      <c r="F2298" s="138">
        <f t="shared" si="82"/>
        <v>200850.490000001</v>
      </c>
      <c r="G2298" s="289"/>
    </row>
    <row r="2299" spans="1:7">
      <c r="A2299" s="137">
        <v>45961</v>
      </c>
      <c r="B2299" s="94" t="s">
        <v>1684</v>
      </c>
      <c r="C2299" s="95" t="s">
        <v>65</v>
      </c>
      <c r="D2299" s="138"/>
      <c r="E2299" s="138">
        <v>150</v>
      </c>
      <c r="F2299" s="138">
        <f t="shared" si="82"/>
        <v>200700.490000001</v>
      </c>
      <c r="G2299" s="289"/>
    </row>
    <row r="2300" spans="1:7">
      <c r="A2300" s="137">
        <v>45961</v>
      </c>
      <c r="B2300" s="94" t="s">
        <v>1685</v>
      </c>
      <c r="C2300" s="95" t="s">
        <v>65</v>
      </c>
      <c r="D2300" s="138"/>
      <c r="E2300" s="138">
        <v>978</v>
      </c>
      <c r="F2300" s="138">
        <f t="shared" si="82"/>
        <v>199722.490000001</v>
      </c>
      <c r="G2300" s="289"/>
    </row>
    <row r="2301" spans="1:7">
      <c r="A2301" s="137">
        <v>45961</v>
      </c>
      <c r="B2301" s="94" t="s">
        <v>1686</v>
      </c>
      <c r="C2301" s="95" t="s">
        <v>65</v>
      </c>
      <c r="D2301" s="138"/>
      <c r="E2301" s="138">
        <v>360</v>
      </c>
      <c r="F2301" s="138">
        <f t="shared" si="82"/>
        <v>199362.490000001</v>
      </c>
      <c r="G2301" s="289"/>
    </row>
    <row r="2302" spans="1:7">
      <c r="A2302" s="137">
        <v>45961</v>
      </c>
      <c r="B2302" s="94" t="s">
        <v>1687</v>
      </c>
      <c r="C2302" s="95" t="s">
        <v>65</v>
      </c>
      <c r="D2302" s="138"/>
      <c r="E2302" s="138">
        <v>1366</v>
      </c>
      <c r="F2302" s="138">
        <f t="shared" si="82"/>
        <v>197996.490000001</v>
      </c>
      <c r="G2302" s="289"/>
    </row>
    <row r="2303" spans="1:7">
      <c r="A2303" s="137">
        <v>45961</v>
      </c>
      <c r="B2303" s="94" t="s">
        <v>1688</v>
      </c>
      <c r="C2303" s="95" t="s">
        <v>65</v>
      </c>
      <c r="D2303" s="138"/>
      <c r="E2303" s="138">
        <v>3000</v>
      </c>
      <c r="F2303" s="138">
        <f t="shared" si="82"/>
        <v>194996.490000001</v>
      </c>
      <c r="G2303" s="289"/>
    </row>
    <row r="2304" spans="1:7">
      <c r="A2304" s="137">
        <v>45961</v>
      </c>
      <c r="B2304" s="94" t="s">
        <v>1689</v>
      </c>
      <c r="C2304" s="95" t="s">
        <v>65</v>
      </c>
      <c r="D2304" s="138"/>
      <c r="E2304" s="138">
        <v>43960</v>
      </c>
      <c r="F2304" s="138">
        <f t="shared" si="82"/>
        <v>151036.490000001</v>
      </c>
      <c r="G2304" s="289"/>
    </row>
    <row r="2305" spans="1:7">
      <c r="A2305" s="137">
        <v>45961</v>
      </c>
      <c r="B2305" s="94" t="s">
        <v>1690</v>
      </c>
      <c r="C2305" s="95" t="s">
        <v>65</v>
      </c>
      <c r="D2305" s="138"/>
      <c r="E2305" s="138">
        <v>330</v>
      </c>
      <c r="F2305" s="138">
        <f t="shared" si="82"/>
        <v>150706.490000001</v>
      </c>
      <c r="G2305" s="289"/>
    </row>
    <row r="2306" spans="1:7">
      <c r="A2306" s="137">
        <v>45961</v>
      </c>
      <c r="B2306" s="94" t="s">
        <v>1691</v>
      </c>
      <c r="C2306" s="95" t="s">
        <v>65</v>
      </c>
      <c r="D2306" s="138"/>
      <c r="E2306" s="138">
        <v>33.8</v>
      </c>
      <c r="F2306" s="138">
        <f t="shared" si="82"/>
        <v>150672.690000001</v>
      </c>
      <c r="G2306" s="289"/>
    </row>
    <row r="2307" ht="33" spans="1:7">
      <c r="A2307" s="137">
        <v>45961</v>
      </c>
      <c r="B2307" s="94" t="s">
        <v>1692</v>
      </c>
      <c r="C2307" s="95" t="s">
        <v>65</v>
      </c>
      <c r="D2307" s="138"/>
      <c r="E2307" s="138">
        <v>1286.4</v>
      </c>
      <c r="F2307" s="138">
        <f t="shared" si="82"/>
        <v>149386.290000001</v>
      </c>
      <c r="G2307" s="289"/>
    </row>
    <row r="2308" spans="1:7">
      <c r="A2308" s="137">
        <v>45961</v>
      </c>
      <c r="B2308" s="94" t="s">
        <v>1693</v>
      </c>
      <c r="C2308" s="95" t="s">
        <v>65</v>
      </c>
      <c r="D2308" s="138"/>
      <c r="E2308" s="138">
        <v>278.5</v>
      </c>
      <c r="F2308" s="138">
        <f t="shared" si="82"/>
        <v>149107.790000001</v>
      </c>
      <c r="G2308" s="289"/>
    </row>
    <row r="2309" spans="1:7">
      <c r="A2309" s="137">
        <v>45961</v>
      </c>
      <c r="B2309" s="94" t="s">
        <v>1694</v>
      </c>
      <c r="C2309" s="95" t="s">
        <v>65</v>
      </c>
      <c r="D2309" s="138"/>
      <c r="E2309" s="138">
        <v>3000</v>
      </c>
      <c r="F2309" s="138">
        <f t="shared" si="82"/>
        <v>146107.790000001</v>
      </c>
      <c r="G2309" s="289"/>
    </row>
    <row r="2310" spans="1:7">
      <c r="A2310" s="137">
        <v>45961</v>
      </c>
      <c r="B2310" s="94" t="s">
        <v>1695</v>
      </c>
      <c r="C2310" s="95" t="s">
        <v>65</v>
      </c>
      <c r="D2310" s="138"/>
      <c r="E2310" s="138">
        <v>236</v>
      </c>
      <c r="F2310" s="138">
        <f t="shared" si="82"/>
        <v>145871.790000001</v>
      </c>
      <c r="G2310" s="289"/>
    </row>
    <row r="2311" spans="1:7">
      <c r="A2311" s="137">
        <v>45961</v>
      </c>
      <c r="B2311" s="94" t="s">
        <v>1696</v>
      </c>
      <c r="C2311" s="95" t="s">
        <v>65</v>
      </c>
      <c r="D2311" s="138"/>
      <c r="E2311" s="138">
        <v>401</v>
      </c>
      <c r="F2311" s="138">
        <f t="shared" si="82"/>
        <v>145470.790000001</v>
      </c>
      <c r="G2311" s="289"/>
    </row>
    <row r="2312" ht="33" spans="1:7">
      <c r="A2312" s="137">
        <v>45961</v>
      </c>
      <c r="B2312" s="94" t="s">
        <v>1697</v>
      </c>
      <c r="C2312" s="95" t="s">
        <v>65</v>
      </c>
      <c r="D2312" s="138"/>
      <c r="E2312" s="138">
        <v>30000</v>
      </c>
      <c r="F2312" s="138">
        <f t="shared" si="82"/>
        <v>115470.790000001</v>
      </c>
      <c r="G2312" s="289"/>
    </row>
    <row r="2313" spans="1:7">
      <c r="A2313" s="137">
        <v>45961</v>
      </c>
      <c r="B2313" s="94" t="s">
        <v>1698</v>
      </c>
      <c r="C2313" s="95" t="s">
        <v>65</v>
      </c>
      <c r="D2313" s="138"/>
      <c r="E2313" s="138">
        <v>30000</v>
      </c>
      <c r="F2313" s="138">
        <f t="shared" si="82"/>
        <v>85470.7900000011</v>
      </c>
      <c r="G2313" s="289"/>
    </row>
    <row r="2314" spans="1:7">
      <c r="A2314" s="137">
        <v>45961</v>
      </c>
      <c r="B2314" s="94" t="s">
        <v>1699</v>
      </c>
      <c r="C2314" s="95" t="s">
        <v>65</v>
      </c>
      <c r="D2314" s="138"/>
      <c r="E2314" s="138">
        <v>360</v>
      </c>
      <c r="F2314" s="138">
        <f t="shared" si="82"/>
        <v>85110.7900000011</v>
      </c>
      <c r="G2314" s="289"/>
    </row>
    <row r="2315" spans="1:7">
      <c r="A2315" s="137">
        <v>45962</v>
      </c>
      <c r="B2315" s="311" t="s">
        <v>1700</v>
      </c>
      <c r="C2315" s="95" t="s">
        <v>61</v>
      </c>
      <c r="D2315" s="138"/>
      <c r="E2315" s="138">
        <v>20000</v>
      </c>
      <c r="F2315" s="138">
        <f t="shared" si="82"/>
        <v>65110.7900000011</v>
      </c>
      <c r="G2315" s="289"/>
    </row>
    <row r="2316" spans="1:7">
      <c r="A2316" s="137">
        <v>45963</v>
      </c>
      <c r="B2316" s="311" t="s">
        <v>1700</v>
      </c>
      <c r="C2316" s="95" t="s">
        <v>61</v>
      </c>
      <c r="D2316" s="138"/>
      <c r="E2316" s="138">
        <v>40000</v>
      </c>
      <c r="F2316" s="138">
        <f t="shared" si="82"/>
        <v>25110.7900000011</v>
      </c>
      <c r="G2316" s="289"/>
    </row>
    <row r="2317" spans="1:7">
      <c r="A2317" s="137">
        <v>45964</v>
      </c>
      <c r="B2317" s="94" t="s">
        <v>1701</v>
      </c>
      <c r="C2317" s="95" t="s">
        <v>65</v>
      </c>
      <c r="D2317" s="138"/>
      <c r="E2317" s="138">
        <v>3600</v>
      </c>
      <c r="F2317" s="138">
        <f t="shared" si="82"/>
        <v>21510.7900000011</v>
      </c>
      <c r="G2317" s="289"/>
    </row>
    <row r="2318" spans="1:7">
      <c r="A2318" s="137">
        <v>45964</v>
      </c>
      <c r="B2318" s="94" t="s">
        <v>1702</v>
      </c>
      <c r="C2318" s="95" t="s">
        <v>65</v>
      </c>
      <c r="D2318" s="138"/>
      <c r="E2318" s="138">
        <v>3770</v>
      </c>
      <c r="F2318" s="138">
        <f t="shared" si="82"/>
        <v>17740.7900000011</v>
      </c>
      <c r="G2318" s="289"/>
    </row>
    <row r="2319" spans="1:7">
      <c r="A2319" s="137">
        <v>45964</v>
      </c>
      <c r="B2319" s="94" t="s">
        <v>1703</v>
      </c>
      <c r="C2319" s="95" t="s">
        <v>65</v>
      </c>
      <c r="D2319" s="138"/>
      <c r="E2319" s="138">
        <v>4768.4</v>
      </c>
      <c r="F2319" s="138">
        <f t="shared" si="82"/>
        <v>12972.3900000011</v>
      </c>
      <c r="G2319" s="289"/>
    </row>
    <row r="2320" ht="33" spans="1:7">
      <c r="A2320" s="137">
        <v>45964</v>
      </c>
      <c r="B2320" s="94" t="s">
        <v>1704</v>
      </c>
      <c r="C2320" s="95" t="s">
        <v>65</v>
      </c>
      <c r="D2320" s="138"/>
      <c r="E2320" s="138">
        <v>1715</v>
      </c>
      <c r="F2320" s="138">
        <f t="shared" si="82"/>
        <v>11257.3900000011</v>
      </c>
      <c r="G2320" s="289"/>
    </row>
    <row r="2321" ht="33" spans="1:7">
      <c r="A2321" s="137">
        <v>45964</v>
      </c>
      <c r="B2321" s="94" t="s">
        <v>1705</v>
      </c>
      <c r="C2321" s="95" t="s">
        <v>58</v>
      </c>
      <c r="D2321" s="138">
        <v>561552</v>
      </c>
      <c r="E2321" s="138"/>
      <c r="F2321" s="138">
        <f t="shared" si="82"/>
        <v>572809.390000001</v>
      </c>
      <c r="G2321" s="289"/>
    </row>
    <row r="2322" spans="1:7">
      <c r="A2322" s="137">
        <v>45964</v>
      </c>
      <c r="B2322" s="94" t="s">
        <v>376</v>
      </c>
      <c r="C2322" s="95" t="s">
        <v>64</v>
      </c>
      <c r="D2322" s="138"/>
      <c r="E2322" s="138">
        <v>200000</v>
      </c>
      <c r="F2322" s="138">
        <f t="shared" si="82"/>
        <v>372809.390000001</v>
      </c>
      <c r="G2322" s="289"/>
    </row>
    <row r="2323" spans="1:7">
      <c r="A2323" s="137">
        <v>45964</v>
      </c>
      <c r="B2323" s="94" t="s">
        <v>1135</v>
      </c>
      <c r="C2323" s="95" t="s">
        <v>64</v>
      </c>
      <c r="D2323" s="138"/>
      <c r="E2323" s="138">
        <v>50000</v>
      </c>
      <c r="F2323" s="138">
        <f t="shared" si="82"/>
        <v>322809.390000001</v>
      </c>
      <c r="G2323" s="289"/>
    </row>
    <row r="2324" spans="1:7">
      <c r="A2324" s="137">
        <v>45964</v>
      </c>
      <c r="B2324" s="94" t="s">
        <v>504</v>
      </c>
      <c r="C2324" s="95" t="s">
        <v>64</v>
      </c>
      <c r="D2324" s="138"/>
      <c r="E2324" s="138">
        <v>50000</v>
      </c>
      <c r="F2324" s="138">
        <f t="shared" si="82"/>
        <v>272809.390000001</v>
      </c>
      <c r="G2324" s="289"/>
    </row>
    <row r="2325" spans="1:7">
      <c r="A2325" s="137">
        <v>45965</v>
      </c>
      <c r="B2325" s="94" t="s">
        <v>1706</v>
      </c>
      <c r="C2325" s="95" t="s">
        <v>61</v>
      </c>
      <c r="D2325" s="138"/>
      <c r="E2325" s="138">
        <v>24714.25</v>
      </c>
      <c r="F2325" s="138">
        <f t="shared" si="82"/>
        <v>248095.140000001</v>
      </c>
      <c r="G2325" s="289"/>
    </row>
    <row r="2326" spans="1:7">
      <c r="A2326" s="137">
        <v>45965</v>
      </c>
      <c r="B2326" s="94" t="s">
        <v>121</v>
      </c>
      <c r="C2326" s="307" t="s">
        <v>65</v>
      </c>
      <c r="D2326" s="138"/>
      <c r="E2326" s="138">
        <v>86.42</v>
      </c>
      <c r="F2326" s="138">
        <f t="shared" si="82"/>
        <v>248008.720000001</v>
      </c>
      <c r="G2326" s="289"/>
    </row>
    <row r="2327" spans="1:7">
      <c r="A2327" s="137">
        <v>45965</v>
      </c>
      <c r="B2327" s="94" t="s">
        <v>121</v>
      </c>
      <c r="C2327" s="307" t="s">
        <v>65</v>
      </c>
      <c r="D2327" s="138"/>
      <c r="E2327" s="138">
        <v>20.75</v>
      </c>
      <c r="F2327" s="138">
        <f t="shared" si="82"/>
        <v>247987.970000001</v>
      </c>
      <c r="G2327" s="289"/>
    </row>
    <row r="2328" spans="1:7">
      <c r="A2328" s="137">
        <v>45965</v>
      </c>
      <c r="B2328" s="94" t="s">
        <v>121</v>
      </c>
      <c r="C2328" s="307" t="s">
        <v>65</v>
      </c>
      <c r="D2328" s="138"/>
      <c r="E2328" s="138">
        <v>63.29</v>
      </c>
      <c r="F2328" s="138">
        <f t="shared" si="82"/>
        <v>247924.680000001</v>
      </c>
      <c r="G2328" s="289"/>
    </row>
    <row r="2329" spans="1:7">
      <c r="A2329" s="137">
        <v>45965</v>
      </c>
      <c r="B2329" s="305" t="s">
        <v>1707</v>
      </c>
      <c r="C2329" s="95" t="s">
        <v>57</v>
      </c>
      <c r="D2329" s="138">
        <v>290</v>
      </c>
      <c r="E2329" s="138"/>
      <c r="F2329" s="138">
        <f t="shared" si="82"/>
        <v>248214.680000001</v>
      </c>
      <c r="G2329" s="289"/>
    </row>
    <row r="2330" spans="1:7">
      <c r="A2330" s="137">
        <v>45965</v>
      </c>
      <c r="B2330" s="94" t="s">
        <v>1708</v>
      </c>
      <c r="C2330" s="95" t="s">
        <v>57</v>
      </c>
      <c r="D2330" s="138">
        <v>2000</v>
      </c>
      <c r="E2330" s="138"/>
      <c r="F2330" s="138">
        <f t="shared" si="82"/>
        <v>250214.680000001</v>
      </c>
      <c r="G2330" s="289"/>
    </row>
    <row r="2331" spans="1:7">
      <c r="A2331" s="137">
        <v>45966</v>
      </c>
      <c r="B2331" s="94" t="s">
        <v>376</v>
      </c>
      <c r="C2331" s="95" t="s">
        <v>61</v>
      </c>
      <c r="D2331" s="138"/>
      <c r="E2331" s="138">
        <v>50000</v>
      </c>
      <c r="F2331" s="138">
        <f t="shared" ref="F2331:F2338" si="83">F2330+D2331-E2331</f>
        <v>200214.680000001</v>
      </c>
      <c r="G2331" s="289"/>
    </row>
    <row r="2332" spans="1:7">
      <c r="A2332" s="137">
        <v>45966</v>
      </c>
      <c r="B2332" s="305" t="s">
        <v>1709</v>
      </c>
      <c r="C2332" s="95" t="s">
        <v>61</v>
      </c>
      <c r="D2332" s="138"/>
      <c r="E2332" s="138">
        <v>290</v>
      </c>
      <c r="F2332" s="138">
        <f t="shared" si="83"/>
        <v>199924.680000001</v>
      </c>
      <c r="G2332" s="289"/>
    </row>
    <row r="2333" spans="1:7">
      <c r="A2333" s="137">
        <v>45966</v>
      </c>
      <c r="B2333" s="94" t="s">
        <v>1710</v>
      </c>
      <c r="C2333" s="95" t="s">
        <v>57</v>
      </c>
      <c r="D2333" s="138">
        <v>360</v>
      </c>
      <c r="E2333" s="138"/>
      <c r="F2333" s="138">
        <f t="shared" si="83"/>
        <v>200284.680000001</v>
      </c>
      <c r="G2333" s="289"/>
    </row>
    <row r="2334" spans="1:7">
      <c r="A2334" s="137">
        <v>45967</v>
      </c>
      <c r="B2334" s="94" t="s">
        <v>822</v>
      </c>
      <c r="C2334" s="95" t="s">
        <v>58</v>
      </c>
      <c r="D2334" s="138">
        <v>37000</v>
      </c>
      <c r="E2334" s="138"/>
      <c r="F2334" s="138">
        <f t="shared" si="83"/>
        <v>237284.680000001</v>
      </c>
      <c r="G2334" s="289"/>
    </row>
    <row r="2335" spans="1:7">
      <c r="A2335" s="137">
        <v>45967</v>
      </c>
      <c r="B2335" s="94" t="s">
        <v>121</v>
      </c>
      <c r="C2335" s="307" t="s">
        <v>65</v>
      </c>
      <c r="D2335" s="138"/>
      <c r="E2335" s="138">
        <v>29.45</v>
      </c>
      <c r="F2335" s="138">
        <f t="shared" si="83"/>
        <v>237255.230000001</v>
      </c>
      <c r="G2335" s="289"/>
    </row>
    <row r="2336" spans="1:7">
      <c r="A2336" s="137">
        <v>45968</v>
      </c>
      <c r="B2336" s="94" t="s">
        <v>1711</v>
      </c>
      <c r="C2336" s="307" t="s">
        <v>65</v>
      </c>
      <c r="D2336" s="138"/>
      <c r="E2336" s="138">
        <v>10500</v>
      </c>
      <c r="F2336" s="138">
        <f t="shared" si="83"/>
        <v>226755.230000001</v>
      </c>
      <c r="G2336" s="289"/>
    </row>
    <row r="2337" ht="33" spans="1:7">
      <c r="A2337" s="137">
        <v>45968</v>
      </c>
      <c r="B2337" s="94" t="s">
        <v>1712</v>
      </c>
      <c r="C2337" s="307" t="s">
        <v>65</v>
      </c>
      <c r="D2337" s="138"/>
      <c r="E2337" s="138">
        <v>14800</v>
      </c>
      <c r="F2337" s="138">
        <f t="shared" si="83"/>
        <v>211955.230000001</v>
      </c>
      <c r="G2337" s="289"/>
    </row>
    <row r="2338" spans="1:7">
      <c r="A2338" s="137">
        <v>45968</v>
      </c>
      <c r="B2338" s="94" t="s">
        <v>1713</v>
      </c>
      <c r="C2338" s="307" t="s">
        <v>65</v>
      </c>
      <c r="D2338" s="138"/>
      <c r="E2338" s="138">
        <v>923.7</v>
      </c>
      <c r="F2338" s="138">
        <f t="shared" si="83"/>
        <v>211031.530000001</v>
      </c>
      <c r="G2338" s="289"/>
    </row>
    <row r="2339" spans="1:7">
      <c r="A2339" s="137">
        <v>45968</v>
      </c>
      <c r="B2339" s="94" t="s">
        <v>1714</v>
      </c>
      <c r="C2339" s="307" t="s">
        <v>65</v>
      </c>
      <c r="D2339" s="138"/>
      <c r="E2339" s="138">
        <v>738</v>
      </c>
      <c r="F2339" s="138">
        <f t="shared" ref="F2339:F2370" si="84">F2338+D2339-E2339</f>
        <v>210293.530000001</v>
      </c>
      <c r="G2339" s="289"/>
    </row>
    <row r="2340" spans="1:7">
      <c r="A2340" s="137">
        <v>45968</v>
      </c>
      <c r="B2340" s="94" t="s">
        <v>1715</v>
      </c>
      <c r="C2340" s="307" t="s">
        <v>65</v>
      </c>
      <c r="D2340" s="138"/>
      <c r="E2340" s="138">
        <v>56</v>
      </c>
      <c r="F2340" s="138">
        <f t="shared" si="84"/>
        <v>210237.530000001</v>
      </c>
      <c r="G2340" s="289"/>
    </row>
    <row r="2341" ht="33" spans="1:7">
      <c r="A2341" s="137">
        <v>45968</v>
      </c>
      <c r="B2341" s="94" t="s">
        <v>1716</v>
      </c>
      <c r="C2341" s="307" t="s">
        <v>65</v>
      </c>
      <c r="D2341" s="138"/>
      <c r="E2341" s="138">
        <v>4000</v>
      </c>
      <c r="F2341" s="138">
        <f t="shared" si="84"/>
        <v>206237.530000001</v>
      </c>
      <c r="G2341" s="289"/>
    </row>
    <row r="2342" spans="1:7">
      <c r="A2342" s="137">
        <v>45968</v>
      </c>
      <c r="B2342" s="94" t="s">
        <v>1717</v>
      </c>
      <c r="C2342" s="307" t="s">
        <v>65</v>
      </c>
      <c r="D2342" s="138"/>
      <c r="E2342" s="138">
        <v>6120</v>
      </c>
      <c r="F2342" s="138">
        <f t="shared" si="84"/>
        <v>200117.530000001</v>
      </c>
      <c r="G2342" s="289"/>
    </row>
    <row r="2343" spans="1:7">
      <c r="A2343" s="137">
        <v>45968</v>
      </c>
      <c r="B2343" s="94" t="s">
        <v>1718</v>
      </c>
      <c r="C2343" s="307" t="s">
        <v>65</v>
      </c>
      <c r="D2343" s="138"/>
      <c r="E2343" s="138">
        <v>7921</v>
      </c>
      <c r="F2343" s="138">
        <f t="shared" si="84"/>
        <v>192196.530000001</v>
      </c>
      <c r="G2343" s="289"/>
    </row>
    <row r="2344" spans="1:7">
      <c r="A2344" s="137">
        <v>45968</v>
      </c>
      <c r="B2344" s="94" t="s">
        <v>1719</v>
      </c>
      <c r="C2344" s="307" t="s">
        <v>65</v>
      </c>
      <c r="D2344" s="138"/>
      <c r="E2344" s="138">
        <v>2000</v>
      </c>
      <c r="F2344" s="138">
        <f t="shared" si="84"/>
        <v>190196.530000001</v>
      </c>
      <c r="G2344" s="289"/>
    </row>
    <row r="2345" spans="1:7">
      <c r="A2345" s="137">
        <v>45968</v>
      </c>
      <c r="B2345" s="94" t="s">
        <v>1720</v>
      </c>
      <c r="C2345" s="307" t="s">
        <v>65</v>
      </c>
      <c r="D2345" s="138"/>
      <c r="E2345" s="138">
        <v>271.5</v>
      </c>
      <c r="F2345" s="138">
        <f t="shared" si="84"/>
        <v>189925.030000001</v>
      </c>
      <c r="G2345" s="289"/>
    </row>
    <row r="2346" spans="1:7">
      <c r="A2346" s="137">
        <v>45968</v>
      </c>
      <c r="B2346" s="94" t="s">
        <v>1721</v>
      </c>
      <c r="C2346" s="307" t="s">
        <v>65</v>
      </c>
      <c r="D2346" s="138"/>
      <c r="E2346" s="138">
        <v>712</v>
      </c>
      <c r="F2346" s="138">
        <f t="shared" si="84"/>
        <v>189213.030000001</v>
      </c>
      <c r="G2346" s="289"/>
    </row>
    <row r="2347" spans="1:7">
      <c r="A2347" s="137">
        <v>45968</v>
      </c>
      <c r="B2347" s="94" t="s">
        <v>1722</v>
      </c>
      <c r="C2347" s="307" t="s">
        <v>65</v>
      </c>
      <c r="D2347" s="138"/>
      <c r="E2347" s="138">
        <v>360</v>
      </c>
      <c r="F2347" s="138">
        <f t="shared" si="84"/>
        <v>188853.030000001</v>
      </c>
      <c r="G2347" s="289"/>
    </row>
    <row r="2348" spans="1:7">
      <c r="A2348" s="137">
        <v>45968</v>
      </c>
      <c r="B2348" s="94" t="s">
        <v>1723</v>
      </c>
      <c r="C2348" s="307" t="s">
        <v>65</v>
      </c>
      <c r="D2348" s="138"/>
      <c r="E2348" s="138">
        <v>450</v>
      </c>
      <c r="F2348" s="138">
        <f t="shared" si="84"/>
        <v>188403.030000001</v>
      </c>
      <c r="G2348" s="289"/>
    </row>
    <row r="2349" spans="1:7">
      <c r="A2349" s="137">
        <v>45968</v>
      </c>
      <c r="B2349" s="94" t="s">
        <v>1724</v>
      </c>
      <c r="C2349" s="307" t="s">
        <v>65</v>
      </c>
      <c r="D2349" s="138"/>
      <c r="E2349" s="138">
        <v>2000</v>
      </c>
      <c r="F2349" s="138">
        <f t="shared" si="84"/>
        <v>186403.030000001</v>
      </c>
      <c r="G2349" s="289"/>
    </row>
    <row r="2350" ht="33" spans="1:7">
      <c r="A2350" s="137">
        <v>45968</v>
      </c>
      <c r="B2350" s="94" t="s">
        <v>1725</v>
      </c>
      <c r="C2350" s="307" t="s">
        <v>65</v>
      </c>
      <c r="D2350" s="138"/>
      <c r="E2350" s="138">
        <v>232</v>
      </c>
      <c r="F2350" s="138">
        <f t="shared" si="84"/>
        <v>186171.030000001</v>
      </c>
      <c r="G2350" s="289"/>
    </row>
    <row r="2351" ht="33" spans="1:7">
      <c r="A2351" s="137">
        <v>45968</v>
      </c>
      <c r="B2351" s="94" t="s">
        <v>1726</v>
      </c>
      <c r="C2351" s="307" t="s">
        <v>65</v>
      </c>
      <c r="D2351" s="138"/>
      <c r="E2351" s="138">
        <v>4450</v>
      </c>
      <c r="F2351" s="138">
        <f t="shared" si="84"/>
        <v>181721.030000001</v>
      </c>
      <c r="G2351" s="289"/>
    </row>
    <row r="2352" spans="1:7">
      <c r="A2352" s="137">
        <v>45968</v>
      </c>
      <c r="B2352" s="94" t="s">
        <v>165</v>
      </c>
      <c r="C2352" s="95" t="s">
        <v>64</v>
      </c>
      <c r="D2352" s="138"/>
      <c r="E2352" s="138">
        <v>80000</v>
      </c>
      <c r="F2352" s="138">
        <f t="shared" si="84"/>
        <v>101721.030000001</v>
      </c>
      <c r="G2352" s="289"/>
    </row>
    <row r="2353" ht="33" spans="1:7">
      <c r="A2353" s="137">
        <v>45971</v>
      </c>
      <c r="B2353" s="94" t="s">
        <v>1727</v>
      </c>
      <c r="C2353" s="95" t="s">
        <v>65</v>
      </c>
      <c r="D2353" s="138"/>
      <c r="E2353" s="138">
        <v>40064.6</v>
      </c>
      <c r="F2353" s="138">
        <f t="shared" si="84"/>
        <v>61656.430000001</v>
      </c>
      <c r="G2353" s="289"/>
    </row>
    <row r="2354" ht="33" spans="1:7">
      <c r="A2354" s="137">
        <v>45971</v>
      </c>
      <c r="B2354" s="94" t="s">
        <v>1728</v>
      </c>
      <c r="C2354" s="95" t="s">
        <v>65</v>
      </c>
      <c r="D2354" s="138"/>
      <c r="E2354" s="138">
        <v>50264</v>
      </c>
      <c r="F2354" s="138">
        <f t="shared" si="84"/>
        <v>11392.430000001</v>
      </c>
      <c r="G2354" s="289"/>
    </row>
    <row r="2355" spans="1:7">
      <c r="A2355" s="137">
        <v>45971</v>
      </c>
      <c r="B2355" s="94" t="s">
        <v>130</v>
      </c>
      <c r="C2355" s="95" t="s">
        <v>58</v>
      </c>
      <c r="D2355" s="138">
        <v>500000</v>
      </c>
      <c r="E2355" s="138"/>
      <c r="F2355" s="138">
        <f t="shared" si="84"/>
        <v>511392.430000001</v>
      </c>
      <c r="G2355" s="289"/>
    </row>
    <row r="2356" spans="1:7">
      <c r="A2356" s="137">
        <v>45972</v>
      </c>
      <c r="B2356" s="312" t="s">
        <v>1729</v>
      </c>
      <c r="C2356" s="95" t="s">
        <v>57</v>
      </c>
      <c r="D2356" s="138">
        <v>60</v>
      </c>
      <c r="E2356" s="138"/>
      <c r="F2356" s="138">
        <f t="shared" si="84"/>
        <v>511452.430000001</v>
      </c>
      <c r="G2356" s="289"/>
    </row>
    <row r="2357" spans="1:7">
      <c r="A2357" s="137">
        <v>45972</v>
      </c>
      <c r="B2357" s="313" t="s">
        <v>1730</v>
      </c>
      <c r="C2357" s="95" t="s">
        <v>61</v>
      </c>
      <c r="D2357" s="138"/>
      <c r="E2357" s="138">
        <v>2732.05</v>
      </c>
      <c r="F2357" s="138">
        <f t="shared" si="84"/>
        <v>508720.380000001</v>
      </c>
      <c r="G2357" s="289"/>
    </row>
    <row r="2358" spans="1:7">
      <c r="A2358" s="137">
        <v>45972</v>
      </c>
      <c r="B2358" s="312" t="s">
        <v>121</v>
      </c>
      <c r="C2358" s="307" t="s">
        <v>65</v>
      </c>
      <c r="D2358" s="138"/>
      <c r="E2358" s="138">
        <v>99.65</v>
      </c>
      <c r="F2358" s="138">
        <f t="shared" si="84"/>
        <v>508620.730000001</v>
      </c>
      <c r="G2358" s="289"/>
    </row>
    <row r="2359" spans="1:7">
      <c r="A2359" s="137">
        <v>45972</v>
      </c>
      <c r="B2359" s="312" t="s">
        <v>121</v>
      </c>
      <c r="C2359" s="307" t="s">
        <v>65</v>
      </c>
      <c r="D2359" s="138"/>
      <c r="E2359" s="138">
        <v>151.05</v>
      </c>
      <c r="F2359" s="138">
        <f t="shared" si="84"/>
        <v>508469.680000001</v>
      </c>
      <c r="G2359" s="289"/>
    </row>
    <row r="2360" spans="1:7">
      <c r="A2360" s="137">
        <v>45972</v>
      </c>
      <c r="B2360" s="312" t="s">
        <v>121</v>
      </c>
      <c r="C2360" s="307" t="s">
        <v>65</v>
      </c>
      <c r="D2360" s="138"/>
      <c r="E2360" s="138">
        <v>149.15</v>
      </c>
      <c r="F2360" s="138">
        <f t="shared" si="84"/>
        <v>508320.530000001</v>
      </c>
      <c r="G2360" s="289"/>
    </row>
    <row r="2361" spans="1:7">
      <c r="A2361" s="137">
        <v>45973</v>
      </c>
      <c r="B2361" s="312" t="s">
        <v>121</v>
      </c>
      <c r="C2361" s="307" t="s">
        <v>65</v>
      </c>
      <c r="D2361" s="138"/>
      <c r="E2361" s="138">
        <v>21.7</v>
      </c>
      <c r="F2361" s="138">
        <f t="shared" si="84"/>
        <v>508298.830000001</v>
      </c>
      <c r="G2361" s="289"/>
    </row>
    <row r="2362" spans="1:7">
      <c r="A2362" s="137">
        <v>45973</v>
      </c>
      <c r="B2362" s="312" t="s">
        <v>121</v>
      </c>
      <c r="C2362" s="307" t="s">
        <v>65</v>
      </c>
      <c r="D2362" s="138"/>
      <c r="E2362" s="138">
        <v>2.43</v>
      </c>
      <c r="F2362" s="138">
        <f t="shared" si="84"/>
        <v>508296.400000001</v>
      </c>
      <c r="G2362" s="289"/>
    </row>
    <row r="2363" spans="1:7">
      <c r="A2363" s="137">
        <v>45973</v>
      </c>
      <c r="B2363" s="312" t="s">
        <v>121</v>
      </c>
      <c r="C2363" s="307" t="s">
        <v>65</v>
      </c>
      <c r="D2363" s="138"/>
      <c r="E2363" s="138">
        <v>21.7</v>
      </c>
      <c r="F2363" s="138">
        <f t="shared" si="84"/>
        <v>508274.700000001</v>
      </c>
      <c r="G2363" s="289"/>
    </row>
    <row r="2364" spans="1:7">
      <c r="A2364" s="137">
        <v>45973</v>
      </c>
      <c r="B2364" s="312" t="s">
        <v>121</v>
      </c>
      <c r="C2364" s="307" t="s">
        <v>65</v>
      </c>
      <c r="D2364" s="138"/>
      <c r="E2364" s="138">
        <v>135.85</v>
      </c>
      <c r="F2364" s="138">
        <f t="shared" si="84"/>
        <v>508138.850000001</v>
      </c>
      <c r="G2364" s="289"/>
    </row>
    <row r="2365" spans="1:7">
      <c r="A2365" s="137">
        <v>45973</v>
      </c>
      <c r="B2365" s="312" t="s">
        <v>926</v>
      </c>
      <c r="C2365" s="95" t="s">
        <v>64</v>
      </c>
      <c r="D2365" s="138"/>
      <c r="E2365" s="138">
        <v>40000</v>
      </c>
      <c r="F2365" s="138">
        <f t="shared" si="84"/>
        <v>468138.850000001</v>
      </c>
      <c r="G2365" s="289"/>
    </row>
    <row r="2366" spans="1:7">
      <c r="A2366" s="137">
        <v>45973</v>
      </c>
      <c r="B2366" s="312" t="s">
        <v>1731</v>
      </c>
      <c r="C2366" s="95" t="s">
        <v>64</v>
      </c>
      <c r="D2366" s="138"/>
      <c r="E2366" s="138">
        <v>5000</v>
      </c>
      <c r="F2366" s="138">
        <f t="shared" si="84"/>
        <v>463138.850000001</v>
      </c>
      <c r="G2366" s="289"/>
    </row>
    <row r="2367" spans="1:7">
      <c r="A2367" s="137">
        <v>45973</v>
      </c>
      <c r="B2367" s="312" t="s">
        <v>165</v>
      </c>
      <c r="C2367" s="95" t="s">
        <v>64</v>
      </c>
      <c r="D2367" s="138"/>
      <c r="E2367" s="138">
        <v>20000</v>
      </c>
      <c r="F2367" s="138">
        <f t="shared" si="84"/>
        <v>443138.850000001</v>
      </c>
      <c r="G2367" s="289"/>
    </row>
    <row r="2368" spans="1:7">
      <c r="A2368" s="137">
        <v>45973</v>
      </c>
      <c r="B2368" s="314" t="s">
        <v>1732</v>
      </c>
      <c r="C2368" s="95" t="s">
        <v>65</v>
      </c>
      <c r="D2368" s="138"/>
      <c r="E2368" s="138">
        <v>2000</v>
      </c>
      <c r="F2368" s="138">
        <f t="shared" si="84"/>
        <v>441138.850000001</v>
      </c>
      <c r="G2368" s="289"/>
    </row>
    <row r="2369" spans="1:7">
      <c r="A2369" s="137">
        <v>45974</v>
      </c>
      <c r="B2369" s="314" t="s">
        <v>130</v>
      </c>
      <c r="C2369" s="95" t="s">
        <v>58</v>
      </c>
      <c r="D2369" s="138">
        <v>100000</v>
      </c>
      <c r="E2369" s="138"/>
      <c r="F2369" s="138">
        <f t="shared" ref="F2369:F2379" si="85">F2368+D2369-E2369</f>
        <v>541138.850000001</v>
      </c>
      <c r="G2369" s="289"/>
    </row>
    <row r="2370" spans="1:7">
      <c r="A2370" s="137">
        <v>45974</v>
      </c>
      <c r="B2370" s="314" t="s">
        <v>1529</v>
      </c>
      <c r="C2370" s="95" t="s">
        <v>64</v>
      </c>
      <c r="D2370" s="138"/>
      <c r="E2370" s="138">
        <v>150000</v>
      </c>
      <c r="F2370" s="138">
        <f t="shared" si="85"/>
        <v>391138.850000001</v>
      </c>
      <c r="G2370" s="289"/>
    </row>
    <row r="2371" spans="1:7">
      <c r="A2371" s="137">
        <v>45974</v>
      </c>
      <c r="B2371" s="312" t="s">
        <v>121</v>
      </c>
      <c r="C2371" s="307" t="s">
        <v>65</v>
      </c>
      <c r="D2371" s="138"/>
      <c r="E2371" s="138">
        <v>179.14</v>
      </c>
      <c r="F2371" s="138">
        <f t="shared" si="85"/>
        <v>390959.710000001</v>
      </c>
      <c r="G2371" s="289"/>
    </row>
    <row r="2372" spans="1:7">
      <c r="A2372" s="137">
        <v>45975</v>
      </c>
      <c r="B2372" s="312" t="s">
        <v>121</v>
      </c>
      <c r="C2372" s="307" t="s">
        <v>65</v>
      </c>
      <c r="D2372" s="138"/>
      <c r="E2372" s="138">
        <v>151.6</v>
      </c>
      <c r="F2372" s="138">
        <f t="shared" si="85"/>
        <v>390808.110000001</v>
      </c>
      <c r="G2372" s="289"/>
    </row>
    <row r="2373" spans="1:7">
      <c r="A2373" s="137">
        <v>45975</v>
      </c>
      <c r="B2373" s="312" t="s">
        <v>1733</v>
      </c>
      <c r="C2373" s="307" t="s">
        <v>65</v>
      </c>
      <c r="D2373" s="138"/>
      <c r="E2373" s="138">
        <v>491.65</v>
      </c>
      <c r="F2373" s="138">
        <f t="shared" si="85"/>
        <v>390316.460000001</v>
      </c>
      <c r="G2373" s="289"/>
    </row>
    <row r="2374" spans="1:7">
      <c r="A2374" s="137">
        <v>45978</v>
      </c>
      <c r="B2374" s="312" t="s">
        <v>1734</v>
      </c>
      <c r="C2374" s="307" t="s">
        <v>65</v>
      </c>
      <c r="D2374" s="138"/>
      <c r="E2374" s="138">
        <v>21154.23</v>
      </c>
      <c r="F2374" s="138">
        <f t="shared" si="85"/>
        <v>369162.230000001</v>
      </c>
      <c r="G2374" s="289"/>
    </row>
    <row r="2375" ht="33" spans="1:7">
      <c r="A2375" s="137">
        <v>45978</v>
      </c>
      <c r="B2375" s="312" t="s">
        <v>1735</v>
      </c>
      <c r="C2375" s="307" t="s">
        <v>65</v>
      </c>
      <c r="D2375" s="138"/>
      <c r="E2375" s="138">
        <v>7000</v>
      </c>
      <c r="F2375" s="138">
        <f t="shared" si="85"/>
        <v>362162.230000001</v>
      </c>
      <c r="G2375" s="289"/>
    </row>
    <row r="2376" spans="1:7">
      <c r="A2376" s="137">
        <v>45978</v>
      </c>
      <c r="B2376" s="315" t="s">
        <v>1736</v>
      </c>
      <c r="C2376" s="307" t="s">
        <v>65</v>
      </c>
      <c r="D2376" s="138"/>
      <c r="E2376" s="138">
        <v>2600</v>
      </c>
      <c r="F2376" s="138">
        <f t="shared" si="85"/>
        <v>359562.230000001</v>
      </c>
      <c r="G2376" s="289"/>
    </row>
    <row r="2377" spans="1:7">
      <c r="A2377" s="137">
        <v>45978</v>
      </c>
      <c r="B2377" s="312" t="s">
        <v>121</v>
      </c>
      <c r="C2377" s="307" t="s">
        <v>65</v>
      </c>
      <c r="D2377" s="138"/>
      <c r="E2377" s="138">
        <v>103.25</v>
      </c>
      <c r="F2377" s="138">
        <f t="shared" si="85"/>
        <v>359458.980000001</v>
      </c>
      <c r="G2377" s="289"/>
    </row>
    <row r="2378" spans="1:7">
      <c r="A2378" s="137">
        <v>45978</v>
      </c>
      <c r="B2378" s="312" t="s">
        <v>121</v>
      </c>
      <c r="C2378" s="307" t="s">
        <v>65</v>
      </c>
      <c r="D2378" s="138"/>
      <c r="E2378" s="138">
        <v>35.14</v>
      </c>
      <c r="F2378" s="138">
        <f t="shared" si="85"/>
        <v>359423.840000001</v>
      </c>
      <c r="G2378" s="289"/>
    </row>
    <row r="2379" spans="1:7">
      <c r="A2379" s="137">
        <v>45979</v>
      </c>
      <c r="B2379" s="312" t="s">
        <v>305</v>
      </c>
      <c r="C2379" s="95" t="s">
        <v>64</v>
      </c>
      <c r="D2379" s="138"/>
      <c r="E2379" s="138">
        <v>50000</v>
      </c>
      <c r="F2379" s="138">
        <f t="shared" ref="F2379:F2388" si="86">F2378+D2379-E2379</f>
        <v>309423.840000001</v>
      </c>
      <c r="G2379" s="289"/>
    </row>
    <row r="2380" spans="1:7">
      <c r="A2380" s="137">
        <v>45979</v>
      </c>
      <c r="B2380" s="312" t="s">
        <v>599</v>
      </c>
      <c r="C2380" s="95" t="s">
        <v>64</v>
      </c>
      <c r="D2380" s="138"/>
      <c r="E2380" s="138">
        <v>10000</v>
      </c>
      <c r="F2380" s="138">
        <f t="shared" si="86"/>
        <v>299423.840000001</v>
      </c>
      <c r="G2380" s="289"/>
    </row>
    <row r="2381" spans="1:7">
      <c r="A2381" s="137">
        <v>45979</v>
      </c>
      <c r="B2381" s="312" t="s">
        <v>1737</v>
      </c>
      <c r="C2381" s="95" t="s">
        <v>64</v>
      </c>
      <c r="D2381" s="138"/>
      <c r="E2381" s="138">
        <v>70000</v>
      </c>
      <c r="F2381" s="138">
        <f t="shared" si="86"/>
        <v>229423.840000001</v>
      </c>
      <c r="G2381" s="289"/>
    </row>
    <row r="2382" spans="1:7">
      <c r="A2382" s="137">
        <v>45979</v>
      </c>
      <c r="B2382" s="312" t="s">
        <v>1738</v>
      </c>
      <c r="C2382" s="95" t="s">
        <v>64</v>
      </c>
      <c r="D2382" s="138"/>
      <c r="E2382" s="138">
        <v>5000</v>
      </c>
      <c r="F2382" s="138">
        <f t="shared" si="86"/>
        <v>224423.840000001</v>
      </c>
      <c r="G2382" s="289"/>
    </row>
    <row r="2383" spans="1:7">
      <c r="A2383" s="137">
        <v>45979</v>
      </c>
      <c r="B2383" s="312" t="s">
        <v>1739</v>
      </c>
      <c r="C2383" s="95" t="s">
        <v>64</v>
      </c>
      <c r="D2383" s="138"/>
      <c r="E2383" s="138">
        <v>20000</v>
      </c>
      <c r="F2383" s="138">
        <f t="shared" si="86"/>
        <v>204423.840000001</v>
      </c>
      <c r="G2383" s="289"/>
    </row>
    <row r="2384" spans="1:7">
      <c r="A2384" s="137">
        <v>45979</v>
      </c>
      <c r="B2384" s="312" t="s">
        <v>1428</v>
      </c>
      <c r="C2384" s="95" t="s">
        <v>61</v>
      </c>
      <c r="D2384" s="138"/>
      <c r="E2384" s="138">
        <v>19852.92</v>
      </c>
      <c r="F2384" s="138">
        <f t="shared" si="86"/>
        <v>184570.920000001</v>
      </c>
      <c r="G2384" s="289"/>
    </row>
    <row r="2385" spans="1:7">
      <c r="A2385" s="137">
        <v>45979</v>
      </c>
      <c r="B2385" s="312" t="s">
        <v>1428</v>
      </c>
      <c r="C2385" s="95" t="s">
        <v>61</v>
      </c>
      <c r="D2385" s="138"/>
      <c r="E2385" s="138">
        <v>4408.89</v>
      </c>
      <c r="F2385" s="138">
        <f t="shared" si="86"/>
        <v>180162.030000001</v>
      </c>
      <c r="G2385" s="289"/>
    </row>
    <row r="2386" spans="1:7">
      <c r="A2386" s="137">
        <v>45979</v>
      </c>
      <c r="B2386" s="312" t="s">
        <v>130</v>
      </c>
      <c r="C2386" s="95" t="s">
        <v>58</v>
      </c>
      <c r="D2386" s="138">
        <v>200000</v>
      </c>
      <c r="E2386" s="138"/>
      <c r="F2386" s="138">
        <f t="shared" si="86"/>
        <v>380162.030000001</v>
      </c>
      <c r="G2386" s="289"/>
    </row>
    <row r="2387" spans="1:7">
      <c r="A2387" s="137">
        <v>45979</v>
      </c>
      <c r="B2387" s="312" t="s">
        <v>121</v>
      </c>
      <c r="C2387" s="307" t="s">
        <v>65</v>
      </c>
      <c r="D2387" s="138"/>
      <c r="E2387" s="138">
        <v>86.42</v>
      </c>
      <c r="F2387" s="138">
        <f t="shared" si="86"/>
        <v>380075.610000001</v>
      </c>
      <c r="G2387" s="289"/>
    </row>
    <row r="2388" spans="1:7">
      <c r="A2388" s="137"/>
      <c r="B2388" s="94"/>
      <c r="C2388" s="95"/>
      <c r="D2388" s="138"/>
      <c r="E2388" s="138"/>
      <c r="F2388" s="138">
        <f t="shared" si="86"/>
        <v>380075.610000001</v>
      </c>
      <c r="G2388" s="289"/>
    </row>
    <row r="2389" spans="1:7">
      <c r="A2389" s="137"/>
      <c r="B2389" s="94"/>
      <c r="C2389" s="95"/>
      <c r="D2389" s="138"/>
      <c r="E2389" s="138"/>
      <c r="F2389" s="138"/>
      <c r="G2389" s="289"/>
    </row>
    <row r="2390" spans="1:7">
      <c r="A2390" s="137"/>
      <c r="B2390" s="94"/>
      <c r="C2390" s="95"/>
      <c r="D2390" s="138"/>
      <c r="E2390" s="138"/>
      <c r="F2390" s="138"/>
      <c r="G2390" s="289"/>
    </row>
    <row r="2391" spans="1:7">
      <c r="A2391" s="137"/>
      <c r="B2391" s="94"/>
      <c r="C2391" s="95"/>
      <c r="D2391" s="138"/>
      <c r="E2391" s="138"/>
      <c r="F2391" s="138"/>
      <c r="G2391" s="289"/>
    </row>
    <row r="2392" spans="1:7">
      <c r="A2392" s="137"/>
      <c r="B2392" s="94"/>
      <c r="C2392" s="95"/>
      <c r="D2392" s="138"/>
      <c r="E2392" s="138"/>
      <c r="F2392" s="138"/>
      <c r="G2392" s="289"/>
    </row>
    <row r="2393" spans="1:7">
      <c r="A2393" s="137"/>
      <c r="B2393" s="94"/>
      <c r="C2393" s="95"/>
      <c r="D2393" s="138"/>
      <c r="E2393" s="138"/>
      <c r="F2393" s="138"/>
      <c r="G2393" s="289"/>
    </row>
    <row r="2394" spans="1:7">
      <c r="A2394" s="137"/>
      <c r="B2394" s="94"/>
      <c r="C2394" s="95"/>
      <c r="D2394" s="138"/>
      <c r="E2394" s="138"/>
      <c r="F2394" s="138"/>
      <c r="G2394" s="289"/>
    </row>
    <row r="2395" spans="1:7">
      <c r="A2395" s="137"/>
      <c r="B2395" s="94"/>
      <c r="C2395" s="95"/>
      <c r="D2395" s="138"/>
      <c r="E2395" s="138"/>
      <c r="F2395" s="138"/>
      <c r="G2395" s="289"/>
    </row>
    <row r="2396" spans="1:7">
      <c r="A2396" s="137"/>
      <c r="B2396" s="94"/>
      <c r="C2396" s="95"/>
      <c r="D2396" s="138"/>
      <c r="E2396" s="138"/>
      <c r="F2396" s="138"/>
      <c r="G2396" s="289"/>
    </row>
    <row r="2397" spans="1:7">
      <c r="A2397" s="137"/>
      <c r="B2397" s="94"/>
      <c r="C2397" s="95"/>
      <c r="D2397" s="138"/>
      <c r="E2397" s="138"/>
      <c r="F2397" s="138"/>
      <c r="G2397" s="289"/>
    </row>
    <row r="2398" spans="1:7">
      <c r="A2398" s="137"/>
      <c r="B2398" s="94"/>
      <c r="C2398" s="95"/>
      <c r="D2398" s="138"/>
      <c r="E2398" s="138"/>
      <c r="F2398" s="138"/>
      <c r="G2398" s="289"/>
    </row>
    <row r="2399" spans="1:7">
      <c r="A2399" s="137"/>
      <c r="B2399" s="94"/>
      <c r="C2399" s="95"/>
      <c r="D2399" s="138"/>
      <c r="E2399" s="138"/>
      <c r="F2399" s="138"/>
      <c r="G2399" s="289"/>
    </row>
    <row r="2400" spans="1:7">
      <c r="A2400" s="137"/>
      <c r="B2400" s="94"/>
      <c r="C2400" s="95"/>
      <c r="D2400" s="138"/>
      <c r="E2400" s="138"/>
      <c r="F2400" s="138"/>
      <c r="G2400" s="289"/>
    </row>
    <row r="2401" spans="1:7">
      <c r="A2401" s="137"/>
      <c r="B2401" s="94"/>
      <c r="C2401" s="95"/>
      <c r="D2401" s="138"/>
      <c r="E2401" s="138"/>
      <c r="F2401" s="138"/>
      <c r="G2401" s="289"/>
    </row>
    <row r="2402" spans="1:7">
      <c r="A2402" s="137"/>
      <c r="B2402" s="94"/>
      <c r="C2402" s="95"/>
      <c r="D2402" s="138"/>
      <c r="E2402" s="138"/>
      <c r="F2402" s="138"/>
      <c r="G2402" s="289"/>
    </row>
    <row r="2403" spans="1:7">
      <c r="A2403" s="137"/>
      <c r="B2403" s="94"/>
      <c r="C2403" s="95"/>
      <c r="D2403" s="138"/>
      <c r="E2403" s="138"/>
      <c r="F2403" s="138"/>
      <c r="G2403" s="289"/>
    </row>
    <row r="2404" spans="1:7">
      <c r="A2404" s="137"/>
      <c r="B2404" s="94"/>
      <c r="C2404" s="95"/>
      <c r="D2404" s="138"/>
      <c r="E2404" s="138"/>
      <c r="F2404" s="138"/>
      <c r="G2404" s="289"/>
    </row>
    <row r="2405" spans="1:7">
      <c r="A2405" s="137"/>
      <c r="B2405" s="94"/>
      <c r="C2405" s="95"/>
      <c r="D2405" s="138"/>
      <c r="E2405" s="138"/>
      <c r="F2405" s="138"/>
      <c r="G2405" s="289"/>
    </row>
    <row r="2406" spans="1:7">
      <c r="A2406" s="137"/>
      <c r="B2406" s="94"/>
      <c r="C2406" s="95"/>
      <c r="D2406" s="138"/>
      <c r="E2406" s="138"/>
      <c r="F2406" s="138"/>
      <c r="G2406" s="289"/>
    </row>
    <row r="2407" spans="1:7">
      <c r="A2407" s="137"/>
      <c r="B2407" s="94"/>
      <c r="C2407" s="95"/>
      <c r="D2407" s="138"/>
      <c r="E2407" s="138"/>
      <c r="F2407" s="138"/>
      <c r="G2407" s="289"/>
    </row>
    <row r="2408" spans="1:7">
      <c r="A2408" s="137"/>
      <c r="B2408" s="94"/>
      <c r="C2408" s="95"/>
      <c r="D2408" s="138"/>
      <c r="E2408" s="138"/>
      <c r="F2408" s="138"/>
      <c r="G2408" s="289"/>
    </row>
    <row r="2409" spans="1:7">
      <c r="A2409" s="137"/>
      <c r="B2409" s="94"/>
      <c r="C2409" s="95"/>
      <c r="D2409" s="138"/>
      <c r="E2409" s="138"/>
      <c r="F2409" s="138"/>
      <c r="G2409" s="289"/>
    </row>
    <row r="2410" spans="1:7">
      <c r="A2410" s="137"/>
      <c r="B2410" s="94"/>
      <c r="C2410" s="95"/>
      <c r="D2410" s="138"/>
      <c r="E2410" s="138"/>
      <c r="F2410" s="138"/>
      <c r="G2410" s="289"/>
    </row>
    <row r="2411" spans="1:7">
      <c r="A2411" s="137"/>
      <c r="B2411" s="94"/>
      <c r="C2411" s="95"/>
      <c r="D2411" s="138"/>
      <c r="E2411" s="138"/>
      <c r="F2411" s="138"/>
      <c r="G2411" s="289"/>
    </row>
    <row r="2412" spans="1:7">
      <c r="A2412" s="137"/>
      <c r="B2412" s="94"/>
      <c r="C2412" s="95"/>
      <c r="D2412" s="138"/>
      <c r="E2412" s="138"/>
      <c r="F2412" s="138"/>
      <c r="G2412" s="289"/>
    </row>
    <row r="2413" spans="1:7">
      <c r="A2413" s="137"/>
      <c r="B2413" s="94"/>
      <c r="C2413" s="95"/>
      <c r="D2413" s="138"/>
      <c r="E2413" s="138"/>
      <c r="F2413" s="138"/>
      <c r="G2413" s="289"/>
    </row>
    <row r="2414" spans="1:7">
      <c r="A2414" s="137"/>
      <c r="B2414" s="94"/>
      <c r="C2414" s="95"/>
      <c r="D2414" s="138"/>
      <c r="E2414" s="138"/>
      <c r="F2414" s="138"/>
      <c r="G2414" s="289"/>
    </row>
    <row r="2415" spans="1:7">
      <c r="A2415" s="137"/>
      <c r="B2415" s="94"/>
      <c r="C2415" s="95"/>
      <c r="D2415" s="138"/>
      <c r="E2415" s="138"/>
      <c r="F2415" s="138"/>
      <c r="G2415" s="289"/>
    </row>
    <row r="2416" spans="1:7">
      <c r="A2416" s="137"/>
      <c r="B2416" s="94"/>
      <c r="C2416" s="95"/>
      <c r="D2416" s="138"/>
      <c r="E2416" s="138"/>
      <c r="F2416" s="138"/>
      <c r="G2416" s="289"/>
    </row>
    <row r="2417" spans="1:7">
      <c r="A2417" s="137"/>
      <c r="B2417" s="94"/>
      <c r="C2417" s="95"/>
      <c r="D2417" s="138"/>
      <c r="E2417" s="138"/>
      <c r="F2417" s="138"/>
      <c r="G2417" s="289"/>
    </row>
    <row r="2418" spans="1:7">
      <c r="A2418" s="137"/>
      <c r="B2418" s="94"/>
      <c r="C2418" s="95"/>
      <c r="D2418" s="138"/>
      <c r="E2418" s="138"/>
      <c r="F2418" s="138"/>
      <c r="G2418" s="289"/>
    </row>
    <row r="2419" spans="1:7">
      <c r="A2419" s="137"/>
      <c r="B2419" s="94"/>
      <c r="C2419" s="95"/>
      <c r="D2419" s="138"/>
      <c r="E2419" s="138"/>
      <c r="F2419" s="138"/>
      <c r="G2419" s="289"/>
    </row>
    <row r="2420" spans="1:7">
      <c r="A2420" s="137"/>
      <c r="B2420" s="94"/>
      <c r="C2420" s="95"/>
      <c r="D2420" s="138"/>
      <c r="E2420" s="138"/>
      <c r="F2420" s="138"/>
      <c r="G2420" s="289"/>
    </row>
    <row r="2421" spans="1:7">
      <c r="A2421" s="137"/>
      <c r="B2421" s="94"/>
      <c r="C2421" s="95"/>
      <c r="D2421" s="138"/>
      <c r="E2421" s="138"/>
      <c r="F2421" s="138"/>
      <c r="G2421" s="289"/>
    </row>
    <row r="2422" spans="1:7">
      <c r="A2422" s="137"/>
      <c r="B2422" s="94"/>
      <c r="C2422" s="95"/>
      <c r="D2422" s="138"/>
      <c r="E2422" s="138"/>
      <c r="F2422" s="138"/>
      <c r="G2422" s="289"/>
    </row>
    <row r="2423" spans="1:7">
      <c r="A2423" s="137"/>
      <c r="B2423" s="94"/>
      <c r="C2423" s="95"/>
      <c r="D2423" s="138"/>
      <c r="E2423" s="138"/>
      <c r="F2423" s="138"/>
      <c r="G2423" s="289"/>
    </row>
    <row r="2424" spans="1:7">
      <c r="A2424" s="137"/>
      <c r="B2424" s="94"/>
      <c r="C2424" s="95"/>
      <c r="D2424" s="138"/>
      <c r="E2424" s="138"/>
      <c r="F2424" s="138"/>
      <c r="G2424" s="289"/>
    </row>
    <row r="2425" spans="1:7">
      <c r="A2425" s="137"/>
      <c r="B2425" s="94"/>
      <c r="C2425" s="95"/>
      <c r="D2425" s="138"/>
      <c r="E2425" s="138"/>
      <c r="F2425" s="138"/>
      <c r="G2425" s="289"/>
    </row>
    <row r="2426" spans="1:7">
      <c r="A2426" s="137"/>
      <c r="B2426" s="94"/>
      <c r="C2426" s="95"/>
      <c r="D2426" s="138"/>
      <c r="E2426" s="138"/>
      <c r="F2426" s="138"/>
      <c r="G2426" s="289"/>
    </row>
    <row r="2427" spans="1:7">
      <c r="A2427" s="137"/>
      <c r="B2427" s="94"/>
      <c r="C2427" s="95"/>
      <c r="D2427" s="138"/>
      <c r="E2427" s="138"/>
      <c r="F2427" s="138"/>
      <c r="G2427" s="289"/>
    </row>
    <row r="2428" spans="1:7">
      <c r="A2428" s="137"/>
      <c r="B2428" s="94"/>
      <c r="C2428" s="95"/>
      <c r="D2428" s="138"/>
      <c r="E2428" s="138"/>
      <c r="F2428" s="138"/>
      <c r="G2428" s="289"/>
    </row>
    <row r="2429" spans="1:7">
      <c r="A2429" s="137"/>
      <c r="B2429" s="94"/>
      <c r="C2429" s="95"/>
      <c r="D2429" s="138"/>
      <c r="E2429" s="138"/>
      <c r="F2429" s="138"/>
      <c r="G2429" s="289"/>
    </row>
    <row r="2430" spans="1:7">
      <c r="A2430" s="137"/>
      <c r="B2430" s="94"/>
      <c r="C2430" s="95"/>
      <c r="D2430" s="138"/>
      <c r="E2430" s="138"/>
      <c r="F2430" s="138"/>
      <c r="G2430" s="289"/>
    </row>
    <row r="2431" spans="1:7">
      <c r="A2431" s="137"/>
      <c r="B2431" s="94"/>
      <c r="C2431" s="95"/>
      <c r="D2431" s="138"/>
      <c r="E2431" s="138"/>
      <c r="F2431" s="138"/>
      <c r="G2431" s="289"/>
    </row>
    <row r="2432" spans="1:7">
      <c r="A2432" s="137"/>
      <c r="B2432" s="94"/>
      <c r="C2432" s="95"/>
      <c r="D2432" s="138"/>
      <c r="E2432" s="138"/>
      <c r="F2432" s="138"/>
      <c r="G2432" s="289"/>
    </row>
    <row r="2433" spans="1:7">
      <c r="A2433" s="137"/>
      <c r="B2433" s="94"/>
      <c r="C2433" s="95"/>
      <c r="D2433" s="138"/>
      <c r="E2433" s="138"/>
      <c r="F2433" s="138"/>
      <c r="G2433" s="289"/>
    </row>
    <row r="2434" spans="1:7">
      <c r="A2434" s="137"/>
      <c r="B2434" s="94"/>
      <c r="C2434" s="95"/>
      <c r="D2434" s="138"/>
      <c r="E2434" s="138"/>
      <c r="F2434" s="138"/>
      <c r="G2434" s="289"/>
    </row>
    <row r="2435" spans="1:7">
      <c r="A2435" s="137"/>
      <c r="B2435" s="94"/>
      <c r="C2435" s="95"/>
      <c r="D2435" s="138"/>
      <c r="E2435" s="138"/>
      <c r="F2435" s="138"/>
      <c r="G2435" s="289"/>
    </row>
    <row r="2436" spans="1:7">
      <c r="A2436" s="137"/>
      <c r="B2436" s="94"/>
      <c r="C2436" s="95"/>
      <c r="D2436" s="138"/>
      <c r="E2436" s="138"/>
      <c r="F2436" s="138"/>
      <c r="G2436" s="289"/>
    </row>
    <row r="2437" spans="1:7">
      <c r="A2437" s="137"/>
      <c r="B2437" s="94"/>
      <c r="C2437" s="95"/>
      <c r="D2437" s="138"/>
      <c r="E2437" s="138"/>
      <c r="F2437" s="138"/>
      <c r="G2437" s="289"/>
    </row>
    <row r="2438" spans="1:7">
      <c r="A2438" s="137"/>
      <c r="B2438" s="94"/>
      <c r="C2438" s="95"/>
      <c r="D2438" s="138"/>
      <c r="E2438" s="138"/>
      <c r="F2438" s="138"/>
      <c r="G2438" s="289"/>
    </row>
    <row r="2439" spans="1:7">
      <c r="A2439" s="137"/>
      <c r="B2439" s="94"/>
      <c r="C2439" s="95"/>
      <c r="D2439" s="138"/>
      <c r="E2439" s="138"/>
      <c r="F2439" s="138"/>
      <c r="G2439" s="289"/>
    </row>
    <row r="2440" spans="1:7">
      <c r="A2440" s="137"/>
      <c r="B2440" s="94"/>
      <c r="C2440" s="95"/>
      <c r="D2440" s="138"/>
      <c r="E2440" s="138"/>
      <c r="F2440" s="138"/>
      <c r="G2440" s="289"/>
    </row>
    <row r="2441" spans="1:7">
      <c r="A2441" s="137"/>
      <c r="B2441" s="94"/>
      <c r="C2441" s="95"/>
      <c r="D2441" s="138"/>
      <c r="E2441" s="138"/>
      <c r="F2441" s="138"/>
      <c r="G2441" s="289"/>
    </row>
    <row r="2442" spans="1:7">
      <c r="A2442" s="137"/>
      <c r="B2442" s="94"/>
      <c r="C2442" s="95"/>
      <c r="D2442" s="138"/>
      <c r="E2442" s="138"/>
      <c r="F2442" s="138"/>
      <c r="G2442" s="289"/>
    </row>
    <row r="2443" spans="1:7">
      <c r="A2443" s="137"/>
      <c r="B2443" s="94"/>
      <c r="C2443" s="95"/>
      <c r="D2443" s="138"/>
      <c r="E2443" s="138"/>
      <c r="F2443" s="138"/>
      <c r="G2443" s="289"/>
    </row>
    <row r="2444" spans="1:7">
      <c r="A2444" s="137"/>
      <c r="B2444" s="94"/>
      <c r="C2444" s="95"/>
      <c r="D2444" s="138"/>
      <c r="E2444" s="138"/>
      <c r="F2444" s="138"/>
      <c r="G2444" s="289"/>
    </row>
    <row r="2445" spans="1:7">
      <c r="A2445" s="137"/>
      <c r="B2445" s="94"/>
      <c r="C2445" s="95"/>
      <c r="D2445" s="138"/>
      <c r="E2445" s="138"/>
      <c r="F2445" s="138"/>
      <c r="G2445" s="289"/>
    </row>
    <row r="2446" spans="1:7">
      <c r="A2446" s="137"/>
      <c r="B2446" s="94"/>
      <c r="C2446" s="95"/>
      <c r="D2446" s="138"/>
      <c r="E2446" s="138"/>
      <c r="F2446" s="138"/>
      <c r="G2446" s="289"/>
    </row>
    <row r="2447" spans="1:7">
      <c r="A2447" s="137"/>
      <c r="B2447" s="94"/>
      <c r="C2447" s="95"/>
      <c r="D2447" s="138"/>
      <c r="E2447" s="138"/>
      <c r="F2447" s="138"/>
      <c r="G2447" s="289"/>
    </row>
    <row r="2448" spans="1:7">
      <c r="A2448" s="137"/>
      <c r="B2448" s="94"/>
      <c r="C2448" s="95"/>
      <c r="D2448" s="138"/>
      <c r="E2448" s="138"/>
      <c r="F2448" s="138"/>
      <c r="G2448" s="289"/>
    </row>
    <row r="2449" spans="1:7">
      <c r="A2449" s="137"/>
      <c r="B2449" s="94"/>
      <c r="C2449" s="95"/>
      <c r="D2449" s="138"/>
      <c r="E2449" s="138"/>
      <c r="F2449" s="138"/>
      <c r="G2449" s="289"/>
    </row>
    <row r="2450" spans="1:7">
      <c r="A2450" s="137"/>
      <c r="B2450" s="94"/>
      <c r="C2450" s="95"/>
      <c r="D2450" s="138"/>
      <c r="E2450" s="138"/>
      <c r="F2450" s="138"/>
      <c r="G2450" s="289"/>
    </row>
    <row r="2451" spans="1:7">
      <c r="A2451" s="137"/>
      <c r="B2451" s="94"/>
      <c r="C2451" s="95"/>
      <c r="D2451" s="138"/>
      <c r="E2451" s="138"/>
      <c r="F2451" s="138"/>
      <c r="G2451" s="289"/>
    </row>
    <row r="2452" spans="1:7">
      <c r="A2452" s="137"/>
      <c r="B2452" s="94"/>
      <c r="C2452" s="95"/>
      <c r="D2452" s="138"/>
      <c r="E2452" s="138"/>
      <c r="F2452" s="138"/>
      <c r="G2452" s="289"/>
    </row>
    <row r="2453" spans="1:7">
      <c r="A2453" s="137"/>
      <c r="B2453" s="94"/>
      <c r="C2453" s="95"/>
      <c r="D2453" s="138"/>
      <c r="E2453" s="138"/>
      <c r="F2453" s="138"/>
      <c r="G2453" s="289"/>
    </row>
    <row r="2454" spans="1:7">
      <c r="A2454" s="137"/>
      <c r="B2454" s="94"/>
      <c r="C2454" s="95"/>
      <c r="D2454" s="138"/>
      <c r="E2454" s="138"/>
      <c r="F2454" s="138"/>
      <c r="G2454" s="289"/>
    </row>
    <row r="2455" spans="1:7">
      <c r="A2455" s="137"/>
      <c r="B2455" s="94"/>
      <c r="C2455" s="95"/>
      <c r="D2455" s="138"/>
      <c r="E2455" s="138"/>
      <c r="F2455" s="138"/>
      <c r="G2455" s="289"/>
    </row>
    <row r="2456" spans="1:7">
      <c r="A2456" s="137"/>
      <c r="B2456" s="94"/>
      <c r="C2456" s="95"/>
      <c r="D2456" s="138"/>
      <c r="E2456" s="138"/>
      <c r="F2456" s="138"/>
      <c r="G2456" s="289"/>
    </row>
    <row r="2457" spans="1:7">
      <c r="A2457" s="137"/>
      <c r="B2457" s="94"/>
      <c r="C2457" s="95"/>
      <c r="D2457" s="138"/>
      <c r="E2457" s="138"/>
      <c r="F2457" s="138"/>
      <c r="G2457" s="289"/>
    </row>
    <row r="2458" spans="1:7">
      <c r="A2458" s="137"/>
      <c r="B2458" s="94"/>
      <c r="C2458" s="95"/>
      <c r="D2458" s="138"/>
      <c r="E2458" s="138"/>
      <c r="F2458" s="138"/>
      <c r="G2458" s="289"/>
    </row>
    <row r="2459" spans="1:7">
      <c r="A2459" s="137"/>
      <c r="B2459" s="94"/>
      <c r="C2459" s="95"/>
      <c r="D2459" s="138"/>
      <c r="E2459" s="138"/>
      <c r="F2459" s="138"/>
      <c r="G2459" s="289"/>
    </row>
    <row r="2460" spans="1:7">
      <c r="A2460" s="137"/>
      <c r="B2460" s="94"/>
      <c r="C2460" s="95"/>
      <c r="D2460" s="138"/>
      <c r="E2460" s="138"/>
      <c r="F2460" s="138"/>
      <c r="G2460" s="289"/>
    </row>
    <row r="2461" spans="1:7">
      <c r="A2461" s="137"/>
      <c r="B2461" s="94"/>
      <c r="C2461" s="95"/>
      <c r="D2461" s="138"/>
      <c r="E2461" s="138"/>
      <c r="F2461" s="138"/>
      <c r="G2461" s="289"/>
    </row>
    <row r="2462" spans="1:7">
      <c r="A2462" s="137"/>
      <c r="B2462" s="94"/>
      <c r="C2462" s="95"/>
      <c r="D2462" s="138"/>
      <c r="E2462" s="138"/>
      <c r="F2462" s="138"/>
      <c r="G2462" s="289"/>
    </row>
    <row r="2463" spans="1:7">
      <c r="A2463" s="137"/>
      <c r="B2463" s="94"/>
      <c r="C2463" s="95"/>
      <c r="D2463" s="138"/>
      <c r="E2463" s="138"/>
      <c r="F2463" s="138"/>
      <c r="G2463" s="289"/>
    </row>
    <row r="2464" spans="1:7">
      <c r="A2464" s="137"/>
      <c r="B2464" s="94"/>
      <c r="C2464" s="95"/>
      <c r="D2464" s="138"/>
      <c r="E2464" s="138"/>
      <c r="F2464" s="138"/>
      <c r="G2464" s="289"/>
    </row>
    <row r="2465" spans="1:7">
      <c r="A2465" s="137"/>
      <c r="B2465" s="94"/>
      <c r="C2465" s="95"/>
      <c r="D2465" s="138"/>
      <c r="E2465" s="138"/>
      <c r="F2465" s="138"/>
      <c r="G2465" s="289"/>
    </row>
    <row r="2466" spans="1:7">
      <c r="A2466" s="137"/>
      <c r="B2466" s="94"/>
      <c r="C2466" s="95"/>
      <c r="D2466" s="138"/>
      <c r="E2466" s="138"/>
      <c r="F2466" s="138"/>
      <c r="G2466" s="289"/>
    </row>
    <row r="2467" spans="1:7">
      <c r="A2467" s="137"/>
      <c r="B2467" s="94"/>
      <c r="C2467" s="95"/>
      <c r="D2467" s="138"/>
      <c r="E2467" s="138"/>
      <c r="F2467" s="138"/>
      <c r="G2467" s="289"/>
    </row>
    <row r="2468" spans="1:7">
      <c r="A2468" s="137"/>
      <c r="B2468" s="94"/>
      <c r="C2468" s="95"/>
      <c r="D2468" s="138"/>
      <c r="E2468" s="138"/>
      <c r="F2468" s="138"/>
      <c r="G2468" s="289"/>
    </row>
    <row r="2469" spans="1:7">
      <c r="A2469" s="137"/>
      <c r="B2469" s="94"/>
      <c r="C2469" s="95"/>
      <c r="D2469" s="138"/>
      <c r="E2469" s="138"/>
      <c r="F2469" s="138"/>
      <c r="G2469" s="289"/>
    </row>
    <row r="2470" spans="1:7">
      <c r="A2470" s="137"/>
      <c r="B2470" s="94"/>
      <c r="C2470" s="95"/>
      <c r="D2470" s="138"/>
      <c r="E2470" s="138"/>
      <c r="F2470" s="138"/>
      <c r="G2470" s="289"/>
    </row>
    <row r="2471" spans="1:7">
      <c r="A2471" s="137"/>
      <c r="B2471" s="94"/>
      <c r="C2471" s="95"/>
      <c r="D2471" s="138"/>
      <c r="E2471" s="138"/>
      <c r="F2471" s="138"/>
      <c r="G2471" s="289"/>
    </row>
    <row r="2472" spans="1:7">
      <c r="A2472" s="137"/>
      <c r="B2472" s="94"/>
      <c r="C2472" s="95"/>
      <c r="D2472" s="138"/>
      <c r="E2472" s="138"/>
      <c r="F2472" s="138"/>
      <c r="G2472" s="289"/>
    </row>
    <row r="2473" spans="1:7">
      <c r="A2473" s="137"/>
      <c r="B2473" s="94"/>
      <c r="C2473" s="95"/>
      <c r="D2473" s="138"/>
      <c r="E2473" s="138"/>
      <c r="F2473" s="138"/>
      <c r="G2473" s="289"/>
    </row>
    <row r="2474" spans="1:7">
      <c r="A2474" s="137"/>
      <c r="B2474" s="94"/>
      <c r="C2474" s="95"/>
      <c r="D2474" s="138"/>
      <c r="E2474" s="138"/>
      <c r="F2474" s="138"/>
      <c r="G2474" s="289"/>
    </row>
    <row r="2475" spans="1:7">
      <c r="A2475" s="137"/>
      <c r="B2475" s="94"/>
      <c r="C2475" s="95"/>
      <c r="D2475" s="138"/>
      <c r="E2475" s="138"/>
      <c r="F2475" s="138"/>
      <c r="G2475" s="289"/>
    </row>
    <row r="2476" spans="1:7">
      <c r="A2476" s="137"/>
      <c r="B2476" s="94"/>
      <c r="C2476" s="95"/>
      <c r="D2476" s="138"/>
      <c r="E2476" s="138"/>
      <c r="F2476" s="138"/>
      <c r="G2476" s="289"/>
    </row>
    <row r="2477" spans="1:7">
      <c r="A2477" s="137"/>
      <c r="B2477" s="94"/>
      <c r="C2477" s="95"/>
      <c r="D2477" s="138"/>
      <c r="E2477" s="138"/>
      <c r="F2477" s="138"/>
      <c r="G2477" s="289"/>
    </row>
    <row r="2478" spans="1:7">
      <c r="A2478" s="137"/>
      <c r="B2478" s="94"/>
      <c r="C2478" s="95"/>
      <c r="D2478" s="138"/>
      <c r="E2478" s="138"/>
      <c r="F2478" s="138"/>
      <c r="G2478" s="289"/>
    </row>
    <row r="2479" spans="1:7">
      <c r="A2479" s="137"/>
      <c r="B2479" s="94"/>
      <c r="C2479" s="95"/>
      <c r="D2479" s="138"/>
      <c r="E2479" s="138"/>
      <c r="F2479" s="138"/>
      <c r="G2479" s="289"/>
    </row>
    <row r="2480" spans="1:7">
      <c r="A2480" s="137"/>
      <c r="B2480" s="94"/>
      <c r="C2480" s="95"/>
      <c r="D2480" s="138"/>
      <c r="E2480" s="138"/>
      <c r="F2480" s="138"/>
      <c r="G2480" s="289"/>
    </row>
    <row r="2481" spans="1:7">
      <c r="A2481" s="137"/>
      <c r="B2481" s="94"/>
      <c r="C2481" s="95"/>
      <c r="D2481" s="138"/>
      <c r="E2481" s="138"/>
      <c r="F2481" s="138"/>
      <c r="G2481" s="289"/>
    </row>
    <row r="2482" spans="1:7">
      <c r="A2482" s="137"/>
      <c r="B2482" s="94"/>
      <c r="C2482" s="95"/>
      <c r="D2482" s="138"/>
      <c r="E2482" s="138"/>
      <c r="F2482" s="138"/>
      <c r="G2482" s="289"/>
    </row>
    <row r="2483" spans="1:7">
      <c r="A2483" s="137"/>
      <c r="B2483" s="94"/>
      <c r="C2483" s="95"/>
      <c r="D2483" s="138"/>
      <c r="E2483" s="138"/>
      <c r="F2483" s="138"/>
      <c r="G2483" s="289"/>
    </row>
    <row r="2484" spans="1:7">
      <c r="A2484" s="137"/>
      <c r="B2484" s="94"/>
      <c r="C2484" s="95"/>
      <c r="D2484" s="138"/>
      <c r="E2484" s="138"/>
      <c r="F2484" s="138"/>
      <c r="G2484" s="289"/>
    </row>
    <row r="2485" spans="1:7">
      <c r="A2485" s="137"/>
      <c r="B2485" s="94"/>
      <c r="C2485" s="95"/>
      <c r="D2485" s="138"/>
      <c r="E2485" s="138"/>
      <c r="F2485" s="138"/>
      <c r="G2485" s="289"/>
    </row>
    <row r="2486" spans="1:7">
      <c r="A2486" s="137"/>
      <c r="B2486" s="94"/>
      <c r="C2486" s="95"/>
      <c r="D2486" s="138"/>
      <c r="E2486" s="138"/>
      <c r="F2486" s="138"/>
      <c r="G2486" s="289"/>
    </row>
    <row r="2487" spans="1:7">
      <c r="A2487" s="137"/>
      <c r="B2487" s="94"/>
      <c r="C2487" s="95"/>
      <c r="D2487" s="138"/>
      <c r="E2487" s="138"/>
      <c r="F2487" s="138"/>
      <c r="G2487" s="289"/>
    </row>
    <row r="2488" spans="1:7">
      <c r="A2488" s="137"/>
      <c r="B2488" s="94"/>
      <c r="C2488" s="95"/>
      <c r="D2488" s="138"/>
      <c r="E2488" s="138"/>
      <c r="F2488" s="138"/>
      <c r="G2488" s="289"/>
    </row>
    <row r="2489" spans="1:7">
      <c r="A2489" s="137"/>
      <c r="B2489" s="94"/>
      <c r="C2489" s="95"/>
      <c r="D2489" s="138"/>
      <c r="E2489" s="138"/>
      <c r="F2489" s="138"/>
      <c r="G2489" s="289"/>
    </row>
    <row r="2490" spans="1:7">
      <c r="A2490" s="137"/>
      <c r="B2490" s="94"/>
      <c r="C2490" s="95"/>
      <c r="D2490" s="138"/>
      <c r="E2490" s="138"/>
      <c r="F2490" s="138"/>
      <c r="G2490" s="289"/>
    </row>
    <row r="2491" spans="1:7">
      <c r="A2491" s="137"/>
      <c r="B2491" s="94"/>
      <c r="C2491" s="95"/>
      <c r="D2491" s="138"/>
      <c r="E2491" s="138"/>
      <c r="F2491" s="138"/>
      <c r="G2491" s="289"/>
    </row>
    <row r="2492" spans="1:7">
      <c r="A2492" s="137"/>
      <c r="B2492" s="94"/>
      <c r="C2492" s="95"/>
      <c r="D2492" s="138"/>
      <c r="E2492" s="138"/>
      <c r="F2492" s="138"/>
      <c r="G2492" s="289"/>
    </row>
    <row r="2493" spans="1:7">
      <c r="A2493" s="137"/>
      <c r="B2493" s="94"/>
      <c r="C2493" s="95"/>
      <c r="D2493" s="138"/>
      <c r="E2493" s="138"/>
      <c r="F2493" s="138"/>
      <c r="G2493" s="289"/>
    </row>
    <row r="2494" spans="1:7">
      <c r="A2494" s="137"/>
      <c r="B2494" s="94"/>
      <c r="C2494" s="95"/>
      <c r="D2494" s="138"/>
      <c r="E2494" s="138"/>
      <c r="F2494" s="138"/>
      <c r="G2494" s="289"/>
    </row>
    <row r="2495" spans="1:7">
      <c r="A2495" s="137"/>
      <c r="B2495" s="94"/>
      <c r="C2495" s="95"/>
      <c r="D2495" s="138"/>
      <c r="E2495" s="138"/>
      <c r="F2495" s="138"/>
      <c r="G2495" s="289"/>
    </row>
    <row r="2496" spans="1:7">
      <c r="A2496" s="137"/>
      <c r="B2496" s="94"/>
      <c r="C2496" s="95"/>
      <c r="D2496" s="138"/>
      <c r="E2496" s="138"/>
      <c r="F2496" s="138"/>
      <c r="G2496" s="289"/>
    </row>
    <row r="2497" spans="1:7">
      <c r="A2497" s="137"/>
      <c r="B2497" s="94"/>
      <c r="C2497" s="95"/>
      <c r="D2497" s="138"/>
      <c r="E2497" s="138"/>
      <c r="F2497" s="138"/>
      <c r="G2497" s="289"/>
    </row>
    <row r="2498" spans="1:7">
      <c r="A2498" s="137"/>
      <c r="B2498" s="94"/>
      <c r="C2498" s="95"/>
      <c r="D2498" s="138"/>
      <c r="E2498" s="138"/>
      <c r="F2498" s="138"/>
      <c r="G2498" s="289"/>
    </row>
    <row r="2499" spans="1:7">
      <c r="A2499" s="137"/>
      <c r="B2499" s="94"/>
      <c r="C2499" s="95"/>
      <c r="D2499" s="138"/>
      <c r="E2499" s="138"/>
      <c r="F2499" s="138"/>
      <c r="G2499" s="289"/>
    </row>
    <row r="2500" spans="1:7">
      <c r="A2500" s="137"/>
      <c r="B2500" s="94"/>
      <c r="C2500" s="95"/>
      <c r="D2500" s="138"/>
      <c r="E2500" s="138"/>
      <c r="F2500" s="138"/>
      <c r="G2500" s="289"/>
    </row>
    <row r="2501" spans="1:7">
      <c r="A2501" s="137"/>
      <c r="B2501" s="94"/>
      <c r="C2501" s="95"/>
      <c r="D2501" s="138"/>
      <c r="E2501" s="138"/>
      <c r="F2501" s="138"/>
      <c r="G2501" s="289"/>
    </row>
    <row r="2502" spans="1:7">
      <c r="A2502" s="137"/>
      <c r="B2502" s="94"/>
      <c r="C2502" s="95"/>
      <c r="D2502" s="138"/>
      <c r="E2502" s="138"/>
      <c r="F2502" s="138"/>
      <c r="G2502" s="289"/>
    </row>
    <row r="2503" spans="1:7">
      <c r="A2503" s="137"/>
      <c r="B2503" s="94"/>
      <c r="C2503" s="95"/>
      <c r="D2503" s="138"/>
      <c r="E2503" s="138"/>
      <c r="F2503" s="138"/>
      <c r="G2503" s="289"/>
    </row>
    <row r="2504" spans="1:7">
      <c r="A2504" s="137"/>
      <c r="B2504" s="94"/>
      <c r="C2504" s="95"/>
      <c r="D2504" s="138"/>
      <c r="E2504" s="138"/>
      <c r="F2504" s="138"/>
      <c r="G2504" s="289"/>
    </row>
    <row r="2505" spans="1:7">
      <c r="A2505" s="137"/>
      <c r="B2505" s="94"/>
      <c r="C2505" s="95"/>
      <c r="D2505" s="138"/>
      <c r="E2505" s="138"/>
      <c r="F2505" s="138"/>
      <c r="G2505" s="289"/>
    </row>
    <row r="2506" spans="1:7">
      <c r="A2506" s="137"/>
      <c r="B2506" s="94"/>
      <c r="C2506" s="95"/>
      <c r="D2506" s="138"/>
      <c r="E2506" s="138"/>
      <c r="F2506" s="138"/>
      <c r="G2506" s="289"/>
    </row>
    <row r="2507" spans="1:7">
      <c r="A2507" s="137"/>
      <c r="B2507" s="94"/>
      <c r="C2507" s="95"/>
      <c r="D2507" s="138"/>
      <c r="E2507" s="138"/>
      <c r="F2507" s="138"/>
      <c r="G2507" s="289"/>
    </row>
    <row r="2508" spans="1:7">
      <c r="A2508" s="137"/>
      <c r="B2508" s="94"/>
      <c r="C2508" s="95"/>
      <c r="D2508" s="138"/>
      <c r="E2508" s="138"/>
      <c r="F2508" s="138"/>
      <c r="G2508" s="289"/>
    </row>
    <row r="2509" spans="1:7">
      <c r="A2509" s="137"/>
      <c r="B2509" s="94"/>
      <c r="C2509" s="95"/>
      <c r="D2509" s="138"/>
      <c r="E2509" s="138"/>
      <c r="F2509" s="138"/>
      <c r="G2509" s="289"/>
    </row>
    <row r="2510" spans="1:7">
      <c r="A2510" s="137"/>
      <c r="B2510" s="94"/>
      <c r="C2510" s="95"/>
      <c r="D2510" s="138"/>
      <c r="E2510" s="138"/>
      <c r="F2510" s="138"/>
      <c r="G2510" s="289"/>
    </row>
    <row r="2511" spans="1:7">
      <c r="A2511" s="137"/>
      <c r="B2511" s="94"/>
      <c r="C2511" s="95"/>
      <c r="D2511" s="138"/>
      <c r="E2511" s="138"/>
      <c r="F2511" s="138"/>
      <c r="G2511" s="289"/>
    </row>
    <row r="2512" spans="1:7">
      <c r="A2512" s="137"/>
      <c r="B2512" s="94"/>
      <c r="C2512" s="95"/>
      <c r="D2512" s="138"/>
      <c r="E2512" s="138"/>
      <c r="F2512" s="138"/>
      <c r="G2512" s="289"/>
    </row>
    <row r="2513" spans="1:7">
      <c r="A2513" s="137"/>
      <c r="B2513" s="94"/>
      <c r="C2513" s="95"/>
      <c r="D2513" s="138"/>
      <c r="E2513" s="138"/>
      <c r="F2513" s="138"/>
      <c r="G2513" s="289"/>
    </row>
    <row r="2514" spans="1:7">
      <c r="A2514" s="137"/>
      <c r="B2514" s="94"/>
      <c r="C2514" s="95"/>
      <c r="D2514" s="138"/>
      <c r="E2514" s="138"/>
      <c r="F2514" s="138"/>
      <c r="G2514" s="289"/>
    </row>
    <row r="2515" spans="1:7">
      <c r="A2515" s="137"/>
      <c r="B2515" s="94"/>
      <c r="C2515" s="95"/>
      <c r="D2515" s="138"/>
      <c r="E2515" s="138"/>
      <c r="F2515" s="138"/>
      <c r="G2515" s="289"/>
    </row>
    <row r="2516" spans="1:7">
      <c r="A2516" s="137"/>
      <c r="B2516" s="94"/>
      <c r="C2516" s="95"/>
      <c r="D2516" s="138"/>
      <c r="E2516" s="138"/>
      <c r="F2516" s="138"/>
      <c r="G2516" s="289"/>
    </row>
    <row r="2517" spans="1:7">
      <c r="A2517" s="137"/>
      <c r="B2517" s="94"/>
      <c r="C2517" s="95"/>
      <c r="D2517" s="138"/>
      <c r="E2517" s="138"/>
      <c r="F2517" s="138"/>
      <c r="G2517" s="289"/>
    </row>
    <row r="2518" spans="1:7">
      <c r="A2518" s="137"/>
      <c r="B2518" s="94"/>
      <c r="C2518" s="95"/>
      <c r="D2518" s="138"/>
      <c r="E2518" s="138"/>
      <c r="F2518" s="138"/>
      <c r="G2518" s="289"/>
    </row>
    <row r="2519" spans="1:7">
      <c r="A2519" s="137"/>
      <c r="B2519" s="94"/>
      <c r="C2519" s="95"/>
      <c r="D2519" s="138"/>
      <c r="E2519" s="138"/>
      <c r="F2519" s="138"/>
      <c r="G2519" s="289"/>
    </row>
    <row r="2520" spans="1:7">
      <c r="A2520" s="137"/>
      <c r="B2520" s="94"/>
      <c r="C2520" s="95"/>
      <c r="D2520" s="138"/>
      <c r="E2520" s="138"/>
      <c r="F2520" s="138"/>
      <c r="G2520" s="289"/>
    </row>
    <row r="2521" spans="1:7">
      <c r="A2521" s="137"/>
      <c r="B2521" s="94"/>
      <c r="C2521" s="95"/>
      <c r="D2521" s="138"/>
      <c r="E2521" s="138"/>
      <c r="F2521" s="138"/>
      <c r="G2521" s="289"/>
    </row>
    <row r="2522" spans="1:7">
      <c r="A2522" s="137"/>
      <c r="B2522" s="94"/>
      <c r="C2522" s="95"/>
      <c r="D2522" s="138"/>
      <c r="E2522" s="138"/>
      <c r="F2522" s="138"/>
      <c r="G2522" s="289"/>
    </row>
    <row r="2523" spans="1:7">
      <c r="A2523" s="137"/>
      <c r="B2523" s="94"/>
      <c r="C2523" s="95"/>
      <c r="D2523" s="138"/>
      <c r="E2523" s="138"/>
      <c r="F2523" s="138"/>
      <c r="G2523" s="289"/>
    </row>
    <row r="2524" spans="1:7">
      <c r="A2524" s="137"/>
      <c r="B2524" s="94"/>
      <c r="C2524" s="95"/>
      <c r="D2524" s="138"/>
      <c r="E2524" s="138"/>
      <c r="F2524" s="138"/>
      <c r="G2524" s="289"/>
    </row>
    <row r="2525" spans="1:7">
      <c r="A2525" s="137"/>
      <c r="B2525" s="94"/>
      <c r="C2525" s="95"/>
      <c r="D2525" s="138"/>
      <c r="E2525" s="138"/>
      <c r="F2525" s="138"/>
      <c r="G2525" s="289"/>
    </row>
    <row r="2526" spans="1:7">
      <c r="A2526" s="137"/>
      <c r="B2526" s="94"/>
      <c r="C2526" s="95"/>
      <c r="D2526" s="138"/>
      <c r="E2526" s="138"/>
      <c r="F2526" s="138"/>
      <c r="G2526" s="289"/>
    </row>
    <row r="2527" spans="1:7">
      <c r="A2527" s="137"/>
      <c r="B2527" s="94"/>
      <c r="C2527" s="95"/>
      <c r="D2527" s="138"/>
      <c r="E2527" s="138"/>
      <c r="F2527" s="138"/>
      <c r="G2527" s="289"/>
    </row>
    <row r="2528" spans="1:7">
      <c r="A2528" s="137"/>
      <c r="B2528" s="94"/>
      <c r="C2528" s="95"/>
      <c r="D2528" s="138"/>
      <c r="E2528" s="138"/>
      <c r="F2528" s="138"/>
      <c r="G2528" s="289"/>
    </row>
    <row r="2529" spans="1:7">
      <c r="A2529" s="137"/>
      <c r="B2529" s="94"/>
      <c r="C2529" s="95"/>
      <c r="D2529" s="138"/>
      <c r="E2529" s="138"/>
      <c r="F2529" s="138"/>
      <c r="G2529" s="289"/>
    </row>
    <row r="2530" spans="1:7">
      <c r="A2530" s="137"/>
      <c r="B2530" s="94"/>
      <c r="C2530" s="95"/>
      <c r="D2530" s="138"/>
      <c r="E2530" s="138"/>
      <c r="F2530" s="138"/>
      <c r="G2530" s="289"/>
    </row>
    <row r="2531" spans="1:7">
      <c r="A2531" s="137"/>
      <c r="B2531" s="94"/>
      <c r="C2531" s="95"/>
      <c r="D2531" s="138"/>
      <c r="E2531" s="138"/>
      <c r="F2531" s="138"/>
      <c r="G2531" s="289"/>
    </row>
    <row r="2532" spans="1:7">
      <c r="A2532" s="137"/>
      <c r="B2532" s="94"/>
      <c r="C2532" s="95"/>
      <c r="D2532" s="138"/>
      <c r="E2532" s="138"/>
      <c r="F2532" s="138"/>
      <c r="G2532" s="289"/>
    </row>
    <row r="2533" spans="1:7">
      <c r="A2533" s="137"/>
      <c r="B2533" s="94"/>
      <c r="C2533" s="95"/>
      <c r="D2533" s="138"/>
      <c r="E2533" s="138"/>
      <c r="F2533" s="138"/>
      <c r="G2533" s="289"/>
    </row>
    <row r="2534" spans="1:7">
      <c r="A2534" s="137"/>
      <c r="B2534" s="94"/>
      <c r="C2534" s="95"/>
      <c r="D2534" s="138"/>
      <c r="E2534" s="138"/>
      <c r="F2534" s="138"/>
      <c r="G2534" s="289"/>
    </row>
    <row r="2535" spans="1:7">
      <c r="A2535" s="137"/>
      <c r="B2535" s="94"/>
      <c r="C2535" s="95"/>
      <c r="D2535" s="138"/>
      <c r="E2535" s="138"/>
      <c r="F2535" s="138"/>
      <c r="G2535" s="289"/>
    </row>
    <row r="2536" spans="1:7">
      <c r="A2536" s="137"/>
      <c r="B2536" s="94"/>
      <c r="C2536" s="95"/>
      <c r="D2536" s="138"/>
      <c r="E2536" s="138"/>
      <c r="F2536" s="138"/>
      <c r="G2536" s="289"/>
    </row>
    <row r="2537" spans="1:7">
      <c r="A2537" s="137"/>
      <c r="B2537" s="94"/>
      <c r="C2537" s="95"/>
      <c r="D2537" s="138"/>
      <c r="E2537" s="138"/>
      <c r="F2537" s="138"/>
      <c r="G2537" s="289"/>
    </row>
    <row r="2538" spans="1:7">
      <c r="A2538" s="137"/>
      <c r="B2538" s="94"/>
      <c r="C2538" s="95"/>
      <c r="D2538" s="138"/>
      <c r="E2538" s="138"/>
      <c r="F2538" s="138"/>
      <c r="G2538" s="289"/>
    </row>
    <row r="2539" spans="1:7">
      <c r="A2539" s="137"/>
      <c r="B2539" s="94"/>
      <c r="C2539" s="95"/>
      <c r="D2539" s="138"/>
      <c r="E2539" s="138"/>
      <c r="F2539" s="138"/>
      <c r="G2539" s="289"/>
    </row>
    <row r="2540" spans="1:7">
      <c r="A2540" s="137"/>
      <c r="B2540" s="94"/>
      <c r="C2540" s="95"/>
      <c r="D2540" s="138"/>
      <c r="E2540" s="138"/>
      <c r="F2540" s="138"/>
      <c r="G2540" s="289"/>
    </row>
    <row r="2541" spans="1:7">
      <c r="A2541" s="137"/>
      <c r="B2541" s="94"/>
      <c r="C2541" s="95"/>
      <c r="D2541" s="138"/>
      <c r="E2541" s="138"/>
      <c r="F2541" s="138"/>
      <c r="G2541" s="289"/>
    </row>
    <row r="2542" spans="1:7">
      <c r="A2542" s="137"/>
      <c r="B2542" s="94"/>
      <c r="C2542" s="95"/>
      <c r="D2542" s="138"/>
      <c r="E2542" s="138"/>
      <c r="F2542" s="138"/>
      <c r="G2542" s="289"/>
    </row>
    <row r="2543" spans="1:7">
      <c r="A2543" s="137"/>
      <c r="B2543" s="94"/>
      <c r="C2543" s="95"/>
      <c r="D2543" s="138"/>
      <c r="E2543" s="138"/>
      <c r="F2543" s="138"/>
      <c r="G2543" s="289"/>
    </row>
    <row r="2544" spans="1:7">
      <c r="A2544" s="137"/>
      <c r="B2544" s="94"/>
      <c r="C2544" s="95"/>
      <c r="D2544" s="138"/>
      <c r="E2544" s="138"/>
      <c r="F2544" s="138"/>
      <c r="G2544" s="289"/>
    </row>
    <row r="2545" spans="1:7">
      <c r="A2545" s="137"/>
      <c r="B2545" s="94"/>
      <c r="C2545" s="95"/>
      <c r="D2545" s="138"/>
      <c r="E2545" s="138"/>
      <c r="F2545" s="138"/>
      <c r="G2545" s="289"/>
    </row>
    <row r="2546" spans="1:7">
      <c r="A2546" s="137"/>
      <c r="B2546" s="94"/>
      <c r="C2546" s="95"/>
      <c r="D2546" s="138"/>
      <c r="E2546" s="138"/>
      <c r="F2546" s="138"/>
      <c r="G2546" s="289"/>
    </row>
    <row r="2547" spans="1:7">
      <c r="A2547" s="137"/>
      <c r="B2547" s="94"/>
      <c r="C2547" s="95"/>
      <c r="D2547" s="138"/>
      <c r="E2547" s="138"/>
      <c r="F2547" s="138"/>
      <c r="G2547" s="289"/>
    </row>
    <row r="2548" spans="1:7">
      <c r="A2548" s="137"/>
      <c r="B2548" s="94"/>
      <c r="C2548" s="95"/>
      <c r="D2548" s="138"/>
      <c r="E2548" s="138"/>
      <c r="F2548" s="138"/>
      <c r="G2548" s="289"/>
    </row>
    <row r="2549" spans="1:7">
      <c r="A2549" s="137"/>
      <c r="B2549" s="94"/>
      <c r="C2549" s="95"/>
      <c r="D2549" s="138"/>
      <c r="E2549" s="138"/>
      <c r="F2549" s="138"/>
      <c r="G2549" s="289"/>
    </row>
    <row r="2550" spans="1:7">
      <c r="A2550" s="137"/>
      <c r="B2550" s="94"/>
      <c r="C2550" s="95"/>
      <c r="D2550" s="138"/>
      <c r="E2550" s="138"/>
      <c r="F2550" s="138"/>
      <c r="G2550" s="289"/>
    </row>
    <row r="2551" spans="1:7">
      <c r="A2551" s="137"/>
      <c r="B2551" s="94"/>
      <c r="C2551" s="95"/>
      <c r="D2551" s="138"/>
      <c r="E2551" s="138"/>
      <c r="F2551" s="138"/>
      <c r="G2551" s="289"/>
    </row>
    <row r="2552" spans="1:7">
      <c r="A2552" s="137"/>
      <c r="B2552" s="94"/>
      <c r="C2552" s="95"/>
      <c r="D2552" s="138"/>
      <c r="E2552" s="138"/>
      <c r="F2552" s="138"/>
      <c r="G2552" s="289"/>
    </row>
    <row r="2553" spans="1:7">
      <c r="A2553" s="137"/>
      <c r="B2553" s="94"/>
      <c r="C2553" s="95"/>
      <c r="D2553" s="138"/>
      <c r="E2553" s="138"/>
      <c r="F2553" s="138"/>
      <c r="G2553" s="289"/>
    </row>
    <row r="2554" spans="1:7">
      <c r="A2554" s="137"/>
      <c r="B2554" s="94"/>
      <c r="C2554" s="95"/>
      <c r="D2554" s="138"/>
      <c r="E2554" s="138"/>
      <c r="F2554" s="138"/>
      <c r="G2554" s="289"/>
    </row>
    <row r="2555" spans="1:7">
      <c r="A2555" s="137"/>
      <c r="B2555" s="94"/>
      <c r="C2555" s="95"/>
      <c r="D2555" s="138"/>
      <c r="E2555" s="138"/>
      <c r="F2555" s="138"/>
      <c r="G2555" s="289"/>
    </row>
    <row r="2556" spans="1:7">
      <c r="A2556" s="137"/>
      <c r="B2556" s="94"/>
      <c r="C2556" s="95"/>
      <c r="D2556" s="138"/>
      <c r="E2556" s="138"/>
      <c r="F2556" s="138"/>
      <c r="G2556" s="289"/>
    </row>
    <row r="2557" spans="1:7">
      <c r="A2557" s="137"/>
      <c r="B2557" s="94"/>
      <c r="C2557" s="95"/>
      <c r="D2557" s="138"/>
      <c r="E2557" s="138"/>
      <c r="F2557" s="138"/>
      <c r="G2557" s="289"/>
    </row>
    <row r="2558" spans="1:7">
      <c r="A2558" s="137"/>
      <c r="B2558" s="94"/>
      <c r="C2558" s="95"/>
      <c r="D2558" s="138"/>
      <c r="E2558" s="138"/>
      <c r="F2558" s="138"/>
      <c r="G2558" s="289"/>
    </row>
    <row r="2559" spans="1:7">
      <c r="A2559" s="137"/>
      <c r="B2559" s="94"/>
      <c r="C2559" s="95"/>
      <c r="D2559" s="138"/>
      <c r="E2559" s="138"/>
      <c r="F2559" s="138"/>
      <c r="G2559" s="289"/>
    </row>
    <row r="2560" spans="1:7">
      <c r="A2560" s="137"/>
      <c r="B2560" s="94"/>
      <c r="C2560" s="95"/>
      <c r="D2560" s="138"/>
      <c r="E2560" s="138"/>
      <c r="F2560" s="138"/>
      <c r="G2560" s="289"/>
    </row>
    <row r="2561" spans="1:7">
      <c r="A2561" s="137"/>
      <c r="B2561" s="94"/>
      <c r="C2561" s="95"/>
      <c r="D2561" s="138"/>
      <c r="E2561" s="138"/>
      <c r="F2561" s="138"/>
      <c r="G2561" s="289"/>
    </row>
    <row r="2562" spans="1:7">
      <c r="A2562" s="137"/>
      <c r="B2562" s="94"/>
      <c r="C2562" s="95"/>
      <c r="D2562" s="138"/>
      <c r="E2562" s="138"/>
      <c r="F2562" s="138"/>
      <c r="G2562" s="289"/>
    </row>
    <row r="2563" spans="1:7">
      <c r="A2563" s="137"/>
      <c r="B2563" s="94"/>
      <c r="C2563" s="95"/>
      <c r="D2563" s="138"/>
      <c r="E2563" s="138"/>
      <c r="F2563" s="138"/>
      <c r="G2563" s="289"/>
    </row>
    <row r="2564" spans="1:7">
      <c r="A2564" s="137"/>
      <c r="B2564" s="94"/>
      <c r="C2564" s="95"/>
      <c r="D2564" s="138"/>
      <c r="E2564" s="138"/>
      <c r="F2564" s="138"/>
      <c r="G2564" s="289"/>
    </row>
    <row r="2565" spans="1:7">
      <c r="A2565" s="137"/>
      <c r="B2565" s="94"/>
      <c r="C2565" s="95"/>
      <c r="D2565" s="138"/>
      <c r="E2565" s="138"/>
      <c r="F2565" s="138"/>
      <c r="G2565" s="289"/>
    </row>
    <row r="2566" spans="1:7">
      <c r="A2566" s="137"/>
      <c r="B2566" s="94"/>
      <c r="C2566" s="95"/>
      <c r="D2566" s="138"/>
      <c r="E2566" s="138"/>
      <c r="F2566" s="138"/>
      <c r="G2566" s="289"/>
    </row>
    <row r="2567" spans="1:7">
      <c r="A2567" s="137"/>
      <c r="B2567" s="94"/>
      <c r="C2567" s="95"/>
      <c r="D2567" s="138"/>
      <c r="E2567" s="138"/>
      <c r="F2567" s="138"/>
      <c r="G2567" s="289"/>
    </row>
    <row r="2568" spans="1:7">
      <c r="A2568" s="137"/>
      <c r="B2568" s="94"/>
      <c r="C2568" s="95"/>
      <c r="D2568" s="138"/>
      <c r="E2568" s="138"/>
      <c r="F2568" s="138"/>
      <c r="G2568" s="289"/>
    </row>
    <row r="2569" spans="1:7">
      <c r="A2569" s="137"/>
      <c r="B2569" s="94"/>
      <c r="C2569" s="95"/>
      <c r="D2569" s="138"/>
      <c r="E2569" s="138"/>
      <c r="F2569" s="138"/>
      <c r="G2569" s="289"/>
    </row>
    <row r="2570" spans="1:7">
      <c r="A2570" s="137"/>
      <c r="B2570" s="94"/>
      <c r="C2570" s="95"/>
      <c r="D2570" s="138"/>
      <c r="E2570" s="138"/>
      <c r="F2570" s="138"/>
      <c r="G2570" s="289"/>
    </row>
    <row r="2571" spans="1:7">
      <c r="A2571" s="137"/>
      <c r="B2571" s="94"/>
      <c r="C2571" s="95"/>
      <c r="D2571" s="138"/>
      <c r="E2571" s="138"/>
      <c r="F2571" s="138"/>
      <c r="G2571" s="289"/>
    </row>
    <row r="2572" spans="1:7">
      <c r="A2572" s="137"/>
      <c r="B2572" s="94"/>
      <c r="C2572" s="95"/>
      <c r="D2572" s="138"/>
      <c r="E2572" s="138"/>
      <c r="F2572" s="138"/>
      <c r="G2572" s="289"/>
    </row>
    <row r="2573" spans="1:7">
      <c r="A2573" s="137"/>
      <c r="B2573" s="94"/>
      <c r="C2573" s="95"/>
      <c r="D2573" s="138"/>
      <c r="E2573" s="138"/>
      <c r="F2573" s="138"/>
      <c r="G2573" s="289"/>
    </row>
    <row r="2574" spans="1:7">
      <c r="A2574" s="137"/>
      <c r="B2574" s="94"/>
      <c r="C2574" s="95"/>
      <c r="D2574" s="138"/>
      <c r="E2574" s="138"/>
      <c r="F2574" s="138"/>
      <c r="G2574" s="289"/>
    </row>
    <row r="2575" spans="1:7">
      <c r="A2575" s="137"/>
      <c r="B2575" s="94"/>
      <c r="C2575" s="95"/>
      <c r="D2575" s="138"/>
      <c r="E2575" s="138"/>
      <c r="F2575" s="138"/>
      <c r="G2575" s="289"/>
    </row>
    <row r="2576" spans="1:7">
      <c r="A2576" s="137"/>
      <c r="B2576" s="94"/>
      <c r="C2576" s="95"/>
      <c r="D2576" s="138"/>
      <c r="E2576" s="138"/>
      <c r="F2576" s="138"/>
      <c r="G2576" s="289"/>
    </row>
    <row r="2577" spans="1:7">
      <c r="A2577" s="137"/>
      <c r="B2577" s="94"/>
      <c r="C2577" s="95"/>
      <c r="D2577" s="138"/>
      <c r="E2577" s="138"/>
      <c r="F2577" s="138"/>
      <c r="G2577" s="289"/>
    </row>
    <row r="2578" spans="1:7">
      <c r="A2578" s="137"/>
      <c r="B2578" s="94"/>
      <c r="C2578" s="95"/>
      <c r="D2578" s="138"/>
      <c r="E2578" s="138"/>
      <c r="F2578" s="138"/>
      <c r="G2578" s="289"/>
    </row>
    <row r="2579" spans="1:7">
      <c r="A2579" s="137"/>
      <c r="B2579" s="94"/>
      <c r="C2579" s="95"/>
      <c r="D2579" s="138"/>
      <c r="E2579" s="138"/>
      <c r="F2579" s="138"/>
      <c r="G2579" s="289"/>
    </row>
    <row r="2580" spans="1:7">
      <c r="A2580" s="137"/>
      <c r="B2580" s="94"/>
      <c r="C2580" s="95"/>
      <c r="D2580" s="138"/>
      <c r="E2580" s="138"/>
      <c r="F2580" s="138"/>
      <c r="G2580" s="289"/>
    </row>
    <row r="2581" spans="1:7">
      <c r="A2581" s="137"/>
      <c r="B2581" s="94"/>
      <c r="C2581" s="95"/>
      <c r="D2581" s="138"/>
      <c r="E2581" s="138"/>
      <c r="F2581" s="138"/>
      <c r="G2581" s="289"/>
    </row>
    <row r="2582" spans="1:7">
      <c r="A2582" s="137"/>
      <c r="B2582" s="94"/>
      <c r="C2582" s="95"/>
      <c r="D2582" s="138"/>
      <c r="E2582" s="138"/>
      <c r="F2582" s="138"/>
      <c r="G2582" s="289"/>
    </row>
    <row r="2583" spans="1:7">
      <c r="A2583" s="137"/>
      <c r="B2583" s="94"/>
      <c r="C2583" s="95"/>
      <c r="D2583" s="138"/>
      <c r="E2583" s="138"/>
      <c r="F2583" s="138"/>
      <c r="G2583" s="289"/>
    </row>
    <row r="2584" spans="1:7">
      <c r="A2584" s="137"/>
      <c r="B2584" s="94"/>
      <c r="C2584" s="95"/>
      <c r="D2584" s="138"/>
      <c r="E2584" s="138"/>
      <c r="F2584" s="138"/>
      <c r="G2584" s="289"/>
    </row>
    <row r="2585" spans="1:7">
      <c r="A2585" s="137"/>
      <c r="B2585" s="94"/>
      <c r="C2585" s="95"/>
      <c r="D2585" s="138"/>
      <c r="E2585" s="138"/>
      <c r="F2585" s="138"/>
      <c r="G2585" s="289"/>
    </row>
    <row r="2586" spans="1:7">
      <c r="A2586" s="137"/>
      <c r="B2586" s="94"/>
      <c r="C2586" s="95"/>
      <c r="D2586" s="138"/>
      <c r="E2586" s="138"/>
      <c r="F2586" s="138"/>
      <c r="G2586" s="289"/>
    </row>
    <row r="2587" spans="1:7">
      <c r="A2587" s="137"/>
      <c r="B2587" s="94"/>
      <c r="C2587" s="95"/>
      <c r="D2587" s="138"/>
      <c r="E2587" s="138"/>
      <c r="F2587" s="138"/>
      <c r="G2587" s="289"/>
    </row>
    <row r="2588" spans="1:7">
      <c r="A2588" s="137"/>
      <c r="B2588" s="94"/>
      <c r="C2588" s="95"/>
      <c r="D2588" s="138"/>
      <c r="E2588" s="138"/>
      <c r="F2588" s="138"/>
      <c r="G2588" s="289"/>
    </row>
    <row r="2589" spans="1:7">
      <c r="A2589" s="137"/>
      <c r="B2589" s="94"/>
      <c r="C2589" s="95"/>
      <c r="D2589" s="138"/>
      <c r="E2589" s="138"/>
      <c r="F2589" s="138"/>
      <c r="G2589" s="289"/>
    </row>
    <row r="2590" spans="1:7">
      <c r="A2590" s="137"/>
      <c r="B2590" s="94"/>
      <c r="C2590" s="95"/>
      <c r="D2590" s="138"/>
      <c r="E2590" s="138"/>
      <c r="F2590" s="138"/>
      <c r="G2590" s="289"/>
    </row>
    <row r="2591" spans="1:7">
      <c r="A2591" s="137"/>
      <c r="B2591" s="94"/>
      <c r="C2591" s="95"/>
      <c r="D2591" s="138"/>
      <c r="E2591" s="138"/>
      <c r="F2591" s="138"/>
      <c r="G2591" s="289"/>
    </row>
    <row r="2592" spans="1:7">
      <c r="A2592" s="137"/>
      <c r="B2592" s="94"/>
      <c r="C2592" s="95"/>
      <c r="D2592" s="138"/>
      <c r="E2592" s="138"/>
      <c r="F2592" s="138"/>
      <c r="G2592" s="289"/>
    </row>
    <row r="2593" spans="1:7">
      <c r="A2593" s="137"/>
      <c r="B2593" s="94"/>
      <c r="C2593" s="95"/>
      <c r="D2593" s="138"/>
      <c r="E2593" s="138"/>
      <c r="F2593" s="138"/>
      <c r="G2593" s="289"/>
    </row>
    <row r="2594" spans="1:7">
      <c r="A2594" s="137"/>
      <c r="B2594" s="94"/>
      <c r="C2594" s="95"/>
      <c r="D2594" s="138"/>
      <c r="E2594" s="138"/>
      <c r="F2594" s="138"/>
      <c r="G2594" s="289"/>
    </row>
    <row r="2595" spans="1:7">
      <c r="A2595" s="137"/>
      <c r="B2595" s="94"/>
      <c r="C2595" s="95"/>
      <c r="D2595" s="138"/>
      <c r="E2595" s="138"/>
      <c r="F2595" s="138"/>
      <c r="G2595" s="289"/>
    </row>
    <row r="2596" spans="1:7">
      <c r="A2596" s="137"/>
      <c r="B2596" s="94"/>
      <c r="C2596" s="95"/>
      <c r="D2596" s="138"/>
      <c r="E2596" s="138"/>
      <c r="F2596" s="138"/>
      <c r="G2596" s="289"/>
    </row>
    <row r="2597" spans="1:7">
      <c r="A2597" s="137"/>
      <c r="B2597" s="94"/>
      <c r="C2597" s="95"/>
      <c r="D2597" s="138"/>
      <c r="E2597" s="138"/>
      <c r="F2597" s="138"/>
      <c r="G2597" s="289"/>
    </row>
    <row r="2598" spans="1:7">
      <c r="A2598" s="137"/>
      <c r="B2598" s="94"/>
      <c r="C2598" s="95"/>
      <c r="D2598" s="138"/>
      <c r="E2598" s="138"/>
      <c r="F2598" s="138"/>
      <c r="G2598" s="289"/>
    </row>
    <row r="2599" spans="1:7">
      <c r="A2599" s="137"/>
      <c r="B2599" s="94"/>
      <c r="C2599" s="95"/>
      <c r="D2599" s="138"/>
      <c r="E2599" s="138"/>
      <c r="F2599" s="138"/>
      <c r="G2599" s="289"/>
    </row>
    <row r="2600" spans="1:7">
      <c r="A2600" s="137"/>
      <c r="B2600" s="94"/>
      <c r="C2600" s="95"/>
      <c r="D2600" s="138"/>
      <c r="E2600" s="138"/>
      <c r="F2600" s="138"/>
      <c r="G2600" s="289"/>
    </row>
    <row r="2601" spans="1:7">
      <c r="A2601" s="137"/>
      <c r="B2601" s="94"/>
      <c r="C2601" s="95"/>
      <c r="D2601" s="138"/>
      <c r="E2601" s="138"/>
      <c r="F2601" s="138"/>
      <c r="G2601" s="289"/>
    </row>
    <row r="2602" spans="1:7">
      <c r="A2602" s="137"/>
      <c r="B2602" s="94"/>
      <c r="C2602" s="95"/>
      <c r="D2602" s="138"/>
      <c r="E2602" s="138"/>
      <c r="F2602" s="138"/>
      <c r="G2602" s="289"/>
    </row>
    <row r="2603" spans="1:7">
      <c r="A2603" s="137"/>
      <c r="B2603" s="94"/>
      <c r="C2603" s="95"/>
      <c r="D2603" s="138"/>
      <c r="E2603" s="138"/>
      <c r="F2603" s="138"/>
      <c r="G2603" s="289"/>
    </row>
    <row r="2604" spans="1:7">
      <c r="A2604" s="137"/>
      <c r="B2604" s="94"/>
      <c r="C2604" s="95"/>
      <c r="D2604" s="138"/>
      <c r="E2604" s="138"/>
      <c r="F2604" s="138"/>
      <c r="G2604" s="289"/>
    </row>
    <row r="2605" spans="1:7">
      <c r="A2605" s="137"/>
      <c r="B2605" s="94"/>
      <c r="C2605" s="95"/>
      <c r="D2605" s="138"/>
      <c r="E2605" s="138"/>
      <c r="F2605" s="138"/>
      <c r="G2605" s="289"/>
    </row>
    <row r="2606" spans="1:7">
      <c r="A2606" s="137"/>
      <c r="B2606" s="94"/>
      <c r="C2606" s="95"/>
      <c r="D2606" s="138"/>
      <c r="E2606" s="138"/>
      <c r="F2606" s="138"/>
      <c r="G2606" s="289"/>
    </row>
    <row r="2607" spans="1:7">
      <c r="A2607" s="137"/>
      <c r="B2607" s="94"/>
      <c r="C2607" s="95"/>
      <c r="D2607" s="138"/>
      <c r="E2607" s="138"/>
      <c r="F2607" s="138"/>
      <c r="G2607" s="289"/>
    </row>
    <row r="2608" spans="1:7">
      <c r="A2608" s="137"/>
      <c r="B2608" s="94"/>
      <c r="C2608" s="95"/>
      <c r="D2608" s="138"/>
      <c r="E2608" s="138"/>
      <c r="F2608" s="138"/>
      <c r="G2608" s="289"/>
    </row>
    <row r="2609" spans="1:7">
      <c r="A2609" s="137"/>
      <c r="B2609" s="94"/>
      <c r="C2609" s="95"/>
      <c r="D2609" s="138"/>
      <c r="E2609" s="138"/>
      <c r="F2609" s="138"/>
      <c r="G2609" s="289"/>
    </row>
    <row r="2610" spans="1:7">
      <c r="A2610" s="137"/>
      <c r="B2610" s="94"/>
      <c r="C2610" s="95"/>
      <c r="D2610" s="138"/>
      <c r="E2610" s="138"/>
      <c r="F2610" s="138"/>
      <c r="G2610" s="289"/>
    </row>
    <row r="2611" spans="1:7">
      <c r="A2611" s="137"/>
      <c r="B2611" s="94"/>
      <c r="C2611" s="95"/>
      <c r="D2611" s="138"/>
      <c r="E2611" s="138"/>
      <c r="F2611" s="138"/>
      <c r="G2611" s="289"/>
    </row>
    <row r="2612" spans="1:7">
      <c r="A2612" s="137"/>
      <c r="B2612" s="94"/>
      <c r="C2612" s="95"/>
      <c r="D2612" s="138"/>
      <c r="E2612" s="138"/>
      <c r="F2612" s="138"/>
      <c r="G2612" s="289"/>
    </row>
    <row r="2613" spans="1:7">
      <c r="A2613" s="137"/>
      <c r="B2613" s="94"/>
      <c r="C2613" s="95"/>
      <c r="D2613" s="138"/>
      <c r="E2613" s="138"/>
      <c r="F2613" s="138"/>
      <c r="G2613" s="289"/>
    </row>
    <row r="2614" spans="1:7">
      <c r="A2614" s="137"/>
      <c r="B2614" s="94"/>
      <c r="C2614" s="95"/>
      <c r="D2614" s="138"/>
      <c r="E2614" s="138"/>
      <c r="F2614" s="138"/>
      <c r="G2614" s="289"/>
    </row>
    <row r="2615" spans="1:7">
      <c r="A2615" s="137"/>
      <c r="B2615" s="94"/>
      <c r="C2615" s="95"/>
      <c r="D2615" s="138"/>
      <c r="E2615" s="138"/>
      <c r="F2615" s="138"/>
      <c r="G2615" s="289"/>
    </row>
    <row r="2616" spans="1:7">
      <c r="A2616" s="137"/>
      <c r="B2616" s="94"/>
      <c r="C2616" s="95"/>
      <c r="D2616" s="138"/>
      <c r="E2616" s="138"/>
      <c r="F2616" s="138"/>
      <c r="G2616" s="289"/>
    </row>
    <row r="2617" spans="1:7">
      <c r="A2617" s="137"/>
      <c r="B2617" s="94"/>
      <c r="C2617" s="95"/>
      <c r="D2617" s="138"/>
      <c r="E2617" s="138"/>
      <c r="F2617" s="138"/>
      <c r="G2617" s="289"/>
    </row>
    <row r="2618" spans="1:7">
      <c r="A2618" s="137"/>
      <c r="B2618" s="94"/>
      <c r="C2618" s="95"/>
      <c r="D2618" s="138"/>
      <c r="E2618" s="138"/>
      <c r="F2618" s="138"/>
      <c r="G2618" s="289"/>
    </row>
    <row r="2619" spans="1:7">
      <c r="A2619" s="137"/>
      <c r="B2619" s="94"/>
      <c r="C2619" s="95"/>
      <c r="D2619" s="138"/>
      <c r="E2619" s="138"/>
      <c r="F2619" s="138"/>
      <c r="G2619" s="289"/>
    </row>
    <row r="2620" spans="1:7">
      <c r="A2620" s="137"/>
      <c r="B2620" s="94"/>
      <c r="C2620" s="95"/>
      <c r="D2620" s="138"/>
      <c r="E2620" s="138"/>
      <c r="F2620" s="138"/>
      <c r="G2620" s="289"/>
    </row>
    <row r="2621" spans="1:7">
      <c r="A2621" s="137"/>
      <c r="B2621" s="94"/>
      <c r="C2621" s="95"/>
      <c r="D2621" s="138"/>
      <c r="E2621" s="138"/>
      <c r="F2621" s="138"/>
      <c r="G2621" s="289"/>
    </row>
    <row r="2622" spans="1:7">
      <c r="A2622" s="137"/>
      <c r="B2622" s="94"/>
      <c r="C2622" s="95"/>
      <c r="D2622" s="138"/>
      <c r="E2622" s="138"/>
      <c r="F2622" s="138"/>
      <c r="G2622" s="289"/>
    </row>
    <row r="2623" spans="1:7">
      <c r="A2623" s="137"/>
      <c r="B2623" s="94"/>
      <c r="C2623" s="95"/>
      <c r="D2623" s="138"/>
      <c r="E2623" s="138"/>
      <c r="F2623" s="138"/>
      <c r="G2623" s="289"/>
    </row>
    <row r="2624" spans="1:7">
      <c r="A2624" s="137"/>
      <c r="B2624" s="94"/>
      <c r="C2624" s="95"/>
      <c r="D2624" s="138"/>
      <c r="E2624" s="138"/>
      <c r="F2624" s="138"/>
      <c r="G2624" s="289"/>
    </row>
    <row r="2625" spans="1:7">
      <c r="A2625" s="137"/>
      <c r="B2625" s="94"/>
      <c r="C2625" s="95"/>
      <c r="D2625" s="138"/>
      <c r="E2625" s="138"/>
      <c r="F2625" s="138"/>
      <c r="G2625" s="289"/>
    </row>
    <row r="2626" spans="1:7">
      <c r="A2626" s="137"/>
      <c r="B2626" s="94"/>
      <c r="C2626" s="95"/>
      <c r="D2626" s="138"/>
      <c r="E2626" s="138"/>
      <c r="F2626" s="138"/>
      <c r="G2626" s="289"/>
    </row>
    <row r="2627" spans="1:7">
      <c r="A2627" s="137"/>
      <c r="B2627" s="94"/>
      <c r="C2627" s="95"/>
      <c r="D2627" s="138"/>
      <c r="E2627" s="138"/>
      <c r="F2627" s="138"/>
      <c r="G2627" s="289"/>
    </row>
    <row r="2628" spans="1:7">
      <c r="A2628" s="137"/>
      <c r="B2628" s="94"/>
      <c r="C2628" s="95"/>
      <c r="D2628" s="138"/>
      <c r="E2628" s="138"/>
      <c r="F2628" s="138"/>
      <c r="G2628" s="289"/>
    </row>
    <row r="2629" spans="1:7">
      <c r="A2629" s="137"/>
      <c r="B2629" s="94"/>
      <c r="C2629" s="95"/>
      <c r="D2629" s="138"/>
      <c r="E2629" s="138"/>
      <c r="F2629" s="138"/>
      <c r="G2629" s="289"/>
    </row>
    <row r="2630" spans="1:7">
      <c r="A2630" s="137"/>
      <c r="B2630" s="94"/>
      <c r="C2630" s="95"/>
      <c r="D2630" s="138"/>
      <c r="E2630" s="138"/>
      <c r="F2630" s="138"/>
      <c r="G2630" s="289"/>
    </row>
    <row r="2631" spans="1:7">
      <c r="A2631" s="137"/>
      <c r="B2631" s="94"/>
      <c r="C2631" s="95"/>
      <c r="D2631" s="138"/>
      <c r="E2631" s="138"/>
      <c r="F2631" s="138"/>
      <c r="G2631" s="289"/>
    </row>
    <row r="2632" spans="1:7">
      <c r="A2632" s="137"/>
      <c r="B2632" s="94"/>
      <c r="C2632" s="95"/>
      <c r="D2632" s="138"/>
      <c r="E2632" s="138"/>
      <c r="F2632" s="138"/>
      <c r="G2632" s="289"/>
    </row>
    <row r="2633" spans="1:7">
      <c r="A2633" s="137"/>
      <c r="B2633" s="94"/>
      <c r="C2633" s="95"/>
      <c r="D2633" s="138"/>
      <c r="E2633" s="138"/>
      <c r="F2633" s="138"/>
      <c r="G2633" s="289"/>
    </row>
    <row r="2634" spans="1:7">
      <c r="A2634" s="137"/>
      <c r="B2634" s="94"/>
      <c r="C2634" s="95"/>
      <c r="D2634" s="138"/>
      <c r="E2634" s="138"/>
      <c r="F2634" s="138"/>
      <c r="G2634" s="289"/>
    </row>
    <row r="2635" spans="1:7">
      <c r="A2635" s="137"/>
      <c r="B2635" s="94"/>
      <c r="C2635" s="95"/>
      <c r="D2635" s="138"/>
      <c r="E2635" s="138"/>
      <c r="F2635" s="138"/>
      <c r="G2635" s="289"/>
    </row>
    <row r="2636" spans="1:7">
      <c r="A2636" s="137"/>
      <c r="B2636" s="94"/>
      <c r="C2636" s="95"/>
      <c r="D2636" s="138"/>
      <c r="E2636" s="138"/>
      <c r="F2636" s="138"/>
      <c r="G2636" s="289"/>
    </row>
    <row r="2637" spans="1:7">
      <c r="A2637" s="137"/>
      <c r="B2637" s="94"/>
      <c r="C2637" s="95"/>
      <c r="D2637" s="138"/>
      <c r="E2637" s="138"/>
      <c r="F2637" s="138"/>
      <c r="G2637" s="289"/>
    </row>
    <row r="2638" spans="1:7">
      <c r="A2638" s="137"/>
      <c r="B2638" s="94"/>
      <c r="C2638" s="95"/>
      <c r="D2638" s="138"/>
      <c r="E2638" s="138"/>
      <c r="F2638" s="138"/>
      <c r="G2638" s="289"/>
    </row>
    <row r="2639" spans="1:7">
      <c r="A2639" s="137"/>
      <c r="B2639" s="94"/>
      <c r="C2639" s="95"/>
      <c r="D2639" s="138"/>
      <c r="E2639" s="138"/>
      <c r="F2639" s="138"/>
      <c r="G2639" s="289"/>
    </row>
    <row r="2640" spans="1:7">
      <c r="A2640" s="137"/>
      <c r="B2640" s="94"/>
      <c r="C2640" s="95"/>
      <c r="D2640" s="138"/>
      <c r="E2640" s="138"/>
      <c r="F2640" s="138"/>
      <c r="G2640" s="289"/>
    </row>
    <row r="2641" spans="1:7">
      <c r="A2641" s="137"/>
      <c r="B2641" s="94"/>
      <c r="C2641" s="95"/>
      <c r="D2641" s="138"/>
      <c r="E2641" s="138"/>
      <c r="F2641" s="138"/>
      <c r="G2641" s="289"/>
    </row>
    <row r="2642" spans="1:7">
      <c r="A2642" s="137"/>
      <c r="B2642" s="94"/>
      <c r="C2642" s="95"/>
      <c r="D2642" s="138"/>
      <c r="E2642" s="138"/>
      <c r="F2642" s="138"/>
      <c r="G2642" s="289"/>
    </row>
    <row r="2643" spans="1:7">
      <c r="A2643" s="137"/>
      <c r="B2643" s="94"/>
      <c r="C2643" s="95"/>
      <c r="D2643" s="138"/>
      <c r="E2643" s="138"/>
      <c r="F2643" s="138"/>
      <c r="G2643" s="289"/>
    </row>
    <row r="2644" spans="1:7">
      <c r="A2644" s="137"/>
      <c r="B2644" s="94"/>
      <c r="C2644" s="95"/>
      <c r="D2644" s="138"/>
      <c r="E2644" s="138"/>
      <c r="F2644" s="138"/>
      <c r="G2644" s="289"/>
    </row>
    <row r="2645" spans="1:7">
      <c r="A2645" s="137"/>
      <c r="B2645" s="94"/>
      <c r="C2645" s="95"/>
      <c r="D2645" s="138"/>
      <c r="E2645" s="138"/>
      <c r="F2645" s="138"/>
      <c r="G2645" s="289"/>
    </row>
    <row r="2646" spans="1:7">
      <c r="A2646" s="137"/>
      <c r="B2646" s="94"/>
      <c r="C2646" s="95"/>
      <c r="D2646" s="138"/>
      <c r="E2646" s="138"/>
      <c r="F2646" s="138"/>
      <c r="G2646" s="289"/>
    </row>
    <row r="2647" spans="1:7">
      <c r="A2647" s="137"/>
      <c r="B2647" s="94"/>
      <c r="C2647" s="95"/>
      <c r="D2647" s="138"/>
      <c r="E2647" s="138"/>
      <c r="F2647" s="138"/>
      <c r="G2647" s="289"/>
    </row>
    <row r="2648" spans="1:7">
      <c r="A2648" s="137"/>
      <c r="B2648" s="94"/>
      <c r="C2648" s="95"/>
      <c r="D2648" s="138"/>
      <c r="E2648" s="138"/>
      <c r="F2648" s="138"/>
      <c r="G2648" s="289"/>
    </row>
    <row r="2649" spans="1:7">
      <c r="A2649" s="137"/>
      <c r="B2649" s="94"/>
      <c r="C2649" s="95"/>
      <c r="D2649" s="138"/>
      <c r="E2649" s="138"/>
      <c r="F2649" s="138"/>
      <c r="G2649" s="289"/>
    </row>
    <row r="2650" spans="1:7">
      <c r="A2650" s="137"/>
      <c r="B2650" s="94"/>
      <c r="C2650" s="95"/>
      <c r="D2650" s="138"/>
      <c r="E2650" s="138"/>
      <c r="F2650" s="138"/>
      <c r="G2650" s="289"/>
    </row>
    <row r="2651" spans="1:7">
      <c r="A2651" s="137"/>
      <c r="B2651" s="94"/>
      <c r="C2651" s="95"/>
      <c r="D2651" s="138"/>
      <c r="E2651" s="138"/>
      <c r="F2651" s="138"/>
      <c r="G2651" s="289"/>
    </row>
    <row r="2652" spans="1:7">
      <c r="A2652" s="137"/>
      <c r="B2652" s="94"/>
      <c r="C2652" s="95"/>
      <c r="D2652" s="138"/>
      <c r="E2652" s="138"/>
      <c r="F2652" s="138"/>
      <c r="G2652" s="289"/>
    </row>
    <row r="2653" spans="1:7">
      <c r="A2653" s="137"/>
      <c r="B2653" s="94"/>
      <c r="C2653" s="95"/>
      <c r="D2653" s="138"/>
      <c r="E2653" s="138"/>
      <c r="F2653" s="138"/>
      <c r="G2653" s="289"/>
    </row>
    <row r="2654" spans="1:7">
      <c r="A2654" s="137"/>
      <c r="B2654" s="94"/>
      <c r="C2654" s="95"/>
      <c r="D2654" s="138"/>
      <c r="E2654" s="138"/>
      <c r="F2654" s="138"/>
      <c r="G2654" s="289"/>
    </row>
    <row r="2655" spans="1:7">
      <c r="A2655" s="137"/>
      <c r="B2655" s="94"/>
      <c r="C2655" s="95"/>
      <c r="D2655" s="138"/>
      <c r="E2655" s="138"/>
      <c r="F2655" s="138"/>
      <c r="G2655" s="289"/>
    </row>
    <row r="2656" spans="1:7">
      <c r="A2656" s="137"/>
      <c r="B2656" s="94"/>
      <c r="C2656" s="95"/>
      <c r="D2656" s="138"/>
      <c r="E2656" s="138"/>
      <c r="F2656" s="138"/>
      <c r="G2656" s="289"/>
    </row>
    <row r="2657" spans="1:7">
      <c r="A2657" s="137"/>
      <c r="B2657" s="94"/>
      <c r="C2657" s="95"/>
      <c r="D2657" s="138"/>
      <c r="E2657" s="138"/>
      <c r="F2657" s="138"/>
      <c r="G2657" s="289"/>
    </row>
    <row r="2658" spans="1:7">
      <c r="A2658" s="137"/>
      <c r="B2658" s="94"/>
      <c r="C2658" s="95"/>
      <c r="D2658" s="138"/>
      <c r="E2658" s="138"/>
      <c r="F2658" s="138"/>
      <c r="G2658" s="289"/>
    </row>
    <row r="2659" spans="1:7">
      <c r="A2659" s="137"/>
      <c r="B2659" s="94"/>
      <c r="C2659" s="95"/>
      <c r="D2659" s="138"/>
      <c r="E2659" s="138"/>
      <c r="F2659" s="138"/>
      <c r="G2659" s="289"/>
    </row>
    <row r="2660" spans="1:7">
      <c r="A2660" s="137"/>
      <c r="B2660" s="94"/>
      <c r="C2660" s="95"/>
      <c r="D2660" s="138"/>
      <c r="E2660" s="138"/>
      <c r="F2660" s="138"/>
      <c r="G2660" s="289"/>
    </row>
    <row r="2661" spans="1:7">
      <c r="A2661" s="137"/>
      <c r="B2661" s="94"/>
      <c r="C2661" s="95"/>
      <c r="D2661" s="138"/>
      <c r="E2661" s="138"/>
      <c r="F2661" s="138"/>
      <c r="G2661" s="289"/>
    </row>
    <row r="2662" spans="1:7">
      <c r="A2662" s="137"/>
      <c r="B2662" s="94"/>
      <c r="C2662" s="95"/>
      <c r="D2662" s="138"/>
      <c r="E2662" s="138"/>
      <c r="F2662" s="138"/>
      <c r="G2662" s="289"/>
    </row>
    <row r="2663" spans="1:7">
      <c r="A2663" s="137"/>
      <c r="B2663" s="94"/>
      <c r="C2663" s="95"/>
      <c r="D2663" s="138"/>
      <c r="E2663" s="138"/>
      <c r="F2663" s="138"/>
      <c r="G2663" s="289"/>
    </row>
    <row r="2664" spans="1:7">
      <c r="A2664" s="137"/>
      <c r="B2664" s="94"/>
      <c r="C2664" s="95"/>
      <c r="D2664" s="138"/>
      <c r="E2664" s="138"/>
      <c r="F2664" s="138"/>
      <c r="G2664" s="289"/>
    </row>
    <row r="2665" spans="1:7">
      <c r="A2665" s="137"/>
      <c r="B2665" s="94"/>
      <c r="C2665" s="95"/>
      <c r="D2665" s="138"/>
      <c r="E2665" s="138"/>
      <c r="F2665" s="138"/>
      <c r="G2665" s="289"/>
    </row>
    <row r="2666" spans="1:7">
      <c r="A2666" s="137"/>
      <c r="B2666" s="94"/>
      <c r="C2666" s="95"/>
      <c r="D2666" s="138"/>
      <c r="E2666" s="138"/>
      <c r="F2666" s="138"/>
      <c r="G2666" s="289"/>
    </row>
    <row r="2667" spans="1:7">
      <c r="A2667" s="137"/>
      <c r="B2667" s="94"/>
      <c r="C2667" s="95"/>
      <c r="D2667" s="138"/>
      <c r="E2667" s="138"/>
      <c r="F2667" s="138"/>
      <c r="G2667" s="289"/>
    </row>
    <row r="2668" spans="1:7">
      <c r="A2668" s="137"/>
      <c r="B2668" s="94"/>
      <c r="C2668" s="95"/>
      <c r="D2668" s="138"/>
      <c r="E2668" s="138"/>
      <c r="F2668" s="138"/>
      <c r="G2668" s="289"/>
    </row>
    <row r="2669" spans="1:7">
      <c r="A2669" s="137"/>
      <c r="B2669" s="94"/>
      <c r="C2669" s="95"/>
      <c r="D2669" s="138"/>
      <c r="E2669" s="138"/>
      <c r="F2669" s="138"/>
      <c r="G2669" s="289"/>
    </row>
    <row r="2670" spans="1:7">
      <c r="A2670" s="137"/>
      <c r="B2670" s="94"/>
      <c r="C2670" s="95"/>
      <c r="D2670" s="138"/>
      <c r="E2670" s="138"/>
      <c r="F2670" s="138"/>
      <c r="G2670" s="289"/>
    </row>
    <row r="2671" spans="1:7">
      <c r="A2671" s="137"/>
      <c r="B2671" s="94"/>
      <c r="C2671" s="95"/>
      <c r="D2671" s="138"/>
      <c r="E2671" s="138"/>
      <c r="F2671" s="138"/>
      <c r="G2671" s="289"/>
    </row>
    <row r="2672" spans="1:7">
      <c r="A2672" s="137"/>
      <c r="B2672" s="94"/>
      <c r="C2672" s="95"/>
      <c r="D2672" s="138"/>
      <c r="E2672" s="138"/>
      <c r="F2672" s="138"/>
      <c r="G2672" s="289"/>
    </row>
    <row r="2673" spans="1:7">
      <c r="A2673" s="137"/>
      <c r="B2673" s="94"/>
      <c r="C2673" s="95"/>
      <c r="D2673" s="138"/>
      <c r="E2673" s="138"/>
      <c r="F2673" s="138"/>
      <c r="G2673" s="289"/>
    </row>
    <row r="2674" spans="1:7">
      <c r="A2674" s="137"/>
      <c r="B2674" s="94"/>
      <c r="C2674" s="95"/>
      <c r="D2674" s="138"/>
      <c r="E2674" s="138"/>
      <c r="F2674" s="138"/>
      <c r="G2674" s="289"/>
    </row>
    <row r="2675" spans="1:7">
      <c r="A2675" s="137"/>
      <c r="B2675" s="94"/>
      <c r="C2675" s="95"/>
      <c r="D2675" s="138"/>
      <c r="E2675" s="138"/>
      <c r="F2675" s="138"/>
      <c r="G2675" s="289"/>
    </row>
    <row r="2676" spans="1:7">
      <c r="A2676" s="137"/>
      <c r="B2676" s="94"/>
      <c r="C2676" s="95"/>
      <c r="D2676" s="138"/>
      <c r="E2676" s="138"/>
      <c r="F2676" s="138"/>
      <c r="G2676" s="289"/>
    </row>
    <row r="2677" spans="1:7">
      <c r="A2677" s="137"/>
      <c r="B2677" s="94"/>
      <c r="C2677" s="95"/>
      <c r="D2677" s="138"/>
      <c r="E2677" s="138"/>
      <c r="F2677" s="138"/>
      <c r="G2677" s="289"/>
    </row>
    <row r="2678" spans="1:7">
      <c r="A2678" s="137"/>
      <c r="B2678" s="94"/>
      <c r="C2678" s="95"/>
      <c r="D2678" s="138"/>
      <c r="E2678" s="138"/>
      <c r="F2678" s="138"/>
      <c r="G2678" s="289"/>
    </row>
    <row r="2679" spans="1:7">
      <c r="A2679" s="137"/>
      <c r="B2679" s="94"/>
      <c r="C2679" s="95"/>
      <c r="D2679" s="138"/>
      <c r="E2679" s="138"/>
      <c r="F2679" s="138"/>
      <c r="G2679" s="289"/>
    </row>
    <row r="2680" spans="1:7">
      <c r="A2680" s="137"/>
      <c r="B2680" s="94"/>
      <c r="C2680" s="95"/>
      <c r="D2680" s="138"/>
      <c r="E2680" s="138"/>
      <c r="F2680" s="138"/>
      <c r="G2680" s="289"/>
    </row>
    <row r="2681" spans="1:7">
      <c r="A2681" s="137"/>
      <c r="B2681" s="94"/>
      <c r="C2681" s="95"/>
      <c r="D2681" s="138"/>
      <c r="E2681" s="138"/>
      <c r="F2681" s="138"/>
      <c r="G2681" s="289"/>
    </row>
    <row r="2682" spans="1:7">
      <c r="A2682" s="137"/>
      <c r="B2682" s="94"/>
      <c r="C2682" s="95"/>
      <c r="D2682" s="138"/>
      <c r="E2682" s="138"/>
      <c r="F2682" s="138"/>
      <c r="G2682" s="289"/>
    </row>
    <row r="2683" spans="1:7">
      <c r="A2683" s="137"/>
      <c r="B2683" s="94"/>
      <c r="C2683" s="95"/>
      <c r="D2683" s="138"/>
      <c r="E2683" s="138"/>
      <c r="F2683" s="138"/>
      <c r="G2683" s="289"/>
    </row>
    <row r="2684" spans="1:7">
      <c r="A2684" s="137"/>
      <c r="B2684" s="94"/>
      <c r="C2684" s="95"/>
      <c r="D2684" s="138"/>
      <c r="E2684" s="138"/>
      <c r="F2684" s="138"/>
      <c r="G2684" s="289"/>
    </row>
    <row r="2685" spans="1:7">
      <c r="A2685" s="137"/>
      <c r="B2685" s="94"/>
      <c r="C2685" s="95"/>
      <c r="D2685" s="138"/>
      <c r="E2685" s="138"/>
      <c r="F2685" s="138"/>
      <c r="G2685" s="289"/>
    </row>
    <row r="2686" spans="1:7">
      <c r="A2686" s="137"/>
      <c r="B2686" s="94"/>
      <c r="C2686" s="95"/>
      <c r="D2686" s="138"/>
      <c r="E2686" s="138"/>
      <c r="F2686" s="138"/>
      <c r="G2686" s="289"/>
    </row>
    <row r="2687" spans="1:7">
      <c r="A2687" s="137"/>
      <c r="B2687" s="94"/>
      <c r="C2687" s="95"/>
      <c r="D2687" s="138"/>
      <c r="E2687" s="138"/>
      <c r="F2687" s="138"/>
      <c r="G2687" s="289"/>
    </row>
    <row r="2688" spans="1:7">
      <c r="A2688" s="137"/>
      <c r="B2688" s="94"/>
      <c r="C2688" s="95"/>
      <c r="D2688" s="138"/>
      <c r="E2688" s="138"/>
      <c r="F2688" s="138"/>
      <c r="G2688" s="289"/>
    </row>
    <row r="2689" spans="1:7">
      <c r="A2689" s="137"/>
      <c r="B2689" s="94"/>
      <c r="C2689" s="95"/>
      <c r="D2689" s="138"/>
      <c r="E2689" s="138"/>
      <c r="F2689" s="138"/>
      <c r="G2689" s="289"/>
    </row>
    <row r="2690" spans="1:7">
      <c r="A2690" s="137"/>
      <c r="B2690" s="94"/>
      <c r="C2690" s="95"/>
      <c r="D2690" s="138"/>
      <c r="E2690" s="138"/>
      <c r="F2690" s="138"/>
      <c r="G2690" s="289"/>
    </row>
    <row r="2691" spans="1:7">
      <c r="A2691" s="137"/>
      <c r="B2691" s="94"/>
      <c r="C2691" s="95"/>
      <c r="D2691" s="138"/>
      <c r="E2691" s="138"/>
      <c r="F2691" s="138"/>
      <c r="G2691" s="289"/>
    </row>
    <row r="2692" spans="1:7">
      <c r="A2692" s="137"/>
      <c r="B2692" s="94"/>
      <c r="C2692" s="95"/>
      <c r="D2692" s="138"/>
      <c r="E2692" s="138"/>
      <c r="F2692" s="138"/>
      <c r="G2692" s="289"/>
    </row>
    <row r="2693" spans="1:7">
      <c r="A2693" s="137"/>
      <c r="B2693" s="94"/>
      <c r="C2693" s="95"/>
      <c r="D2693" s="138"/>
      <c r="E2693" s="138"/>
      <c r="F2693" s="138"/>
      <c r="G2693" s="289"/>
    </row>
    <row r="2694" spans="1:7">
      <c r="A2694" s="137"/>
      <c r="B2694" s="94"/>
      <c r="C2694" s="95"/>
      <c r="D2694" s="138"/>
      <c r="E2694" s="138"/>
      <c r="F2694" s="138"/>
      <c r="G2694" s="289"/>
    </row>
    <row r="2695" spans="1:7">
      <c r="A2695" s="137"/>
      <c r="B2695" s="94"/>
      <c r="C2695" s="95"/>
      <c r="D2695" s="138"/>
      <c r="E2695" s="138"/>
      <c r="F2695" s="138"/>
      <c r="G2695" s="289"/>
    </row>
    <row r="2696" spans="1:7">
      <c r="A2696" s="137"/>
      <c r="B2696" s="94"/>
      <c r="C2696" s="95"/>
      <c r="D2696" s="138"/>
      <c r="E2696" s="138"/>
      <c r="F2696" s="138"/>
      <c r="G2696" s="289"/>
    </row>
    <row r="2697" spans="1:7">
      <c r="A2697" s="137"/>
      <c r="B2697" s="94"/>
      <c r="C2697" s="95"/>
      <c r="D2697" s="138"/>
      <c r="E2697" s="138"/>
      <c r="F2697" s="138"/>
      <c r="G2697" s="289"/>
    </row>
    <row r="2698" spans="1:7">
      <c r="A2698" s="137"/>
      <c r="B2698" s="94"/>
      <c r="C2698" s="95"/>
      <c r="D2698" s="138"/>
      <c r="E2698" s="138"/>
      <c r="F2698" s="138"/>
      <c r="G2698" s="289"/>
    </row>
    <row r="2699" spans="1:7">
      <c r="A2699" s="137"/>
      <c r="B2699" s="94"/>
      <c r="C2699" s="95"/>
      <c r="D2699" s="138"/>
      <c r="E2699" s="138"/>
      <c r="F2699" s="138"/>
      <c r="G2699" s="289"/>
    </row>
    <row r="2700" spans="1:7">
      <c r="A2700" s="137"/>
      <c r="B2700" s="94"/>
      <c r="C2700" s="95"/>
      <c r="D2700" s="138"/>
      <c r="E2700" s="138"/>
      <c r="F2700" s="138"/>
      <c r="G2700" s="289"/>
    </row>
    <row r="2701" spans="1:7">
      <c r="A2701" s="137"/>
      <c r="B2701" s="94"/>
      <c r="C2701" s="95"/>
      <c r="D2701" s="138"/>
      <c r="E2701" s="138"/>
      <c r="F2701" s="138"/>
      <c r="G2701" s="289"/>
    </row>
    <row r="2702" spans="1:7">
      <c r="A2702" s="137"/>
      <c r="B2702" s="94"/>
      <c r="C2702" s="95"/>
      <c r="D2702" s="138"/>
      <c r="E2702" s="138"/>
      <c r="F2702" s="138"/>
      <c r="G2702" s="289"/>
    </row>
    <row r="2703" spans="1:7">
      <c r="A2703" s="137"/>
      <c r="B2703" s="94"/>
      <c r="C2703" s="95"/>
      <c r="D2703" s="138"/>
      <c r="E2703" s="138"/>
      <c r="F2703" s="138"/>
      <c r="G2703" s="289"/>
    </row>
    <row r="2704" spans="1:7">
      <c r="A2704" s="137"/>
      <c r="B2704" s="94"/>
      <c r="C2704" s="95"/>
      <c r="D2704" s="138"/>
      <c r="E2704" s="138"/>
      <c r="F2704" s="138"/>
      <c r="G2704" s="289"/>
    </row>
    <row r="2705" spans="1:7">
      <c r="A2705" s="137"/>
      <c r="B2705" s="94"/>
      <c r="C2705" s="95"/>
      <c r="D2705" s="138"/>
      <c r="E2705" s="138"/>
      <c r="F2705" s="138"/>
      <c r="G2705" s="289"/>
    </row>
    <row r="2706" spans="1:7">
      <c r="A2706" s="137"/>
      <c r="B2706" s="94"/>
      <c r="C2706" s="95"/>
      <c r="D2706" s="138"/>
      <c r="E2706" s="138"/>
      <c r="F2706" s="138"/>
      <c r="G2706" s="289"/>
    </row>
    <row r="2707" spans="1:7">
      <c r="A2707" s="137"/>
      <c r="B2707" s="94"/>
      <c r="C2707" s="95"/>
      <c r="D2707" s="138"/>
      <c r="E2707" s="138"/>
      <c r="F2707" s="138"/>
      <c r="G2707" s="289"/>
    </row>
    <row r="2708" spans="1:7">
      <c r="A2708" s="137"/>
      <c r="B2708" s="94"/>
      <c r="C2708" s="95"/>
      <c r="D2708" s="138"/>
      <c r="E2708" s="138"/>
      <c r="F2708" s="138"/>
      <c r="G2708" s="289"/>
    </row>
    <row r="2709" spans="1:7">
      <c r="A2709" s="137"/>
      <c r="B2709" s="94"/>
      <c r="C2709" s="95"/>
      <c r="D2709" s="138"/>
      <c r="E2709" s="138"/>
      <c r="F2709" s="138"/>
      <c r="G2709" s="289"/>
    </row>
    <row r="2710" spans="1:7">
      <c r="A2710" s="137"/>
      <c r="B2710" s="94"/>
      <c r="C2710" s="95"/>
      <c r="D2710" s="138"/>
      <c r="E2710" s="138"/>
      <c r="F2710" s="138"/>
      <c r="G2710" s="289"/>
    </row>
    <row r="2711" spans="1:7">
      <c r="A2711" s="137"/>
      <c r="B2711" s="94"/>
      <c r="C2711" s="95"/>
      <c r="D2711" s="138"/>
      <c r="E2711" s="138"/>
      <c r="F2711" s="138"/>
      <c r="G2711" s="289"/>
    </row>
    <row r="2712" spans="1:7">
      <c r="A2712" s="137"/>
      <c r="B2712" s="94"/>
      <c r="C2712" s="95"/>
      <c r="D2712" s="138"/>
      <c r="E2712" s="138"/>
      <c r="F2712" s="138"/>
      <c r="G2712" s="289"/>
    </row>
    <row r="2713" spans="1:7">
      <c r="A2713" s="137"/>
      <c r="B2713" s="94"/>
      <c r="C2713" s="95"/>
      <c r="D2713" s="138"/>
      <c r="E2713" s="138"/>
      <c r="F2713" s="138"/>
      <c r="G2713" s="289"/>
    </row>
    <row r="2714" spans="1:7">
      <c r="A2714" s="137"/>
      <c r="B2714" s="94"/>
      <c r="C2714" s="95"/>
      <c r="D2714" s="138"/>
      <c r="E2714" s="138"/>
      <c r="F2714" s="138"/>
      <c r="G2714" s="289"/>
    </row>
    <row r="2715" spans="1:7">
      <c r="A2715" s="137"/>
      <c r="B2715" s="94"/>
      <c r="C2715" s="95"/>
      <c r="D2715" s="138"/>
      <c r="E2715" s="138"/>
      <c r="F2715" s="138"/>
      <c r="G2715" s="289"/>
    </row>
    <row r="2716" spans="1:7">
      <c r="A2716" s="137"/>
      <c r="B2716" s="94"/>
      <c r="C2716" s="95"/>
      <c r="D2716" s="138"/>
      <c r="E2716" s="138"/>
      <c r="F2716" s="138"/>
      <c r="G2716" s="289"/>
    </row>
    <row r="2717" spans="1:7">
      <c r="A2717" s="137"/>
      <c r="B2717" s="94"/>
      <c r="C2717" s="95"/>
      <c r="D2717" s="138"/>
      <c r="E2717" s="138"/>
      <c r="F2717" s="138"/>
      <c r="G2717" s="289"/>
    </row>
    <row r="2718" spans="1:7">
      <c r="A2718" s="137"/>
      <c r="B2718" s="94"/>
      <c r="C2718" s="95"/>
      <c r="D2718" s="138"/>
      <c r="E2718" s="138"/>
      <c r="F2718" s="138"/>
      <c r="G2718" s="289"/>
    </row>
    <row r="2719" spans="1:7">
      <c r="A2719" s="137"/>
      <c r="B2719" s="94"/>
      <c r="C2719" s="95"/>
      <c r="D2719" s="138"/>
      <c r="E2719" s="138"/>
      <c r="F2719" s="138"/>
      <c r="G2719" s="289"/>
    </row>
    <row r="2720" spans="1:7">
      <c r="A2720" s="137"/>
      <c r="B2720" s="94"/>
      <c r="C2720" s="95"/>
      <c r="D2720" s="138"/>
      <c r="E2720" s="138"/>
      <c r="F2720" s="138"/>
      <c r="G2720" s="289"/>
    </row>
    <row r="2721" spans="1:7">
      <c r="A2721" s="137"/>
      <c r="B2721" s="94"/>
      <c r="C2721" s="95"/>
      <c r="D2721" s="138"/>
      <c r="E2721" s="138"/>
      <c r="F2721" s="138"/>
      <c r="G2721" s="289"/>
    </row>
    <row r="2722" spans="1:7">
      <c r="A2722" s="137"/>
      <c r="B2722" s="94"/>
      <c r="C2722" s="95"/>
      <c r="D2722" s="138"/>
      <c r="E2722" s="138"/>
      <c r="F2722" s="138"/>
      <c r="G2722" s="289"/>
    </row>
    <row r="2723" spans="1:7">
      <c r="A2723" s="137"/>
      <c r="B2723" s="94"/>
      <c r="C2723" s="95"/>
      <c r="D2723" s="138"/>
      <c r="E2723" s="138"/>
      <c r="F2723" s="138"/>
      <c r="G2723" s="289"/>
    </row>
    <row r="2724" spans="1:7">
      <c r="A2724" s="137"/>
      <c r="B2724" s="94"/>
      <c r="C2724" s="95"/>
      <c r="D2724" s="138"/>
      <c r="E2724" s="138"/>
      <c r="F2724" s="138"/>
      <c r="G2724" s="289"/>
    </row>
    <row r="2725" spans="1:7">
      <c r="A2725" s="137"/>
      <c r="B2725" s="94"/>
      <c r="C2725" s="95"/>
      <c r="D2725" s="138"/>
      <c r="E2725" s="138"/>
      <c r="F2725" s="138"/>
      <c r="G2725" s="289"/>
    </row>
    <row r="2726" spans="1:7">
      <c r="A2726" s="137"/>
      <c r="B2726" s="94"/>
      <c r="C2726" s="95"/>
      <c r="D2726" s="138"/>
      <c r="E2726" s="138"/>
      <c r="F2726" s="138"/>
      <c r="G2726" s="289"/>
    </row>
    <row r="2727" spans="1:7">
      <c r="A2727" s="137"/>
      <c r="B2727" s="94"/>
      <c r="C2727" s="95"/>
      <c r="D2727" s="138"/>
      <c r="E2727" s="138"/>
      <c r="F2727" s="138"/>
      <c r="G2727" s="289"/>
    </row>
    <row r="2728" spans="1:7">
      <c r="A2728" s="137"/>
      <c r="B2728" s="94"/>
      <c r="C2728" s="95"/>
      <c r="D2728" s="138"/>
      <c r="E2728" s="138"/>
      <c r="F2728" s="138"/>
      <c r="G2728" s="289"/>
    </row>
    <row r="2729" spans="1:7">
      <c r="A2729" s="137"/>
      <c r="B2729" s="94"/>
      <c r="C2729" s="95"/>
      <c r="D2729" s="138"/>
      <c r="E2729" s="138"/>
      <c r="F2729" s="138"/>
      <c r="G2729" s="289"/>
    </row>
    <row r="2730" spans="1:7">
      <c r="A2730" s="137"/>
      <c r="B2730" s="94"/>
      <c r="C2730" s="95"/>
      <c r="D2730" s="138"/>
      <c r="E2730" s="138"/>
      <c r="F2730" s="138"/>
      <c r="G2730" s="289"/>
    </row>
    <row r="2731" spans="1:7">
      <c r="A2731" s="137"/>
      <c r="B2731" s="94"/>
      <c r="C2731" s="95"/>
      <c r="D2731" s="138"/>
      <c r="E2731" s="138"/>
      <c r="F2731" s="138"/>
      <c r="G2731" s="289"/>
    </row>
    <row r="2732" spans="1:7">
      <c r="A2732" s="137"/>
      <c r="B2732" s="94"/>
      <c r="C2732" s="95"/>
      <c r="D2732" s="138"/>
      <c r="E2732" s="138"/>
      <c r="F2732" s="138"/>
      <c r="G2732" s="289"/>
    </row>
    <row r="2733" spans="1:7">
      <c r="A2733" s="137"/>
      <c r="B2733" s="94"/>
      <c r="C2733" s="95"/>
      <c r="D2733" s="138"/>
      <c r="E2733" s="138"/>
      <c r="F2733" s="138"/>
      <c r="G2733" s="289"/>
    </row>
    <row r="2734" spans="1:7">
      <c r="A2734" s="137"/>
      <c r="B2734" s="94"/>
      <c r="C2734" s="95"/>
      <c r="D2734" s="138"/>
      <c r="E2734" s="138"/>
      <c r="F2734" s="138"/>
      <c r="G2734" s="289"/>
    </row>
    <row r="2735" spans="1:7">
      <c r="A2735" s="137"/>
      <c r="B2735" s="94"/>
      <c r="C2735" s="95"/>
      <c r="D2735" s="138"/>
      <c r="E2735" s="138"/>
      <c r="F2735" s="138"/>
      <c r="G2735" s="289"/>
    </row>
    <row r="2736" spans="1:7">
      <c r="A2736" s="137"/>
      <c r="B2736" s="94"/>
      <c r="C2736" s="95"/>
      <c r="D2736" s="138"/>
      <c r="E2736" s="138"/>
      <c r="F2736" s="138"/>
      <c r="G2736" s="289"/>
    </row>
    <row r="2737" spans="1:7">
      <c r="A2737" s="137"/>
      <c r="B2737" s="94"/>
      <c r="C2737" s="95"/>
      <c r="D2737" s="138"/>
      <c r="E2737" s="138"/>
      <c r="F2737" s="138"/>
      <c r="G2737" s="289"/>
    </row>
    <row r="2738" spans="1:7">
      <c r="A2738" s="137"/>
      <c r="B2738" s="94"/>
      <c r="C2738" s="95"/>
      <c r="D2738" s="138"/>
      <c r="E2738" s="138"/>
      <c r="F2738" s="138"/>
      <c r="G2738" s="289"/>
    </row>
    <row r="2739" spans="1:7">
      <c r="A2739" s="137"/>
      <c r="B2739" s="94"/>
      <c r="C2739" s="95"/>
      <c r="D2739" s="138"/>
      <c r="E2739" s="138"/>
      <c r="F2739" s="138"/>
      <c r="G2739" s="289"/>
    </row>
    <row r="2740" spans="1:7">
      <c r="A2740" s="137"/>
      <c r="B2740" s="94"/>
      <c r="C2740" s="95"/>
      <c r="D2740" s="138"/>
      <c r="E2740" s="138"/>
      <c r="F2740" s="138"/>
      <c r="G2740" s="289"/>
    </row>
    <row r="2741" spans="1:7">
      <c r="A2741" s="137"/>
      <c r="B2741" s="94"/>
      <c r="C2741" s="95"/>
      <c r="D2741" s="138"/>
      <c r="E2741" s="138"/>
      <c r="F2741" s="138"/>
      <c r="G2741" s="289"/>
    </row>
    <row r="2742" spans="1:7">
      <c r="A2742" s="137"/>
      <c r="B2742" s="94"/>
      <c r="C2742" s="95"/>
      <c r="D2742" s="138"/>
      <c r="E2742" s="138"/>
      <c r="F2742" s="138"/>
      <c r="G2742" s="289"/>
    </row>
    <row r="2743" spans="1:7">
      <c r="A2743" s="137"/>
      <c r="B2743" s="94"/>
      <c r="C2743" s="95"/>
      <c r="D2743" s="138"/>
      <c r="E2743" s="138"/>
      <c r="F2743" s="138"/>
      <c r="G2743" s="289"/>
    </row>
    <row r="2744" spans="1:7">
      <c r="A2744" s="137"/>
      <c r="B2744" s="94"/>
      <c r="C2744" s="95"/>
      <c r="D2744" s="138"/>
      <c r="E2744" s="138"/>
      <c r="F2744" s="138"/>
      <c r="G2744" s="289"/>
    </row>
    <row r="2745" spans="1:7">
      <c r="A2745" s="137"/>
      <c r="B2745" s="94"/>
      <c r="C2745" s="95"/>
      <c r="D2745" s="138"/>
      <c r="E2745" s="138"/>
      <c r="F2745" s="138"/>
      <c r="G2745" s="289"/>
    </row>
    <row r="2746" spans="1:7">
      <c r="A2746" s="137"/>
      <c r="B2746" s="94"/>
      <c r="C2746" s="95"/>
      <c r="D2746" s="138"/>
      <c r="E2746" s="138"/>
      <c r="F2746" s="138"/>
      <c r="G2746" s="289"/>
    </row>
    <row r="2747" spans="1:7">
      <c r="A2747" s="137"/>
      <c r="B2747" s="94"/>
      <c r="C2747" s="95"/>
      <c r="D2747" s="138"/>
      <c r="E2747" s="138"/>
      <c r="F2747" s="138"/>
      <c r="G2747" s="289"/>
    </row>
    <row r="2748" spans="1:7">
      <c r="A2748" s="137"/>
      <c r="B2748" s="94"/>
      <c r="C2748" s="95"/>
      <c r="D2748" s="138"/>
      <c r="E2748" s="138"/>
      <c r="F2748" s="138"/>
      <c r="G2748" s="289"/>
    </row>
    <row r="2749" spans="1:7">
      <c r="A2749" s="137"/>
      <c r="B2749" s="94"/>
      <c r="C2749" s="95"/>
      <c r="D2749" s="138"/>
      <c r="E2749" s="138"/>
      <c r="F2749" s="138"/>
      <c r="G2749" s="289"/>
    </row>
    <row r="2750" spans="1:7">
      <c r="A2750" s="137"/>
      <c r="B2750" s="94"/>
      <c r="C2750" s="95"/>
      <c r="D2750" s="138"/>
      <c r="E2750" s="138"/>
      <c r="F2750" s="138"/>
      <c r="G2750" s="289"/>
    </row>
    <row r="2751" spans="1:7">
      <c r="A2751" s="137"/>
      <c r="B2751" s="94"/>
      <c r="C2751" s="95"/>
      <c r="D2751" s="138"/>
      <c r="E2751" s="138"/>
      <c r="F2751" s="138"/>
      <c r="G2751" s="289"/>
    </row>
    <row r="2752" spans="1:7">
      <c r="A2752" s="137"/>
      <c r="B2752" s="94"/>
      <c r="C2752" s="95"/>
      <c r="D2752" s="138"/>
      <c r="E2752" s="138"/>
      <c r="F2752" s="138"/>
      <c r="G2752" s="289"/>
    </row>
    <row r="2753" spans="1:7">
      <c r="A2753" s="137"/>
      <c r="B2753" s="94"/>
      <c r="C2753" s="95"/>
      <c r="D2753" s="138"/>
      <c r="E2753" s="138"/>
      <c r="F2753" s="138"/>
      <c r="G2753" s="289"/>
    </row>
    <row r="2754" spans="1:7">
      <c r="A2754" s="137"/>
      <c r="B2754" s="94"/>
      <c r="C2754" s="95"/>
      <c r="D2754" s="138"/>
      <c r="E2754" s="138"/>
      <c r="F2754" s="138"/>
      <c r="G2754" s="289"/>
    </row>
    <row r="2755" spans="1:7">
      <c r="A2755" s="137"/>
      <c r="B2755" s="94"/>
      <c r="C2755" s="95"/>
      <c r="D2755" s="138"/>
      <c r="E2755" s="138"/>
      <c r="F2755" s="138"/>
      <c r="G2755" s="289"/>
    </row>
    <row r="2756" spans="1:7">
      <c r="A2756" s="137"/>
      <c r="B2756" s="94"/>
      <c r="C2756" s="95"/>
      <c r="D2756" s="138"/>
      <c r="E2756" s="138"/>
      <c r="F2756" s="138"/>
      <c r="G2756" s="289"/>
    </row>
    <row r="2757" spans="1:7">
      <c r="A2757" s="137"/>
      <c r="B2757" s="94"/>
      <c r="C2757" s="95"/>
      <c r="D2757" s="138"/>
      <c r="E2757" s="138"/>
      <c r="F2757" s="138"/>
      <c r="G2757" s="289"/>
    </row>
    <row r="2758" spans="1:7">
      <c r="A2758" s="137"/>
      <c r="B2758" s="94"/>
      <c r="C2758" s="95"/>
      <c r="D2758" s="138"/>
      <c r="E2758" s="138"/>
      <c r="F2758" s="138"/>
      <c r="G2758" s="289"/>
    </row>
    <row r="2759" spans="1:7">
      <c r="A2759" s="137"/>
      <c r="B2759" s="94"/>
      <c r="C2759" s="95"/>
      <c r="D2759" s="138"/>
      <c r="E2759" s="138"/>
      <c r="F2759" s="138"/>
      <c r="G2759" s="289"/>
    </row>
    <row r="2760" spans="1:7">
      <c r="A2760" s="137"/>
      <c r="B2760" s="94"/>
      <c r="C2760" s="95"/>
      <c r="D2760" s="138"/>
      <c r="E2760" s="138"/>
      <c r="F2760" s="138"/>
      <c r="G2760" s="289"/>
    </row>
    <row r="2761" spans="1:7">
      <c r="A2761" s="137"/>
      <c r="B2761" s="94"/>
      <c r="C2761" s="95"/>
      <c r="D2761" s="138"/>
      <c r="E2761" s="138"/>
      <c r="F2761" s="138"/>
      <c r="G2761" s="289"/>
    </row>
    <row r="2762" spans="1:7">
      <c r="A2762" s="137"/>
      <c r="B2762" s="94"/>
      <c r="C2762" s="95"/>
      <c r="D2762" s="138"/>
      <c r="E2762" s="138"/>
      <c r="F2762" s="138"/>
      <c r="G2762" s="289"/>
    </row>
    <row r="2763" spans="1:7">
      <c r="A2763" s="137"/>
      <c r="B2763" s="94"/>
      <c r="C2763" s="95"/>
      <c r="D2763" s="138"/>
      <c r="E2763" s="138"/>
      <c r="F2763" s="138"/>
      <c r="G2763" s="289"/>
    </row>
    <row r="2764" spans="1:7">
      <c r="A2764" s="137"/>
      <c r="B2764" s="94"/>
      <c r="C2764" s="95"/>
      <c r="D2764" s="138"/>
      <c r="E2764" s="138"/>
      <c r="F2764" s="138"/>
      <c r="G2764" s="289"/>
    </row>
    <row r="2765" spans="1:7">
      <c r="A2765" s="137"/>
      <c r="B2765" s="94"/>
      <c r="C2765" s="95"/>
      <c r="D2765" s="138"/>
      <c r="E2765" s="138"/>
      <c r="F2765" s="138"/>
      <c r="G2765" s="289"/>
    </row>
    <row r="2766" spans="1:7">
      <c r="A2766" s="137"/>
      <c r="B2766" s="94"/>
      <c r="C2766" s="95"/>
      <c r="D2766" s="138"/>
      <c r="E2766" s="138"/>
      <c r="F2766" s="138"/>
      <c r="G2766" s="289"/>
    </row>
    <row r="2767" spans="1:7">
      <c r="A2767" s="137"/>
      <c r="B2767" s="94"/>
      <c r="C2767" s="95"/>
      <c r="D2767" s="138"/>
      <c r="E2767" s="138"/>
      <c r="F2767" s="138"/>
      <c r="G2767" s="289"/>
    </row>
    <row r="2768" spans="1:7">
      <c r="A2768" s="137"/>
      <c r="B2768" s="94"/>
      <c r="C2768" s="95"/>
      <c r="D2768" s="138"/>
      <c r="E2768" s="138"/>
      <c r="F2768" s="138"/>
      <c r="G2768" s="289"/>
    </row>
    <row r="2769" spans="1:7">
      <c r="A2769" s="137"/>
      <c r="B2769" s="94"/>
      <c r="C2769" s="95"/>
      <c r="D2769" s="138"/>
      <c r="E2769" s="138"/>
      <c r="F2769" s="138"/>
      <c r="G2769" s="289"/>
    </row>
    <row r="2770" spans="1:7">
      <c r="A2770" s="137"/>
      <c r="B2770" s="94"/>
      <c r="C2770" s="95"/>
      <c r="D2770" s="138"/>
      <c r="E2770" s="138"/>
      <c r="F2770" s="138"/>
      <c r="G2770" s="289"/>
    </row>
    <row r="2771" spans="1:7">
      <c r="A2771" s="137"/>
      <c r="B2771" s="94"/>
      <c r="C2771" s="95"/>
      <c r="D2771" s="138"/>
      <c r="E2771" s="138"/>
      <c r="F2771" s="138"/>
      <c r="G2771" s="289"/>
    </row>
    <row r="2772" spans="1:7">
      <c r="A2772" s="137"/>
      <c r="B2772" s="94"/>
      <c r="C2772" s="95"/>
      <c r="D2772" s="138"/>
      <c r="E2772" s="138"/>
      <c r="F2772" s="138"/>
      <c r="G2772" s="289"/>
    </row>
    <row r="2773" spans="1:7">
      <c r="A2773" s="137"/>
      <c r="B2773" s="94"/>
      <c r="C2773" s="95"/>
      <c r="D2773" s="138"/>
      <c r="E2773" s="138"/>
      <c r="F2773" s="138"/>
      <c r="G2773" s="289"/>
    </row>
    <row r="2774" spans="1:7">
      <c r="A2774" s="137"/>
      <c r="B2774" s="94"/>
      <c r="C2774" s="95"/>
      <c r="D2774" s="138"/>
      <c r="E2774" s="138"/>
      <c r="F2774" s="138"/>
      <c r="G2774" s="289"/>
    </row>
    <row r="2775" spans="1:7">
      <c r="A2775" s="137"/>
      <c r="B2775" s="94"/>
      <c r="C2775" s="95"/>
      <c r="D2775" s="138"/>
      <c r="E2775" s="138"/>
      <c r="F2775" s="138"/>
      <c r="G2775" s="289"/>
    </row>
    <row r="2776" spans="1:7">
      <c r="A2776" s="137"/>
      <c r="B2776" s="94"/>
      <c r="C2776" s="95"/>
      <c r="D2776" s="138"/>
      <c r="E2776" s="138"/>
      <c r="F2776" s="138"/>
      <c r="G2776" s="289"/>
    </row>
    <row r="2777" spans="1:7">
      <c r="A2777" s="137"/>
      <c r="B2777" s="94"/>
      <c r="C2777" s="95"/>
      <c r="D2777" s="138"/>
      <c r="E2777" s="138"/>
      <c r="F2777" s="138"/>
      <c r="G2777" s="289"/>
    </row>
    <row r="2778" spans="1:7">
      <c r="A2778" s="137"/>
      <c r="B2778" s="94"/>
      <c r="C2778" s="95"/>
      <c r="D2778" s="138"/>
      <c r="E2778" s="138"/>
      <c r="F2778" s="138"/>
      <c r="G2778" s="289"/>
    </row>
    <row r="2779" spans="1:7">
      <c r="A2779" s="137"/>
      <c r="B2779" s="94"/>
      <c r="C2779" s="95"/>
      <c r="D2779" s="138"/>
      <c r="E2779" s="138"/>
      <c r="F2779" s="138"/>
      <c r="G2779" s="289"/>
    </row>
    <row r="2780" spans="1:7">
      <c r="A2780" s="137"/>
      <c r="B2780" s="94"/>
      <c r="C2780" s="95"/>
      <c r="D2780" s="138"/>
      <c r="E2780" s="138"/>
      <c r="F2780" s="138"/>
      <c r="G2780" s="289"/>
    </row>
    <row r="2781" spans="1:7">
      <c r="A2781" s="137"/>
      <c r="B2781" s="94"/>
      <c r="C2781" s="95"/>
      <c r="D2781" s="138"/>
      <c r="E2781" s="138"/>
      <c r="F2781" s="138"/>
      <c r="G2781" s="289"/>
    </row>
    <row r="2782" spans="1:7">
      <c r="A2782" s="137"/>
      <c r="B2782" s="94"/>
      <c r="C2782" s="95"/>
      <c r="D2782" s="138"/>
      <c r="E2782" s="138"/>
      <c r="F2782" s="138"/>
      <c r="G2782" s="289"/>
    </row>
    <row r="2783" spans="1:7">
      <c r="A2783" s="137"/>
      <c r="B2783" s="94"/>
      <c r="C2783" s="95"/>
      <c r="D2783" s="138"/>
      <c r="E2783" s="138"/>
      <c r="F2783" s="138"/>
      <c r="G2783" s="289"/>
    </row>
    <row r="2784" spans="1:7">
      <c r="A2784" s="137"/>
      <c r="B2784" s="94"/>
      <c r="C2784" s="95"/>
      <c r="D2784" s="138"/>
      <c r="E2784" s="138"/>
      <c r="F2784" s="138"/>
      <c r="G2784" s="289"/>
    </row>
    <row r="2785" spans="1:7">
      <c r="A2785" s="137"/>
      <c r="B2785" s="94"/>
      <c r="C2785" s="95"/>
      <c r="D2785" s="138"/>
      <c r="E2785" s="138"/>
      <c r="F2785" s="138"/>
      <c r="G2785" s="289"/>
    </row>
    <row r="2786" spans="1:7">
      <c r="A2786" s="137"/>
      <c r="B2786" s="94"/>
      <c r="C2786" s="95"/>
      <c r="D2786" s="138"/>
      <c r="E2786" s="138"/>
      <c r="F2786" s="138"/>
      <c r="G2786" s="289"/>
    </row>
    <row r="2787" spans="1:7">
      <c r="A2787" s="137"/>
      <c r="B2787" s="94"/>
      <c r="C2787" s="95"/>
      <c r="D2787" s="138"/>
      <c r="E2787" s="138"/>
      <c r="F2787" s="138"/>
      <c r="G2787" s="289"/>
    </row>
    <row r="2788" spans="1:7">
      <c r="A2788" s="137"/>
      <c r="B2788" s="94"/>
      <c r="C2788" s="95"/>
      <c r="D2788" s="138"/>
      <c r="E2788" s="138"/>
      <c r="F2788" s="138"/>
      <c r="G2788" s="289"/>
    </row>
    <row r="2789" spans="1:7">
      <c r="A2789" s="137"/>
      <c r="B2789" s="94"/>
      <c r="C2789" s="95"/>
      <c r="D2789" s="138"/>
      <c r="E2789" s="138"/>
      <c r="F2789" s="138"/>
      <c r="G2789" s="289"/>
    </row>
    <row r="2790" spans="1:7">
      <c r="A2790" s="137"/>
      <c r="B2790" s="94"/>
      <c r="C2790" s="95"/>
      <c r="D2790" s="138"/>
      <c r="E2790" s="138"/>
      <c r="F2790" s="138"/>
      <c r="G2790" s="289"/>
    </row>
    <row r="2791" spans="1:7">
      <c r="A2791" s="137"/>
      <c r="B2791" s="94"/>
      <c r="C2791" s="95"/>
      <c r="D2791" s="138"/>
      <c r="E2791" s="138"/>
      <c r="F2791" s="138"/>
      <c r="G2791" s="289"/>
    </row>
    <row r="2792" spans="1:7">
      <c r="A2792" s="137"/>
      <c r="B2792" s="94"/>
      <c r="C2792" s="95"/>
      <c r="D2792" s="138"/>
      <c r="E2792" s="138"/>
      <c r="F2792" s="138"/>
      <c r="G2792" s="289"/>
    </row>
    <row r="2793" spans="1:7">
      <c r="A2793" s="137"/>
      <c r="B2793" s="94"/>
      <c r="C2793" s="95"/>
      <c r="D2793" s="138"/>
      <c r="E2793" s="138"/>
      <c r="F2793" s="138"/>
      <c r="G2793" s="289"/>
    </row>
    <row r="2794" spans="1:7">
      <c r="A2794" s="137"/>
      <c r="B2794" s="94"/>
      <c r="C2794" s="95"/>
      <c r="D2794" s="138"/>
      <c r="E2794" s="138"/>
      <c r="F2794" s="138"/>
      <c r="G2794" s="289"/>
    </row>
    <row r="2795" spans="1:7">
      <c r="A2795" s="137"/>
      <c r="B2795" s="94"/>
      <c r="C2795" s="95"/>
      <c r="D2795" s="138"/>
      <c r="E2795" s="138"/>
      <c r="F2795" s="138"/>
      <c r="G2795" s="289"/>
    </row>
    <row r="2796" spans="1:7">
      <c r="A2796" s="137"/>
      <c r="B2796" s="94"/>
      <c r="C2796" s="95"/>
      <c r="D2796" s="138"/>
      <c r="E2796" s="138"/>
      <c r="F2796" s="138"/>
      <c r="G2796" s="289"/>
    </row>
    <row r="2797" spans="1:7">
      <c r="A2797" s="137"/>
      <c r="B2797" s="94"/>
      <c r="C2797" s="95"/>
      <c r="D2797" s="138"/>
      <c r="E2797" s="138"/>
      <c r="F2797" s="138"/>
      <c r="G2797" s="289"/>
    </row>
    <row r="2798" spans="1:7">
      <c r="A2798" s="137"/>
      <c r="B2798" s="94"/>
      <c r="C2798" s="95"/>
      <c r="D2798" s="138"/>
      <c r="E2798" s="138"/>
      <c r="F2798" s="138"/>
      <c r="G2798" s="289"/>
    </row>
    <row r="2799" spans="1:7">
      <c r="A2799" s="137"/>
      <c r="B2799" s="94"/>
      <c r="C2799" s="95"/>
      <c r="D2799" s="138"/>
      <c r="E2799" s="138"/>
      <c r="F2799" s="138"/>
      <c r="G2799" s="289"/>
    </row>
    <row r="2800" spans="1:7">
      <c r="A2800" s="137"/>
      <c r="B2800" s="94"/>
      <c r="C2800" s="95"/>
      <c r="D2800" s="138"/>
      <c r="E2800" s="138"/>
      <c r="F2800" s="138"/>
      <c r="G2800" s="289"/>
    </row>
    <row r="2801" spans="1:7">
      <c r="A2801" s="137"/>
      <c r="B2801" s="94"/>
      <c r="C2801" s="95"/>
      <c r="D2801" s="138"/>
      <c r="E2801" s="138"/>
      <c r="F2801" s="138"/>
      <c r="G2801" s="289"/>
    </row>
    <row r="2802" spans="1:7">
      <c r="A2802" s="137"/>
      <c r="B2802" s="94"/>
      <c r="C2802" s="95"/>
      <c r="D2802" s="138"/>
      <c r="E2802" s="138"/>
      <c r="F2802" s="138"/>
      <c r="G2802" s="289"/>
    </row>
    <row r="2803" spans="1:7">
      <c r="A2803" s="137"/>
      <c r="B2803" s="94"/>
      <c r="C2803" s="95"/>
      <c r="D2803" s="138"/>
      <c r="E2803" s="138"/>
      <c r="F2803" s="138"/>
      <c r="G2803" s="289"/>
    </row>
    <row r="2804" spans="1:7">
      <c r="A2804" s="137"/>
      <c r="B2804" s="94"/>
      <c r="C2804" s="95"/>
      <c r="D2804" s="138"/>
      <c r="E2804" s="138"/>
      <c r="F2804" s="138"/>
      <c r="G2804" s="289"/>
    </row>
    <row r="2805" spans="1:7">
      <c r="A2805" s="137"/>
      <c r="B2805" s="94"/>
      <c r="C2805" s="95"/>
      <c r="D2805" s="138"/>
      <c r="E2805" s="138"/>
      <c r="F2805" s="138"/>
      <c r="G2805" s="289"/>
    </row>
    <row r="2806" spans="1:7">
      <c r="A2806" s="137"/>
      <c r="B2806" s="94"/>
      <c r="C2806" s="95"/>
      <c r="D2806" s="138"/>
      <c r="E2806" s="138"/>
      <c r="F2806" s="138"/>
      <c r="G2806" s="289"/>
    </row>
    <row r="2807" spans="1:7">
      <c r="A2807" s="137"/>
      <c r="B2807" s="94"/>
      <c r="C2807" s="95"/>
      <c r="D2807" s="138"/>
      <c r="E2807" s="138"/>
      <c r="F2807" s="138"/>
      <c r="G2807" s="289"/>
    </row>
    <row r="2808" spans="1:7">
      <c r="A2808" s="137"/>
      <c r="B2808" s="94"/>
      <c r="C2808" s="95"/>
      <c r="D2808" s="138"/>
      <c r="E2808" s="138"/>
      <c r="F2808" s="138"/>
      <c r="G2808" s="289"/>
    </row>
    <row r="2809" spans="1:7">
      <c r="A2809" s="137"/>
      <c r="B2809" s="94"/>
      <c r="C2809" s="95"/>
      <c r="D2809" s="138"/>
      <c r="E2809" s="138"/>
      <c r="F2809" s="138"/>
      <c r="G2809" s="289"/>
    </row>
    <row r="2810" spans="1:7">
      <c r="A2810" s="137"/>
      <c r="B2810" s="94"/>
      <c r="C2810" s="95"/>
      <c r="D2810" s="138"/>
      <c r="E2810" s="138"/>
      <c r="F2810" s="138"/>
      <c r="G2810" s="289"/>
    </row>
    <row r="2811" spans="1:7">
      <c r="A2811" s="137"/>
      <c r="B2811" s="94"/>
      <c r="C2811" s="95"/>
      <c r="D2811" s="138"/>
      <c r="E2811" s="138"/>
      <c r="F2811" s="138"/>
      <c r="G2811" s="289"/>
    </row>
    <row r="2812" spans="1:7">
      <c r="A2812" s="137"/>
      <c r="B2812" s="94"/>
      <c r="C2812" s="95"/>
      <c r="D2812" s="138"/>
      <c r="E2812" s="138"/>
      <c r="F2812" s="138"/>
      <c r="G2812" s="289"/>
    </row>
    <row r="2813" spans="1:7">
      <c r="A2813" s="137"/>
      <c r="B2813" s="94"/>
      <c r="C2813" s="95"/>
      <c r="D2813" s="138"/>
      <c r="E2813" s="138"/>
      <c r="F2813" s="138"/>
      <c r="G2813" s="289"/>
    </row>
    <row r="2814" spans="1:7">
      <c r="A2814" s="137"/>
      <c r="B2814" s="94"/>
      <c r="C2814" s="95"/>
      <c r="D2814" s="138"/>
      <c r="E2814" s="138"/>
      <c r="F2814" s="138"/>
      <c r="G2814" s="289"/>
    </row>
    <row r="2815" spans="1:7">
      <c r="A2815" s="137"/>
      <c r="B2815" s="94"/>
      <c r="C2815" s="95"/>
      <c r="D2815" s="138"/>
      <c r="E2815" s="138"/>
      <c r="F2815" s="138"/>
      <c r="G2815" s="289"/>
    </row>
    <row r="2816" spans="1:7">
      <c r="A2816" s="137"/>
      <c r="B2816" s="94"/>
      <c r="C2816" s="95"/>
      <c r="D2816" s="138"/>
      <c r="E2816" s="138"/>
      <c r="F2816" s="138"/>
      <c r="G2816" s="289"/>
    </row>
    <row r="2817" spans="1:7">
      <c r="A2817" s="137"/>
      <c r="B2817" s="94"/>
      <c r="C2817" s="95"/>
      <c r="D2817" s="138"/>
      <c r="E2817" s="138"/>
      <c r="F2817" s="138"/>
      <c r="G2817" s="289"/>
    </row>
    <row r="2818" spans="1:7">
      <c r="A2818" s="137"/>
      <c r="B2818" s="94"/>
      <c r="C2818" s="95"/>
      <c r="D2818" s="138"/>
      <c r="E2818" s="138"/>
      <c r="F2818" s="138"/>
      <c r="G2818" s="289"/>
    </row>
    <row r="2819" spans="1:7">
      <c r="A2819" s="137"/>
      <c r="B2819" s="94"/>
      <c r="C2819" s="95"/>
      <c r="D2819" s="138"/>
      <c r="E2819" s="138"/>
      <c r="F2819" s="138"/>
      <c r="G2819" s="289"/>
    </row>
    <row r="2820" spans="1:7">
      <c r="A2820" s="137"/>
      <c r="B2820" s="94"/>
      <c r="C2820" s="95"/>
      <c r="D2820" s="138"/>
      <c r="E2820" s="138"/>
      <c r="F2820" s="138"/>
      <c r="G2820" s="289"/>
    </row>
    <row r="2821" spans="1:7">
      <c r="A2821" s="137"/>
      <c r="B2821" s="94"/>
      <c r="C2821" s="95"/>
      <c r="D2821" s="138"/>
      <c r="E2821" s="138"/>
      <c r="F2821" s="138"/>
      <c r="G2821" s="289"/>
    </row>
    <row r="2822" spans="1:7">
      <c r="A2822" s="137"/>
      <c r="B2822" s="94"/>
      <c r="C2822" s="95"/>
      <c r="D2822" s="138"/>
      <c r="E2822" s="138"/>
      <c r="F2822" s="138"/>
      <c r="G2822" s="289"/>
    </row>
    <row r="2823" spans="1:7">
      <c r="A2823" s="137"/>
      <c r="B2823" s="94"/>
      <c r="C2823" s="95"/>
      <c r="D2823" s="138"/>
      <c r="E2823" s="138"/>
      <c r="F2823" s="138"/>
      <c r="G2823" s="289"/>
    </row>
    <row r="2824" spans="1:7">
      <c r="A2824" s="137"/>
      <c r="B2824" s="94"/>
      <c r="C2824" s="95"/>
      <c r="D2824" s="138"/>
      <c r="E2824" s="138"/>
      <c r="F2824" s="138"/>
      <c r="G2824" s="289"/>
    </row>
    <row r="2825" spans="1:7">
      <c r="A2825" s="137"/>
      <c r="B2825" s="94"/>
      <c r="C2825" s="95"/>
      <c r="D2825" s="138"/>
      <c r="E2825" s="138"/>
      <c r="F2825" s="138"/>
      <c r="G2825" s="289"/>
    </row>
    <row r="2826" spans="1:7">
      <c r="A2826" s="137"/>
      <c r="B2826" s="94"/>
      <c r="C2826" s="95"/>
      <c r="D2826" s="138"/>
      <c r="E2826" s="138"/>
      <c r="F2826" s="138"/>
      <c r="G2826" s="289"/>
    </row>
    <row r="2827" spans="1:7">
      <c r="A2827" s="137"/>
      <c r="B2827" s="94"/>
      <c r="C2827" s="95"/>
      <c r="D2827" s="138"/>
      <c r="E2827" s="138"/>
      <c r="F2827" s="138"/>
      <c r="G2827" s="289"/>
    </row>
    <row r="2828" spans="1:7">
      <c r="A2828" s="137"/>
      <c r="B2828" s="94"/>
      <c r="C2828" s="95"/>
      <c r="D2828" s="138"/>
      <c r="E2828" s="138"/>
      <c r="F2828" s="138"/>
      <c r="G2828" s="289"/>
    </row>
    <row r="2829" spans="1:7">
      <c r="A2829" s="137"/>
      <c r="B2829" s="94"/>
      <c r="C2829" s="95"/>
      <c r="D2829" s="138"/>
      <c r="E2829" s="138"/>
      <c r="F2829" s="138"/>
      <c r="G2829" s="289"/>
    </row>
    <row r="2830" spans="1:7">
      <c r="A2830" s="137"/>
      <c r="B2830" s="94"/>
      <c r="C2830" s="95"/>
      <c r="D2830" s="138"/>
      <c r="E2830" s="138"/>
      <c r="F2830" s="138"/>
      <c r="G2830" s="289"/>
    </row>
    <row r="2831" spans="1:7">
      <c r="A2831" s="137"/>
      <c r="B2831" s="94"/>
      <c r="C2831" s="95"/>
      <c r="D2831" s="138"/>
      <c r="E2831" s="138"/>
      <c r="F2831" s="138"/>
      <c r="G2831" s="289"/>
    </row>
    <row r="2832" spans="1:7">
      <c r="A2832" s="137"/>
      <c r="B2832" s="94"/>
      <c r="C2832" s="95"/>
      <c r="D2832" s="138"/>
      <c r="E2832" s="138"/>
      <c r="F2832" s="138"/>
      <c r="G2832" s="289"/>
    </row>
    <row r="2833" spans="1:7">
      <c r="A2833" s="137"/>
      <c r="B2833" s="94"/>
      <c r="C2833" s="95"/>
      <c r="D2833" s="138"/>
      <c r="E2833" s="138"/>
      <c r="F2833" s="138"/>
      <c r="G2833" s="289"/>
    </row>
    <row r="2834" spans="1:7">
      <c r="A2834" s="137"/>
      <c r="B2834" s="94"/>
      <c r="C2834" s="95"/>
      <c r="D2834" s="138"/>
      <c r="E2834" s="138"/>
      <c r="F2834" s="138"/>
      <c r="G2834" s="289"/>
    </row>
    <row r="2835" spans="1:7">
      <c r="A2835" s="137"/>
      <c r="B2835" s="94"/>
      <c r="C2835" s="95"/>
      <c r="D2835" s="138"/>
      <c r="E2835" s="138"/>
      <c r="F2835" s="138"/>
      <c r="G2835" s="289"/>
    </row>
    <row r="2836" spans="1:7">
      <c r="A2836" s="137"/>
      <c r="B2836" s="94"/>
      <c r="C2836" s="95"/>
      <c r="D2836" s="138"/>
      <c r="E2836" s="138"/>
      <c r="F2836" s="138"/>
      <c r="G2836" s="289"/>
    </row>
    <row r="2837" spans="1:7">
      <c r="A2837" s="137"/>
      <c r="B2837" s="94"/>
      <c r="C2837" s="95"/>
      <c r="D2837" s="138"/>
      <c r="E2837" s="138"/>
      <c r="F2837" s="138"/>
      <c r="G2837" s="289"/>
    </row>
    <row r="2838" spans="1:7">
      <c r="A2838" s="137"/>
      <c r="B2838" s="94"/>
      <c r="C2838" s="95"/>
      <c r="D2838" s="138"/>
      <c r="E2838" s="138"/>
      <c r="F2838" s="138"/>
      <c r="G2838" s="289"/>
    </row>
    <row r="2839" spans="1:7">
      <c r="A2839" s="137"/>
      <c r="B2839" s="94"/>
      <c r="C2839" s="95"/>
      <c r="D2839" s="138"/>
      <c r="E2839" s="138"/>
      <c r="F2839" s="138"/>
      <c r="G2839" s="289"/>
    </row>
    <row r="2840" spans="1:7">
      <c r="A2840" s="137"/>
      <c r="B2840" s="94"/>
      <c r="C2840" s="95"/>
      <c r="D2840" s="138"/>
      <c r="E2840" s="138"/>
      <c r="F2840" s="138"/>
      <c r="G2840" s="289"/>
    </row>
    <row r="2841" spans="1:7">
      <c r="A2841" s="137"/>
      <c r="B2841" s="94"/>
      <c r="C2841" s="95"/>
      <c r="D2841" s="138"/>
      <c r="E2841" s="138"/>
      <c r="F2841" s="138"/>
      <c r="G2841" s="289"/>
    </row>
    <row r="2842" spans="1:7">
      <c r="A2842" s="137"/>
      <c r="B2842" s="94"/>
      <c r="C2842" s="95"/>
      <c r="D2842" s="138"/>
      <c r="E2842" s="138"/>
      <c r="F2842" s="138"/>
      <c r="G2842" s="289"/>
    </row>
    <row r="2843" spans="1:7">
      <c r="A2843" s="137"/>
      <c r="B2843" s="94"/>
      <c r="C2843" s="95"/>
      <c r="D2843" s="138"/>
      <c r="E2843" s="138"/>
      <c r="F2843" s="138"/>
      <c r="G2843" s="289"/>
    </row>
    <row r="2844" spans="1:7">
      <c r="A2844" s="137"/>
      <c r="B2844" s="94"/>
      <c r="C2844" s="95"/>
      <c r="D2844" s="138"/>
      <c r="E2844" s="138"/>
      <c r="F2844" s="138"/>
      <c r="G2844" s="289"/>
    </row>
    <row r="2845" spans="1:7">
      <c r="A2845" s="137"/>
      <c r="B2845" s="94"/>
      <c r="C2845" s="95"/>
      <c r="D2845" s="138"/>
      <c r="E2845" s="138"/>
      <c r="F2845" s="138"/>
      <c r="G2845" s="289"/>
    </row>
    <row r="2846" spans="1:7">
      <c r="A2846" s="137"/>
      <c r="B2846" s="94"/>
      <c r="C2846" s="95"/>
      <c r="D2846" s="138"/>
      <c r="E2846" s="138"/>
      <c r="F2846" s="138"/>
      <c r="G2846" s="289"/>
    </row>
    <row r="2847" spans="1:7">
      <c r="A2847" s="137"/>
      <c r="B2847" s="94"/>
      <c r="C2847" s="95"/>
      <c r="D2847" s="138"/>
      <c r="E2847" s="138"/>
      <c r="F2847" s="138"/>
      <c r="G2847" s="289"/>
    </row>
    <row r="2848" spans="1:7">
      <c r="A2848" s="137"/>
      <c r="B2848" s="94"/>
      <c r="C2848" s="95"/>
      <c r="D2848" s="138"/>
      <c r="E2848" s="138"/>
      <c r="F2848" s="138"/>
      <c r="G2848" s="289"/>
    </row>
    <row r="2849" spans="1:7">
      <c r="A2849" s="137"/>
      <c r="B2849" s="94"/>
      <c r="C2849" s="95"/>
      <c r="D2849" s="138"/>
      <c r="E2849" s="138"/>
      <c r="F2849" s="138"/>
      <c r="G2849" s="289"/>
    </row>
    <row r="2850" spans="1:7">
      <c r="A2850" s="137"/>
      <c r="B2850" s="94"/>
      <c r="C2850" s="95"/>
      <c r="D2850" s="138"/>
      <c r="E2850" s="138"/>
      <c r="F2850" s="138"/>
      <c r="G2850" s="289"/>
    </row>
    <row r="2851" spans="1:7">
      <c r="A2851" s="137"/>
      <c r="B2851" s="94"/>
      <c r="C2851" s="95"/>
      <c r="D2851" s="138"/>
      <c r="E2851" s="138"/>
      <c r="F2851" s="138"/>
      <c r="G2851" s="289"/>
    </row>
    <row r="2852" spans="1:7">
      <c r="A2852" s="137"/>
      <c r="B2852" s="94"/>
      <c r="C2852" s="95"/>
      <c r="D2852" s="138"/>
      <c r="E2852" s="138"/>
      <c r="F2852" s="138"/>
      <c r="G2852" s="289"/>
    </row>
    <row r="2853" spans="1:7">
      <c r="A2853" s="137"/>
      <c r="B2853" s="94"/>
      <c r="C2853" s="95"/>
      <c r="D2853" s="138"/>
      <c r="E2853" s="138"/>
      <c r="F2853" s="138"/>
      <c r="G2853" s="289"/>
    </row>
    <row r="2854" spans="1:7">
      <c r="A2854" s="137"/>
      <c r="B2854" s="94"/>
      <c r="C2854" s="95"/>
      <c r="D2854" s="138"/>
      <c r="E2854" s="138"/>
      <c r="F2854" s="138"/>
      <c r="G2854" s="289"/>
    </row>
    <row r="2855" spans="1:7">
      <c r="A2855" s="137"/>
      <c r="B2855" s="94"/>
      <c r="C2855" s="95"/>
      <c r="D2855" s="138"/>
      <c r="E2855" s="138"/>
      <c r="F2855" s="138"/>
      <c r="G2855" s="289"/>
    </row>
    <row r="2856" spans="1:7">
      <c r="A2856" s="137"/>
      <c r="B2856" s="94"/>
      <c r="C2856" s="95"/>
      <c r="D2856" s="138"/>
      <c r="E2856" s="138"/>
      <c r="F2856" s="138"/>
      <c r="G2856" s="289"/>
    </row>
    <row r="2857" spans="1:7">
      <c r="A2857" s="137"/>
      <c r="B2857" s="94"/>
      <c r="C2857" s="95"/>
      <c r="D2857" s="138"/>
      <c r="E2857" s="138"/>
      <c r="F2857" s="138"/>
      <c r="G2857" s="289"/>
    </row>
    <row r="2858" spans="1:7">
      <c r="A2858" s="137"/>
      <c r="B2858" s="94"/>
      <c r="C2858" s="95"/>
      <c r="D2858" s="138"/>
      <c r="E2858" s="138"/>
      <c r="F2858" s="138"/>
      <c r="G2858" s="289"/>
    </row>
    <row r="2859" spans="1:7">
      <c r="A2859" s="137"/>
      <c r="B2859" s="94"/>
      <c r="C2859" s="95"/>
      <c r="D2859" s="138"/>
      <c r="E2859" s="138"/>
      <c r="F2859" s="138"/>
      <c r="G2859" s="289"/>
    </row>
    <row r="2860" spans="1:7">
      <c r="A2860" s="137"/>
      <c r="B2860" s="94"/>
      <c r="C2860" s="95"/>
      <c r="D2860" s="138"/>
      <c r="E2860" s="138"/>
      <c r="F2860" s="138"/>
      <c r="G2860" s="289"/>
    </row>
    <row r="2861" spans="1:7">
      <c r="A2861" s="137"/>
      <c r="B2861" s="94"/>
      <c r="C2861" s="95"/>
      <c r="D2861" s="138"/>
      <c r="E2861" s="138"/>
      <c r="F2861" s="138"/>
      <c r="G2861" s="289"/>
    </row>
    <row r="2862" spans="1:7">
      <c r="A2862" s="137"/>
      <c r="B2862" s="94"/>
      <c r="C2862" s="95"/>
      <c r="D2862" s="138"/>
      <c r="E2862" s="138"/>
      <c r="F2862" s="138"/>
      <c r="G2862" s="289"/>
    </row>
    <row r="2863" spans="1:7">
      <c r="A2863" s="137"/>
      <c r="B2863" s="94"/>
      <c r="C2863" s="95"/>
      <c r="D2863" s="138"/>
      <c r="E2863" s="138"/>
      <c r="F2863" s="138"/>
      <c r="G2863" s="289"/>
    </row>
    <row r="2864" spans="1:7">
      <c r="A2864" s="137"/>
      <c r="B2864" s="94"/>
      <c r="C2864" s="95"/>
      <c r="D2864" s="138"/>
      <c r="E2864" s="138"/>
      <c r="F2864" s="138"/>
      <c r="G2864" s="289"/>
    </row>
    <row r="2865" spans="1:7">
      <c r="A2865" s="137"/>
      <c r="B2865" s="94"/>
      <c r="C2865" s="95"/>
      <c r="D2865" s="138"/>
      <c r="E2865" s="138"/>
      <c r="F2865" s="138"/>
      <c r="G2865" s="289"/>
    </row>
    <row r="2866" spans="1:7">
      <c r="A2866" s="137"/>
      <c r="B2866" s="94"/>
      <c r="C2866" s="95"/>
      <c r="D2866" s="138"/>
      <c r="E2866" s="138"/>
      <c r="F2866" s="138"/>
      <c r="G2866" s="289"/>
    </row>
    <row r="2867" spans="1:7">
      <c r="A2867" s="137"/>
      <c r="B2867" s="94"/>
      <c r="C2867" s="95"/>
      <c r="D2867" s="138"/>
      <c r="E2867" s="138"/>
      <c r="F2867" s="138"/>
      <c r="G2867" s="289"/>
    </row>
    <row r="2868" spans="1:7">
      <c r="A2868" s="137"/>
      <c r="B2868" s="94"/>
      <c r="C2868" s="95"/>
      <c r="D2868" s="138"/>
      <c r="E2868" s="138"/>
      <c r="F2868" s="138"/>
      <c r="G2868" s="289"/>
    </row>
    <row r="2869" spans="1:7">
      <c r="A2869" s="137"/>
      <c r="B2869" s="94"/>
      <c r="C2869" s="95"/>
      <c r="D2869" s="138"/>
      <c r="E2869" s="138"/>
      <c r="F2869" s="138"/>
      <c r="G2869" s="289"/>
    </row>
    <row r="2870" spans="1:7">
      <c r="A2870" s="137"/>
      <c r="B2870" s="94"/>
      <c r="C2870" s="95"/>
      <c r="D2870" s="138"/>
      <c r="E2870" s="138"/>
      <c r="F2870" s="138"/>
      <c r="G2870" s="289"/>
    </row>
    <row r="2871" spans="1:7">
      <c r="A2871" s="137"/>
      <c r="B2871" s="94"/>
      <c r="C2871" s="95"/>
      <c r="D2871" s="138"/>
      <c r="E2871" s="138"/>
      <c r="F2871" s="138"/>
      <c r="G2871" s="289"/>
    </row>
    <row r="2872" spans="1:7">
      <c r="A2872" s="137"/>
      <c r="B2872" s="94"/>
      <c r="C2872" s="95"/>
      <c r="D2872" s="138"/>
      <c r="E2872" s="138"/>
      <c r="F2872" s="138"/>
      <c r="G2872" s="289"/>
    </row>
    <row r="2873" spans="1:7">
      <c r="A2873" s="137"/>
      <c r="B2873" s="94"/>
      <c r="C2873" s="95"/>
      <c r="D2873" s="138"/>
      <c r="E2873" s="138"/>
      <c r="F2873" s="138"/>
      <c r="G2873" s="289"/>
    </row>
    <row r="2874" spans="1:7">
      <c r="A2874" s="137"/>
      <c r="B2874" s="94"/>
      <c r="C2874" s="95"/>
      <c r="D2874" s="138"/>
      <c r="E2874" s="138"/>
      <c r="F2874" s="138"/>
      <c r="G2874" s="289"/>
    </row>
    <row r="2875" spans="1:7">
      <c r="A2875" s="137"/>
      <c r="B2875" s="94"/>
      <c r="C2875" s="95"/>
      <c r="D2875" s="138"/>
      <c r="E2875" s="138"/>
      <c r="F2875" s="138"/>
      <c r="G2875" s="289"/>
    </row>
    <row r="2876" spans="1:7">
      <c r="A2876" s="137"/>
      <c r="B2876" s="94"/>
      <c r="C2876" s="95"/>
      <c r="D2876" s="138"/>
      <c r="E2876" s="138"/>
      <c r="F2876" s="138"/>
      <c r="G2876" s="289"/>
    </row>
    <row r="2877" spans="1:7">
      <c r="A2877" s="137"/>
      <c r="B2877" s="94"/>
      <c r="C2877" s="95"/>
      <c r="D2877" s="138"/>
      <c r="E2877" s="138"/>
      <c r="F2877" s="138"/>
      <c r="G2877" s="289"/>
    </row>
    <row r="2878" spans="1:7">
      <c r="A2878" s="137"/>
      <c r="B2878" s="94"/>
      <c r="C2878" s="95"/>
      <c r="D2878" s="138"/>
      <c r="E2878" s="138"/>
      <c r="F2878" s="138"/>
      <c r="G2878" s="289"/>
    </row>
    <row r="2879" spans="1:7">
      <c r="A2879" s="137"/>
      <c r="B2879" s="94"/>
      <c r="C2879" s="95"/>
      <c r="D2879" s="138"/>
      <c r="E2879" s="138"/>
      <c r="F2879" s="138"/>
      <c r="G2879" s="289"/>
    </row>
    <row r="2880" spans="1:7">
      <c r="A2880" s="137"/>
      <c r="B2880" s="94"/>
      <c r="C2880" s="95"/>
      <c r="D2880" s="138"/>
      <c r="E2880" s="138"/>
      <c r="F2880" s="138"/>
      <c r="G2880" s="289"/>
    </row>
    <row r="2881" spans="1:7">
      <c r="A2881" s="137"/>
      <c r="B2881" s="94"/>
      <c r="C2881" s="95"/>
      <c r="D2881" s="138"/>
      <c r="E2881" s="138"/>
      <c r="F2881" s="138"/>
      <c r="G2881" s="289"/>
    </row>
    <row r="2882" spans="1:7">
      <c r="A2882" s="137"/>
      <c r="B2882" s="94"/>
      <c r="C2882" s="95"/>
      <c r="D2882" s="138"/>
      <c r="E2882" s="138"/>
      <c r="F2882" s="138"/>
      <c r="G2882" s="289"/>
    </row>
    <row r="2883" spans="1:7">
      <c r="A2883" s="137"/>
      <c r="B2883" s="94"/>
      <c r="C2883" s="95"/>
      <c r="D2883" s="138"/>
      <c r="E2883" s="138"/>
      <c r="F2883" s="138"/>
      <c r="G2883" s="289"/>
    </row>
    <row r="2884" spans="1:7">
      <c r="A2884" s="137"/>
      <c r="B2884" s="94"/>
      <c r="C2884" s="95"/>
      <c r="D2884" s="138"/>
      <c r="E2884" s="138"/>
      <c r="F2884" s="138"/>
      <c r="G2884" s="289"/>
    </row>
    <row r="2885" spans="1:7">
      <c r="A2885" s="137"/>
      <c r="B2885" s="94"/>
      <c r="C2885" s="95"/>
      <c r="D2885" s="138"/>
      <c r="E2885" s="138"/>
      <c r="F2885" s="138"/>
      <c r="G2885" s="289"/>
    </row>
    <row r="2886" spans="1:7">
      <c r="A2886" s="137"/>
      <c r="B2886" s="94"/>
      <c r="C2886" s="95"/>
      <c r="D2886" s="138"/>
      <c r="E2886" s="138"/>
      <c r="F2886" s="138"/>
      <c r="G2886" s="289"/>
    </row>
    <row r="2887" spans="1:7">
      <c r="A2887" s="137"/>
      <c r="B2887" s="94"/>
      <c r="C2887" s="95"/>
      <c r="D2887" s="138"/>
      <c r="E2887" s="138"/>
      <c r="F2887" s="138"/>
      <c r="G2887" s="289"/>
    </row>
    <row r="2888" spans="1:7">
      <c r="A2888" s="137"/>
      <c r="B2888" s="94"/>
      <c r="C2888" s="95"/>
      <c r="D2888" s="138"/>
      <c r="E2888" s="138"/>
      <c r="F2888" s="138"/>
      <c r="G2888" s="289"/>
    </row>
    <row r="2889" spans="1:7">
      <c r="A2889" s="137"/>
      <c r="B2889" s="94"/>
      <c r="C2889" s="95"/>
      <c r="D2889" s="138"/>
      <c r="E2889" s="138"/>
      <c r="F2889" s="138"/>
      <c r="G2889" s="289"/>
    </row>
    <row r="2890" spans="1:7">
      <c r="A2890" s="137"/>
      <c r="B2890" s="94"/>
      <c r="C2890" s="95"/>
      <c r="D2890" s="138"/>
      <c r="E2890" s="138"/>
      <c r="F2890" s="138"/>
      <c r="G2890" s="289"/>
    </row>
    <row r="2891" spans="1:7">
      <c r="A2891" s="137"/>
      <c r="B2891" s="94"/>
      <c r="C2891" s="95"/>
      <c r="D2891" s="138"/>
      <c r="E2891" s="138"/>
      <c r="F2891" s="138"/>
      <c r="G2891" s="289"/>
    </row>
    <row r="2892" spans="1:7">
      <c r="A2892" s="137"/>
      <c r="B2892" s="94"/>
      <c r="C2892" s="95"/>
      <c r="D2892" s="138"/>
      <c r="E2892" s="138"/>
      <c r="F2892" s="138"/>
      <c r="G2892" s="289"/>
    </row>
    <row r="2893" spans="1:7">
      <c r="A2893" s="137"/>
      <c r="B2893" s="94"/>
      <c r="C2893" s="95"/>
      <c r="D2893" s="138"/>
      <c r="E2893" s="138"/>
      <c r="F2893" s="138"/>
      <c r="G2893" s="289"/>
    </row>
    <row r="2894" spans="1:7">
      <c r="A2894" s="137"/>
      <c r="B2894" s="94"/>
      <c r="C2894" s="95"/>
      <c r="D2894" s="138"/>
      <c r="E2894" s="138"/>
      <c r="F2894" s="138"/>
      <c r="G2894" s="289"/>
    </row>
    <row r="2895" spans="1:7">
      <c r="A2895" s="137"/>
      <c r="B2895" s="94"/>
      <c r="C2895" s="95"/>
      <c r="D2895" s="138"/>
      <c r="E2895" s="138"/>
      <c r="F2895" s="138"/>
      <c r="G2895" s="289"/>
    </row>
    <row r="2896" spans="1:7">
      <c r="A2896" s="137"/>
      <c r="B2896" s="94"/>
      <c r="C2896" s="95"/>
      <c r="D2896" s="138"/>
      <c r="E2896" s="138"/>
      <c r="F2896" s="138"/>
      <c r="G2896" s="289"/>
    </row>
    <row r="2897" spans="1:7">
      <c r="A2897" s="137"/>
      <c r="B2897" s="94"/>
      <c r="C2897" s="95"/>
      <c r="D2897" s="138"/>
      <c r="E2897" s="138"/>
      <c r="F2897" s="138"/>
      <c r="G2897" s="289"/>
    </row>
    <row r="2898" spans="1:7">
      <c r="A2898" s="137"/>
      <c r="B2898" s="94"/>
      <c r="C2898" s="95"/>
      <c r="D2898" s="138"/>
      <c r="E2898" s="138"/>
      <c r="F2898" s="138"/>
      <c r="G2898" s="289"/>
    </row>
    <row r="2899" spans="1:7">
      <c r="A2899" s="137"/>
      <c r="B2899" s="94"/>
      <c r="C2899" s="95"/>
      <c r="D2899" s="138"/>
      <c r="E2899" s="138"/>
      <c r="F2899" s="138"/>
      <c r="G2899" s="289"/>
    </row>
    <row r="2900" spans="1:7">
      <c r="A2900" s="137"/>
      <c r="B2900" s="94"/>
      <c r="C2900" s="95"/>
      <c r="D2900" s="138"/>
      <c r="E2900" s="138"/>
      <c r="F2900" s="138"/>
      <c r="G2900" s="289"/>
    </row>
    <row r="2901" spans="1:7">
      <c r="A2901" s="137"/>
      <c r="B2901" s="94"/>
      <c r="C2901" s="95"/>
      <c r="D2901" s="138"/>
      <c r="E2901" s="138"/>
      <c r="F2901" s="138"/>
      <c r="G2901" s="289"/>
    </row>
    <row r="2902" spans="1:7">
      <c r="A2902" s="137"/>
      <c r="B2902" s="94"/>
      <c r="C2902" s="95"/>
      <c r="D2902" s="138"/>
      <c r="E2902" s="138"/>
      <c r="F2902" s="138"/>
      <c r="G2902" s="289"/>
    </row>
    <row r="2903" spans="1:7">
      <c r="A2903" s="137"/>
      <c r="B2903" s="94"/>
      <c r="C2903" s="95"/>
      <c r="D2903" s="138"/>
      <c r="E2903" s="138"/>
      <c r="F2903" s="138"/>
      <c r="G2903" s="289"/>
    </row>
    <row r="2904" spans="1:7">
      <c r="A2904" s="137"/>
      <c r="B2904" s="94"/>
      <c r="C2904" s="95"/>
      <c r="D2904" s="138"/>
      <c r="E2904" s="138"/>
      <c r="F2904" s="138"/>
      <c r="G2904" s="289"/>
    </row>
    <row r="2905" spans="1:7">
      <c r="A2905" s="137"/>
      <c r="B2905" s="94"/>
      <c r="C2905" s="95"/>
      <c r="D2905" s="138"/>
      <c r="E2905" s="138"/>
      <c r="F2905" s="138"/>
      <c r="G2905" s="289"/>
    </row>
    <row r="2906" spans="1:7">
      <c r="A2906" s="137"/>
      <c r="B2906" s="94"/>
      <c r="C2906" s="95"/>
      <c r="D2906" s="138"/>
      <c r="E2906" s="138"/>
      <c r="F2906" s="138"/>
      <c r="G2906" s="289"/>
    </row>
    <row r="2907" spans="1:7">
      <c r="A2907" s="137"/>
      <c r="B2907" s="94"/>
      <c r="C2907" s="95"/>
      <c r="D2907" s="138"/>
      <c r="E2907" s="138"/>
      <c r="F2907" s="138"/>
      <c r="G2907" s="289"/>
    </row>
    <row r="2908" spans="1:7">
      <c r="A2908" s="137"/>
      <c r="B2908" s="94"/>
      <c r="C2908" s="95"/>
      <c r="D2908" s="138"/>
      <c r="E2908" s="138"/>
      <c r="F2908" s="138"/>
      <c r="G2908" s="289"/>
    </row>
    <row r="2909" spans="1:7">
      <c r="A2909" s="137"/>
      <c r="B2909" s="94"/>
      <c r="C2909" s="95"/>
      <c r="D2909" s="138"/>
      <c r="E2909" s="138"/>
      <c r="F2909" s="138"/>
      <c r="G2909" s="289"/>
    </row>
    <row r="2910" spans="1:7">
      <c r="A2910" s="137"/>
      <c r="B2910" s="94"/>
      <c r="C2910" s="95"/>
      <c r="D2910" s="138"/>
      <c r="E2910" s="138"/>
      <c r="F2910" s="138"/>
      <c r="G2910" s="289"/>
    </row>
    <row r="2911" spans="1:7">
      <c r="A2911" s="137"/>
      <c r="B2911" s="94"/>
      <c r="C2911" s="95"/>
      <c r="D2911" s="138"/>
      <c r="E2911" s="138"/>
      <c r="F2911" s="138"/>
      <c r="G2911" s="289"/>
    </row>
    <row r="2912" spans="1:7">
      <c r="A2912" s="137"/>
      <c r="B2912" s="94"/>
      <c r="C2912" s="95"/>
      <c r="D2912" s="138"/>
      <c r="E2912" s="138"/>
      <c r="F2912" s="138"/>
      <c r="G2912" s="289"/>
    </row>
    <row r="2913" spans="1:7">
      <c r="A2913" s="137"/>
      <c r="B2913" s="94"/>
      <c r="C2913" s="95"/>
      <c r="D2913" s="138"/>
      <c r="E2913" s="138"/>
      <c r="F2913" s="138"/>
      <c r="G2913" s="289"/>
    </row>
    <row r="2914" spans="1:7">
      <c r="A2914" s="137"/>
      <c r="B2914" s="94"/>
      <c r="C2914" s="95"/>
      <c r="D2914" s="138"/>
      <c r="E2914" s="138"/>
      <c r="F2914" s="138"/>
      <c r="G2914" s="289"/>
    </row>
    <row r="2915" spans="1:7">
      <c r="A2915" s="137"/>
      <c r="B2915" s="94"/>
      <c r="C2915" s="95"/>
      <c r="D2915" s="138"/>
      <c r="E2915" s="138"/>
      <c r="F2915" s="138"/>
      <c r="G2915" s="289"/>
    </row>
    <row r="2916" spans="1:7">
      <c r="A2916" s="137"/>
      <c r="B2916" s="94"/>
      <c r="C2916" s="95"/>
      <c r="D2916" s="138"/>
      <c r="E2916" s="138"/>
      <c r="F2916" s="138"/>
      <c r="G2916" s="289"/>
    </row>
    <row r="2917" spans="1:7">
      <c r="A2917" s="137"/>
      <c r="B2917" s="94"/>
      <c r="C2917" s="95"/>
      <c r="D2917" s="138"/>
      <c r="E2917" s="138"/>
      <c r="F2917" s="138"/>
      <c r="G2917" s="289"/>
    </row>
    <row r="2918" spans="1:7">
      <c r="A2918" s="137"/>
      <c r="B2918" s="94"/>
      <c r="C2918" s="95"/>
      <c r="D2918" s="138"/>
      <c r="E2918" s="138"/>
      <c r="F2918" s="138"/>
      <c r="G2918" s="289"/>
    </row>
    <row r="2919" spans="1:7">
      <c r="A2919" s="137"/>
      <c r="B2919" s="94"/>
      <c r="C2919" s="95"/>
      <c r="D2919" s="138"/>
      <c r="E2919" s="138"/>
      <c r="F2919" s="138"/>
      <c r="G2919" s="289"/>
    </row>
    <row r="2920" spans="1:7">
      <c r="A2920" s="137"/>
      <c r="B2920" s="94"/>
      <c r="C2920" s="95"/>
      <c r="D2920" s="138"/>
      <c r="E2920" s="138"/>
      <c r="F2920" s="138"/>
      <c r="G2920" s="289"/>
    </row>
    <row r="2921" spans="1:7">
      <c r="A2921" s="137"/>
      <c r="B2921" s="94"/>
      <c r="C2921" s="95"/>
      <c r="D2921" s="138"/>
      <c r="E2921" s="138"/>
      <c r="F2921" s="138"/>
      <c r="G2921" s="289"/>
    </row>
    <row r="2922" spans="1:7">
      <c r="A2922" s="137"/>
      <c r="B2922" s="94"/>
      <c r="C2922" s="95"/>
      <c r="D2922" s="138"/>
      <c r="E2922" s="138"/>
      <c r="F2922" s="138"/>
      <c r="G2922" s="289"/>
    </row>
    <row r="2923" spans="1:7">
      <c r="A2923" s="137"/>
      <c r="B2923" s="94"/>
      <c r="C2923" s="95"/>
      <c r="D2923" s="138"/>
      <c r="E2923" s="138"/>
      <c r="F2923" s="138"/>
      <c r="G2923" s="289"/>
    </row>
    <row r="2924" spans="1:7">
      <c r="A2924" s="137"/>
      <c r="B2924" s="94"/>
      <c r="C2924" s="95"/>
      <c r="D2924" s="138"/>
      <c r="E2924" s="138"/>
      <c r="F2924" s="138"/>
      <c r="G2924" s="289"/>
    </row>
    <row r="2925" spans="1:7">
      <c r="A2925" s="137"/>
      <c r="B2925" s="94"/>
      <c r="C2925" s="95"/>
      <c r="D2925" s="138"/>
      <c r="E2925" s="138"/>
      <c r="F2925" s="138"/>
      <c r="G2925" s="289"/>
    </row>
    <row r="2926" spans="1:7">
      <c r="A2926" s="137"/>
      <c r="B2926" s="94"/>
      <c r="C2926" s="95"/>
      <c r="D2926" s="138"/>
      <c r="E2926" s="138"/>
      <c r="F2926" s="138"/>
      <c r="G2926" s="289"/>
    </row>
    <row r="2927" spans="1:7">
      <c r="A2927" s="137"/>
      <c r="B2927" s="94"/>
      <c r="C2927" s="95"/>
      <c r="D2927" s="138"/>
      <c r="E2927" s="138"/>
      <c r="F2927" s="138"/>
      <c r="G2927" s="289"/>
    </row>
    <row r="2928" spans="1:7">
      <c r="A2928" s="137"/>
      <c r="B2928" s="94"/>
      <c r="C2928" s="95"/>
      <c r="D2928" s="138"/>
      <c r="E2928" s="138"/>
      <c r="F2928" s="138"/>
      <c r="G2928" s="289"/>
    </row>
    <row r="2929" spans="1:7">
      <c r="A2929" s="137"/>
      <c r="B2929" s="94"/>
      <c r="C2929" s="95"/>
      <c r="D2929" s="138"/>
      <c r="E2929" s="138"/>
      <c r="F2929" s="138"/>
      <c r="G2929" s="289"/>
    </row>
    <row r="2930" spans="1:7">
      <c r="A2930" s="137"/>
      <c r="B2930" s="94"/>
      <c r="C2930" s="95"/>
      <c r="D2930" s="138"/>
      <c r="E2930" s="138"/>
      <c r="F2930" s="138"/>
      <c r="G2930" s="289"/>
    </row>
    <row r="2931" spans="1:7">
      <c r="A2931" s="137"/>
      <c r="B2931" s="94"/>
      <c r="C2931" s="95"/>
      <c r="D2931" s="138"/>
      <c r="E2931" s="138"/>
      <c r="F2931" s="138"/>
      <c r="G2931" s="289"/>
    </row>
    <row r="2932" spans="1:7">
      <c r="A2932" s="137"/>
      <c r="B2932" s="94"/>
      <c r="C2932" s="95"/>
      <c r="D2932" s="138"/>
      <c r="E2932" s="138"/>
      <c r="F2932" s="138"/>
      <c r="G2932" s="289"/>
    </row>
    <row r="2933" spans="1:7">
      <c r="A2933" s="137"/>
      <c r="B2933" s="94"/>
      <c r="C2933" s="95"/>
      <c r="D2933" s="138"/>
      <c r="E2933" s="138"/>
      <c r="F2933" s="138"/>
      <c r="G2933" s="289"/>
    </row>
    <row r="2934" spans="1:7">
      <c r="A2934" s="137"/>
      <c r="B2934" s="94"/>
      <c r="C2934" s="95"/>
      <c r="D2934" s="138"/>
      <c r="E2934" s="138"/>
      <c r="F2934" s="138"/>
      <c r="G2934" s="289"/>
    </row>
    <row r="2935" spans="1:7">
      <c r="A2935" s="137"/>
      <c r="B2935" s="94"/>
      <c r="C2935" s="95"/>
      <c r="D2935" s="138"/>
      <c r="E2935" s="138"/>
      <c r="F2935" s="138"/>
      <c r="G2935" s="289"/>
    </row>
    <row r="2936" spans="1:7">
      <c r="A2936" s="137"/>
      <c r="B2936" s="94"/>
      <c r="C2936" s="95"/>
      <c r="D2936" s="138"/>
      <c r="E2936" s="138"/>
      <c r="F2936" s="138"/>
      <c r="G2936" s="289"/>
    </row>
    <row r="2937" spans="1:7">
      <c r="A2937" s="137"/>
      <c r="B2937" s="94"/>
      <c r="C2937" s="95"/>
      <c r="D2937" s="138"/>
      <c r="E2937" s="138"/>
      <c r="F2937" s="138"/>
      <c r="G2937" s="289"/>
    </row>
    <row r="2938" spans="1:7">
      <c r="A2938" s="137"/>
      <c r="B2938" s="94"/>
      <c r="C2938" s="95"/>
      <c r="D2938" s="138"/>
      <c r="E2938" s="138"/>
      <c r="F2938" s="138"/>
      <c r="G2938" s="289"/>
    </row>
    <row r="2939" spans="1:7">
      <c r="A2939" s="137"/>
      <c r="B2939" s="94"/>
      <c r="C2939" s="95"/>
      <c r="D2939" s="138"/>
      <c r="E2939" s="138"/>
      <c r="F2939" s="138"/>
      <c r="G2939" s="289"/>
    </row>
    <row r="2940" spans="1:7">
      <c r="A2940" s="137"/>
      <c r="B2940" s="94"/>
      <c r="C2940" s="95"/>
      <c r="D2940" s="138"/>
      <c r="E2940" s="138"/>
      <c r="F2940" s="138"/>
      <c r="G2940" s="289"/>
    </row>
    <row r="2941" spans="1:7">
      <c r="A2941" s="137"/>
      <c r="B2941" s="94"/>
      <c r="C2941" s="95"/>
      <c r="D2941" s="138"/>
      <c r="E2941" s="138"/>
      <c r="F2941" s="138"/>
      <c r="G2941" s="289"/>
    </row>
    <row r="2942" spans="1:7">
      <c r="A2942" s="137"/>
      <c r="B2942" s="94"/>
      <c r="C2942" s="95"/>
      <c r="D2942" s="138"/>
      <c r="E2942" s="138"/>
      <c r="F2942" s="138"/>
      <c r="G2942" s="289"/>
    </row>
    <row r="2943" spans="1:7">
      <c r="A2943" s="137"/>
      <c r="B2943" s="94"/>
      <c r="C2943" s="95"/>
      <c r="D2943" s="138"/>
      <c r="E2943" s="138"/>
      <c r="F2943" s="138"/>
      <c r="G2943" s="289"/>
    </row>
    <row r="2944" spans="1:7">
      <c r="A2944" s="137"/>
      <c r="B2944" s="94"/>
      <c r="C2944" s="95"/>
      <c r="D2944" s="138"/>
      <c r="E2944" s="138"/>
      <c r="F2944" s="138"/>
      <c r="G2944" s="289"/>
    </row>
    <row r="2945" spans="1:7">
      <c r="A2945" s="137"/>
      <c r="B2945" s="94"/>
      <c r="C2945" s="95"/>
      <c r="D2945" s="138"/>
      <c r="E2945" s="138"/>
      <c r="F2945" s="138"/>
      <c r="G2945" s="289"/>
    </row>
    <row r="2946" spans="1:7">
      <c r="A2946" s="137"/>
      <c r="B2946" s="94"/>
      <c r="C2946" s="95"/>
      <c r="D2946" s="138"/>
      <c r="E2946" s="138"/>
      <c r="F2946" s="138"/>
      <c r="G2946" s="289"/>
    </row>
    <row r="2947" spans="1:7">
      <c r="A2947" s="137"/>
      <c r="B2947" s="94"/>
      <c r="C2947" s="95"/>
      <c r="D2947" s="138"/>
      <c r="E2947" s="138"/>
      <c r="F2947" s="138"/>
      <c r="G2947" s="289"/>
    </row>
    <row r="2948" spans="1:7">
      <c r="A2948" s="137"/>
      <c r="B2948" s="94"/>
      <c r="C2948" s="95"/>
      <c r="D2948" s="138"/>
      <c r="E2948" s="138"/>
      <c r="F2948" s="138"/>
      <c r="G2948" s="289"/>
    </row>
    <row r="2949" spans="1:7">
      <c r="A2949" s="137"/>
      <c r="B2949" s="94"/>
      <c r="C2949" s="95"/>
      <c r="D2949" s="138"/>
      <c r="E2949" s="138"/>
      <c r="F2949" s="138"/>
      <c r="G2949" s="289"/>
    </row>
    <row r="2950" spans="1:7">
      <c r="A2950" s="137"/>
      <c r="B2950" s="94"/>
      <c r="C2950" s="95"/>
      <c r="D2950" s="138"/>
      <c r="E2950" s="138"/>
      <c r="F2950" s="138"/>
      <c r="G2950" s="289"/>
    </row>
    <row r="2951" spans="1:7">
      <c r="A2951" s="137"/>
      <c r="B2951" s="94"/>
      <c r="C2951" s="95"/>
      <c r="D2951" s="138"/>
      <c r="E2951" s="138"/>
      <c r="F2951" s="138"/>
      <c r="G2951" s="289"/>
    </row>
    <row r="2952" spans="1:7">
      <c r="A2952" s="137"/>
      <c r="B2952" s="94"/>
      <c r="C2952" s="95"/>
      <c r="D2952" s="138"/>
      <c r="E2952" s="138"/>
      <c r="F2952" s="138"/>
      <c r="G2952" s="289"/>
    </row>
    <row r="2953" spans="1:7">
      <c r="A2953" s="137"/>
      <c r="B2953" s="94"/>
      <c r="C2953" s="95"/>
      <c r="D2953" s="138"/>
      <c r="E2953" s="138"/>
      <c r="F2953" s="138"/>
      <c r="G2953" s="289"/>
    </row>
    <row r="2954" spans="1:7">
      <c r="A2954" s="137"/>
      <c r="B2954" s="94"/>
      <c r="C2954" s="95"/>
      <c r="D2954" s="138"/>
      <c r="E2954" s="138"/>
      <c r="F2954" s="138"/>
      <c r="G2954" s="289"/>
    </row>
    <row r="2955" spans="1:7">
      <c r="A2955" s="137"/>
      <c r="B2955" s="94"/>
      <c r="C2955" s="95"/>
      <c r="D2955" s="138"/>
      <c r="E2955" s="138"/>
      <c r="F2955" s="138"/>
      <c r="G2955" s="289"/>
    </row>
    <row r="2956" spans="1:7">
      <c r="A2956" s="137"/>
      <c r="B2956" s="94"/>
      <c r="C2956" s="95"/>
      <c r="D2956" s="138"/>
      <c r="E2956" s="138"/>
      <c r="F2956" s="138"/>
      <c r="G2956" s="289"/>
    </row>
    <row r="2957" spans="1:7">
      <c r="A2957" s="137"/>
      <c r="B2957" s="94"/>
      <c r="C2957" s="95"/>
      <c r="D2957" s="138"/>
      <c r="E2957" s="138"/>
      <c r="F2957" s="138"/>
      <c r="G2957" s="289"/>
    </row>
    <row r="2958" spans="1:7">
      <c r="A2958" s="137"/>
      <c r="B2958" s="94"/>
      <c r="C2958" s="95"/>
      <c r="D2958" s="138"/>
      <c r="E2958" s="138"/>
      <c r="F2958" s="138"/>
      <c r="G2958" s="289"/>
    </row>
    <row r="2959" spans="1:7">
      <c r="A2959" s="137"/>
      <c r="B2959" s="94"/>
      <c r="C2959" s="95"/>
      <c r="D2959" s="138"/>
      <c r="E2959" s="138"/>
      <c r="F2959" s="138"/>
      <c r="G2959" s="289"/>
    </row>
    <row r="2960" spans="1:7">
      <c r="A2960" s="137"/>
      <c r="B2960" s="94"/>
      <c r="C2960" s="95"/>
      <c r="D2960" s="138"/>
      <c r="E2960" s="138"/>
      <c r="F2960" s="138"/>
      <c r="G2960" s="289"/>
    </row>
    <row r="2961" spans="1:7">
      <c r="A2961" s="137"/>
      <c r="B2961" s="94"/>
      <c r="C2961" s="95"/>
      <c r="D2961" s="138"/>
      <c r="E2961" s="138"/>
      <c r="F2961" s="138"/>
      <c r="G2961" s="289"/>
    </row>
    <row r="2962" spans="1:7">
      <c r="A2962" s="137"/>
      <c r="B2962" s="94"/>
      <c r="C2962" s="95"/>
      <c r="D2962" s="138"/>
      <c r="E2962" s="138"/>
      <c r="F2962" s="138"/>
      <c r="G2962" s="289"/>
    </row>
    <row r="2963" spans="1:7">
      <c r="A2963" s="137"/>
      <c r="B2963" s="94"/>
      <c r="C2963" s="95"/>
      <c r="D2963" s="138"/>
      <c r="E2963" s="138"/>
      <c r="F2963" s="138"/>
      <c r="G2963" s="289"/>
    </row>
    <row r="2964" spans="1:7">
      <c r="A2964" s="137"/>
      <c r="B2964" s="94"/>
      <c r="C2964" s="95"/>
      <c r="D2964" s="138"/>
      <c r="E2964" s="138"/>
      <c r="F2964" s="138"/>
      <c r="G2964" s="289"/>
    </row>
    <row r="2965" spans="1:7">
      <c r="A2965" s="137"/>
      <c r="B2965" s="94"/>
      <c r="C2965" s="95"/>
      <c r="D2965" s="138"/>
      <c r="E2965" s="138"/>
      <c r="F2965" s="138"/>
      <c r="G2965" s="289"/>
    </row>
    <row r="2966" spans="1:7">
      <c r="A2966" s="137"/>
      <c r="B2966" s="94"/>
      <c r="C2966" s="95"/>
      <c r="D2966" s="138"/>
      <c r="E2966" s="138"/>
      <c r="F2966" s="138"/>
      <c r="G2966" s="289"/>
    </row>
    <row r="2967" spans="1:7">
      <c r="A2967" s="137"/>
      <c r="B2967" s="94"/>
      <c r="C2967" s="95"/>
      <c r="D2967" s="138"/>
      <c r="E2967" s="138"/>
      <c r="F2967" s="138"/>
      <c r="G2967" s="289"/>
    </row>
    <row r="2968" spans="1:7">
      <c r="A2968" s="137"/>
      <c r="B2968" s="94"/>
      <c r="C2968" s="95"/>
      <c r="D2968" s="138"/>
      <c r="E2968" s="138"/>
      <c r="F2968" s="138"/>
      <c r="G2968" s="289"/>
    </row>
    <row r="2969" spans="1:7">
      <c r="A2969" s="137"/>
      <c r="B2969" s="94"/>
      <c r="C2969" s="95"/>
      <c r="D2969" s="138"/>
      <c r="E2969" s="138"/>
      <c r="F2969" s="138"/>
      <c r="G2969" s="289"/>
    </row>
    <row r="2970" spans="1:7">
      <c r="A2970" s="137"/>
      <c r="B2970" s="94"/>
      <c r="C2970" s="95"/>
      <c r="D2970" s="138"/>
      <c r="E2970" s="138"/>
      <c r="F2970" s="138"/>
      <c r="G2970" s="289"/>
    </row>
    <row r="2971" spans="1:7">
      <c r="A2971" s="137"/>
      <c r="B2971" s="94"/>
      <c r="C2971" s="95"/>
      <c r="D2971" s="138"/>
      <c r="E2971" s="138"/>
      <c r="F2971" s="138"/>
      <c r="G2971" s="289"/>
    </row>
    <row r="2972" spans="1:7">
      <c r="A2972" s="137"/>
      <c r="B2972" s="94"/>
      <c r="C2972" s="95"/>
      <c r="D2972" s="138"/>
      <c r="E2972" s="138"/>
      <c r="F2972" s="138"/>
      <c r="G2972" s="289"/>
    </row>
    <row r="2973" spans="1:7">
      <c r="A2973" s="137"/>
      <c r="B2973" s="94"/>
      <c r="C2973" s="95"/>
      <c r="D2973" s="138"/>
      <c r="E2973" s="138"/>
      <c r="F2973" s="138"/>
      <c r="G2973" s="289"/>
    </row>
    <row r="2974" spans="1:7">
      <c r="A2974" s="137"/>
      <c r="B2974" s="94"/>
      <c r="C2974" s="95"/>
      <c r="D2974" s="138"/>
      <c r="E2974" s="138"/>
      <c r="F2974" s="138"/>
      <c r="G2974" s="289"/>
    </row>
    <row r="2975" spans="1:7">
      <c r="A2975" s="137"/>
      <c r="B2975" s="94"/>
      <c r="C2975" s="95"/>
      <c r="D2975" s="138"/>
      <c r="E2975" s="138"/>
      <c r="F2975" s="138"/>
      <c r="G2975" s="289"/>
    </row>
    <row r="2976" spans="1:7">
      <c r="A2976" s="137"/>
      <c r="B2976" s="94"/>
      <c r="C2976" s="95"/>
      <c r="D2976" s="138"/>
      <c r="E2976" s="138"/>
      <c r="F2976" s="138"/>
      <c r="G2976" s="289"/>
    </row>
    <row r="2977" spans="1:7">
      <c r="A2977" s="137"/>
      <c r="B2977" s="94"/>
      <c r="C2977" s="95"/>
      <c r="D2977" s="138"/>
      <c r="E2977" s="138"/>
      <c r="F2977" s="138"/>
      <c r="G2977" s="289"/>
    </row>
    <row r="2978" spans="1:7">
      <c r="A2978" s="137"/>
      <c r="B2978" s="94"/>
      <c r="C2978" s="95"/>
      <c r="D2978" s="138"/>
      <c r="E2978" s="138"/>
      <c r="F2978" s="138"/>
      <c r="G2978" s="289"/>
    </row>
    <row r="2979" spans="1:7">
      <c r="A2979" s="137"/>
      <c r="B2979" s="94"/>
      <c r="C2979" s="95"/>
      <c r="D2979" s="138"/>
      <c r="E2979" s="138"/>
      <c r="F2979" s="138"/>
      <c r="G2979" s="289"/>
    </row>
    <row r="2980" spans="1:7">
      <c r="A2980" s="137"/>
      <c r="B2980" s="94"/>
      <c r="C2980" s="95"/>
      <c r="D2980" s="138"/>
      <c r="E2980" s="138"/>
      <c r="F2980" s="138"/>
      <c r="G2980" s="289"/>
    </row>
    <row r="2981" spans="1:7">
      <c r="A2981" s="137"/>
      <c r="B2981" s="94"/>
      <c r="C2981" s="95"/>
      <c r="D2981" s="138"/>
      <c r="E2981" s="138"/>
      <c r="F2981" s="138"/>
      <c r="G2981" s="289"/>
    </row>
    <row r="2982" spans="1:7">
      <c r="A2982" s="137"/>
      <c r="B2982" s="94"/>
      <c r="C2982" s="95"/>
      <c r="D2982" s="138"/>
      <c r="E2982" s="138"/>
      <c r="F2982" s="138"/>
      <c r="G2982" s="289"/>
    </row>
    <row r="2983" spans="1:7">
      <c r="A2983" s="137"/>
      <c r="B2983" s="94"/>
      <c r="C2983" s="95"/>
      <c r="D2983" s="138"/>
      <c r="E2983" s="138"/>
      <c r="F2983" s="138"/>
      <c r="G2983" s="289"/>
    </row>
    <row r="2984" spans="1:7">
      <c r="A2984" s="137"/>
      <c r="B2984" s="94"/>
      <c r="C2984" s="95"/>
      <c r="D2984" s="138"/>
      <c r="E2984" s="138"/>
      <c r="F2984" s="138"/>
      <c r="G2984" s="289"/>
    </row>
    <row r="2985" spans="1:7">
      <c r="A2985" s="137"/>
      <c r="B2985" s="94"/>
      <c r="C2985" s="95"/>
      <c r="D2985" s="138"/>
      <c r="E2985" s="138"/>
      <c r="F2985" s="138"/>
      <c r="G2985" s="289"/>
    </row>
    <row r="2986" spans="1:7">
      <c r="A2986" s="137"/>
      <c r="B2986" s="94"/>
      <c r="C2986" s="95"/>
      <c r="D2986" s="138"/>
      <c r="E2986" s="138"/>
      <c r="F2986" s="138"/>
      <c r="G2986" s="289"/>
    </row>
    <row r="2987" spans="1:7">
      <c r="A2987" s="137"/>
      <c r="B2987" s="94"/>
      <c r="C2987" s="95"/>
      <c r="D2987" s="138"/>
      <c r="E2987" s="138"/>
      <c r="F2987" s="138"/>
      <c r="G2987" s="289"/>
    </row>
    <row r="2988" spans="1:7">
      <c r="A2988" s="137"/>
      <c r="B2988" s="94"/>
      <c r="C2988" s="95"/>
      <c r="D2988" s="138"/>
      <c r="E2988" s="138"/>
      <c r="F2988" s="138"/>
      <c r="G2988" s="289"/>
    </row>
    <row r="2989" spans="1:7">
      <c r="A2989" s="137"/>
      <c r="B2989" s="94"/>
      <c r="C2989" s="95"/>
      <c r="D2989" s="138"/>
      <c r="E2989" s="138"/>
      <c r="F2989" s="138"/>
      <c r="G2989" s="289"/>
    </row>
    <row r="2990" spans="1:7">
      <c r="A2990" s="137"/>
      <c r="B2990" s="94"/>
      <c r="C2990" s="95"/>
      <c r="D2990" s="138"/>
      <c r="E2990" s="138"/>
      <c r="F2990" s="138"/>
      <c r="G2990" s="289"/>
    </row>
    <row r="2991" spans="1:7">
      <c r="A2991" s="137"/>
      <c r="B2991" s="94"/>
      <c r="C2991" s="95"/>
      <c r="D2991" s="138"/>
      <c r="E2991" s="138"/>
      <c r="F2991" s="138"/>
      <c r="G2991" s="289"/>
    </row>
    <row r="2992" spans="1:7">
      <c r="A2992" s="137"/>
      <c r="B2992" s="94"/>
      <c r="C2992" s="95"/>
      <c r="D2992" s="138"/>
      <c r="E2992" s="138"/>
      <c r="F2992" s="138"/>
      <c r="G2992" s="289"/>
    </row>
    <row r="2993" spans="1:7">
      <c r="A2993" s="137"/>
      <c r="B2993" s="94"/>
      <c r="C2993" s="95"/>
      <c r="D2993" s="138"/>
      <c r="E2993" s="138"/>
      <c r="F2993" s="138"/>
      <c r="G2993" s="289"/>
    </row>
    <row r="2994" spans="1:7">
      <c r="A2994" s="137"/>
      <c r="B2994" s="94"/>
      <c r="C2994" s="95"/>
      <c r="D2994" s="138"/>
      <c r="E2994" s="138"/>
      <c r="F2994" s="138"/>
      <c r="G2994" s="289"/>
    </row>
    <row r="2995" spans="1:7">
      <c r="A2995" s="137"/>
      <c r="B2995" s="94"/>
      <c r="C2995" s="95"/>
      <c r="D2995" s="138"/>
      <c r="E2995" s="138"/>
      <c r="F2995" s="138"/>
      <c r="G2995" s="289"/>
    </row>
    <row r="2996" spans="1:7">
      <c r="A2996" s="137"/>
      <c r="B2996" s="94"/>
      <c r="C2996" s="95"/>
      <c r="D2996" s="138"/>
      <c r="E2996" s="138"/>
      <c r="F2996" s="138"/>
      <c r="G2996" s="289"/>
    </row>
    <row r="2997" spans="1:7">
      <c r="A2997" s="137"/>
      <c r="B2997" s="94"/>
      <c r="C2997" s="95"/>
      <c r="D2997" s="138"/>
      <c r="E2997" s="138"/>
      <c r="F2997" s="138"/>
      <c r="G2997" s="289"/>
    </row>
    <row r="2998" spans="1:7">
      <c r="A2998" s="137"/>
      <c r="B2998" s="94"/>
      <c r="C2998" s="95"/>
      <c r="D2998" s="138"/>
      <c r="E2998" s="138"/>
      <c r="F2998" s="138"/>
      <c r="G2998" s="289"/>
    </row>
    <row r="2999" spans="1:7">
      <c r="A2999" s="137"/>
      <c r="B2999" s="94"/>
      <c r="C2999" s="95"/>
      <c r="D2999" s="138"/>
      <c r="E2999" s="138"/>
      <c r="F2999" s="138"/>
      <c r="G2999" s="289"/>
    </row>
    <row r="3000" spans="1:7">
      <c r="A3000" s="137"/>
      <c r="B3000" s="94"/>
      <c r="C3000" s="95"/>
      <c r="D3000" s="138"/>
      <c r="E3000" s="138"/>
      <c r="F3000" s="138"/>
      <c r="G3000" s="289"/>
    </row>
    <row r="3001" spans="1:7">
      <c r="A3001" s="137"/>
      <c r="B3001" s="94"/>
      <c r="C3001" s="95"/>
      <c r="D3001" s="138"/>
      <c r="E3001" s="138"/>
      <c r="F3001" s="138"/>
      <c r="G3001" s="289"/>
    </row>
    <row r="3002" spans="1:7">
      <c r="A3002" s="137"/>
      <c r="B3002" s="94"/>
      <c r="C3002" s="95"/>
      <c r="D3002" s="138"/>
      <c r="E3002" s="138"/>
      <c r="F3002" s="138"/>
      <c r="G3002" s="289"/>
    </row>
    <row r="3003" spans="1:7">
      <c r="A3003" s="137"/>
      <c r="B3003" s="94"/>
      <c r="C3003" s="95"/>
      <c r="D3003" s="138"/>
      <c r="E3003" s="138"/>
      <c r="F3003" s="138"/>
      <c r="G3003" s="289"/>
    </row>
    <row r="3004" spans="1:7">
      <c r="A3004" s="137"/>
      <c r="B3004" s="94"/>
      <c r="C3004" s="95"/>
      <c r="D3004" s="138"/>
      <c r="E3004" s="138"/>
      <c r="F3004" s="138"/>
      <c r="G3004" s="289"/>
    </row>
    <row r="3005" spans="1:7">
      <c r="A3005" s="137"/>
      <c r="B3005" s="94"/>
      <c r="C3005" s="95"/>
      <c r="D3005" s="138"/>
      <c r="E3005" s="138"/>
      <c r="F3005" s="138"/>
      <c r="G3005" s="289"/>
    </row>
    <row r="3006" spans="1:7">
      <c r="A3006" s="137"/>
      <c r="B3006" s="94"/>
      <c r="C3006" s="95"/>
      <c r="D3006" s="138"/>
      <c r="E3006" s="138"/>
      <c r="F3006" s="138"/>
      <c r="G3006" s="289"/>
    </row>
    <row r="3007" spans="1:7">
      <c r="A3007" s="137"/>
      <c r="B3007" s="94"/>
      <c r="C3007" s="95"/>
      <c r="D3007" s="138"/>
      <c r="E3007" s="138"/>
      <c r="F3007" s="138"/>
      <c r="G3007" s="289"/>
    </row>
    <row r="3008" spans="1:7">
      <c r="A3008" s="137"/>
      <c r="B3008" s="94"/>
      <c r="C3008" s="95"/>
      <c r="D3008" s="138"/>
      <c r="E3008" s="138"/>
      <c r="F3008" s="138"/>
      <c r="G3008" s="289"/>
    </row>
    <row r="3009" spans="1:7">
      <c r="A3009" s="137"/>
      <c r="B3009" s="94"/>
      <c r="C3009" s="95"/>
      <c r="D3009" s="138"/>
      <c r="E3009" s="138"/>
      <c r="F3009" s="138"/>
      <c r="G3009" s="289"/>
    </row>
    <row r="3010" spans="1:7">
      <c r="A3010" s="137"/>
      <c r="B3010" s="94"/>
      <c r="C3010" s="95"/>
      <c r="D3010" s="138"/>
      <c r="E3010" s="138"/>
      <c r="F3010" s="138"/>
      <c r="G3010" s="289"/>
    </row>
    <row r="3011" spans="1:7">
      <c r="A3011" s="137"/>
      <c r="B3011" s="94"/>
      <c r="C3011" s="95"/>
      <c r="D3011" s="138"/>
      <c r="E3011" s="138"/>
      <c r="F3011" s="138"/>
      <c r="G3011" s="289"/>
    </row>
    <row r="3012" spans="1:7">
      <c r="A3012" s="137"/>
      <c r="B3012" s="94"/>
      <c r="C3012" s="95"/>
      <c r="D3012" s="138"/>
      <c r="E3012" s="138"/>
      <c r="F3012" s="138"/>
      <c r="G3012" s="289"/>
    </row>
    <row r="3013" spans="1:7">
      <c r="A3013" s="137"/>
      <c r="B3013" s="94"/>
      <c r="C3013" s="95"/>
      <c r="D3013" s="138"/>
      <c r="E3013" s="138"/>
      <c r="F3013" s="138"/>
      <c r="G3013" s="289"/>
    </row>
    <row r="3014" spans="1:7">
      <c r="A3014" s="137"/>
      <c r="B3014" s="94"/>
      <c r="C3014" s="95"/>
      <c r="D3014" s="138"/>
      <c r="E3014" s="138"/>
      <c r="F3014" s="138"/>
      <c r="G3014" s="289"/>
    </row>
    <row r="3015" spans="1:7">
      <c r="A3015" s="137"/>
      <c r="B3015" s="94"/>
      <c r="C3015" s="95"/>
      <c r="D3015" s="138"/>
      <c r="E3015" s="138"/>
      <c r="F3015" s="138"/>
      <c r="G3015" s="289"/>
    </row>
    <row r="3016" spans="1:7">
      <c r="A3016" s="137"/>
      <c r="B3016" s="94"/>
      <c r="C3016" s="95"/>
      <c r="D3016" s="138"/>
      <c r="E3016" s="138"/>
      <c r="F3016" s="138"/>
      <c r="G3016" s="289"/>
    </row>
    <row r="3017" spans="1:7">
      <c r="A3017" s="137"/>
      <c r="B3017" s="94"/>
      <c r="C3017" s="95"/>
      <c r="D3017" s="138"/>
      <c r="E3017" s="138"/>
      <c r="F3017" s="138"/>
      <c r="G3017" s="289"/>
    </row>
    <row r="3018" spans="1:7">
      <c r="A3018" s="137"/>
      <c r="B3018" s="94"/>
      <c r="C3018" s="95"/>
      <c r="D3018" s="138"/>
      <c r="E3018" s="138"/>
      <c r="F3018" s="138"/>
      <c r="G3018" s="289"/>
    </row>
    <row r="3019" spans="1:7">
      <c r="A3019" s="137"/>
      <c r="B3019" s="94"/>
      <c r="C3019" s="95"/>
      <c r="D3019" s="138"/>
      <c r="E3019" s="138"/>
      <c r="F3019" s="138"/>
      <c r="G3019" s="289"/>
    </row>
    <row r="3020" spans="1:7">
      <c r="A3020" s="137"/>
      <c r="B3020" s="94"/>
      <c r="C3020" s="95"/>
      <c r="D3020" s="138"/>
      <c r="E3020" s="138"/>
      <c r="F3020" s="138"/>
      <c r="G3020" s="289"/>
    </row>
    <row r="3021" spans="1:7">
      <c r="A3021" s="137"/>
      <c r="B3021" s="94"/>
      <c r="C3021" s="95"/>
      <c r="D3021" s="138"/>
      <c r="E3021" s="138"/>
      <c r="F3021" s="138"/>
      <c r="G3021" s="289"/>
    </row>
    <row r="3022" spans="1:7">
      <c r="A3022" s="137"/>
      <c r="B3022" s="94"/>
      <c r="C3022" s="95"/>
      <c r="D3022" s="138"/>
      <c r="E3022" s="138"/>
      <c r="F3022" s="138"/>
      <c r="G3022" s="289"/>
    </row>
    <row r="3023" spans="1:7">
      <c r="A3023" s="137"/>
      <c r="B3023" s="94"/>
      <c r="C3023" s="95"/>
      <c r="D3023" s="138"/>
      <c r="E3023" s="138"/>
      <c r="F3023" s="138"/>
      <c r="G3023" s="289"/>
    </row>
    <row r="3024" spans="1:7">
      <c r="A3024" s="137"/>
      <c r="B3024" s="94"/>
      <c r="C3024" s="95"/>
      <c r="D3024" s="138"/>
      <c r="E3024" s="138"/>
      <c r="F3024" s="138"/>
      <c r="G3024" s="289"/>
    </row>
    <row r="3025" spans="1:7">
      <c r="A3025" s="137"/>
      <c r="B3025" s="94"/>
      <c r="C3025" s="95"/>
      <c r="D3025" s="138"/>
      <c r="E3025" s="138"/>
      <c r="F3025" s="138"/>
      <c r="G3025" s="289"/>
    </row>
    <row r="3026" spans="1:7">
      <c r="A3026" s="137"/>
      <c r="B3026" s="94"/>
      <c r="C3026" s="95"/>
      <c r="D3026" s="138"/>
      <c r="E3026" s="138"/>
      <c r="F3026" s="138"/>
      <c r="G3026" s="289"/>
    </row>
    <row r="3027" spans="1:7">
      <c r="A3027" s="137"/>
      <c r="B3027" s="94"/>
      <c r="C3027" s="95"/>
      <c r="D3027" s="138"/>
      <c r="E3027" s="138"/>
      <c r="F3027" s="138"/>
      <c r="G3027" s="289"/>
    </row>
    <row r="3028" spans="1:7">
      <c r="A3028" s="137"/>
      <c r="B3028" s="94"/>
      <c r="C3028" s="95"/>
      <c r="D3028" s="138"/>
      <c r="E3028" s="138"/>
      <c r="F3028" s="138"/>
      <c r="G3028" s="289"/>
    </row>
    <row r="3029" spans="1:7">
      <c r="A3029" s="137"/>
      <c r="B3029" s="94"/>
      <c r="C3029" s="95"/>
      <c r="D3029" s="138"/>
      <c r="E3029" s="138"/>
      <c r="F3029" s="138"/>
      <c r="G3029" s="289"/>
    </row>
    <row r="3030" spans="1:7">
      <c r="A3030" s="137"/>
      <c r="B3030" s="94"/>
      <c r="C3030" s="95"/>
      <c r="D3030" s="138"/>
      <c r="E3030" s="138"/>
      <c r="F3030" s="138"/>
      <c r="G3030" s="289"/>
    </row>
    <row r="3031" spans="1:7">
      <c r="A3031" s="137"/>
      <c r="B3031" s="94"/>
      <c r="C3031" s="95"/>
      <c r="D3031" s="138"/>
      <c r="E3031" s="138"/>
      <c r="F3031" s="138"/>
      <c r="G3031" s="289"/>
    </row>
    <row r="3032" spans="1:7">
      <c r="A3032" s="137"/>
      <c r="B3032" s="94"/>
      <c r="C3032" s="95"/>
      <c r="D3032" s="138"/>
      <c r="E3032" s="138"/>
      <c r="F3032" s="138"/>
      <c r="G3032" s="289"/>
    </row>
    <row r="3033" spans="1:7">
      <c r="A3033" s="137"/>
      <c r="B3033" s="94"/>
      <c r="C3033" s="95"/>
      <c r="D3033" s="138"/>
      <c r="E3033" s="138"/>
      <c r="F3033" s="138"/>
      <c r="G3033" s="289"/>
    </row>
    <row r="3034" spans="1:7">
      <c r="A3034" s="137"/>
      <c r="B3034" s="94"/>
      <c r="C3034" s="95"/>
      <c r="D3034" s="138"/>
      <c r="E3034" s="138"/>
      <c r="F3034" s="138"/>
      <c r="G3034" s="289"/>
    </row>
    <row r="3035" spans="1:7">
      <c r="A3035" s="137"/>
      <c r="B3035" s="94"/>
      <c r="C3035" s="95"/>
      <c r="D3035" s="138"/>
      <c r="E3035" s="138"/>
      <c r="F3035" s="138"/>
      <c r="G3035" s="289"/>
    </row>
    <row r="3036" spans="1:7">
      <c r="A3036" s="137"/>
      <c r="B3036" s="94"/>
      <c r="C3036" s="95"/>
      <c r="D3036" s="138"/>
      <c r="E3036" s="138"/>
      <c r="F3036" s="138"/>
      <c r="G3036" s="289"/>
    </row>
    <row r="3037" spans="1:7">
      <c r="A3037" s="137"/>
      <c r="B3037" s="94"/>
      <c r="C3037" s="95"/>
      <c r="D3037" s="138"/>
      <c r="E3037" s="138"/>
      <c r="F3037" s="138"/>
      <c r="G3037" s="289"/>
    </row>
    <row r="3038" spans="1:7">
      <c r="A3038" s="137"/>
      <c r="B3038" s="94"/>
      <c r="C3038" s="95"/>
      <c r="D3038" s="138"/>
      <c r="E3038" s="138"/>
      <c r="F3038" s="138"/>
      <c r="G3038" s="289"/>
    </row>
    <row r="3039" spans="1:7">
      <c r="A3039" s="137"/>
      <c r="B3039" s="94"/>
      <c r="C3039" s="95"/>
      <c r="D3039" s="138"/>
      <c r="E3039" s="138"/>
      <c r="F3039" s="138"/>
      <c r="G3039" s="289"/>
    </row>
    <row r="3040" spans="1:7">
      <c r="A3040" s="137"/>
      <c r="B3040" s="94"/>
      <c r="C3040" s="95"/>
      <c r="D3040" s="138"/>
      <c r="E3040" s="138"/>
      <c r="F3040" s="138"/>
      <c r="G3040" s="289"/>
    </row>
    <row r="3041" spans="1:7">
      <c r="A3041" s="137"/>
      <c r="B3041" s="94"/>
      <c r="C3041" s="95"/>
      <c r="D3041" s="138"/>
      <c r="E3041" s="138"/>
      <c r="F3041" s="138"/>
      <c r="G3041" s="289"/>
    </row>
    <row r="3042" spans="1:7">
      <c r="A3042" s="137"/>
      <c r="B3042" s="94"/>
      <c r="C3042" s="95"/>
      <c r="D3042" s="138"/>
      <c r="E3042" s="138"/>
      <c r="F3042" s="138"/>
      <c r="G3042" s="289"/>
    </row>
    <row r="3043" spans="1:7">
      <c r="A3043" s="137"/>
      <c r="B3043" s="94"/>
      <c r="C3043" s="95"/>
      <c r="D3043" s="138"/>
      <c r="E3043" s="138"/>
      <c r="F3043" s="138"/>
      <c r="G3043" s="289"/>
    </row>
    <row r="3044" spans="1:7">
      <c r="A3044" s="137"/>
      <c r="B3044" s="94"/>
      <c r="C3044" s="95"/>
      <c r="D3044" s="138"/>
      <c r="E3044" s="138"/>
      <c r="F3044" s="138"/>
      <c r="G3044" s="289"/>
    </row>
    <row r="3045" spans="1:7">
      <c r="A3045" s="137"/>
      <c r="B3045" s="94"/>
      <c r="C3045" s="95"/>
      <c r="D3045" s="138"/>
      <c r="E3045" s="138"/>
      <c r="F3045" s="138"/>
      <c r="G3045" s="289"/>
    </row>
    <row r="3046" spans="1:7">
      <c r="A3046" s="137"/>
      <c r="B3046" s="94"/>
      <c r="C3046" s="95"/>
      <c r="D3046" s="138"/>
      <c r="E3046" s="138"/>
      <c r="F3046" s="138"/>
      <c r="G3046" s="289"/>
    </row>
    <row r="3047" spans="1:7">
      <c r="A3047" s="137"/>
      <c r="B3047" s="94"/>
      <c r="C3047" s="95"/>
      <c r="D3047" s="138"/>
      <c r="E3047" s="138"/>
      <c r="F3047" s="138"/>
      <c r="G3047" s="289"/>
    </row>
    <row r="3048" spans="1:7">
      <c r="A3048" s="137"/>
      <c r="B3048" s="94"/>
      <c r="C3048" s="95"/>
      <c r="D3048" s="138"/>
      <c r="E3048" s="138"/>
      <c r="F3048" s="138"/>
      <c r="G3048" s="289"/>
    </row>
    <row r="3049" spans="1:7">
      <c r="A3049" s="137"/>
      <c r="B3049" s="94"/>
      <c r="C3049" s="95"/>
      <c r="D3049" s="138"/>
      <c r="E3049" s="138"/>
      <c r="F3049" s="138"/>
      <c r="G3049" s="289"/>
    </row>
    <row r="3050" spans="1:7">
      <c r="A3050" s="137"/>
      <c r="B3050" s="94"/>
      <c r="C3050" s="95"/>
      <c r="D3050" s="138"/>
      <c r="E3050" s="138"/>
      <c r="F3050" s="138"/>
      <c r="G3050" s="289"/>
    </row>
    <row r="3051" spans="1:7">
      <c r="A3051" s="137"/>
      <c r="B3051" s="94"/>
      <c r="C3051" s="95"/>
      <c r="D3051" s="138"/>
      <c r="E3051" s="138"/>
      <c r="F3051" s="138"/>
      <c r="G3051" s="289"/>
    </row>
    <row r="3052" spans="1:7">
      <c r="A3052" s="137"/>
      <c r="B3052" s="94"/>
      <c r="C3052" s="95"/>
      <c r="D3052" s="138"/>
      <c r="E3052" s="138"/>
      <c r="F3052" s="138"/>
      <c r="G3052" s="289"/>
    </row>
    <row r="3053" spans="1:7">
      <c r="A3053" s="137"/>
      <c r="B3053" s="94"/>
      <c r="C3053" s="95"/>
      <c r="D3053" s="138"/>
      <c r="E3053" s="138"/>
      <c r="F3053" s="138"/>
      <c r="G3053" s="289"/>
    </row>
    <row r="3054" spans="1:7">
      <c r="A3054" s="137"/>
      <c r="B3054" s="94"/>
      <c r="C3054" s="95"/>
      <c r="D3054" s="138"/>
      <c r="E3054" s="138"/>
      <c r="F3054" s="138"/>
      <c r="G3054" s="289"/>
    </row>
    <row r="3055" spans="1:7">
      <c r="A3055" s="137"/>
      <c r="B3055" s="94"/>
      <c r="C3055" s="95"/>
      <c r="D3055" s="138"/>
      <c r="E3055" s="138"/>
      <c r="F3055" s="138"/>
      <c r="G3055" s="289"/>
    </row>
    <row r="3056" spans="1:7">
      <c r="A3056" s="137"/>
      <c r="B3056" s="94"/>
      <c r="C3056" s="95"/>
      <c r="D3056" s="138"/>
      <c r="E3056" s="138"/>
      <c r="F3056" s="138"/>
      <c r="G3056" s="289"/>
    </row>
    <row r="3057" spans="1:7">
      <c r="A3057" s="137"/>
      <c r="B3057" s="94"/>
      <c r="C3057" s="95"/>
      <c r="D3057" s="138"/>
      <c r="E3057" s="138"/>
      <c r="F3057" s="138"/>
      <c r="G3057" s="289"/>
    </row>
    <row r="3058" spans="1:7">
      <c r="A3058" s="137"/>
      <c r="B3058" s="94"/>
      <c r="C3058" s="95"/>
      <c r="D3058" s="138"/>
      <c r="E3058" s="138"/>
      <c r="F3058" s="138"/>
      <c r="G3058" s="289"/>
    </row>
    <row r="3059" spans="1:7">
      <c r="A3059" s="137"/>
      <c r="B3059" s="94"/>
      <c r="C3059" s="95"/>
      <c r="D3059" s="138"/>
      <c r="E3059" s="138"/>
      <c r="F3059" s="138"/>
      <c r="G3059" s="289"/>
    </row>
    <row r="3060" spans="1:7">
      <c r="A3060" s="137"/>
      <c r="B3060" s="94"/>
      <c r="C3060" s="95"/>
      <c r="D3060" s="138"/>
      <c r="E3060" s="138"/>
      <c r="F3060" s="138"/>
      <c r="G3060" s="289"/>
    </row>
    <row r="3061" spans="1:7">
      <c r="A3061" s="137"/>
      <c r="B3061" s="94"/>
      <c r="C3061" s="95"/>
      <c r="D3061" s="138"/>
      <c r="E3061" s="138"/>
      <c r="F3061" s="138"/>
      <c r="G3061" s="289"/>
    </row>
    <row r="3062" spans="1:7">
      <c r="A3062" s="137"/>
      <c r="B3062" s="94"/>
      <c r="C3062" s="95"/>
      <c r="D3062" s="138"/>
      <c r="E3062" s="138"/>
      <c r="F3062" s="138"/>
      <c r="G3062" s="289"/>
    </row>
    <row r="3063" spans="1:7">
      <c r="A3063" s="137"/>
      <c r="B3063" s="94"/>
      <c r="C3063" s="95"/>
      <c r="D3063" s="138"/>
      <c r="E3063" s="138"/>
      <c r="F3063" s="138"/>
      <c r="G3063" s="289"/>
    </row>
    <row r="3064" spans="1:7">
      <c r="A3064" s="137"/>
      <c r="B3064" s="94"/>
      <c r="C3064" s="95"/>
      <c r="D3064" s="138"/>
      <c r="E3064" s="138"/>
      <c r="F3064" s="138"/>
      <c r="G3064" s="289"/>
    </row>
    <row r="3065" spans="1:7">
      <c r="A3065" s="137"/>
      <c r="B3065" s="94"/>
      <c r="C3065" s="95"/>
      <c r="D3065" s="138"/>
      <c r="E3065" s="138"/>
      <c r="F3065" s="138"/>
      <c r="G3065" s="289"/>
    </row>
    <row r="3066" spans="1:7">
      <c r="A3066" s="137"/>
      <c r="B3066" s="94"/>
      <c r="C3066" s="95"/>
      <c r="D3066" s="138"/>
      <c r="E3066" s="138"/>
      <c r="F3066" s="138"/>
      <c r="G3066" s="289"/>
    </row>
    <row r="3067" spans="1:7">
      <c r="A3067" s="137"/>
      <c r="B3067" s="94"/>
      <c r="C3067" s="95"/>
      <c r="D3067" s="138"/>
      <c r="E3067" s="138"/>
      <c r="F3067" s="138"/>
      <c r="G3067" s="289"/>
    </row>
    <row r="3068" spans="1:7">
      <c r="A3068" s="137"/>
      <c r="B3068" s="94"/>
      <c r="C3068" s="95"/>
      <c r="D3068" s="138"/>
      <c r="E3068" s="138"/>
      <c r="F3068" s="138"/>
      <c r="G3068" s="289"/>
    </row>
    <row r="3069" spans="1:7">
      <c r="A3069" s="137"/>
      <c r="B3069" s="94"/>
      <c r="C3069" s="95"/>
      <c r="D3069" s="138"/>
      <c r="E3069" s="138"/>
      <c r="F3069" s="138"/>
      <c r="G3069" s="289"/>
    </row>
    <row r="3070" spans="1:7">
      <c r="A3070" s="137"/>
      <c r="B3070" s="94"/>
      <c r="C3070" s="95"/>
      <c r="D3070" s="138"/>
      <c r="E3070" s="138"/>
      <c r="F3070" s="138"/>
      <c r="G3070" s="289"/>
    </row>
    <row r="3071" spans="1:7">
      <c r="A3071" s="137"/>
      <c r="B3071" s="94"/>
      <c r="C3071" s="95"/>
      <c r="D3071" s="138"/>
      <c r="E3071" s="138"/>
      <c r="F3071" s="138"/>
      <c r="G3071" s="289"/>
    </row>
    <row r="3072" spans="1:7">
      <c r="A3072" s="137"/>
      <c r="B3072" s="94"/>
      <c r="C3072" s="95"/>
      <c r="D3072" s="138"/>
      <c r="E3072" s="138"/>
      <c r="F3072" s="138"/>
      <c r="G3072" s="289"/>
    </row>
    <row r="3073" spans="1:7">
      <c r="A3073" s="137"/>
      <c r="B3073" s="94"/>
      <c r="C3073" s="95"/>
      <c r="D3073" s="138"/>
      <c r="E3073" s="138"/>
      <c r="F3073" s="138"/>
      <c r="G3073" s="289"/>
    </row>
    <row r="3074" spans="1:7">
      <c r="A3074" s="137"/>
      <c r="B3074" s="94"/>
      <c r="C3074" s="95"/>
      <c r="D3074" s="138"/>
      <c r="E3074" s="138"/>
      <c r="F3074" s="138"/>
      <c r="G3074" s="289"/>
    </row>
    <row r="3075" spans="1:7">
      <c r="A3075" s="137"/>
      <c r="B3075" s="94"/>
      <c r="C3075" s="95"/>
      <c r="D3075" s="138"/>
      <c r="E3075" s="138"/>
      <c r="F3075" s="138"/>
      <c r="G3075" s="289"/>
    </row>
    <row r="3076" spans="1:7">
      <c r="A3076" s="137"/>
      <c r="B3076" s="94"/>
      <c r="C3076" s="95"/>
      <c r="D3076" s="138"/>
      <c r="E3076" s="138"/>
      <c r="F3076" s="138"/>
      <c r="G3076" s="289"/>
    </row>
    <row r="3077" spans="1:7">
      <c r="A3077" s="137"/>
      <c r="B3077" s="94"/>
      <c r="C3077" s="95"/>
      <c r="D3077" s="138"/>
      <c r="E3077" s="138"/>
      <c r="F3077" s="138"/>
      <c r="G3077" s="289"/>
    </row>
    <row r="3078" spans="1:7">
      <c r="A3078" s="137"/>
      <c r="B3078" s="94"/>
      <c r="C3078" s="95"/>
      <c r="D3078" s="138"/>
      <c r="E3078" s="138"/>
      <c r="F3078" s="138"/>
      <c r="G3078" s="289"/>
    </row>
    <row r="3079" spans="1:7">
      <c r="A3079" s="137"/>
      <c r="B3079" s="94"/>
      <c r="C3079" s="95"/>
      <c r="D3079" s="138"/>
      <c r="E3079" s="138"/>
      <c r="F3079" s="138"/>
      <c r="G3079" s="289"/>
    </row>
    <row r="3080" spans="1:7">
      <c r="A3080" s="137"/>
      <c r="B3080" s="94"/>
      <c r="C3080" s="95"/>
      <c r="D3080" s="138"/>
      <c r="E3080" s="138"/>
      <c r="F3080" s="138"/>
      <c r="G3080" s="289"/>
    </row>
    <row r="3081" spans="1:7">
      <c r="A3081" s="137"/>
      <c r="B3081" s="94"/>
      <c r="C3081" s="95"/>
      <c r="D3081" s="138"/>
      <c r="E3081" s="138"/>
      <c r="F3081" s="138"/>
      <c r="G3081" s="289"/>
    </row>
    <row r="3082" spans="1:7">
      <c r="A3082" s="137"/>
      <c r="B3082" s="94"/>
      <c r="C3082" s="95"/>
      <c r="D3082" s="138"/>
      <c r="E3082" s="138"/>
      <c r="F3082" s="138"/>
      <c r="G3082" s="289"/>
    </row>
    <row r="3083" spans="1:7">
      <c r="A3083" s="137"/>
      <c r="B3083" s="94"/>
      <c r="C3083" s="95"/>
      <c r="D3083" s="138"/>
      <c r="E3083" s="138"/>
      <c r="F3083" s="138"/>
      <c r="G3083" s="289"/>
    </row>
    <row r="3084" spans="1:7">
      <c r="A3084" s="137"/>
      <c r="B3084" s="94"/>
      <c r="C3084" s="95"/>
      <c r="D3084" s="138"/>
      <c r="E3084" s="138"/>
      <c r="F3084" s="138"/>
      <c r="G3084" s="289"/>
    </row>
    <row r="3085" spans="1:7">
      <c r="A3085" s="137"/>
      <c r="B3085" s="94"/>
      <c r="C3085" s="95"/>
      <c r="D3085" s="138"/>
      <c r="E3085" s="138"/>
      <c r="F3085" s="138"/>
      <c r="G3085" s="289"/>
    </row>
    <row r="3086" spans="1:7">
      <c r="A3086" s="137"/>
      <c r="B3086" s="94"/>
      <c r="C3086" s="95"/>
      <c r="D3086" s="138"/>
      <c r="E3086" s="138"/>
      <c r="F3086" s="138"/>
      <c r="G3086" s="289"/>
    </row>
    <row r="3087" spans="1:7">
      <c r="A3087" s="137"/>
      <c r="B3087" s="94"/>
      <c r="C3087" s="95"/>
      <c r="D3087" s="138"/>
      <c r="E3087" s="138"/>
      <c r="F3087" s="138"/>
      <c r="G3087" s="289"/>
    </row>
    <row r="3088" spans="1:7">
      <c r="A3088" s="137"/>
      <c r="B3088" s="94"/>
      <c r="C3088" s="95"/>
      <c r="D3088" s="138"/>
      <c r="E3088" s="138"/>
      <c r="F3088" s="138"/>
      <c r="G3088" s="289"/>
    </row>
    <row r="3089" spans="1:7">
      <c r="A3089" s="137"/>
      <c r="B3089" s="94"/>
      <c r="C3089" s="95"/>
      <c r="D3089" s="138"/>
      <c r="E3089" s="138"/>
      <c r="F3089" s="138"/>
      <c r="G3089" s="289"/>
    </row>
    <row r="3090" spans="1:7">
      <c r="A3090" s="137"/>
      <c r="B3090" s="94"/>
      <c r="C3090" s="95"/>
      <c r="D3090" s="138"/>
      <c r="E3090" s="138"/>
      <c r="F3090" s="138"/>
      <c r="G3090" s="289"/>
    </row>
    <row r="3091" spans="1:7">
      <c r="A3091" s="137"/>
      <c r="B3091" s="94"/>
      <c r="C3091" s="95"/>
      <c r="D3091" s="138"/>
      <c r="E3091" s="138"/>
      <c r="F3091" s="138"/>
      <c r="G3091" s="289"/>
    </row>
    <row r="3092" spans="1:7">
      <c r="A3092" s="137"/>
      <c r="B3092" s="94"/>
      <c r="C3092" s="95"/>
      <c r="D3092" s="138"/>
      <c r="E3092" s="138"/>
      <c r="F3092" s="138"/>
      <c r="G3092" s="289"/>
    </row>
    <row r="3093" spans="1:7">
      <c r="A3093" s="137"/>
      <c r="B3093" s="94"/>
      <c r="C3093" s="95"/>
      <c r="D3093" s="138"/>
      <c r="E3093" s="138"/>
      <c r="F3093" s="138"/>
      <c r="G3093" s="289"/>
    </row>
    <row r="3094" spans="1:7">
      <c r="A3094" s="137"/>
      <c r="B3094" s="94"/>
      <c r="C3094" s="95"/>
      <c r="D3094" s="138"/>
      <c r="E3094" s="138"/>
      <c r="F3094" s="138"/>
      <c r="G3094" s="289"/>
    </row>
    <row r="3095" spans="1:7">
      <c r="A3095" s="137"/>
      <c r="B3095" s="94"/>
      <c r="C3095" s="95"/>
      <c r="D3095" s="138"/>
      <c r="E3095" s="138"/>
      <c r="F3095" s="138"/>
      <c r="G3095" s="289"/>
    </row>
    <row r="3096" spans="1:7">
      <c r="A3096" s="137"/>
      <c r="B3096" s="94"/>
      <c r="C3096" s="95"/>
      <c r="D3096" s="138"/>
      <c r="E3096" s="138"/>
      <c r="F3096" s="138"/>
      <c r="G3096" s="289"/>
    </row>
    <row r="3097" spans="1:7">
      <c r="A3097" s="137"/>
      <c r="B3097" s="94"/>
      <c r="C3097" s="95"/>
      <c r="D3097" s="138"/>
      <c r="E3097" s="138"/>
      <c r="F3097" s="138"/>
      <c r="G3097" s="289"/>
    </row>
    <row r="3098" spans="1:7">
      <c r="A3098" s="137"/>
      <c r="B3098" s="94"/>
      <c r="C3098" s="95"/>
      <c r="D3098" s="138"/>
      <c r="E3098" s="138"/>
      <c r="F3098" s="138"/>
      <c r="G3098" s="289"/>
    </row>
    <row r="3099" spans="1:7">
      <c r="A3099" s="137"/>
      <c r="B3099" s="94"/>
      <c r="C3099" s="95"/>
      <c r="D3099" s="138"/>
      <c r="E3099" s="138"/>
      <c r="F3099" s="138"/>
      <c r="G3099" s="289"/>
    </row>
    <row r="3100" spans="1:7">
      <c r="A3100" s="137"/>
      <c r="B3100" s="94"/>
      <c r="C3100" s="95"/>
      <c r="D3100" s="138"/>
      <c r="E3100" s="138"/>
      <c r="F3100" s="138"/>
      <c r="G3100" s="289"/>
    </row>
    <row r="3101" spans="1:7">
      <c r="A3101" s="137"/>
      <c r="B3101" s="94"/>
      <c r="C3101" s="95"/>
      <c r="D3101" s="138"/>
      <c r="E3101" s="138"/>
      <c r="F3101" s="138"/>
      <c r="G3101" s="289"/>
    </row>
    <row r="3102" spans="1:7">
      <c r="A3102" s="137"/>
      <c r="B3102" s="94"/>
      <c r="C3102" s="95"/>
      <c r="D3102" s="138"/>
      <c r="E3102" s="138"/>
      <c r="F3102" s="138"/>
      <c r="G3102" s="289"/>
    </row>
    <row r="3103" spans="1:7">
      <c r="A3103" s="137"/>
      <c r="B3103" s="94"/>
      <c r="C3103" s="95"/>
      <c r="D3103" s="138"/>
      <c r="E3103" s="138"/>
      <c r="F3103" s="138"/>
      <c r="G3103" s="289"/>
    </row>
    <row r="3104" spans="1:7">
      <c r="A3104" s="137"/>
      <c r="B3104" s="94"/>
      <c r="C3104" s="95"/>
      <c r="D3104" s="138"/>
      <c r="E3104" s="138"/>
      <c r="F3104" s="138"/>
      <c r="G3104" s="289"/>
    </row>
    <row r="3105" spans="1:7">
      <c r="A3105" s="137"/>
      <c r="B3105" s="94"/>
      <c r="C3105" s="95"/>
      <c r="D3105" s="138"/>
      <c r="E3105" s="138"/>
      <c r="F3105" s="138"/>
      <c r="G3105" s="289"/>
    </row>
    <row r="3106" spans="1:7">
      <c r="A3106" s="137"/>
      <c r="B3106" s="94"/>
      <c r="C3106" s="95"/>
      <c r="D3106" s="138"/>
      <c r="E3106" s="138"/>
      <c r="F3106" s="138"/>
      <c r="G3106" s="289"/>
    </row>
    <row r="3107" spans="1:7">
      <c r="A3107" s="137"/>
      <c r="B3107" s="94"/>
      <c r="C3107" s="95"/>
      <c r="D3107" s="138"/>
      <c r="E3107" s="138"/>
      <c r="F3107" s="138"/>
      <c r="G3107" s="289"/>
    </row>
    <row r="3108" spans="1:7">
      <c r="A3108" s="137"/>
      <c r="B3108" s="94"/>
      <c r="C3108" s="95"/>
      <c r="D3108" s="138"/>
      <c r="E3108" s="138"/>
      <c r="F3108" s="138"/>
      <c r="G3108" s="289"/>
    </row>
    <row r="3109" spans="1:7">
      <c r="A3109" s="137"/>
      <c r="B3109" s="94"/>
      <c r="C3109" s="95"/>
      <c r="D3109" s="138"/>
      <c r="E3109" s="138"/>
      <c r="F3109" s="138"/>
      <c r="G3109" s="289"/>
    </row>
    <row r="3110" spans="1:7">
      <c r="A3110" s="137"/>
      <c r="B3110" s="94"/>
      <c r="C3110" s="95"/>
      <c r="D3110" s="138"/>
      <c r="E3110" s="138"/>
      <c r="F3110" s="138"/>
      <c r="G3110" s="289"/>
    </row>
    <row r="3111" spans="1:7">
      <c r="A3111" s="137"/>
      <c r="B3111" s="94"/>
      <c r="C3111" s="95"/>
      <c r="D3111" s="138"/>
      <c r="E3111" s="138"/>
      <c r="F3111" s="138"/>
      <c r="G3111" s="289"/>
    </row>
    <row r="3112" spans="1:7">
      <c r="A3112" s="137"/>
      <c r="B3112" s="94"/>
      <c r="C3112" s="95"/>
      <c r="D3112" s="138"/>
      <c r="E3112" s="138"/>
      <c r="F3112" s="138"/>
      <c r="G3112" s="289"/>
    </row>
    <row r="3113" spans="1:7">
      <c r="A3113" s="137"/>
      <c r="B3113" s="94"/>
      <c r="C3113" s="95"/>
      <c r="D3113" s="138"/>
      <c r="E3113" s="138"/>
      <c r="F3113" s="138"/>
      <c r="G3113" s="289"/>
    </row>
    <row r="3114" spans="1:7">
      <c r="A3114" s="137"/>
      <c r="B3114" s="94"/>
      <c r="C3114" s="95"/>
      <c r="D3114" s="138"/>
      <c r="E3114" s="138"/>
      <c r="F3114" s="138"/>
      <c r="G3114" s="289"/>
    </row>
    <row r="3115" spans="1:7">
      <c r="A3115" s="137"/>
      <c r="B3115" s="94"/>
      <c r="C3115" s="95"/>
      <c r="D3115" s="138"/>
      <c r="E3115" s="138"/>
      <c r="F3115" s="138"/>
      <c r="G3115" s="289"/>
    </row>
    <row r="3116" spans="1:7">
      <c r="A3116" s="137"/>
      <c r="B3116" s="94"/>
      <c r="C3116" s="95"/>
      <c r="D3116" s="138"/>
      <c r="E3116" s="138"/>
      <c r="F3116" s="138"/>
      <c r="G3116" s="289"/>
    </row>
    <row r="3117" spans="1:7">
      <c r="A3117" s="137"/>
      <c r="B3117" s="94"/>
      <c r="C3117" s="95"/>
      <c r="D3117" s="138"/>
      <c r="E3117" s="138"/>
      <c r="F3117" s="138"/>
      <c r="G3117" s="289"/>
    </row>
    <row r="3118" spans="1:7">
      <c r="A3118" s="137"/>
      <c r="B3118" s="94"/>
      <c r="C3118" s="95"/>
      <c r="D3118" s="138"/>
      <c r="E3118" s="138"/>
      <c r="F3118" s="138"/>
      <c r="G3118" s="289"/>
    </row>
    <row r="3119" spans="1:7">
      <c r="A3119" s="137"/>
      <c r="B3119" s="94"/>
      <c r="C3119" s="95"/>
      <c r="D3119" s="138"/>
      <c r="E3119" s="138"/>
      <c r="F3119" s="138"/>
      <c r="G3119" s="289"/>
    </row>
    <row r="3120" spans="1:7">
      <c r="A3120" s="137"/>
      <c r="B3120" s="94"/>
      <c r="C3120" s="95"/>
      <c r="D3120" s="138"/>
      <c r="E3120" s="138"/>
      <c r="F3120" s="138"/>
      <c r="G3120" s="289"/>
    </row>
    <row r="3121" spans="1:7">
      <c r="A3121" s="137"/>
      <c r="B3121" s="94"/>
      <c r="C3121" s="95"/>
      <c r="D3121" s="138"/>
      <c r="E3121" s="138"/>
      <c r="F3121" s="138"/>
      <c r="G3121" s="289"/>
    </row>
    <row r="3122" spans="1:7">
      <c r="A3122" s="137"/>
      <c r="B3122" s="94"/>
      <c r="C3122" s="95"/>
      <c r="D3122" s="138"/>
      <c r="E3122" s="138"/>
      <c r="F3122" s="138"/>
      <c r="G3122" s="289"/>
    </row>
    <row r="3123" spans="1:7">
      <c r="A3123" s="137"/>
      <c r="B3123" s="94"/>
      <c r="C3123" s="95"/>
      <c r="D3123" s="138"/>
      <c r="E3123" s="138"/>
      <c r="F3123" s="138"/>
      <c r="G3123" s="289"/>
    </row>
    <row r="3124" spans="1:7">
      <c r="A3124" s="137"/>
      <c r="B3124" s="94"/>
      <c r="C3124" s="95"/>
      <c r="D3124" s="138"/>
      <c r="E3124" s="138"/>
      <c r="F3124" s="138"/>
      <c r="G3124" s="289"/>
    </row>
    <row r="3125" spans="1:7">
      <c r="A3125" s="137"/>
      <c r="B3125" s="94"/>
      <c r="C3125" s="95"/>
      <c r="D3125" s="138"/>
      <c r="E3125" s="138"/>
      <c r="F3125" s="138"/>
      <c r="G3125" s="289"/>
    </row>
    <row r="3126" spans="1:7">
      <c r="A3126" s="137"/>
      <c r="B3126" s="94"/>
      <c r="C3126" s="95"/>
      <c r="D3126" s="138"/>
      <c r="E3126" s="138"/>
      <c r="F3126" s="138"/>
      <c r="G3126" s="289"/>
    </row>
    <row r="3127" spans="1:7">
      <c r="A3127" s="137"/>
      <c r="B3127" s="94"/>
      <c r="C3127" s="95"/>
      <c r="D3127" s="138"/>
      <c r="E3127" s="138"/>
      <c r="F3127" s="138"/>
      <c r="G3127" s="289"/>
    </row>
    <row r="3128" spans="1:7">
      <c r="A3128" s="137"/>
      <c r="B3128" s="94"/>
      <c r="C3128" s="95"/>
      <c r="D3128" s="138"/>
      <c r="E3128" s="138"/>
      <c r="F3128" s="138"/>
      <c r="G3128" s="289"/>
    </row>
    <row r="3129" spans="1:7">
      <c r="A3129" s="137"/>
      <c r="B3129" s="94"/>
      <c r="C3129" s="95"/>
      <c r="D3129" s="138"/>
      <c r="E3129" s="138"/>
      <c r="F3129" s="138"/>
      <c r="G3129" s="289"/>
    </row>
    <row r="3130" spans="1:7">
      <c r="A3130" s="137"/>
      <c r="B3130" s="94"/>
      <c r="C3130" s="95"/>
      <c r="D3130" s="138"/>
      <c r="E3130" s="138"/>
      <c r="F3130" s="138"/>
      <c r="G3130" s="289"/>
    </row>
    <row r="3131" spans="1:7">
      <c r="A3131" s="137"/>
      <c r="B3131" s="94"/>
      <c r="C3131" s="95"/>
      <c r="D3131" s="138"/>
      <c r="E3131" s="138"/>
      <c r="F3131" s="138"/>
      <c r="G3131" s="289"/>
    </row>
    <row r="3132" spans="1:7">
      <c r="A3132" s="137"/>
      <c r="B3132" s="94"/>
      <c r="C3132" s="95"/>
      <c r="D3132" s="138"/>
      <c r="E3132" s="138"/>
      <c r="F3132" s="138"/>
      <c r="G3132" s="289"/>
    </row>
    <row r="3133" spans="1:7">
      <c r="A3133" s="137"/>
      <c r="B3133" s="94"/>
      <c r="C3133" s="95"/>
      <c r="D3133" s="138"/>
      <c r="E3133" s="138"/>
      <c r="F3133" s="138"/>
      <c r="G3133" s="289"/>
    </row>
    <row r="3134" spans="1:7">
      <c r="A3134" s="137"/>
      <c r="B3134" s="94"/>
      <c r="C3134" s="95"/>
      <c r="D3134" s="138"/>
      <c r="E3134" s="138"/>
      <c r="F3134" s="138"/>
      <c r="G3134" s="289"/>
    </row>
    <row r="3135" spans="1:7">
      <c r="A3135" s="137"/>
      <c r="B3135" s="94"/>
      <c r="C3135" s="95"/>
      <c r="D3135" s="138"/>
      <c r="E3135" s="138"/>
      <c r="F3135" s="138"/>
      <c r="G3135" s="289"/>
    </row>
    <row r="3136" spans="1:7">
      <c r="A3136" s="137"/>
      <c r="B3136" s="94"/>
      <c r="C3136" s="95"/>
      <c r="D3136" s="138"/>
      <c r="E3136" s="138"/>
      <c r="F3136" s="138"/>
      <c r="G3136" s="289"/>
    </row>
    <row r="3137" spans="1:7">
      <c r="A3137" s="137"/>
      <c r="B3137" s="94"/>
      <c r="C3137" s="95"/>
      <c r="D3137" s="138"/>
      <c r="E3137" s="138"/>
      <c r="F3137" s="138"/>
      <c r="G3137" s="289"/>
    </row>
    <row r="3138" spans="1:7">
      <c r="A3138" s="137"/>
      <c r="B3138" s="94"/>
      <c r="C3138" s="95"/>
      <c r="D3138" s="138"/>
      <c r="E3138" s="138"/>
      <c r="F3138" s="138"/>
      <c r="G3138" s="289"/>
    </row>
    <row r="3139" spans="1:7">
      <c r="A3139" s="137"/>
      <c r="B3139" s="94"/>
      <c r="C3139" s="95"/>
      <c r="D3139" s="138"/>
      <c r="E3139" s="138"/>
      <c r="F3139" s="138"/>
      <c r="G3139" s="289"/>
    </row>
    <row r="3140" spans="1:7">
      <c r="A3140" s="137"/>
      <c r="B3140" s="94"/>
      <c r="C3140" s="95"/>
      <c r="D3140" s="138"/>
      <c r="E3140" s="138"/>
      <c r="F3140" s="138"/>
      <c r="G3140" s="289"/>
    </row>
    <row r="3141" spans="1:7">
      <c r="A3141" s="137"/>
      <c r="B3141" s="94"/>
      <c r="C3141" s="95"/>
      <c r="D3141" s="138"/>
      <c r="E3141" s="138"/>
      <c r="F3141" s="138"/>
      <c r="G3141" s="289"/>
    </row>
    <row r="3142" spans="1:7">
      <c r="A3142" s="137"/>
      <c r="B3142" s="94"/>
      <c r="C3142" s="95"/>
      <c r="D3142" s="138"/>
      <c r="E3142" s="138"/>
      <c r="F3142" s="138"/>
      <c r="G3142" s="289"/>
    </row>
    <row r="3143" spans="1:7">
      <c r="A3143" s="137"/>
      <c r="B3143" s="94"/>
      <c r="C3143" s="95"/>
      <c r="D3143" s="138"/>
      <c r="E3143" s="138"/>
      <c r="F3143" s="138"/>
      <c r="G3143" s="289"/>
    </row>
    <row r="3144" spans="1:7">
      <c r="A3144" s="137"/>
      <c r="B3144" s="94"/>
      <c r="C3144" s="95"/>
      <c r="D3144" s="138"/>
      <c r="E3144" s="138"/>
      <c r="F3144" s="138"/>
      <c r="G3144" s="289"/>
    </row>
    <row r="3145" spans="1:7">
      <c r="A3145" s="137"/>
      <c r="B3145" s="94"/>
      <c r="C3145" s="95"/>
      <c r="D3145" s="138"/>
      <c r="E3145" s="138"/>
      <c r="F3145" s="138"/>
      <c r="G3145" s="289"/>
    </row>
    <row r="3146" spans="1:7">
      <c r="A3146" s="137"/>
      <c r="B3146" s="94"/>
      <c r="C3146" s="95"/>
      <c r="D3146" s="138"/>
      <c r="E3146" s="138"/>
      <c r="F3146" s="138"/>
      <c r="G3146" s="289"/>
    </row>
    <row r="3147" spans="1:7">
      <c r="A3147" s="137"/>
      <c r="B3147" s="94"/>
      <c r="C3147" s="95"/>
      <c r="D3147" s="138"/>
      <c r="E3147" s="138"/>
      <c r="F3147" s="138"/>
      <c r="G3147" s="289"/>
    </row>
    <row r="3148" spans="1:7">
      <c r="A3148" s="137"/>
      <c r="B3148" s="94"/>
      <c r="C3148" s="95"/>
      <c r="D3148" s="138"/>
      <c r="E3148" s="138"/>
      <c r="F3148" s="138"/>
      <c r="G3148" s="289"/>
    </row>
    <row r="3149" spans="1:7">
      <c r="A3149" s="137"/>
      <c r="B3149" s="94"/>
      <c r="C3149" s="95"/>
      <c r="D3149" s="138"/>
      <c r="E3149" s="138"/>
      <c r="F3149" s="138"/>
      <c r="G3149" s="289"/>
    </row>
    <row r="3150" spans="1:7">
      <c r="A3150" s="137"/>
      <c r="B3150" s="94"/>
      <c r="C3150" s="95"/>
      <c r="D3150" s="138"/>
      <c r="E3150" s="138"/>
      <c r="F3150" s="138"/>
      <c r="G3150" s="289"/>
    </row>
    <row r="3151" spans="1:7">
      <c r="A3151" s="137"/>
      <c r="B3151" s="94"/>
      <c r="C3151" s="95"/>
      <c r="D3151" s="138"/>
      <c r="E3151" s="138"/>
      <c r="F3151" s="138"/>
      <c r="G3151" s="289"/>
    </row>
    <row r="3152" spans="1:7">
      <c r="A3152" s="137"/>
      <c r="B3152" s="94"/>
      <c r="C3152" s="95"/>
      <c r="D3152" s="138"/>
      <c r="E3152" s="138"/>
      <c r="F3152" s="138"/>
      <c r="G3152" s="289"/>
    </row>
    <row r="3153" spans="1:7">
      <c r="A3153" s="137"/>
      <c r="B3153" s="94"/>
      <c r="C3153" s="95"/>
      <c r="D3153" s="138"/>
      <c r="E3153" s="138"/>
      <c r="F3153" s="138"/>
      <c r="G3153" s="289"/>
    </row>
    <row r="3154" spans="1:7">
      <c r="A3154" s="137"/>
      <c r="B3154" s="94"/>
      <c r="C3154" s="95"/>
      <c r="D3154" s="138"/>
      <c r="E3154" s="138"/>
      <c r="F3154" s="138"/>
      <c r="G3154" s="289"/>
    </row>
    <row r="3155" spans="1:7">
      <c r="A3155" s="137"/>
      <c r="B3155" s="94"/>
      <c r="C3155" s="95"/>
      <c r="D3155" s="138"/>
      <c r="E3155" s="138"/>
      <c r="F3155" s="138"/>
      <c r="G3155" s="289"/>
    </row>
    <row r="3156" spans="1:7">
      <c r="A3156" s="137"/>
      <c r="B3156" s="94"/>
      <c r="C3156" s="95"/>
      <c r="D3156" s="138"/>
      <c r="E3156" s="138"/>
      <c r="F3156" s="138"/>
      <c r="G3156" s="289"/>
    </row>
    <row r="3157" spans="1:7">
      <c r="A3157" s="137"/>
      <c r="B3157" s="94"/>
      <c r="C3157" s="95"/>
      <c r="D3157" s="138"/>
      <c r="E3157" s="138"/>
      <c r="F3157" s="138"/>
      <c r="G3157" s="289"/>
    </row>
    <row r="3158" spans="1:7">
      <c r="A3158" s="137"/>
      <c r="B3158" s="94"/>
      <c r="C3158" s="95"/>
      <c r="D3158" s="138"/>
      <c r="E3158" s="138"/>
      <c r="F3158" s="138"/>
      <c r="G3158" s="289"/>
    </row>
    <row r="3159" spans="1:7">
      <c r="A3159" s="137"/>
      <c r="B3159" s="94"/>
      <c r="C3159" s="95"/>
      <c r="D3159" s="138"/>
      <c r="E3159" s="138"/>
      <c r="F3159" s="138"/>
      <c r="G3159" s="289"/>
    </row>
    <row r="3160" spans="1:7">
      <c r="A3160" s="137"/>
      <c r="B3160" s="94"/>
      <c r="C3160" s="95"/>
      <c r="D3160" s="138"/>
      <c r="E3160" s="138"/>
      <c r="F3160" s="138"/>
      <c r="G3160" s="289"/>
    </row>
    <row r="3161" spans="1:7">
      <c r="A3161" s="137"/>
      <c r="B3161" s="94"/>
      <c r="C3161" s="95"/>
      <c r="D3161" s="138"/>
      <c r="E3161" s="138"/>
      <c r="F3161" s="138"/>
      <c r="G3161" s="289"/>
    </row>
    <row r="3162" spans="1:7">
      <c r="A3162" s="137"/>
      <c r="B3162" s="94"/>
      <c r="C3162" s="95"/>
      <c r="D3162" s="138"/>
      <c r="E3162" s="138"/>
      <c r="F3162" s="138"/>
      <c r="G3162" s="289"/>
    </row>
    <row r="3163" spans="1:7">
      <c r="A3163" s="137"/>
      <c r="B3163" s="94"/>
      <c r="C3163" s="95"/>
      <c r="D3163" s="138"/>
      <c r="E3163" s="138"/>
      <c r="F3163" s="138"/>
      <c r="G3163" s="289"/>
    </row>
    <row r="3164" spans="1:7">
      <c r="A3164" s="137"/>
      <c r="B3164" s="94"/>
      <c r="C3164" s="95"/>
      <c r="D3164" s="138"/>
      <c r="E3164" s="138"/>
      <c r="F3164" s="138"/>
      <c r="G3164" s="289"/>
    </row>
    <row r="3165" spans="1:7">
      <c r="A3165" s="137"/>
      <c r="B3165" s="94"/>
      <c r="C3165" s="95"/>
      <c r="D3165" s="138"/>
      <c r="E3165" s="138"/>
      <c r="F3165" s="138"/>
      <c r="G3165" s="289"/>
    </row>
    <row r="3166" spans="1:7">
      <c r="A3166" s="137"/>
      <c r="B3166" s="94"/>
      <c r="C3166" s="95"/>
      <c r="D3166" s="138"/>
      <c r="E3166" s="138"/>
      <c r="F3166" s="138"/>
      <c r="G3166" s="289"/>
    </row>
    <row r="3167" spans="1:7">
      <c r="A3167" s="137"/>
      <c r="B3167" s="94"/>
      <c r="C3167" s="95"/>
      <c r="D3167" s="138"/>
      <c r="E3167" s="138"/>
      <c r="F3167" s="138"/>
      <c r="G3167" s="289"/>
    </row>
    <row r="3168" spans="1:7">
      <c r="A3168" s="137"/>
      <c r="B3168" s="94"/>
      <c r="C3168" s="95"/>
      <c r="D3168" s="138"/>
      <c r="E3168" s="138"/>
      <c r="F3168" s="138"/>
      <c r="G3168" s="289"/>
    </row>
    <row r="3169" spans="1:7">
      <c r="A3169" s="137"/>
      <c r="B3169" s="94"/>
      <c r="C3169" s="95"/>
      <c r="D3169" s="138"/>
      <c r="E3169" s="138"/>
      <c r="F3169" s="138"/>
      <c r="G3169" s="289"/>
    </row>
    <row r="3170" spans="1:7">
      <c r="A3170" s="137"/>
      <c r="B3170" s="94"/>
      <c r="C3170" s="95"/>
      <c r="D3170" s="138"/>
      <c r="E3170" s="138"/>
      <c r="F3170" s="138"/>
      <c r="G3170" s="289"/>
    </row>
    <row r="3171" spans="1:7">
      <c r="A3171" s="137"/>
      <c r="B3171" s="94"/>
      <c r="C3171" s="95"/>
      <c r="D3171" s="138"/>
      <c r="E3171" s="138"/>
      <c r="F3171" s="138"/>
      <c r="G3171" s="289"/>
    </row>
    <row r="3172" spans="1:7">
      <c r="A3172" s="137"/>
      <c r="B3172" s="94"/>
      <c r="C3172" s="95"/>
      <c r="D3172" s="138"/>
      <c r="E3172" s="138"/>
      <c r="F3172" s="138"/>
      <c r="G3172" s="289"/>
    </row>
    <row r="3173" spans="1:7">
      <c r="A3173" s="137"/>
      <c r="B3173" s="94"/>
      <c r="C3173" s="95"/>
      <c r="D3173" s="138"/>
      <c r="E3173" s="138"/>
      <c r="F3173" s="138"/>
      <c r="G3173" s="289"/>
    </row>
    <row r="3174" spans="1:7">
      <c r="A3174" s="137"/>
      <c r="B3174" s="94"/>
      <c r="C3174" s="95"/>
      <c r="D3174" s="138"/>
      <c r="E3174" s="138"/>
      <c r="F3174" s="138"/>
      <c r="G3174" s="289"/>
    </row>
    <row r="3175" spans="1:7">
      <c r="A3175" s="137"/>
      <c r="B3175" s="94"/>
      <c r="C3175" s="95"/>
      <c r="D3175" s="138"/>
      <c r="E3175" s="138"/>
      <c r="F3175" s="138"/>
      <c r="G3175" s="289"/>
    </row>
    <row r="3176" spans="1:7">
      <c r="A3176" s="137"/>
      <c r="B3176" s="94"/>
      <c r="C3176" s="95"/>
      <c r="D3176" s="138"/>
      <c r="E3176" s="138"/>
      <c r="F3176" s="138"/>
      <c r="G3176" s="289"/>
    </row>
    <row r="3177" spans="1:7">
      <c r="A3177" s="137"/>
      <c r="B3177" s="94"/>
      <c r="C3177" s="95"/>
      <c r="D3177" s="138"/>
      <c r="E3177" s="138"/>
      <c r="F3177" s="138"/>
      <c r="G3177" s="289"/>
    </row>
    <row r="3178" spans="1:7">
      <c r="A3178" s="137"/>
      <c r="B3178" s="94"/>
      <c r="C3178" s="95"/>
      <c r="D3178" s="138"/>
      <c r="E3178" s="138"/>
      <c r="F3178" s="138"/>
      <c r="G3178" s="289"/>
    </row>
    <row r="3179" spans="1:7">
      <c r="A3179" s="137"/>
      <c r="B3179" s="94"/>
      <c r="C3179" s="95"/>
      <c r="D3179" s="138"/>
      <c r="E3179" s="138"/>
      <c r="F3179" s="138"/>
      <c r="G3179" s="289"/>
    </row>
    <row r="3180" spans="1:7">
      <c r="A3180" s="137"/>
      <c r="B3180" s="94"/>
      <c r="C3180" s="95"/>
      <c r="D3180" s="138"/>
      <c r="E3180" s="138"/>
      <c r="F3180" s="138"/>
      <c r="G3180" s="289"/>
    </row>
    <row r="3181" spans="1:7">
      <c r="A3181" s="137"/>
      <c r="B3181" s="94"/>
      <c r="C3181" s="95"/>
      <c r="D3181" s="138"/>
      <c r="E3181" s="138"/>
      <c r="F3181" s="138"/>
      <c r="G3181" s="289"/>
    </row>
    <row r="3182" spans="1:7">
      <c r="A3182" s="137"/>
      <c r="B3182" s="94"/>
      <c r="C3182" s="95"/>
      <c r="D3182" s="138"/>
      <c r="E3182" s="138"/>
      <c r="F3182" s="138"/>
      <c r="G3182" s="289"/>
    </row>
    <row r="3183" spans="1:7">
      <c r="A3183" s="137"/>
      <c r="B3183" s="94"/>
      <c r="C3183" s="95"/>
      <c r="D3183" s="138"/>
      <c r="E3183" s="138"/>
      <c r="F3183" s="138"/>
      <c r="G3183" s="289"/>
    </row>
    <row r="3184" spans="1:7">
      <c r="A3184" s="137"/>
      <c r="B3184" s="94"/>
      <c r="C3184" s="95"/>
      <c r="D3184" s="138"/>
      <c r="E3184" s="138"/>
      <c r="F3184" s="138"/>
      <c r="G3184" s="289"/>
    </row>
    <row r="3185" spans="1:7">
      <c r="A3185" s="137"/>
      <c r="B3185" s="94"/>
      <c r="C3185" s="95"/>
      <c r="D3185" s="138"/>
      <c r="E3185" s="138"/>
      <c r="F3185" s="138"/>
      <c r="G3185" s="289"/>
    </row>
    <row r="3186" spans="1:7">
      <c r="A3186" s="137"/>
      <c r="B3186" s="94"/>
      <c r="C3186" s="95"/>
      <c r="D3186" s="138"/>
      <c r="E3186" s="138"/>
      <c r="F3186" s="138"/>
      <c r="G3186" s="289"/>
    </row>
    <row r="3187" spans="1:7">
      <c r="A3187" s="137"/>
      <c r="B3187" s="94"/>
      <c r="C3187" s="95"/>
      <c r="D3187" s="138"/>
      <c r="E3187" s="138"/>
      <c r="F3187" s="138"/>
      <c r="G3187" s="289"/>
    </row>
    <row r="3188" spans="1:7">
      <c r="A3188" s="137"/>
      <c r="B3188" s="94"/>
      <c r="C3188" s="95"/>
      <c r="D3188" s="138"/>
      <c r="E3188" s="138"/>
      <c r="F3188" s="138"/>
      <c r="G3188" s="289"/>
    </row>
    <row r="3189" spans="1:7">
      <c r="A3189" s="137"/>
      <c r="B3189" s="94"/>
      <c r="C3189" s="95"/>
      <c r="D3189" s="138"/>
      <c r="E3189" s="138"/>
      <c r="F3189" s="138"/>
      <c r="G3189" s="289"/>
    </row>
    <row r="3190" spans="1:7">
      <c r="A3190" s="137"/>
      <c r="B3190" s="94"/>
      <c r="C3190" s="95"/>
      <c r="D3190" s="138"/>
      <c r="E3190" s="138"/>
      <c r="F3190" s="138"/>
      <c r="G3190" s="289"/>
    </row>
    <row r="3191" spans="1:7">
      <c r="A3191" s="137"/>
      <c r="B3191" s="94"/>
      <c r="C3191" s="95"/>
      <c r="D3191" s="138"/>
      <c r="E3191" s="138"/>
      <c r="F3191" s="138"/>
      <c r="G3191" s="289"/>
    </row>
    <row r="3192" spans="1:7">
      <c r="A3192" s="137"/>
      <c r="B3192" s="94"/>
      <c r="C3192" s="95"/>
      <c r="D3192" s="138"/>
      <c r="E3192" s="138"/>
      <c r="F3192" s="138"/>
      <c r="G3192" s="289"/>
    </row>
    <row r="3193" spans="1:7">
      <c r="A3193" s="137"/>
      <c r="B3193" s="94"/>
      <c r="C3193" s="95"/>
      <c r="D3193" s="138"/>
      <c r="E3193" s="138"/>
      <c r="F3193" s="138"/>
      <c r="G3193" s="289"/>
    </row>
    <row r="3194" spans="1:7">
      <c r="A3194" s="137"/>
      <c r="B3194" s="94"/>
      <c r="C3194" s="95"/>
      <c r="D3194" s="138"/>
      <c r="E3194" s="138"/>
      <c r="F3194" s="138"/>
      <c r="G3194" s="289"/>
    </row>
    <row r="3195" spans="1:7">
      <c r="A3195" s="137"/>
      <c r="B3195" s="94"/>
      <c r="C3195" s="95"/>
      <c r="D3195" s="138"/>
      <c r="E3195" s="138"/>
      <c r="F3195" s="138"/>
      <c r="G3195" s="289"/>
    </row>
    <row r="3196" spans="1:7">
      <c r="A3196" s="137"/>
      <c r="B3196" s="94"/>
      <c r="C3196" s="95"/>
      <c r="D3196" s="138"/>
      <c r="E3196" s="138"/>
      <c r="F3196" s="138"/>
      <c r="G3196" s="289"/>
    </row>
    <row r="3197" spans="1:7">
      <c r="A3197" s="137"/>
      <c r="B3197" s="94"/>
      <c r="C3197" s="95"/>
      <c r="D3197" s="138"/>
      <c r="E3197" s="138"/>
      <c r="F3197" s="138"/>
      <c r="G3197" s="289"/>
    </row>
    <row r="3198" spans="1:7">
      <c r="A3198" s="137"/>
      <c r="B3198" s="94"/>
      <c r="C3198" s="95"/>
      <c r="D3198" s="138"/>
      <c r="E3198" s="138"/>
      <c r="F3198" s="138"/>
      <c r="G3198" s="289"/>
    </row>
    <row r="3199" spans="1:7">
      <c r="A3199" s="137"/>
      <c r="B3199" s="94"/>
      <c r="C3199" s="95"/>
      <c r="D3199" s="138"/>
      <c r="E3199" s="138"/>
      <c r="F3199" s="138"/>
      <c r="G3199" s="289"/>
    </row>
    <row r="3200" spans="1:7">
      <c r="A3200" s="137"/>
      <c r="B3200" s="94"/>
      <c r="C3200" s="95"/>
      <c r="D3200" s="138"/>
      <c r="E3200" s="138"/>
      <c r="F3200" s="138"/>
      <c r="G3200" s="289"/>
    </row>
    <row r="3201" spans="1:7">
      <c r="A3201" s="137"/>
      <c r="B3201" s="94"/>
      <c r="C3201" s="95"/>
      <c r="D3201" s="138"/>
      <c r="E3201" s="138"/>
      <c r="F3201" s="138"/>
      <c r="G3201" s="289"/>
    </row>
    <row r="3202" spans="1:7">
      <c r="A3202" s="137"/>
      <c r="B3202" s="94"/>
      <c r="C3202" s="95"/>
      <c r="D3202" s="138"/>
      <c r="E3202" s="138"/>
      <c r="F3202" s="138"/>
      <c r="G3202" s="289"/>
    </row>
    <row r="3203" spans="1:7">
      <c r="A3203" s="137"/>
      <c r="B3203" s="94"/>
      <c r="C3203" s="95"/>
      <c r="D3203" s="138"/>
      <c r="E3203" s="138"/>
      <c r="F3203" s="138"/>
      <c r="G3203" s="289"/>
    </row>
    <row r="3204" spans="1:7">
      <c r="A3204" s="137"/>
      <c r="B3204" s="94"/>
      <c r="C3204" s="95"/>
      <c r="D3204" s="138"/>
      <c r="E3204" s="138"/>
      <c r="F3204" s="138"/>
      <c r="G3204" s="289"/>
    </row>
    <row r="3205" spans="1:7">
      <c r="A3205" s="137"/>
      <c r="B3205" s="94"/>
      <c r="C3205" s="95"/>
      <c r="D3205" s="138"/>
      <c r="E3205" s="138"/>
      <c r="F3205" s="138"/>
      <c r="G3205" s="289"/>
    </row>
    <row r="3206" spans="1:7">
      <c r="A3206" s="137"/>
      <c r="B3206" s="94"/>
      <c r="C3206" s="95"/>
      <c r="D3206" s="138"/>
      <c r="E3206" s="138"/>
      <c r="F3206" s="138"/>
      <c r="G3206" s="289"/>
    </row>
    <row r="3207" spans="1:7">
      <c r="A3207" s="137"/>
      <c r="B3207" s="94"/>
      <c r="C3207" s="95"/>
      <c r="D3207" s="138"/>
      <c r="E3207" s="138"/>
      <c r="F3207" s="138"/>
      <c r="G3207" s="289"/>
    </row>
    <row r="3208" spans="1:7">
      <c r="A3208" s="137"/>
      <c r="B3208" s="94"/>
      <c r="C3208" s="95"/>
      <c r="D3208" s="138"/>
      <c r="E3208" s="138"/>
      <c r="F3208" s="138"/>
      <c r="G3208" s="289"/>
    </row>
    <row r="3209" spans="1:7">
      <c r="A3209" s="137"/>
      <c r="B3209" s="94"/>
      <c r="C3209" s="95"/>
      <c r="D3209" s="138"/>
      <c r="E3209" s="138"/>
      <c r="F3209" s="138"/>
      <c r="G3209" s="289"/>
    </row>
    <row r="3210" spans="1:7">
      <c r="A3210" s="137"/>
      <c r="B3210" s="94"/>
      <c r="C3210" s="95"/>
      <c r="D3210" s="138"/>
      <c r="E3210" s="138"/>
      <c r="F3210" s="138"/>
      <c r="G3210" s="289"/>
    </row>
    <row r="3211" spans="1:7">
      <c r="A3211" s="137"/>
      <c r="B3211" s="94"/>
      <c r="C3211" s="95"/>
      <c r="D3211" s="138"/>
      <c r="E3211" s="138"/>
      <c r="F3211" s="138"/>
      <c r="G3211" s="289"/>
    </row>
    <row r="3212" spans="1:7">
      <c r="A3212" s="137"/>
      <c r="B3212" s="94"/>
      <c r="C3212" s="95"/>
      <c r="D3212" s="138"/>
      <c r="E3212" s="138"/>
      <c r="F3212" s="138"/>
      <c r="G3212" s="289"/>
    </row>
    <row r="3213" spans="1:7">
      <c r="A3213" s="137"/>
      <c r="B3213" s="94"/>
      <c r="C3213" s="95"/>
      <c r="D3213" s="138"/>
      <c r="E3213" s="138"/>
      <c r="F3213" s="138"/>
      <c r="G3213" s="289"/>
    </row>
    <row r="3214" spans="1:7">
      <c r="A3214" s="137"/>
      <c r="B3214" s="94"/>
      <c r="C3214" s="95"/>
      <c r="D3214" s="138"/>
      <c r="E3214" s="138"/>
      <c r="F3214" s="138"/>
      <c r="G3214" s="289"/>
    </row>
    <row r="3215" spans="1:7">
      <c r="A3215" s="137"/>
      <c r="B3215" s="94"/>
      <c r="C3215" s="95"/>
      <c r="D3215" s="138"/>
      <c r="E3215" s="138"/>
      <c r="F3215" s="138"/>
      <c r="G3215" s="289"/>
    </row>
    <row r="3216" spans="1:7">
      <c r="A3216" s="137"/>
      <c r="B3216" s="94"/>
      <c r="C3216" s="95"/>
      <c r="D3216" s="138"/>
      <c r="E3216" s="138"/>
      <c r="F3216" s="138"/>
      <c r="G3216" s="289"/>
    </row>
    <row r="3217" spans="1:7">
      <c r="A3217" s="137"/>
      <c r="B3217" s="94"/>
      <c r="C3217" s="95"/>
      <c r="D3217" s="138"/>
      <c r="E3217" s="138"/>
      <c r="F3217" s="138"/>
      <c r="G3217" s="289"/>
    </row>
    <row r="3218" spans="1:7">
      <c r="A3218" s="137"/>
      <c r="B3218" s="94"/>
      <c r="C3218" s="95"/>
      <c r="D3218" s="138"/>
      <c r="E3218" s="138"/>
      <c r="F3218" s="138"/>
      <c r="G3218" s="289"/>
    </row>
    <row r="3219" spans="1:7">
      <c r="A3219" s="137"/>
      <c r="B3219" s="94"/>
      <c r="C3219" s="95"/>
      <c r="D3219" s="138"/>
      <c r="E3219" s="138"/>
      <c r="F3219" s="138"/>
      <c r="G3219" s="289"/>
    </row>
    <row r="3220" spans="1:7">
      <c r="A3220" s="137"/>
      <c r="B3220" s="94"/>
      <c r="C3220" s="95"/>
      <c r="D3220" s="138"/>
      <c r="E3220" s="138"/>
      <c r="F3220" s="138"/>
      <c r="G3220" s="289"/>
    </row>
    <row r="3221" spans="1:7">
      <c r="A3221" s="137"/>
      <c r="B3221" s="94"/>
      <c r="C3221" s="95"/>
      <c r="D3221" s="138"/>
      <c r="E3221" s="138"/>
      <c r="F3221" s="138"/>
      <c r="G3221" s="289"/>
    </row>
    <row r="3222" spans="1:7">
      <c r="A3222" s="137"/>
      <c r="B3222" s="94"/>
      <c r="C3222" s="95"/>
      <c r="D3222" s="138"/>
      <c r="E3222" s="138"/>
      <c r="F3222" s="138"/>
      <c r="G3222" s="289"/>
    </row>
    <row r="3223" spans="1:7">
      <c r="A3223" s="137"/>
      <c r="B3223" s="94"/>
      <c r="C3223" s="95"/>
      <c r="D3223" s="138"/>
      <c r="E3223" s="138"/>
      <c r="F3223" s="138"/>
      <c r="G3223" s="289"/>
    </row>
    <row r="3224" spans="1:7">
      <c r="A3224" s="137"/>
      <c r="B3224" s="94"/>
      <c r="C3224" s="95"/>
      <c r="D3224" s="138"/>
      <c r="E3224" s="138"/>
      <c r="F3224" s="138"/>
      <c r="G3224" s="289"/>
    </row>
    <row r="3225" spans="1:7">
      <c r="A3225" s="137"/>
      <c r="B3225" s="94"/>
      <c r="C3225" s="95"/>
      <c r="D3225" s="138"/>
      <c r="E3225" s="138"/>
      <c r="F3225" s="138"/>
      <c r="G3225" s="289"/>
    </row>
    <row r="3226" spans="1:7">
      <c r="A3226" s="137"/>
      <c r="B3226" s="94"/>
      <c r="C3226" s="95"/>
      <c r="D3226" s="138"/>
      <c r="E3226" s="138"/>
      <c r="F3226" s="138"/>
      <c r="G3226" s="289"/>
    </row>
    <row r="3227" spans="1:7">
      <c r="A3227" s="137"/>
      <c r="B3227" s="94"/>
      <c r="C3227" s="95"/>
      <c r="D3227" s="138"/>
      <c r="E3227" s="138"/>
      <c r="F3227" s="138"/>
      <c r="G3227" s="289"/>
    </row>
    <row r="3228" spans="1:7">
      <c r="A3228" s="137"/>
      <c r="B3228" s="94"/>
      <c r="C3228" s="95"/>
      <c r="D3228" s="138"/>
      <c r="E3228" s="138"/>
      <c r="F3228" s="138"/>
      <c r="G3228" s="289"/>
    </row>
    <row r="3229" spans="1:7">
      <c r="A3229" s="137"/>
      <c r="B3229" s="94"/>
      <c r="C3229" s="95"/>
      <c r="D3229" s="138"/>
      <c r="E3229" s="138"/>
      <c r="F3229" s="138"/>
      <c r="G3229" s="289"/>
    </row>
    <row r="3230" spans="1:7">
      <c r="A3230" s="137"/>
      <c r="B3230" s="94"/>
      <c r="C3230" s="95"/>
      <c r="D3230" s="138"/>
      <c r="E3230" s="138"/>
      <c r="F3230" s="138"/>
      <c r="G3230" s="289"/>
    </row>
    <row r="3231" spans="1:7">
      <c r="A3231" s="137"/>
      <c r="B3231" s="94"/>
      <c r="C3231" s="95"/>
      <c r="D3231" s="138"/>
      <c r="E3231" s="138"/>
      <c r="F3231" s="138"/>
      <c r="G3231" s="289"/>
    </row>
    <row r="3232" spans="1:7">
      <c r="A3232" s="137"/>
      <c r="B3232" s="94"/>
      <c r="C3232" s="95"/>
      <c r="D3232" s="138"/>
      <c r="E3232" s="138"/>
      <c r="F3232" s="138"/>
      <c r="G3232" s="289"/>
    </row>
    <row r="3233" spans="1:7">
      <c r="A3233" s="137"/>
      <c r="B3233" s="94"/>
      <c r="C3233" s="95"/>
      <c r="D3233" s="138"/>
      <c r="E3233" s="138"/>
      <c r="F3233" s="138"/>
      <c r="G3233" s="289"/>
    </row>
    <row r="3234" spans="1:7">
      <c r="A3234" s="137"/>
      <c r="B3234" s="94"/>
      <c r="C3234" s="95"/>
      <c r="D3234" s="138"/>
      <c r="E3234" s="138"/>
      <c r="F3234" s="138"/>
      <c r="G3234" s="289"/>
    </row>
    <row r="3235" spans="1:7">
      <c r="A3235" s="137"/>
      <c r="B3235" s="94"/>
      <c r="C3235" s="95"/>
      <c r="D3235" s="138"/>
      <c r="E3235" s="138"/>
      <c r="F3235" s="138"/>
      <c r="G3235" s="289"/>
    </row>
    <row r="3236" spans="1:7">
      <c r="A3236" s="137"/>
      <c r="B3236" s="94"/>
      <c r="C3236" s="95"/>
      <c r="D3236" s="138"/>
      <c r="E3236" s="138"/>
      <c r="F3236" s="138"/>
      <c r="G3236" s="289"/>
    </row>
    <row r="3237" spans="1:7">
      <c r="A3237" s="137"/>
      <c r="B3237" s="94"/>
      <c r="C3237" s="95"/>
      <c r="D3237" s="138"/>
      <c r="E3237" s="138"/>
      <c r="F3237" s="138"/>
      <c r="G3237" s="289"/>
    </row>
    <row r="3238" spans="1:7">
      <c r="A3238" s="137"/>
      <c r="B3238" s="94"/>
      <c r="C3238" s="95"/>
      <c r="D3238" s="138"/>
      <c r="E3238" s="138"/>
      <c r="F3238" s="138"/>
      <c r="G3238" s="289"/>
    </row>
    <row r="3239" spans="1:7">
      <c r="A3239" s="137"/>
      <c r="B3239" s="94"/>
      <c r="C3239" s="95"/>
      <c r="D3239" s="138"/>
      <c r="E3239" s="138"/>
      <c r="F3239" s="138"/>
      <c r="G3239" s="289"/>
    </row>
    <row r="3240" spans="1:7">
      <c r="A3240" s="137"/>
      <c r="B3240" s="94"/>
      <c r="C3240" s="95"/>
      <c r="D3240" s="138"/>
      <c r="E3240" s="138"/>
      <c r="F3240" s="138"/>
      <c r="G3240" s="289"/>
    </row>
    <row r="3241" spans="1:7">
      <c r="A3241" s="137"/>
      <c r="B3241" s="94"/>
      <c r="C3241" s="95"/>
      <c r="D3241" s="138"/>
      <c r="E3241" s="138"/>
      <c r="F3241" s="138"/>
      <c r="G3241" s="289"/>
    </row>
    <row r="3242" spans="1:7">
      <c r="A3242" s="137"/>
      <c r="B3242" s="94"/>
      <c r="C3242" s="95"/>
      <c r="D3242" s="138"/>
      <c r="E3242" s="138"/>
      <c r="F3242" s="138"/>
      <c r="G3242" s="289"/>
    </row>
    <row r="3243" spans="1:7">
      <c r="A3243" s="137"/>
      <c r="B3243" s="94"/>
      <c r="C3243" s="95"/>
      <c r="D3243" s="138"/>
      <c r="E3243" s="138"/>
      <c r="F3243" s="138"/>
      <c r="G3243" s="289"/>
    </row>
    <row r="3244" spans="1:7">
      <c r="A3244" s="137"/>
      <c r="B3244" s="94"/>
      <c r="C3244" s="95"/>
      <c r="D3244" s="138"/>
      <c r="E3244" s="138"/>
      <c r="F3244" s="138"/>
      <c r="G3244" s="289"/>
    </row>
    <row r="3245" spans="1:7">
      <c r="A3245" s="137"/>
      <c r="B3245" s="94"/>
      <c r="C3245" s="95"/>
      <c r="D3245" s="138"/>
      <c r="E3245" s="138"/>
      <c r="F3245" s="138"/>
      <c r="G3245" s="289"/>
    </row>
    <row r="3246" spans="1:7">
      <c r="A3246" s="137"/>
      <c r="B3246" s="94"/>
      <c r="C3246" s="95"/>
      <c r="D3246" s="138"/>
      <c r="E3246" s="138"/>
      <c r="F3246" s="138"/>
      <c r="G3246" s="289"/>
    </row>
    <row r="3247" spans="1:7">
      <c r="A3247" s="137"/>
      <c r="B3247" s="94"/>
      <c r="C3247" s="95"/>
      <c r="D3247" s="138"/>
      <c r="E3247" s="138"/>
      <c r="F3247" s="138"/>
      <c r="G3247" s="289"/>
    </row>
    <row r="3248" spans="1:7">
      <c r="A3248" s="137"/>
      <c r="B3248" s="94"/>
      <c r="C3248" s="95"/>
      <c r="D3248" s="138"/>
      <c r="E3248" s="138"/>
      <c r="F3248" s="138"/>
      <c r="G3248" s="289"/>
    </row>
    <row r="3249" spans="1:7">
      <c r="A3249" s="137"/>
      <c r="B3249" s="94"/>
      <c r="C3249" s="95"/>
      <c r="D3249" s="138"/>
      <c r="E3249" s="138"/>
      <c r="F3249" s="138"/>
      <c r="G3249" s="289"/>
    </row>
    <row r="3250" spans="1:7">
      <c r="A3250" s="137"/>
      <c r="B3250" s="94"/>
      <c r="C3250" s="95"/>
      <c r="D3250" s="138"/>
      <c r="E3250" s="138"/>
      <c r="F3250" s="138"/>
      <c r="G3250" s="289"/>
    </row>
    <row r="3251" spans="1:7">
      <c r="A3251" s="137"/>
      <c r="B3251" s="94"/>
      <c r="C3251" s="95"/>
      <c r="D3251" s="138"/>
      <c r="E3251" s="138"/>
      <c r="F3251" s="138"/>
      <c r="G3251" s="289"/>
    </row>
    <row r="3252" spans="1:7">
      <c r="A3252" s="137"/>
      <c r="B3252" s="94"/>
      <c r="C3252" s="95"/>
      <c r="D3252" s="138"/>
      <c r="E3252" s="138"/>
      <c r="F3252" s="138"/>
      <c r="G3252" s="289"/>
    </row>
    <row r="3253" spans="1:7">
      <c r="A3253" s="137"/>
      <c r="B3253" s="94"/>
      <c r="C3253" s="95"/>
      <c r="D3253" s="138"/>
      <c r="E3253" s="138"/>
      <c r="F3253" s="138"/>
      <c r="G3253" s="289"/>
    </row>
    <row r="3254" spans="1:7">
      <c r="A3254" s="137"/>
      <c r="B3254" s="94"/>
      <c r="C3254" s="95"/>
      <c r="D3254" s="138"/>
      <c r="E3254" s="138"/>
      <c r="F3254" s="138"/>
      <c r="G3254" s="289"/>
    </row>
    <row r="3255" spans="1:7">
      <c r="A3255" s="137"/>
      <c r="B3255" s="94"/>
      <c r="C3255" s="95"/>
      <c r="D3255" s="138"/>
      <c r="E3255" s="138"/>
      <c r="F3255" s="138"/>
      <c r="G3255" s="289"/>
    </row>
    <row r="3256" spans="1:7">
      <c r="A3256" s="137"/>
      <c r="B3256" s="94"/>
      <c r="C3256" s="95"/>
      <c r="D3256" s="138"/>
      <c r="E3256" s="138"/>
      <c r="F3256" s="138"/>
      <c r="G3256" s="289"/>
    </row>
    <row r="3257" spans="1:7">
      <c r="A3257" s="137"/>
      <c r="B3257" s="94"/>
      <c r="C3257" s="95"/>
      <c r="D3257" s="138"/>
      <c r="E3257" s="138"/>
      <c r="F3257" s="138"/>
      <c r="G3257" s="289"/>
    </row>
    <row r="3258" spans="1:7">
      <c r="A3258" s="137"/>
      <c r="B3258" s="94"/>
      <c r="C3258" s="95"/>
      <c r="D3258" s="138"/>
      <c r="E3258" s="138"/>
      <c r="F3258" s="138"/>
      <c r="G3258" s="289"/>
    </row>
    <row r="3259" spans="1:7">
      <c r="A3259" s="137"/>
      <c r="B3259" s="94"/>
      <c r="C3259" s="95"/>
      <c r="D3259" s="138"/>
      <c r="E3259" s="138"/>
      <c r="F3259" s="138"/>
      <c r="G3259" s="289"/>
    </row>
    <row r="3260" spans="1:7">
      <c r="A3260" s="137"/>
      <c r="B3260" s="94"/>
      <c r="C3260" s="95"/>
      <c r="D3260" s="138"/>
      <c r="E3260" s="138"/>
      <c r="F3260" s="138"/>
      <c r="G3260" s="289"/>
    </row>
    <row r="3261" spans="1:7">
      <c r="A3261" s="137"/>
      <c r="B3261" s="94"/>
      <c r="C3261" s="95"/>
      <c r="D3261" s="138"/>
      <c r="E3261" s="138"/>
      <c r="F3261" s="138"/>
      <c r="G3261" s="289"/>
    </row>
    <row r="3262" spans="1:7">
      <c r="A3262" s="137"/>
      <c r="B3262" s="94"/>
      <c r="C3262" s="95"/>
      <c r="D3262" s="138"/>
      <c r="E3262" s="138"/>
      <c r="F3262" s="138"/>
      <c r="G3262" s="289"/>
    </row>
    <row r="3263" spans="1:7">
      <c r="A3263" s="137"/>
      <c r="B3263" s="94"/>
      <c r="C3263" s="95"/>
      <c r="D3263" s="138"/>
      <c r="E3263" s="138"/>
      <c r="F3263" s="138"/>
      <c r="G3263" s="289"/>
    </row>
    <row r="3264" spans="1:7">
      <c r="A3264" s="137"/>
      <c r="B3264" s="94"/>
      <c r="C3264" s="95"/>
      <c r="D3264" s="138"/>
      <c r="E3264" s="138"/>
      <c r="F3264" s="138"/>
      <c r="G3264" s="289"/>
    </row>
    <row r="3265" spans="1:7">
      <c r="A3265" s="137"/>
      <c r="B3265" s="94"/>
      <c r="C3265" s="95"/>
      <c r="D3265" s="138"/>
      <c r="E3265" s="138"/>
      <c r="F3265" s="138"/>
      <c r="G3265" s="289"/>
    </row>
    <row r="3266" spans="1:7">
      <c r="A3266" s="137"/>
      <c r="B3266" s="94"/>
      <c r="C3266" s="95"/>
      <c r="D3266" s="138"/>
      <c r="E3266" s="138"/>
      <c r="F3266" s="138"/>
      <c r="G3266" s="289"/>
    </row>
    <row r="3267" spans="1:7">
      <c r="A3267" s="137"/>
      <c r="B3267" s="94"/>
      <c r="C3267" s="95"/>
      <c r="D3267" s="138"/>
      <c r="E3267" s="138"/>
      <c r="F3267" s="138"/>
      <c r="G3267" s="289"/>
    </row>
    <row r="3268" spans="1:7">
      <c r="A3268" s="137"/>
      <c r="B3268" s="94"/>
      <c r="C3268" s="95"/>
      <c r="D3268" s="138"/>
      <c r="E3268" s="138"/>
      <c r="F3268" s="138"/>
      <c r="G3268" s="289"/>
    </row>
    <row r="3269" spans="1:7">
      <c r="A3269" s="137"/>
      <c r="B3269" s="94"/>
      <c r="C3269" s="95"/>
      <c r="D3269" s="138"/>
      <c r="E3269" s="138"/>
      <c r="F3269" s="138"/>
      <c r="G3269" s="289"/>
    </row>
    <row r="3270" spans="1:7">
      <c r="A3270" s="137"/>
      <c r="B3270" s="94"/>
      <c r="C3270" s="95"/>
      <c r="D3270" s="138"/>
      <c r="E3270" s="138"/>
      <c r="F3270" s="138"/>
      <c r="G3270" s="289"/>
    </row>
    <row r="3271" spans="1:7">
      <c r="A3271" s="137"/>
      <c r="B3271" s="94"/>
      <c r="C3271" s="95"/>
      <c r="D3271" s="138"/>
      <c r="E3271" s="138"/>
      <c r="F3271" s="138"/>
      <c r="G3271" s="289"/>
    </row>
    <row r="3272" spans="1:7">
      <c r="A3272" s="137"/>
      <c r="B3272" s="94"/>
      <c r="C3272" s="95"/>
      <c r="D3272" s="138"/>
      <c r="E3272" s="138"/>
      <c r="F3272" s="138"/>
      <c r="G3272" s="289"/>
    </row>
    <row r="3273" spans="1:7">
      <c r="A3273" s="137"/>
      <c r="B3273" s="94"/>
      <c r="C3273" s="95"/>
      <c r="D3273" s="138"/>
      <c r="E3273" s="138"/>
      <c r="F3273" s="138"/>
      <c r="G3273" s="289"/>
    </row>
    <row r="3274" spans="1:7">
      <c r="A3274" s="137"/>
      <c r="B3274" s="94"/>
      <c r="C3274" s="95"/>
      <c r="D3274" s="138"/>
      <c r="E3274" s="138"/>
      <c r="F3274" s="138"/>
      <c r="G3274" s="289"/>
    </row>
    <row r="3275" spans="1:7">
      <c r="A3275" s="137"/>
      <c r="B3275" s="94"/>
      <c r="C3275" s="95"/>
      <c r="D3275" s="138"/>
      <c r="E3275" s="138"/>
      <c r="F3275" s="138"/>
      <c r="G3275" s="289"/>
    </row>
    <row r="3276" spans="1:7">
      <c r="A3276" s="137"/>
      <c r="B3276" s="94"/>
      <c r="C3276" s="95"/>
      <c r="D3276" s="138"/>
      <c r="E3276" s="138"/>
      <c r="F3276" s="138"/>
      <c r="G3276" s="289"/>
    </row>
    <row r="3277" spans="1:7">
      <c r="A3277" s="137"/>
      <c r="B3277" s="94"/>
      <c r="C3277" s="95"/>
      <c r="D3277" s="138"/>
      <c r="E3277" s="138"/>
      <c r="F3277" s="138"/>
      <c r="G3277" s="289"/>
    </row>
    <row r="3278" spans="1:7">
      <c r="A3278" s="137"/>
      <c r="B3278" s="94"/>
      <c r="C3278" s="95"/>
      <c r="D3278" s="138"/>
      <c r="E3278" s="138"/>
      <c r="F3278" s="138"/>
      <c r="G3278" s="289"/>
    </row>
    <row r="3279" spans="1:7">
      <c r="A3279" s="137"/>
      <c r="B3279" s="94"/>
      <c r="C3279" s="95"/>
      <c r="D3279" s="138"/>
      <c r="E3279" s="138"/>
      <c r="F3279" s="138"/>
      <c r="G3279" s="289"/>
    </row>
    <row r="3280" spans="1:7">
      <c r="A3280" s="137"/>
      <c r="B3280" s="94"/>
      <c r="C3280" s="95"/>
      <c r="D3280" s="138"/>
      <c r="E3280" s="138"/>
      <c r="F3280" s="138"/>
      <c r="G3280" s="289"/>
    </row>
    <row r="3281" spans="1:7">
      <c r="A3281" s="137"/>
      <c r="B3281" s="94"/>
      <c r="C3281" s="95"/>
      <c r="D3281" s="138"/>
      <c r="E3281" s="138"/>
      <c r="F3281" s="138"/>
      <c r="G3281" s="289"/>
    </row>
    <row r="3282" spans="1:7">
      <c r="A3282" s="137"/>
      <c r="B3282" s="94"/>
      <c r="C3282" s="95"/>
      <c r="D3282" s="138"/>
      <c r="E3282" s="138"/>
      <c r="F3282" s="138"/>
      <c r="G3282" s="289"/>
    </row>
    <row r="3283" spans="1:7">
      <c r="A3283" s="137"/>
      <c r="B3283" s="94"/>
      <c r="C3283" s="95"/>
      <c r="D3283" s="138"/>
      <c r="E3283" s="138"/>
      <c r="F3283" s="138"/>
      <c r="G3283" s="289"/>
    </row>
    <row r="3284" spans="1:7">
      <c r="A3284" s="137"/>
      <c r="B3284" s="94"/>
      <c r="C3284" s="95"/>
      <c r="D3284" s="138"/>
      <c r="E3284" s="138"/>
      <c r="F3284" s="138"/>
      <c r="G3284" s="289"/>
    </row>
    <row r="3285" spans="1:7">
      <c r="A3285" s="137"/>
      <c r="B3285" s="94"/>
      <c r="C3285" s="95"/>
      <c r="D3285" s="138"/>
      <c r="E3285" s="138"/>
      <c r="F3285" s="138"/>
      <c r="G3285" s="289"/>
    </row>
    <row r="3286" spans="1:7">
      <c r="A3286" s="137"/>
      <c r="B3286" s="94"/>
      <c r="C3286" s="95"/>
      <c r="D3286" s="138"/>
      <c r="E3286" s="138"/>
      <c r="F3286" s="138"/>
      <c r="G3286" s="289"/>
    </row>
    <row r="3287" spans="1:7">
      <c r="A3287" s="137"/>
      <c r="B3287" s="94"/>
      <c r="C3287" s="95"/>
      <c r="D3287" s="138"/>
      <c r="E3287" s="138"/>
      <c r="F3287" s="138"/>
      <c r="G3287" s="289"/>
    </row>
    <row r="3288" spans="1:7">
      <c r="A3288" s="137"/>
      <c r="B3288" s="94"/>
      <c r="C3288" s="95"/>
      <c r="D3288" s="138"/>
      <c r="E3288" s="138"/>
      <c r="F3288" s="138"/>
      <c r="G3288" s="289"/>
    </row>
    <row r="3289" spans="1:7">
      <c r="A3289" s="137"/>
      <c r="B3289" s="94"/>
      <c r="C3289" s="95"/>
      <c r="D3289" s="138"/>
      <c r="E3289" s="138"/>
      <c r="F3289" s="138"/>
      <c r="G3289" s="289"/>
    </row>
    <row r="3290" spans="1:7">
      <c r="A3290" s="137"/>
      <c r="B3290" s="94"/>
      <c r="C3290" s="95"/>
      <c r="D3290" s="138"/>
      <c r="E3290" s="138"/>
      <c r="F3290" s="138"/>
      <c r="G3290" s="289"/>
    </row>
    <row r="3291" spans="1:7">
      <c r="A3291" s="137"/>
      <c r="B3291" s="94"/>
      <c r="C3291" s="95"/>
      <c r="D3291" s="138"/>
      <c r="E3291" s="138"/>
      <c r="F3291" s="138"/>
      <c r="G3291" s="289"/>
    </row>
    <row r="3292" spans="1:7">
      <c r="A3292" s="137"/>
      <c r="B3292" s="94"/>
      <c r="C3292" s="95"/>
      <c r="D3292" s="138"/>
      <c r="E3292" s="138"/>
      <c r="F3292" s="138"/>
      <c r="G3292" s="289"/>
    </row>
    <row r="3293" spans="1:7">
      <c r="A3293" s="137"/>
      <c r="B3293" s="94"/>
      <c r="C3293" s="95"/>
      <c r="D3293" s="138"/>
      <c r="E3293" s="138"/>
      <c r="F3293" s="138"/>
      <c r="G3293" s="289"/>
    </row>
    <row r="3294" spans="1:7">
      <c r="A3294" s="137"/>
      <c r="B3294" s="94"/>
      <c r="C3294" s="95"/>
      <c r="D3294" s="138"/>
      <c r="E3294" s="138"/>
      <c r="F3294" s="138"/>
      <c r="G3294" s="289"/>
    </row>
    <row r="3295" spans="1:7">
      <c r="A3295" s="137"/>
      <c r="B3295" s="94"/>
      <c r="C3295" s="95"/>
      <c r="D3295" s="138"/>
      <c r="E3295" s="138"/>
      <c r="F3295" s="138"/>
      <c r="G3295" s="289"/>
    </row>
    <row r="3296" spans="1:7">
      <c r="A3296" s="137"/>
      <c r="B3296" s="94"/>
      <c r="C3296" s="95"/>
      <c r="D3296" s="138"/>
      <c r="E3296" s="138"/>
      <c r="F3296" s="138"/>
      <c r="G3296" s="289"/>
    </row>
    <row r="3297" spans="1:7">
      <c r="A3297" s="137"/>
      <c r="B3297" s="94"/>
      <c r="C3297" s="95"/>
      <c r="D3297" s="138"/>
      <c r="E3297" s="138"/>
      <c r="F3297" s="138"/>
      <c r="G3297" s="289"/>
    </row>
    <row r="3298" spans="1:7">
      <c r="A3298" s="137"/>
      <c r="B3298" s="94"/>
      <c r="C3298" s="95"/>
      <c r="D3298" s="138"/>
      <c r="E3298" s="138"/>
      <c r="F3298" s="138"/>
      <c r="G3298" s="289"/>
    </row>
    <row r="3299" spans="1:7">
      <c r="A3299" s="137"/>
      <c r="B3299" s="94"/>
      <c r="C3299" s="95"/>
      <c r="D3299" s="138"/>
      <c r="E3299" s="138"/>
      <c r="F3299" s="138"/>
      <c r="G3299" s="289"/>
    </row>
    <row r="3300" spans="1:7">
      <c r="A3300" s="137"/>
      <c r="B3300" s="94"/>
      <c r="C3300" s="95"/>
      <c r="D3300" s="138"/>
      <c r="E3300" s="138"/>
      <c r="F3300" s="138"/>
      <c r="G3300" s="289"/>
    </row>
    <row r="3301" spans="1:7">
      <c r="A3301" s="137"/>
      <c r="B3301" s="94"/>
      <c r="C3301" s="95"/>
      <c r="D3301" s="138"/>
      <c r="E3301" s="138"/>
      <c r="F3301" s="138"/>
      <c r="G3301" s="289"/>
    </row>
    <row r="3302" spans="1:7">
      <c r="A3302" s="137"/>
      <c r="B3302" s="94"/>
      <c r="C3302" s="95"/>
      <c r="D3302" s="138"/>
      <c r="E3302" s="138"/>
      <c r="F3302" s="138"/>
      <c r="G3302" s="289"/>
    </row>
    <row r="3303" spans="1:7">
      <c r="A3303" s="137"/>
      <c r="B3303" s="94"/>
      <c r="C3303" s="95"/>
      <c r="D3303" s="138"/>
      <c r="E3303" s="138"/>
      <c r="F3303" s="138"/>
      <c r="G3303" s="289"/>
    </row>
    <row r="3304" spans="1:7">
      <c r="A3304" s="137"/>
      <c r="B3304" s="94"/>
      <c r="C3304" s="95"/>
      <c r="D3304" s="138"/>
      <c r="E3304" s="138"/>
      <c r="F3304" s="138"/>
      <c r="G3304" s="289"/>
    </row>
    <row r="3305" spans="1:7">
      <c r="A3305" s="137"/>
      <c r="B3305" s="94"/>
      <c r="C3305" s="95"/>
      <c r="D3305" s="138"/>
      <c r="E3305" s="138"/>
      <c r="F3305" s="138"/>
      <c r="G3305" s="289"/>
    </row>
    <row r="3306" spans="1:7">
      <c r="A3306" s="137"/>
      <c r="B3306" s="94"/>
      <c r="C3306" s="95"/>
      <c r="D3306" s="138"/>
      <c r="E3306" s="138"/>
      <c r="F3306" s="138"/>
      <c r="G3306" s="289"/>
    </row>
    <row r="3307" spans="1:7">
      <c r="A3307" s="137"/>
      <c r="B3307" s="94"/>
      <c r="C3307" s="95"/>
      <c r="D3307" s="138"/>
      <c r="E3307" s="138"/>
      <c r="F3307" s="138"/>
      <c r="G3307" s="289"/>
    </row>
    <row r="3308" spans="1:7">
      <c r="A3308" s="137"/>
      <c r="B3308" s="94"/>
      <c r="C3308" s="95"/>
      <c r="D3308" s="138"/>
      <c r="E3308" s="138"/>
      <c r="F3308" s="138"/>
      <c r="G3308" s="289"/>
    </row>
    <row r="3309" spans="1:7">
      <c r="A3309" s="137"/>
      <c r="B3309" s="94"/>
      <c r="C3309" s="95"/>
      <c r="D3309" s="138"/>
      <c r="E3309" s="138"/>
      <c r="F3309" s="138"/>
      <c r="G3309" s="289"/>
    </row>
    <row r="3310" spans="1:7">
      <c r="A3310" s="137"/>
      <c r="B3310" s="94"/>
      <c r="C3310" s="95"/>
      <c r="D3310" s="138"/>
      <c r="E3310" s="138"/>
      <c r="F3310" s="138"/>
      <c r="G3310" s="289"/>
    </row>
    <row r="3311" spans="1:7">
      <c r="A3311" s="137"/>
      <c r="B3311" s="94"/>
      <c r="C3311" s="95"/>
      <c r="D3311" s="138"/>
      <c r="E3311" s="138"/>
      <c r="F3311" s="138"/>
      <c r="G3311" s="289"/>
    </row>
    <row r="3312" spans="1:7">
      <c r="A3312" s="137"/>
      <c r="B3312" s="94"/>
      <c r="C3312" s="95"/>
      <c r="D3312" s="138"/>
      <c r="E3312" s="138"/>
      <c r="F3312" s="138"/>
      <c r="G3312" s="289"/>
    </row>
    <row r="3313" spans="1:7">
      <c r="A3313" s="137"/>
      <c r="B3313" s="94"/>
      <c r="C3313" s="95"/>
      <c r="D3313" s="138"/>
      <c r="E3313" s="138"/>
      <c r="F3313" s="138"/>
      <c r="G3313" s="289"/>
    </row>
    <row r="3314" spans="1:7">
      <c r="A3314" s="137"/>
      <c r="B3314" s="94"/>
      <c r="C3314" s="95"/>
      <c r="D3314" s="138"/>
      <c r="E3314" s="138"/>
      <c r="F3314" s="138"/>
      <c r="G3314" s="289"/>
    </row>
    <row r="3315" spans="1:7">
      <c r="A3315" s="137"/>
      <c r="B3315" s="94"/>
      <c r="C3315" s="95"/>
      <c r="D3315" s="138"/>
      <c r="E3315" s="138"/>
      <c r="F3315" s="138"/>
      <c r="G3315" s="289"/>
    </row>
    <row r="3316" spans="1:7">
      <c r="A3316" s="137"/>
      <c r="B3316" s="94"/>
      <c r="C3316" s="95"/>
      <c r="D3316" s="138"/>
      <c r="E3316" s="138"/>
      <c r="F3316" s="138"/>
      <c r="G3316" s="289"/>
    </row>
    <row r="3317" spans="1:7">
      <c r="A3317" s="137"/>
      <c r="B3317" s="94"/>
      <c r="C3317" s="95"/>
      <c r="D3317" s="138"/>
      <c r="E3317" s="138"/>
      <c r="F3317" s="138"/>
      <c r="G3317" s="289"/>
    </row>
    <row r="3318" spans="1:7">
      <c r="A3318" s="137"/>
      <c r="B3318" s="94"/>
      <c r="C3318" s="95"/>
      <c r="D3318" s="138"/>
      <c r="E3318" s="138"/>
      <c r="F3318" s="138"/>
      <c r="G3318" s="289"/>
    </row>
    <row r="3319" spans="1:7">
      <c r="A3319" s="137"/>
      <c r="B3319" s="94"/>
      <c r="C3319" s="95"/>
      <c r="D3319" s="138"/>
      <c r="E3319" s="138"/>
      <c r="F3319" s="138"/>
      <c r="G3319" s="289"/>
    </row>
    <row r="3320" spans="1:7">
      <c r="A3320" s="137"/>
      <c r="B3320" s="94"/>
      <c r="C3320" s="95"/>
      <c r="D3320" s="138"/>
      <c r="E3320" s="138"/>
      <c r="F3320" s="138"/>
      <c r="G3320" s="289"/>
    </row>
    <row r="3321" spans="1:7">
      <c r="A3321" s="137"/>
      <c r="B3321" s="94"/>
      <c r="C3321" s="95"/>
      <c r="D3321" s="138"/>
      <c r="E3321" s="138"/>
      <c r="F3321" s="138"/>
      <c r="G3321" s="289"/>
    </row>
    <row r="3322" spans="1:7">
      <c r="A3322" s="137"/>
      <c r="B3322" s="94"/>
      <c r="C3322" s="95"/>
      <c r="D3322" s="138"/>
      <c r="E3322" s="138"/>
      <c r="F3322" s="138"/>
      <c r="G3322" s="289"/>
    </row>
    <row r="3323" spans="1:7">
      <c r="A3323" s="137"/>
      <c r="B3323" s="94"/>
      <c r="C3323" s="95"/>
      <c r="D3323" s="138"/>
      <c r="E3323" s="138"/>
      <c r="F3323" s="138"/>
      <c r="G3323" s="289"/>
    </row>
    <row r="3324" spans="1:7">
      <c r="A3324" s="137"/>
      <c r="B3324" s="94"/>
      <c r="C3324" s="95"/>
      <c r="D3324" s="138"/>
      <c r="E3324" s="138"/>
      <c r="F3324" s="138"/>
      <c r="G3324" s="289"/>
    </row>
    <row r="3325" spans="1:7">
      <c r="A3325" s="137"/>
      <c r="B3325" s="94"/>
      <c r="C3325" s="95"/>
      <c r="D3325" s="138"/>
      <c r="E3325" s="138"/>
      <c r="F3325" s="138"/>
      <c r="G3325" s="289"/>
    </row>
    <row r="3326" spans="1:7">
      <c r="A3326" s="137"/>
      <c r="B3326" s="94"/>
      <c r="C3326" s="95"/>
      <c r="D3326" s="138"/>
      <c r="E3326" s="138"/>
      <c r="F3326" s="138"/>
      <c r="G3326" s="289"/>
    </row>
    <row r="3327" spans="1:7">
      <c r="A3327" s="137"/>
      <c r="B3327" s="94"/>
      <c r="C3327" s="95"/>
      <c r="D3327" s="138"/>
      <c r="E3327" s="138"/>
      <c r="F3327" s="138"/>
      <c r="G3327" s="289"/>
    </row>
    <row r="3328" spans="1:7">
      <c r="A3328" s="137"/>
      <c r="B3328" s="94"/>
      <c r="C3328" s="95"/>
      <c r="D3328" s="138"/>
      <c r="E3328" s="138"/>
      <c r="F3328" s="138"/>
      <c r="G3328" s="289"/>
    </row>
    <row r="3329" spans="1:7">
      <c r="A3329" s="137"/>
      <c r="B3329" s="94"/>
      <c r="C3329" s="95"/>
      <c r="D3329" s="138"/>
      <c r="E3329" s="138"/>
      <c r="F3329" s="138"/>
      <c r="G3329" s="289"/>
    </row>
    <row r="3330" spans="1:7">
      <c r="A3330" s="137"/>
      <c r="B3330" s="94"/>
      <c r="C3330" s="95"/>
      <c r="D3330" s="138"/>
      <c r="E3330" s="138"/>
      <c r="F3330" s="138"/>
      <c r="G3330" s="289"/>
    </row>
    <row r="3331" spans="1:7">
      <c r="A3331" s="137"/>
      <c r="B3331" s="94"/>
      <c r="C3331" s="95"/>
      <c r="D3331" s="138"/>
      <c r="E3331" s="138"/>
      <c r="F3331" s="138"/>
      <c r="G3331" s="289"/>
    </row>
    <row r="3332" spans="1:7">
      <c r="A3332" s="137"/>
      <c r="B3332" s="94"/>
      <c r="C3332" s="95"/>
      <c r="D3332" s="138"/>
      <c r="E3332" s="138"/>
      <c r="F3332" s="138"/>
      <c r="G3332" s="289"/>
    </row>
    <row r="3333" spans="1:7">
      <c r="A3333" s="137"/>
      <c r="B3333" s="94"/>
      <c r="C3333" s="95"/>
      <c r="D3333" s="138"/>
      <c r="E3333" s="138"/>
      <c r="F3333" s="138"/>
      <c r="G3333" s="289"/>
    </row>
    <row r="3334" spans="1:7">
      <c r="A3334" s="137"/>
      <c r="B3334" s="94"/>
      <c r="C3334" s="95"/>
      <c r="D3334" s="138"/>
      <c r="E3334" s="138"/>
      <c r="F3334" s="138"/>
      <c r="G3334" s="289"/>
    </row>
    <row r="3335" spans="1:7">
      <c r="A3335" s="137"/>
      <c r="B3335" s="94"/>
      <c r="C3335" s="95"/>
      <c r="D3335" s="138"/>
      <c r="E3335" s="138"/>
      <c r="F3335" s="138"/>
      <c r="G3335" s="289"/>
    </row>
    <row r="3336" spans="1:7">
      <c r="A3336" s="137"/>
      <c r="B3336" s="94"/>
      <c r="C3336" s="95"/>
      <c r="D3336" s="138"/>
      <c r="E3336" s="138"/>
      <c r="F3336" s="138"/>
      <c r="G3336" s="289"/>
    </row>
    <row r="3337" spans="1:7">
      <c r="A3337" s="137"/>
      <c r="B3337" s="94"/>
      <c r="C3337" s="95"/>
      <c r="D3337" s="138"/>
      <c r="E3337" s="138"/>
      <c r="F3337" s="138"/>
      <c r="G3337" s="289"/>
    </row>
    <row r="3338" spans="1:7">
      <c r="A3338" s="137"/>
      <c r="B3338" s="94"/>
      <c r="C3338" s="95"/>
      <c r="D3338" s="138"/>
      <c r="E3338" s="138"/>
      <c r="F3338" s="138"/>
      <c r="G3338" s="289"/>
    </row>
    <row r="3339" spans="1:7">
      <c r="A3339" s="137"/>
      <c r="B3339" s="94"/>
      <c r="C3339" s="95"/>
      <c r="D3339" s="138"/>
      <c r="E3339" s="138"/>
      <c r="F3339" s="138"/>
      <c r="G3339" s="289"/>
    </row>
    <row r="3340" spans="1:7">
      <c r="A3340" s="137"/>
      <c r="B3340" s="94"/>
      <c r="C3340" s="95"/>
      <c r="D3340" s="138"/>
      <c r="E3340" s="138"/>
      <c r="F3340" s="138"/>
      <c r="G3340" s="289"/>
    </row>
    <row r="3341" spans="1:7">
      <c r="A3341" s="137"/>
      <c r="B3341" s="94"/>
      <c r="C3341" s="95"/>
      <c r="D3341" s="138"/>
      <c r="E3341" s="138"/>
      <c r="F3341" s="138"/>
      <c r="G3341" s="289"/>
    </row>
    <row r="3342" spans="1:7">
      <c r="A3342" s="137"/>
      <c r="B3342" s="94"/>
      <c r="C3342" s="95"/>
      <c r="D3342" s="138"/>
      <c r="E3342" s="138"/>
      <c r="F3342" s="138"/>
      <c r="G3342" s="289"/>
    </row>
    <row r="3343" spans="1:7">
      <c r="A3343" s="137"/>
      <c r="B3343" s="94"/>
      <c r="C3343" s="95"/>
      <c r="D3343" s="138"/>
      <c r="E3343" s="138"/>
      <c r="F3343" s="138"/>
      <c r="G3343" s="289"/>
    </row>
    <row r="3344" spans="1:7">
      <c r="A3344" s="137"/>
      <c r="B3344" s="94"/>
      <c r="C3344" s="95"/>
      <c r="D3344" s="138"/>
      <c r="E3344" s="138"/>
      <c r="F3344" s="138"/>
      <c r="G3344" s="289"/>
    </row>
    <row r="3345" spans="1:7">
      <c r="A3345" s="137"/>
      <c r="B3345" s="94"/>
      <c r="C3345" s="95"/>
      <c r="D3345" s="138"/>
      <c r="E3345" s="138"/>
      <c r="F3345" s="138"/>
      <c r="G3345" s="289"/>
    </row>
    <row r="3346" spans="1:7">
      <c r="A3346" s="137"/>
      <c r="B3346" s="94"/>
      <c r="C3346" s="95"/>
      <c r="D3346" s="138"/>
      <c r="E3346" s="138"/>
      <c r="F3346" s="138"/>
      <c r="G3346" s="289"/>
    </row>
    <row r="3347" spans="1:7">
      <c r="A3347" s="137"/>
      <c r="B3347" s="94"/>
      <c r="C3347" s="95"/>
      <c r="D3347" s="138"/>
      <c r="E3347" s="138"/>
      <c r="F3347" s="138"/>
      <c r="G3347" s="289"/>
    </row>
    <row r="3348" spans="1:7">
      <c r="A3348" s="137"/>
      <c r="B3348" s="94"/>
      <c r="C3348" s="95"/>
      <c r="D3348" s="138"/>
      <c r="E3348" s="138"/>
      <c r="F3348" s="138"/>
      <c r="G3348" s="289"/>
    </row>
    <row r="3349" spans="1:7">
      <c r="A3349" s="137"/>
      <c r="B3349" s="94"/>
      <c r="C3349" s="95"/>
      <c r="D3349" s="138"/>
      <c r="E3349" s="138"/>
      <c r="F3349" s="138"/>
      <c r="G3349" s="289"/>
    </row>
    <row r="3350" spans="1:7">
      <c r="A3350" s="137"/>
      <c r="B3350" s="94"/>
      <c r="C3350" s="95"/>
      <c r="D3350" s="138"/>
      <c r="E3350" s="138"/>
      <c r="F3350" s="138"/>
      <c r="G3350" s="289"/>
    </row>
    <row r="3351" spans="1:7">
      <c r="A3351" s="137"/>
      <c r="B3351" s="94"/>
      <c r="C3351" s="95"/>
      <c r="D3351" s="138"/>
      <c r="E3351" s="138"/>
      <c r="F3351" s="138"/>
      <c r="G3351" s="289"/>
    </row>
    <row r="3352" spans="1:7">
      <c r="A3352" s="137"/>
      <c r="B3352" s="94"/>
      <c r="C3352" s="95"/>
      <c r="D3352" s="138"/>
      <c r="E3352" s="138"/>
      <c r="F3352" s="138"/>
      <c r="G3352" s="289"/>
    </row>
    <row r="3353" spans="1:7">
      <c r="A3353" s="137"/>
      <c r="B3353" s="94"/>
      <c r="C3353" s="95"/>
      <c r="D3353" s="138"/>
      <c r="E3353" s="138"/>
      <c r="F3353" s="138"/>
      <c r="G3353" s="289"/>
    </row>
    <row r="3354" spans="1:7">
      <c r="A3354" s="137"/>
      <c r="B3354" s="94"/>
      <c r="C3354" s="95"/>
      <c r="D3354" s="138"/>
      <c r="E3354" s="138"/>
      <c r="F3354" s="138"/>
      <c r="G3354" s="289"/>
    </row>
    <row r="3355" spans="1:7">
      <c r="A3355" s="137"/>
      <c r="B3355" s="94"/>
      <c r="C3355" s="95"/>
      <c r="D3355" s="138"/>
      <c r="E3355" s="138"/>
      <c r="F3355" s="138"/>
      <c r="G3355" s="289"/>
    </row>
    <row r="3356" spans="1:7">
      <c r="A3356" s="137"/>
      <c r="B3356" s="94"/>
      <c r="C3356" s="95"/>
      <c r="D3356" s="138"/>
      <c r="E3356" s="138"/>
      <c r="F3356" s="138"/>
      <c r="G3356" s="289"/>
    </row>
    <row r="3357" spans="1:7">
      <c r="A3357" s="137"/>
      <c r="B3357" s="94"/>
      <c r="C3357" s="95"/>
      <c r="D3357" s="138"/>
      <c r="E3357" s="138"/>
      <c r="F3357" s="138"/>
      <c r="G3357" s="289"/>
    </row>
    <row r="3358" spans="1:7">
      <c r="A3358" s="137"/>
      <c r="B3358" s="94"/>
      <c r="C3358" s="95"/>
      <c r="D3358" s="138"/>
      <c r="E3358" s="138"/>
      <c r="F3358" s="138"/>
      <c r="G3358" s="289"/>
    </row>
    <row r="3359" spans="1:7">
      <c r="A3359" s="137"/>
      <c r="B3359" s="94"/>
      <c r="C3359" s="95"/>
      <c r="D3359" s="138"/>
      <c r="E3359" s="138"/>
      <c r="F3359" s="138"/>
      <c r="G3359" s="289"/>
    </row>
    <row r="3360" spans="1:7">
      <c r="A3360" s="137"/>
      <c r="B3360" s="94"/>
      <c r="C3360" s="95"/>
      <c r="D3360" s="138"/>
      <c r="E3360" s="138"/>
      <c r="F3360" s="138"/>
      <c r="G3360" s="289"/>
    </row>
    <row r="3361" spans="1:7">
      <c r="A3361" s="137"/>
      <c r="B3361" s="94"/>
      <c r="C3361" s="95"/>
      <c r="D3361" s="138"/>
      <c r="E3361" s="138"/>
      <c r="F3361" s="138"/>
      <c r="G3361" s="289"/>
    </row>
    <row r="3362" spans="1:7">
      <c r="A3362" s="137"/>
      <c r="B3362" s="94"/>
      <c r="C3362" s="95"/>
      <c r="D3362" s="138"/>
      <c r="E3362" s="138"/>
      <c r="F3362" s="138"/>
      <c r="G3362" s="289"/>
    </row>
    <row r="3363" spans="1:7">
      <c r="A3363" s="137"/>
      <c r="B3363" s="94"/>
      <c r="C3363" s="95"/>
      <c r="D3363" s="138"/>
      <c r="E3363" s="138"/>
      <c r="F3363" s="138"/>
      <c r="G3363" s="289"/>
    </row>
    <row r="3364" spans="1:7">
      <c r="A3364" s="137"/>
      <c r="B3364" s="94"/>
      <c r="C3364" s="95"/>
      <c r="D3364" s="138"/>
      <c r="E3364" s="138"/>
      <c r="F3364" s="138"/>
      <c r="G3364" s="289"/>
    </row>
    <row r="3365" spans="1:7">
      <c r="A3365" s="137"/>
      <c r="B3365" s="94"/>
      <c r="C3365" s="95"/>
      <c r="D3365" s="138"/>
      <c r="E3365" s="138"/>
      <c r="F3365" s="138"/>
      <c r="G3365" s="289"/>
    </row>
    <row r="3366" spans="1:7">
      <c r="A3366" s="137"/>
      <c r="B3366" s="94"/>
      <c r="C3366" s="95"/>
      <c r="D3366" s="138"/>
      <c r="E3366" s="138"/>
      <c r="F3366" s="138"/>
      <c r="G3366" s="289"/>
    </row>
    <row r="3367" spans="1:7">
      <c r="A3367" s="137"/>
      <c r="B3367" s="94"/>
      <c r="C3367" s="95"/>
      <c r="D3367" s="138"/>
      <c r="E3367" s="138"/>
      <c r="F3367" s="138"/>
      <c r="G3367" s="289"/>
    </row>
    <row r="3368" spans="1:7">
      <c r="A3368" s="137"/>
      <c r="B3368" s="94"/>
      <c r="C3368" s="95"/>
      <c r="D3368" s="138"/>
      <c r="E3368" s="138"/>
      <c r="F3368" s="138"/>
      <c r="G3368" s="289"/>
    </row>
    <row r="3369" spans="1:7">
      <c r="A3369" s="137"/>
      <c r="B3369" s="94"/>
      <c r="C3369" s="95"/>
      <c r="D3369" s="138"/>
      <c r="E3369" s="138"/>
      <c r="F3369" s="138"/>
      <c r="G3369" s="289"/>
    </row>
    <row r="3370" spans="1:7">
      <c r="A3370" s="137"/>
      <c r="B3370" s="94"/>
      <c r="C3370" s="95"/>
      <c r="D3370" s="138"/>
      <c r="E3370" s="138"/>
      <c r="F3370" s="138"/>
      <c r="G3370" s="289"/>
    </row>
    <row r="3371" spans="1:7">
      <c r="A3371" s="137"/>
      <c r="B3371" s="94"/>
      <c r="C3371" s="95"/>
      <c r="D3371" s="138"/>
      <c r="E3371" s="138"/>
      <c r="F3371" s="138"/>
      <c r="G3371" s="289"/>
    </row>
    <row r="3372" spans="1:7">
      <c r="A3372" s="137"/>
      <c r="B3372" s="94"/>
      <c r="C3372" s="95"/>
      <c r="D3372" s="138"/>
      <c r="E3372" s="138"/>
      <c r="F3372" s="138"/>
      <c r="G3372" s="289"/>
    </row>
    <row r="3373" spans="1:7">
      <c r="A3373" s="137"/>
      <c r="B3373" s="94"/>
      <c r="C3373" s="95"/>
      <c r="D3373" s="138"/>
      <c r="E3373" s="138"/>
      <c r="F3373" s="138"/>
      <c r="G3373" s="289"/>
    </row>
    <row r="3374" spans="1:7">
      <c r="A3374" s="137"/>
      <c r="B3374" s="94"/>
      <c r="C3374" s="95"/>
      <c r="D3374" s="138"/>
      <c r="E3374" s="138"/>
      <c r="F3374" s="138"/>
      <c r="G3374" s="289"/>
    </row>
    <row r="3375" spans="1:7">
      <c r="A3375" s="137"/>
      <c r="B3375" s="94"/>
      <c r="C3375" s="95"/>
      <c r="D3375" s="138"/>
      <c r="E3375" s="138"/>
      <c r="F3375" s="138"/>
      <c r="G3375" s="289"/>
    </row>
    <row r="3376" spans="1:7">
      <c r="A3376" s="137"/>
      <c r="B3376" s="94"/>
      <c r="C3376" s="95"/>
      <c r="D3376" s="138"/>
      <c r="E3376" s="138"/>
      <c r="F3376" s="138"/>
      <c r="G3376" s="289"/>
    </row>
    <row r="3377" spans="1:7">
      <c r="A3377" s="137"/>
      <c r="B3377" s="94"/>
      <c r="C3377" s="95"/>
      <c r="D3377" s="138"/>
      <c r="E3377" s="138"/>
      <c r="F3377" s="138"/>
      <c r="G3377" s="289"/>
    </row>
    <row r="3378" spans="1:7">
      <c r="A3378" s="137"/>
      <c r="B3378" s="94"/>
      <c r="C3378" s="95"/>
      <c r="D3378" s="138"/>
      <c r="E3378" s="138"/>
      <c r="F3378" s="138"/>
      <c r="G3378" s="289"/>
    </row>
    <row r="3379" spans="1:7">
      <c r="A3379" s="137"/>
      <c r="B3379" s="94"/>
      <c r="C3379" s="95"/>
      <c r="D3379" s="138"/>
      <c r="E3379" s="138"/>
      <c r="F3379" s="138"/>
      <c r="G3379" s="289"/>
    </row>
    <row r="3380" spans="1:7">
      <c r="A3380" s="137"/>
      <c r="B3380" s="94"/>
      <c r="C3380" s="95"/>
      <c r="D3380" s="138"/>
      <c r="E3380" s="138"/>
      <c r="F3380" s="138"/>
      <c r="G3380" s="289"/>
    </row>
    <row r="3381" spans="1:7">
      <c r="A3381" s="137"/>
      <c r="B3381" s="94"/>
      <c r="C3381" s="95"/>
      <c r="D3381" s="138"/>
      <c r="E3381" s="138"/>
      <c r="F3381" s="138"/>
      <c r="G3381" s="289"/>
    </row>
    <row r="3382" spans="1:7">
      <c r="A3382" s="137"/>
      <c r="B3382" s="94"/>
      <c r="C3382" s="95"/>
      <c r="D3382" s="138"/>
      <c r="E3382" s="138"/>
      <c r="F3382" s="138"/>
      <c r="G3382" s="289"/>
    </row>
    <row r="3383" spans="1:7">
      <c r="A3383" s="137"/>
      <c r="B3383" s="94"/>
      <c r="C3383" s="95"/>
      <c r="D3383" s="138"/>
      <c r="E3383" s="138"/>
      <c r="F3383" s="138"/>
      <c r="G3383" s="289"/>
    </row>
    <row r="3384" spans="1:7">
      <c r="A3384" s="137"/>
      <c r="B3384" s="94"/>
      <c r="C3384" s="95"/>
      <c r="D3384" s="138"/>
      <c r="E3384" s="138"/>
      <c r="F3384" s="138"/>
      <c r="G3384" s="289"/>
    </row>
    <row r="3385" spans="1:7">
      <c r="A3385" s="137"/>
      <c r="B3385" s="94"/>
      <c r="C3385" s="95"/>
      <c r="D3385" s="138"/>
      <c r="E3385" s="138"/>
      <c r="F3385" s="138"/>
      <c r="G3385" s="289"/>
    </row>
    <row r="3386" spans="1:7">
      <c r="A3386" s="137"/>
      <c r="B3386" s="94"/>
      <c r="C3386" s="95"/>
      <c r="D3386" s="138"/>
      <c r="E3386" s="138"/>
      <c r="F3386" s="138"/>
      <c r="G3386" s="289"/>
    </row>
    <row r="3387" spans="1:7">
      <c r="A3387" s="137"/>
      <c r="B3387" s="94"/>
      <c r="C3387" s="95"/>
      <c r="D3387" s="138"/>
      <c r="E3387" s="138"/>
      <c r="F3387" s="138"/>
      <c r="G3387" s="289"/>
    </row>
    <row r="3388" spans="1:7">
      <c r="A3388" s="137"/>
      <c r="B3388" s="94"/>
      <c r="C3388" s="95"/>
      <c r="D3388" s="138"/>
      <c r="E3388" s="138"/>
      <c r="F3388" s="138"/>
      <c r="G3388" s="289"/>
    </row>
    <row r="3389" spans="1:7">
      <c r="A3389" s="137"/>
      <c r="B3389" s="94"/>
      <c r="C3389" s="95"/>
      <c r="D3389" s="138"/>
      <c r="E3389" s="138"/>
      <c r="F3389" s="138"/>
      <c r="G3389" s="289"/>
    </row>
    <row r="3390" spans="1:7">
      <c r="A3390" s="137"/>
      <c r="B3390" s="94"/>
      <c r="C3390" s="95"/>
      <c r="D3390" s="138"/>
      <c r="E3390" s="138"/>
      <c r="F3390" s="138"/>
      <c r="G3390" s="289"/>
    </row>
    <row r="3391" spans="1:7">
      <c r="A3391" s="137"/>
      <c r="B3391" s="94"/>
      <c r="C3391" s="95"/>
      <c r="D3391" s="138"/>
      <c r="E3391" s="138"/>
      <c r="F3391" s="138"/>
      <c r="G3391" s="289"/>
    </row>
    <row r="3392" spans="1:7">
      <c r="A3392" s="137"/>
      <c r="B3392" s="94"/>
      <c r="C3392" s="95"/>
      <c r="D3392" s="138"/>
      <c r="E3392" s="138"/>
      <c r="F3392" s="138"/>
      <c r="G3392" s="289"/>
    </row>
    <row r="3393" spans="1:7">
      <c r="A3393" s="137"/>
      <c r="B3393" s="94"/>
      <c r="C3393" s="95"/>
      <c r="D3393" s="138"/>
      <c r="E3393" s="138"/>
      <c r="F3393" s="138"/>
      <c r="G3393" s="289"/>
    </row>
    <row r="3394" spans="1:7">
      <c r="A3394" s="137"/>
      <c r="B3394" s="94"/>
      <c r="C3394" s="95"/>
      <c r="D3394" s="138"/>
      <c r="E3394" s="138"/>
      <c r="F3394" s="138"/>
      <c r="G3394" s="289"/>
    </row>
    <row r="3395" spans="1:7">
      <c r="A3395" s="137"/>
      <c r="B3395" s="94"/>
      <c r="C3395" s="95"/>
      <c r="D3395" s="138"/>
      <c r="E3395" s="138"/>
      <c r="F3395" s="138"/>
      <c r="G3395" s="289"/>
    </row>
    <row r="3396" spans="1:7">
      <c r="A3396" s="137"/>
      <c r="B3396" s="94"/>
      <c r="C3396" s="95"/>
      <c r="D3396" s="138"/>
      <c r="E3396" s="138"/>
      <c r="F3396" s="138"/>
      <c r="G3396" s="289"/>
    </row>
    <row r="3397" spans="1:7">
      <c r="A3397" s="137"/>
      <c r="B3397" s="94"/>
      <c r="C3397" s="95"/>
      <c r="D3397" s="138"/>
      <c r="E3397" s="138"/>
      <c r="F3397" s="138"/>
      <c r="G3397" s="289"/>
    </row>
    <row r="3398" spans="1:7">
      <c r="A3398" s="137"/>
      <c r="B3398" s="94"/>
      <c r="C3398" s="95"/>
      <c r="D3398" s="138"/>
      <c r="E3398" s="138"/>
      <c r="F3398" s="138"/>
      <c r="G3398" s="289"/>
    </row>
    <row r="3399" spans="1:7">
      <c r="A3399" s="137"/>
      <c r="B3399" s="94"/>
      <c r="C3399" s="95"/>
      <c r="D3399" s="138"/>
      <c r="E3399" s="138"/>
      <c r="F3399" s="138"/>
      <c r="G3399" s="289"/>
    </row>
    <row r="3400" spans="1:7">
      <c r="A3400" s="137"/>
      <c r="B3400" s="94"/>
      <c r="C3400" s="95"/>
      <c r="D3400" s="138"/>
      <c r="E3400" s="138"/>
      <c r="F3400" s="138"/>
      <c r="G3400" s="289"/>
    </row>
    <row r="3401" spans="1:7">
      <c r="A3401" s="137"/>
      <c r="B3401" s="94"/>
      <c r="C3401" s="95"/>
      <c r="D3401" s="138"/>
      <c r="E3401" s="138"/>
      <c r="F3401" s="138"/>
      <c r="G3401" s="289"/>
    </row>
    <row r="3402" spans="1:7">
      <c r="A3402" s="137"/>
      <c r="B3402" s="94"/>
      <c r="C3402" s="95"/>
      <c r="D3402" s="138"/>
      <c r="E3402" s="138"/>
      <c r="F3402" s="138"/>
      <c r="G3402" s="289"/>
    </row>
    <row r="3403" spans="1:7">
      <c r="A3403" s="137"/>
      <c r="B3403" s="94"/>
      <c r="C3403" s="95"/>
      <c r="D3403" s="138"/>
      <c r="E3403" s="138"/>
      <c r="F3403" s="138"/>
      <c r="G3403" s="289"/>
    </row>
    <row r="3404" spans="1:7">
      <c r="A3404" s="137"/>
      <c r="B3404" s="94"/>
      <c r="C3404" s="95"/>
      <c r="D3404" s="138"/>
      <c r="E3404" s="138"/>
      <c r="F3404" s="138"/>
      <c r="G3404" s="289"/>
    </row>
    <row r="3405" spans="1:7">
      <c r="A3405" s="137"/>
      <c r="B3405" s="94"/>
      <c r="C3405" s="95"/>
      <c r="D3405" s="138"/>
      <c r="E3405" s="138"/>
      <c r="F3405" s="138"/>
      <c r="G3405" s="289"/>
    </row>
    <row r="3406" spans="1:7">
      <c r="A3406" s="137"/>
      <c r="B3406" s="94"/>
      <c r="C3406" s="95"/>
      <c r="D3406" s="138"/>
      <c r="E3406" s="138"/>
      <c r="F3406" s="138"/>
      <c r="G3406" s="289"/>
    </row>
    <row r="3407" spans="1:7">
      <c r="A3407" s="137"/>
      <c r="B3407" s="94"/>
      <c r="C3407" s="95"/>
      <c r="D3407" s="138"/>
      <c r="E3407" s="138"/>
      <c r="F3407" s="138"/>
      <c r="G3407" s="289"/>
    </row>
    <row r="3408" spans="1:7">
      <c r="A3408" s="137"/>
      <c r="B3408" s="94"/>
      <c r="C3408" s="95"/>
      <c r="D3408" s="138"/>
      <c r="E3408" s="138"/>
      <c r="F3408" s="138"/>
      <c r="G3408" s="289"/>
    </row>
    <row r="3409" spans="1:7">
      <c r="A3409" s="137"/>
      <c r="B3409" s="94"/>
      <c r="C3409" s="95"/>
      <c r="D3409" s="138"/>
      <c r="E3409" s="138"/>
      <c r="F3409" s="138"/>
      <c r="G3409" s="289"/>
    </row>
    <row r="3410" spans="1:7">
      <c r="A3410" s="137"/>
      <c r="B3410" s="94"/>
      <c r="C3410" s="95"/>
      <c r="D3410" s="138"/>
      <c r="E3410" s="138"/>
      <c r="F3410" s="138"/>
      <c r="G3410" s="289"/>
    </row>
    <row r="3411" spans="1:7">
      <c r="A3411" s="137"/>
      <c r="B3411" s="94"/>
      <c r="C3411" s="95"/>
      <c r="D3411" s="138"/>
      <c r="E3411" s="138"/>
      <c r="F3411" s="138"/>
      <c r="G3411" s="289"/>
    </row>
    <row r="3412" spans="1:7">
      <c r="A3412" s="137"/>
      <c r="B3412" s="94"/>
      <c r="C3412" s="95"/>
      <c r="D3412" s="138"/>
      <c r="E3412" s="138"/>
      <c r="F3412" s="138"/>
      <c r="G3412" s="289"/>
    </row>
    <row r="3413" spans="1:7">
      <c r="A3413" s="137"/>
      <c r="B3413" s="94"/>
      <c r="C3413" s="95"/>
      <c r="D3413" s="138"/>
      <c r="E3413" s="138"/>
      <c r="F3413" s="138"/>
      <c r="G3413" s="289"/>
    </row>
    <row r="3414" spans="1:7">
      <c r="A3414" s="137"/>
      <c r="B3414" s="94"/>
      <c r="C3414" s="95"/>
      <c r="D3414" s="138"/>
      <c r="E3414" s="138"/>
      <c r="F3414" s="138"/>
      <c r="G3414" s="289"/>
    </row>
    <row r="3415" spans="1:7">
      <c r="A3415" s="137"/>
      <c r="B3415" s="94"/>
      <c r="C3415" s="95"/>
      <c r="D3415" s="138"/>
      <c r="E3415" s="138"/>
      <c r="F3415" s="138"/>
      <c r="G3415" s="289"/>
    </row>
    <row r="3416" spans="1:7">
      <c r="A3416" s="137"/>
      <c r="B3416" s="94"/>
      <c r="C3416" s="95"/>
      <c r="D3416" s="138"/>
      <c r="E3416" s="138"/>
      <c r="F3416" s="138"/>
      <c r="G3416" s="289"/>
    </row>
    <row r="3417" spans="1:7">
      <c r="A3417" s="137"/>
      <c r="B3417" s="94"/>
      <c r="C3417" s="95"/>
      <c r="D3417" s="138"/>
      <c r="E3417" s="138"/>
      <c r="F3417" s="138"/>
      <c r="G3417" s="289"/>
    </row>
    <row r="3418" spans="1:7">
      <c r="A3418" s="137"/>
      <c r="B3418" s="94"/>
      <c r="C3418" s="95"/>
      <c r="D3418" s="138"/>
      <c r="E3418" s="138"/>
      <c r="F3418" s="138"/>
      <c r="G3418" s="289"/>
    </row>
    <row r="3419" spans="1:7">
      <c r="A3419" s="137"/>
      <c r="B3419" s="94"/>
      <c r="C3419" s="95"/>
      <c r="D3419" s="138"/>
      <c r="E3419" s="138"/>
      <c r="F3419" s="138"/>
      <c r="G3419" s="289"/>
    </row>
    <row r="3420" spans="1:7">
      <c r="A3420" s="137"/>
      <c r="B3420" s="94"/>
      <c r="C3420" s="95"/>
      <c r="D3420" s="138"/>
      <c r="E3420" s="138"/>
      <c r="F3420" s="138"/>
      <c r="G3420" s="289"/>
    </row>
    <row r="3421" spans="1:7">
      <c r="A3421" s="137"/>
      <c r="B3421" s="94"/>
      <c r="C3421" s="95"/>
      <c r="D3421" s="138"/>
      <c r="E3421" s="138"/>
      <c r="F3421" s="138"/>
      <c r="G3421" s="289"/>
    </row>
    <row r="3422" spans="1:7">
      <c r="A3422" s="137"/>
      <c r="B3422" s="94"/>
      <c r="C3422" s="95"/>
      <c r="D3422" s="138"/>
      <c r="E3422" s="138"/>
      <c r="F3422" s="138"/>
      <c r="G3422" s="289"/>
    </row>
    <row r="3423" spans="1:7">
      <c r="A3423" s="137"/>
      <c r="B3423" s="94"/>
      <c r="C3423" s="95"/>
      <c r="D3423" s="138"/>
      <c r="E3423" s="138"/>
      <c r="F3423" s="138"/>
      <c r="G3423" s="289"/>
    </row>
    <row r="3424" spans="1:7">
      <c r="A3424" s="137"/>
      <c r="B3424" s="94"/>
      <c r="C3424" s="95"/>
      <c r="D3424" s="138"/>
      <c r="E3424" s="138"/>
      <c r="F3424" s="138"/>
      <c r="G3424" s="289"/>
    </row>
    <row r="3425" spans="1:7">
      <c r="A3425" s="137"/>
      <c r="B3425" s="94"/>
      <c r="C3425" s="95"/>
      <c r="D3425" s="138"/>
      <c r="E3425" s="138"/>
      <c r="F3425" s="138"/>
      <c r="G3425" s="289"/>
    </row>
    <row r="3426" spans="1:7">
      <c r="A3426" s="137"/>
      <c r="B3426" s="94"/>
      <c r="C3426" s="95"/>
      <c r="D3426" s="138"/>
      <c r="E3426" s="138"/>
      <c r="F3426" s="138"/>
      <c r="G3426" s="289"/>
    </row>
    <row r="3427" spans="1:7">
      <c r="A3427" s="137"/>
      <c r="B3427" s="94"/>
      <c r="C3427" s="95"/>
      <c r="D3427" s="138"/>
      <c r="E3427" s="138"/>
      <c r="F3427" s="138"/>
      <c r="G3427" s="289"/>
    </row>
    <row r="3428" spans="1:7">
      <c r="A3428" s="137"/>
      <c r="B3428" s="94"/>
      <c r="C3428" s="95"/>
      <c r="D3428" s="138"/>
      <c r="E3428" s="138"/>
      <c r="F3428" s="138"/>
      <c r="G3428" s="289"/>
    </row>
    <row r="3429" spans="1:7">
      <c r="A3429" s="137"/>
      <c r="B3429" s="94"/>
      <c r="C3429" s="95"/>
      <c r="D3429" s="138"/>
      <c r="E3429" s="138"/>
      <c r="F3429" s="138"/>
      <c r="G3429" s="289"/>
    </row>
    <row r="3430" spans="1:7">
      <c r="A3430" s="137"/>
      <c r="B3430" s="94"/>
      <c r="C3430" s="95"/>
      <c r="D3430" s="138"/>
      <c r="E3430" s="138"/>
      <c r="F3430" s="138"/>
      <c r="G3430" s="289"/>
    </row>
    <row r="3431" spans="1:7">
      <c r="A3431" s="137"/>
      <c r="B3431" s="94"/>
      <c r="C3431" s="95"/>
      <c r="D3431" s="138"/>
      <c r="E3431" s="138"/>
      <c r="F3431" s="138"/>
      <c r="G3431" s="289"/>
    </row>
    <row r="3432" spans="1:7">
      <c r="A3432" s="137"/>
      <c r="B3432" s="94"/>
      <c r="C3432" s="95"/>
      <c r="D3432" s="138"/>
      <c r="E3432" s="138"/>
      <c r="F3432" s="138"/>
      <c r="G3432" s="289"/>
    </row>
    <row r="3433" spans="1:7">
      <c r="A3433" s="137"/>
      <c r="B3433" s="94"/>
      <c r="C3433" s="95"/>
      <c r="D3433" s="138"/>
      <c r="E3433" s="138"/>
      <c r="F3433" s="138"/>
      <c r="G3433" s="289"/>
    </row>
    <row r="3434" spans="1:7">
      <c r="A3434" s="137"/>
      <c r="B3434" s="94"/>
      <c r="C3434" s="95"/>
      <c r="D3434" s="138"/>
      <c r="E3434" s="138"/>
      <c r="F3434" s="138"/>
      <c r="G3434" s="289"/>
    </row>
    <row r="3435" spans="1:7">
      <c r="A3435" s="137"/>
      <c r="B3435" s="94"/>
      <c r="C3435" s="95"/>
      <c r="D3435" s="138"/>
      <c r="E3435" s="138"/>
      <c r="F3435" s="138"/>
      <c r="G3435" s="289"/>
    </row>
    <row r="3436" spans="1:7">
      <c r="A3436" s="137"/>
      <c r="B3436" s="94"/>
      <c r="C3436" s="95"/>
      <c r="D3436" s="138"/>
      <c r="E3436" s="138"/>
      <c r="F3436" s="138"/>
      <c r="G3436" s="289"/>
    </row>
    <row r="3437" spans="1:7">
      <c r="A3437" s="137"/>
      <c r="B3437" s="94"/>
      <c r="C3437" s="95"/>
      <c r="D3437" s="138"/>
      <c r="E3437" s="138"/>
      <c r="F3437" s="138"/>
      <c r="G3437" s="289"/>
    </row>
    <row r="3438" spans="1:7">
      <c r="A3438" s="137"/>
      <c r="B3438" s="94"/>
      <c r="C3438" s="95"/>
      <c r="D3438" s="138"/>
      <c r="E3438" s="138"/>
      <c r="F3438" s="138"/>
      <c r="G3438" s="289"/>
    </row>
    <row r="3439" spans="1:7">
      <c r="A3439" s="137"/>
      <c r="B3439" s="94"/>
      <c r="C3439" s="95"/>
      <c r="D3439" s="138"/>
      <c r="E3439" s="138"/>
      <c r="F3439" s="138"/>
      <c r="G3439" s="289"/>
    </row>
    <row r="3440" spans="1:7">
      <c r="A3440" s="137"/>
      <c r="B3440" s="94"/>
      <c r="C3440" s="95"/>
      <c r="D3440" s="138"/>
      <c r="E3440" s="138"/>
      <c r="F3440" s="138"/>
      <c r="G3440" s="289"/>
    </row>
    <row r="3441" spans="1:7">
      <c r="A3441" s="137"/>
      <c r="B3441" s="94"/>
      <c r="C3441" s="95"/>
      <c r="D3441" s="138"/>
      <c r="E3441" s="138"/>
      <c r="F3441" s="138"/>
      <c r="G3441" s="289"/>
    </row>
    <row r="3442" spans="1:7">
      <c r="A3442" s="137"/>
      <c r="B3442" s="94"/>
      <c r="C3442" s="95"/>
      <c r="D3442" s="138"/>
      <c r="E3442" s="138"/>
      <c r="F3442" s="138"/>
      <c r="G3442" s="289"/>
    </row>
    <row r="3443" spans="1:7">
      <c r="A3443" s="137"/>
      <c r="B3443" s="94"/>
      <c r="C3443" s="95"/>
      <c r="D3443" s="138"/>
      <c r="E3443" s="138"/>
      <c r="F3443" s="138"/>
      <c r="G3443" s="289"/>
    </row>
    <row r="3444" spans="1:7">
      <c r="A3444" s="137"/>
      <c r="B3444" s="94"/>
      <c r="C3444" s="95"/>
      <c r="D3444" s="138"/>
      <c r="E3444" s="138"/>
      <c r="F3444" s="138"/>
      <c r="G3444" s="289"/>
    </row>
    <row r="3445" spans="1:7">
      <c r="A3445" s="137"/>
      <c r="B3445" s="94"/>
      <c r="C3445" s="95"/>
      <c r="D3445" s="138"/>
      <c r="E3445" s="138"/>
      <c r="F3445" s="138"/>
      <c r="G3445" s="289"/>
    </row>
    <row r="3446" spans="1:7">
      <c r="A3446" s="137"/>
      <c r="B3446" s="94"/>
      <c r="C3446" s="95"/>
      <c r="D3446" s="138"/>
      <c r="E3446" s="138"/>
      <c r="F3446" s="138"/>
      <c r="G3446" s="289"/>
    </row>
    <row r="3447" spans="1:7">
      <c r="A3447" s="137"/>
      <c r="B3447" s="94"/>
      <c r="C3447" s="95"/>
      <c r="D3447" s="138"/>
      <c r="E3447" s="138"/>
      <c r="F3447" s="138"/>
      <c r="G3447" s="289"/>
    </row>
    <row r="3448" spans="1:7">
      <c r="A3448" s="137"/>
      <c r="B3448" s="94"/>
      <c r="C3448" s="95"/>
      <c r="D3448" s="138"/>
      <c r="E3448" s="138"/>
      <c r="F3448" s="138"/>
      <c r="G3448" s="289"/>
    </row>
    <row r="3449" spans="1:7">
      <c r="A3449" s="137"/>
      <c r="B3449" s="94"/>
      <c r="C3449" s="95"/>
      <c r="D3449" s="138"/>
      <c r="E3449" s="138"/>
      <c r="F3449" s="138"/>
      <c r="G3449" s="289"/>
    </row>
    <row r="3450" spans="1:7">
      <c r="A3450" s="137"/>
      <c r="B3450" s="94"/>
      <c r="C3450" s="95"/>
      <c r="D3450" s="138"/>
      <c r="E3450" s="138"/>
      <c r="F3450" s="138"/>
      <c r="G3450" s="289"/>
    </row>
    <row r="3451" spans="1:7">
      <c r="A3451" s="137"/>
      <c r="B3451" s="94"/>
      <c r="C3451" s="95"/>
      <c r="D3451" s="138"/>
      <c r="E3451" s="138"/>
      <c r="F3451" s="138"/>
      <c r="G3451" s="289"/>
    </row>
    <row r="3452" spans="1:7">
      <c r="A3452" s="137"/>
      <c r="B3452" s="94"/>
      <c r="C3452" s="95"/>
      <c r="D3452" s="138"/>
      <c r="E3452" s="138"/>
      <c r="F3452" s="138"/>
      <c r="G3452" s="289"/>
    </row>
    <row r="3453" spans="1:7">
      <c r="A3453" s="137"/>
      <c r="B3453" s="94"/>
      <c r="C3453" s="95"/>
      <c r="D3453" s="138"/>
      <c r="E3453" s="138"/>
      <c r="F3453" s="138"/>
      <c r="G3453" s="289"/>
    </row>
    <row r="3454" spans="1:7">
      <c r="A3454" s="137"/>
      <c r="B3454" s="94"/>
      <c r="C3454" s="95"/>
      <c r="D3454" s="138"/>
      <c r="E3454" s="138"/>
      <c r="F3454" s="138"/>
      <c r="G3454" s="289"/>
    </row>
    <row r="3455" spans="1:7">
      <c r="A3455" s="137"/>
      <c r="B3455" s="94"/>
      <c r="C3455" s="95"/>
      <c r="D3455" s="138"/>
      <c r="E3455" s="138"/>
      <c r="F3455" s="138"/>
      <c r="G3455" s="289"/>
    </row>
    <row r="3456" spans="1:7">
      <c r="A3456" s="137"/>
      <c r="B3456" s="94"/>
      <c r="C3456" s="95"/>
      <c r="D3456" s="138"/>
      <c r="E3456" s="138"/>
      <c r="F3456" s="138"/>
      <c r="G3456" s="289"/>
    </row>
    <row r="3457" spans="1:7">
      <c r="A3457" s="137"/>
      <c r="B3457" s="94"/>
      <c r="C3457" s="95"/>
      <c r="D3457" s="138"/>
      <c r="E3457" s="138"/>
      <c r="F3457" s="138"/>
      <c r="G3457" s="289"/>
    </row>
    <row r="3458" spans="1:7">
      <c r="A3458" s="137"/>
      <c r="B3458" s="94"/>
      <c r="C3458" s="95"/>
      <c r="D3458" s="138"/>
      <c r="E3458" s="138"/>
      <c r="F3458" s="138"/>
      <c r="G3458" s="289"/>
    </row>
    <row r="3459" spans="1:7">
      <c r="A3459" s="137"/>
      <c r="B3459" s="94"/>
      <c r="C3459" s="95"/>
      <c r="D3459" s="138"/>
      <c r="E3459" s="138"/>
      <c r="F3459" s="138"/>
      <c r="G3459" s="289"/>
    </row>
    <row r="3460" spans="1:7">
      <c r="A3460" s="137"/>
      <c r="B3460" s="94"/>
      <c r="C3460" s="95"/>
      <c r="D3460" s="138"/>
      <c r="E3460" s="138"/>
      <c r="F3460" s="138"/>
      <c r="G3460" s="289"/>
    </row>
    <row r="3461" spans="1:7">
      <c r="A3461" s="137"/>
      <c r="B3461" s="94"/>
      <c r="C3461" s="95"/>
      <c r="D3461" s="138"/>
      <c r="E3461" s="138"/>
      <c r="F3461" s="138"/>
      <c r="G3461" s="289"/>
    </row>
    <row r="3462" spans="1:7">
      <c r="A3462" s="137"/>
      <c r="B3462" s="94"/>
      <c r="C3462" s="95"/>
      <c r="D3462" s="138"/>
      <c r="E3462" s="138"/>
      <c r="F3462" s="138"/>
      <c r="G3462" s="289"/>
    </row>
    <row r="3463" spans="1:7">
      <c r="A3463" s="137"/>
      <c r="B3463" s="94"/>
      <c r="C3463" s="95"/>
      <c r="D3463" s="138"/>
      <c r="E3463" s="138"/>
      <c r="F3463" s="138"/>
      <c r="G3463" s="289"/>
    </row>
    <row r="3464" spans="1:7">
      <c r="A3464" s="137"/>
      <c r="B3464" s="94"/>
      <c r="C3464" s="95"/>
      <c r="D3464" s="138"/>
      <c r="E3464" s="138"/>
      <c r="F3464" s="138"/>
      <c r="G3464" s="289"/>
    </row>
    <row r="3465" spans="1:7">
      <c r="A3465" s="137"/>
      <c r="B3465" s="94"/>
      <c r="C3465" s="95"/>
      <c r="D3465" s="138"/>
      <c r="E3465" s="138"/>
      <c r="F3465" s="138"/>
      <c r="G3465" s="289"/>
    </row>
    <row r="3466" spans="1:7">
      <c r="A3466" s="137"/>
      <c r="B3466" s="94"/>
      <c r="C3466" s="95"/>
      <c r="D3466" s="138"/>
      <c r="E3466" s="138"/>
      <c r="F3466" s="138"/>
      <c r="G3466" s="289"/>
    </row>
    <row r="3467" spans="1:7">
      <c r="A3467" s="137"/>
      <c r="B3467" s="94"/>
      <c r="C3467" s="95"/>
      <c r="D3467" s="138"/>
      <c r="E3467" s="138"/>
      <c r="F3467" s="138"/>
      <c r="G3467" s="289"/>
    </row>
    <row r="3468" spans="1:7">
      <c r="A3468" s="137"/>
      <c r="B3468" s="94"/>
      <c r="C3468" s="95"/>
      <c r="D3468" s="138"/>
      <c r="E3468" s="138"/>
      <c r="F3468" s="138"/>
      <c r="G3468" s="289"/>
    </row>
    <row r="3469" spans="1:7">
      <c r="A3469" s="137"/>
      <c r="B3469" s="94"/>
      <c r="C3469" s="95"/>
      <c r="D3469" s="138"/>
      <c r="E3469" s="138"/>
      <c r="F3469" s="138"/>
      <c r="G3469" s="289"/>
    </row>
    <row r="3470" spans="1:7">
      <c r="A3470" s="137"/>
      <c r="B3470" s="94"/>
      <c r="C3470" s="95"/>
      <c r="D3470" s="138"/>
      <c r="E3470" s="138"/>
      <c r="F3470" s="138"/>
      <c r="G3470" s="289"/>
    </row>
    <row r="3471" spans="1:7">
      <c r="A3471" s="137"/>
      <c r="B3471" s="94"/>
      <c r="C3471" s="95"/>
      <c r="D3471" s="138"/>
      <c r="E3471" s="138"/>
      <c r="F3471" s="138"/>
      <c r="G3471" s="289"/>
    </row>
    <row r="3472" spans="1:7">
      <c r="A3472" s="137"/>
      <c r="B3472" s="94"/>
      <c r="C3472" s="95"/>
      <c r="D3472" s="138"/>
      <c r="E3472" s="138"/>
      <c r="F3472" s="138"/>
      <c r="G3472" s="289"/>
    </row>
    <row r="3473" spans="1:7">
      <c r="A3473" s="137"/>
      <c r="B3473" s="94"/>
      <c r="C3473" s="95"/>
      <c r="D3473" s="138"/>
      <c r="E3473" s="138"/>
      <c r="F3473" s="138"/>
      <c r="G3473" s="289"/>
    </row>
    <row r="3474" spans="1:7">
      <c r="A3474" s="137"/>
      <c r="B3474" s="94"/>
      <c r="C3474" s="95"/>
      <c r="D3474" s="138"/>
      <c r="E3474" s="138"/>
      <c r="F3474" s="138"/>
      <c r="G3474" s="289"/>
    </row>
    <row r="3475" spans="1:7">
      <c r="A3475" s="137"/>
      <c r="B3475" s="94"/>
      <c r="C3475" s="95"/>
      <c r="D3475" s="138"/>
      <c r="E3475" s="138"/>
      <c r="F3475" s="138"/>
      <c r="G3475" s="289"/>
    </row>
    <row r="3476" spans="1:7">
      <c r="A3476" s="137"/>
      <c r="B3476" s="94"/>
      <c r="C3476" s="95"/>
      <c r="D3476" s="138"/>
      <c r="E3476" s="138"/>
      <c r="F3476" s="138"/>
      <c r="G3476" s="289"/>
    </row>
    <row r="3477" spans="1:7">
      <c r="A3477" s="137"/>
      <c r="B3477" s="94"/>
      <c r="C3477" s="95"/>
      <c r="D3477" s="138"/>
      <c r="E3477" s="138"/>
      <c r="F3477" s="138"/>
      <c r="G3477" s="289"/>
    </row>
    <row r="3478" spans="1:7">
      <c r="A3478" s="137"/>
      <c r="B3478" s="94"/>
      <c r="C3478" s="95"/>
      <c r="D3478" s="138"/>
      <c r="E3478" s="138"/>
      <c r="F3478" s="138"/>
      <c r="G3478" s="289"/>
    </row>
    <row r="3479" spans="1:7">
      <c r="A3479" s="137"/>
      <c r="B3479" s="94"/>
      <c r="C3479" s="95"/>
      <c r="D3479" s="138"/>
      <c r="E3479" s="138"/>
      <c r="F3479" s="138"/>
      <c r="G3479" s="289"/>
    </row>
    <row r="3480" spans="1:7">
      <c r="A3480" s="137"/>
      <c r="B3480" s="94"/>
      <c r="C3480" s="95"/>
      <c r="D3480" s="138"/>
      <c r="E3480" s="138"/>
      <c r="F3480" s="138"/>
      <c r="G3480" s="289"/>
    </row>
    <row r="3481" spans="1:7">
      <c r="A3481" s="137"/>
      <c r="B3481" s="94"/>
      <c r="C3481" s="95"/>
      <c r="D3481" s="138"/>
      <c r="E3481" s="138"/>
      <c r="F3481" s="138"/>
      <c r="G3481" s="289"/>
    </row>
    <row r="3482" spans="1:7">
      <c r="A3482" s="137"/>
      <c r="B3482" s="94"/>
      <c r="C3482" s="95"/>
      <c r="D3482" s="138"/>
      <c r="E3482" s="138"/>
      <c r="F3482" s="138"/>
      <c r="G3482" s="289"/>
    </row>
    <row r="3483" spans="1:7">
      <c r="A3483" s="137"/>
      <c r="B3483" s="94"/>
      <c r="C3483" s="95"/>
      <c r="D3483" s="138"/>
      <c r="E3483" s="138"/>
      <c r="F3483" s="138"/>
      <c r="G3483" s="289"/>
    </row>
    <row r="3484" spans="1:7">
      <c r="A3484" s="137"/>
      <c r="B3484" s="94"/>
      <c r="C3484" s="95"/>
      <c r="D3484" s="138"/>
      <c r="E3484" s="138"/>
      <c r="F3484" s="138"/>
      <c r="G3484" s="289"/>
    </row>
    <row r="3485" spans="1:7">
      <c r="A3485" s="137"/>
      <c r="B3485" s="94"/>
      <c r="C3485" s="95"/>
      <c r="D3485" s="138"/>
      <c r="E3485" s="138"/>
      <c r="F3485" s="138"/>
      <c r="G3485" s="289"/>
    </row>
    <row r="3486" spans="1:7">
      <c r="A3486" s="137"/>
      <c r="B3486" s="94"/>
      <c r="C3486" s="95"/>
      <c r="D3486" s="138"/>
      <c r="E3486" s="138"/>
      <c r="F3486" s="138"/>
      <c r="G3486" s="289"/>
    </row>
    <row r="3487" spans="1:7">
      <c r="A3487" s="137"/>
      <c r="B3487" s="94"/>
      <c r="C3487" s="95"/>
      <c r="D3487" s="138"/>
      <c r="E3487" s="138"/>
      <c r="F3487" s="138"/>
      <c r="G3487" s="289"/>
    </row>
    <row r="3488" spans="1:7">
      <c r="A3488" s="137"/>
      <c r="B3488" s="94"/>
      <c r="C3488" s="95"/>
      <c r="D3488" s="138"/>
      <c r="E3488" s="138"/>
      <c r="F3488" s="138"/>
      <c r="G3488" s="289"/>
    </row>
    <row r="3489" spans="1:7">
      <c r="A3489" s="137"/>
      <c r="B3489" s="94"/>
      <c r="C3489" s="95"/>
      <c r="D3489" s="138"/>
      <c r="E3489" s="138"/>
      <c r="F3489" s="138"/>
      <c r="G3489" s="289"/>
    </row>
    <row r="3490" spans="1:7">
      <c r="A3490" s="137"/>
      <c r="B3490" s="94"/>
      <c r="C3490" s="95"/>
      <c r="D3490" s="138"/>
      <c r="E3490" s="138"/>
      <c r="F3490" s="138"/>
      <c r="G3490" s="289"/>
    </row>
    <row r="3491" spans="1:7">
      <c r="A3491" s="137"/>
      <c r="B3491" s="94"/>
      <c r="C3491" s="95"/>
      <c r="D3491" s="138"/>
      <c r="E3491" s="138"/>
      <c r="F3491" s="138"/>
      <c r="G3491" s="289"/>
    </row>
    <row r="3492" spans="1:7">
      <c r="A3492" s="137"/>
      <c r="B3492" s="94"/>
      <c r="C3492" s="95"/>
      <c r="D3492" s="138"/>
      <c r="E3492" s="138"/>
      <c r="F3492" s="138"/>
      <c r="G3492" s="289"/>
    </row>
    <row r="3493" spans="1:7">
      <c r="A3493" s="137"/>
      <c r="B3493" s="94"/>
      <c r="C3493" s="95"/>
      <c r="D3493" s="138"/>
      <c r="E3493" s="138"/>
      <c r="F3493" s="138"/>
      <c r="G3493" s="289"/>
    </row>
    <row r="3494" spans="1:7">
      <c r="A3494" s="137"/>
      <c r="B3494" s="94"/>
      <c r="C3494" s="95"/>
      <c r="D3494" s="138"/>
      <c r="E3494" s="138"/>
      <c r="F3494" s="138"/>
      <c r="G3494" s="289"/>
    </row>
    <row r="3495" spans="1:7">
      <c r="A3495" s="137"/>
      <c r="B3495" s="94"/>
      <c r="C3495" s="95"/>
      <c r="D3495" s="138"/>
      <c r="E3495" s="138"/>
      <c r="F3495" s="138"/>
      <c r="G3495" s="289"/>
    </row>
    <row r="3496" spans="1:7">
      <c r="A3496" s="137"/>
      <c r="B3496" s="94"/>
      <c r="C3496" s="95"/>
      <c r="D3496" s="138"/>
      <c r="E3496" s="138"/>
      <c r="F3496" s="138"/>
      <c r="G3496" s="289"/>
    </row>
    <row r="3497" spans="1:7">
      <c r="A3497" s="137"/>
      <c r="B3497" s="94"/>
      <c r="C3497" s="95"/>
      <c r="D3497" s="138"/>
      <c r="E3497" s="138"/>
      <c r="F3497" s="138"/>
      <c r="G3497" s="289"/>
    </row>
    <row r="3498" spans="1:7">
      <c r="A3498" s="137"/>
      <c r="B3498" s="94"/>
      <c r="C3498" s="95"/>
      <c r="D3498" s="138"/>
      <c r="E3498" s="138"/>
      <c r="F3498" s="138"/>
      <c r="G3498" s="289"/>
    </row>
    <row r="3499" spans="1:7">
      <c r="A3499" s="137"/>
      <c r="B3499" s="94"/>
      <c r="C3499" s="95"/>
      <c r="D3499" s="138"/>
      <c r="E3499" s="138"/>
      <c r="F3499" s="138"/>
      <c r="G3499" s="289"/>
    </row>
    <row r="3500" spans="1:7">
      <c r="A3500" s="137"/>
      <c r="B3500" s="94"/>
      <c r="C3500" s="95"/>
      <c r="D3500" s="138"/>
      <c r="E3500" s="138"/>
      <c r="F3500" s="138"/>
      <c r="G3500" s="289"/>
    </row>
    <row r="3501" spans="1:7">
      <c r="A3501" s="137"/>
      <c r="B3501" s="94"/>
      <c r="C3501" s="95"/>
      <c r="D3501" s="138"/>
      <c r="E3501" s="138"/>
      <c r="F3501" s="138"/>
      <c r="G3501" s="289"/>
    </row>
    <row r="3502" spans="1:7">
      <c r="A3502" s="137"/>
      <c r="B3502" s="94"/>
      <c r="C3502" s="95"/>
      <c r="D3502" s="138"/>
      <c r="E3502" s="138"/>
      <c r="F3502" s="138"/>
      <c r="G3502" s="289"/>
    </row>
    <row r="3503" spans="1:7">
      <c r="A3503" s="137"/>
      <c r="B3503" s="94"/>
      <c r="C3503" s="95"/>
      <c r="D3503" s="138"/>
      <c r="E3503" s="138"/>
      <c r="F3503" s="138"/>
      <c r="G3503" s="289"/>
    </row>
    <row r="3504" spans="1:7">
      <c r="A3504" s="137"/>
      <c r="B3504" s="94"/>
      <c r="C3504" s="95"/>
      <c r="D3504" s="138"/>
      <c r="E3504" s="138"/>
      <c r="F3504" s="138"/>
      <c r="G3504" s="289"/>
    </row>
    <row r="3505" spans="1:7">
      <c r="A3505" s="137"/>
      <c r="B3505" s="94"/>
      <c r="C3505" s="95"/>
      <c r="D3505" s="138"/>
      <c r="E3505" s="138"/>
      <c r="F3505" s="138"/>
      <c r="G3505" s="289"/>
    </row>
    <row r="3506" spans="1:7">
      <c r="A3506" s="137"/>
      <c r="B3506" s="94"/>
      <c r="C3506" s="95"/>
      <c r="D3506" s="138"/>
      <c r="E3506" s="138"/>
      <c r="F3506" s="138"/>
      <c r="G3506" s="289"/>
    </row>
    <row r="3507" spans="1:7">
      <c r="A3507" s="137"/>
      <c r="B3507" s="94"/>
      <c r="C3507" s="95"/>
      <c r="D3507" s="138"/>
      <c r="E3507" s="138"/>
      <c r="F3507" s="138"/>
      <c r="G3507" s="289"/>
    </row>
    <row r="3508" spans="1:7">
      <c r="A3508" s="137"/>
      <c r="B3508" s="94"/>
      <c r="C3508" s="95"/>
      <c r="D3508" s="138"/>
      <c r="E3508" s="138"/>
      <c r="F3508" s="138"/>
      <c r="G3508" s="289"/>
    </row>
    <row r="3509" spans="1:7">
      <c r="A3509" s="137"/>
      <c r="B3509" s="94"/>
      <c r="C3509" s="95"/>
      <c r="D3509" s="138"/>
      <c r="E3509" s="138"/>
      <c r="F3509" s="138"/>
      <c r="G3509" s="289"/>
    </row>
    <row r="3510" spans="1:7">
      <c r="A3510" s="137"/>
      <c r="B3510" s="94"/>
      <c r="C3510" s="95"/>
      <c r="D3510" s="138"/>
      <c r="E3510" s="138"/>
      <c r="F3510" s="138"/>
      <c r="G3510" s="289"/>
    </row>
    <row r="3511" spans="1:7">
      <c r="A3511" s="137"/>
      <c r="B3511" s="94"/>
      <c r="C3511" s="95"/>
      <c r="D3511" s="138"/>
      <c r="E3511" s="138"/>
      <c r="F3511" s="138"/>
      <c r="G3511" s="289"/>
    </row>
    <row r="3512" spans="1:7">
      <c r="A3512" s="137"/>
      <c r="B3512" s="94"/>
      <c r="C3512" s="95"/>
      <c r="D3512" s="138"/>
      <c r="E3512" s="138"/>
      <c r="F3512" s="138"/>
      <c r="G3512" s="289"/>
    </row>
    <row r="3513" spans="1:7">
      <c r="A3513" s="137"/>
      <c r="B3513" s="94"/>
      <c r="C3513" s="95"/>
      <c r="D3513" s="138"/>
      <c r="E3513" s="138"/>
      <c r="F3513" s="138"/>
      <c r="G3513" s="289"/>
    </row>
    <row r="3514" spans="1:7">
      <c r="A3514" s="137"/>
      <c r="B3514" s="94"/>
      <c r="C3514" s="95"/>
      <c r="D3514" s="138"/>
      <c r="E3514" s="138"/>
      <c r="F3514" s="138"/>
      <c r="G3514" s="289"/>
    </row>
    <row r="3515" spans="1:7">
      <c r="A3515" s="137"/>
      <c r="B3515" s="94"/>
      <c r="C3515" s="95"/>
      <c r="D3515" s="138"/>
      <c r="E3515" s="138"/>
      <c r="F3515" s="138"/>
      <c r="G3515" s="289"/>
    </row>
    <row r="3516" spans="1:7">
      <c r="A3516" s="137"/>
      <c r="B3516" s="94"/>
      <c r="C3516" s="95"/>
      <c r="D3516" s="138"/>
      <c r="E3516" s="138"/>
      <c r="F3516" s="138"/>
      <c r="G3516" s="289"/>
    </row>
    <row r="3517" spans="1:7">
      <c r="A3517" s="137"/>
      <c r="B3517" s="94"/>
      <c r="C3517" s="95"/>
      <c r="D3517" s="138"/>
      <c r="E3517" s="138"/>
      <c r="F3517" s="138"/>
      <c r="G3517" s="289"/>
    </row>
    <row r="3518" spans="1:7">
      <c r="A3518" s="137"/>
      <c r="B3518" s="94"/>
      <c r="C3518" s="95"/>
      <c r="D3518" s="138"/>
      <c r="E3518" s="138"/>
      <c r="F3518" s="138"/>
      <c r="G3518" s="289"/>
    </row>
    <row r="3519" spans="1:7">
      <c r="A3519" s="137"/>
      <c r="B3519" s="94"/>
      <c r="C3519" s="95"/>
      <c r="D3519" s="138"/>
      <c r="E3519" s="138"/>
      <c r="F3519" s="138"/>
      <c r="G3519" s="289"/>
    </row>
    <row r="3520" spans="1:7">
      <c r="A3520" s="137"/>
      <c r="B3520" s="94"/>
      <c r="C3520" s="95"/>
      <c r="D3520" s="138"/>
      <c r="E3520" s="138"/>
      <c r="F3520" s="138"/>
      <c r="G3520" s="289"/>
    </row>
    <row r="3521" spans="1:7">
      <c r="A3521" s="137"/>
      <c r="B3521" s="94"/>
      <c r="C3521" s="95"/>
      <c r="D3521" s="138"/>
      <c r="E3521" s="138"/>
      <c r="F3521" s="138"/>
      <c r="G3521" s="289"/>
    </row>
    <row r="3522" spans="1:7">
      <c r="A3522" s="137"/>
      <c r="B3522" s="94"/>
      <c r="C3522" s="95"/>
      <c r="D3522" s="138"/>
      <c r="E3522" s="138"/>
      <c r="F3522" s="138"/>
      <c r="G3522" s="289"/>
    </row>
    <row r="3523" spans="1:7">
      <c r="A3523" s="137"/>
      <c r="B3523" s="94"/>
      <c r="C3523" s="95"/>
      <c r="D3523" s="138"/>
      <c r="E3523" s="138"/>
      <c r="F3523" s="138"/>
      <c r="G3523" s="289"/>
    </row>
    <row r="3524" spans="1:7">
      <c r="A3524" s="137"/>
      <c r="B3524" s="94"/>
      <c r="C3524" s="95"/>
      <c r="D3524" s="138"/>
      <c r="E3524" s="138"/>
      <c r="F3524" s="138"/>
      <c r="G3524" s="289"/>
    </row>
    <row r="3525" spans="1:7">
      <c r="A3525" s="137"/>
      <c r="B3525" s="94"/>
      <c r="C3525" s="95"/>
      <c r="D3525" s="138"/>
      <c r="E3525" s="138"/>
      <c r="F3525" s="138"/>
      <c r="G3525" s="289"/>
    </row>
    <row r="3526" spans="1:7">
      <c r="A3526" s="137"/>
      <c r="B3526" s="94"/>
      <c r="C3526" s="95"/>
      <c r="D3526" s="138"/>
      <c r="E3526" s="138"/>
      <c r="F3526" s="138"/>
      <c r="G3526" s="289"/>
    </row>
    <row r="3527" spans="1:7">
      <c r="A3527" s="137"/>
      <c r="B3527" s="94"/>
      <c r="C3527" s="95"/>
      <c r="D3527" s="138"/>
      <c r="E3527" s="138"/>
      <c r="F3527" s="138"/>
      <c r="G3527" s="289"/>
    </row>
    <row r="3528" spans="1:7">
      <c r="A3528" s="137"/>
      <c r="B3528" s="94"/>
      <c r="C3528" s="95"/>
      <c r="D3528" s="138"/>
      <c r="E3528" s="138"/>
      <c r="F3528" s="138"/>
      <c r="G3528" s="289"/>
    </row>
    <row r="3529" spans="1:7">
      <c r="A3529" s="137"/>
      <c r="B3529" s="94"/>
      <c r="C3529" s="95"/>
      <c r="D3529" s="138"/>
      <c r="E3529" s="138"/>
      <c r="F3529" s="138"/>
      <c r="G3529" s="289"/>
    </row>
    <row r="3530" spans="1:7">
      <c r="A3530" s="137"/>
      <c r="B3530" s="94"/>
      <c r="C3530" s="95"/>
      <c r="D3530" s="138"/>
      <c r="E3530" s="138"/>
      <c r="F3530" s="138"/>
      <c r="G3530" s="289"/>
    </row>
    <row r="3531" spans="1:7">
      <c r="A3531" s="137"/>
      <c r="B3531" s="94"/>
      <c r="C3531" s="95"/>
      <c r="D3531" s="138"/>
      <c r="E3531" s="138"/>
      <c r="F3531" s="138"/>
      <c r="G3531" s="289"/>
    </row>
    <row r="3532" spans="1:7">
      <c r="A3532" s="137"/>
      <c r="B3532" s="94"/>
      <c r="C3532" s="95"/>
      <c r="D3532" s="138"/>
      <c r="E3532" s="138"/>
      <c r="F3532" s="138"/>
      <c r="G3532" s="289"/>
    </row>
    <row r="3533" spans="1:7">
      <c r="A3533" s="137"/>
      <c r="B3533" s="94"/>
      <c r="C3533" s="95"/>
      <c r="D3533" s="138"/>
      <c r="E3533" s="138"/>
      <c r="F3533" s="138"/>
      <c r="G3533" s="289"/>
    </row>
    <row r="3534" spans="1:7">
      <c r="A3534" s="137"/>
      <c r="B3534" s="94"/>
      <c r="C3534" s="95"/>
      <c r="D3534" s="138"/>
      <c r="E3534" s="138"/>
      <c r="F3534" s="138"/>
      <c r="G3534" s="289"/>
    </row>
    <row r="3535" spans="1:7">
      <c r="A3535" s="137"/>
      <c r="B3535" s="94"/>
      <c r="C3535" s="95"/>
      <c r="D3535" s="138"/>
      <c r="E3535" s="138"/>
      <c r="F3535" s="138"/>
      <c r="G3535" s="289"/>
    </row>
    <row r="3536" spans="1:7">
      <c r="A3536" s="137"/>
      <c r="B3536" s="94"/>
      <c r="C3536" s="95"/>
      <c r="D3536" s="138"/>
      <c r="E3536" s="138"/>
      <c r="F3536" s="138"/>
      <c r="G3536" s="289"/>
    </row>
    <row r="3537" spans="1:7">
      <c r="A3537" s="137"/>
      <c r="B3537" s="94"/>
      <c r="C3537" s="95"/>
      <c r="D3537" s="138"/>
      <c r="E3537" s="138"/>
      <c r="F3537" s="138"/>
      <c r="G3537" s="289"/>
    </row>
    <row r="3538" spans="1:7">
      <c r="A3538" s="137"/>
      <c r="B3538" s="94"/>
      <c r="C3538" s="95"/>
      <c r="D3538" s="138"/>
      <c r="E3538" s="138"/>
      <c r="F3538" s="138"/>
      <c r="G3538" s="289"/>
    </row>
    <row r="3539" spans="1:7">
      <c r="A3539" s="137"/>
      <c r="B3539" s="94"/>
      <c r="C3539" s="95"/>
      <c r="D3539" s="138"/>
      <c r="E3539" s="138"/>
      <c r="F3539" s="138"/>
      <c r="G3539" s="289"/>
    </row>
    <row r="3540" spans="1:7">
      <c r="A3540" s="137"/>
      <c r="B3540" s="94"/>
      <c r="C3540" s="95"/>
      <c r="D3540" s="138"/>
      <c r="E3540" s="138"/>
      <c r="F3540" s="138"/>
      <c r="G3540" s="289"/>
    </row>
    <row r="3541" spans="1:7">
      <c r="A3541" s="137"/>
      <c r="B3541" s="94"/>
      <c r="C3541" s="95"/>
      <c r="D3541" s="138"/>
      <c r="E3541" s="138"/>
      <c r="F3541" s="138"/>
      <c r="G3541" s="289"/>
    </row>
    <row r="3542" spans="1:7">
      <c r="A3542" s="137"/>
      <c r="B3542" s="94"/>
      <c r="C3542" s="95"/>
      <c r="D3542" s="138"/>
      <c r="E3542" s="138"/>
      <c r="F3542" s="138"/>
      <c r="G3542" s="289"/>
    </row>
    <row r="3543" spans="1:7">
      <c r="A3543" s="137"/>
      <c r="B3543" s="94"/>
      <c r="C3543" s="95"/>
      <c r="D3543" s="138"/>
      <c r="E3543" s="138"/>
      <c r="F3543" s="138"/>
      <c r="G3543" s="289"/>
    </row>
    <row r="3544" spans="1:7">
      <c r="A3544" s="137"/>
      <c r="B3544" s="94"/>
      <c r="C3544" s="95"/>
      <c r="D3544" s="138"/>
      <c r="E3544" s="138"/>
      <c r="F3544" s="138"/>
      <c r="G3544" s="289"/>
    </row>
    <row r="3545" spans="1:7">
      <c r="A3545" s="137"/>
      <c r="B3545" s="94"/>
      <c r="C3545" s="95"/>
      <c r="D3545" s="138"/>
      <c r="E3545" s="138"/>
      <c r="F3545" s="138"/>
      <c r="G3545" s="289"/>
    </row>
    <row r="3546" spans="1:7">
      <c r="A3546" s="137"/>
      <c r="B3546" s="94"/>
      <c r="C3546" s="95"/>
      <c r="D3546" s="138"/>
      <c r="E3546" s="138"/>
      <c r="F3546" s="138"/>
      <c r="G3546" s="289"/>
    </row>
    <row r="3547" spans="1:7">
      <c r="A3547" s="137"/>
      <c r="B3547" s="94"/>
      <c r="C3547" s="95"/>
      <c r="D3547" s="138"/>
      <c r="E3547" s="138"/>
      <c r="F3547" s="138"/>
      <c r="G3547" s="289"/>
    </row>
    <row r="3548" spans="1:7">
      <c r="A3548" s="137"/>
      <c r="B3548" s="94"/>
      <c r="C3548" s="95"/>
      <c r="D3548" s="138"/>
      <c r="E3548" s="138"/>
      <c r="F3548" s="138"/>
      <c r="G3548" s="289"/>
    </row>
    <row r="3549" spans="1:7">
      <c r="A3549" s="137"/>
      <c r="B3549" s="94"/>
      <c r="C3549" s="95"/>
      <c r="D3549" s="138"/>
      <c r="E3549" s="138"/>
      <c r="F3549" s="138"/>
      <c r="G3549" s="289"/>
    </row>
    <row r="3550" spans="1:7">
      <c r="A3550" s="137"/>
      <c r="B3550" s="94"/>
      <c r="C3550" s="95"/>
      <c r="D3550" s="138"/>
      <c r="E3550" s="138"/>
      <c r="F3550" s="138"/>
      <c r="G3550" s="289"/>
    </row>
    <row r="3551" spans="1:7">
      <c r="A3551" s="137"/>
      <c r="B3551" s="94"/>
      <c r="C3551" s="95"/>
      <c r="D3551" s="138"/>
      <c r="E3551" s="138"/>
      <c r="F3551" s="138"/>
      <c r="G3551" s="289"/>
    </row>
    <row r="3552" spans="1:7">
      <c r="A3552" s="137"/>
      <c r="B3552" s="94"/>
      <c r="C3552" s="95"/>
      <c r="D3552" s="138"/>
      <c r="E3552" s="138"/>
      <c r="F3552" s="138"/>
      <c r="G3552" s="289"/>
    </row>
    <row r="3553" spans="1:7">
      <c r="A3553" s="137"/>
      <c r="B3553" s="94"/>
      <c r="C3553" s="95"/>
      <c r="D3553" s="138"/>
      <c r="E3553" s="138"/>
      <c r="F3553" s="138"/>
      <c r="G3553" s="289"/>
    </row>
    <row r="3554" spans="1:7">
      <c r="A3554" s="137"/>
      <c r="B3554" s="94"/>
      <c r="C3554" s="95"/>
      <c r="D3554" s="138"/>
      <c r="E3554" s="138"/>
      <c r="F3554" s="138"/>
      <c r="G3554" s="289"/>
    </row>
    <row r="3555" spans="1:7">
      <c r="A3555" s="137"/>
      <c r="B3555" s="94"/>
      <c r="C3555" s="95"/>
      <c r="D3555" s="138"/>
      <c r="E3555" s="138"/>
      <c r="F3555" s="138"/>
      <c r="G3555" s="289"/>
    </row>
    <row r="3556" spans="1:7">
      <c r="A3556" s="137"/>
      <c r="B3556" s="94"/>
      <c r="C3556" s="95"/>
      <c r="D3556" s="138"/>
      <c r="E3556" s="138"/>
      <c r="F3556" s="138"/>
      <c r="G3556" s="289"/>
    </row>
    <row r="3557" spans="1:7">
      <c r="A3557" s="137"/>
      <c r="B3557" s="94"/>
      <c r="C3557" s="95"/>
      <c r="D3557" s="138"/>
      <c r="E3557" s="138"/>
      <c r="F3557" s="138"/>
      <c r="G3557" s="289"/>
    </row>
    <row r="3558" spans="1:7">
      <c r="A3558" s="137"/>
      <c r="B3558" s="94"/>
      <c r="C3558" s="95"/>
      <c r="D3558" s="138"/>
      <c r="E3558" s="138"/>
      <c r="F3558" s="138"/>
      <c r="G3558" s="289"/>
    </row>
    <row r="3559" spans="1:7">
      <c r="A3559" s="137"/>
      <c r="B3559" s="94"/>
      <c r="C3559" s="95"/>
      <c r="D3559" s="138"/>
      <c r="E3559" s="138"/>
      <c r="F3559" s="138"/>
      <c r="G3559" s="289"/>
    </row>
    <row r="3560" spans="1:7">
      <c r="A3560" s="137"/>
      <c r="B3560" s="94"/>
      <c r="C3560" s="95"/>
      <c r="D3560" s="138"/>
      <c r="E3560" s="138"/>
      <c r="F3560" s="138"/>
      <c r="G3560" s="289"/>
    </row>
    <row r="3561" spans="1:7">
      <c r="A3561" s="137"/>
      <c r="B3561" s="94"/>
      <c r="C3561" s="95"/>
      <c r="D3561" s="138"/>
      <c r="E3561" s="138"/>
      <c r="F3561" s="138"/>
      <c r="G3561" s="289"/>
    </row>
    <row r="3562" spans="1:7">
      <c r="A3562" s="137"/>
      <c r="B3562" s="94"/>
      <c r="C3562" s="95"/>
      <c r="D3562" s="138"/>
      <c r="E3562" s="138"/>
      <c r="F3562" s="138"/>
      <c r="G3562" s="289"/>
    </row>
    <row r="3563" spans="1:7">
      <c r="A3563" s="137"/>
      <c r="B3563" s="94"/>
      <c r="C3563" s="95"/>
      <c r="D3563" s="138"/>
      <c r="E3563" s="138"/>
      <c r="F3563" s="138"/>
      <c r="G3563" s="289"/>
    </row>
    <row r="3564" spans="1:7">
      <c r="A3564" s="137"/>
      <c r="B3564" s="94"/>
      <c r="C3564" s="95"/>
      <c r="D3564" s="138"/>
      <c r="E3564" s="138"/>
      <c r="F3564" s="138"/>
      <c r="G3564" s="289"/>
    </row>
    <row r="3565" spans="1:7">
      <c r="A3565" s="137"/>
      <c r="B3565" s="94"/>
      <c r="C3565" s="95"/>
      <c r="D3565" s="138"/>
      <c r="E3565" s="138"/>
      <c r="F3565" s="138"/>
      <c r="G3565" s="289"/>
    </row>
    <row r="3566" spans="1:7">
      <c r="A3566" s="137"/>
      <c r="B3566" s="94"/>
      <c r="C3566" s="95"/>
      <c r="D3566" s="138"/>
      <c r="E3566" s="138"/>
      <c r="F3566" s="138"/>
      <c r="G3566" s="289"/>
    </row>
    <row r="3567" spans="1:7">
      <c r="A3567" s="137"/>
      <c r="B3567" s="94"/>
      <c r="C3567" s="95"/>
      <c r="D3567" s="138"/>
      <c r="E3567" s="138"/>
      <c r="F3567" s="138"/>
      <c r="G3567" s="289"/>
    </row>
    <row r="3568" spans="1:7">
      <c r="A3568" s="137"/>
      <c r="B3568" s="94"/>
      <c r="C3568" s="95"/>
      <c r="D3568" s="138"/>
      <c r="E3568" s="138"/>
      <c r="F3568" s="138"/>
      <c r="G3568" s="289"/>
    </row>
    <row r="3569" spans="1:7">
      <c r="A3569" s="137"/>
      <c r="B3569" s="94"/>
      <c r="C3569" s="95"/>
      <c r="D3569" s="138"/>
      <c r="E3569" s="138"/>
      <c r="F3569" s="138"/>
      <c r="G3569" s="289"/>
    </row>
    <row r="3570" spans="1:7">
      <c r="A3570" s="137"/>
      <c r="B3570" s="94"/>
      <c r="C3570" s="95"/>
      <c r="D3570" s="138"/>
      <c r="E3570" s="138"/>
      <c r="F3570" s="138"/>
      <c r="G3570" s="289"/>
    </row>
    <row r="3571" spans="1:7">
      <c r="A3571" s="137"/>
      <c r="B3571" s="94"/>
      <c r="C3571" s="95"/>
      <c r="D3571" s="138"/>
      <c r="E3571" s="138"/>
      <c r="F3571" s="138"/>
      <c r="G3571" s="289"/>
    </row>
    <row r="3572" spans="1:7">
      <c r="A3572" s="137"/>
      <c r="B3572" s="94"/>
      <c r="C3572" s="95"/>
      <c r="D3572" s="138"/>
      <c r="E3572" s="138"/>
      <c r="F3572" s="138"/>
      <c r="G3572" s="289"/>
    </row>
    <row r="3573" spans="1:7">
      <c r="A3573" s="137"/>
      <c r="B3573" s="94"/>
      <c r="C3573" s="95"/>
      <c r="D3573" s="138"/>
      <c r="E3573" s="138"/>
      <c r="F3573" s="138"/>
      <c r="G3573" s="289"/>
    </row>
    <row r="3574" spans="1:7">
      <c r="A3574" s="137"/>
      <c r="B3574" s="94"/>
      <c r="C3574" s="95"/>
      <c r="D3574" s="138"/>
      <c r="E3574" s="138"/>
      <c r="F3574" s="138"/>
      <c r="G3574" s="289"/>
    </row>
    <row r="3575" spans="1:7">
      <c r="A3575" s="137"/>
      <c r="B3575" s="94"/>
      <c r="C3575" s="95"/>
      <c r="D3575" s="138"/>
      <c r="E3575" s="138"/>
      <c r="F3575" s="138"/>
      <c r="G3575" s="289"/>
    </row>
    <row r="3576" spans="1:7">
      <c r="A3576" s="137"/>
      <c r="B3576" s="94"/>
      <c r="C3576" s="95"/>
      <c r="D3576" s="138"/>
      <c r="E3576" s="138"/>
      <c r="F3576" s="138"/>
      <c r="G3576" s="289"/>
    </row>
    <row r="3577" spans="1:7">
      <c r="A3577" s="137"/>
      <c r="B3577" s="94"/>
      <c r="C3577" s="95"/>
      <c r="D3577" s="138"/>
      <c r="E3577" s="138"/>
      <c r="F3577" s="138"/>
      <c r="G3577" s="289"/>
    </row>
    <row r="3578" spans="1:7">
      <c r="A3578" s="137"/>
      <c r="B3578" s="94"/>
      <c r="C3578" s="95"/>
      <c r="D3578" s="138"/>
      <c r="E3578" s="138"/>
      <c r="F3578" s="138"/>
      <c r="G3578" s="289"/>
    </row>
    <row r="3579" spans="1:7">
      <c r="A3579" s="137"/>
      <c r="B3579" s="94"/>
      <c r="C3579" s="95"/>
      <c r="D3579" s="138"/>
      <c r="E3579" s="138"/>
      <c r="F3579" s="138"/>
      <c r="G3579" s="289"/>
    </row>
    <row r="3580" spans="1:7">
      <c r="A3580" s="137"/>
      <c r="B3580" s="94"/>
      <c r="C3580" s="95"/>
      <c r="D3580" s="138"/>
      <c r="E3580" s="138"/>
      <c r="F3580" s="138"/>
      <c r="G3580" s="289"/>
    </row>
    <row r="3581" spans="2:7">
      <c r="B3581" s="316"/>
      <c r="C3581" s="317"/>
      <c r="D3581" s="318"/>
      <c r="E3581" s="318"/>
      <c r="F3581" s="318"/>
      <c r="G3581" s="319"/>
    </row>
    <row r="3582" spans="2:7">
      <c r="B3582" s="316"/>
      <c r="C3582" s="317"/>
      <c r="D3582" s="318"/>
      <c r="E3582" s="318"/>
      <c r="F3582" s="318"/>
      <c r="G3582" s="319"/>
    </row>
  </sheetData>
  <autoFilter xmlns:etc="http://www.wps.cn/officeDocument/2017/etCustomData" ref="A2:G2388" etc:filterBottomFollowUsedRange="0">
    <extLst/>
  </autoFilter>
  <dataValidations count="1">
    <dataValidation type="list" allowBlank="1" showInputMessage="1" showErrorMessage="1" sqref="C3:C595 C599:C607 C609:C793 C797:C868 C870:C931 C938:C1051 C1054:C1055 C1057:C1409 C1413:C1862 C1870:C1887 C1889:C3580">
      <formula1>收支类别</formula1>
    </dataValidation>
  </dataValidations>
  <pageMargins left="0.75" right="0.75" top="1" bottom="1" header="0.51" footer="0.51"/>
  <pageSetup paperSize="9" orientation="portrait"/>
  <headerFooter alignWithMargins="0" scaleWithDoc="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299"/>
  <sheetViews>
    <sheetView zoomScale="90" zoomScaleNormal="90" workbookViewId="0">
      <pane ySplit="1" topLeftCell="A134" activePane="bottomLeft" state="frozen"/>
      <selection/>
      <selection pane="bottomLeft" activeCell="B164" sqref="B164"/>
    </sheetView>
  </sheetViews>
  <sheetFormatPr defaultColWidth="9" defaultRowHeight="17.25"/>
  <cols>
    <col min="1" max="1" width="11.6583333333333" style="247" customWidth="1"/>
    <col min="2" max="2" width="84.4416666666667" style="248" customWidth="1"/>
    <col min="3" max="3" width="15.375" style="249" customWidth="1"/>
    <col min="4" max="6" width="16.2416666666667" style="250" customWidth="1"/>
    <col min="7" max="7" width="15.4083333333333" style="249" customWidth="1"/>
    <col min="8" max="16384" width="9" style="249"/>
  </cols>
  <sheetData>
    <row r="1" ht="24.75" customHeight="1" spans="1:7">
      <c r="A1" s="251">
        <v>1</v>
      </c>
      <c r="B1" s="252" t="str">
        <f>VLOOKUP(A1,档案!A:B,2,FALSE)&amp;"流水明细"</f>
        <v>华夏银行汉正街支行186346流水明细</v>
      </c>
      <c r="C1" s="253"/>
      <c r="D1" s="254"/>
      <c r="E1" s="254"/>
      <c r="F1" s="254"/>
      <c r="G1" s="253"/>
    </row>
    <row r="2" s="246" customFormat="1" spans="1:7">
      <c r="A2" s="255" t="s">
        <v>77</v>
      </c>
      <c r="B2" s="256" t="s">
        <v>82</v>
      </c>
      <c r="C2" s="257" t="s">
        <v>83</v>
      </c>
      <c r="D2" s="258" t="s">
        <v>84</v>
      </c>
      <c r="E2" s="258" t="s">
        <v>85</v>
      </c>
      <c r="F2" s="258" t="s">
        <v>5</v>
      </c>
      <c r="G2" s="257" t="s">
        <v>86</v>
      </c>
    </row>
    <row r="3" spans="1:7">
      <c r="A3" s="259">
        <v>45658</v>
      </c>
      <c r="B3" s="260" t="s">
        <v>91</v>
      </c>
      <c r="C3" s="261"/>
      <c r="D3" s="262"/>
      <c r="E3" s="262"/>
      <c r="F3" s="263">
        <v>45511.67</v>
      </c>
      <c r="G3" s="264"/>
    </row>
    <row r="4" spans="1:7">
      <c r="A4" s="259">
        <v>45659</v>
      </c>
      <c r="B4" s="265" t="s">
        <v>1740</v>
      </c>
      <c r="C4" s="261" t="s">
        <v>58</v>
      </c>
      <c r="D4" s="266">
        <v>14238.81</v>
      </c>
      <c r="E4" s="262"/>
      <c r="F4" s="267">
        <f>F3+D4-E4</f>
        <v>59750.48</v>
      </c>
      <c r="G4" s="264"/>
    </row>
    <row r="5" spans="1:7">
      <c r="A5" s="259">
        <v>45672</v>
      </c>
      <c r="B5" s="268" t="s">
        <v>1741</v>
      </c>
      <c r="C5" s="261" t="s">
        <v>54</v>
      </c>
      <c r="D5" s="269">
        <v>78000</v>
      </c>
      <c r="E5" s="262"/>
      <c r="F5" s="267">
        <f t="shared" ref="F5:F10" si="0">F4+D5-E5</f>
        <v>137750.48</v>
      </c>
      <c r="G5" s="264"/>
    </row>
    <row r="6" spans="1:8">
      <c r="A6" s="259">
        <v>45672</v>
      </c>
      <c r="B6" s="268" t="s">
        <v>318</v>
      </c>
      <c r="C6" s="261" t="s">
        <v>64</v>
      </c>
      <c r="D6" s="262"/>
      <c r="E6" s="262">
        <v>120000</v>
      </c>
      <c r="F6" s="267">
        <f t="shared" si="0"/>
        <v>17750.48</v>
      </c>
      <c r="G6" s="264"/>
      <c r="H6"/>
    </row>
    <row r="7" spans="1:7">
      <c r="A7" s="259">
        <v>45672</v>
      </c>
      <c r="B7" s="268" t="s">
        <v>1742</v>
      </c>
      <c r="C7" s="261" t="s">
        <v>61</v>
      </c>
      <c r="D7" s="262"/>
      <c r="E7" s="262">
        <v>10.5</v>
      </c>
      <c r="F7" s="267">
        <f t="shared" si="0"/>
        <v>17739.98</v>
      </c>
      <c r="G7" s="264"/>
    </row>
    <row r="8" spans="1:9">
      <c r="A8" s="259">
        <v>45678</v>
      </c>
      <c r="B8" s="270" t="s">
        <v>1743</v>
      </c>
      <c r="C8" s="261" t="s">
        <v>54</v>
      </c>
      <c r="D8" s="266">
        <v>100000</v>
      </c>
      <c r="E8" s="262"/>
      <c r="F8" s="267">
        <f t="shared" si="0"/>
        <v>117739.98</v>
      </c>
      <c r="G8" s="264"/>
      <c r="I8"/>
    </row>
    <row r="9" spans="1:7">
      <c r="A9" s="259">
        <v>45679</v>
      </c>
      <c r="B9" s="270" t="s">
        <v>1744</v>
      </c>
      <c r="C9" s="261" t="s">
        <v>54</v>
      </c>
      <c r="D9" s="271">
        <v>18242</v>
      </c>
      <c r="E9" s="262"/>
      <c r="F9" s="267">
        <f t="shared" si="0"/>
        <v>135981.98</v>
      </c>
      <c r="G9" s="264"/>
    </row>
    <row r="10" spans="1:7">
      <c r="A10" s="259">
        <v>45679</v>
      </c>
      <c r="B10" s="270" t="s">
        <v>1745</v>
      </c>
      <c r="C10" s="261" t="s">
        <v>54</v>
      </c>
      <c r="D10" s="262">
        <v>9952</v>
      </c>
      <c r="E10" s="262"/>
      <c r="F10" s="267">
        <f t="shared" si="0"/>
        <v>145933.98</v>
      </c>
      <c r="G10" s="264"/>
    </row>
    <row r="11" spans="1:7">
      <c r="A11" s="259">
        <v>45679</v>
      </c>
      <c r="B11" s="268" t="s">
        <v>1746</v>
      </c>
      <c r="C11" s="261" t="s">
        <v>64</v>
      </c>
      <c r="D11" s="262"/>
      <c r="E11" s="262">
        <v>140000</v>
      </c>
      <c r="F11" s="267">
        <f t="shared" ref="F11:F74" si="1">F10+D11-E11</f>
        <v>5933.97999999998</v>
      </c>
      <c r="G11" s="264"/>
    </row>
    <row r="12" spans="1:7">
      <c r="A12" s="259">
        <v>45679</v>
      </c>
      <c r="B12" s="268" t="s">
        <v>1742</v>
      </c>
      <c r="C12" s="261" t="s">
        <v>61</v>
      </c>
      <c r="D12" s="269"/>
      <c r="E12" s="262">
        <v>10.5</v>
      </c>
      <c r="F12" s="267">
        <f t="shared" si="1"/>
        <v>5923.47999999998</v>
      </c>
      <c r="G12" s="264"/>
    </row>
    <row r="13" spans="1:7">
      <c r="A13" s="259">
        <v>45680</v>
      </c>
      <c r="B13" s="268" t="s">
        <v>1747</v>
      </c>
      <c r="C13" s="261" t="s">
        <v>54</v>
      </c>
      <c r="D13" s="269">
        <v>50000</v>
      </c>
      <c r="E13" s="269"/>
      <c r="F13" s="267">
        <f t="shared" si="1"/>
        <v>55923.48</v>
      </c>
      <c r="G13" s="264"/>
    </row>
    <row r="14" spans="1:7">
      <c r="A14" s="259">
        <v>45680</v>
      </c>
      <c r="B14" s="268" t="s">
        <v>1748</v>
      </c>
      <c r="C14" s="261" t="s">
        <v>54</v>
      </c>
      <c r="D14" s="269">
        <v>2470</v>
      </c>
      <c r="E14" s="262"/>
      <c r="F14" s="267">
        <f t="shared" si="1"/>
        <v>58393.48</v>
      </c>
      <c r="G14" s="264"/>
    </row>
    <row r="15" spans="1:7">
      <c r="A15" s="259">
        <v>45683</v>
      </c>
      <c r="B15" s="268" t="s">
        <v>1749</v>
      </c>
      <c r="C15" s="261" t="s">
        <v>54</v>
      </c>
      <c r="D15" s="269">
        <v>126.59</v>
      </c>
      <c r="E15" s="262"/>
      <c r="F15" s="267">
        <f t="shared" si="1"/>
        <v>58520.07</v>
      </c>
      <c r="G15" s="264"/>
    </row>
    <row r="16" spans="1:7">
      <c r="A16" s="259">
        <v>45684</v>
      </c>
      <c r="B16" s="268" t="s">
        <v>1750</v>
      </c>
      <c r="C16" s="261" t="s">
        <v>54</v>
      </c>
      <c r="D16" s="269">
        <v>58411.7</v>
      </c>
      <c r="E16" s="269"/>
      <c r="F16" s="267">
        <f t="shared" si="1"/>
        <v>116931.77</v>
      </c>
      <c r="G16" s="264"/>
    </row>
    <row r="17" spans="1:7">
      <c r="A17" s="259">
        <v>45684</v>
      </c>
      <c r="B17" s="268" t="s">
        <v>1751</v>
      </c>
      <c r="C17" s="261" t="s">
        <v>54</v>
      </c>
      <c r="D17" s="269">
        <v>30000</v>
      </c>
      <c r="E17" s="269"/>
      <c r="F17" s="267">
        <f t="shared" si="1"/>
        <v>146931.77</v>
      </c>
      <c r="G17" s="264"/>
    </row>
    <row r="18" spans="1:7">
      <c r="A18" s="259">
        <v>45695</v>
      </c>
      <c r="B18" s="268" t="s">
        <v>1752</v>
      </c>
      <c r="C18" s="261" t="s">
        <v>58</v>
      </c>
      <c r="D18" s="269">
        <v>4675.49</v>
      </c>
      <c r="E18" s="262"/>
      <c r="F18" s="267">
        <f t="shared" si="1"/>
        <v>151607.26</v>
      </c>
      <c r="G18" s="264"/>
    </row>
    <row r="19" spans="1:7">
      <c r="A19" s="259">
        <v>45695</v>
      </c>
      <c r="B19" s="268" t="s">
        <v>1752</v>
      </c>
      <c r="C19" s="261" t="s">
        <v>58</v>
      </c>
      <c r="D19" s="269">
        <v>18217.33</v>
      </c>
      <c r="E19" s="262"/>
      <c r="F19" s="267">
        <f t="shared" si="1"/>
        <v>169824.59</v>
      </c>
      <c r="G19" s="264"/>
    </row>
    <row r="20" spans="1:7">
      <c r="A20" s="259">
        <v>45699</v>
      </c>
      <c r="B20" s="268" t="s">
        <v>1753</v>
      </c>
      <c r="C20" s="261" t="s">
        <v>64</v>
      </c>
      <c r="D20" s="269"/>
      <c r="E20" s="269">
        <v>100000</v>
      </c>
      <c r="F20" s="267">
        <f t="shared" si="1"/>
        <v>69824.59</v>
      </c>
      <c r="G20" s="264"/>
    </row>
    <row r="21" spans="1:7">
      <c r="A21" s="259">
        <v>45699</v>
      </c>
      <c r="B21" s="268" t="s">
        <v>1742</v>
      </c>
      <c r="C21" s="261" t="s">
        <v>61</v>
      </c>
      <c r="D21" s="269"/>
      <c r="E21" s="262">
        <v>7</v>
      </c>
      <c r="F21" s="267">
        <f t="shared" si="1"/>
        <v>69817.59</v>
      </c>
      <c r="G21" s="264"/>
    </row>
    <row r="22" spans="1:7">
      <c r="A22" s="259">
        <v>45712</v>
      </c>
      <c r="B22" s="268" t="s">
        <v>1754</v>
      </c>
      <c r="C22" s="261" t="s">
        <v>54</v>
      </c>
      <c r="D22" s="269">
        <v>10000</v>
      </c>
      <c r="E22" s="262"/>
      <c r="F22" s="267">
        <f t="shared" si="1"/>
        <v>79817.59</v>
      </c>
      <c r="G22" s="264"/>
    </row>
    <row r="23" spans="1:7">
      <c r="A23" s="259">
        <v>45713</v>
      </c>
      <c r="B23" s="268" t="s">
        <v>1755</v>
      </c>
      <c r="C23" s="261" t="s">
        <v>54</v>
      </c>
      <c r="D23" s="269">
        <v>77000</v>
      </c>
      <c r="E23" s="262"/>
      <c r="F23" s="267">
        <f t="shared" si="1"/>
        <v>156817.59</v>
      </c>
      <c r="G23" s="264"/>
    </row>
    <row r="24" spans="1:7">
      <c r="A24" s="259">
        <v>45714</v>
      </c>
      <c r="B24" s="268" t="s">
        <v>1756</v>
      </c>
      <c r="C24" s="261" t="s">
        <v>58</v>
      </c>
      <c r="D24" s="269">
        <v>3840.42</v>
      </c>
      <c r="E24" s="262"/>
      <c r="F24" s="267">
        <f t="shared" si="1"/>
        <v>160658.01</v>
      </c>
      <c r="G24" s="264"/>
    </row>
    <row r="25" spans="1:7">
      <c r="A25" s="259">
        <v>45715</v>
      </c>
      <c r="B25" s="268" t="s">
        <v>1743</v>
      </c>
      <c r="C25" s="261" t="s">
        <v>54</v>
      </c>
      <c r="D25" s="262">
        <v>50000</v>
      </c>
      <c r="E25" s="262"/>
      <c r="F25" s="267">
        <f t="shared" si="1"/>
        <v>210658.01</v>
      </c>
      <c r="G25" s="264"/>
    </row>
    <row r="26" spans="1:7">
      <c r="A26" s="259">
        <v>45715</v>
      </c>
      <c r="B26" s="268" t="s">
        <v>1757</v>
      </c>
      <c r="C26" s="261" t="s">
        <v>54</v>
      </c>
      <c r="D26" s="269">
        <v>24764.4</v>
      </c>
      <c r="E26" s="262"/>
      <c r="F26" s="267">
        <f t="shared" si="1"/>
        <v>235422.41</v>
      </c>
      <c r="G26" s="264"/>
    </row>
    <row r="27" spans="1:7">
      <c r="A27" s="259">
        <v>45716</v>
      </c>
      <c r="B27" s="268" t="s">
        <v>1758</v>
      </c>
      <c r="C27" s="261" t="s">
        <v>64</v>
      </c>
      <c r="D27" s="269"/>
      <c r="E27" s="269">
        <v>235000</v>
      </c>
      <c r="F27" s="267">
        <f t="shared" si="1"/>
        <v>422.409999999974</v>
      </c>
      <c r="G27" s="264"/>
    </row>
    <row r="28" spans="1:7">
      <c r="A28" s="259">
        <v>45716</v>
      </c>
      <c r="B28" s="268" t="s">
        <v>1742</v>
      </c>
      <c r="C28" s="261" t="s">
        <v>61</v>
      </c>
      <c r="D28" s="269"/>
      <c r="E28" s="269">
        <v>10.5</v>
      </c>
      <c r="F28" s="267">
        <f t="shared" si="1"/>
        <v>411.909999999974</v>
      </c>
      <c r="G28" s="264"/>
    </row>
    <row r="29" spans="1:7">
      <c r="A29" s="259">
        <v>45737</v>
      </c>
      <c r="B29" s="268" t="s">
        <v>1759</v>
      </c>
      <c r="C29" s="261" t="s">
        <v>57</v>
      </c>
      <c r="D29" s="269">
        <v>16.48</v>
      </c>
      <c r="E29" s="262"/>
      <c r="F29" s="267">
        <f t="shared" si="1"/>
        <v>428.389999999974</v>
      </c>
      <c r="G29" s="264"/>
    </row>
    <row r="30" spans="1:7">
      <c r="A30" s="259">
        <v>45741</v>
      </c>
      <c r="B30" s="272" t="s">
        <v>1760</v>
      </c>
      <c r="C30" s="261" t="s">
        <v>54</v>
      </c>
      <c r="D30" s="269">
        <v>10000</v>
      </c>
      <c r="E30" s="262"/>
      <c r="F30" s="267">
        <f t="shared" si="1"/>
        <v>10428.39</v>
      </c>
      <c r="G30" s="264"/>
    </row>
    <row r="31" spans="1:7">
      <c r="A31" s="259">
        <v>45749</v>
      </c>
      <c r="B31" s="268" t="s">
        <v>1741</v>
      </c>
      <c r="C31" s="261" t="s">
        <v>54</v>
      </c>
      <c r="D31" s="262">
        <v>110986.4</v>
      </c>
      <c r="E31" s="262"/>
      <c r="F31" s="267">
        <f t="shared" si="1"/>
        <v>121414.79</v>
      </c>
      <c r="G31" s="264"/>
    </row>
    <row r="32" spans="1:7">
      <c r="A32" s="259">
        <v>45755</v>
      </c>
      <c r="B32" s="268" t="s">
        <v>1761</v>
      </c>
      <c r="C32" s="261" t="s">
        <v>54</v>
      </c>
      <c r="D32" s="269">
        <v>93100</v>
      </c>
      <c r="E32" s="262"/>
      <c r="F32" s="267">
        <f t="shared" si="1"/>
        <v>214514.79</v>
      </c>
      <c r="G32" s="264"/>
    </row>
    <row r="33" spans="1:7">
      <c r="A33" s="259">
        <v>45756</v>
      </c>
      <c r="B33" s="268" t="s">
        <v>1762</v>
      </c>
      <c r="C33" s="261" t="s">
        <v>54</v>
      </c>
      <c r="D33" s="269">
        <v>9944</v>
      </c>
      <c r="E33" s="262"/>
      <c r="F33" s="267">
        <f t="shared" si="1"/>
        <v>224458.79</v>
      </c>
      <c r="G33" s="264"/>
    </row>
    <row r="34" spans="1:7">
      <c r="A34" s="259">
        <v>45757</v>
      </c>
      <c r="B34" s="268" t="s">
        <v>1758</v>
      </c>
      <c r="C34" s="261" t="s">
        <v>64</v>
      </c>
      <c r="D34" s="269"/>
      <c r="E34" s="262">
        <v>200000</v>
      </c>
      <c r="F34" s="267">
        <f t="shared" si="1"/>
        <v>24458.79</v>
      </c>
      <c r="G34" s="264"/>
    </row>
    <row r="35" spans="1:7">
      <c r="A35" s="259">
        <v>45757</v>
      </c>
      <c r="B35" s="268" t="s">
        <v>1742</v>
      </c>
      <c r="C35" s="261" t="s">
        <v>61</v>
      </c>
      <c r="D35" s="269"/>
      <c r="E35" s="262">
        <v>4.5</v>
      </c>
      <c r="F35" s="267">
        <f t="shared" si="1"/>
        <v>24454.29</v>
      </c>
      <c r="G35" s="264"/>
    </row>
    <row r="36" spans="1:7">
      <c r="A36" s="259">
        <v>45762</v>
      </c>
      <c r="B36" s="272" t="s">
        <v>1763</v>
      </c>
      <c r="C36" s="261" t="s">
        <v>54</v>
      </c>
      <c r="D36" s="262">
        <v>32400</v>
      </c>
      <c r="E36" s="262"/>
      <c r="F36" s="267">
        <f t="shared" si="1"/>
        <v>56854.29</v>
      </c>
      <c r="G36" s="264"/>
    </row>
    <row r="37" spans="1:7">
      <c r="A37" s="259">
        <v>45763</v>
      </c>
      <c r="B37" s="268" t="s">
        <v>1764</v>
      </c>
      <c r="C37" s="261" t="s">
        <v>54</v>
      </c>
      <c r="D37" s="262">
        <v>765.5</v>
      </c>
      <c r="E37" s="262"/>
      <c r="F37" s="267">
        <f t="shared" si="1"/>
        <v>57619.79</v>
      </c>
      <c r="G37" s="264"/>
    </row>
    <row r="38" spans="1:7">
      <c r="A38" s="259">
        <v>45763</v>
      </c>
      <c r="B38" s="268" t="s">
        <v>1762</v>
      </c>
      <c r="C38" s="261" t="s">
        <v>54</v>
      </c>
      <c r="D38" s="269">
        <v>407930</v>
      </c>
      <c r="E38" s="262"/>
      <c r="F38" s="267">
        <f t="shared" si="1"/>
        <v>465549.79</v>
      </c>
      <c r="G38" s="264"/>
    </row>
    <row r="39" spans="1:7">
      <c r="A39" s="259">
        <v>45765</v>
      </c>
      <c r="B39" s="268" t="s">
        <v>1765</v>
      </c>
      <c r="C39" s="261" t="s">
        <v>64</v>
      </c>
      <c r="D39" s="269"/>
      <c r="E39" s="262">
        <v>420000</v>
      </c>
      <c r="F39" s="267">
        <f t="shared" si="1"/>
        <v>45549.79</v>
      </c>
      <c r="G39" s="264"/>
    </row>
    <row r="40" spans="1:7">
      <c r="A40" s="259">
        <v>45765</v>
      </c>
      <c r="B40" s="272" t="s">
        <v>1766</v>
      </c>
      <c r="C40" s="261" t="s">
        <v>64</v>
      </c>
      <c r="D40" s="269"/>
      <c r="E40" s="262">
        <v>20000</v>
      </c>
      <c r="F40" s="267">
        <f t="shared" si="1"/>
        <v>25549.79</v>
      </c>
      <c r="G40" s="264"/>
    </row>
    <row r="41" spans="1:7">
      <c r="A41" s="259">
        <v>45765</v>
      </c>
      <c r="B41" s="268" t="s">
        <v>1742</v>
      </c>
      <c r="C41" s="261" t="s">
        <v>61</v>
      </c>
      <c r="D41" s="269"/>
      <c r="E41" s="269">
        <v>4.5</v>
      </c>
      <c r="F41" s="267">
        <f t="shared" si="1"/>
        <v>25545.29</v>
      </c>
      <c r="G41" s="264"/>
    </row>
    <row r="42" spans="1:7">
      <c r="A42" s="259">
        <v>45765</v>
      </c>
      <c r="B42" s="268" t="s">
        <v>1742</v>
      </c>
      <c r="C42" s="261" t="s">
        <v>61</v>
      </c>
      <c r="D42" s="269"/>
      <c r="E42" s="262">
        <v>3</v>
      </c>
      <c r="F42" s="267">
        <f t="shared" si="1"/>
        <v>25542.29</v>
      </c>
      <c r="G42" s="264"/>
    </row>
    <row r="43" spans="1:7">
      <c r="A43" s="259">
        <v>45769</v>
      </c>
      <c r="B43" s="268" t="s">
        <v>1767</v>
      </c>
      <c r="C43" s="261" t="s">
        <v>54</v>
      </c>
      <c r="D43" s="269">
        <v>27000</v>
      </c>
      <c r="E43" s="262"/>
      <c r="F43" s="267">
        <f t="shared" si="1"/>
        <v>52542.29</v>
      </c>
      <c r="G43" s="264"/>
    </row>
    <row r="44" spans="1:7">
      <c r="A44" s="259">
        <v>45770</v>
      </c>
      <c r="B44" s="268" t="s">
        <v>1768</v>
      </c>
      <c r="C44" s="261" t="s">
        <v>54</v>
      </c>
      <c r="D44" s="269">
        <v>8000</v>
      </c>
      <c r="E44" s="262"/>
      <c r="F44" s="267">
        <f t="shared" si="1"/>
        <v>60542.29</v>
      </c>
      <c r="G44" s="264"/>
    </row>
    <row r="45" spans="1:7">
      <c r="A45" s="259">
        <v>45771</v>
      </c>
      <c r="B45" s="268" t="s">
        <v>1755</v>
      </c>
      <c r="C45" s="261" t="s">
        <v>54</v>
      </c>
      <c r="D45" s="269">
        <v>34800</v>
      </c>
      <c r="E45" s="262"/>
      <c r="F45" s="267">
        <f t="shared" si="1"/>
        <v>95342.29</v>
      </c>
      <c r="G45" s="264"/>
    </row>
    <row r="46" spans="1:7">
      <c r="A46" s="259">
        <v>45771</v>
      </c>
      <c r="B46" s="268" t="s">
        <v>1742</v>
      </c>
      <c r="C46" s="261" t="s">
        <v>61</v>
      </c>
      <c r="D46" s="269"/>
      <c r="E46" s="262">
        <v>4.5</v>
      </c>
      <c r="F46" s="267">
        <f t="shared" si="1"/>
        <v>95337.79</v>
      </c>
      <c r="G46" s="264"/>
    </row>
    <row r="47" spans="1:7">
      <c r="A47" s="259">
        <v>45771</v>
      </c>
      <c r="B47" s="268" t="s">
        <v>1769</v>
      </c>
      <c r="C47" s="261" t="s">
        <v>54</v>
      </c>
      <c r="D47" s="269">
        <v>35820</v>
      </c>
      <c r="E47" s="262"/>
      <c r="F47" s="267">
        <f t="shared" si="1"/>
        <v>131157.79</v>
      </c>
      <c r="G47" s="264"/>
    </row>
    <row r="48" spans="1:7">
      <c r="A48" s="259">
        <v>45771</v>
      </c>
      <c r="B48" s="260" t="s">
        <v>1743</v>
      </c>
      <c r="C48" s="261" t="s">
        <v>54</v>
      </c>
      <c r="D48" s="262">
        <v>50000</v>
      </c>
      <c r="E48" s="262"/>
      <c r="F48" s="267">
        <f t="shared" si="1"/>
        <v>181157.79</v>
      </c>
      <c r="G48" s="264"/>
    </row>
    <row r="49" spans="1:7">
      <c r="A49" s="259">
        <v>45771</v>
      </c>
      <c r="B49" s="268" t="s">
        <v>1765</v>
      </c>
      <c r="C49" s="261" t="s">
        <v>64</v>
      </c>
      <c r="D49" s="262"/>
      <c r="E49" s="262">
        <v>140000</v>
      </c>
      <c r="F49" s="267">
        <f t="shared" si="1"/>
        <v>41157.79</v>
      </c>
      <c r="G49" s="264"/>
    </row>
    <row r="50" spans="1:7">
      <c r="A50" s="259">
        <v>45772</v>
      </c>
      <c r="B50" s="268" t="s">
        <v>1765</v>
      </c>
      <c r="C50" s="261" t="s">
        <v>64</v>
      </c>
      <c r="D50" s="262"/>
      <c r="E50" s="262">
        <v>40000</v>
      </c>
      <c r="F50" s="267">
        <f t="shared" si="1"/>
        <v>1157.78999999998</v>
      </c>
      <c r="G50" s="264"/>
    </row>
    <row r="51" spans="1:7">
      <c r="A51" s="259">
        <v>45771</v>
      </c>
      <c r="B51" s="268" t="s">
        <v>1742</v>
      </c>
      <c r="C51" s="261" t="s">
        <v>61</v>
      </c>
      <c r="D51" s="262"/>
      <c r="E51" s="262">
        <v>3</v>
      </c>
      <c r="F51" s="267">
        <f t="shared" si="1"/>
        <v>1154.78999999998</v>
      </c>
      <c r="G51" s="264"/>
    </row>
    <row r="52" spans="1:7">
      <c r="A52" s="259">
        <v>45797</v>
      </c>
      <c r="B52" s="260" t="s">
        <v>1749</v>
      </c>
      <c r="C52" s="261" t="s">
        <v>54</v>
      </c>
      <c r="D52" s="262">
        <v>49.56</v>
      </c>
      <c r="E52" s="262"/>
      <c r="F52" s="267">
        <f t="shared" si="1"/>
        <v>1204.34999999998</v>
      </c>
      <c r="G52" s="264"/>
    </row>
    <row r="53" spans="1:7">
      <c r="A53" s="259">
        <v>45804</v>
      </c>
      <c r="B53" s="260" t="s">
        <v>1770</v>
      </c>
      <c r="C53" s="261" t="s">
        <v>54</v>
      </c>
      <c r="D53" s="262">
        <v>2650</v>
      </c>
      <c r="E53" s="262"/>
      <c r="F53" s="267">
        <f t="shared" si="1"/>
        <v>3854.34999999998</v>
      </c>
      <c r="G53" s="264"/>
    </row>
    <row r="54" spans="1:7">
      <c r="A54" s="259">
        <v>45804</v>
      </c>
      <c r="B54" s="260" t="s">
        <v>1771</v>
      </c>
      <c r="C54" s="261" t="s">
        <v>54</v>
      </c>
      <c r="D54" s="262">
        <v>1500</v>
      </c>
      <c r="E54" s="262"/>
      <c r="F54" s="267">
        <f t="shared" si="1"/>
        <v>5354.34999999998</v>
      </c>
      <c r="G54" s="264"/>
    </row>
    <row r="55" spans="1:7">
      <c r="A55" s="259">
        <v>45804</v>
      </c>
      <c r="B55" s="260" t="s">
        <v>1771</v>
      </c>
      <c r="C55" s="261" t="s">
        <v>54</v>
      </c>
      <c r="D55" s="262">
        <v>4000</v>
      </c>
      <c r="E55" s="262"/>
      <c r="F55" s="267">
        <f t="shared" si="1"/>
        <v>9354.34999999998</v>
      </c>
      <c r="G55" s="264"/>
    </row>
    <row r="56" spans="1:7">
      <c r="A56" s="259">
        <v>45804</v>
      </c>
      <c r="B56" s="260" t="s">
        <v>1770</v>
      </c>
      <c r="C56" s="261" t="s">
        <v>54</v>
      </c>
      <c r="D56" s="262">
        <v>30000</v>
      </c>
      <c r="E56" s="262"/>
      <c r="F56" s="267">
        <f t="shared" si="1"/>
        <v>39354.35</v>
      </c>
      <c r="G56" s="264"/>
    </row>
    <row r="57" spans="1:7">
      <c r="A57" s="259">
        <v>45805</v>
      </c>
      <c r="B57" s="273" t="s">
        <v>1772</v>
      </c>
      <c r="C57" s="261" t="s">
        <v>54</v>
      </c>
      <c r="D57" s="262">
        <v>244</v>
      </c>
      <c r="E57" s="262"/>
      <c r="F57" s="267">
        <f t="shared" si="1"/>
        <v>39598.35</v>
      </c>
      <c r="G57" s="264"/>
    </row>
    <row r="58" spans="1:7">
      <c r="A58" s="259">
        <v>45806</v>
      </c>
      <c r="B58" s="260" t="s">
        <v>1743</v>
      </c>
      <c r="C58" s="261" t="s">
        <v>54</v>
      </c>
      <c r="D58" s="262">
        <v>22478.75</v>
      </c>
      <c r="E58" s="262"/>
      <c r="F58" s="267">
        <f t="shared" si="1"/>
        <v>62077.1</v>
      </c>
      <c r="G58" s="264"/>
    </row>
    <row r="59" spans="1:7">
      <c r="A59" s="259">
        <v>45807</v>
      </c>
      <c r="B59" s="260" t="s">
        <v>153</v>
      </c>
      <c r="C59" s="261" t="s">
        <v>64</v>
      </c>
      <c r="D59" s="262"/>
      <c r="E59" s="262">
        <v>59000</v>
      </c>
      <c r="F59" s="267">
        <f t="shared" si="1"/>
        <v>3077.09999999998</v>
      </c>
      <c r="G59" s="264"/>
    </row>
    <row r="60" spans="1:7">
      <c r="A60" s="259">
        <v>45807</v>
      </c>
      <c r="B60" s="260" t="s">
        <v>1742</v>
      </c>
      <c r="C60" s="261" t="s">
        <v>61</v>
      </c>
      <c r="D60" s="262"/>
      <c r="E60" s="262">
        <v>3</v>
      </c>
      <c r="F60" s="267">
        <f t="shared" si="1"/>
        <v>3074.09999999998</v>
      </c>
      <c r="G60" s="264"/>
    </row>
    <row r="61" spans="1:7">
      <c r="A61" s="259">
        <v>45807</v>
      </c>
      <c r="B61" s="260" t="s">
        <v>1742</v>
      </c>
      <c r="C61" s="261" t="s">
        <v>61</v>
      </c>
      <c r="D61" s="262"/>
      <c r="E61" s="269">
        <v>1.5</v>
      </c>
      <c r="F61" s="267">
        <f t="shared" si="1"/>
        <v>3072.59999999998</v>
      </c>
      <c r="G61" s="264"/>
    </row>
    <row r="62" spans="1:7">
      <c r="A62" s="259">
        <v>45807</v>
      </c>
      <c r="B62" s="260" t="s">
        <v>1773</v>
      </c>
      <c r="C62" s="261" t="s">
        <v>65</v>
      </c>
      <c r="D62" s="269"/>
      <c r="E62" s="262">
        <v>2089.75</v>
      </c>
      <c r="F62" s="267">
        <f t="shared" si="1"/>
        <v>982.849999999977</v>
      </c>
      <c r="G62" s="264"/>
    </row>
    <row r="63" spans="1:7">
      <c r="A63" s="259">
        <v>45811</v>
      </c>
      <c r="B63" s="260" t="s">
        <v>1774</v>
      </c>
      <c r="C63" s="261" t="s">
        <v>56</v>
      </c>
      <c r="D63" s="269">
        <v>1000000</v>
      </c>
      <c r="E63" s="262"/>
      <c r="F63" s="267">
        <f t="shared" si="1"/>
        <v>1000982.85</v>
      </c>
      <c r="G63" s="264"/>
    </row>
    <row r="64" spans="1:7">
      <c r="A64" s="259">
        <v>45812</v>
      </c>
      <c r="B64" s="260" t="s">
        <v>1765</v>
      </c>
      <c r="C64" s="261" t="s">
        <v>64</v>
      </c>
      <c r="D64" s="269"/>
      <c r="E64" s="262">
        <v>400000</v>
      </c>
      <c r="F64" s="267">
        <f t="shared" si="1"/>
        <v>600982.85</v>
      </c>
      <c r="G64" s="264"/>
    </row>
    <row r="65" spans="1:7">
      <c r="A65" s="259">
        <v>45812</v>
      </c>
      <c r="B65" s="260" t="s">
        <v>153</v>
      </c>
      <c r="C65" s="261" t="s">
        <v>64</v>
      </c>
      <c r="D65" s="262"/>
      <c r="E65" s="262">
        <v>100000</v>
      </c>
      <c r="F65" s="267">
        <f t="shared" si="1"/>
        <v>500982.85</v>
      </c>
      <c r="G65" s="264"/>
    </row>
    <row r="66" spans="1:7">
      <c r="A66" s="259">
        <v>45812</v>
      </c>
      <c r="B66" s="274" t="s">
        <v>1138</v>
      </c>
      <c r="C66" s="261" t="s">
        <v>64</v>
      </c>
      <c r="D66" s="262"/>
      <c r="E66" s="262">
        <v>500000</v>
      </c>
      <c r="F66" s="267">
        <f t="shared" si="1"/>
        <v>982.849999999977</v>
      </c>
      <c r="G66" s="264"/>
    </row>
    <row r="67" spans="1:7">
      <c r="A67" s="259">
        <v>45812</v>
      </c>
      <c r="B67" s="260" t="s">
        <v>1742</v>
      </c>
      <c r="C67" s="261" t="s">
        <v>61</v>
      </c>
      <c r="D67" s="262"/>
      <c r="E67" s="262">
        <v>4.5</v>
      </c>
      <c r="F67" s="267">
        <f t="shared" si="1"/>
        <v>978.349999999977</v>
      </c>
      <c r="G67" s="264"/>
    </row>
    <row r="68" spans="1:7">
      <c r="A68" s="259">
        <v>45812</v>
      </c>
      <c r="B68" s="260" t="s">
        <v>1742</v>
      </c>
      <c r="C68" s="261" t="s">
        <v>61</v>
      </c>
      <c r="D68" s="262"/>
      <c r="E68" s="262">
        <v>3</v>
      </c>
      <c r="F68" s="267">
        <f t="shared" si="1"/>
        <v>975.349999999977</v>
      </c>
      <c r="G68" s="264"/>
    </row>
    <row r="69" spans="1:7">
      <c r="A69" s="259">
        <v>45812</v>
      </c>
      <c r="B69" s="260" t="s">
        <v>1742</v>
      </c>
      <c r="C69" s="261" t="s">
        <v>61</v>
      </c>
      <c r="D69" s="262"/>
      <c r="E69" s="262">
        <v>4.5</v>
      </c>
      <c r="F69" s="267">
        <f t="shared" si="1"/>
        <v>970.849999999977</v>
      </c>
      <c r="G69" s="264"/>
    </row>
    <row r="70" spans="1:7">
      <c r="A70" s="259">
        <v>45829</v>
      </c>
      <c r="B70" s="268" t="s">
        <v>1775</v>
      </c>
      <c r="C70" s="261" t="s">
        <v>57</v>
      </c>
      <c r="D70" s="262">
        <v>8.98</v>
      </c>
      <c r="E70" s="262"/>
      <c r="F70" s="267">
        <f t="shared" si="1"/>
        <v>979.829999999977</v>
      </c>
      <c r="G70" s="264"/>
    </row>
    <row r="71" spans="1:7">
      <c r="A71" s="259">
        <v>45832</v>
      </c>
      <c r="B71" s="268" t="s">
        <v>1776</v>
      </c>
      <c r="C71" s="261" t="s">
        <v>54</v>
      </c>
      <c r="D71" s="262">
        <v>29100</v>
      </c>
      <c r="E71" s="262"/>
      <c r="F71" s="267">
        <f t="shared" si="1"/>
        <v>30079.83</v>
      </c>
      <c r="G71" s="264"/>
    </row>
    <row r="72" spans="1:7">
      <c r="A72" s="259">
        <v>45834</v>
      </c>
      <c r="B72" s="260" t="s">
        <v>1777</v>
      </c>
      <c r="C72" s="261" t="s">
        <v>54</v>
      </c>
      <c r="D72" s="262">
        <v>10000</v>
      </c>
      <c r="E72" s="262"/>
      <c r="F72" s="267">
        <f t="shared" si="1"/>
        <v>40079.83</v>
      </c>
      <c r="G72" s="264"/>
    </row>
    <row r="73" spans="1:7">
      <c r="A73" s="259">
        <v>45842</v>
      </c>
      <c r="B73" s="260" t="s">
        <v>1765</v>
      </c>
      <c r="C73" s="261" t="s">
        <v>64</v>
      </c>
      <c r="D73" s="262"/>
      <c r="E73" s="262">
        <v>40000</v>
      </c>
      <c r="F73" s="267">
        <f t="shared" si="1"/>
        <v>79.8299999999726</v>
      </c>
      <c r="G73" s="264"/>
    </row>
    <row r="74" spans="1:7">
      <c r="A74" s="259">
        <v>45842</v>
      </c>
      <c r="B74" s="260" t="s">
        <v>1742</v>
      </c>
      <c r="C74" s="261" t="s">
        <v>61</v>
      </c>
      <c r="D74" s="262"/>
      <c r="E74" s="262">
        <v>3</v>
      </c>
      <c r="F74" s="267">
        <f t="shared" si="1"/>
        <v>76.8299999999726</v>
      </c>
      <c r="G74" s="264"/>
    </row>
    <row r="75" spans="1:7">
      <c r="A75" s="259">
        <v>45847</v>
      </c>
      <c r="B75" s="260" t="s">
        <v>1741</v>
      </c>
      <c r="C75" s="261" t="s">
        <v>54</v>
      </c>
      <c r="D75" s="262">
        <v>17232.5</v>
      </c>
      <c r="E75" s="262"/>
      <c r="F75" s="267">
        <f t="shared" ref="F75:F96" si="2">F74+D75-E75</f>
        <v>17309.33</v>
      </c>
      <c r="G75" s="264"/>
    </row>
    <row r="76" spans="1:7">
      <c r="A76" s="259">
        <v>45848</v>
      </c>
      <c r="B76" s="260" t="s">
        <v>1774</v>
      </c>
      <c r="C76" s="261" t="s">
        <v>56</v>
      </c>
      <c r="D76" s="262">
        <v>2000000</v>
      </c>
      <c r="E76" s="262"/>
      <c r="F76" s="267">
        <f t="shared" si="2"/>
        <v>2017309.33</v>
      </c>
      <c r="G76" s="264"/>
    </row>
    <row r="77" spans="1:7">
      <c r="A77" s="259">
        <v>45848</v>
      </c>
      <c r="B77" s="260" t="s">
        <v>153</v>
      </c>
      <c r="C77" s="261" t="s">
        <v>64</v>
      </c>
      <c r="D77" s="262"/>
      <c r="E77" s="262">
        <v>500000</v>
      </c>
      <c r="F77" s="267">
        <f t="shared" si="2"/>
        <v>1517309.33</v>
      </c>
      <c r="G77" s="264"/>
    </row>
    <row r="78" spans="1:7">
      <c r="A78" s="259">
        <v>45848</v>
      </c>
      <c r="B78" s="260" t="s">
        <v>1746</v>
      </c>
      <c r="C78" s="261" t="s">
        <v>64</v>
      </c>
      <c r="D78" s="262"/>
      <c r="E78" s="262">
        <v>500000</v>
      </c>
      <c r="F78" s="267">
        <f t="shared" si="2"/>
        <v>1017309.33</v>
      </c>
      <c r="G78" s="264"/>
    </row>
    <row r="79" spans="1:7">
      <c r="A79" s="259">
        <v>45848</v>
      </c>
      <c r="B79" s="260" t="s">
        <v>1742</v>
      </c>
      <c r="C79" s="261" t="s">
        <v>61</v>
      </c>
      <c r="D79" s="262"/>
      <c r="E79" s="262">
        <v>4.5</v>
      </c>
      <c r="F79" s="267">
        <f t="shared" si="2"/>
        <v>1017304.83</v>
      </c>
      <c r="G79" s="264"/>
    </row>
    <row r="80" spans="1:7">
      <c r="A80" s="259">
        <v>45848</v>
      </c>
      <c r="B80" s="260" t="s">
        <v>1742</v>
      </c>
      <c r="C80" s="261" t="s">
        <v>61</v>
      </c>
      <c r="D80" s="262"/>
      <c r="E80" s="262">
        <v>4.5</v>
      </c>
      <c r="F80" s="267">
        <f t="shared" si="2"/>
        <v>1017300.33</v>
      </c>
      <c r="G80" s="264"/>
    </row>
    <row r="81" spans="1:7">
      <c r="A81" s="259">
        <v>45852</v>
      </c>
      <c r="B81" s="260" t="s">
        <v>1765</v>
      </c>
      <c r="C81" s="261" t="s">
        <v>64</v>
      </c>
      <c r="D81" s="262"/>
      <c r="E81" s="262">
        <v>500000</v>
      </c>
      <c r="F81" s="267">
        <f t="shared" si="2"/>
        <v>517300.33</v>
      </c>
      <c r="G81" s="264"/>
    </row>
    <row r="82" spans="1:7">
      <c r="A82" s="259">
        <v>45852</v>
      </c>
      <c r="B82" s="275" t="s">
        <v>1778</v>
      </c>
      <c r="C82" s="261" t="s">
        <v>61</v>
      </c>
      <c r="D82" s="262"/>
      <c r="E82" s="262">
        <v>28000</v>
      </c>
      <c r="F82" s="267">
        <f t="shared" si="2"/>
        <v>489300.33</v>
      </c>
      <c r="G82" s="264"/>
    </row>
    <row r="83" spans="1:7">
      <c r="A83" s="259">
        <v>45852</v>
      </c>
      <c r="B83" s="260" t="s">
        <v>1742</v>
      </c>
      <c r="C83" s="261" t="s">
        <v>61</v>
      </c>
      <c r="D83" s="262"/>
      <c r="E83" s="262">
        <v>4.5</v>
      </c>
      <c r="F83" s="267">
        <f t="shared" si="2"/>
        <v>489295.83</v>
      </c>
      <c r="G83" s="264"/>
    </row>
    <row r="84" spans="1:7">
      <c r="A84" s="259">
        <v>45852</v>
      </c>
      <c r="B84" s="260" t="s">
        <v>1742</v>
      </c>
      <c r="C84" s="261" t="s">
        <v>61</v>
      </c>
      <c r="D84" s="262"/>
      <c r="E84" s="262">
        <v>3</v>
      </c>
      <c r="F84" s="276">
        <f t="shared" si="2"/>
        <v>489292.83</v>
      </c>
      <c r="G84" s="264"/>
    </row>
    <row r="85" spans="1:7">
      <c r="A85" s="259">
        <v>45855</v>
      </c>
      <c r="B85" s="260" t="s">
        <v>153</v>
      </c>
      <c r="C85" s="261" t="s">
        <v>64</v>
      </c>
      <c r="D85" s="262"/>
      <c r="E85" s="262">
        <v>300000</v>
      </c>
      <c r="F85" s="276">
        <f t="shared" si="2"/>
        <v>189292.83</v>
      </c>
      <c r="G85" s="264"/>
    </row>
    <row r="86" spans="1:7">
      <c r="A86" s="259">
        <v>45855</v>
      </c>
      <c r="B86" s="260" t="s">
        <v>184</v>
      </c>
      <c r="C86" s="261" t="s">
        <v>64</v>
      </c>
      <c r="D86" s="262"/>
      <c r="E86" s="262">
        <v>90000</v>
      </c>
      <c r="F86" s="267">
        <f t="shared" si="2"/>
        <v>99292.8300000001</v>
      </c>
      <c r="G86" s="264"/>
    </row>
    <row r="87" spans="1:7">
      <c r="A87" s="259">
        <v>45855</v>
      </c>
      <c r="B87" s="260" t="s">
        <v>1742</v>
      </c>
      <c r="C87" s="261" t="s">
        <v>61</v>
      </c>
      <c r="D87" s="262"/>
      <c r="E87" s="262">
        <v>3</v>
      </c>
      <c r="F87" s="267">
        <f t="shared" si="2"/>
        <v>99289.8300000001</v>
      </c>
      <c r="G87" s="264"/>
    </row>
    <row r="88" spans="1:7">
      <c r="A88" s="259">
        <v>45855</v>
      </c>
      <c r="B88" s="260" t="s">
        <v>1742</v>
      </c>
      <c r="C88" s="261" t="s">
        <v>61</v>
      </c>
      <c r="D88" s="262"/>
      <c r="E88" s="262">
        <v>4.5</v>
      </c>
      <c r="F88" s="267">
        <f t="shared" si="2"/>
        <v>99285.3300000001</v>
      </c>
      <c r="G88" s="264"/>
    </row>
    <row r="89" spans="1:7">
      <c r="A89" s="259">
        <v>45859</v>
      </c>
      <c r="B89" s="260" t="s">
        <v>1779</v>
      </c>
      <c r="C89" s="261" t="s">
        <v>58</v>
      </c>
      <c r="D89" s="262">
        <v>2300</v>
      </c>
      <c r="E89" s="262"/>
      <c r="F89" s="267">
        <f t="shared" si="2"/>
        <v>101585.33</v>
      </c>
      <c r="G89" s="264"/>
    </row>
    <row r="90" spans="1:7">
      <c r="A90" s="259">
        <v>45859</v>
      </c>
      <c r="B90" s="260" t="s">
        <v>926</v>
      </c>
      <c r="C90" s="261" t="s">
        <v>64</v>
      </c>
      <c r="D90" s="262"/>
      <c r="E90" s="262">
        <v>90000</v>
      </c>
      <c r="F90" s="267">
        <f t="shared" si="2"/>
        <v>11585.3300000001</v>
      </c>
      <c r="G90" s="264"/>
    </row>
    <row r="91" spans="1:7">
      <c r="A91" s="259">
        <v>45859</v>
      </c>
      <c r="B91" s="260" t="s">
        <v>1742</v>
      </c>
      <c r="C91" s="261" t="s">
        <v>61</v>
      </c>
      <c r="D91" s="262"/>
      <c r="E91" s="262">
        <v>3</v>
      </c>
      <c r="F91" s="267">
        <f t="shared" si="2"/>
        <v>11582.3300000001</v>
      </c>
      <c r="G91" s="264"/>
    </row>
    <row r="92" spans="1:7">
      <c r="A92" s="259">
        <v>45860</v>
      </c>
      <c r="B92" s="260" t="s">
        <v>1780</v>
      </c>
      <c r="C92" s="261" t="s">
        <v>54</v>
      </c>
      <c r="D92" s="262">
        <v>2200</v>
      </c>
      <c r="E92" s="262"/>
      <c r="F92" s="267">
        <f t="shared" si="2"/>
        <v>13782.3300000001</v>
      </c>
      <c r="G92" s="264"/>
    </row>
    <row r="93" spans="1:7">
      <c r="A93" s="259">
        <v>45863</v>
      </c>
      <c r="B93" s="260" t="s">
        <v>1781</v>
      </c>
      <c r="C93" s="261" t="s">
        <v>54</v>
      </c>
      <c r="D93" s="262">
        <v>20000</v>
      </c>
      <c r="E93" s="262"/>
      <c r="F93" s="267">
        <f t="shared" si="2"/>
        <v>33782.3300000001</v>
      </c>
      <c r="G93" s="264"/>
    </row>
    <row r="94" spans="1:7">
      <c r="A94" s="259">
        <v>45863</v>
      </c>
      <c r="B94" s="260" t="s">
        <v>1765</v>
      </c>
      <c r="C94" s="261" t="s">
        <v>64</v>
      </c>
      <c r="D94" s="262"/>
      <c r="E94" s="262">
        <v>33000</v>
      </c>
      <c r="F94" s="267">
        <f t="shared" si="2"/>
        <v>782.330000000075</v>
      </c>
      <c r="G94" s="264"/>
    </row>
    <row r="95" spans="1:7">
      <c r="A95" s="259">
        <v>45863</v>
      </c>
      <c r="B95" s="260" t="s">
        <v>1742</v>
      </c>
      <c r="C95" s="261" t="s">
        <v>61</v>
      </c>
      <c r="D95" s="262"/>
      <c r="E95" s="262">
        <v>3</v>
      </c>
      <c r="F95" s="267">
        <f t="shared" si="2"/>
        <v>779.330000000075</v>
      </c>
      <c r="G95" s="264"/>
    </row>
    <row r="96" spans="1:7">
      <c r="A96" s="259">
        <v>45868</v>
      </c>
      <c r="B96" s="260" t="s">
        <v>1782</v>
      </c>
      <c r="C96" s="261" t="s">
        <v>54</v>
      </c>
      <c r="D96" s="262">
        <v>22600</v>
      </c>
      <c r="E96" s="262"/>
      <c r="F96" s="267">
        <f t="shared" si="2"/>
        <v>23379.3300000001</v>
      </c>
      <c r="G96" s="264"/>
    </row>
    <row r="97" spans="1:7">
      <c r="A97" s="259">
        <v>45874</v>
      </c>
      <c r="B97" s="277" t="s">
        <v>1765</v>
      </c>
      <c r="C97" s="261" t="s">
        <v>64</v>
      </c>
      <c r="D97" s="278"/>
      <c r="E97" s="278">
        <v>23300</v>
      </c>
      <c r="F97" s="267">
        <f t="shared" ref="F97:F137" si="3">F96+D97-E97</f>
        <v>79.3300000000745</v>
      </c>
      <c r="G97" s="264"/>
    </row>
    <row r="98" spans="1:7">
      <c r="A98" s="259">
        <v>45874</v>
      </c>
      <c r="B98" s="277" t="s">
        <v>1742</v>
      </c>
      <c r="C98" s="261" t="s">
        <v>61</v>
      </c>
      <c r="D98" s="278"/>
      <c r="E98" s="278">
        <v>3</v>
      </c>
      <c r="F98" s="267">
        <f t="shared" si="3"/>
        <v>76.3300000000745</v>
      </c>
      <c r="G98" s="264"/>
    </row>
    <row r="99" spans="1:7">
      <c r="A99" s="259">
        <v>45877</v>
      </c>
      <c r="B99" s="277" t="s">
        <v>1783</v>
      </c>
      <c r="C99" s="261" t="s">
        <v>54</v>
      </c>
      <c r="D99" s="278">
        <v>7000</v>
      </c>
      <c r="E99" s="278"/>
      <c r="F99" s="267">
        <f t="shared" si="3"/>
        <v>7076.33000000007</v>
      </c>
      <c r="G99" s="264"/>
    </row>
    <row r="100" spans="1:7">
      <c r="A100" s="259">
        <v>45877</v>
      </c>
      <c r="B100" s="277" t="s">
        <v>1783</v>
      </c>
      <c r="C100" s="261" t="s">
        <v>54</v>
      </c>
      <c r="D100" s="278">
        <v>7000</v>
      </c>
      <c r="E100" s="278"/>
      <c r="F100" s="267">
        <f t="shared" si="3"/>
        <v>14076.3300000001</v>
      </c>
      <c r="G100" s="264"/>
    </row>
    <row r="101" spans="1:7">
      <c r="A101" s="259">
        <v>45880</v>
      </c>
      <c r="B101" s="277" t="s">
        <v>1784</v>
      </c>
      <c r="C101" s="261" t="s">
        <v>54</v>
      </c>
      <c r="D101" s="278">
        <v>3500</v>
      </c>
      <c r="E101" s="278"/>
      <c r="F101" s="267">
        <f t="shared" si="3"/>
        <v>17576.3300000001</v>
      </c>
      <c r="G101" s="264"/>
    </row>
    <row r="102" spans="1:7">
      <c r="A102" s="259">
        <v>45882</v>
      </c>
      <c r="B102" s="277" t="s">
        <v>1785</v>
      </c>
      <c r="C102" s="261" t="s">
        <v>54</v>
      </c>
      <c r="D102" s="278">
        <v>2900</v>
      </c>
      <c r="E102" s="278"/>
      <c r="F102" s="267">
        <f t="shared" si="3"/>
        <v>20476.3300000001</v>
      </c>
      <c r="G102" s="264"/>
    </row>
    <row r="103" spans="1:7">
      <c r="A103" s="259">
        <v>45884</v>
      </c>
      <c r="B103" s="277" t="s">
        <v>1784</v>
      </c>
      <c r="C103" s="261" t="s">
        <v>54</v>
      </c>
      <c r="D103" s="278">
        <v>1130</v>
      </c>
      <c r="E103" s="278"/>
      <c r="F103" s="267">
        <f t="shared" si="3"/>
        <v>21606.3300000001</v>
      </c>
      <c r="G103" s="264"/>
    </row>
    <row r="104" spans="1:7">
      <c r="A104" s="259">
        <v>45896</v>
      </c>
      <c r="B104" s="277" t="s">
        <v>1749</v>
      </c>
      <c r="C104" s="261" t="s">
        <v>54</v>
      </c>
      <c r="D104" s="278">
        <v>127.3</v>
      </c>
      <c r="E104" s="278"/>
      <c r="F104" s="267">
        <f t="shared" si="3"/>
        <v>21733.6300000001</v>
      </c>
      <c r="G104" s="264"/>
    </row>
    <row r="105" spans="1:7">
      <c r="A105" s="259">
        <v>45897</v>
      </c>
      <c r="B105" s="277" t="s">
        <v>1786</v>
      </c>
      <c r="C105" s="261" t="s">
        <v>54</v>
      </c>
      <c r="D105" s="278">
        <v>3400</v>
      </c>
      <c r="E105" s="278"/>
      <c r="F105" s="267">
        <f t="shared" si="3"/>
        <v>25133.6300000001</v>
      </c>
      <c r="G105" s="264"/>
    </row>
    <row r="106" spans="1:7">
      <c r="A106" s="259">
        <v>45902</v>
      </c>
      <c r="B106" s="277" t="s">
        <v>1774</v>
      </c>
      <c r="C106" s="261" t="s">
        <v>56</v>
      </c>
      <c r="D106" s="278">
        <v>2900000</v>
      </c>
      <c r="E106" s="278"/>
      <c r="F106" s="267">
        <f t="shared" si="3"/>
        <v>2925133.63</v>
      </c>
      <c r="G106" s="264"/>
    </row>
    <row r="107" spans="1:7">
      <c r="A107" s="259">
        <v>45902</v>
      </c>
      <c r="B107" s="277" t="s">
        <v>153</v>
      </c>
      <c r="C107" s="261" t="s">
        <v>64</v>
      </c>
      <c r="D107" s="278"/>
      <c r="E107" s="278">
        <v>200000</v>
      </c>
      <c r="F107" s="267">
        <f t="shared" si="3"/>
        <v>2725133.63</v>
      </c>
      <c r="G107" s="264"/>
    </row>
    <row r="108" spans="1:7">
      <c r="A108" s="259">
        <v>45902</v>
      </c>
      <c r="B108" s="277" t="s">
        <v>153</v>
      </c>
      <c r="C108" s="261" t="s">
        <v>64</v>
      </c>
      <c r="D108" s="278"/>
      <c r="E108" s="278">
        <v>300000</v>
      </c>
      <c r="F108" s="267">
        <f t="shared" si="3"/>
        <v>2425133.63</v>
      </c>
      <c r="G108" s="264"/>
    </row>
    <row r="109" spans="1:7">
      <c r="A109" s="259">
        <v>45902</v>
      </c>
      <c r="B109" s="277" t="s">
        <v>1742</v>
      </c>
      <c r="C109" s="261" t="s">
        <v>61</v>
      </c>
      <c r="D109" s="278"/>
      <c r="E109" s="278">
        <v>4.5</v>
      </c>
      <c r="F109" s="267">
        <f t="shared" si="3"/>
        <v>2425129.13</v>
      </c>
      <c r="G109" s="264"/>
    </row>
    <row r="110" spans="1:7">
      <c r="A110" s="259">
        <v>45902</v>
      </c>
      <c r="B110" s="277" t="s">
        <v>1742</v>
      </c>
      <c r="C110" s="261" t="s">
        <v>61</v>
      </c>
      <c r="D110" s="278"/>
      <c r="E110" s="278">
        <v>4.5</v>
      </c>
      <c r="F110" s="267">
        <f t="shared" si="3"/>
        <v>2425124.63</v>
      </c>
      <c r="G110" s="264"/>
    </row>
    <row r="111" spans="1:7">
      <c r="A111" s="259">
        <v>45902</v>
      </c>
      <c r="B111" s="277" t="s">
        <v>153</v>
      </c>
      <c r="C111" s="261" t="s">
        <v>64</v>
      </c>
      <c r="D111" s="278"/>
      <c r="E111" s="278">
        <v>2425000</v>
      </c>
      <c r="F111" s="267">
        <f t="shared" si="3"/>
        <v>124.629999999888</v>
      </c>
      <c r="G111" s="264"/>
    </row>
    <row r="112" spans="1:7">
      <c r="A112" s="259">
        <v>45902</v>
      </c>
      <c r="B112" s="277" t="s">
        <v>1742</v>
      </c>
      <c r="C112" s="261" t="s">
        <v>61</v>
      </c>
      <c r="D112" s="278"/>
      <c r="E112" s="278">
        <v>14.55</v>
      </c>
      <c r="F112" s="267">
        <f t="shared" si="3"/>
        <v>110.079999999888</v>
      </c>
      <c r="G112" s="264"/>
    </row>
    <row r="113" spans="1:7">
      <c r="A113" s="259">
        <v>45902</v>
      </c>
      <c r="B113" s="277" t="s">
        <v>989</v>
      </c>
      <c r="C113" s="261" t="s">
        <v>58</v>
      </c>
      <c r="D113" s="278">
        <v>1800000</v>
      </c>
      <c r="E113" s="278"/>
      <c r="F113" s="267">
        <f t="shared" si="3"/>
        <v>1800110.08</v>
      </c>
      <c r="G113" s="264"/>
    </row>
    <row r="114" spans="1:7">
      <c r="A114" s="259">
        <v>45902</v>
      </c>
      <c r="B114" s="277" t="s">
        <v>153</v>
      </c>
      <c r="C114" s="261" t="s">
        <v>64</v>
      </c>
      <c r="D114" s="278"/>
      <c r="E114" s="278">
        <v>900000</v>
      </c>
      <c r="F114" s="267">
        <f t="shared" si="3"/>
        <v>900110.08</v>
      </c>
      <c r="G114" s="264"/>
    </row>
    <row r="115" spans="1:7">
      <c r="A115" s="259">
        <v>45902</v>
      </c>
      <c r="B115" s="277" t="s">
        <v>153</v>
      </c>
      <c r="C115" s="261" t="s">
        <v>64</v>
      </c>
      <c r="D115" s="278"/>
      <c r="E115" s="278">
        <v>900000</v>
      </c>
      <c r="F115" s="267">
        <f t="shared" si="3"/>
        <v>110.079999999842</v>
      </c>
      <c r="G115" s="264"/>
    </row>
    <row r="116" spans="1:7">
      <c r="A116" s="259">
        <v>45902</v>
      </c>
      <c r="B116" s="277" t="s">
        <v>1742</v>
      </c>
      <c r="C116" s="261" t="s">
        <v>61</v>
      </c>
      <c r="D116" s="278"/>
      <c r="E116" s="278">
        <v>6</v>
      </c>
      <c r="F116" s="267">
        <f t="shared" si="3"/>
        <v>104.079999999842</v>
      </c>
      <c r="G116" s="264"/>
    </row>
    <row r="117" spans="1:7">
      <c r="A117" s="259">
        <v>45902</v>
      </c>
      <c r="B117" s="277" t="s">
        <v>1742</v>
      </c>
      <c r="C117" s="261" t="s">
        <v>61</v>
      </c>
      <c r="D117" s="278"/>
      <c r="E117" s="278">
        <v>6</v>
      </c>
      <c r="F117" s="267">
        <f t="shared" si="3"/>
        <v>98.0799999998417</v>
      </c>
      <c r="G117" s="264"/>
    </row>
    <row r="118" spans="1:7">
      <c r="A118" s="259">
        <v>45903</v>
      </c>
      <c r="B118" s="277" t="s">
        <v>989</v>
      </c>
      <c r="C118" s="261" t="s">
        <v>58</v>
      </c>
      <c r="D118" s="278">
        <v>1500000</v>
      </c>
      <c r="E118" s="278"/>
      <c r="F118" s="267">
        <f t="shared" si="3"/>
        <v>1500098.08</v>
      </c>
      <c r="G118" s="264"/>
    </row>
    <row r="119" spans="1:7">
      <c r="A119" s="259">
        <v>45903</v>
      </c>
      <c r="B119" s="277" t="s">
        <v>153</v>
      </c>
      <c r="C119" s="261" t="s">
        <v>64</v>
      </c>
      <c r="D119" s="278"/>
      <c r="E119" s="278">
        <v>1500000</v>
      </c>
      <c r="F119" s="267">
        <f t="shared" si="3"/>
        <v>98.0799999998417</v>
      </c>
      <c r="G119" s="264"/>
    </row>
    <row r="120" spans="1:7">
      <c r="A120" s="259">
        <v>45903</v>
      </c>
      <c r="B120" s="277" t="s">
        <v>1742</v>
      </c>
      <c r="C120" s="261" t="s">
        <v>61</v>
      </c>
      <c r="D120" s="278"/>
      <c r="E120" s="278">
        <v>9</v>
      </c>
      <c r="F120" s="267">
        <f t="shared" si="3"/>
        <v>89.0799999998417</v>
      </c>
      <c r="G120" s="264"/>
    </row>
    <row r="121" spans="1:7">
      <c r="A121" s="259">
        <v>45903</v>
      </c>
      <c r="B121" s="277" t="s">
        <v>989</v>
      </c>
      <c r="C121" s="261" t="s">
        <v>58</v>
      </c>
      <c r="D121" s="278">
        <v>1850000</v>
      </c>
      <c r="E121" s="278"/>
      <c r="F121" s="267">
        <f t="shared" si="3"/>
        <v>1850089.08</v>
      </c>
      <c r="G121" s="264"/>
    </row>
    <row r="122" spans="1:7">
      <c r="A122" s="259">
        <v>45903</v>
      </c>
      <c r="B122" s="277" t="s">
        <v>153</v>
      </c>
      <c r="C122" s="261" t="s">
        <v>64</v>
      </c>
      <c r="D122" s="278"/>
      <c r="E122" s="278">
        <v>925000</v>
      </c>
      <c r="F122" s="267">
        <f t="shared" si="3"/>
        <v>925089.08</v>
      </c>
      <c r="G122" s="264"/>
    </row>
    <row r="123" spans="1:7">
      <c r="A123" s="259">
        <v>45903</v>
      </c>
      <c r="B123" s="277" t="s">
        <v>153</v>
      </c>
      <c r="C123" s="261" t="s">
        <v>64</v>
      </c>
      <c r="D123" s="278"/>
      <c r="E123" s="278">
        <v>925000</v>
      </c>
      <c r="F123" s="267">
        <f t="shared" si="3"/>
        <v>89.0799999998417</v>
      </c>
      <c r="G123" s="264"/>
    </row>
    <row r="124" spans="1:7">
      <c r="A124" s="259">
        <v>45903</v>
      </c>
      <c r="B124" s="277" t="s">
        <v>1742</v>
      </c>
      <c r="C124" s="261" t="s">
        <v>61</v>
      </c>
      <c r="D124" s="278"/>
      <c r="E124" s="278">
        <v>6</v>
      </c>
      <c r="F124" s="267">
        <f t="shared" si="3"/>
        <v>83.0799999998417</v>
      </c>
      <c r="G124" s="279"/>
    </row>
    <row r="125" spans="1:7">
      <c r="A125" s="259">
        <v>45903</v>
      </c>
      <c r="B125" s="277" t="s">
        <v>1742</v>
      </c>
      <c r="C125" s="261" t="s">
        <v>61</v>
      </c>
      <c r="D125" s="278"/>
      <c r="E125" s="278">
        <v>6</v>
      </c>
      <c r="F125" s="267">
        <f t="shared" si="3"/>
        <v>77.0799999998417</v>
      </c>
      <c r="G125" s="264"/>
    </row>
    <row r="126" spans="1:7">
      <c r="A126" s="259">
        <v>45908</v>
      </c>
      <c r="B126" s="280" t="s">
        <v>989</v>
      </c>
      <c r="C126" s="261" t="s">
        <v>58</v>
      </c>
      <c r="D126" s="278">
        <v>651800</v>
      </c>
      <c r="E126" s="278"/>
      <c r="F126" s="267">
        <f t="shared" si="3"/>
        <v>651877.08</v>
      </c>
      <c r="G126" s="264"/>
    </row>
    <row r="127" spans="1:7">
      <c r="A127" s="259">
        <v>45908</v>
      </c>
      <c r="B127" s="277" t="s">
        <v>1765</v>
      </c>
      <c r="C127" s="261" t="s">
        <v>64</v>
      </c>
      <c r="D127" s="278"/>
      <c r="E127" s="278">
        <v>651800</v>
      </c>
      <c r="F127" s="267">
        <f t="shared" si="3"/>
        <v>77.0799999998417</v>
      </c>
      <c r="G127" s="264"/>
    </row>
    <row r="128" spans="1:7">
      <c r="A128" s="259">
        <v>45908</v>
      </c>
      <c r="B128" s="277" t="s">
        <v>1742</v>
      </c>
      <c r="C128" s="261" t="s">
        <v>61</v>
      </c>
      <c r="D128" s="278"/>
      <c r="E128" s="278">
        <v>6</v>
      </c>
      <c r="F128" s="267">
        <f t="shared" si="3"/>
        <v>71.0799999998417</v>
      </c>
      <c r="G128" s="264"/>
    </row>
    <row r="129" spans="1:7">
      <c r="A129" s="259">
        <v>45909</v>
      </c>
      <c r="B129" s="277" t="s">
        <v>1787</v>
      </c>
      <c r="C129" s="261" t="s">
        <v>58</v>
      </c>
      <c r="D129" s="278">
        <v>40000</v>
      </c>
      <c r="E129" s="278"/>
      <c r="F129" s="267">
        <f t="shared" si="3"/>
        <v>40071.0799999998</v>
      </c>
      <c r="G129" s="264"/>
    </row>
    <row r="130" spans="1:7">
      <c r="A130" s="259">
        <v>45909</v>
      </c>
      <c r="B130" s="277" t="s">
        <v>1788</v>
      </c>
      <c r="C130" s="261" t="s">
        <v>58</v>
      </c>
      <c r="D130" s="278">
        <v>30000</v>
      </c>
      <c r="E130" s="278"/>
      <c r="F130" s="267">
        <f t="shared" si="3"/>
        <v>70071.0799999998</v>
      </c>
      <c r="G130" s="264"/>
    </row>
    <row r="131" spans="1:7">
      <c r="A131" s="259">
        <v>45909</v>
      </c>
      <c r="B131" s="277" t="s">
        <v>1789</v>
      </c>
      <c r="C131" s="261" t="s">
        <v>58</v>
      </c>
      <c r="D131" s="278">
        <v>50000</v>
      </c>
      <c r="E131" s="278"/>
      <c r="F131" s="267">
        <f t="shared" si="3"/>
        <v>120071.08</v>
      </c>
      <c r="G131" s="264"/>
    </row>
    <row r="132" spans="1:7">
      <c r="A132" s="259">
        <v>45911</v>
      </c>
      <c r="B132" s="277" t="s">
        <v>181</v>
      </c>
      <c r="C132" s="261" t="s">
        <v>58</v>
      </c>
      <c r="D132" s="278">
        <v>1500000</v>
      </c>
      <c r="E132" s="278"/>
      <c r="F132" s="267">
        <f t="shared" si="3"/>
        <v>1620071.08</v>
      </c>
      <c r="G132" s="264"/>
    </row>
    <row r="133" spans="1:7">
      <c r="A133" s="259">
        <v>45911</v>
      </c>
      <c r="B133" s="277" t="s">
        <v>181</v>
      </c>
      <c r="C133" s="261" t="s">
        <v>58</v>
      </c>
      <c r="D133" s="278">
        <v>1500000</v>
      </c>
      <c r="E133" s="278"/>
      <c r="F133" s="267">
        <f t="shared" si="3"/>
        <v>3120071.08</v>
      </c>
      <c r="G133" s="264"/>
    </row>
    <row r="134" spans="1:7">
      <c r="A134" s="259">
        <v>45911</v>
      </c>
      <c r="B134" s="277" t="s">
        <v>1753</v>
      </c>
      <c r="C134" s="261" t="s">
        <v>64</v>
      </c>
      <c r="D134" s="278"/>
      <c r="E134" s="278">
        <v>3000000</v>
      </c>
      <c r="F134" s="267">
        <f t="shared" si="3"/>
        <v>120071.08</v>
      </c>
      <c r="G134" s="264"/>
    </row>
    <row r="135" spans="1:7">
      <c r="A135" s="259">
        <v>45911</v>
      </c>
      <c r="B135" s="277" t="s">
        <v>1742</v>
      </c>
      <c r="C135" s="261" t="s">
        <v>61</v>
      </c>
      <c r="D135" s="278"/>
      <c r="E135" s="278">
        <v>18</v>
      </c>
      <c r="F135" s="267">
        <f t="shared" si="3"/>
        <v>120053.08</v>
      </c>
      <c r="G135" s="264"/>
    </row>
    <row r="136" spans="1:7">
      <c r="A136" s="259">
        <v>45911</v>
      </c>
      <c r="B136" s="277" t="s">
        <v>1765</v>
      </c>
      <c r="C136" s="261" t="s">
        <v>64</v>
      </c>
      <c r="D136" s="278"/>
      <c r="E136" s="278">
        <v>120000</v>
      </c>
      <c r="F136" s="267">
        <f t="shared" si="3"/>
        <v>53.0800000000745</v>
      </c>
      <c r="G136" s="264"/>
    </row>
    <row r="137" spans="1:7">
      <c r="A137" s="259">
        <v>45911</v>
      </c>
      <c r="B137" s="277" t="s">
        <v>1742</v>
      </c>
      <c r="C137" s="261" t="s">
        <v>61</v>
      </c>
      <c r="D137" s="278"/>
      <c r="E137" s="278">
        <v>4.5</v>
      </c>
      <c r="F137" s="267">
        <f t="shared" si="3"/>
        <v>48.5800000000745</v>
      </c>
      <c r="G137" s="264"/>
    </row>
    <row r="138" spans="1:7">
      <c r="A138" s="259">
        <v>45918</v>
      </c>
      <c r="B138" s="277" t="s">
        <v>1327</v>
      </c>
      <c r="C138" s="261" t="s">
        <v>58</v>
      </c>
      <c r="D138" s="278">
        <v>2000000</v>
      </c>
      <c r="E138" s="278"/>
      <c r="F138" s="267">
        <f t="shared" ref="F138:F162" si="4">F137+D138-E138</f>
        <v>2000048.58</v>
      </c>
      <c r="G138" s="264"/>
    </row>
    <row r="139" spans="1:7">
      <c r="A139" s="259">
        <v>45918</v>
      </c>
      <c r="B139" s="277" t="s">
        <v>1765</v>
      </c>
      <c r="C139" s="261" t="s">
        <v>61</v>
      </c>
      <c r="D139" s="278"/>
      <c r="E139" s="278">
        <v>2000000</v>
      </c>
      <c r="F139" s="267">
        <f t="shared" si="4"/>
        <v>48.5800000000745</v>
      </c>
      <c r="G139" s="264"/>
    </row>
    <row r="140" spans="1:7">
      <c r="A140" s="259">
        <v>45918</v>
      </c>
      <c r="B140" s="277" t="s">
        <v>1742</v>
      </c>
      <c r="C140" s="261" t="s">
        <v>61</v>
      </c>
      <c r="D140" s="278"/>
      <c r="E140" s="278">
        <v>12</v>
      </c>
      <c r="F140" s="267">
        <f t="shared" si="4"/>
        <v>36.5800000000745</v>
      </c>
      <c r="G140" s="264"/>
    </row>
    <row r="141" spans="1:7">
      <c r="A141" s="259">
        <v>45919</v>
      </c>
      <c r="B141" s="277" t="s">
        <v>1790</v>
      </c>
      <c r="C141" s="261" t="s">
        <v>57</v>
      </c>
      <c r="D141" s="278">
        <v>10.14</v>
      </c>
      <c r="E141" s="278"/>
      <c r="F141" s="267">
        <f t="shared" si="4"/>
        <v>46.7200000000745</v>
      </c>
      <c r="G141" s="264"/>
    </row>
    <row r="142" spans="1:7">
      <c r="A142" s="259">
        <v>45923</v>
      </c>
      <c r="B142" s="281" t="s">
        <v>1780</v>
      </c>
      <c r="C142" s="261" t="s">
        <v>54</v>
      </c>
      <c r="D142" s="278">
        <v>9500</v>
      </c>
      <c r="E142" s="278"/>
      <c r="F142" s="267">
        <f t="shared" si="4"/>
        <v>9546.72000000007</v>
      </c>
      <c r="G142" s="264"/>
    </row>
    <row r="143" spans="1:7">
      <c r="A143" s="259">
        <v>45925</v>
      </c>
      <c r="B143" s="194" t="s">
        <v>1791</v>
      </c>
      <c r="C143" s="261" t="s">
        <v>54</v>
      </c>
      <c r="D143" s="278">
        <v>82.6</v>
      </c>
      <c r="E143" s="278"/>
      <c r="F143" s="267">
        <f t="shared" si="4"/>
        <v>9629.32000000007</v>
      </c>
      <c r="G143" s="264"/>
    </row>
    <row r="144" spans="1:7">
      <c r="A144" s="259">
        <v>45935</v>
      </c>
      <c r="B144" s="277" t="s">
        <v>1792</v>
      </c>
      <c r="C144" s="261" t="s">
        <v>54</v>
      </c>
      <c r="D144" s="278">
        <v>10000</v>
      </c>
      <c r="E144" s="278"/>
      <c r="F144" s="267">
        <f t="shared" si="4"/>
        <v>19629.3200000001</v>
      </c>
      <c r="G144" s="264"/>
    </row>
    <row r="145" spans="1:7">
      <c r="A145" s="259">
        <v>45941</v>
      </c>
      <c r="B145" s="280" t="s">
        <v>1793</v>
      </c>
      <c r="C145" s="261" t="s">
        <v>54</v>
      </c>
      <c r="D145" s="278">
        <v>180000</v>
      </c>
      <c r="E145" s="278"/>
      <c r="F145" s="267">
        <f t="shared" si="4"/>
        <v>199629.32</v>
      </c>
      <c r="G145" s="264"/>
    </row>
    <row r="146" spans="1:7">
      <c r="A146" s="259">
        <v>45943</v>
      </c>
      <c r="B146" s="159" t="s">
        <v>1794</v>
      </c>
      <c r="C146" s="261" t="s">
        <v>54</v>
      </c>
      <c r="D146" s="278">
        <v>19800</v>
      </c>
      <c r="E146" s="278"/>
      <c r="F146" s="267">
        <f t="shared" si="4"/>
        <v>219429.32</v>
      </c>
      <c r="G146" s="264"/>
    </row>
    <row r="147" spans="1:7">
      <c r="A147" s="259">
        <v>45943</v>
      </c>
      <c r="B147" s="159" t="s">
        <v>1765</v>
      </c>
      <c r="C147" s="261" t="s">
        <v>64</v>
      </c>
      <c r="D147" s="278"/>
      <c r="E147" s="278">
        <v>210000</v>
      </c>
      <c r="F147" s="267">
        <f t="shared" si="4"/>
        <v>9429.32000000007</v>
      </c>
      <c r="G147" s="264"/>
    </row>
    <row r="148" spans="1:7">
      <c r="A148" s="259">
        <v>45943</v>
      </c>
      <c r="B148" s="277" t="s">
        <v>1742</v>
      </c>
      <c r="C148" s="261" t="s">
        <v>61</v>
      </c>
      <c r="D148" s="278"/>
      <c r="E148" s="278">
        <v>4.5</v>
      </c>
      <c r="F148" s="267">
        <f t="shared" si="4"/>
        <v>9424.82000000007</v>
      </c>
      <c r="G148" s="264"/>
    </row>
    <row r="149" spans="1:7">
      <c r="A149" s="259">
        <v>45944</v>
      </c>
      <c r="B149" s="277" t="s">
        <v>1795</v>
      </c>
      <c r="C149" s="261" t="s">
        <v>54</v>
      </c>
      <c r="D149" s="278">
        <v>10000</v>
      </c>
      <c r="E149" s="278"/>
      <c r="F149" s="267">
        <f t="shared" si="4"/>
        <v>19424.8200000001</v>
      </c>
      <c r="G149" s="264"/>
    </row>
    <row r="150" spans="1:7">
      <c r="A150" s="259">
        <v>45946</v>
      </c>
      <c r="B150" s="277" t="s">
        <v>1796</v>
      </c>
      <c r="C150" s="261" t="s">
        <v>54</v>
      </c>
      <c r="D150" s="278">
        <v>40500</v>
      </c>
      <c r="E150" s="278"/>
      <c r="F150" s="267">
        <f t="shared" si="4"/>
        <v>59924.8200000001</v>
      </c>
      <c r="G150" s="264"/>
    </row>
    <row r="151" spans="1:7">
      <c r="A151" s="259">
        <v>45952</v>
      </c>
      <c r="B151" s="277" t="s">
        <v>1765</v>
      </c>
      <c r="C151" s="261" t="s">
        <v>64</v>
      </c>
      <c r="D151" s="278"/>
      <c r="E151" s="278">
        <v>59000</v>
      </c>
      <c r="F151" s="267">
        <f t="shared" si="4"/>
        <v>924.820000000065</v>
      </c>
      <c r="G151" s="264"/>
    </row>
    <row r="152" spans="1:7">
      <c r="A152" s="259">
        <v>45952</v>
      </c>
      <c r="B152" s="277" t="s">
        <v>1742</v>
      </c>
      <c r="C152" s="261" t="s">
        <v>61</v>
      </c>
      <c r="D152" s="278"/>
      <c r="E152" s="278">
        <v>3</v>
      </c>
      <c r="F152" s="267">
        <f t="shared" si="4"/>
        <v>921.820000000065</v>
      </c>
      <c r="G152" s="264"/>
    </row>
    <row r="153" spans="1:7">
      <c r="A153" s="259">
        <v>45954</v>
      </c>
      <c r="B153" s="277" t="s">
        <v>1796</v>
      </c>
      <c r="C153" s="261" t="s">
        <v>54</v>
      </c>
      <c r="D153" s="278">
        <v>3130.2</v>
      </c>
      <c r="E153" s="278"/>
      <c r="F153" s="267">
        <f t="shared" si="4"/>
        <v>4052.02000000007</v>
      </c>
      <c r="G153" s="264"/>
    </row>
    <row r="154" spans="1:7">
      <c r="A154" s="259">
        <v>45957</v>
      </c>
      <c r="B154" s="277" t="s">
        <v>1797</v>
      </c>
      <c r="C154" s="261" t="s">
        <v>54</v>
      </c>
      <c r="D154" s="278">
        <v>40990</v>
      </c>
      <c r="E154" s="278"/>
      <c r="F154" s="267">
        <f t="shared" si="4"/>
        <v>45042.0200000001</v>
      </c>
      <c r="G154" s="264"/>
    </row>
    <row r="155" spans="1:7">
      <c r="A155" s="259">
        <v>45961</v>
      </c>
      <c r="B155" s="277" t="s">
        <v>1765</v>
      </c>
      <c r="C155" s="261" t="s">
        <v>64</v>
      </c>
      <c r="D155" s="278"/>
      <c r="E155" s="278">
        <v>45000</v>
      </c>
      <c r="F155" s="267">
        <f t="shared" si="4"/>
        <v>42.0200000000623</v>
      </c>
      <c r="G155" s="264"/>
    </row>
    <row r="156" spans="1:7">
      <c r="A156" s="259">
        <v>45961</v>
      </c>
      <c r="B156" s="277" t="s">
        <v>1742</v>
      </c>
      <c r="C156" s="261" t="s">
        <v>61</v>
      </c>
      <c r="D156" s="278"/>
      <c r="E156" s="278">
        <v>3</v>
      </c>
      <c r="F156" s="267">
        <f t="shared" si="4"/>
        <v>39.0200000000623</v>
      </c>
      <c r="G156" s="264"/>
    </row>
    <row r="157" spans="1:7">
      <c r="A157" s="259">
        <v>45978</v>
      </c>
      <c r="B157" s="282" t="s">
        <v>1781</v>
      </c>
      <c r="C157" s="261" t="s">
        <v>54</v>
      </c>
      <c r="D157" s="278">
        <v>20000</v>
      </c>
      <c r="E157" s="278"/>
      <c r="F157" s="267">
        <f t="shared" si="4"/>
        <v>20039.0200000001</v>
      </c>
      <c r="G157" s="264"/>
    </row>
    <row r="158" spans="1:7">
      <c r="A158" s="259">
        <v>45980</v>
      </c>
      <c r="B158" s="283" t="s">
        <v>1798</v>
      </c>
      <c r="C158" s="261" t="s">
        <v>64</v>
      </c>
      <c r="D158" s="278"/>
      <c r="E158" s="278">
        <v>2</v>
      </c>
      <c r="F158" s="267">
        <f t="shared" si="4"/>
        <v>20037.0200000001</v>
      </c>
      <c r="G158" s="264"/>
    </row>
    <row r="159" spans="1:7">
      <c r="A159" s="259">
        <v>45980</v>
      </c>
      <c r="B159" s="283" t="s">
        <v>1742</v>
      </c>
      <c r="C159" s="261" t="s">
        <v>61</v>
      </c>
      <c r="D159" s="278"/>
      <c r="E159" s="278">
        <v>1.5</v>
      </c>
      <c r="F159" s="267">
        <f t="shared" si="4"/>
        <v>20035.5200000001</v>
      </c>
      <c r="G159" s="264"/>
    </row>
    <row r="160" spans="1:7">
      <c r="A160" s="259"/>
      <c r="B160" s="277"/>
      <c r="C160" s="261"/>
      <c r="D160" s="278"/>
      <c r="E160" s="278"/>
      <c r="F160" s="267">
        <f t="shared" si="4"/>
        <v>20035.5200000001</v>
      </c>
      <c r="G160" s="264"/>
    </row>
    <row r="161" spans="1:7">
      <c r="A161" s="259"/>
      <c r="B161" s="277"/>
      <c r="C161" s="261"/>
      <c r="D161" s="278"/>
      <c r="E161" s="278"/>
      <c r="F161" s="267">
        <f t="shared" si="4"/>
        <v>20035.5200000001</v>
      </c>
      <c r="G161" s="264"/>
    </row>
    <row r="162" spans="1:7">
      <c r="A162" s="259"/>
      <c r="B162" s="277"/>
      <c r="C162" s="261"/>
      <c r="D162" s="278"/>
      <c r="E162" s="278"/>
      <c r="F162" s="267">
        <f t="shared" si="4"/>
        <v>20035.5200000001</v>
      </c>
      <c r="G162" s="264"/>
    </row>
    <row r="163" spans="1:7">
      <c r="A163" s="259"/>
      <c r="B163" s="277"/>
      <c r="C163" s="261"/>
      <c r="D163" s="278"/>
      <c r="E163" s="278"/>
      <c r="F163" s="267">
        <f t="shared" ref="F163:F172" si="5">F162+D163-E163</f>
        <v>20035.5200000001</v>
      </c>
      <c r="G163" s="264"/>
    </row>
    <row r="164" spans="1:7">
      <c r="A164" s="259"/>
      <c r="B164" s="277"/>
      <c r="C164" s="261"/>
      <c r="D164" s="278"/>
      <c r="E164" s="278"/>
      <c r="F164" s="267">
        <f t="shared" si="5"/>
        <v>20035.5200000001</v>
      </c>
      <c r="G164" s="264"/>
    </row>
    <row r="165" spans="1:7">
      <c r="A165" s="259"/>
      <c r="B165" s="277"/>
      <c r="C165" s="261"/>
      <c r="D165" s="278"/>
      <c r="E165" s="278"/>
      <c r="F165" s="267">
        <f t="shared" si="5"/>
        <v>20035.5200000001</v>
      </c>
      <c r="G165" s="264"/>
    </row>
    <row r="166" spans="1:7">
      <c r="A166" s="259"/>
      <c r="B166" s="277"/>
      <c r="C166" s="261"/>
      <c r="D166" s="278"/>
      <c r="E166" s="278"/>
      <c r="F166" s="267">
        <f t="shared" si="5"/>
        <v>20035.5200000001</v>
      </c>
      <c r="G166" s="264"/>
    </row>
    <row r="167" spans="1:7">
      <c r="A167" s="259"/>
      <c r="B167" s="277"/>
      <c r="C167" s="261"/>
      <c r="D167" s="278"/>
      <c r="E167" s="278"/>
      <c r="F167" s="267">
        <f t="shared" si="5"/>
        <v>20035.5200000001</v>
      </c>
      <c r="G167" s="264"/>
    </row>
    <row r="168" spans="1:7">
      <c r="A168" s="259"/>
      <c r="B168" s="277"/>
      <c r="C168" s="261"/>
      <c r="D168" s="278"/>
      <c r="E168" s="278"/>
      <c r="F168" s="267">
        <f t="shared" si="5"/>
        <v>20035.5200000001</v>
      </c>
      <c r="G168" s="264"/>
    </row>
    <row r="169" spans="1:7">
      <c r="A169" s="259"/>
      <c r="B169" s="277"/>
      <c r="C169" s="261"/>
      <c r="D169" s="278"/>
      <c r="E169" s="278"/>
      <c r="F169" s="267">
        <f t="shared" si="5"/>
        <v>20035.5200000001</v>
      </c>
      <c r="G169" s="264"/>
    </row>
    <row r="170" spans="1:7">
      <c r="A170" s="259"/>
      <c r="B170" s="277"/>
      <c r="C170" s="261"/>
      <c r="D170" s="278"/>
      <c r="E170" s="278"/>
      <c r="F170" s="267">
        <f t="shared" si="5"/>
        <v>20035.5200000001</v>
      </c>
      <c r="G170" s="264"/>
    </row>
    <row r="171" spans="1:7">
      <c r="A171" s="259"/>
      <c r="B171" s="277"/>
      <c r="C171" s="261"/>
      <c r="D171" s="278"/>
      <c r="E171" s="278"/>
      <c r="F171" s="267">
        <f t="shared" si="5"/>
        <v>20035.5200000001</v>
      </c>
      <c r="G171" s="264"/>
    </row>
    <row r="172" spans="1:7">
      <c r="A172" s="259"/>
      <c r="B172" s="277"/>
      <c r="C172" s="261"/>
      <c r="D172" s="278"/>
      <c r="E172" s="278"/>
      <c r="F172" s="267">
        <f t="shared" si="5"/>
        <v>20035.5200000001</v>
      </c>
      <c r="G172" s="264"/>
    </row>
    <row r="173" spans="1:7">
      <c r="A173" s="259"/>
      <c r="B173" s="277"/>
      <c r="C173" s="261"/>
      <c r="D173" s="278"/>
      <c r="E173" s="278"/>
      <c r="F173" s="267">
        <f t="shared" ref="F173:F180" si="6">F172+D173-E173</f>
        <v>20035.5200000001</v>
      </c>
      <c r="G173" s="264"/>
    </row>
    <row r="174" spans="1:7">
      <c r="A174" s="259"/>
      <c r="B174" s="277"/>
      <c r="C174" s="261"/>
      <c r="D174" s="278"/>
      <c r="E174" s="278"/>
      <c r="F174" s="267">
        <f t="shared" si="6"/>
        <v>20035.5200000001</v>
      </c>
      <c r="G174" s="264"/>
    </row>
    <row r="175" spans="1:7">
      <c r="A175" s="259"/>
      <c r="B175" s="277"/>
      <c r="C175" s="261"/>
      <c r="D175" s="278"/>
      <c r="E175" s="278"/>
      <c r="F175" s="267">
        <f t="shared" si="6"/>
        <v>20035.5200000001</v>
      </c>
      <c r="G175" s="264"/>
    </row>
    <row r="176" spans="1:7">
      <c r="A176" s="259"/>
      <c r="B176" s="277"/>
      <c r="C176" s="261"/>
      <c r="D176" s="278"/>
      <c r="E176" s="278"/>
      <c r="F176" s="267">
        <f t="shared" si="6"/>
        <v>20035.5200000001</v>
      </c>
      <c r="G176" s="264"/>
    </row>
    <row r="177" spans="1:7">
      <c r="A177" s="259"/>
      <c r="B177" s="277"/>
      <c r="C177" s="261"/>
      <c r="D177" s="278"/>
      <c r="E177" s="278"/>
      <c r="F177" s="267">
        <f t="shared" si="6"/>
        <v>20035.5200000001</v>
      </c>
      <c r="G177" s="264"/>
    </row>
    <row r="178" spans="1:7">
      <c r="A178" s="259"/>
      <c r="B178" s="277"/>
      <c r="C178" s="261"/>
      <c r="D178" s="278"/>
      <c r="E178" s="278"/>
      <c r="F178" s="267">
        <f t="shared" si="6"/>
        <v>20035.5200000001</v>
      </c>
      <c r="G178" s="264"/>
    </row>
    <row r="179" spans="1:7">
      <c r="A179" s="259"/>
      <c r="B179" s="277"/>
      <c r="C179" s="261"/>
      <c r="D179" s="278"/>
      <c r="E179" s="278"/>
      <c r="F179" s="267">
        <f t="shared" si="6"/>
        <v>20035.5200000001</v>
      </c>
      <c r="G179" s="264"/>
    </row>
    <row r="180" spans="1:7">
      <c r="A180" s="259"/>
      <c r="B180" s="277"/>
      <c r="C180" s="261"/>
      <c r="D180" s="278"/>
      <c r="E180" s="278"/>
      <c r="F180" s="267">
        <f t="shared" ref="F180:F221" si="7">F179+D180-E180</f>
        <v>20035.5200000001</v>
      </c>
      <c r="G180" s="264"/>
    </row>
    <row r="181" spans="1:7">
      <c r="A181" s="259"/>
      <c r="B181" s="277"/>
      <c r="C181" s="261"/>
      <c r="D181" s="278"/>
      <c r="E181" s="278"/>
      <c r="F181" s="267">
        <f t="shared" si="7"/>
        <v>20035.5200000001</v>
      </c>
      <c r="G181" s="264"/>
    </row>
    <row r="182" spans="1:7">
      <c r="A182" s="259"/>
      <c r="B182" s="277"/>
      <c r="C182" s="261"/>
      <c r="D182" s="278"/>
      <c r="E182" s="278"/>
      <c r="F182" s="267">
        <f t="shared" si="7"/>
        <v>20035.5200000001</v>
      </c>
      <c r="G182" s="264"/>
    </row>
    <row r="183" spans="1:7">
      <c r="A183" s="259"/>
      <c r="B183" s="277"/>
      <c r="C183" s="261"/>
      <c r="D183" s="278"/>
      <c r="E183" s="278"/>
      <c r="F183" s="267">
        <f t="shared" si="7"/>
        <v>20035.5200000001</v>
      </c>
      <c r="G183" s="264"/>
    </row>
    <row r="184" spans="1:7">
      <c r="A184" s="259"/>
      <c r="B184" s="277"/>
      <c r="C184" s="261"/>
      <c r="D184" s="278"/>
      <c r="E184" s="278"/>
      <c r="F184" s="267">
        <f t="shared" si="7"/>
        <v>20035.5200000001</v>
      </c>
      <c r="G184" s="264"/>
    </row>
    <row r="185" spans="1:7">
      <c r="A185" s="259"/>
      <c r="B185" s="277"/>
      <c r="C185" s="261"/>
      <c r="D185" s="278"/>
      <c r="E185" s="278"/>
      <c r="F185" s="267">
        <f t="shared" si="7"/>
        <v>20035.5200000001</v>
      </c>
      <c r="G185" s="264"/>
    </row>
    <row r="186" spans="1:7">
      <c r="A186" s="259"/>
      <c r="B186" s="277"/>
      <c r="C186" s="261"/>
      <c r="D186" s="278"/>
      <c r="E186" s="278"/>
      <c r="F186" s="267">
        <f t="shared" si="7"/>
        <v>20035.5200000001</v>
      </c>
      <c r="G186" s="264"/>
    </row>
    <row r="187" spans="1:7">
      <c r="A187" s="259"/>
      <c r="B187" s="277"/>
      <c r="C187" s="261"/>
      <c r="D187" s="278"/>
      <c r="E187" s="278"/>
      <c r="F187" s="267">
        <f t="shared" si="7"/>
        <v>20035.5200000001</v>
      </c>
      <c r="G187" s="264"/>
    </row>
    <row r="188" spans="1:7">
      <c r="A188" s="259"/>
      <c r="B188" s="277"/>
      <c r="C188" s="261"/>
      <c r="D188" s="278"/>
      <c r="E188" s="278"/>
      <c r="F188" s="267">
        <f t="shared" si="7"/>
        <v>20035.5200000001</v>
      </c>
      <c r="G188" s="264"/>
    </row>
    <row r="189" spans="1:7">
      <c r="A189" s="259"/>
      <c r="B189" s="277"/>
      <c r="C189" s="261"/>
      <c r="D189" s="278"/>
      <c r="E189" s="278"/>
      <c r="F189" s="267">
        <f t="shared" si="7"/>
        <v>20035.5200000001</v>
      </c>
      <c r="G189" s="264"/>
    </row>
    <row r="190" spans="1:7">
      <c r="A190" s="259"/>
      <c r="B190" s="277"/>
      <c r="C190" s="261"/>
      <c r="D190" s="278"/>
      <c r="E190" s="278"/>
      <c r="F190" s="267">
        <f t="shared" si="7"/>
        <v>20035.5200000001</v>
      </c>
      <c r="G190" s="264"/>
    </row>
    <row r="191" spans="1:7">
      <c r="A191" s="259"/>
      <c r="B191" s="277"/>
      <c r="C191" s="261"/>
      <c r="D191" s="278"/>
      <c r="E191" s="278"/>
      <c r="F191" s="267">
        <f t="shared" si="7"/>
        <v>20035.5200000001</v>
      </c>
      <c r="G191" s="264"/>
    </row>
    <row r="192" spans="1:7">
      <c r="A192" s="259"/>
      <c r="B192" s="277"/>
      <c r="C192" s="261"/>
      <c r="D192" s="278"/>
      <c r="E192" s="278"/>
      <c r="F192" s="267">
        <f t="shared" si="7"/>
        <v>20035.5200000001</v>
      </c>
      <c r="G192" s="264"/>
    </row>
    <row r="193" spans="1:7">
      <c r="A193" s="259"/>
      <c r="B193" s="277"/>
      <c r="C193" s="261"/>
      <c r="D193" s="278"/>
      <c r="E193" s="278"/>
      <c r="F193" s="267">
        <f t="shared" si="7"/>
        <v>20035.5200000001</v>
      </c>
      <c r="G193" s="264"/>
    </row>
    <row r="194" spans="1:7">
      <c r="A194" s="259"/>
      <c r="B194" s="277"/>
      <c r="C194" s="261"/>
      <c r="D194" s="278"/>
      <c r="E194" s="278"/>
      <c r="F194" s="267">
        <f t="shared" si="7"/>
        <v>20035.5200000001</v>
      </c>
      <c r="G194" s="264"/>
    </row>
    <row r="195" spans="1:7">
      <c r="A195" s="259"/>
      <c r="B195" s="277"/>
      <c r="C195" s="261"/>
      <c r="D195" s="278"/>
      <c r="E195" s="278"/>
      <c r="F195" s="267">
        <f t="shared" si="7"/>
        <v>20035.5200000001</v>
      </c>
      <c r="G195" s="264"/>
    </row>
    <row r="196" spans="1:7">
      <c r="A196" s="259"/>
      <c r="B196" s="277"/>
      <c r="C196" s="261"/>
      <c r="D196" s="278"/>
      <c r="E196" s="278"/>
      <c r="F196" s="267">
        <f t="shared" si="7"/>
        <v>20035.5200000001</v>
      </c>
      <c r="G196" s="264"/>
    </row>
    <row r="197" spans="1:7">
      <c r="A197" s="259"/>
      <c r="B197" s="277"/>
      <c r="C197" s="261"/>
      <c r="D197" s="278"/>
      <c r="E197" s="278"/>
      <c r="F197" s="267">
        <f t="shared" si="7"/>
        <v>20035.5200000001</v>
      </c>
      <c r="G197" s="264"/>
    </row>
    <row r="198" spans="1:7">
      <c r="A198" s="259"/>
      <c r="B198" s="277"/>
      <c r="C198" s="261"/>
      <c r="D198" s="278"/>
      <c r="E198" s="278"/>
      <c r="F198" s="267">
        <f t="shared" si="7"/>
        <v>20035.5200000001</v>
      </c>
      <c r="G198" s="264"/>
    </row>
    <row r="199" spans="1:7">
      <c r="A199" s="259"/>
      <c r="B199" s="277"/>
      <c r="C199" s="261"/>
      <c r="D199" s="278"/>
      <c r="E199" s="278"/>
      <c r="F199" s="267">
        <f t="shared" si="7"/>
        <v>20035.5200000001</v>
      </c>
      <c r="G199" s="264"/>
    </row>
    <row r="200" spans="1:7">
      <c r="A200" s="259"/>
      <c r="B200" s="277"/>
      <c r="C200" s="261"/>
      <c r="D200" s="278"/>
      <c r="E200" s="278"/>
      <c r="F200" s="267">
        <f t="shared" si="7"/>
        <v>20035.5200000001</v>
      </c>
      <c r="G200" s="264"/>
    </row>
    <row r="201" spans="1:7">
      <c r="A201" s="259"/>
      <c r="B201" s="277"/>
      <c r="C201" s="261"/>
      <c r="D201" s="278"/>
      <c r="E201" s="278"/>
      <c r="F201" s="267">
        <f t="shared" si="7"/>
        <v>20035.5200000001</v>
      </c>
      <c r="G201" s="264"/>
    </row>
    <row r="202" spans="1:7">
      <c r="A202" s="259"/>
      <c r="B202" s="277"/>
      <c r="C202" s="261"/>
      <c r="D202" s="278"/>
      <c r="E202" s="278"/>
      <c r="F202" s="267">
        <f t="shared" si="7"/>
        <v>20035.5200000001</v>
      </c>
      <c r="G202" s="264"/>
    </row>
    <row r="203" spans="1:7">
      <c r="A203" s="259"/>
      <c r="B203" s="277"/>
      <c r="C203" s="261"/>
      <c r="D203" s="278"/>
      <c r="E203" s="278"/>
      <c r="F203" s="267">
        <f t="shared" si="7"/>
        <v>20035.5200000001</v>
      </c>
      <c r="G203" s="264"/>
    </row>
    <row r="204" spans="1:7">
      <c r="A204" s="259"/>
      <c r="B204" s="277"/>
      <c r="C204" s="261"/>
      <c r="D204" s="278"/>
      <c r="E204" s="278"/>
      <c r="F204" s="267">
        <f t="shared" si="7"/>
        <v>20035.5200000001</v>
      </c>
      <c r="G204" s="264"/>
    </row>
    <row r="205" spans="1:7">
      <c r="A205" s="259"/>
      <c r="B205" s="277"/>
      <c r="C205" s="261"/>
      <c r="D205" s="278"/>
      <c r="E205" s="278"/>
      <c r="F205" s="267">
        <f t="shared" si="7"/>
        <v>20035.5200000001</v>
      </c>
      <c r="G205" s="264"/>
    </row>
    <row r="206" spans="1:7">
      <c r="A206" s="259"/>
      <c r="B206" s="277"/>
      <c r="C206" s="261"/>
      <c r="D206" s="278"/>
      <c r="E206" s="278"/>
      <c r="F206" s="267">
        <f t="shared" si="7"/>
        <v>20035.5200000001</v>
      </c>
      <c r="G206" s="264"/>
    </row>
    <row r="207" spans="1:7">
      <c r="A207" s="259"/>
      <c r="B207" s="277"/>
      <c r="C207" s="261"/>
      <c r="D207" s="278"/>
      <c r="E207" s="278"/>
      <c r="F207" s="267">
        <f t="shared" si="7"/>
        <v>20035.5200000001</v>
      </c>
      <c r="G207" s="264"/>
    </row>
    <row r="208" spans="1:7">
      <c r="A208" s="259"/>
      <c r="B208" s="277"/>
      <c r="C208" s="261"/>
      <c r="D208" s="278"/>
      <c r="E208" s="278"/>
      <c r="F208" s="267">
        <f t="shared" si="7"/>
        <v>20035.5200000001</v>
      </c>
      <c r="G208" s="264"/>
    </row>
    <row r="209" spans="1:7">
      <c r="A209" s="259"/>
      <c r="B209" s="277"/>
      <c r="C209" s="261"/>
      <c r="D209" s="278"/>
      <c r="E209" s="278"/>
      <c r="F209" s="267">
        <f t="shared" si="7"/>
        <v>20035.5200000001</v>
      </c>
      <c r="G209" s="264"/>
    </row>
    <row r="210" spans="1:7">
      <c r="A210" s="259"/>
      <c r="B210" s="277"/>
      <c r="C210" s="261"/>
      <c r="D210" s="278"/>
      <c r="E210" s="278"/>
      <c r="F210" s="267">
        <f t="shared" si="7"/>
        <v>20035.5200000001</v>
      </c>
      <c r="G210" s="264"/>
    </row>
    <row r="211" spans="1:7">
      <c r="A211" s="259"/>
      <c r="B211" s="277"/>
      <c r="C211" s="261"/>
      <c r="D211" s="278"/>
      <c r="E211" s="278"/>
      <c r="F211" s="267">
        <f t="shared" si="7"/>
        <v>20035.5200000001</v>
      </c>
      <c r="G211" s="264"/>
    </row>
    <row r="212" spans="1:7">
      <c r="A212" s="259"/>
      <c r="B212" s="277"/>
      <c r="C212" s="261"/>
      <c r="D212" s="278"/>
      <c r="E212" s="278"/>
      <c r="F212" s="267">
        <f t="shared" si="7"/>
        <v>20035.5200000001</v>
      </c>
      <c r="G212" s="264"/>
    </row>
    <row r="213" spans="1:7">
      <c r="A213" s="259"/>
      <c r="B213" s="277"/>
      <c r="C213" s="261"/>
      <c r="D213" s="278"/>
      <c r="E213" s="278"/>
      <c r="F213" s="267">
        <f t="shared" si="7"/>
        <v>20035.5200000001</v>
      </c>
      <c r="G213" s="264"/>
    </row>
    <row r="214" spans="1:7">
      <c r="A214" s="259"/>
      <c r="B214" s="277"/>
      <c r="C214" s="261"/>
      <c r="D214" s="278"/>
      <c r="E214" s="278"/>
      <c r="F214" s="267">
        <f t="shared" si="7"/>
        <v>20035.5200000001</v>
      </c>
      <c r="G214" s="264"/>
    </row>
    <row r="215" spans="1:7">
      <c r="A215" s="259"/>
      <c r="B215" s="277"/>
      <c r="C215" s="261"/>
      <c r="D215" s="278"/>
      <c r="E215" s="278"/>
      <c r="F215" s="267">
        <f t="shared" si="7"/>
        <v>20035.5200000001</v>
      </c>
      <c r="G215" s="264"/>
    </row>
    <row r="216" spans="1:7">
      <c r="A216" s="259"/>
      <c r="B216" s="277"/>
      <c r="C216" s="261"/>
      <c r="D216" s="278"/>
      <c r="E216" s="278"/>
      <c r="F216" s="267">
        <f t="shared" si="7"/>
        <v>20035.5200000001</v>
      </c>
      <c r="G216" s="264"/>
    </row>
    <row r="217" spans="1:7">
      <c r="A217" s="259"/>
      <c r="B217" s="277"/>
      <c r="C217" s="261"/>
      <c r="D217" s="278"/>
      <c r="E217" s="278"/>
      <c r="F217" s="267">
        <f t="shared" si="7"/>
        <v>20035.5200000001</v>
      </c>
      <c r="G217" s="264"/>
    </row>
    <row r="218" spans="1:7">
      <c r="A218" s="259"/>
      <c r="B218" s="277"/>
      <c r="C218" s="261"/>
      <c r="D218" s="278"/>
      <c r="E218" s="278"/>
      <c r="F218" s="267">
        <f t="shared" si="7"/>
        <v>20035.5200000001</v>
      </c>
      <c r="G218" s="264"/>
    </row>
    <row r="219" spans="1:7">
      <c r="A219" s="259"/>
      <c r="B219" s="277"/>
      <c r="C219" s="261"/>
      <c r="D219" s="278"/>
      <c r="E219" s="278"/>
      <c r="F219" s="267">
        <f t="shared" si="7"/>
        <v>20035.5200000001</v>
      </c>
      <c r="G219" s="264"/>
    </row>
    <row r="220" spans="1:7">
      <c r="A220" s="259"/>
      <c r="B220" s="277"/>
      <c r="C220" s="261"/>
      <c r="D220" s="278"/>
      <c r="E220" s="278"/>
      <c r="F220" s="267">
        <f t="shared" si="7"/>
        <v>20035.5200000001</v>
      </c>
      <c r="G220" s="264"/>
    </row>
    <row r="221" spans="1:7">
      <c r="A221" s="259"/>
      <c r="B221" s="277"/>
      <c r="C221" s="264"/>
      <c r="D221" s="278"/>
      <c r="E221" s="278"/>
      <c r="F221" s="267">
        <f t="shared" si="7"/>
        <v>20035.5200000001</v>
      </c>
      <c r="G221" s="264"/>
    </row>
    <row r="222" spans="1:7">
      <c r="A222" s="259"/>
      <c r="B222" s="277"/>
      <c r="C222" s="264"/>
      <c r="D222" s="278"/>
      <c r="E222" s="278"/>
      <c r="F222" s="267">
        <f t="shared" ref="F222:F235" si="8">F221+D222-E222</f>
        <v>20035.5200000001</v>
      </c>
      <c r="G222" s="264"/>
    </row>
    <row r="223" spans="1:7">
      <c r="A223" s="259"/>
      <c r="B223" s="277"/>
      <c r="C223" s="264"/>
      <c r="D223" s="278"/>
      <c r="E223" s="278"/>
      <c r="F223" s="267">
        <f t="shared" si="8"/>
        <v>20035.5200000001</v>
      </c>
      <c r="G223" s="264"/>
    </row>
    <row r="224" spans="1:7">
      <c r="A224" s="259"/>
      <c r="B224" s="277"/>
      <c r="C224" s="264"/>
      <c r="D224" s="278"/>
      <c r="E224" s="278"/>
      <c r="F224" s="267">
        <f t="shared" si="8"/>
        <v>20035.5200000001</v>
      </c>
      <c r="G224" s="264"/>
    </row>
    <row r="225" spans="1:7">
      <c r="A225" s="259"/>
      <c r="B225" s="277"/>
      <c r="C225" s="264"/>
      <c r="D225" s="278"/>
      <c r="E225" s="278"/>
      <c r="F225" s="267">
        <f t="shared" si="8"/>
        <v>20035.5200000001</v>
      </c>
      <c r="G225" s="264"/>
    </row>
    <row r="226" spans="1:7">
      <c r="A226" s="259"/>
      <c r="B226" s="277"/>
      <c r="C226" s="261"/>
      <c r="D226" s="278"/>
      <c r="E226" s="278"/>
      <c r="F226" s="267">
        <f t="shared" si="8"/>
        <v>20035.5200000001</v>
      </c>
      <c r="G226" s="264"/>
    </row>
    <row r="227" spans="1:7">
      <c r="A227" s="259"/>
      <c r="B227" s="277"/>
      <c r="C227" s="261"/>
      <c r="D227" s="278"/>
      <c r="E227" s="278"/>
      <c r="F227" s="267">
        <f t="shared" si="8"/>
        <v>20035.5200000001</v>
      </c>
      <c r="G227" s="264"/>
    </row>
    <row r="228" spans="1:7">
      <c r="A228" s="259"/>
      <c r="B228" s="277"/>
      <c r="C228" s="261"/>
      <c r="D228" s="278"/>
      <c r="E228" s="278"/>
      <c r="F228" s="267">
        <f t="shared" si="8"/>
        <v>20035.5200000001</v>
      </c>
      <c r="G228" s="264"/>
    </row>
    <row r="229" spans="1:7">
      <c r="A229" s="259"/>
      <c r="B229" s="277"/>
      <c r="C229" s="261"/>
      <c r="D229" s="278"/>
      <c r="E229" s="278"/>
      <c r="F229" s="267">
        <f t="shared" si="8"/>
        <v>20035.5200000001</v>
      </c>
      <c r="G229" s="264"/>
    </row>
    <row r="230" spans="1:7">
      <c r="A230" s="259"/>
      <c r="B230" s="277"/>
      <c r="C230" s="264"/>
      <c r="D230" s="278"/>
      <c r="E230" s="278"/>
      <c r="F230" s="267">
        <f t="shared" si="8"/>
        <v>20035.5200000001</v>
      </c>
      <c r="G230" s="264"/>
    </row>
    <row r="231" spans="1:7">
      <c r="A231" s="259"/>
      <c r="B231" s="277"/>
      <c r="C231" s="261"/>
      <c r="D231" s="278"/>
      <c r="E231" s="278"/>
      <c r="F231" s="267">
        <f t="shared" si="8"/>
        <v>20035.5200000001</v>
      </c>
      <c r="G231" s="264"/>
    </row>
    <row r="232" spans="1:7">
      <c r="A232" s="259"/>
      <c r="B232" s="277"/>
      <c r="C232" s="261"/>
      <c r="D232" s="278"/>
      <c r="E232" s="278"/>
      <c r="F232" s="267">
        <f t="shared" si="8"/>
        <v>20035.5200000001</v>
      </c>
      <c r="G232" s="264"/>
    </row>
    <row r="233" spans="1:7">
      <c r="A233" s="259"/>
      <c r="B233" s="277"/>
      <c r="C233" s="261"/>
      <c r="D233" s="278"/>
      <c r="E233" s="278"/>
      <c r="F233" s="267">
        <f t="shared" si="8"/>
        <v>20035.5200000001</v>
      </c>
      <c r="G233" s="264"/>
    </row>
    <row r="234" spans="1:7">
      <c r="A234" s="259"/>
      <c r="B234" s="277"/>
      <c r="C234" s="261"/>
      <c r="D234" s="278"/>
      <c r="E234" s="278"/>
      <c r="F234" s="267">
        <f t="shared" si="8"/>
        <v>20035.5200000001</v>
      </c>
      <c r="G234" s="264"/>
    </row>
    <row r="235" spans="1:7">
      <c r="A235" s="259"/>
      <c r="B235" s="277"/>
      <c r="C235" s="261"/>
      <c r="D235" s="278"/>
      <c r="E235" s="278"/>
      <c r="F235" s="267">
        <f t="shared" si="8"/>
        <v>20035.5200000001</v>
      </c>
      <c r="G235" s="264"/>
    </row>
    <row r="236" spans="1:7">
      <c r="A236" s="259"/>
      <c r="B236" s="277"/>
      <c r="C236" s="261"/>
      <c r="D236" s="278"/>
      <c r="E236" s="278"/>
      <c r="F236" s="267">
        <f t="shared" ref="F236:F250" si="9">F235+D236-E236</f>
        <v>20035.5200000001</v>
      </c>
      <c r="G236" s="264"/>
    </row>
    <row r="237" spans="1:7">
      <c r="A237" s="259"/>
      <c r="B237" s="277"/>
      <c r="C237" s="261"/>
      <c r="D237" s="278"/>
      <c r="E237" s="278"/>
      <c r="F237" s="267">
        <f t="shared" si="9"/>
        <v>20035.5200000001</v>
      </c>
      <c r="G237" s="264"/>
    </row>
    <row r="238" spans="1:7">
      <c r="A238" s="259"/>
      <c r="B238" s="277"/>
      <c r="C238" s="261"/>
      <c r="D238" s="278"/>
      <c r="E238" s="278"/>
      <c r="F238" s="267">
        <f t="shared" si="9"/>
        <v>20035.5200000001</v>
      </c>
      <c r="G238" s="264"/>
    </row>
    <row r="239" spans="1:7">
      <c r="A239" s="259"/>
      <c r="B239" s="277"/>
      <c r="C239" s="264"/>
      <c r="D239" s="278"/>
      <c r="E239" s="278"/>
      <c r="F239" s="267">
        <f t="shared" si="9"/>
        <v>20035.5200000001</v>
      </c>
      <c r="G239" s="264"/>
    </row>
    <row r="240" spans="1:7">
      <c r="A240" s="259"/>
      <c r="B240" s="277"/>
      <c r="C240" s="261"/>
      <c r="D240" s="278"/>
      <c r="E240" s="278"/>
      <c r="F240" s="267">
        <f t="shared" si="9"/>
        <v>20035.5200000001</v>
      </c>
      <c r="G240" s="264"/>
    </row>
    <row r="241" spans="1:7">
      <c r="A241" s="259"/>
      <c r="B241" s="277"/>
      <c r="C241" s="261"/>
      <c r="D241" s="278"/>
      <c r="E241" s="278"/>
      <c r="F241" s="267">
        <f t="shared" si="9"/>
        <v>20035.5200000001</v>
      </c>
      <c r="G241" s="264"/>
    </row>
    <row r="242" spans="1:7">
      <c r="A242" s="259"/>
      <c r="B242" s="277"/>
      <c r="C242" s="261"/>
      <c r="D242" s="278"/>
      <c r="E242" s="278"/>
      <c r="F242" s="267">
        <f t="shared" si="9"/>
        <v>20035.5200000001</v>
      </c>
      <c r="G242" s="264"/>
    </row>
    <row r="243" spans="1:7">
      <c r="A243" s="259"/>
      <c r="B243" s="277"/>
      <c r="C243" s="261"/>
      <c r="D243" s="278"/>
      <c r="E243" s="278"/>
      <c r="F243" s="267">
        <f t="shared" si="9"/>
        <v>20035.5200000001</v>
      </c>
      <c r="G243" s="264"/>
    </row>
    <row r="244" spans="1:7">
      <c r="A244" s="259"/>
      <c r="B244" s="277"/>
      <c r="C244" s="264"/>
      <c r="D244" s="278"/>
      <c r="E244" s="278"/>
      <c r="F244" s="267">
        <f t="shared" si="9"/>
        <v>20035.5200000001</v>
      </c>
      <c r="G244" s="264"/>
    </row>
    <row r="245" spans="1:7">
      <c r="A245" s="259"/>
      <c r="B245" s="277"/>
      <c r="C245" s="261"/>
      <c r="D245" s="278"/>
      <c r="E245" s="278"/>
      <c r="F245" s="267">
        <f t="shared" si="9"/>
        <v>20035.5200000001</v>
      </c>
      <c r="G245" s="264"/>
    </row>
    <row r="246" spans="1:7">
      <c r="A246" s="259"/>
      <c r="B246" s="277"/>
      <c r="C246" s="264"/>
      <c r="D246" s="278"/>
      <c r="E246" s="278"/>
      <c r="F246" s="267">
        <f t="shared" si="9"/>
        <v>20035.5200000001</v>
      </c>
      <c r="G246" s="264"/>
    </row>
    <row r="247" spans="1:7">
      <c r="A247" s="259"/>
      <c r="B247" s="277"/>
      <c r="C247" s="261"/>
      <c r="D247" s="278"/>
      <c r="E247" s="278"/>
      <c r="F247" s="267">
        <f t="shared" si="9"/>
        <v>20035.5200000001</v>
      </c>
      <c r="G247" s="264"/>
    </row>
    <row r="248" spans="1:7">
      <c r="A248" s="259"/>
      <c r="B248" s="277"/>
      <c r="C248" s="261"/>
      <c r="D248" s="278"/>
      <c r="E248" s="278"/>
      <c r="F248" s="267">
        <f t="shared" si="9"/>
        <v>20035.5200000001</v>
      </c>
      <c r="G248" s="264"/>
    </row>
    <row r="249" spans="1:7">
      <c r="A249" s="259"/>
      <c r="B249" s="277"/>
      <c r="C249" s="264"/>
      <c r="D249" s="278"/>
      <c r="E249" s="278"/>
      <c r="F249" s="267">
        <f t="shared" si="9"/>
        <v>20035.5200000001</v>
      </c>
      <c r="G249" s="264"/>
    </row>
    <row r="250" spans="1:7">
      <c r="A250" s="259"/>
      <c r="B250" s="277"/>
      <c r="C250" s="264"/>
      <c r="D250" s="278"/>
      <c r="E250" s="278"/>
      <c r="F250" s="267">
        <f t="shared" ref="F250:F261" si="10">F249+D250-E250</f>
        <v>20035.5200000001</v>
      </c>
      <c r="G250" s="264"/>
    </row>
    <row r="251" spans="1:7">
      <c r="A251" s="259"/>
      <c r="B251" s="277"/>
      <c r="C251" s="261"/>
      <c r="D251" s="278"/>
      <c r="E251" s="278"/>
      <c r="F251" s="267">
        <f t="shared" si="10"/>
        <v>20035.5200000001</v>
      </c>
      <c r="G251" s="264"/>
    </row>
    <row r="252" spans="1:7">
      <c r="A252" s="259"/>
      <c r="B252" s="277"/>
      <c r="C252" s="261"/>
      <c r="D252" s="278"/>
      <c r="E252" s="278"/>
      <c r="F252" s="267">
        <f t="shared" si="10"/>
        <v>20035.5200000001</v>
      </c>
      <c r="G252" s="264"/>
    </row>
    <row r="253" spans="1:7">
      <c r="A253" s="259"/>
      <c r="B253" s="277"/>
      <c r="C253" s="261"/>
      <c r="D253" s="278"/>
      <c r="E253" s="278"/>
      <c r="F253" s="267">
        <f t="shared" si="10"/>
        <v>20035.5200000001</v>
      </c>
      <c r="G253" s="264"/>
    </row>
    <row r="254" spans="1:7">
      <c r="A254" s="259"/>
      <c r="B254" s="277"/>
      <c r="C254" s="264"/>
      <c r="D254" s="278"/>
      <c r="E254" s="278"/>
      <c r="F254" s="267">
        <f t="shared" si="10"/>
        <v>20035.5200000001</v>
      </c>
      <c r="G254" s="264"/>
    </row>
    <row r="255" spans="1:7">
      <c r="A255" s="259"/>
      <c r="B255" s="270"/>
      <c r="C255" s="261"/>
      <c r="D255" s="278"/>
      <c r="E255" s="278"/>
      <c r="F255" s="267">
        <f t="shared" si="10"/>
        <v>20035.5200000001</v>
      </c>
      <c r="G255" s="264"/>
    </row>
    <row r="256" spans="1:7">
      <c r="A256" s="259"/>
      <c r="B256" s="270"/>
      <c r="C256" s="261"/>
      <c r="D256" s="278"/>
      <c r="E256" s="278"/>
      <c r="F256" s="267">
        <f t="shared" si="10"/>
        <v>20035.5200000001</v>
      </c>
      <c r="G256" s="264"/>
    </row>
    <row r="257" spans="1:7">
      <c r="A257" s="259"/>
      <c r="B257" s="284"/>
      <c r="C257" s="261"/>
      <c r="D257" s="278"/>
      <c r="E257" s="278"/>
      <c r="F257" s="267">
        <f t="shared" si="10"/>
        <v>20035.5200000001</v>
      </c>
      <c r="G257" s="264"/>
    </row>
    <row r="258" spans="1:7">
      <c r="A258" s="259"/>
      <c r="B258" s="277"/>
      <c r="C258" s="261"/>
      <c r="D258" s="278"/>
      <c r="E258" s="278"/>
      <c r="F258" s="267">
        <f t="shared" si="10"/>
        <v>20035.5200000001</v>
      </c>
      <c r="G258" s="264"/>
    </row>
    <row r="259" spans="1:7">
      <c r="A259" s="259"/>
      <c r="B259" s="277"/>
      <c r="C259" s="261"/>
      <c r="D259" s="278"/>
      <c r="E259" s="278"/>
      <c r="F259" s="267">
        <f t="shared" si="10"/>
        <v>20035.5200000001</v>
      </c>
      <c r="G259" s="264"/>
    </row>
    <row r="260" spans="1:7">
      <c r="A260" s="259"/>
      <c r="B260" s="277"/>
      <c r="C260" s="261"/>
      <c r="D260" s="278"/>
      <c r="E260" s="278"/>
      <c r="F260" s="267">
        <f t="shared" si="10"/>
        <v>20035.5200000001</v>
      </c>
      <c r="G260" s="264"/>
    </row>
    <row r="261" spans="1:7">
      <c r="A261" s="259"/>
      <c r="B261" s="277"/>
      <c r="C261" s="261"/>
      <c r="D261" s="278"/>
      <c r="E261" s="278"/>
      <c r="F261" s="267">
        <f t="shared" si="10"/>
        <v>20035.5200000001</v>
      </c>
      <c r="G261" s="264"/>
    </row>
    <row r="262" spans="1:7">
      <c r="A262" s="259"/>
      <c r="B262" s="277"/>
      <c r="C262" s="261"/>
      <c r="D262" s="278"/>
      <c r="E262" s="278"/>
      <c r="F262" s="267">
        <f t="shared" ref="F262:F287" si="11">F261+D262-E262</f>
        <v>20035.5200000001</v>
      </c>
      <c r="G262" s="264"/>
    </row>
    <row r="263" spans="1:7">
      <c r="A263" s="259"/>
      <c r="B263" s="277"/>
      <c r="C263" s="261"/>
      <c r="D263" s="278"/>
      <c r="E263" s="278"/>
      <c r="F263" s="267">
        <f t="shared" si="11"/>
        <v>20035.5200000001</v>
      </c>
      <c r="G263" s="264"/>
    </row>
    <row r="264" spans="1:7">
      <c r="A264" s="259"/>
      <c r="B264" s="277"/>
      <c r="C264" s="261"/>
      <c r="D264" s="278"/>
      <c r="E264" s="278"/>
      <c r="F264" s="267">
        <f t="shared" si="11"/>
        <v>20035.5200000001</v>
      </c>
      <c r="G264" s="264"/>
    </row>
    <row r="265" spans="1:7">
      <c r="A265" s="259"/>
      <c r="B265" s="277"/>
      <c r="C265" s="261"/>
      <c r="D265" s="278"/>
      <c r="E265" s="278"/>
      <c r="F265" s="267">
        <f t="shared" si="11"/>
        <v>20035.5200000001</v>
      </c>
      <c r="G265" s="264"/>
    </row>
    <row r="266" spans="1:7">
      <c r="A266" s="259"/>
      <c r="B266" s="277"/>
      <c r="C266" s="264"/>
      <c r="D266" s="278"/>
      <c r="E266" s="278"/>
      <c r="F266" s="267">
        <f t="shared" si="11"/>
        <v>20035.5200000001</v>
      </c>
      <c r="G266" s="264"/>
    </row>
    <row r="267" spans="1:7">
      <c r="A267" s="259"/>
      <c r="B267" s="277"/>
      <c r="C267" s="261"/>
      <c r="D267" s="278"/>
      <c r="E267" s="278"/>
      <c r="F267" s="267">
        <f t="shared" si="11"/>
        <v>20035.5200000001</v>
      </c>
      <c r="G267" s="264"/>
    </row>
    <row r="268" spans="1:7">
      <c r="A268" s="259"/>
      <c r="B268" s="277"/>
      <c r="C268" s="264"/>
      <c r="D268" s="278"/>
      <c r="E268" s="278"/>
      <c r="F268" s="267">
        <f t="shared" si="11"/>
        <v>20035.5200000001</v>
      </c>
      <c r="G268" s="264"/>
    </row>
    <row r="269" spans="1:7">
      <c r="A269" s="259"/>
      <c r="B269" s="277"/>
      <c r="C269" s="261"/>
      <c r="D269" s="278"/>
      <c r="E269" s="278"/>
      <c r="F269" s="267">
        <f t="shared" si="11"/>
        <v>20035.5200000001</v>
      </c>
      <c r="G269" s="264"/>
    </row>
    <row r="270" spans="1:7">
      <c r="A270" s="259"/>
      <c r="B270" s="270"/>
      <c r="C270" s="261"/>
      <c r="D270" s="278"/>
      <c r="E270" s="278"/>
      <c r="F270" s="267">
        <f t="shared" si="11"/>
        <v>20035.5200000001</v>
      </c>
      <c r="G270" s="264"/>
    </row>
    <row r="271" spans="1:7">
      <c r="A271" s="259"/>
      <c r="B271" s="270"/>
      <c r="C271" s="261"/>
      <c r="D271" s="278"/>
      <c r="E271" s="278"/>
      <c r="F271" s="267">
        <f t="shared" si="11"/>
        <v>20035.5200000001</v>
      </c>
      <c r="G271" s="264"/>
    </row>
    <row r="272" spans="1:7">
      <c r="A272" s="259"/>
      <c r="B272" s="277"/>
      <c r="C272" s="261"/>
      <c r="D272" s="278"/>
      <c r="E272" s="278"/>
      <c r="F272" s="267">
        <f t="shared" si="11"/>
        <v>20035.5200000001</v>
      </c>
      <c r="G272" s="264"/>
    </row>
    <row r="273" spans="1:7">
      <c r="A273" s="259"/>
      <c r="B273" s="277"/>
      <c r="C273" s="261"/>
      <c r="D273" s="278"/>
      <c r="E273" s="278"/>
      <c r="F273" s="267">
        <f t="shared" si="11"/>
        <v>20035.5200000001</v>
      </c>
      <c r="G273" s="264"/>
    </row>
    <row r="274" spans="1:7">
      <c r="A274" s="259"/>
      <c r="B274" s="277"/>
      <c r="C274" s="261"/>
      <c r="D274" s="278"/>
      <c r="E274" s="278"/>
      <c r="F274" s="267">
        <f t="shared" si="11"/>
        <v>20035.5200000001</v>
      </c>
      <c r="G274" s="264"/>
    </row>
    <row r="275" spans="1:7">
      <c r="A275" s="259"/>
      <c r="B275" s="277"/>
      <c r="C275" s="261"/>
      <c r="D275" s="278"/>
      <c r="E275" s="278"/>
      <c r="F275" s="267">
        <f t="shared" si="11"/>
        <v>20035.5200000001</v>
      </c>
      <c r="G275" s="264"/>
    </row>
    <row r="276" spans="1:7">
      <c r="A276" s="259"/>
      <c r="B276" s="270"/>
      <c r="C276" s="261"/>
      <c r="D276" s="278"/>
      <c r="E276" s="278"/>
      <c r="F276" s="267">
        <f t="shared" si="11"/>
        <v>20035.5200000001</v>
      </c>
      <c r="G276" s="264"/>
    </row>
    <row r="277" spans="1:7">
      <c r="A277" s="259"/>
      <c r="B277" s="270"/>
      <c r="C277" s="261"/>
      <c r="D277" s="278"/>
      <c r="E277" s="278"/>
      <c r="F277" s="267">
        <f t="shared" si="11"/>
        <v>20035.5200000001</v>
      </c>
      <c r="G277" s="264"/>
    </row>
    <row r="278" spans="1:7">
      <c r="A278" s="259"/>
      <c r="B278" s="277"/>
      <c r="C278" s="261"/>
      <c r="D278" s="278"/>
      <c r="E278" s="278"/>
      <c r="F278" s="267">
        <f t="shared" si="11"/>
        <v>20035.5200000001</v>
      </c>
      <c r="G278" s="264"/>
    </row>
    <row r="279" spans="1:7">
      <c r="A279" s="259"/>
      <c r="B279" s="277"/>
      <c r="C279" s="261"/>
      <c r="D279" s="278"/>
      <c r="E279" s="278"/>
      <c r="F279" s="267">
        <f t="shared" si="11"/>
        <v>20035.5200000001</v>
      </c>
      <c r="G279" s="264"/>
    </row>
    <row r="280" spans="1:7">
      <c r="A280" s="259"/>
      <c r="B280" s="277"/>
      <c r="C280" s="261"/>
      <c r="D280" s="278"/>
      <c r="E280" s="278"/>
      <c r="F280" s="267">
        <f t="shared" si="11"/>
        <v>20035.5200000001</v>
      </c>
      <c r="G280" s="264"/>
    </row>
    <row r="281" spans="1:7">
      <c r="A281" s="259"/>
      <c r="B281" s="277"/>
      <c r="C281" s="261"/>
      <c r="D281" s="278"/>
      <c r="E281" s="278"/>
      <c r="F281" s="267">
        <f t="shared" si="11"/>
        <v>20035.5200000001</v>
      </c>
      <c r="G281" s="264"/>
    </row>
    <row r="282" spans="1:7">
      <c r="A282" s="259"/>
      <c r="B282" s="270"/>
      <c r="C282" s="261"/>
      <c r="D282" s="278"/>
      <c r="E282" s="278"/>
      <c r="F282" s="267">
        <f t="shared" si="11"/>
        <v>20035.5200000001</v>
      </c>
      <c r="G282" s="264"/>
    </row>
    <row r="283" spans="1:7">
      <c r="A283" s="259"/>
      <c r="B283" s="270"/>
      <c r="C283" s="261"/>
      <c r="D283" s="278"/>
      <c r="E283" s="278"/>
      <c r="F283" s="267">
        <f t="shared" si="11"/>
        <v>20035.5200000001</v>
      </c>
      <c r="G283" s="264"/>
    </row>
    <row r="284" spans="1:7">
      <c r="A284" s="259"/>
      <c r="B284" s="285"/>
      <c r="C284" s="261"/>
      <c r="D284" s="278"/>
      <c r="E284" s="278"/>
      <c r="F284" s="267">
        <f t="shared" si="11"/>
        <v>20035.5200000001</v>
      </c>
      <c r="G284" s="264"/>
    </row>
    <row r="285" spans="1:7">
      <c r="A285" s="259"/>
      <c r="B285" s="277"/>
      <c r="C285" s="261"/>
      <c r="D285" s="278"/>
      <c r="E285" s="278"/>
      <c r="F285" s="267">
        <f t="shared" si="11"/>
        <v>20035.5200000001</v>
      </c>
      <c r="G285" s="264"/>
    </row>
    <row r="286" spans="1:7">
      <c r="A286" s="259"/>
      <c r="B286" s="277"/>
      <c r="C286" s="261"/>
      <c r="D286" s="278"/>
      <c r="E286" s="278"/>
      <c r="F286" s="267">
        <f t="shared" si="11"/>
        <v>20035.5200000001</v>
      </c>
      <c r="G286" s="264"/>
    </row>
    <row r="287" spans="1:7">
      <c r="A287" s="286"/>
      <c r="B287" s="277"/>
      <c r="C287" s="264"/>
      <c r="D287" s="278"/>
      <c r="E287" s="278"/>
      <c r="F287" s="267">
        <f t="shared" si="11"/>
        <v>20035.5200000001</v>
      </c>
      <c r="G287" s="264"/>
    </row>
    <row r="288" spans="1:7">
      <c r="A288" s="286"/>
      <c r="B288" s="277"/>
      <c r="C288" s="264"/>
      <c r="D288" s="278"/>
      <c r="E288" s="278"/>
      <c r="F288" s="278"/>
      <c r="G288" s="264"/>
    </row>
    <row r="289" spans="1:7">
      <c r="A289" s="286"/>
      <c r="B289" s="277"/>
      <c r="C289" s="264"/>
      <c r="D289" s="278"/>
      <c r="E289" s="278"/>
      <c r="F289" s="278"/>
      <c r="G289" s="264"/>
    </row>
    <row r="290" spans="1:7">
      <c r="A290" s="286"/>
      <c r="B290" s="277"/>
      <c r="C290" s="264"/>
      <c r="D290" s="278"/>
      <c r="E290" s="278"/>
      <c r="F290" s="278"/>
      <c r="G290" s="264"/>
    </row>
    <row r="291" spans="1:7">
      <c r="A291" s="286"/>
      <c r="B291" s="277"/>
      <c r="C291" s="264"/>
      <c r="D291" s="278"/>
      <c r="E291" s="278"/>
      <c r="F291" s="278"/>
      <c r="G291" s="264"/>
    </row>
    <row r="292" spans="1:7">
      <c r="A292" s="286"/>
      <c r="B292" s="277"/>
      <c r="C292" s="264"/>
      <c r="D292" s="278"/>
      <c r="E292" s="278"/>
      <c r="F292" s="278"/>
      <c r="G292" s="264"/>
    </row>
    <row r="293" spans="1:7">
      <c r="A293" s="286"/>
      <c r="B293" s="277"/>
      <c r="C293" s="264"/>
      <c r="D293" s="278"/>
      <c r="E293" s="278"/>
      <c r="F293" s="278"/>
      <c r="G293" s="264"/>
    </row>
    <row r="294" spans="1:7">
      <c r="A294" s="286"/>
      <c r="B294" s="277"/>
      <c r="C294" s="264"/>
      <c r="D294" s="278"/>
      <c r="E294" s="278"/>
      <c r="F294" s="278"/>
      <c r="G294" s="264"/>
    </row>
    <row r="295" spans="1:7">
      <c r="A295" s="286"/>
      <c r="B295" s="277"/>
      <c r="C295" s="264"/>
      <c r="D295" s="278"/>
      <c r="E295" s="278"/>
      <c r="F295" s="278"/>
      <c r="G295" s="264"/>
    </row>
    <row r="296" spans="1:7">
      <c r="A296" s="286"/>
      <c r="B296" s="277"/>
      <c r="C296" s="264"/>
      <c r="D296" s="278"/>
      <c r="E296" s="278"/>
      <c r="F296" s="278"/>
      <c r="G296" s="264"/>
    </row>
    <row r="297" spans="1:7">
      <c r="A297" s="286"/>
      <c r="B297" s="277"/>
      <c r="C297" s="264"/>
      <c r="D297" s="278"/>
      <c r="E297" s="278"/>
      <c r="F297" s="278"/>
      <c r="G297" s="264"/>
    </row>
    <row r="298" spans="1:7">
      <c r="A298" s="286"/>
      <c r="B298" s="277"/>
      <c r="C298" s="264"/>
      <c r="D298" s="278"/>
      <c r="E298" s="278"/>
      <c r="F298" s="278"/>
      <c r="G298" s="264"/>
    </row>
    <row r="299" spans="1:7">
      <c r="A299" s="286"/>
      <c r="B299" s="277"/>
      <c r="C299" s="264"/>
      <c r="D299" s="278"/>
      <c r="E299" s="278"/>
      <c r="F299" s="278"/>
      <c r="G299" s="264"/>
    </row>
  </sheetData>
  <sheetProtection autoFilter="0" pivotTables="0"/>
  <autoFilter xmlns:etc="http://www.wps.cn/officeDocument/2017/etCustomData" ref="A2:G287" etc:filterBottomFollowUsedRange="0">
    <extLst/>
  </autoFilter>
  <dataValidations count="1">
    <dataValidation type="list" allowBlank="1" showInputMessage="1" showErrorMessage="1" sqref="C245 C267 C3:C220 C226:C229 C231:C238 C240:C243 C247:C248 C251:C253 C255:C265 C269:C286">
      <formula1>收支类别</formula1>
    </dataValidation>
  </dataValidations>
  <pageMargins left="0.75" right="0.75" top="1" bottom="1" header="0.51" footer="0.51"/>
  <pageSetup paperSize="9" orientation="portrait"/>
  <headerFooter alignWithMargins="0" scaleWithDoc="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748"/>
  <sheetViews>
    <sheetView zoomScale="90" zoomScaleNormal="90" workbookViewId="0">
      <pane ySplit="1" topLeftCell="A715" activePane="bottomLeft" state="frozen"/>
      <selection/>
      <selection pane="bottomLeft" activeCell="B742" sqref="B742"/>
    </sheetView>
  </sheetViews>
  <sheetFormatPr defaultColWidth="9" defaultRowHeight="17.25" outlineLevelCol="6"/>
  <cols>
    <col min="1" max="1" width="11.75" style="219" customWidth="1"/>
    <col min="2" max="2" width="95.4083333333333" style="220" customWidth="1"/>
    <col min="3" max="3" width="15.375" style="221" customWidth="1"/>
    <col min="4" max="4" width="15.625" style="222" customWidth="1"/>
    <col min="5" max="6" width="15.625" style="223" customWidth="1"/>
    <col min="7" max="7" width="19.5" style="57" customWidth="1"/>
    <col min="8" max="8" width="9.375" style="57" customWidth="1"/>
    <col min="9" max="16384" width="9" style="57"/>
  </cols>
  <sheetData>
    <row r="1" ht="24.75" customHeight="1" spans="1:7">
      <c r="A1" s="58"/>
      <c r="B1" s="59" t="e">
        <f>VLOOKUP(A1,档案!A:B,2,FALSE)&amp;"流水明细"</f>
        <v>#N/A</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149289.92</v>
      </c>
      <c r="G3" s="71"/>
    </row>
    <row r="4" spans="1:7">
      <c r="A4" s="66">
        <v>45659</v>
      </c>
      <c r="B4" s="72" t="s">
        <v>1799</v>
      </c>
      <c r="C4" s="68" t="s">
        <v>57</v>
      </c>
      <c r="D4" s="141">
        <v>10.66</v>
      </c>
      <c r="E4" s="69"/>
      <c r="F4" s="74">
        <f>F3+D4-E4</f>
        <v>149300.58</v>
      </c>
      <c r="G4" s="71"/>
    </row>
    <row r="5" spans="1:7">
      <c r="A5" s="66">
        <v>45659</v>
      </c>
      <c r="B5" s="72" t="s">
        <v>1800</v>
      </c>
      <c r="C5" s="68" t="s">
        <v>54</v>
      </c>
      <c r="D5" s="69">
        <v>65793.6</v>
      </c>
      <c r="E5" s="69"/>
      <c r="F5" s="74">
        <f>F4+D5-E5</f>
        <v>215094.18</v>
      </c>
      <c r="G5" s="71"/>
    </row>
    <row r="6" ht="33" spans="1:7">
      <c r="A6" s="66">
        <v>45660</v>
      </c>
      <c r="B6" s="72" t="s">
        <v>1801</v>
      </c>
      <c r="C6" s="68" t="s">
        <v>58</v>
      </c>
      <c r="D6" s="69">
        <v>8437</v>
      </c>
      <c r="E6" s="69"/>
      <c r="F6" s="74">
        <f>F5+D6-E6</f>
        <v>223531.18</v>
      </c>
      <c r="G6" s="71"/>
    </row>
    <row r="7" spans="1:7">
      <c r="A7" s="66">
        <v>45660</v>
      </c>
      <c r="B7" s="72" t="s">
        <v>1802</v>
      </c>
      <c r="C7" s="68" t="s">
        <v>57</v>
      </c>
      <c r="D7" s="69">
        <v>675</v>
      </c>
      <c r="E7" s="69"/>
      <c r="F7" s="74">
        <f t="shared" ref="F7:F10" si="0">F6+D7-E7</f>
        <v>224206.18</v>
      </c>
      <c r="G7" s="71"/>
    </row>
    <row r="8" spans="1:7">
      <c r="A8" s="66">
        <v>45660</v>
      </c>
      <c r="B8" s="72" t="s">
        <v>1803</v>
      </c>
      <c r="C8" s="68" t="s">
        <v>57</v>
      </c>
      <c r="D8" s="73">
        <v>8000</v>
      </c>
      <c r="E8" s="69"/>
      <c r="F8" s="74">
        <f t="shared" si="0"/>
        <v>232206.18</v>
      </c>
      <c r="G8" s="71"/>
    </row>
    <row r="9" spans="1:7">
      <c r="A9" s="66">
        <v>45660</v>
      </c>
      <c r="B9" s="72" t="s">
        <v>1804</v>
      </c>
      <c r="C9" s="68" t="s">
        <v>54</v>
      </c>
      <c r="D9" s="141">
        <v>97457</v>
      </c>
      <c r="E9" s="69"/>
      <c r="F9" s="74">
        <f t="shared" si="0"/>
        <v>329663.18</v>
      </c>
      <c r="G9" s="71"/>
    </row>
    <row r="10" spans="1:7">
      <c r="A10" s="66">
        <v>45663</v>
      </c>
      <c r="B10" s="72" t="s">
        <v>1805</v>
      </c>
      <c r="C10" s="68" t="s">
        <v>60</v>
      </c>
      <c r="D10" s="69"/>
      <c r="E10" s="69">
        <v>5000</v>
      </c>
      <c r="F10" s="74">
        <f t="shared" si="0"/>
        <v>324663.18</v>
      </c>
      <c r="G10" s="71"/>
    </row>
    <row r="11" spans="1:7">
      <c r="A11" s="66">
        <v>45663</v>
      </c>
      <c r="B11" s="72" t="s">
        <v>1806</v>
      </c>
      <c r="C11" s="68" t="s">
        <v>61</v>
      </c>
      <c r="D11" s="69"/>
      <c r="E11" s="69">
        <v>4.5</v>
      </c>
      <c r="F11" s="74">
        <f t="shared" ref="F11:F13" si="1">F10+D11-E11</f>
        <v>324658.68</v>
      </c>
      <c r="G11" s="71"/>
    </row>
    <row r="12" spans="1:7">
      <c r="A12" s="66">
        <v>45665</v>
      </c>
      <c r="B12" s="72" t="s">
        <v>1807</v>
      </c>
      <c r="C12" s="68" t="s">
        <v>60</v>
      </c>
      <c r="D12" s="69"/>
      <c r="E12" s="69">
        <v>5000</v>
      </c>
      <c r="F12" s="74">
        <f t="shared" si="1"/>
        <v>319658.68</v>
      </c>
      <c r="G12" s="71"/>
    </row>
    <row r="13" spans="1:7">
      <c r="A13" s="66">
        <v>45665</v>
      </c>
      <c r="B13" s="72" t="s">
        <v>1806</v>
      </c>
      <c r="C13" s="68" t="s">
        <v>61</v>
      </c>
      <c r="D13" s="69"/>
      <c r="E13" s="69">
        <v>4.5</v>
      </c>
      <c r="F13" s="74">
        <f t="shared" si="1"/>
        <v>319654.18</v>
      </c>
      <c r="G13" s="71"/>
    </row>
    <row r="14" spans="1:7">
      <c r="A14" s="66">
        <v>45666</v>
      </c>
      <c r="B14" s="72" t="s">
        <v>1808</v>
      </c>
      <c r="C14" s="68" t="s">
        <v>57</v>
      </c>
      <c r="D14" s="69">
        <v>2071.8</v>
      </c>
      <c r="E14" s="69"/>
      <c r="F14" s="74">
        <f t="shared" ref="F14:F55" si="2">F13+D14-E14</f>
        <v>321725.98</v>
      </c>
      <c r="G14" s="71"/>
    </row>
    <row r="15" spans="1:7">
      <c r="A15" s="66">
        <v>45667</v>
      </c>
      <c r="B15" s="72" t="s">
        <v>1765</v>
      </c>
      <c r="C15" s="68" t="s">
        <v>64</v>
      </c>
      <c r="D15" s="69"/>
      <c r="E15" s="86">
        <v>300000</v>
      </c>
      <c r="F15" s="74">
        <f t="shared" si="2"/>
        <v>21725.98</v>
      </c>
      <c r="G15" s="71"/>
    </row>
    <row r="16" spans="1:7">
      <c r="A16" s="66">
        <v>45667</v>
      </c>
      <c r="B16" s="72" t="s">
        <v>1806</v>
      </c>
      <c r="C16" s="68" t="s">
        <v>61</v>
      </c>
      <c r="D16" s="69"/>
      <c r="E16" s="86">
        <v>15</v>
      </c>
      <c r="F16" s="74">
        <f t="shared" si="2"/>
        <v>21710.98</v>
      </c>
      <c r="G16" s="71"/>
    </row>
    <row r="17" spans="1:7">
      <c r="A17" s="66">
        <v>45667</v>
      </c>
      <c r="B17" s="72" t="s">
        <v>1809</v>
      </c>
      <c r="C17" s="68" t="s">
        <v>61</v>
      </c>
      <c r="D17" s="69"/>
      <c r="E17" s="86">
        <v>15</v>
      </c>
      <c r="F17" s="74">
        <f t="shared" si="2"/>
        <v>21695.98</v>
      </c>
      <c r="G17" s="71"/>
    </row>
    <row r="18" ht="33" spans="1:7">
      <c r="A18" s="66">
        <v>45667</v>
      </c>
      <c r="B18" s="72" t="s">
        <v>1810</v>
      </c>
      <c r="C18" s="68" t="s">
        <v>65</v>
      </c>
      <c r="D18" s="73"/>
      <c r="E18" s="69">
        <v>261</v>
      </c>
      <c r="F18" s="74">
        <f t="shared" si="2"/>
        <v>21434.98</v>
      </c>
      <c r="G18" s="71"/>
    </row>
    <row r="19" spans="1:7">
      <c r="A19" s="66">
        <v>45667</v>
      </c>
      <c r="B19" s="72" t="s">
        <v>1806</v>
      </c>
      <c r="C19" s="68" t="s">
        <v>61</v>
      </c>
      <c r="D19" s="141"/>
      <c r="E19" s="69">
        <v>4.5</v>
      </c>
      <c r="F19" s="74">
        <f t="shared" si="2"/>
        <v>21430.48</v>
      </c>
      <c r="G19" s="71"/>
    </row>
    <row r="20" spans="1:7">
      <c r="A20" s="66">
        <v>45670</v>
      </c>
      <c r="B20" s="72" t="s">
        <v>1811</v>
      </c>
      <c r="C20" s="68" t="s">
        <v>57</v>
      </c>
      <c r="D20" s="86">
        <v>23639</v>
      </c>
      <c r="E20" s="86"/>
      <c r="F20" s="74">
        <f t="shared" si="2"/>
        <v>45069.48</v>
      </c>
      <c r="G20" s="71"/>
    </row>
    <row r="21" spans="1:7">
      <c r="A21" s="66">
        <v>45671</v>
      </c>
      <c r="B21" s="72" t="s">
        <v>1812</v>
      </c>
      <c r="C21" s="68" t="s">
        <v>60</v>
      </c>
      <c r="D21" s="69"/>
      <c r="E21" s="69">
        <v>3000</v>
      </c>
      <c r="F21" s="74">
        <f t="shared" si="2"/>
        <v>42069.48</v>
      </c>
      <c r="G21" s="71"/>
    </row>
    <row r="22" spans="1:7">
      <c r="A22" s="66">
        <v>45671</v>
      </c>
      <c r="B22" s="72" t="s">
        <v>1806</v>
      </c>
      <c r="C22" s="68" t="s">
        <v>61</v>
      </c>
      <c r="D22" s="69"/>
      <c r="E22" s="69">
        <v>4.5</v>
      </c>
      <c r="F22" s="74">
        <f t="shared" si="2"/>
        <v>42064.98</v>
      </c>
      <c r="G22" s="71"/>
    </row>
    <row r="23" spans="1:7">
      <c r="A23" s="66">
        <v>45672</v>
      </c>
      <c r="B23" s="72" t="s">
        <v>208</v>
      </c>
      <c r="C23" s="68" t="s">
        <v>58</v>
      </c>
      <c r="D23" s="69">
        <v>120000</v>
      </c>
      <c r="E23" s="69"/>
      <c r="F23" s="74">
        <f t="shared" si="2"/>
        <v>162064.98</v>
      </c>
      <c r="G23" s="71"/>
    </row>
    <row r="24" spans="1:7">
      <c r="A24" s="66">
        <v>45672</v>
      </c>
      <c r="B24" s="72" t="s">
        <v>1813</v>
      </c>
      <c r="C24" s="68" t="s">
        <v>60</v>
      </c>
      <c r="D24" s="86"/>
      <c r="E24" s="86">
        <v>50000</v>
      </c>
      <c r="F24" s="74">
        <f t="shared" si="2"/>
        <v>112064.98</v>
      </c>
      <c r="G24" s="71"/>
    </row>
    <row r="25" spans="1:7">
      <c r="A25" s="66">
        <v>45672</v>
      </c>
      <c r="B25" s="72" t="s">
        <v>1814</v>
      </c>
      <c r="C25" s="68" t="s">
        <v>60</v>
      </c>
      <c r="D25" s="69"/>
      <c r="E25" s="69">
        <v>50000</v>
      </c>
      <c r="F25" s="74">
        <f t="shared" si="2"/>
        <v>62064.98</v>
      </c>
      <c r="G25" s="71"/>
    </row>
    <row r="26" ht="33" spans="1:7">
      <c r="A26" s="66">
        <v>45672</v>
      </c>
      <c r="B26" s="72" t="s">
        <v>1815</v>
      </c>
      <c r="C26" s="68" t="s">
        <v>60</v>
      </c>
      <c r="D26" s="69"/>
      <c r="E26" s="69">
        <v>50000</v>
      </c>
      <c r="F26" s="74">
        <f t="shared" si="2"/>
        <v>12064.98</v>
      </c>
      <c r="G26" s="71"/>
    </row>
    <row r="27" spans="1:7">
      <c r="A27" s="66">
        <v>45672</v>
      </c>
      <c r="B27" s="72" t="s">
        <v>1806</v>
      </c>
      <c r="C27" s="68" t="s">
        <v>61</v>
      </c>
      <c r="D27" s="69"/>
      <c r="E27" s="69">
        <v>9</v>
      </c>
      <c r="F27" s="74">
        <f t="shared" si="2"/>
        <v>12055.98</v>
      </c>
      <c r="G27" s="71"/>
    </row>
    <row r="28" spans="1:7">
      <c r="A28" s="66">
        <v>45672</v>
      </c>
      <c r="B28" s="72" t="s">
        <v>1806</v>
      </c>
      <c r="C28" s="68" t="s">
        <v>61</v>
      </c>
      <c r="D28" s="69"/>
      <c r="E28" s="69">
        <v>9</v>
      </c>
      <c r="F28" s="74">
        <f t="shared" si="2"/>
        <v>12046.98</v>
      </c>
      <c r="G28" s="71"/>
    </row>
    <row r="29" spans="1:7">
      <c r="A29" s="66">
        <v>45672</v>
      </c>
      <c r="B29" s="72" t="s">
        <v>1806</v>
      </c>
      <c r="C29" s="68" t="s">
        <v>61</v>
      </c>
      <c r="D29" s="69"/>
      <c r="E29" s="69">
        <v>9</v>
      </c>
      <c r="F29" s="74">
        <f t="shared" si="2"/>
        <v>12037.98</v>
      </c>
      <c r="G29" s="71"/>
    </row>
    <row r="30" spans="1:7">
      <c r="A30" s="66">
        <v>45672</v>
      </c>
      <c r="B30" s="75" t="s">
        <v>1816</v>
      </c>
      <c r="C30" s="68" t="s">
        <v>54</v>
      </c>
      <c r="D30" s="69">
        <v>5300</v>
      </c>
      <c r="E30" s="69"/>
      <c r="F30" s="74">
        <f t="shared" si="2"/>
        <v>17337.98</v>
      </c>
      <c r="G30" s="71"/>
    </row>
    <row r="31" spans="1:7">
      <c r="A31" s="66">
        <v>45678</v>
      </c>
      <c r="B31" s="224" t="s">
        <v>1817</v>
      </c>
      <c r="C31" s="68" t="s">
        <v>54</v>
      </c>
      <c r="D31" s="86">
        <v>10000</v>
      </c>
      <c r="E31" s="86"/>
      <c r="F31" s="74">
        <f t="shared" si="2"/>
        <v>27337.98</v>
      </c>
      <c r="G31" s="71"/>
    </row>
    <row r="32" spans="1:7">
      <c r="A32" s="66">
        <v>45680</v>
      </c>
      <c r="B32" s="88" t="s">
        <v>1818</v>
      </c>
      <c r="C32" s="68" t="s">
        <v>61</v>
      </c>
      <c r="D32" s="69"/>
      <c r="E32" s="69">
        <v>300</v>
      </c>
      <c r="F32" s="74">
        <f t="shared" si="2"/>
        <v>27037.98</v>
      </c>
      <c r="G32" s="71"/>
    </row>
    <row r="33" spans="1:7">
      <c r="A33" s="66">
        <v>45680</v>
      </c>
      <c r="B33" s="96" t="s">
        <v>1819</v>
      </c>
      <c r="C33" s="68" t="s">
        <v>61</v>
      </c>
      <c r="D33" s="86"/>
      <c r="E33" s="69">
        <v>500</v>
      </c>
      <c r="F33" s="74">
        <f t="shared" si="2"/>
        <v>26537.98</v>
      </c>
      <c r="G33" s="71"/>
    </row>
    <row r="34" spans="1:7">
      <c r="A34" s="66">
        <v>45680</v>
      </c>
      <c r="B34" s="72" t="s">
        <v>1806</v>
      </c>
      <c r="C34" s="68" t="s">
        <v>61</v>
      </c>
      <c r="D34" s="69"/>
      <c r="E34" s="86">
        <v>4.5</v>
      </c>
      <c r="F34" s="74">
        <f t="shared" si="2"/>
        <v>26533.48</v>
      </c>
      <c r="G34" s="71"/>
    </row>
    <row r="35" spans="1:7">
      <c r="A35" s="66">
        <v>45680</v>
      </c>
      <c r="B35" s="72" t="s">
        <v>1820</v>
      </c>
      <c r="C35" s="68" t="s">
        <v>61</v>
      </c>
      <c r="D35" s="69"/>
      <c r="E35" s="69">
        <v>707.2</v>
      </c>
      <c r="F35" s="74">
        <f t="shared" si="2"/>
        <v>25826.28</v>
      </c>
      <c r="G35" s="71"/>
    </row>
    <row r="36" spans="1:7">
      <c r="A36" s="66">
        <v>45680</v>
      </c>
      <c r="B36" s="72" t="s">
        <v>1821</v>
      </c>
      <c r="C36" s="68" t="s">
        <v>54</v>
      </c>
      <c r="D36" s="69">
        <v>200000</v>
      </c>
      <c r="E36" s="69"/>
      <c r="F36" s="74">
        <f t="shared" si="2"/>
        <v>225826.28</v>
      </c>
      <c r="G36" s="71"/>
    </row>
    <row r="37" spans="1:7">
      <c r="A37" s="66">
        <v>45680</v>
      </c>
      <c r="B37" s="72" t="s">
        <v>1765</v>
      </c>
      <c r="C37" s="68" t="s">
        <v>64</v>
      </c>
      <c r="D37" s="69"/>
      <c r="E37" s="69">
        <v>200000</v>
      </c>
      <c r="F37" s="74">
        <f t="shared" si="2"/>
        <v>25826.28</v>
      </c>
      <c r="G37" s="71"/>
    </row>
    <row r="38" spans="1:7">
      <c r="A38" s="66">
        <v>45680</v>
      </c>
      <c r="B38" s="72" t="s">
        <v>1806</v>
      </c>
      <c r="C38" s="68" t="s">
        <v>61</v>
      </c>
      <c r="D38" s="69"/>
      <c r="E38" s="69">
        <v>15</v>
      </c>
      <c r="F38" s="74">
        <f t="shared" si="2"/>
        <v>25811.28</v>
      </c>
      <c r="G38" s="71"/>
    </row>
    <row r="39" spans="1:7">
      <c r="A39" s="66">
        <v>45680</v>
      </c>
      <c r="B39" s="75" t="s">
        <v>1822</v>
      </c>
      <c r="C39" s="68" t="s">
        <v>61</v>
      </c>
      <c r="D39" s="69"/>
      <c r="E39" s="86">
        <v>471.64</v>
      </c>
      <c r="F39" s="74">
        <f t="shared" si="2"/>
        <v>25339.64</v>
      </c>
      <c r="G39" s="71"/>
    </row>
    <row r="40" spans="1:7">
      <c r="A40" s="66">
        <v>45680</v>
      </c>
      <c r="B40" s="72" t="s">
        <v>1806</v>
      </c>
      <c r="C40" s="68" t="s">
        <v>61</v>
      </c>
      <c r="D40" s="69"/>
      <c r="E40" s="69">
        <v>4</v>
      </c>
      <c r="F40" s="74">
        <f t="shared" si="2"/>
        <v>25335.64</v>
      </c>
      <c r="G40" s="71"/>
    </row>
    <row r="41" spans="1:7">
      <c r="A41" s="66">
        <v>45680</v>
      </c>
      <c r="B41" t="s">
        <v>1823</v>
      </c>
      <c r="C41" s="68" t="s">
        <v>60</v>
      </c>
      <c r="D41" s="69"/>
      <c r="E41" s="69">
        <v>10000</v>
      </c>
      <c r="F41" s="74">
        <f t="shared" si="2"/>
        <v>15335.64</v>
      </c>
      <c r="G41" s="71"/>
    </row>
    <row r="42" spans="1:7">
      <c r="A42" s="66">
        <v>45680</v>
      </c>
      <c r="B42" s="72" t="s">
        <v>1806</v>
      </c>
      <c r="C42" s="68" t="s">
        <v>61</v>
      </c>
      <c r="D42" s="86"/>
      <c r="E42" s="86">
        <v>4</v>
      </c>
      <c r="F42" s="74">
        <f t="shared" si="2"/>
        <v>15331.64</v>
      </c>
      <c r="G42" s="71"/>
    </row>
    <row r="43" spans="1:7">
      <c r="A43" s="66">
        <v>45680</v>
      </c>
      <c r="B43" s="72" t="s">
        <v>1824</v>
      </c>
      <c r="C43" s="68" t="s">
        <v>61</v>
      </c>
      <c r="D43" s="86"/>
      <c r="E43" s="86">
        <v>500</v>
      </c>
      <c r="F43" s="74">
        <f t="shared" si="2"/>
        <v>14831.64</v>
      </c>
      <c r="G43" s="71"/>
    </row>
    <row r="44" spans="1:7">
      <c r="A44" s="66">
        <v>45680</v>
      </c>
      <c r="B44" s="72" t="s">
        <v>1806</v>
      </c>
      <c r="C44" s="68" t="s">
        <v>61</v>
      </c>
      <c r="D44" s="69"/>
      <c r="E44" s="69">
        <v>4</v>
      </c>
      <c r="F44" s="74">
        <f t="shared" si="2"/>
        <v>14827.64</v>
      </c>
      <c r="G44" s="71"/>
    </row>
    <row r="45" spans="1:7">
      <c r="A45" s="66">
        <v>45681</v>
      </c>
      <c r="B45" t="s">
        <v>1825</v>
      </c>
      <c r="C45" s="68" t="s">
        <v>61</v>
      </c>
      <c r="D45" s="69"/>
      <c r="E45" s="69">
        <v>100</v>
      </c>
      <c r="F45" s="74">
        <f t="shared" si="2"/>
        <v>14727.64</v>
      </c>
      <c r="G45" s="71"/>
    </row>
    <row r="46" spans="1:7">
      <c r="A46" s="66">
        <v>45681</v>
      </c>
      <c r="B46" s="72" t="s">
        <v>1806</v>
      </c>
      <c r="C46" s="68" t="s">
        <v>61</v>
      </c>
      <c r="D46" s="69"/>
      <c r="E46" s="69">
        <v>4</v>
      </c>
      <c r="F46" s="74">
        <f t="shared" si="2"/>
        <v>14723.64</v>
      </c>
      <c r="G46" s="71"/>
    </row>
    <row r="47" spans="1:7">
      <c r="A47" s="66">
        <v>45681</v>
      </c>
      <c r="B47" t="s">
        <v>1826</v>
      </c>
      <c r="C47" s="68" t="s">
        <v>60</v>
      </c>
      <c r="D47" s="69"/>
      <c r="E47" s="69">
        <v>10000</v>
      </c>
      <c r="F47" s="74">
        <f t="shared" si="2"/>
        <v>4723.64000000003</v>
      </c>
      <c r="G47" s="71"/>
    </row>
    <row r="48" spans="1:7">
      <c r="A48" s="66">
        <v>45681</v>
      </c>
      <c r="B48" s="72" t="s">
        <v>1806</v>
      </c>
      <c r="C48" s="68" t="s">
        <v>61</v>
      </c>
      <c r="D48" s="69"/>
      <c r="E48" s="69">
        <v>4</v>
      </c>
      <c r="F48" s="74">
        <f t="shared" si="2"/>
        <v>4719.64000000003</v>
      </c>
      <c r="G48" s="71"/>
    </row>
    <row r="49" spans="1:7">
      <c r="A49" s="66">
        <v>45681</v>
      </c>
      <c r="B49" s="67" t="s">
        <v>1827</v>
      </c>
      <c r="C49" s="68" t="s">
        <v>55</v>
      </c>
      <c r="D49" s="69">
        <v>20000</v>
      </c>
      <c r="E49" s="86"/>
      <c r="F49" s="74">
        <f t="shared" si="2"/>
        <v>24719.64</v>
      </c>
      <c r="G49" s="71"/>
    </row>
    <row r="50" spans="1:7">
      <c r="A50" s="66">
        <v>45683</v>
      </c>
      <c r="B50" s="67" t="s">
        <v>1828</v>
      </c>
      <c r="C50" s="68" t="s">
        <v>65</v>
      </c>
      <c r="D50" s="69"/>
      <c r="E50" s="69">
        <v>471.96</v>
      </c>
      <c r="F50" s="74">
        <f t="shared" si="2"/>
        <v>24247.68</v>
      </c>
      <c r="G50" s="71"/>
    </row>
    <row r="51" spans="1:7">
      <c r="A51" s="66">
        <v>45683</v>
      </c>
      <c r="B51" s="72" t="s">
        <v>1806</v>
      </c>
      <c r="C51" s="68" t="s">
        <v>61</v>
      </c>
      <c r="D51" s="69"/>
      <c r="E51" s="86">
        <v>4</v>
      </c>
      <c r="F51" s="74">
        <f t="shared" si="2"/>
        <v>24243.68</v>
      </c>
      <c r="G51" s="71"/>
    </row>
    <row r="52" spans="1:7">
      <c r="A52" s="66">
        <v>45683</v>
      </c>
      <c r="B52" s="67" t="s">
        <v>1829</v>
      </c>
      <c r="C52" s="68" t="s">
        <v>57</v>
      </c>
      <c r="D52" s="69">
        <v>2071.8</v>
      </c>
      <c r="E52" s="69"/>
      <c r="F52" s="74">
        <f t="shared" si="2"/>
        <v>26315.48</v>
      </c>
      <c r="G52" s="71"/>
    </row>
    <row r="53" spans="1:7">
      <c r="A53" s="66">
        <v>45694</v>
      </c>
      <c r="B53" s="67" t="s">
        <v>1830</v>
      </c>
      <c r="C53" s="68" t="s">
        <v>57</v>
      </c>
      <c r="D53" s="69">
        <v>798</v>
      </c>
      <c r="E53" s="69"/>
      <c r="F53" s="74">
        <f t="shared" si="2"/>
        <v>27113.48</v>
      </c>
      <c r="G53" s="71"/>
    </row>
    <row r="54" spans="1:7">
      <c r="A54" s="66">
        <v>45698</v>
      </c>
      <c r="B54" s="72" t="s">
        <v>1806</v>
      </c>
      <c r="C54" s="68" t="s">
        <v>61</v>
      </c>
      <c r="D54" s="86"/>
      <c r="E54" s="86">
        <v>15</v>
      </c>
      <c r="F54" s="74">
        <f t="shared" si="2"/>
        <v>27098.48</v>
      </c>
      <c r="G54" s="71"/>
    </row>
    <row r="55" spans="1:7">
      <c r="A55" s="66">
        <v>45698</v>
      </c>
      <c r="B55" s="67" t="s">
        <v>1831</v>
      </c>
      <c r="C55" s="68" t="s">
        <v>61</v>
      </c>
      <c r="D55" s="86"/>
      <c r="E55" s="69">
        <v>3600</v>
      </c>
      <c r="F55" s="74">
        <f t="shared" si="2"/>
        <v>23498.48</v>
      </c>
      <c r="G55" s="71"/>
    </row>
    <row r="56" spans="1:7">
      <c r="A56" s="66">
        <v>45699</v>
      </c>
      <c r="B56" s="67" t="s">
        <v>1832</v>
      </c>
      <c r="C56" s="68" t="s">
        <v>58</v>
      </c>
      <c r="D56" s="86">
        <v>100000</v>
      </c>
      <c r="E56" s="69"/>
      <c r="F56" s="74">
        <f t="shared" ref="F56:F62" si="3">F55+D56-E56</f>
        <v>123498.48</v>
      </c>
      <c r="G56" s="71"/>
    </row>
    <row r="57" ht="34.5" spans="1:7">
      <c r="A57" s="66">
        <v>45699</v>
      </c>
      <c r="B57" s="67" t="s">
        <v>1833</v>
      </c>
      <c r="C57" s="68" t="s">
        <v>60</v>
      </c>
      <c r="D57" s="86"/>
      <c r="E57" s="69">
        <v>3675</v>
      </c>
      <c r="F57" s="74">
        <f t="shared" si="3"/>
        <v>119823.48</v>
      </c>
      <c r="G57" s="71"/>
    </row>
    <row r="58" ht="34.5" spans="1:7">
      <c r="A58" s="66">
        <v>45699</v>
      </c>
      <c r="B58" s="67" t="s">
        <v>1834</v>
      </c>
      <c r="C58" s="68" t="s">
        <v>60</v>
      </c>
      <c r="D58" s="69"/>
      <c r="E58" s="69">
        <v>3675</v>
      </c>
      <c r="F58" s="74">
        <f t="shared" si="3"/>
        <v>116148.48</v>
      </c>
      <c r="G58" s="71"/>
    </row>
    <row r="59" ht="34.5" spans="1:7">
      <c r="A59" s="66">
        <v>45699</v>
      </c>
      <c r="B59" s="67" t="s">
        <v>1835</v>
      </c>
      <c r="C59" s="68" t="s">
        <v>60</v>
      </c>
      <c r="D59" s="69"/>
      <c r="E59" s="69">
        <v>3675</v>
      </c>
      <c r="F59" s="74">
        <f t="shared" si="3"/>
        <v>112473.48</v>
      </c>
      <c r="G59" s="71"/>
    </row>
    <row r="60" ht="34.5" spans="1:7">
      <c r="A60" s="66">
        <v>45699</v>
      </c>
      <c r="B60" s="67" t="s">
        <v>1836</v>
      </c>
      <c r="C60" s="68" t="s">
        <v>60</v>
      </c>
      <c r="D60" s="69"/>
      <c r="E60" s="69">
        <v>15000</v>
      </c>
      <c r="F60" s="74">
        <f t="shared" si="3"/>
        <v>97473.48</v>
      </c>
      <c r="G60" s="71"/>
    </row>
    <row r="61" spans="1:7">
      <c r="A61" s="66">
        <v>45699</v>
      </c>
      <c r="B61" s="67" t="s">
        <v>1837</v>
      </c>
      <c r="C61" s="68" t="s">
        <v>61</v>
      </c>
      <c r="D61" s="69"/>
      <c r="E61" s="69">
        <v>200</v>
      </c>
      <c r="F61" s="74">
        <f t="shared" si="3"/>
        <v>97273.48</v>
      </c>
      <c r="G61" s="71"/>
    </row>
    <row r="62" spans="1:7">
      <c r="A62" s="66">
        <v>45699</v>
      </c>
      <c r="B62" s="72" t="s">
        <v>1806</v>
      </c>
      <c r="C62" s="68" t="s">
        <v>61</v>
      </c>
      <c r="D62" s="69"/>
      <c r="E62" s="69">
        <v>4.5</v>
      </c>
      <c r="F62" s="74">
        <f t="shared" si="3"/>
        <v>97268.98</v>
      </c>
      <c r="G62" s="71"/>
    </row>
    <row r="63" spans="1:7">
      <c r="A63" s="66">
        <v>45699</v>
      </c>
      <c r="B63" s="72" t="s">
        <v>1806</v>
      </c>
      <c r="C63" s="68" t="s">
        <v>61</v>
      </c>
      <c r="D63" s="69"/>
      <c r="E63" s="69">
        <v>4.5</v>
      </c>
      <c r="F63" s="74">
        <f t="shared" ref="F57:F89" si="4">F62+D63-E63</f>
        <v>97264.48</v>
      </c>
      <c r="G63" s="71"/>
    </row>
    <row r="64" spans="1:7">
      <c r="A64" s="66">
        <v>45699</v>
      </c>
      <c r="B64" s="72" t="s">
        <v>1806</v>
      </c>
      <c r="C64" s="68" t="s">
        <v>61</v>
      </c>
      <c r="D64" s="69"/>
      <c r="E64" s="69">
        <v>4.5</v>
      </c>
      <c r="F64" s="74">
        <f t="shared" si="4"/>
        <v>97259.98</v>
      </c>
      <c r="G64" s="71"/>
    </row>
    <row r="65" spans="1:7">
      <c r="A65" s="66">
        <v>45699</v>
      </c>
      <c r="B65" s="72" t="s">
        <v>1806</v>
      </c>
      <c r="C65" s="68" t="s">
        <v>61</v>
      </c>
      <c r="D65" s="86"/>
      <c r="E65" s="69">
        <v>9</v>
      </c>
      <c r="F65" s="74">
        <f t="shared" si="4"/>
        <v>97250.98</v>
      </c>
      <c r="G65" s="71"/>
    </row>
    <row r="66" spans="1:7">
      <c r="A66" s="66">
        <v>45699</v>
      </c>
      <c r="B66" s="72" t="s">
        <v>1806</v>
      </c>
      <c r="C66" s="68" t="s">
        <v>61</v>
      </c>
      <c r="D66" s="86"/>
      <c r="E66" s="86">
        <v>4.5</v>
      </c>
      <c r="F66" s="74">
        <f t="shared" si="4"/>
        <v>97246.48</v>
      </c>
      <c r="G66" s="71"/>
    </row>
    <row r="67" spans="1:7">
      <c r="A67" s="66">
        <v>45700</v>
      </c>
      <c r="B67" s="67" t="s">
        <v>1838</v>
      </c>
      <c r="C67" s="68" t="s">
        <v>57</v>
      </c>
      <c r="D67" s="86">
        <v>0.01</v>
      </c>
      <c r="E67" s="69"/>
      <c r="F67" s="74">
        <f t="shared" si="4"/>
        <v>97246.49</v>
      </c>
      <c r="G67" s="71"/>
    </row>
    <row r="68" spans="1:7">
      <c r="A68" s="66">
        <v>45701</v>
      </c>
      <c r="B68" s="67" t="s">
        <v>1839</v>
      </c>
      <c r="C68" s="68" t="s">
        <v>54</v>
      </c>
      <c r="D68" s="86">
        <v>1900</v>
      </c>
      <c r="E68" s="69"/>
      <c r="F68" s="74">
        <f t="shared" si="4"/>
        <v>99146.49</v>
      </c>
      <c r="G68" s="71"/>
    </row>
    <row r="69" spans="1:7">
      <c r="A69" s="66">
        <v>45702</v>
      </c>
      <c r="B69" s="67" t="s">
        <v>1840</v>
      </c>
      <c r="C69" s="68" t="s">
        <v>57</v>
      </c>
      <c r="D69" s="86">
        <v>14000</v>
      </c>
      <c r="E69" s="69"/>
      <c r="F69" s="74">
        <f t="shared" si="4"/>
        <v>113146.49</v>
      </c>
      <c r="G69" s="71"/>
    </row>
    <row r="70" spans="1:7">
      <c r="A70" s="66">
        <v>45702</v>
      </c>
      <c r="B70" s="67" t="s">
        <v>1841</v>
      </c>
      <c r="C70" s="68" t="s">
        <v>64</v>
      </c>
      <c r="D70" s="69"/>
      <c r="E70" s="69">
        <v>80000</v>
      </c>
      <c r="F70" s="74">
        <f t="shared" si="4"/>
        <v>33146.49</v>
      </c>
      <c r="G70" s="71"/>
    </row>
    <row r="71" spans="1:7">
      <c r="A71" s="66">
        <v>45702</v>
      </c>
      <c r="B71" s="72" t="s">
        <v>1806</v>
      </c>
      <c r="C71" s="68" t="s">
        <v>61</v>
      </c>
      <c r="D71" s="86"/>
      <c r="E71" s="69">
        <v>0.9</v>
      </c>
      <c r="F71" s="74">
        <f t="shared" si="4"/>
        <v>33145.59</v>
      </c>
      <c r="G71" s="71"/>
    </row>
    <row r="72" spans="1:7">
      <c r="A72" s="66">
        <v>45702</v>
      </c>
      <c r="B72" s="67" t="s">
        <v>1842</v>
      </c>
      <c r="C72" s="68" t="s">
        <v>54</v>
      </c>
      <c r="D72" s="86">
        <v>1250</v>
      </c>
      <c r="E72" s="69"/>
      <c r="F72" s="74">
        <f t="shared" si="4"/>
        <v>34395.59</v>
      </c>
      <c r="G72" s="71"/>
    </row>
    <row r="73" spans="1:7">
      <c r="A73" s="66">
        <v>45706</v>
      </c>
      <c r="B73" s="67" t="s">
        <v>1843</v>
      </c>
      <c r="C73" s="68" t="s">
        <v>60</v>
      </c>
      <c r="D73" s="86"/>
      <c r="E73" s="69">
        <v>10000</v>
      </c>
      <c r="F73" s="74">
        <f t="shared" si="4"/>
        <v>24395.59</v>
      </c>
      <c r="G73" s="71"/>
    </row>
    <row r="74" spans="1:7">
      <c r="A74" s="66">
        <v>45706</v>
      </c>
      <c r="B74" s="72" t="s">
        <v>1806</v>
      </c>
      <c r="C74" s="68" t="s">
        <v>61</v>
      </c>
      <c r="D74" s="86"/>
      <c r="E74" s="69">
        <v>4.5</v>
      </c>
      <c r="F74" s="74">
        <f t="shared" si="4"/>
        <v>24391.09</v>
      </c>
      <c r="G74" s="71"/>
    </row>
    <row r="75" spans="1:7">
      <c r="A75" s="66">
        <v>45707</v>
      </c>
      <c r="B75" s="67" t="s">
        <v>1844</v>
      </c>
      <c r="C75" s="68" t="s">
        <v>58</v>
      </c>
      <c r="D75" s="86">
        <v>100000</v>
      </c>
      <c r="E75" s="69"/>
      <c r="F75" s="74">
        <f t="shared" si="4"/>
        <v>124391.09</v>
      </c>
      <c r="G75" s="71"/>
    </row>
    <row r="76" ht="34.5" spans="1:7">
      <c r="A76" s="66">
        <v>45707</v>
      </c>
      <c r="B76" s="67" t="s">
        <v>1845</v>
      </c>
      <c r="C76" s="68" t="s">
        <v>60</v>
      </c>
      <c r="D76" s="86"/>
      <c r="E76" s="69">
        <v>50000</v>
      </c>
      <c r="F76" s="74">
        <f t="shared" si="4"/>
        <v>74391.09</v>
      </c>
      <c r="G76" s="71"/>
    </row>
    <row r="77" ht="34.5" spans="1:7">
      <c r="A77" s="66">
        <v>45707</v>
      </c>
      <c r="B77" s="67" t="s">
        <v>1846</v>
      </c>
      <c r="C77" s="68" t="s">
        <v>61</v>
      </c>
      <c r="D77" s="86"/>
      <c r="E77" s="69">
        <v>500</v>
      </c>
      <c r="F77" s="74">
        <f t="shared" si="4"/>
        <v>73891.09</v>
      </c>
      <c r="G77" s="71"/>
    </row>
    <row r="78" spans="1:7">
      <c r="A78" s="66">
        <v>45707</v>
      </c>
      <c r="B78" s="67" t="s">
        <v>1847</v>
      </c>
      <c r="C78" s="68" t="s">
        <v>61</v>
      </c>
      <c r="D78" s="86"/>
      <c r="E78" s="86">
        <v>500</v>
      </c>
      <c r="F78" s="74">
        <f t="shared" si="4"/>
        <v>73391.09</v>
      </c>
      <c r="G78" s="71"/>
    </row>
    <row r="79" spans="1:7">
      <c r="A79" s="66">
        <v>45707</v>
      </c>
      <c r="B79" s="72" t="s">
        <v>1806</v>
      </c>
      <c r="C79" s="68" t="s">
        <v>61</v>
      </c>
      <c r="D79" s="69"/>
      <c r="E79" s="86">
        <v>9</v>
      </c>
      <c r="F79" s="74">
        <f t="shared" si="4"/>
        <v>73382.09</v>
      </c>
      <c r="G79" s="71"/>
    </row>
    <row r="80" spans="1:7">
      <c r="A80" s="66">
        <v>45707</v>
      </c>
      <c r="B80" s="72" t="s">
        <v>1806</v>
      </c>
      <c r="C80" s="68" t="s">
        <v>61</v>
      </c>
      <c r="D80" s="69"/>
      <c r="E80" s="86">
        <v>4.5</v>
      </c>
      <c r="F80" s="74">
        <f t="shared" si="4"/>
        <v>73377.59</v>
      </c>
      <c r="G80" s="71"/>
    </row>
    <row r="81" spans="1:7">
      <c r="A81" s="66">
        <v>45707</v>
      </c>
      <c r="B81" s="72" t="s">
        <v>1806</v>
      </c>
      <c r="C81" s="68" t="s">
        <v>61</v>
      </c>
      <c r="D81" s="69"/>
      <c r="E81" s="69">
        <v>4.5</v>
      </c>
      <c r="F81" s="74">
        <f t="shared" si="4"/>
        <v>73373.09</v>
      </c>
      <c r="G81" s="71"/>
    </row>
    <row r="82" ht="34.5" spans="1:7">
      <c r="A82" s="66">
        <v>45710</v>
      </c>
      <c r="B82" s="67" t="s">
        <v>1848</v>
      </c>
      <c r="C82" s="68" t="s">
        <v>60</v>
      </c>
      <c r="D82" s="69"/>
      <c r="E82" s="69">
        <v>12000</v>
      </c>
      <c r="F82" s="74">
        <f t="shared" si="4"/>
        <v>61373.09</v>
      </c>
      <c r="G82" s="71"/>
    </row>
    <row r="83" spans="1:7">
      <c r="A83" s="66">
        <v>45710</v>
      </c>
      <c r="B83" s="72" t="s">
        <v>1806</v>
      </c>
      <c r="C83" s="68" t="s">
        <v>61</v>
      </c>
      <c r="D83" s="69"/>
      <c r="E83" s="69">
        <v>8.8</v>
      </c>
      <c r="F83" s="74">
        <f t="shared" si="4"/>
        <v>61364.29</v>
      </c>
      <c r="G83" s="71"/>
    </row>
    <row r="84" spans="1:7">
      <c r="A84" s="66">
        <v>45710</v>
      </c>
      <c r="B84" s="225" t="s">
        <v>1849</v>
      </c>
      <c r="C84" s="68" t="s">
        <v>57</v>
      </c>
      <c r="D84" s="69">
        <v>40000</v>
      </c>
      <c r="E84" s="69"/>
      <c r="F84" s="74">
        <f t="shared" si="4"/>
        <v>101364.29</v>
      </c>
      <c r="G84" s="71"/>
    </row>
    <row r="85" spans="1:7">
      <c r="A85" s="66">
        <v>45710</v>
      </c>
      <c r="B85" s="225" t="s">
        <v>1850</v>
      </c>
      <c r="C85" s="68" t="s">
        <v>57</v>
      </c>
      <c r="D85" s="69">
        <v>40000</v>
      </c>
      <c r="E85" s="69"/>
      <c r="F85" s="74">
        <f t="shared" si="4"/>
        <v>141364.29</v>
      </c>
      <c r="G85" s="71"/>
    </row>
    <row r="86" spans="1:7">
      <c r="A86" s="66">
        <v>45712</v>
      </c>
      <c r="B86" s="225" t="s">
        <v>1851</v>
      </c>
      <c r="C86" s="68" t="s">
        <v>60</v>
      </c>
      <c r="D86" s="69"/>
      <c r="E86" s="69">
        <v>10000</v>
      </c>
      <c r="F86" s="74">
        <f t="shared" si="4"/>
        <v>131364.29</v>
      </c>
      <c r="G86" s="71"/>
    </row>
    <row r="87" spans="1:7">
      <c r="A87" s="66">
        <v>45712</v>
      </c>
      <c r="B87" s="225" t="s">
        <v>1852</v>
      </c>
      <c r="C87" s="68" t="s">
        <v>61</v>
      </c>
      <c r="D87" s="69"/>
      <c r="E87" s="69">
        <v>500</v>
      </c>
      <c r="F87" s="74">
        <f t="shared" si="4"/>
        <v>130864.29</v>
      </c>
      <c r="G87" s="71"/>
    </row>
    <row r="88" spans="1:7">
      <c r="A88" s="66">
        <v>45712</v>
      </c>
      <c r="B88" s="67" t="s">
        <v>1853</v>
      </c>
      <c r="C88" s="68" t="s">
        <v>60</v>
      </c>
      <c r="D88" s="86"/>
      <c r="E88" s="86">
        <v>20000</v>
      </c>
      <c r="F88" s="74">
        <f t="shared" si="4"/>
        <v>110864.29</v>
      </c>
      <c r="G88" s="71"/>
    </row>
    <row r="89" spans="1:7">
      <c r="A89" s="66">
        <v>45712</v>
      </c>
      <c r="B89" s="72" t="s">
        <v>1806</v>
      </c>
      <c r="C89" s="68" t="s">
        <v>61</v>
      </c>
      <c r="D89" s="86"/>
      <c r="E89" s="69">
        <v>4.4</v>
      </c>
      <c r="F89" s="74">
        <f t="shared" si="4"/>
        <v>110859.89</v>
      </c>
      <c r="G89" s="71"/>
    </row>
    <row r="90" spans="1:7">
      <c r="A90" s="66">
        <v>45712</v>
      </c>
      <c r="B90" s="72" t="s">
        <v>1806</v>
      </c>
      <c r="C90" s="68" t="s">
        <v>61</v>
      </c>
      <c r="D90" s="69"/>
      <c r="E90" s="69">
        <v>4.4</v>
      </c>
      <c r="F90" s="74">
        <f t="shared" ref="F90:F97" si="5">F89+D90-E90</f>
        <v>110855.49</v>
      </c>
      <c r="G90" s="71"/>
    </row>
    <row r="91" spans="1:7">
      <c r="A91" s="66">
        <v>45712</v>
      </c>
      <c r="B91" s="72" t="s">
        <v>1806</v>
      </c>
      <c r="C91" s="68" t="s">
        <v>61</v>
      </c>
      <c r="D91" s="69"/>
      <c r="E91" s="69">
        <v>8.8</v>
      </c>
      <c r="F91" s="74">
        <f t="shared" si="5"/>
        <v>110846.69</v>
      </c>
      <c r="G91" s="71"/>
    </row>
    <row r="92" spans="1:7">
      <c r="A92" s="66">
        <v>45712</v>
      </c>
      <c r="B92" s="67" t="s">
        <v>1854</v>
      </c>
      <c r="C92" s="68" t="s">
        <v>54</v>
      </c>
      <c r="D92" s="69">
        <v>542</v>
      </c>
      <c r="E92" s="69"/>
      <c r="F92" s="74">
        <f t="shared" si="5"/>
        <v>111388.69</v>
      </c>
      <c r="G92" s="71"/>
    </row>
    <row r="93" ht="34.5" spans="1:7">
      <c r="A93" s="66">
        <v>45713</v>
      </c>
      <c r="B93" s="67" t="s">
        <v>1855</v>
      </c>
      <c r="C93" s="68" t="s">
        <v>61</v>
      </c>
      <c r="D93" s="86"/>
      <c r="E93" s="69">
        <v>500</v>
      </c>
      <c r="F93" s="74">
        <f t="shared" si="5"/>
        <v>110888.69</v>
      </c>
      <c r="G93" s="71"/>
    </row>
    <row r="94" ht="34.5" spans="1:7">
      <c r="A94" s="66">
        <v>45713</v>
      </c>
      <c r="B94" s="67" t="s">
        <v>1856</v>
      </c>
      <c r="C94" s="68" t="s">
        <v>60</v>
      </c>
      <c r="D94" s="69"/>
      <c r="E94" s="69">
        <v>10000</v>
      </c>
      <c r="F94" s="74">
        <f t="shared" si="5"/>
        <v>100888.69</v>
      </c>
      <c r="G94" s="71"/>
    </row>
    <row r="95" spans="1:7">
      <c r="A95" s="66">
        <v>45713</v>
      </c>
      <c r="B95" s="67" t="s">
        <v>1857</v>
      </c>
      <c r="C95" s="68" t="s">
        <v>61</v>
      </c>
      <c r="D95" s="69"/>
      <c r="E95" s="86">
        <v>707.2</v>
      </c>
      <c r="F95" s="74">
        <f t="shared" si="5"/>
        <v>100181.49</v>
      </c>
      <c r="G95" s="71"/>
    </row>
    <row r="96" spans="1:7">
      <c r="A96" s="66">
        <v>45713</v>
      </c>
      <c r="B96" s="67" t="s">
        <v>1806</v>
      </c>
      <c r="C96" s="68" t="s">
        <v>61</v>
      </c>
      <c r="D96" s="69"/>
      <c r="E96" s="69">
        <v>4.4</v>
      </c>
      <c r="F96" s="74">
        <f t="shared" si="5"/>
        <v>100177.09</v>
      </c>
      <c r="G96" s="71"/>
    </row>
    <row r="97" spans="1:7">
      <c r="A97" s="66">
        <v>45713</v>
      </c>
      <c r="B97" s="67" t="s">
        <v>1806</v>
      </c>
      <c r="C97" s="68" t="s">
        <v>61</v>
      </c>
      <c r="D97" s="69"/>
      <c r="E97" s="69">
        <v>4.4</v>
      </c>
      <c r="F97" s="74">
        <f t="shared" si="5"/>
        <v>100172.69</v>
      </c>
      <c r="G97" s="71"/>
    </row>
    <row r="98" spans="1:7">
      <c r="A98" s="66">
        <v>45713</v>
      </c>
      <c r="B98" s="67" t="s">
        <v>1806</v>
      </c>
      <c r="C98" s="68" t="s">
        <v>61</v>
      </c>
      <c r="D98" s="69"/>
      <c r="E98" s="69">
        <v>4.4</v>
      </c>
      <c r="F98" s="74">
        <f t="shared" ref="F98:F105" si="6">F97+D98-E98</f>
        <v>100168.29</v>
      </c>
      <c r="G98" s="71"/>
    </row>
    <row r="99" spans="1:7">
      <c r="A99" s="66">
        <v>45713</v>
      </c>
      <c r="B99" s="67" t="s">
        <v>1854</v>
      </c>
      <c r="C99" s="68" t="s">
        <v>54</v>
      </c>
      <c r="D99" s="69">
        <v>591.63</v>
      </c>
      <c r="E99" s="86"/>
      <c r="F99" s="74">
        <f t="shared" si="6"/>
        <v>100759.92</v>
      </c>
      <c r="G99" s="71"/>
    </row>
    <row r="100" spans="1:7">
      <c r="A100" s="66">
        <v>45713</v>
      </c>
      <c r="B100" s="67" t="s">
        <v>1858</v>
      </c>
      <c r="C100" s="68" t="s">
        <v>55</v>
      </c>
      <c r="D100" s="69">
        <v>10000</v>
      </c>
      <c r="E100" s="69"/>
      <c r="F100" s="74">
        <f t="shared" si="6"/>
        <v>110759.92</v>
      </c>
      <c r="G100" s="71"/>
    </row>
    <row r="101" spans="1:7">
      <c r="A101" s="66">
        <v>45714</v>
      </c>
      <c r="B101" s="67" t="s">
        <v>1858</v>
      </c>
      <c r="C101" s="68" t="s">
        <v>55</v>
      </c>
      <c r="D101" s="69">
        <v>10000</v>
      </c>
      <c r="E101" s="69"/>
      <c r="F101" s="74">
        <f t="shared" si="6"/>
        <v>120759.92</v>
      </c>
      <c r="G101" s="71"/>
    </row>
    <row r="102" spans="1:7">
      <c r="A102" s="66">
        <v>45714</v>
      </c>
      <c r="B102" s="67" t="s">
        <v>1859</v>
      </c>
      <c r="C102" s="68" t="s">
        <v>58</v>
      </c>
      <c r="D102" s="69">
        <v>237.46</v>
      </c>
      <c r="E102" s="69"/>
      <c r="F102" s="74">
        <f t="shared" si="6"/>
        <v>120997.38</v>
      </c>
      <c r="G102" s="71"/>
    </row>
    <row r="103" spans="1:7">
      <c r="A103" s="66">
        <v>45714</v>
      </c>
      <c r="B103" s="67" t="s">
        <v>1859</v>
      </c>
      <c r="C103" s="68" t="s">
        <v>58</v>
      </c>
      <c r="D103" s="69">
        <v>42020</v>
      </c>
      <c r="E103" s="69"/>
      <c r="F103" s="74">
        <f t="shared" si="6"/>
        <v>163017.38</v>
      </c>
      <c r="G103" s="71"/>
    </row>
    <row r="104" ht="34.5" spans="1:7">
      <c r="A104" s="66">
        <v>45716</v>
      </c>
      <c r="B104" s="67" t="s">
        <v>1860</v>
      </c>
      <c r="C104" s="68" t="s">
        <v>60</v>
      </c>
      <c r="D104" s="69"/>
      <c r="E104" s="69">
        <v>3000</v>
      </c>
      <c r="F104" s="74">
        <f t="shared" si="6"/>
        <v>160017.38</v>
      </c>
      <c r="G104" s="71"/>
    </row>
    <row r="105" spans="1:7">
      <c r="A105" s="66">
        <v>45716</v>
      </c>
      <c r="B105" s="67" t="s">
        <v>1861</v>
      </c>
      <c r="C105" s="68" t="s">
        <v>61</v>
      </c>
      <c r="D105" s="69"/>
      <c r="E105" s="69">
        <v>500</v>
      </c>
      <c r="F105" s="74">
        <f t="shared" si="6"/>
        <v>159517.38</v>
      </c>
      <c r="G105" s="71"/>
    </row>
    <row r="106" spans="1:7">
      <c r="A106" s="66">
        <v>45716</v>
      </c>
      <c r="B106" s="67" t="s">
        <v>1844</v>
      </c>
      <c r="C106" s="68" t="s">
        <v>58</v>
      </c>
      <c r="D106" s="69">
        <v>40000</v>
      </c>
      <c r="E106" s="69"/>
      <c r="F106" s="74">
        <f t="shared" ref="F106:F113" si="7">F105+D106-E106</f>
        <v>199517.38</v>
      </c>
      <c r="G106" s="71"/>
    </row>
    <row r="107" spans="1:7">
      <c r="A107" s="66">
        <v>45716</v>
      </c>
      <c r="B107" s="67" t="s">
        <v>1806</v>
      </c>
      <c r="C107" s="68" t="s">
        <v>61</v>
      </c>
      <c r="D107" s="69"/>
      <c r="E107" s="69">
        <v>4.4</v>
      </c>
      <c r="F107" s="74">
        <f t="shared" si="7"/>
        <v>199512.98</v>
      </c>
      <c r="G107" s="71"/>
    </row>
    <row r="108" spans="1:7">
      <c r="A108" s="66">
        <v>45716</v>
      </c>
      <c r="B108" s="67" t="s">
        <v>1862</v>
      </c>
      <c r="C108" s="68" t="s">
        <v>58</v>
      </c>
      <c r="D108" s="69">
        <v>10000</v>
      </c>
      <c r="E108" s="69"/>
      <c r="F108" s="74">
        <f t="shared" si="7"/>
        <v>209512.98</v>
      </c>
      <c r="G108" s="71"/>
    </row>
    <row r="109" spans="1:7">
      <c r="A109" s="66">
        <v>45720</v>
      </c>
      <c r="B109" s="67" t="s">
        <v>1863</v>
      </c>
      <c r="C109" s="68" t="s">
        <v>55</v>
      </c>
      <c r="D109" s="86">
        <v>10000</v>
      </c>
      <c r="E109" s="69"/>
      <c r="F109" s="74">
        <f t="shared" si="7"/>
        <v>219512.98</v>
      </c>
      <c r="G109" s="71"/>
    </row>
    <row r="110" spans="1:7">
      <c r="A110" s="66">
        <v>45720</v>
      </c>
      <c r="B110" s="67" t="s">
        <v>1864</v>
      </c>
      <c r="C110" s="68" t="s">
        <v>55</v>
      </c>
      <c r="D110" s="69">
        <v>10000</v>
      </c>
      <c r="E110" s="69"/>
      <c r="F110" s="74">
        <f t="shared" si="7"/>
        <v>229512.98</v>
      </c>
      <c r="G110" s="71"/>
    </row>
    <row r="111" spans="1:7">
      <c r="A111" s="66">
        <v>45720</v>
      </c>
      <c r="B111" s="67" t="s">
        <v>1865</v>
      </c>
      <c r="C111" s="68" t="s">
        <v>57</v>
      </c>
      <c r="D111" s="69">
        <v>1981.48</v>
      </c>
      <c r="E111" s="69"/>
      <c r="F111" s="74">
        <f t="shared" si="7"/>
        <v>231494.46</v>
      </c>
      <c r="G111" s="71"/>
    </row>
    <row r="112" spans="1:7">
      <c r="A112" s="66">
        <v>45721</v>
      </c>
      <c r="B112" s="67" t="s">
        <v>1866</v>
      </c>
      <c r="C112" s="68" t="s">
        <v>57</v>
      </c>
      <c r="D112" s="69">
        <v>180</v>
      </c>
      <c r="E112" s="69"/>
      <c r="F112" s="74">
        <f t="shared" si="7"/>
        <v>231674.46</v>
      </c>
      <c r="G112" s="71"/>
    </row>
    <row r="113" spans="1:7">
      <c r="A113" s="66">
        <v>45721</v>
      </c>
      <c r="B113" s="67" t="s">
        <v>1858</v>
      </c>
      <c r="C113" s="68" t="s">
        <v>55</v>
      </c>
      <c r="D113" s="69">
        <v>10000</v>
      </c>
      <c r="E113" s="69"/>
      <c r="F113" s="74">
        <f t="shared" si="7"/>
        <v>241674.46</v>
      </c>
      <c r="G113" s="71"/>
    </row>
    <row r="114" spans="1:7">
      <c r="A114" s="66">
        <v>45721</v>
      </c>
      <c r="B114" s="67" t="s">
        <v>1867</v>
      </c>
      <c r="C114" s="68" t="s">
        <v>54</v>
      </c>
      <c r="D114" s="69">
        <v>6400</v>
      </c>
      <c r="E114" s="69"/>
      <c r="F114" s="74">
        <f t="shared" ref="F114:F124" si="8">F113+D114-E114</f>
        <v>248074.46</v>
      </c>
      <c r="G114" s="71"/>
    </row>
    <row r="115" spans="1:7">
      <c r="A115" s="66">
        <v>45722</v>
      </c>
      <c r="B115" s="67" t="s">
        <v>1868</v>
      </c>
      <c r="C115" s="68" t="s">
        <v>58</v>
      </c>
      <c r="D115" s="69">
        <v>9580</v>
      </c>
      <c r="E115" s="69"/>
      <c r="F115" s="74">
        <f t="shared" si="8"/>
        <v>257654.46</v>
      </c>
      <c r="G115" s="71"/>
    </row>
    <row r="116" ht="34.5" spans="1:7">
      <c r="A116" s="66">
        <v>45723</v>
      </c>
      <c r="B116" s="67" t="s">
        <v>1869</v>
      </c>
      <c r="C116" s="68" t="s">
        <v>60</v>
      </c>
      <c r="D116" s="69"/>
      <c r="E116" s="69">
        <v>325</v>
      </c>
      <c r="F116" s="74">
        <f t="shared" si="8"/>
        <v>257329.46</v>
      </c>
      <c r="G116" s="71"/>
    </row>
    <row r="117" spans="1:7">
      <c r="A117" s="66">
        <v>45723</v>
      </c>
      <c r="B117" s="67" t="s">
        <v>1806</v>
      </c>
      <c r="C117" s="68" t="s">
        <v>61</v>
      </c>
      <c r="D117" s="69"/>
      <c r="E117" s="69">
        <v>4.5</v>
      </c>
      <c r="F117" s="74">
        <f t="shared" si="8"/>
        <v>257324.96</v>
      </c>
      <c r="G117" s="71"/>
    </row>
    <row r="118" spans="1:7">
      <c r="A118" s="66">
        <v>45726</v>
      </c>
      <c r="B118" s="67" t="s">
        <v>1806</v>
      </c>
      <c r="C118" s="68" t="s">
        <v>61</v>
      </c>
      <c r="D118" s="69"/>
      <c r="E118" s="69">
        <v>9</v>
      </c>
      <c r="F118" s="74">
        <f t="shared" si="8"/>
        <v>257315.96</v>
      </c>
      <c r="G118" s="71"/>
    </row>
    <row r="119" spans="1:7">
      <c r="A119" s="66">
        <v>45726</v>
      </c>
      <c r="B119" s="67" t="s">
        <v>1870</v>
      </c>
      <c r="C119" s="68" t="s">
        <v>61</v>
      </c>
      <c r="D119" s="69"/>
      <c r="E119" s="69">
        <v>15</v>
      </c>
      <c r="F119" s="74">
        <f t="shared" si="8"/>
        <v>257300.96</v>
      </c>
      <c r="G119" s="71"/>
    </row>
    <row r="120" ht="34.5" spans="1:7">
      <c r="A120" s="66">
        <v>45726</v>
      </c>
      <c r="B120" s="67" t="s">
        <v>1871</v>
      </c>
      <c r="C120" s="68" t="s">
        <v>60</v>
      </c>
      <c r="D120" s="69"/>
      <c r="E120" s="69">
        <v>20000</v>
      </c>
      <c r="F120" s="74">
        <f t="shared" si="8"/>
        <v>237300.96</v>
      </c>
      <c r="G120" s="71"/>
    </row>
    <row r="121" spans="1:7">
      <c r="A121" s="66">
        <v>45727</v>
      </c>
      <c r="B121" s="226" t="s">
        <v>1872</v>
      </c>
      <c r="C121" s="68" t="s">
        <v>61</v>
      </c>
      <c r="D121" s="69"/>
      <c r="E121" s="86">
        <v>0.8</v>
      </c>
      <c r="F121" s="74">
        <f t="shared" si="8"/>
        <v>237300.16</v>
      </c>
      <c r="G121" s="69"/>
    </row>
    <row r="122" spans="1:7">
      <c r="A122" s="66">
        <v>45727</v>
      </c>
      <c r="B122" s="67" t="s">
        <v>1806</v>
      </c>
      <c r="C122" s="68" t="s">
        <v>61</v>
      </c>
      <c r="D122" s="69"/>
      <c r="E122" s="69">
        <v>4.5</v>
      </c>
      <c r="F122" s="74">
        <f t="shared" si="8"/>
        <v>237295.66</v>
      </c>
      <c r="G122" s="71"/>
    </row>
    <row r="123" spans="1:7">
      <c r="A123" s="66">
        <v>45727</v>
      </c>
      <c r="B123" s="67" t="s">
        <v>1873</v>
      </c>
      <c r="C123" s="68" t="s">
        <v>57</v>
      </c>
      <c r="D123" s="69">
        <v>0.8</v>
      </c>
      <c r="E123" s="69"/>
      <c r="F123" s="74">
        <f t="shared" si="8"/>
        <v>237296.46</v>
      </c>
      <c r="G123" s="71"/>
    </row>
    <row r="124" spans="1:7">
      <c r="A124" s="66">
        <v>45728</v>
      </c>
      <c r="B124" s="67" t="s">
        <v>1874</v>
      </c>
      <c r="C124" s="68" t="s">
        <v>55</v>
      </c>
      <c r="D124" s="69">
        <v>50000</v>
      </c>
      <c r="E124" s="69"/>
      <c r="F124" s="74">
        <f t="shared" si="8"/>
        <v>287296.46</v>
      </c>
      <c r="G124" s="71"/>
    </row>
    <row r="125" spans="1:7">
      <c r="A125" s="66">
        <v>45729</v>
      </c>
      <c r="B125" s="67" t="s">
        <v>1875</v>
      </c>
      <c r="C125" s="68" t="s">
        <v>58</v>
      </c>
      <c r="D125" s="69">
        <v>180044</v>
      </c>
      <c r="E125" s="69"/>
      <c r="F125" s="74">
        <f t="shared" ref="F125:F133" si="9">F124+D125-E125</f>
        <v>467340.46</v>
      </c>
      <c r="G125" s="71"/>
    </row>
    <row r="126" spans="1:7">
      <c r="A126" s="66">
        <v>45729</v>
      </c>
      <c r="B126" s="67" t="s">
        <v>1876</v>
      </c>
      <c r="C126" s="68" t="s">
        <v>55</v>
      </c>
      <c r="D126" s="69">
        <v>10000</v>
      </c>
      <c r="E126" s="69"/>
      <c r="F126" s="74">
        <f t="shared" si="9"/>
        <v>477340.46</v>
      </c>
      <c r="G126" s="71"/>
    </row>
    <row r="127" spans="1:7">
      <c r="A127" s="66">
        <v>45730</v>
      </c>
      <c r="B127" s="67" t="s">
        <v>1877</v>
      </c>
      <c r="C127" s="68" t="s">
        <v>58</v>
      </c>
      <c r="D127" s="69">
        <v>65500</v>
      </c>
      <c r="E127" s="69"/>
      <c r="F127" s="74">
        <f t="shared" si="9"/>
        <v>542840.46</v>
      </c>
      <c r="G127" s="71"/>
    </row>
    <row r="128" spans="1:7">
      <c r="A128" s="66">
        <v>45730</v>
      </c>
      <c r="B128" s="67" t="s">
        <v>1878</v>
      </c>
      <c r="C128" s="68" t="s">
        <v>57</v>
      </c>
      <c r="D128" s="69">
        <v>11849.44</v>
      </c>
      <c r="E128" s="69"/>
      <c r="F128" s="74">
        <f t="shared" si="9"/>
        <v>554689.9</v>
      </c>
      <c r="G128" s="71"/>
    </row>
    <row r="129" spans="1:7">
      <c r="A129" s="66">
        <v>45730</v>
      </c>
      <c r="B129" s="67" t="s">
        <v>1879</v>
      </c>
      <c r="C129" s="68" t="s">
        <v>57</v>
      </c>
      <c r="D129" s="86">
        <v>107.76</v>
      </c>
      <c r="E129" s="69"/>
      <c r="F129" s="74">
        <f t="shared" si="9"/>
        <v>554797.66</v>
      </c>
      <c r="G129" s="71"/>
    </row>
    <row r="130" spans="1:7">
      <c r="A130" s="66">
        <v>45730</v>
      </c>
      <c r="B130" s="67" t="s">
        <v>1880</v>
      </c>
      <c r="C130" s="68" t="s">
        <v>57</v>
      </c>
      <c r="D130" s="69">
        <v>274.24</v>
      </c>
      <c r="E130" s="69"/>
      <c r="F130" s="74">
        <f t="shared" si="9"/>
        <v>555071.9</v>
      </c>
      <c r="G130" s="71"/>
    </row>
    <row r="131" spans="1:7">
      <c r="A131" s="66">
        <v>45730</v>
      </c>
      <c r="B131" s="67" t="s">
        <v>1881</v>
      </c>
      <c r="C131" s="68" t="s">
        <v>60</v>
      </c>
      <c r="D131" s="69"/>
      <c r="E131" s="69">
        <v>28000</v>
      </c>
      <c r="F131" s="74">
        <f t="shared" si="9"/>
        <v>527071.9</v>
      </c>
      <c r="G131" s="71"/>
    </row>
    <row r="132" spans="1:7">
      <c r="A132" s="66">
        <v>45730</v>
      </c>
      <c r="B132" s="67" t="s">
        <v>1882</v>
      </c>
      <c r="C132" s="68" t="s">
        <v>60</v>
      </c>
      <c r="D132" s="69"/>
      <c r="E132" s="69">
        <v>28000</v>
      </c>
      <c r="F132" s="74">
        <f t="shared" si="9"/>
        <v>499071.9</v>
      </c>
      <c r="G132" s="71"/>
    </row>
    <row r="133" ht="30" spans="1:7">
      <c r="A133" s="66">
        <v>45730</v>
      </c>
      <c r="B133" s="67" t="s">
        <v>1883</v>
      </c>
      <c r="C133" s="68" t="s">
        <v>60</v>
      </c>
      <c r="D133" s="69"/>
      <c r="E133" s="69">
        <v>28000</v>
      </c>
      <c r="F133" s="74">
        <f t="shared" si="9"/>
        <v>471071.9</v>
      </c>
      <c r="G133" s="71"/>
    </row>
    <row r="134" spans="1:7">
      <c r="A134" s="66">
        <v>45730</v>
      </c>
      <c r="B134" s="67" t="s">
        <v>1806</v>
      </c>
      <c r="C134" s="68" t="s">
        <v>61</v>
      </c>
      <c r="D134" s="69"/>
      <c r="E134" s="86">
        <v>9</v>
      </c>
      <c r="F134" s="74">
        <f t="shared" ref="F134:F149" si="10">F133+D134-E134</f>
        <v>471062.9</v>
      </c>
      <c r="G134" s="71"/>
    </row>
    <row r="135" spans="1:7">
      <c r="A135" s="66">
        <v>45730</v>
      </c>
      <c r="B135" s="67" t="s">
        <v>1806</v>
      </c>
      <c r="C135" s="68" t="s">
        <v>61</v>
      </c>
      <c r="D135" s="86"/>
      <c r="E135" s="69">
        <v>9</v>
      </c>
      <c r="F135" s="74">
        <f t="shared" si="10"/>
        <v>471053.9</v>
      </c>
      <c r="G135" s="71"/>
    </row>
    <row r="136" spans="1:7">
      <c r="A136" s="66">
        <v>45730</v>
      </c>
      <c r="B136" s="67" t="s">
        <v>1806</v>
      </c>
      <c r="C136" s="68" t="s">
        <v>61</v>
      </c>
      <c r="D136" s="69"/>
      <c r="E136" s="69">
        <v>9</v>
      </c>
      <c r="F136" s="74">
        <f t="shared" si="10"/>
        <v>471044.9</v>
      </c>
      <c r="G136" s="71"/>
    </row>
    <row r="137" spans="1:7">
      <c r="A137" s="66">
        <v>45730</v>
      </c>
      <c r="B137" s="67" t="s">
        <v>1884</v>
      </c>
      <c r="C137" s="68" t="s">
        <v>64</v>
      </c>
      <c r="D137" s="69"/>
      <c r="E137" s="69">
        <v>150000</v>
      </c>
      <c r="F137" s="74">
        <f t="shared" si="10"/>
        <v>321044.9</v>
      </c>
      <c r="G137" s="71"/>
    </row>
    <row r="138" spans="1:7">
      <c r="A138" s="66">
        <v>45730</v>
      </c>
      <c r="B138" s="67" t="s">
        <v>1885</v>
      </c>
      <c r="C138" s="68" t="s">
        <v>61</v>
      </c>
      <c r="D138" s="86"/>
      <c r="E138" s="69">
        <v>1</v>
      </c>
      <c r="F138" s="74">
        <f t="shared" si="10"/>
        <v>321043.9</v>
      </c>
      <c r="G138" s="71"/>
    </row>
    <row r="139" spans="1:7">
      <c r="A139" s="66">
        <v>45730</v>
      </c>
      <c r="B139" s="67" t="s">
        <v>1886</v>
      </c>
      <c r="C139" s="68" t="s">
        <v>61</v>
      </c>
      <c r="D139" s="69"/>
      <c r="E139" s="69">
        <v>3471.64</v>
      </c>
      <c r="F139" s="74">
        <f t="shared" si="10"/>
        <v>317572.26</v>
      </c>
      <c r="G139" s="71"/>
    </row>
    <row r="140" spans="1:7">
      <c r="A140" s="66">
        <v>45733</v>
      </c>
      <c r="B140" s="67" t="s">
        <v>1806</v>
      </c>
      <c r="C140" s="68" t="s">
        <v>61</v>
      </c>
      <c r="D140" s="69"/>
      <c r="E140" s="69">
        <v>4.5</v>
      </c>
      <c r="F140" s="74">
        <f t="shared" si="10"/>
        <v>317567.76</v>
      </c>
      <c r="G140" s="71"/>
    </row>
    <row r="141" spans="1:7">
      <c r="A141" s="66">
        <v>45733</v>
      </c>
      <c r="B141" s="67" t="s">
        <v>1806</v>
      </c>
      <c r="C141" s="68" t="s">
        <v>61</v>
      </c>
      <c r="D141" s="69"/>
      <c r="E141" s="69">
        <v>4.5</v>
      </c>
      <c r="F141" s="74">
        <f t="shared" si="10"/>
        <v>317563.26</v>
      </c>
      <c r="G141" s="71"/>
    </row>
    <row r="142" ht="34.5" spans="1:7">
      <c r="A142" s="66">
        <v>45733</v>
      </c>
      <c r="B142" s="67" t="s">
        <v>1887</v>
      </c>
      <c r="C142" s="68" t="s">
        <v>60</v>
      </c>
      <c r="D142" s="69"/>
      <c r="E142" s="69">
        <v>10000</v>
      </c>
      <c r="F142" s="74">
        <f t="shared" si="10"/>
        <v>307563.26</v>
      </c>
      <c r="G142" s="71"/>
    </row>
    <row r="143" ht="34.5" spans="1:7">
      <c r="A143" s="66">
        <v>45733</v>
      </c>
      <c r="B143" s="67" t="s">
        <v>1888</v>
      </c>
      <c r="C143" s="68" t="s">
        <v>60</v>
      </c>
      <c r="D143" s="69"/>
      <c r="E143" s="69">
        <v>3000</v>
      </c>
      <c r="F143" s="74">
        <f t="shared" si="10"/>
        <v>304563.26</v>
      </c>
      <c r="G143" s="71"/>
    </row>
    <row r="144" spans="1:7">
      <c r="A144" s="66">
        <v>45734</v>
      </c>
      <c r="B144" s="67" t="s">
        <v>184</v>
      </c>
      <c r="C144" s="68" t="s">
        <v>64</v>
      </c>
      <c r="D144" s="69"/>
      <c r="E144" s="69">
        <v>90000</v>
      </c>
      <c r="F144" s="74">
        <f t="shared" si="10"/>
        <v>214563.26</v>
      </c>
      <c r="G144" s="71"/>
    </row>
    <row r="145" spans="1:7">
      <c r="A145" s="66">
        <v>45734</v>
      </c>
      <c r="B145" s="67" t="s">
        <v>1806</v>
      </c>
      <c r="C145" s="68" t="s">
        <v>61</v>
      </c>
      <c r="D145" s="69"/>
      <c r="E145" s="69">
        <v>9</v>
      </c>
      <c r="F145" s="74">
        <f t="shared" si="10"/>
        <v>214554.26</v>
      </c>
      <c r="G145" s="71"/>
    </row>
    <row r="146" spans="1:7">
      <c r="A146" s="66">
        <v>45735</v>
      </c>
      <c r="B146" s="67" t="s">
        <v>1889</v>
      </c>
      <c r="C146" s="68" t="s">
        <v>60</v>
      </c>
      <c r="D146" s="86"/>
      <c r="E146" s="69">
        <v>37000</v>
      </c>
      <c r="F146" s="74">
        <f t="shared" si="10"/>
        <v>177554.26</v>
      </c>
      <c r="G146" s="71"/>
    </row>
    <row r="147" spans="1:7">
      <c r="A147" s="66">
        <v>45735</v>
      </c>
      <c r="B147" s="67" t="s">
        <v>1890</v>
      </c>
      <c r="C147" s="68" t="s">
        <v>60</v>
      </c>
      <c r="D147" s="86"/>
      <c r="E147" s="69">
        <v>37000</v>
      </c>
      <c r="F147" s="74">
        <f t="shared" si="10"/>
        <v>140554.26</v>
      </c>
      <c r="G147" s="71"/>
    </row>
    <row r="148" ht="34.5" spans="1:7">
      <c r="A148" s="66">
        <v>45735</v>
      </c>
      <c r="B148" s="67" t="s">
        <v>1891</v>
      </c>
      <c r="C148" s="68" t="s">
        <v>60</v>
      </c>
      <c r="D148" s="86"/>
      <c r="E148" s="69">
        <v>37000</v>
      </c>
      <c r="F148" s="74">
        <f t="shared" si="10"/>
        <v>103554.26</v>
      </c>
      <c r="G148" s="71"/>
    </row>
    <row r="149" ht="34.5" spans="1:7">
      <c r="A149" s="66">
        <v>45735</v>
      </c>
      <c r="B149" s="67" t="s">
        <v>1892</v>
      </c>
      <c r="C149" s="68" t="s">
        <v>60</v>
      </c>
      <c r="D149" s="86"/>
      <c r="E149" s="69">
        <v>17875</v>
      </c>
      <c r="F149" s="74">
        <f t="shared" si="10"/>
        <v>85679.26</v>
      </c>
      <c r="G149" s="71"/>
    </row>
    <row r="150" ht="34.5" spans="1:7">
      <c r="A150" s="66">
        <v>45735</v>
      </c>
      <c r="B150" s="67" t="s">
        <v>1893</v>
      </c>
      <c r="C150" s="68" t="s">
        <v>60</v>
      </c>
      <c r="D150" s="69"/>
      <c r="E150" s="69">
        <v>18000</v>
      </c>
      <c r="F150" s="74">
        <f t="shared" ref="F150:F169" si="11">F149+D150-E150</f>
        <v>67679.26</v>
      </c>
      <c r="G150" s="71"/>
    </row>
    <row r="151" ht="34.5" spans="1:7">
      <c r="A151" s="66">
        <v>45735</v>
      </c>
      <c r="B151" s="67" t="s">
        <v>1894</v>
      </c>
      <c r="C151" s="68" t="s">
        <v>60</v>
      </c>
      <c r="D151" s="69"/>
      <c r="E151" s="69">
        <v>17875</v>
      </c>
      <c r="F151" s="74">
        <f t="shared" si="11"/>
        <v>49804.26</v>
      </c>
      <c r="G151" s="71"/>
    </row>
    <row r="152" spans="1:7">
      <c r="A152" s="66">
        <v>45735</v>
      </c>
      <c r="B152" s="67" t="s">
        <v>1806</v>
      </c>
      <c r="C152" s="68" t="s">
        <v>61</v>
      </c>
      <c r="D152" s="69"/>
      <c r="E152" s="86">
        <v>8</v>
      </c>
      <c r="F152" s="74">
        <f t="shared" si="11"/>
        <v>49796.26</v>
      </c>
      <c r="G152" s="71"/>
    </row>
    <row r="153" spans="1:7">
      <c r="A153" s="66">
        <v>45735</v>
      </c>
      <c r="B153" s="67" t="s">
        <v>1806</v>
      </c>
      <c r="C153" s="68" t="s">
        <v>61</v>
      </c>
      <c r="D153" s="69"/>
      <c r="E153" s="86">
        <v>8</v>
      </c>
      <c r="F153" s="74">
        <f t="shared" si="11"/>
        <v>49788.26</v>
      </c>
      <c r="G153" s="71"/>
    </row>
    <row r="154" spans="1:7">
      <c r="A154" s="66">
        <v>45735</v>
      </c>
      <c r="B154" s="67" t="s">
        <v>1806</v>
      </c>
      <c r="C154" s="68" t="s">
        <v>61</v>
      </c>
      <c r="D154" s="69"/>
      <c r="E154" s="86">
        <v>8</v>
      </c>
      <c r="F154" s="74">
        <f t="shared" si="11"/>
        <v>49780.26</v>
      </c>
      <c r="G154" s="71"/>
    </row>
    <row r="155" spans="1:7">
      <c r="A155" s="66">
        <v>45735</v>
      </c>
      <c r="B155" s="67" t="s">
        <v>1806</v>
      </c>
      <c r="C155" s="68" t="s">
        <v>61</v>
      </c>
      <c r="D155" s="69"/>
      <c r="E155" s="69">
        <v>8</v>
      </c>
      <c r="F155" s="74">
        <f t="shared" si="11"/>
        <v>49772.26</v>
      </c>
      <c r="G155" s="71"/>
    </row>
    <row r="156" spans="1:7">
      <c r="A156" s="66">
        <v>45735</v>
      </c>
      <c r="B156" s="67" t="s">
        <v>1806</v>
      </c>
      <c r="C156" s="68" t="s">
        <v>61</v>
      </c>
      <c r="D156" s="69"/>
      <c r="E156" s="69">
        <v>8</v>
      </c>
      <c r="F156" s="74">
        <f t="shared" si="11"/>
        <v>49764.26</v>
      </c>
      <c r="G156" s="71"/>
    </row>
    <row r="157" spans="1:7">
      <c r="A157" s="66">
        <v>45735</v>
      </c>
      <c r="B157" s="67" t="s">
        <v>1806</v>
      </c>
      <c r="C157" s="68" t="s">
        <v>61</v>
      </c>
      <c r="D157" s="69"/>
      <c r="E157" s="69">
        <v>8</v>
      </c>
      <c r="F157" s="74">
        <f t="shared" si="11"/>
        <v>49756.26</v>
      </c>
      <c r="G157" s="71"/>
    </row>
    <row r="158" spans="1:7">
      <c r="A158" s="66">
        <v>45736</v>
      </c>
      <c r="B158" s="67" t="s">
        <v>1895</v>
      </c>
      <c r="C158" s="68" t="s">
        <v>60</v>
      </c>
      <c r="D158" s="69"/>
      <c r="E158" s="69">
        <v>10000</v>
      </c>
      <c r="F158" s="74">
        <f t="shared" si="11"/>
        <v>39756.26</v>
      </c>
      <c r="G158" s="71"/>
    </row>
    <row r="159" spans="1:7">
      <c r="A159" s="66">
        <v>45736</v>
      </c>
      <c r="B159" s="67" t="s">
        <v>1806</v>
      </c>
      <c r="C159" s="68" t="s">
        <v>61</v>
      </c>
      <c r="D159" s="69"/>
      <c r="E159" s="69">
        <v>4</v>
      </c>
      <c r="F159" s="74">
        <f t="shared" si="11"/>
        <v>39752.26</v>
      </c>
      <c r="G159" s="71"/>
    </row>
    <row r="160" spans="1:7">
      <c r="A160" s="66">
        <v>45736</v>
      </c>
      <c r="B160" s="67" t="s">
        <v>1896</v>
      </c>
      <c r="C160" s="68" t="s">
        <v>57</v>
      </c>
      <c r="D160" s="86">
        <v>33.73</v>
      </c>
      <c r="E160" s="69"/>
      <c r="F160" s="74">
        <f t="shared" si="11"/>
        <v>39785.99</v>
      </c>
      <c r="G160" s="71"/>
    </row>
    <row r="161" spans="1:7">
      <c r="A161" s="66">
        <v>45736</v>
      </c>
      <c r="B161" s="67" t="s">
        <v>1897</v>
      </c>
      <c r="C161" s="68" t="s">
        <v>62</v>
      </c>
      <c r="D161" s="69"/>
      <c r="E161" s="86">
        <v>39785.99</v>
      </c>
      <c r="F161" s="74">
        <f t="shared" si="11"/>
        <v>0</v>
      </c>
      <c r="G161" s="71"/>
    </row>
    <row r="162" spans="1:7">
      <c r="A162" s="66">
        <v>45737</v>
      </c>
      <c r="B162" s="67" t="s">
        <v>1844</v>
      </c>
      <c r="C162" s="68" t="s">
        <v>58</v>
      </c>
      <c r="D162" s="69">
        <v>100000</v>
      </c>
      <c r="E162" s="69"/>
      <c r="F162" s="74">
        <f t="shared" si="11"/>
        <v>100000</v>
      </c>
      <c r="G162" s="71"/>
    </row>
    <row r="163" spans="1:7">
      <c r="A163" s="66">
        <v>45737</v>
      </c>
      <c r="B163" s="67" t="s">
        <v>1897</v>
      </c>
      <c r="C163" s="68" t="s">
        <v>62</v>
      </c>
      <c r="D163" s="86"/>
      <c r="E163" s="69">
        <v>19464.01</v>
      </c>
      <c r="F163" s="74">
        <f t="shared" si="11"/>
        <v>80535.99</v>
      </c>
      <c r="G163" s="71"/>
    </row>
    <row r="164" spans="1:7">
      <c r="A164" s="66">
        <v>45739</v>
      </c>
      <c r="B164" s="67" t="s">
        <v>1898</v>
      </c>
      <c r="C164" s="68" t="s">
        <v>60</v>
      </c>
      <c r="D164" s="69"/>
      <c r="E164" s="69">
        <v>10000</v>
      </c>
      <c r="F164" s="74">
        <f t="shared" si="11"/>
        <v>70535.99</v>
      </c>
      <c r="G164" s="71"/>
    </row>
    <row r="165" spans="1:7">
      <c r="A165" s="66">
        <v>45739</v>
      </c>
      <c r="B165" s="67" t="s">
        <v>1806</v>
      </c>
      <c r="C165" s="68" t="s">
        <v>61</v>
      </c>
      <c r="D165" s="69"/>
      <c r="E165" s="69">
        <v>4</v>
      </c>
      <c r="F165" s="74">
        <f t="shared" si="11"/>
        <v>70531.99</v>
      </c>
      <c r="G165" s="71"/>
    </row>
    <row r="166" spans="1:7">
      <c r="A166" s="66">
        <v>45740</v>
      </c>
      <c r="B166" s="224" t="s">
        <v>1899</v>
      </c>
      <c r="C166" s="68" t="s">
        <v>54</v>
      </c>
      <c r="D166" s="86">
        <v>78000</v>
      </c>
      <c r="E166" s="69"/>
      <c r="F166" s="74">
        <f t="shared" si="11"/>
        <v>148531.99</v>
      </c>
      <c r="G166" s="71"/>
    </row>
    <row r="167" spans="1:7">
      <c r="A167" s="66">
        <v>45741</v>
      </c>
      <c r="B167" s="67" t="s">
        <v>1900</v>
      </c>
      <c r="C167" s="68" t="s">
        <v>54</v>
      </c>
      <c r="D167" s="86">
        <v>148000</v>
      </c>
      <c r="E167" s="69"/>
      <c r="F167" s="74">
        <f t="shared" si="11"/>
        <v>296531.99</v>
      </c>
      <c r="G167" s="71"/>
    </row>
    <row r="168" spans="1:7">
      <c r="A168" s="66">
        <v>45741</v>
      </c>
      <c r="B168" s="67" t="s">
        <v>1854</v>
      </c>
      <c r="C168" s="68" t="s">
        <v>54</v>
      </c>
      <c r="D168" s="86">
        <v>22.39</v>
      </c>
      <c r="E168" s="69"/>
      <c r="F168" s="74">
        <f t="shared" si="11"/>
        <v>296554.38</v>
      </c>
      <c r="G168" s="71"/>
    </row>
    <row r="169" spans="1:7">
      <c r="A169" s="66">
        <v>45741</v>
      </c>
      <c r="B169" s="67" t="s">
        <v>1901</v>
      </c>
      <c r="C169" s="68" t="s">
        <v>54</v>
      </c>
      <c r="D169" s="69">
        <v>127.5</v>
      </c>
      <c r="E169" s="227"/>
      <c r="F169" s="74">
        <f t="shared" si="11"/>
        <v>296681.88</v>
      </c>
      <c r="G169" s="71"/>
    </row>
    <row r="170" spans="1:7">
      <c r="A170" s="66">
        <v>45741</v>
      </c>
      <c r="B170" s="67" t="s">
        <v>1902</v>
      </c>
      <c r="C170" s="68" t="s">
        <v>55</v>
      </c>
      <c r="D170" s="69">
        <v>32300</v>
      </c>
      <c r="E170" s="69"/>
      <c r="F170" s="74">
        <f t="shared" ref="F170:F181" si="12">F169+D170-E170</f>
        <v>328981.88</v>
      </c>
      <c r="G170" s="71"/>
    </row>
    <row r="171" spans="1:7">
      <c r="A171" s="66">
        <v>45742</v>
      </c>
      <c r="B171" s="67" t="s">
        <v>1903</v>
      </c>
      <c r="C171" s="68" t="s">
        <v>61</v>
      </c>
      <c r="D171" s="69"/>
      <c r="E171" s="69">
        <v>45385.1</v>
      </c>
      <c r="F171" s="74">
        <f t="shared" si="12"/>
        <v>283596.78</v>
      </c>
      <c r="G171" s="71"/>
    </row>
    <row r="172" spans="1:7">
      <c r="A172" s="66">
        <v>45742</v>
      </c>
      <c r="B172" s="67" t="s">
        <v>1904</v>
      </c>
      <c r="C172" s="68" t="s">
        <v>61</v>
      </c>
      <c r="D172" s="69"/>
      <c r="E172" s="69">
        <v>707.2</v>
      </c>
      <c r="F172" s="74">
        <f t="shared" si="12"/>
        <v>282889.58</v>
      </c>
      <c r="G172" s="71"/>
    </row>
    <row r="173" ht="34.5" spans="1:7">
      <c r="A173" s="66">
        <v>45742</v>
      </c>
      <c r="B173" s="67" t="s">
        <v>1905</v>
      </c>
      <c r="C173" s="68" t="s">
        <v>61</v>
      </c>
      <c r="D173" s="86"/>
      <c r="E173" s="69">
        <v>500</v>
      </c>
      <c r="F173" s="74">
        <f t="shared" si="12"/>
        <v>282389.58</v>
      </c>
      <c r="G173" s="71"/>
    </row>
    <row r="174" spans="1:7">
      <c r="A174" s="66">
        <v>45742</v>
      </c>
      <c r="B174" s="225" t="s">
        <v>1806</v>
      </c>
      <c r="C174" s="68" t="s">
        <v>61</v>
      </c>
      <c r="D174" s="69"/>
      <c r="E174" s="69">
        <v>4</v>
      </c>
      <c r="F174" s="74">
        <f t="shared" si="12"/>
        <v>282385.58</v>
      </c>
      <c r="G174" s="71"/>
    </row>
    <row r="175" spans="1:7">
      <c r="A175" s="66">
        <v>45742</v>
      </c>
      <c r="B175" s="225" t="s">
        <v>1806</v>
      </c>
      <c r="C175" s="68" t="s">
        <v>61</v>
      </c>
      <c r="D175" s="69"/>
      <c r="E175" s="69">
        <v>4</v>
      </c>
      <c r="F175" s="74">
        <f t="shared" si="12"/>
        <v>282381.58</v>
      </c>
      <c r="G175" s="71"/>
    </row>
    <row r="176" spans="1:7">
      <c r="A176" s="66">
        <v>45742</v>
      </c>
      <c r="B176" s="225" t="s">
        <v>1906</v>
      </c>
      <c r="C176" s="68" t="s">
        <v>55</v>
      </c>
      <c r="D176" s="69">
        <v>12000</v>
      </c>
      <c r="E176" s="69"/>
      <c r="F176" s="74">
        <f t="shared" si="12"/>
        <v>294381.58</v>
      </c>
      <c r="G176" s="71"/>
    </row>
    <row r="177" spans="1:7">
      <c r="A177" s="66">
        <v>45744</v>
      </c>
      <c r="B177" s="67" t="s">
        <v>1906</v>
      </c>
      <c r="C177" s="68" t="s">
        <v>55</v>
      </c>
      <c r="D177" s="69">
        <v>10000</v>
      </c>
      <c r="E177" s="69"/>
      <c r="F177" s="74">
        <f t="shared" si="12"/>
        <v>304381.58</v>
      </c>
      <c r="G177" s="71"/>
    </row>
    <row r="178" spans="1:7">
      <c r="A178" s="66">
        <v>45744</v>
      </c>
      <c r="B178" s="225" t="s">
        <v>1907</v>
      </c>
      <c r="C178" s="68" t="s">
        <v>60</v>
      </c>
      <c r="D178" s="69"/>
      <c r="E178" s="69">
        <v>15000</v>
      </c>
      <c r="F178" s="74">
        <f t="shared" si="12"/>
        <v>289381.58</v>
      </c>
      <c r="G178" s="71"/>
    </row>
    <row r="179" spans="1:7">
      <c r="A179" s="66">
        <v>45744</v>
      </c>
      <c r="B179" s="225" t="s">
        <v>1806</v>
      </c>
      <c r="C179" s="68" t="s">
        <v>61</v>
      </c>
      <c r="D179" s="69"/>
      <c r="E179" s="69">
        <v>8</v>
      </c>
      <c r="F179" s="74">
        <f t="shared" si="12"/>
        <v>289373.58</v>
      </c>
      <c r="G179" s="71"/>
    </row>
    <row r="180" spans="1:7">
      <c r="A180" s="66">
        <v>45747</v>
      </c>
      <c r="B180" s="225" t="s">
        <v>1908</v>
      </c>
      <c r="C180" s="68" t="s">
        <v>54</v>
      </c>
      <c r="D180" s="69">
        <v>35000</v>
      </c>
      <c r="E180" s="69"/>
      <c r="F180" s="74">
        <f t="shared" si="12"/>
        <v>324373.58</v>
      </c>
      <c r="G180" s="71"/>
    </row>
    <row r="181" spans="1:7">
      <c r="A181" s="66">
        <v>45748</v>
      </c>
      <c r="B181" s="225" t="s">
        <v>1909</v>
      </c>
      <c r="C181" s="68" t="s">
        <v>55</v>
      </c>
      <c r="D181" s="69">
        <v>3000</v>
      </c>
      <c r="E181" s="69"/>
      <c r="F181" s="74">
        <f t="shared" si="12"/>
        <v>327373.58</v>
      </c>
      <c r="G181" s="71"/>
    </row>
    <row r="182" spans="1:7">
      <c r="A182" s="66">
        <v>45748</v>
      </c>
      <c r="B182" s="225" t="s">
        <v>1910</v>
      </c>
      <c r="C182" s="68" t="s">
        <v>57</v>
      </c>
      <c r="D182" s="69">
        <v>0.27</v>
      </c>
      <c r="E182" s="69"/>
      <c r="F182" s="74">
        <f t="shared" ref="F182:F213" si="13">F181+D182-E182</f>
        <v>327373.85</v>
      </c>
      <c r="G182" s="71"/>
    </row>
    <row r="183" spans="1:7">
      <c r="A183" s="66">
        <v>45754</v>
      </c>
      <c r="B183" s="228" t="s">
        <v>1911</v>
      </c>
      <c r="C183" s="68" t="s">
        <v>61</v>
      </c>
      <c r="D183" s="69"/>
      <c r="E183" s="86">
        <v>500</v>
      </c>
      <c r="F183" s="74">
        <f t="shared" si="13"/>
        <v>326873.85</v>
      </c>
      <c r="G183" s="71"/>
    </row>
    <row r="184" spans="1:7">
      <c r="A184" s="66">
        <v>45754</v>
      </c>
      <c r="B184" s="225" t="s">
        <v>1806</v>
      </c>
      <c r="C184" s="68" t="s">
        <v>61</v>
      </c>
      <c r="D184" s="69"/>
      <c r="E184" s="69">
        <v>4.5</v>
      </c>
      <c r="F184" s="74">
        <f t="shared" si="13"/>
        <v>326869.35</v>
      </c>
      <c r="G184" s="71"/>
    </row>
    <row r="185" spans="1:7">
      <c r="A185" s="66">
        <v>45756</v>
      </c>
      <c r="B185" s="67" t="s">
        <v>1912</v>
      </c>
      <c r="C185" s="68" t="s">
        <v>60</v>
      </c>
      <c r="D185" s="69"/>
      <c r="E185" s="69">
        <v>10000</v>
      </c>
      <c r="F185" s="74">
        <f t="shared" si="13"/>
        <v>316869.35</v>
      </c>
      <c r="G185" s="71"/>
    </row>
    <row r="186" ht="34.5" spans="1:7">
      <c r="A186" s="66">
        <v>45756</v>
      </c>
      <c r="B186" s="67" t="s">
        <v>1913</v>
      </c>
      <c r="C186" s="68" t="s">
        <v>60</v>
      </c>
      <c r="D186" s="69"/>
      <c r="E186" s="69">
        <v>15000</v>
      </c>
      <c r="F186" s="74">
        <f t="shared" si="13"/>
        <v>301869.35</v>
      </c>
      <c r="G186" s="71"/>
    </row>
    <row r="187" ht="34.5" spans="1:7">
      <c r="A187" s="66">
        <v>45756</v>
      </c>
      <c r="B187" s="67" t="s">
        <v>1914</v>
      </c>
      <c r="C187" s="68" t="s">
        <v>61</v>
      </c>
      <c r="D187" s="69"/>
      <c r="E187" s="69">
        <v>500</v>
      </c>
      <c r="F187" s="74">
        <f t="shared" si="13"/>
        <v>301369.35</v>
      </c>
      <c r="G187" s="71"/>
    </row>
    <row r="188" spans="1:7">
      <c r="A188" s="66">
        <v>45756</v>
      </c>
      <c r="B188" s="225" t="s">
        <v>1806</v>
      </c>
      <c r="C188" s="68" t="s">
        <v>61</v>
      </c>
      <c r="D188" s="69"/>
      <c r="E188" s="69">
        <v>4.5</v>
      </c>
      <c r="F188" s="74">
        <f t="shared" si="13"/>
        <v>301364.85</v>
      </c>
      <c r="G188" s="71"/>
    </row>
    <row r="189" spans="1:7">
      <c r="A189" s="66">
        <v>45756</v>
      </c>
      <c r="B189" s="225" t="s">
        <v>1806</v>
      </c>
      <c r="C189" s="68" t="s">
        <v>61</v>
      </c>
      <c r="D189" s="69"/>
      <c r="E189" s="69">
        <v>9</v>
      </c>
      <c r="F189" s="74">
        <f t="shared" si="13"/>
        <v>301355.85</v>
      </c>
      <c r="G189" s="71"/>
    </row>
    <row r="190" spans="1:7">
      <c r="A190" s="66">
        <v>45756</v>
      </c>
      <c r="B190" s="225" t="s">
        <v>1806</v>
      </c>
      <c r="C190" s="68" t="s">
        <v>61</v>
      </c>
      <c r="D190" s="69"/>
      <c r="E190" s="69">
        <v>4.5</v>
      </c>
      <c r="F190" s="74">
        <f t="shared" si="13"/>
        <v>301351.35</v>
      </c>
      <c r="G190" s="71"/>
    </row>
    <row r="191" spans="1:7">
      <c r="A191" s="66">
        <v>45757</v>
      </c>
      <c r="B191" s="67" t="s">
        <v>1915</v>
      </c>
      <c r="C191" s="68" t="s">
        <v>64</v>
      </c>
      <c r="D191" s="69"/>
      <c r="E191" s="69">
        <v>300000</v>
      </c>
      <c r="F191" s="74">
        <f t="shared" si="13"/>
        <v>1351.35000000003</v>
      </c>
      <c r="G191" s="71"/>
    </row>
    <row r="192" spans="1:7">
      <c r="A192" s="66">
        <v>45757</v>
      </c>
      <c r="B192" s="67" t="s">
        <v>1806</v>
      </c>
      <c r="C192" s="68" t="s">
        <v>61</v>
      </c>
      <c r="D192" s="69"/>
      <c r="E192" s="69">
        <v>15</v>
      </c>
      <c r="F192" s="74">
        <f t="shared" si="13"/>
        <v>1336.35000000003</v>
      </c>
      <c r="G192" s="71"/>
    </row>
    <row r="193" spans="1:7">
      <c r="A193" s="66">
        <v>45757</v>
      </c>
      <c r="B193" s="67" t="s">
        <v>1809</v>
      </c>
      <c r="C193" s="68" t="s">
        <v>61</v>
      </c>
      <c r="D193" s="69"/>
      <c r="E193" s="69">
        <v>15</v>
      </c>
      <c r="F193" s="74">
        <f t="shared" si="13"/>
        <v>1321.35000000003</v>
      </c>
      <c r="G193" s="71"/>
    </row>
    <row r="194" spans="1:7">
      <c r="A194" s="66">
        <v>45763</v>
      </c>
      <c r="B194" s="67" t="s">
        <v>1916</v>
      </c>
      <c r="C194" s="68" t="s">
        <v>60</v>
      </c>
      <c r="D194" s="69"/>
      <c r="E194" s="69">
        <v>1200</v>
      </c>
      <c r="F194" s="104">
        <f t="shared" si="13"/>
        <v>121.350000000035</v>
      </c>
      <c r="G194" s="71"/>
    </row>
    <row r="195" spans="1:7">
      <c r="A195" s="66">
        <v>45763</v>
      </c>
      <c r="B195" s="67" t="s">
        <v>1806</v>
      </c>
      <c r="C195" s="68" t="s">
        <v>61</v>
      </c>
      <c r="D195" s="69"/>
      <c r="E195" s="69">
        <v>4.5</v>
      </c>
      <c r="F195" s="74">
        <f t="shared" si="13"/>
        <v>116.850000000035</v>
      </c>
      <c r="G195" s="71"/>
    </row>
    <row r="196" spans="1:7">
      <c r="A196" s="66">
        <v>45763</v>
      </c>
      <c r="B196" s="67" t="s">
        <v>1917</v>
      </c>
      <c r="C196" s="68" t="s">
        <v>54</v>
      </c>
      <c r="D196" s="69">
        <v>24550</v>
      </c>
      <c r="E196" s="69"/>
      <c r="F196" s="74">
        <f t="shared" si="13"/>
        <v>24666.85</v>
      </c>
      <c r="G196" s="71"/>
    </row>
    <row r="197" spans="1:7">
      <c r="A197" s="66">
        <v>45764</v>
      </c>
      <c r="B197" s="67" t="s">
        <v>1918</v>
      </c>
      <c r="C197" s="68" t="s">
        <v>57</v>
      </c>
      <c r="D197" s="69">
        <v>24187.11</v>
      </c>
      <c r="E197" s="69"/>
      <c r="F197" s="74">
        <f t="shared" si="13"/>
        <v>48853.96</v>
      </c>
      <c r="G197" s="71"/>
    </row>
    <row r="198" spans="1:7">
      <c r="A198" s="66">
        <v>45764</v>
      </c>
      <c r="B198" s="67" t="s">
        <v>1919</v>
      </c>
      <c r="C198" s="68" t="s">
        <v>58</v>
      </c>
      <c r="D198" s="69">
        <v>50000</v>
      </c>
      <c r="E198" s="69"/>
      <c r="F198" s="74">
        <f t="shared" si="13"/>
        <v>98853.96</v>
      </c>
      <c r="G198" s="71"/>
    </row>
    <row r="199" ht="34.5" spans="1:7">
      <c r="A199" s="66">
        <v>45764</v>
      </c>
      <c r="B199" s="67" t="s">
        <v>1920</v>
      </c>
      <c r="C199" s="68" t="s">
        <v>61</v>
      </c>
      <c r="D199" s="69"/>
      <c r="E199" s="69">
        <v>500</v>
      </c>
      <c r="F199" s="74">
        <f t="shared" si="13"/>
        <v>98353.96</v>
      </c>
      <c r="G199" s="71"/>
    </row>
    <row r="200" spans="1:7">
      <c r="A200" s="66">
        <v>45764</v>
      </c>
      <c r="B200" s="67" t="s">
        <v>1806</v>
      </c>
      <c r="C200" s="68" t="s">
        <v>61</v>
      </c>
      <c r="D200" s="69"/>
      <c r="E200" s="69">
        <v>4.5</v>
      </c>
      <c r="F200" s="74">
        <f t="shared" si="13"/>
        <v>98349.46</v>
      </c>
      <c r="G200" s="71"/>
    </row>
    <row r="201" spans="1:7">
      <c r="A201" s="66">
        <v>45765</v>
      </c>
      <c r="B201" s="229" t="s">
        <v>1921</v>
      </c>
      <c r="C201" s="68" t="s">
        <v>60</v>
      </c>
      <c r="D201" s="69"/>
      <c r="E201" s="69">
        <v>40000</v>
      </c>
      <c r="F201" s="74">
        <f t="shared" si="13"/>
        <v>58349.46</v>
      </c>
      <c r="G201" s="71"/>
    </row>
    <row r="202" spans="1:7">
      <c r="A202" s="66">
        <v>45765</v>
      </c>
      <c r="B202" s="67" t="s">
        <v>1806</v>
      </c>
      <c r="C202" s="68" t="s">
        <v>61</v>
      </c>
      <c r="D202" s="69"/>
      <c r="E202" s="69">
        <v>9</v>
      </c>
      <c r="F202" s="74">
        <f t="shared" si="13"/>
        <v>58340.46</v>
      </c>
      <c r="G202" s="71"/>
    </row>
    <row r="203" spans="1:7">
      <c r="A203" s="66">
        <v>45765</v>
      </c>
      <c r="B203" s="67" t="s">
        <v>1854</v>
      </c>
      <c r="C203" s="68" t="s">
        <v>54</v>
      </c>
      <c r="D203" s="69">
        <v>240</v>
      </c>
      <c r="E203" s="69"/>
      <c r="F203" s="74">
        <f t="shared" si="13"/>
        <v>58580.46</v>
      </c>
      <c r="G203" s="71"/>
    </row>
    <row r="204" spans="1:7">
      <c r="A204" s="66">
        <v>45768</v>
      </c>
      <c r="B204" s="67" t="s">
        <v>1922</v>
      </c>
      <c r="C204" s="68" t="s">
        <v>61</v>
      </c>
      <c r="D204" s="69"/>
      <c r="E204" s="69">
        <v>16</v>
      </c>
      <c r="F204" s="74">
        <f t="shared" si="13"/>
        <v>58564.46</v>
      </c>
      <c r="G204" s="71"/>
    </row>
    <row r="205" spans="1:7">
      <c r="A205" s="66">
        <v>45768</v>
      </c>
      <c r="B205" s="230" t="s">
        <v>1923</v>
      </c>
      <c r="C205" s="68" t="s">
        <v>60</v>
      </c>
      <c r="D205" s="69"/>
      <c r="E205" s="69">
        <v>2000</v>
      </c>
      <c r="F205" s="74">
        <f t="shared" si="13"/>
        <v>56564.46</v>
      </c>
      <c r="G205" s="71"/>
    </row>
    <row r="206" spans="1:7">
      <c r="A206" s="66">
        <v>45768</v>
      </c>
      <c r="B206" s="67" t="s">
        <v>1806</v>
      </c>
      <c r="C206" s="68" t="s">
        <v>61</v>
      </c>
      <c r="D206" s="69"/>
      <c r="E206" s="69">
        <v>4.5</v>
      </c>
      <c r="F206" s="74">
        <f t="shared" si="13"/>
        <v>56559.96</v>
      </c>
      <c r="G206" s="71"/>
    </row>
    <row r="207" spans="1:7">
      <c r="A207" s="66">
        <v>45769</v>
      </c>
      <c r="B207" s="230" t="s">
        <v>1924</v>
      </c>
      <c r="C207" s="68" t="s">
        <v>60</v>
      </c>
      <c r="D207" s="69"/>
      <c r="E207" s="69">
        <v>1000</v>
      </c>
      <c r="F207" s="74">
        <f t="shared" si="13"/>
        <v>55559.96</v>
      </c>
      <c r="G207" s="71"/>
    </row>
    <row r="208" spans="1:7">
      <c r="A208" s="66">
        <v>45769</v>
      </c>
      <c r="B208" s="230" t="s">
        <v>1924</v>
      </c>
      <c r="C208" s="68" t="s">
        <v>60</v>
      </c>
      <c r="D208" s="69"/>
      <c r="E208" s="69">
        <v>1000</v>
      </c>
      <c r="F208" s="74">
        <f t="shared" si="13"/>
        <v>54559.96</v>
      </c>
      <c r="G208" s="71"/>
    </row>
    <row r="209" spans="1:7">
      <c r="A209" s="66">
        <v>45769</v>
      </c>
      <c r="B209" s="67" t="s">
        <v>1806</v>
      </c>
      <c r="C209" s="68" t="s">
        <v>61</v>
      </c>
      <c r="D209" s="69"/>
      <c r="E209" s="69">
        <v>4.5</v>
      </c>
      <c r="F209" s="74">
        <f t="shared" si="13"/>
        <v>54555.46</v>
      </c>
      <c r="G209" s="71"/>
    </row>
    <row r="210" spans="1:7">
      <c r="A210" s="66">
        <v>45769</v>
      </c>
      <c r="B210" s="67" t="s">
        <v>1806</v>
      </c>
      <c r="C210" s="68" t="s">
        <v>61</v>
      </c>
      <c r="D210" s="69"/>
      <c r="E210" s="69">
        <v>4</v>
      </c>
      <c r="F210" s="74">
        <f t="shared" si="13"/>
        <v>54551.46</v>
      </c>
      <c r="G210" s="71"/>
    </row>
    <row r="211" spans="1:7">
      <c r="A211" s="66">
        <v>45769</v>
      </c>
      <c r="B211" s="67" t="s">
        <v>1925</v>
      </c>
      <c r="C211" s="68" t="s">
        <v>54</v>
      </c>
      <c r="D211" s="69">
        <v>3410.85</v>
      </c>
      <c r="E211" s="69"/>
      <c r="F211" s="74">
        <f t="shared" si="13"/>
        <v>57962.31</v>
      </c>
      <c r="G211" s="71"/>
    </row>
    <row r="212" spans="1:7">
      <c r="A212" s="66">
        <v>45770</v>
      </c>
      <c r="B212" s="229" t="s">
        <v>1926</v>
      </c>
      <c r="C212" s="68" t="s">
        <v>55</v>
      </c>
      <c r="D212" s="69">
        <v>50000</v>
      </c>
      <c r="E212" s="69"/>
      <c r="F212" s="74">
        <f t="shared" si="13"/>
        <v>107962.31</v>
      </c>
      <c r="G212" s="71"/>
    </row>
    <row r="213" spans="1:7">
      <c r="A213" s="66">
        <v>45770</v>
      </c>
      <c r="B213" s="67" t="s">
        <v>1927</v>
      </c>
      <c r="C213" s="68" t="s">
        <v>60</v>
      </c>
      <c r="D213" s="69"/>
      <c r="E213" s="69">
        <v>69800</v>
      </c>
      <c r="F213" s="74">
        <f t="shared" si="13"/>
        <v>38162.31</v>
      </c>
      <c r="G213" s="71"/>
    </row>
    <row r="214" spans="1:7">
      <c r="A214" s="66">
        <v>45770</v>
      </c>
      <c r="B214" s="67" t="s">
        <v>1928</v>
      </c>
      <c r="C214" s="68" t="s">
        <v>60</v>
      </c>
      <c r="D214" s="69"/>
      <c r="E214" s="69">
        <v>13960</v>
      </c>
      <c r="F214" s="74">
        <f t="shared" ref="F214:F257" si="14">F213+D214-E214</f>
        <v>24202.31</v>
      </c>
      <c r="G214" s="71"/>
    </row>
    <row r="215" spans="1:7">
      <c r="A215" s="66">
        <v>45770</v>
      </c>
      <c r="B215" s="67" t="s">
        <v>1806</v>
      </c>
      <c r="C215" s="68" t="s">
        <v>61</v>
      </c>
      <c r="D215" s="69"/>
      <c r="E215" s="69">
        <v>8</v>
      </c>
      <c r="F215" s="74">
        <f t="shared" si="14"/>
        <v>24194.31</v>
      </c>
      <c r="G215" s="71"/>
    </row>
    <row r="216" spans="1:7">
      <c r="A216" s="66">
        <v>45770</v>
      </c>
      <c r="B216" s="67" t="s">
        <v>1806</v>
      </c>
      <c r="C216" s="68" t="s">
        <v>61</v>
      </c>
      <c r="D216" s="69"/>
      <c r="E216" s="69">
        <v>8</v>
      </c>
      <c r="F216" s="74">
        <f t="shared" si="14"/>
        <v>24186.31</v>
      </c>
      <c r="G216" s="71"/>
    </row>
    <row r="217" spans="1:7">
      <c r="A217" s="66">
        <v>45771</v>
      </c>
      <c r="B217" s="67" t="s">
        <v>1929</v>
      </c>
      <c r="C217" s="68" t="s">
        <v>58</v>
      </c>
      <c r="D217" s="69">
        <v>5625.4</v>
      </c>
      <c r="E217" s="69"/>
      <c r="F217" s="74">
        <f t="shared" si="14"/>
        <v>29811.71</v>
      </c>
      <c r="G217" s="71"/>
    </row>
    <row r="218" spans="1:7">
      <c r="A218" s="66">
        <v>45772</v>
      </c>
      <c r="B218" s="67" t="s">
        <v>1930</v>
      </c>
      <c r="C218" s="68" t="s">
        <v>55</v>
      </c>
      <c r="D218" s="69">
        <v>8000</v>
      </c>
      <c r="E218" s="69"/>
      <c r="F218" s="74">
        <f t="shared" si="14"/>
        <v>37811.71</v>
      </c>
      <c r="G218" s="71"/>
    </row>
    <row r="219" spans="1:7">
      <c r="A219" s="66">
        <v>45772</v>
      </c>
      <c r="B219" s="67" t="s">
        <v>1931</v>
      </c>
      <c r="C219" s="68" t="s">
        <v>57</v>
      </c>
      <c r="D219" s="69">
        <v>10000</v>
      </c>
      <c r="E219" s="69"/>
      <c r="F219" s="74">
        <f t="shared" si="14"/>
        <v>47811.71</v>
      </c>
      <c r="G219" s="71"/>
    </row>
    <row r="220" spans="1:7">
      <c r="A220" s="66">
        <v>45774</v>
      </c>
      <c r="B220" s="230" t="s">
        <v>1932</v>
      </c>
      <c r="C220" s="68" t="s">
        <v>55</v>
      </c>
      <c r="D220" s="69">
        <v>3000</v>
      </c>
      <c r="E220" s="69"/>
      <c r="F220" s="74">
        <f t="shared" si="14"/>
        <v>50811.71</v>
      </c>
      <c r="G220" s="71"/>
    </row>
    <row r="221" spans="1:7">
      <c r="A221" s="66">
        <v>45774</v>
      </c>
      <c r="B221" s="67" t="s">
        <v>1933</v>
      </c>
      <c r="C221" s="68" t="s">
        <v>61</v>
      </c>
      <c r="D221" s="69"/>
      <c r="E221" s="69">
        <v>200</v>
      </c>
      <c r="F221" s="74">
        <f t="shared" si="14"/>
        <v>50611.71</v>
      </c>
      <c r="G221" s="71"/>
    </row>
    <row r="222" spans="1:7">
      <c r="A222" s="66">
        <v>45775</v>
      </c>
      <c r="B222" s="230" t="s">
        <v>1858</v>
      </c>
      <c r="C222" s="68" t="s">
        <v>55</v>
      </c>
      <c r="D222" s="69">
        <v>10000</v>
      </c>
      <c r="E222" s="69"/>
      <c r="F222" s="74">
        <f t="shared" si="14"/>
        <v>60611.71</v>
      </c>
      <c r="G222" s="71"/>
    </row>
    <row r="223" spans="1:7">
      <c r="A223" s="66">
        <v>45775</v>
      </c>
      <c r="B223" s="231" t="s">
        <v>1934</v>
      </c>
      <c r="C223" s="68" t="s">
        <v>54</v>
      </c>
      <c r="D223" s="69">
        <v>19500</v>
      </c>
      <c r="E223" s="69"/>
      <c r="F223" s="74">
        <f t="shared" si="14"/>
        <v>80111.71</v>
      </c>
      <c r="G223" s="71"/>
    </row>
    <row r="224" spans="1:7">
      <c r="A224" s="66">
        <v>45776</v>
      </c>
      <c r="B224" s="67" t="s">
        <v>1935</v>
      </c>
      <c r="C224" s="68" t="s">
        <v>61</v>
      </c>
      <c r="D224" s="69"/>
      <c r="E224" s="69">
        <v>1307.2</v>
      </c>
      <c r="F224" s="74">
        <f t="shared" si="14"/>
        <v>78804.51</v>
      </c>
      <c r="G224" s="71"/>
    </row>
    <row r="225" spans="1:7">
      <c r="A225" s="66">
        <v>45776</v>
      </c>
      <c r="B225" s="67" t="s">
        <v>1806</v>
      </c>
      <c r="C225" s="68" t="s">
        <v>61</v>
      </c>
      <c r="D225" s="69"/>
      <c r="E225" s="69">
        <v>4</v>
      </c>
      <c r="F225" s="74">
        <f t="shared" si="14"/>
        <v>78800.51</v>
      </c>
      <c r="G225" s="71"/>
    </row>
    <row r="226" spans="1:7">
      <c r="A226" s="66">
        <v>45776</v>
      </c>
      <c r="B226" s="67" t="s">
        <v>1936</v>
      </c>
      <c r="C226" s="68" t="s">
        <v>57</v>
      </c>
      <c r="D226" s="69">
        <v>10000</v>
      </c>
      <c r="E226" s="69"/>
      <c r="F226" s="74">
        <f t="shared" si="14"/>
        <v>88800.51</v>
      </c>
      <c r="G226" s="71"/>
    </row>
    <row r="227" spans="1:7">
      <c r="A227" s="66">
        <v>45777</v>
      </c>
      <c r="B227" s="67" t="s">
        <v>1862</v>
      </c>
      <c r="C227" s="68" t="s">
        <v>58</v>
      </c>
      <c r="D227" s="69">
        <v>15250</v>
      </c>
      <c r="E227" s="69"/>
      <c r="F227" s="74">
        <f t="shared" si="14"/>
        <v>104050.51</v>
      </c>
      <c r="G227" s="71"/>
    </row>
    <row r="228" spans="1:7">
      <c r="A228" s="66">
        <v>45777</v>
      </c>
      <c r="B228" s="67" t="s">
        <v>1844</v>
      </c>
      <c r="C228" s="68" t="s">
        <v>58</v>
      </c>
      <c r="D228" s="69">
        <v>70000</v>
      </c>
      <c r="E228" s="69"/>
      <c r="F228" s="74">
        <f t="shared" si="14"/>
        <v>174050.51</v>
      </c>
      <c r="G228" s="71"/>
    </row>
    <row r="229" ht="24" customHeight="1" spans="1:7">
      <c r="A229" s="66">
        <v>45777</v>
      </c>
      <c r="B229" s="121" t="s">
        <v>1937</v>
      </c>
      <c r="C229" s="68" t="s">
        <v>60</v>
      </c>
      <c r="D229" s="69"/>
      <c r="E229" s="69">
        <v>50000</v>
      </c>
      <c r="F229" s="74">
        <f t="shared" si="14"/>
        <v>124050.51</v>
      </c>
      <c r="G229" s="71"/>
    </row>
    <row r="230" ht="34.5" spans="1:7">
      <c r="A230" s="66">
        <v>45777</v>
      </c>
      <c r="B230" s="67" t="s">
        <v>1938</v>
      </c>
      <c r="C230" s="68" t="s">
        <v>60</v>
      </c>
      <c r="D230" s="69"/>
      <c r="E230" s="69">
        <v>50000</v>
      </c>
      <c r="F230" s="74">
        <f t="shared" si="14"/>
        <v>74050.51</v>
      </c>
      <c r="G230" s="71"/>
    </row>
    <row r="231" ht="34.5" spans="1:7">
      <c r="A231" s="66">
        <v>45777</v>
      </c>
      <c r="B231" s="67" t="s">
        <v>1939</v>
      </c>
      <c r="C231" s="68" t="s">
        <v>60</v>
      </c>
      <c r="D231" s="69"/>
      <c r="E231" s="69">
        <v>50000</v>
      </c>
      <c r="F231" s="74">
        <f t="shared" si="14"/>
        <v>24050.51</v>
      </c>
      <c r="G231" s="71"/>
    </row>
    <row r="232" spans="1:7">
      <c r="A232" s="66">
        <v>45777</v>
      </c>
      <c r="B232" s="67" t="s">
        <v>1806</v>
      </c>
      <c r="C232" s="68" t="s">
        <v>61</v>
      </c>
      <c r="D232" s="69"/>
      <c r="E232" s="69">
        <v>8</v>
      </c>
      <c r="F232" s="104">
        <f t="shared" si="14"/>
        <v>24042.51</v>
      </c>
      <c r="G232" s="71"/>
    </row>
    <row r="233" spans="1:7">
      <c r="A233" s="66">
        <v>45777</v>
      </c>
      <c r="B233" s="67" t="s">
        <v>1806</v>
      </c>
      <c r="C233" s="68" t="s">
        <v>61</v>
      </c>
      <c r="D233" s="69"/>
      <c r="E233" s="69">
        <v>8</v>
      </c>
      <c r="F233" s="74">
        <f t="shared" si="14"/>
        <v>24034.51</v>
      </c>
      <c r="G233" s="71"/>
    </row>
    <row r="234" spans="1:7">
      <c r="A234" s="66">
        <v>45777</v>
      </c>
      <c r="B234" s="67" t="s">
        <v>1806</v>
      </c>
      <c r="C234" s="68" t="s">
        <v>61</v>
      </c>
      <c r="D234" s="69"/>
      <c r="E234" s="69">
        <v>8</v>
      </c>
      <c r="F234" s="74">
        <f t="shared" si="14"/>
        <v>24026.51</v>
      </c>
      <c r="G234" s="71"/>
    </row>
    <row r="235" ht="34.5" spans="1:7">
      <c r="A235" s="66">
        <v>45777</v>
      </c>
      <c r="B235" s="67" t="s">
        <v>1940</v>
      </c>
      <c r="C235" s="68" t="s">
        <v>60</v>
      </c>
      <c r="D235" s="69"/>
      <c r="E235" s="69">
        <v>20000</v>
      </c>
      <c r="F235" s="74">
        <f t="shared" si="14"/>
        <v>4026.51000000001</v>
      </c>
      <c r="G235" s="71"/>
    </row>
    <row r="236" spans="1:7">
      <c r="A236" s="66">
        <v>45777</v>
      </c>
      <c r="B236" s="67" t="s">
        <v>1806</v>
      </c>
      <c r="C236" s="68" t="s">
        <v>61</v>
      </c>
      <c r="D236" s="69"/>
      <c r="E236" s="69">
        <v>8</v>
      </c>
      <c r="F236" s="74">
        <f t="shared" si="14"/>
        <v>4018.51000000001</v>
      </c>
      <c r="G236" s="71"/>
    </row>
    <row r="237" spans="1:7">
      <c r="A237" s="66">
        <v>45779</v>
      </c>
      <c r="B237" s="67" t="s">
        <v>1941</v>
      </c>
      <c r="C237" s="68" t="s">
        <v>55</v>
      </c>
      <c r="D237" s="69">
        <v>2000</v>
      </c>
      <c r="E237" s="69"/>
      <c r="F237" s="74">
        <f t="shared" si="14"/>
        <v>6018.51000000001</v>
      </c>
      <c r="G237" s="71"/>
    </row>
    <row r="238" spans="1:7">
      <c r="A238" s="66">
        <v>45783</v>
      </c>
      <c r="B238" s="67" t="s">
        <v>1942</v>
      </c>
      <c r="C238" s="68" t="s">
        <v>57</v>
      </c>
      <c r="D238" s="69">
        <v>3044.31</v>
      </c>
      <c r="E238" s="69"/>
      <c r="F238" s="74">
        <f t="shared" si="14"/>
        <v>9062.82000000001</v>
      </c>
      <c r="G238" s="71"/>
    </row>
    <row r="239" spans="1:7">
      <c r="A239" s="66">
        <v>45783</v>
      </c>
      <c r="B239" s="67" t="s">
        <v>1942</v>
      </c>
      <c r="C239" s="68" t="s">
        <v>57</v>
      </c>
      <c r="D239" s="69">
        <v>232.05</v>
      </c>
      <c r="E239" s="69"/>
      <c r="F239" s="74">
        <f t="shared" si="14"/>
        <v>9294.87000000001</v>
      </c>
      <c r="G239" s="71"/>
    </row>
    <row r="240" spans="1:7">
      <c r="A240" s="66">
        <v>45783</v>
      </c>
      <c r="B240" s="67" t="s">
        <v>1906</v>
      </c>
      <c r="C240" s="68" t="s">
        <v>55</v>
      </c>
      <c r="D240" s="69">
        <v>15000</v>
      </c>
      <c r="E240" s="69"/>
      <c r="F240" s="74">
        <f t="shared" si="14"/>
        <v>24294.87</v>
      </c>
      <c r="G240" s="71"/>
    </row>
    <row r="241" spans="1:7">
      <c r="A241" s="66">
        <v>45784</v>
      </c>
      <c r="B241" s="228" t="s">
        <v>1943</v>
      </c>
      <c r="C241" s="68" t="s">
        <v>55</v>
      </c>
      <c r="D241" s="69">
        <v>10000</v>
      </c>
      <c r="E241" s="69"/>
      <c r="F241" s="74">
        <f t="shared" si="14"/>
        <v>34294.87</v>
      </c>
      <c r="G241" s="71"/>
    </row>
    <row r="242" spans="1:7">
      <c r="A242" s="66">
        <v>45784</v>
      </c>
      <c r="B242" s="67" t="s">
        <v>1944</v>
      </c>
      <c r="C242" s="68" t="s">
        <v>57</v>
      </c>
      <c r="D242" s="69">
        <v>2247.41</v>
      </c>
      <c r="E242" s="69"/>
      <c r="F242" s="74">
        <f t="shared" si="14"/>
        <v>36542.28</v>
      </c>
      <c r="G242" s="71"/>
    </row>
    <row r="243" spans="1:7">
      <c r="A243" s="66">
        <v>45785</v>
      </c>
      <c r="B243" s="67" t="s">
        <v>1945</v>
      </c>
      <c r="C243" s="68" t="s">
        <v>61</v>
      </c>
      <c r="D243" s="69"/>
      <c r="E243" s="69">
        <v>500</v>
      </c>
      <c r="F243" s="74">
        <f t="shared" si="14"/>
        <v>36042.28</v>
      </c>
      <c r="G243" s="71"/>
    </row>
    <row r="244" spans="1:7">
      <c r="A244" s="66">
        <v>45785</v>
      </c>
      <c r="B244" s="67" t="s">
        <v>1806</v>
      </c>
      <c r="C244" s="68" t="s">
        <v>61</v>
      </c>
      <c r="D244" s="69"/>
      <c r="E244" s="69">
        <v>4.5</v>
      </c>
      <c r="F244" s="74">
        <f t="shared" si="14"/>
        <v>36037.78</v>
      </c>
      <c r="G244" s="71"/>
    </row>
    <row r="245" spans="1:7">
      <c r="A245" s="66">
        <v>45786</v>
      </c>
      <c r="B245" s="67" t="s">
        <v>1946</v>
      </c>
      <c r="C245" s="68" t="s">
        <v>56</v>
      </c>
      <c r="D245" s="69">
        <v>1000000</v>
      </c>
      <c r="E245" s="69"/>
      <c r="F245" s="74">
        <f t="shared" si="14"/>
        <v>1036037.78</v>
      </c>
      <c r="G245" s="71"/>
    </row>
    <row r="246" spans="1:7">
      <c r="A246" s="66">
        <v>45786</v>
      </c>
      <c r="B246" s="67" t="s">
        <v>527</v>
      </c>
      <c r="C246" s="68" t="s">
        <v>64</v>
      </c>
      <c r="D246" s="69"/>
      <c r="E246" s="69">
        <v>500000</v>
      </c>
      <c r="F246" s="74">
        <f t="shared" si="14"/>
        <v>536037.78</v>
      </c>
      <c r="G246" s="71"/>
    </row>
    <row r="247" spans="1:7">
      <c r="A247" s="66">
        <v>45786</v>
      </c>
      <c r="B247" s="67" t="s">
        <v>527</v>
      </c>
      <c r="C247" s="68" t="s">
        <v>64</v>
      </c>
      <c r="D247" s="69"/>
      <c r="E247" s="69">
        <v>500000</v>
      </c>
      <c r="F247" s="74">
        <f t="shared" si="14"/>
        <v>36037.78</v>
      </c>
      <c r="G247" s="71"/>
    </row>
    <row r="248" spans="1:7">
      <c r="A248" s="66">
        <v>45786</v>
      </c>
      <c r="B248" s="67" t="s">
        <v>1806</v>
      </c>
      <c r="C248" s="68" t="s">
        <v>61</v>
      </c>
      <c r="D248" s="69"/>
      <c r="E248" s="69">
        <v>15</v>
      </c>
      <c r="F248" s="74">
        <f t="shared" si="14"/>
        <v>36022.78</v>
      </c>
      <c r="G248" s="71"/>
    </row>
    <row r="249" spans="1:7">
      <c r="A249" s="66">
        <v>45786</v>
      </c>
      <c r="B249" s="67" t="s">
        <v>1806</v>
      </c>
      <c r="C249" s="68" t="s">
        <v>61</v>
      </c>
      <c r="D249" s="69"/>
      <c r="E249" s="69">
        <v>15</v>
      </c>
      <c r="F249" s="74">
        <f t="shared" si="14"/>
        <v>36007.78</v>
      </c>
      <c r="G249" s="71"/>
    </row>
    <row r="250" spans="1:7">
      <c r="A250" s="66">
        <v>45786</v>
      </c>
      <c r="B250" s="67" t="s">
        <v>1809</v>
      </c>
      <c r="C250" s="68" t="s">
        <v>61</v>
      </c>
      <c r="D250" s="69"/>
      <c r="E250" s="69">
        <v>15</v>
      </c>
      <c r="F250" s="74">
        <f t="shared" si="14"/>
        <v>35992.78</v>
      </c>
      <c r="G250" s="71"/>
    </row>
    <row r="251" spans="1:7">
      <c r="A251" s="66">
        <v>45789</v>
      </c>
      <c r="B251" s="67" t="s">
        <v>1844</v>
      </c>
      <c r="C251" s="68" t="s">
        <v>58</v>
      </c>
      <c r="D251" s="69">
        <v>90000</v>
      </c>
      <c r="E251" s="69"/>
      <c r="F251" s="74">
        <f t="shared" si="14"/>
        <v>125992.78</v>
      </c>
      <c r="G251" s="71"/>
    </row>
    <row r="252" spans="1:7">
      <c r="A252" s="66">
        <v>45789</v>
      </c>
      <c r="B252" s="67" t="s">
        <v>1947</v>
      </c>
      <c r="C252" s="68" t="s">
        <v>61</v>
      </c>
      <c r="D252" s="69"/>
      <c r="E252" s="69">
        <v>500</v>
      </c>
      <c r="F252" s="74">
        <f t="shared" si="14"/>
        <v>125492.78</v>
      </c>
      <c r="G252" s="71"/>
    </row>
    <row r="253" spans="1:7">
      <c r="A253" s="66">
        <v>45789</v>
      </c>
      <c r="B253" s="67" t="s">
        <v>1948</v>
      </c>
      <c r="C253" s="68" t="s">
        <v>60</v>
      </c>
      <c r="D253" s="69"/>
      <c r="E253" s="69">
        <v>100000</v>
      </c>
      <c r="F253" s="74">
        <f t="shared" si="14"/>
        <v>25492.78</v>
      </c>
      <c r="G253" s="71"/>
    </row>
    <row r="254" ht="34.5" spans="1:7">
      <c r="A254" s="66">
        <v>45789</v>
      </c>
      <c r="B254" s="67" t="s">
        <v>1949</v>
      </c>
      <c r="C254" s="68" t="s">
        <v>61</v>
      </c>
      <c r="D254" s="69"/>
      <c r="E254" s="69">
        <v>150</v>
      </c>
      <c r="F254" s="74">
        <f t="shared" si="14"/>
        <v>25342.78</v>
      </c>
      <c r="G254" s="71"/>
    </row>
    <row r="255" ht="34.5" spans="1:7">
      <c r="A255" s="66">
        <v>45789</v>
      </c>
      <c r="B255" s="67" t="s">
        <v>1950</v>
      </c>
      <c r="C255" s="68" t="s">
        <v>60</v>
      </c>
      <c r="D255" s="69"/>
      <c r="E255" s="69">
        <v>18900</v>
      </c>
      <c r="F255" s="74">
        <f t="shared" si="14"/>
        <v>6442.78000000003</v>
      </c>
      <c r="G255" s="71"/>
    </row>
    <row r="256" spans="1:7">
      <c r="A256" s="66">
        <v>45789</v>
      </c>
      <c r="B256" s="67" t="s">
        <v>1951</v>
      </c>
      <c r="C256" s="68" t="s">
        <v>61</v>
      </c>
      <c r="D256" s="69"/>
      <c r="E256" s="69">
        <v>100</v>
      </c>
      <c r="F256" s="74">
        <f t="shared" si="14"/>
        <v>6342.78000000003</v>
      </c>
      <c r="G256" s="71"/>
    </row>
    <row r="257" spans="1:7">
      <c r="A257" s="66">
        <v>45789</v>
      </c>
      <c r="B257" s="67" t="s">
        <v>1952</v>
      </c>
      <c r="C257" s="68" t="s">
        <v>60</v>
      </c>
      <c r="D257" s="69"/>
      <c r="E257" s="69">
        <v>2000</v>
      </c>
      <c r="F257" s="74">
        <f t="shared" si="14"/>
        <v>4342.78000000003</v>
      </c>
      <c r="G257" s="71"/>
    </row>
    <row r="258" spans="1:7">
      <c r="A258" s="66">
        <v>45789</v>
      </c>
      <c r="B258" s="67" t="s">
        <v>1806</v>
      </c>
      <c r="C258" s="68" t="s">
        <v>61</v>
      </c>
      <c r="D258" s="69"/>
      <c r="E258" s="69">
        <v>4.5</v>
      </c>
      <c r="F258" s="74">
        <f t="shared" ref="F258:F291" si="15">F257+D258-E258</f>
        <v>4338.28000000003</v>
      </c>
      <c r="G258" s="71"/>
    </row>
    <row r="259" spans="1:7">
      <c r="A259" s="66">
        <v>45789</v>
      </c>
      <c r="B259" s="67" t="s">
        <v>1806</v>
      </c>
      <c r="C259" s="68" t="s">
        <v>61</v>
      </c>
      <c r="D259" s="69"/>
      <c r="E259" s="69">
        <v>9</v>
      </c>
      <c r="F259" s="74">
        <f t="shared" si="15"/>
        <v>4329.28000000003</v>
      </c>
      <c r="G259" s="71"/>
    </row>
    <row r="260" spans="1:7">
      <c r="A260" s="66">
        <v>45789</v>
      </c>
      <c r="B260" s="67" t="s">
        <v>1806</v>
      </c>
      <c r="C260" s="68" t="s">
        <v>61</v>
      </c>
      <c r="D260" s="69"/>
      <c r="E260" s="69">
        <v>4.5</v>
      </c>
      <c r="F260" s="74">
        <f t="shared" si="15"/>
        <v>4324.78000000003</v>
      </c>
      <c r="G260" s="71"/>
    </row>
    <row r="261" spans="1:7">
      <c r="A261" s="66">
        <v>45789</v>
      </c>
      <c r="B261" s="67" t="s">
        <v>1806</v>
      </c>
      <c r="C261" s="68" t="s">
        <v>61</v>
      </c>
      <c r="D261" s="69"/>
      <c r="E261" s="69">
        <v>9</v>
      </c>
      <c r="F261" s="74">
        <f t="shared" si="15"/>
        <v>4315.78000000003</v>
      </c>
      <c r="G261" s="71"/>
    </row>
    <row r="262" spans="1:7">
      <c r="A262" s="66">
        <v>45789</v>
      </c>
      <c r="B262" s="67" t="s">
        <v>1806</v>
      </c>
      <c r="C262" s="68" t="s">
        <v>61</v>
      </c>
      <c r="D262" s="69"/>
      <c r="E262" s="69">
        <v>4.5</v>
      </c>
      <c r="F262" s="74">
        <f t="shared" si="15"/>
        <v>4311.28000000003</v>
      </c>
      <c r="G262" s="71"/>
    </row>
    <row r="263" spans="1:7">
      <c r="A263" s="66">
        <v>45789</v>
      </c>
      <c r="B263" s="67" t="s">
        <v>1806</v>
      </c>
      <c r="C263" s="68" t="s">
        <v>61</v>
      </c>
      <c r="D263" s="69"/>
      <c r="E263" s="69">
        <v>4.5</v>
      </c>
      <c r="F263" s="74">
        <f t="shared" si="15"/>
        <v>4306.78000000003</v>
      </c>
      <c r="G263" s="71"/>
    </row>
    <row r="264" spans="1:7">
      <c r="A264" s="66">
        <v>45789</v>
      </c>
      <c r="B264" s="67" t="s">
        <v>1806</v>
      </c>
      <c r="C264" s="68" t="s">
        <v>61</v>
      </c>
      <c r="D264" s="69"/>
      <c r="E264" s="69">
        <v>4.5</v>
      </c>
      <c r="F264" s="74">
        <f t="shared" si="15"/>
        <v>4302.28000000003</v>
      </c>
      <c r="G264" s="71"/>
    </row>
    <row r="265" spans="1:7">
      <c r="A265" s="66">
        <v>45789</v>
      </c>
      <c r="B265" s="67" t="s">
        <v>1941</v>
      </c>
      <c r="C265" s="68" t="s">
        <v>55</v>
      </c>
      <c r="D265" s="69">
        <v>20000</v>
      </c>
      <c r="E265" s="69"/>
      <c r="F265" s="74">
        <f t="shared" si="15"/>
        <v>24302.28</v>
      </c>
      <c r="G265" s="71"/>
    </row>
    <row r="266" spans="1:7">
      <c r="A266" s="66">
        <v>45790</v>
      </c>
      <c r="B266" s="67" t="s">
        <v>1953</v>
      </c>
      <c r="C266" s="68" t="s">
        <v>54</v>
      </c>
      <c r="D266" s="69">
        <v>24978.36</v>
      </c>
      <c r="E266" s="69"/>
      <c r="F266" s="74">
        <f t="shared" si="15"/>
        <v>49280.64</v>
      </c>
      <c r="G266" s="71"/>
    </row>
    <row r="267" spans="1:7">
      <c r="A267" s="66">
        <v>45790</v>
      </c>
      <c r="B267" s="67" t="s">
        <v>1954</v>
      </c>
      <c r="C267" s="68" t="s">
        <v>61</v>
      </c>
      <c r="D267" s="69"/>
      <c r="E267" s="69">
        <v>16</v>
      </c>
      <c r="F267" s="74">
        <f t="shared" si="15"/>
        <v>49264.64</v>
      </c>
      <c r="G267" s="71"/>
    </row>
    <row r="268" spans="1:7">
      <c r="A268" s="66">
        <v>45791</v>
      </c>
      <c r="B268" s="67" t="s">
        <v>1955</v>
      </c>
      <c r="C268" s="68" t="s">
        <v>61</v>
      </c>
      <c r="D268" s="69"/>
      <c r="E268" s="69">
        <v>150</v>
      </c>
      <c r="F268" s="74">
        <f t="shared" si="15"/>
        <v>49114.64</v>
      </c>
      <c r="G268" s="71"/>
    </row>
    <row r="269" spans="1:7">
      <c r="A269" s="66">
        <v>45791</v>
      </c>
      <c r="B269" s="67" t="s">
        <v>1956</v>
      </c>
      <c r="C269" s="68" t="s">
        <v>60</v>
      </c>
      <c r="D269" s="69"/>
      <c r="E269" s="69">
        <v>10000</v>
      </c>
      <c r="F269" s="74">
        <f t="shared" si="15"/>
        <v>39114.64</v>
      </c>
      <c r="G269" s="71"/>
    </row>
    <row r="270" spans="1:7">
      <c r="A270" s="66">
        <v>45791</v>
      </c>
      <c r="B270" s="67" t="s">
        <v>1957</v>
      </c>
      <c r="C270" s="68" t="s">
        <v>61</v>
      </c>
      <c r="D270" s="69"/>
      <c r="E270" s="69">
        <v>220</v>
      </c>
      <c r="F270" s="74">
        <f t="shared" si="15"/>
        <v>38894.64</v>
      </c>
      <c r="G270" s="71"/>
    </row>
    <row r="271" spans="1:7">
      <c r="A271" s="66">
        <v>45791</v>
      </c>
      <c r="B271" s="67" t="s">
        <v>1806</v>
      </c>
      <c r="C271" s="68" t="s">
        <v>61</v>
      </c>
      <c r="D271" s="69"/>
      <c r="E271" s="69">
        <v>4</v>
      </c>
      <c r="F271" s="74">
        <f t="shared" si="15"/>
        <v>38890.64</v>
      </c>
      <c r="G271" s="71"/>
    </row>
    <row r="272" spans="1:7">
      <c r="A272" s="66">
        <v>45791</v>
      </c>
      <c r="B272" s="67" t="s">
        <v>1806</v>
      </c>
      <c r="C272" s="68" t="s">
        <v>61</v>
      </c>
      <c r="D272" s="69"/>
      <c r="E272" s="69">
        <v>4</v>
      </c>
      <c r="F272" s="74">
        <f t="shared" si="15"/>
        <v>38886.64</v>
      </c>
      <c r="G272" s="71"/>
    </row>
    <row r="273" spans="1:7">
      <c r="A273" s="66">
        <v>45791</v>
      </c>
      <c r="B273" s="67" t="s">
        <v>1806</v>
      </c>
      <c r="C273" s="68" t="s">
        <v>61</v>
      </c>
      <c r="D273" s="69"/>
      <c r="E273" s="69">
        <v>4</v>
      </c>
      <c r="F273" s="74">
        <f t="shared" si="15"/>
        <v>38882.64</v>
      </c>
      <c r="G273" s="71"/>
    </row>
    <row r="274" spans="1:7">
      <c r="A274" s="66">
        <v>45791</v>
      </c>
      <c r="B274" s="67" t="s">
        <v>1906</v>
      </c>
      <c r="C274" s="68" t="s">
        <v>55</v>
      </c>
      <c r="D274" s="69">
        <v>15000</v>
      </c>
      <c r="E274" s="69"/>
      <c r="F274" s="104">
        <f t="shared" si="15"/>
        <v>53882.64</v>
      </c>
      <c r="G274" s="71"/>
    </row>
    <row r="275" spans="1:7">
      <c r="A275" s="66">
        <v>45791</v>
      </c>
      <c r="B275" s="67" t="s">
        <v>1958</v>
      </c>
      <c r="C275" s="68" t="s">
        <v>57</v>
      </c>
      <c r="D275" s="69">
        <v>200</v>
      </c>
      <c r="E275" s="69"/>
      <c r="F275" s="74">
        <f t="shared" si="15"/>
        <v>54082.64</v>
      </c>
      <c r="G275" s="71"/>
    </row>
    <row r="276" spans="1:7">
      <c r="A276" s="66">
        <v>45791</v>
      </c>
      <c r="B276" s="67" t="s">
        <v>1959</v>
      </c>
      <c r="C276" s="68" t="s">
        <v>55</v>
      </c>
      <c r="D276" s="69">
        <v>10000</v>
      </c>
      <c r="E276" s="69"/>
      <c r="F276" s="74">
        <f t="shared" si="15"/>
        <v>64082.64</v>
      </c>
      <c r="G276" s="71"/>
    </row>
    <row r="277" spans="1:7">
      <c r="A277" s="66">
        <v>45792</v>
      </c>
      <c r="B277" s="67" t="s">
        <v>1960</v>
      </c>
      <c r="C277" s="68" t="s">
        <v>55</v>
      </c>
      <c r="D277" s="69">
        <v>20000</v>
      </c>
      <c r="E277" s="69"/>
      <c r="F277" s="74">
        <f t="shared" si="15"/>
        <v>84082.64</v>
      </c>
      <c r="G277" s="71"/>
    </row>
    <row r="278" spans="1:7">
      <c r="A278" s="66">
        <v>45793</v>
      </c>
      <c r="B278" s="67" t="s">
        <v>1961</v>
      </c>
      <c r="C278" s="68" t="s">
        <v>54</v>
      </c>
      <c r="D278" s="69">
        <v>127264</v>
      </c>
      <c r="E278" s="69"/>
      <c r="F278" s="74">
        <f t="shared" si="15"/>
        <v>211346.64</v>
      </c>
      <c r="G278" s="71"/>
    </row>
    <row r="279" ht="34.5" spans="1:7">
      <c r="A279" s="66">
        <v>45793</v>
      </c>
      <c r="B279" s="67" t="s">
        <v>1962</v>
      </c>
      <c r="C279" s="68" t="s">
        <v>60</v>
      </c>
      <c r="D279" s="69"/>
      <c r="E279" s="69">
        <v>20000</v>
      </c>
      <c r="F279" s="74">
        <f t="shared" si="15"/>
        <v>191346.64</v>
      </c>
      <c r="G279" s="71"/>
    </row>
    <row r="280" ht="34.5" spans="1:7">
      <c r="A280" s="66">
        <v>45793</v>
      </c>
      <c r="B280" s="67" t="s">
        <v>1963</v>
      </c>
      <c r="C280" s="68" t="s">
        <v>60</v>
      </c>
      <c r="D280" s="69"/>
      <c r="E280" s="69">
        <v>10000</v>
      </c>
      <c r="F280" s="74">
        <f t="shared" si="15"/>
        <v>181346.64</v>
      </c>
      <c r="G280" s="71"/>
    </row>
    <row r="281" spans="1:7">
      <c r="A281" s="66">
        <v>45793</v>
      </c>
      <c r="B281" s="67" t="s">
        <v>1806</v>
      </c>
      <c r="C281" s="68" t="s">
        <v>61</v>
      </c>
      <c r="D281" s="69"/>
      <c r="E281" s="69">
        <v>8</v>
      </c>
      <c r="F281" s="74">
        <f t="shared" si="15"/>
        <v>181338.64</v>
      </c>
      <c r="G281" s="71"/>
    </row>
    <row r="282" spans="1:7">
      <c r="A282" s="66">
        <v>45793</v>
      </c>
      <c r="B282" s="67" t="s">
        <v>1806</v>
      </c>
      <c r="C282" s="68" t="s">
        <v>61</v>
      </c>
      <c r="D282" s="69"/>
      <c r="E282" s="69">
        <v>4</v>
      </c>
      <c r="F282" s="74">
        <f t="shared" si="15"/>
        <v>181334.64</v>
      </c>
      <c r="G282" s="71"/>
    </row>
    <row r="283" spans="1:7">
      <c r="A283" s="66">
        <v>45793</v>
      </c>
      <c r="B283" s="67" t="s">
        <v>1964</v>
      </c>
      <c r="C283" s="68" t="s">
        <v>61</v>
      </c>
      <c r="D283" s="69"/>
      <c r="E283" s="69">
        <v>50</v>
      </c>
      <c r="F283" s="74">
        <f t="shared" si="15"/>
        <v>181284.64</v>
      </c>
      <c r="G283" s="71"/>
    </row>
    <row r="284" spans="1:7">
      <c r="A284" s="66">
        <v>45794</v>
      </c>
      <c r="B284" s="67" t="s">
        <v>1965</v>
      </c>
      <c r="C284" s="68" t="s">
        <v>57</v>
      </c>
      <c r="D284" s="69">
        <v>836.97</v>
      </c>
      <c r="E284" s="69"/>
      <c r="F284" s="74">
        <f t="shared" si="15"/>
        <v>182121.61</v>
      </c>
      <c r="G284" s="71"/>
    </row>
    <row r="285" ht="34.5" spans="1:7">
      <c r="A285" s="66">
        <v>45797</v>
      </c>
      <c r="B285" s="67" t="s">
        <v>1966</v>
      </c>
      <c r="C285" s="68" t="s">
        <v>60</v>
      </c>
      <c r="D285" s="69"/>
      <c r="E285" s="69">
        <v>10000</v>
      </c>
      <c r="F285" s="74">
        <f t="shared" si="15"/>
        <v>172121.61</v>
      </c>
      <c r="G285" s="71"/>
    </row>
    <row r="286" spans="1:7">
      <c r="A286" s="66">
        <v>45797</v>
      </c>
      <c r="B286" s="67" t="s">
        <v>1765</v>
      </c>
      <c r="C286" s="68" t="s">
        <v>64</v>
      </c>
      <c r="D286" s="69"/>
      <c r="E286" s="69">
        <v>50000</v>
      </c>
      <c r="F286" s="74">
        <f t="shared" si="15"/>
        <v>122121.61</v>
      </c>
      <c r="G286" s="71"/>
    </row>
    <row r="287" spans="1:7">
      <c r="A287" s="66">
        <v>45797</v>
      </c>
      <c r="B287" s="67" t="s">
        <v>1806</v>
      </c>
      <c r="C287" s="68" t="s">
        <v>61</v>
      </c>
      <c r="D287" s="69"/>
      <c r="E287" s="69">
        <v>4</v>
      </c>
      <c r="F287" s="74">
        <f t="shared" si="15"/>
        <v>122117.61</v>
      </c>
      <c r="G287" s="71"/>
    </row>
    <row r="288" spans="1:7">
      <c r="A288" s="66">
        <v>45797</v>
      </c>
      <c r="B288" s="67" t="s">
        <v>1806</v>
      </c>
      <c r="C288" s="68" t="s">
        <v>61</v>
      </c>
      <c r="D288" s="69"/>
      <c r="E288" s="69">
        <v>8</v>
      </c>
      <c r="F288" s="74">
        <f t="shared" si="15"/>
        <v>122109.61</v>
      </c>
      <c r="G288" s="71"/>
    </row>
    <row r="289" spans="1:7">
      <c r="A289" s="66">
        <v>45799</v>
      </c>
      <c r="B289" s="67" t="s">
        <v>1967</v>
      </c>
      <c r="C289" s="68" t="s">
        <v>55</v>
      </c>
      <c r="D289" s="69">
        <v>18900</v>
      </c>
      <c r="E289" s="69"/>
      <c r="F289" s="74">
        <f t="shared" si="15"/>
        <v>141009.61</v>
      </c>
      <c r="G289" s="71"/>
    </row>
    <row r="290" spans="1:7">
      <c r="A290" s="66">
        <v>45800</v>
      </c>
      <c r="B290" s="67" t="s">
        <v>1968</v>
      </c>
      <c r="C290" s="68" t="s">
        <v>54</v>
      </c>
      <c r="D290" s="69">
        <v>3150</v>
      </c>
      <c r="E290" s="69"/>
      <c r="F290" s="74">
        <f t="shared" si="15"/>
        <v>144159.61</v>
      </c>
      <c r="G290" s="71"/>
    </row>
    <row r="291" spans="1:7">
      <c r="A291" s="66">
        <v>45800</v>
      </c>
      <c r="B291" s="67" t="s">
        <v>1841</v>
      </c>
      <c r="C291" s="68" t="s">
        <v>64</v>
      </c>
      <c r="D291" s="69"/>
      <c r="E291" s="69">
        <v>75000</v>
      </c>
      <c r="F291" s="74">
        <f t="shared" ref="F291:F318" si="16">F290+D291-E291</f>
        <v>69159.61</v>
      </c>
      <c r="G291" s="71"/>
    </row>
    <row r="292" spans="1:7">
      <c r="A292" s="66">
        <v>45800</v>
      </c>
      <c r="B292" s="67" t="s">
        <v>1969</v>
      </c>
      <c r="C292" s="68" t="s">
        <v>64</v>
      </c>
      <c r="D292" s="69"/>
      <c r="E292" s="69">
        <v>65000</v>
      </c>
      <c r="F292" s="74">
        <f t="shared" si="16"/>
        <v>4159.61000000002</v>
      </c>
      <c r="G292" s="71"/>
    </row>
    <row r="293" spans="1:7">
      <c r="A293" s="66">
        <v>45800</v>
      </c>
      <c r="B293" s="67" t="s">
        <v>1806</v>
      </c>
      <c r="C293" s="68" t="s">
        <v>61</v>
      </c>
      <c r="D293" s="69"/>
      <c r="E293" s="69">
        <v>8</v>
      </c>
      <c r="F293" s="74">
        <f t="shared" si="16"/>
        <v>4151.61000000002</v>
      </c>
      <c r="G293" s="71"/>
    </row>
    <row r="294" spans="1:7">
      <c r="A294" s="66">
        <v>45800</v>
      </c>
      <c r="B294" s="67" t="s">
        <v>1806</v>
      </c>
      <c r="C294" s="68" t="s">
        <v>61</v>
      </c>
      <c r="D294" s="69"/>
      <c r="E294" s="69">
        <v>8</v>
      </c>
      <c r="F294" s="74">
        <f t="shared" si="16"/>
        <v>4143.61000000002</v>
      </c>
      <c r="G294" s="71"/>
    </row>
    <row r="295" spans="1:7">
      <c r="A295" s="66">
        <v>45803</v>
      </c>
      <c r="B295" s="67" t="s">
        <v>1970</v>
      </c>
      <c r="C295" s="68" t="s">
        <v>54</v>
      </c>
      <c r="D295" s="69">
        <v>1413000</v>
      </c>
      <c r="E295" s="69"/>
      <c r="F295" s="74">
        <f t="shared" si="16"/>
        <v>1417143.61</v>
      </c>
      <c r="G295" s="71"/>
    </row>
    <row r="296" spans="1:7">
      <c r="A296" s="66">
        <v>45803</v>
      </c>
      <c r="B296" s="67" t="s">
        <v>1969</v>
      </c>
      <c r="C296" s="68" t="s">
        <v>64</v>
      </c>
      <c r="D296" s="69"/>
      <c r="E296" s="69">
        <v>200000</v>
      </c>
      <c r="F296" s="74">
        <f t="shared" si="16"/>
        <v>1217143.61</v>
      </c>
      <c r="G296" s="71"/>
    </row>
    <row r="297" spans="1:7">
      <c r="A297" s="66">
        <v>45803</v>
      </c>
      <c r="B297" s="67" t="s">
        <v>1884</v>
      </c>
      <c r="C297" s="68" t="s">
        <v>64</v>
      </c>
      <c r="D297" s="69"/>
      <c r="E297" s="69">
        <v>120000</v>
      </c>
      <c r="F297" s="74">
        <f t="shared" si="16"/>
        <v>1097143.61</v>
      </c>
      <c r="G297" s="71"/>
    </row>
    <row r="298" spans="1:7">
      <c r="A298" s="66">
        <v>45803</v>
      </c>
      <c r="B298" s="67" t="s">
        <v>1806</v>
      </c>
      <c r="C298" s="68" t="s">
        <v>61</v>
      </c>
      <c r="D298" s="69"/>
      <c r="E298" s="69">
        <v>12</v>
      </c>
      <c r="F298" s="69">
        <f t="shared" si="16"/>
        <v>1097131.61</v>
      </c>
      <c r="G298" s="71"/>
    </row>
    <row r="299" spans="1:6">
      <c r="A299" s="66">
        <v>45803</v>
      </c>
      <c r="B299" s="67" t="s">
        <v>1806</v>
      </c>
      <c r="C299" s="68" t="s">
        <v>61</v>
      </c>
      <c r="D299" s="69"/>
      <c r="E299" s="69">
        <v>12</v>
      </c>
      <c r="F299" s="74">
        <f t="shared" si="16"/>
        <v>1097119.61</v>
      </c>
    </row>
    <row r="300" spans="1:6">
      <c r="A300" s="66">
        <v>45804</v>
      </c>
      <c r="B300" s="67" t="s">
        <v>1138</v>
      </c>
      <c r="C300" s="68" t="s">
        <v>64</v>
      </c>
      <c r="D300" s="69"/>
      <c r="E300" s="69">
        <v>1000000</v>
      </c>
      <c r="F300" s="74">
        <f t="shared" si="16"/>
        <v>97119.6100000001</v>
      </c>
    </row>
    <row r="301" spans="1:6">
      <c r="A301" s="66">
        <v>45804</v>
      </c>
      <c r="B301" s="67" t="s">
        <v>1806</v>
      </c>
      <c r="C301" s="68" t="s">
        <v>61</v>
      </c>
      <c r="D301" s="69"/>
      <c r="E301" s="69">
        <v>16</v>
      </c>
      <c r="F301" s="74">
        <f t="shared" si="16"/>
        <v>97103.6100000001</v>
      </c>
    </row>
    <row r="302" spans="1:6">
      <c r="A302" s="66">
        <v>45804</v>
      </c>
      <c r="B302" s="67" t="s">
        <v>1971</v>
      </c>
      <c r="C302" s="68" t="s">
        <v>58</v>
      </c>
      <c r="D302" s="69">
        <v>12802</v>
      </c>
      <c r="E302" s="69"/>
      <c r="F302" s="74">
        <f t="shared" si="16"/>
        <v>109905.61</v>
      </c>
    </row>
    <row r="303" spans="1:6">
      <c r="A303" s="66">
        <v>45804</v>
      </c>
      <c r="B303" s="67" t="s">
        <v>1972</v>
      </c>
      <c r="C303" s="68" t="s">
        <v>54</v>
      </c>
      <c r="D303" s="69">
        <v>97200</v>
      </c>
      <c r="E303" s="69"/>
      <c r="F303" s="74">
        <f t="shared" si="16"/>
        <v>207105.61</v>
      </c>
    </row>
    <row r="304" spans="1:6">
      <c r="A304" s="66">
        <v>45805</v>
      </c>
      <c r="B304" s="67" t="s">
        <v>1973</v>
      </c>
      <c r="C304" s="68" t="s">
        <v>61</v>
      </c>
      <c r="D304" s="69"/>
      <c r="E304" s="69">
        <v>1307.2</v>
      </c>
      <c r="F304" s="74">
        <f t="shared" si="16"/>
        <v>205798.41</v>
      </c>
    </row>
    <row r="305" spans="1:6">
      <c r="A305" s="66">
        <v>45805</v>
      </c>
      <c r="B305" s="67" t="s">
        <v>1974</v>
      </c>
      <c r="C305" s="68" t="s">
        <v>61</v>
      </c>
      <c r="D305" s="69"/>
      <c r="E305" s="69">
        <v>61768.3</v>
      </c>
      <c r="F305" s="74">
        <f t="shared" si="16"/>
        <v>144030.11</v>
      </c>
    </row>
    <row r="306" ht="34.5" spans="1:6">
      <c r="A306" s="66">
        <v>45805</v>
      </c>
      <c r="B306" s="67" t="s">
        <v>1975</v>
      </c>
      <c r="C306" s="68" t="s">
        <v>60</v>
      </c>
      <c r="D306" s="69"/>
      <c r="E306" s="69">
        <v>50000</v>
      </c>
      <c r="F306" s="74">
        <f t="shared" si="16"/>
        <v>94030.1100000001</v>
      </c>
    </row>
    <row r="307" spans="1:6">
      <c r="A307" s="66">
        <v>45805</v>
      </c>
      <c r="B307" s="67" t="s">
        <v>1976</v>
      </c>
      <c r="C307" s="68" t="s">
        <v>61</v>
      </c>
      <c r="D307" s="69"/>
      <c r="E307" s="69">
        <v>500</v>
      </c>
      <c r="F307" s="74">
        <f t="shared" si="16"/>
        <v>93530.1100000001</v>
      </c>
    </row>
    <row r="308" spans="1:6">
      <c r="A308" s="66">
        <v>45805</v>
      </c>
      <c r="B308" s="67" t="s">
        <v>1806</v>
      </c>
      <c r="C308" s="68" t="s">
        <v>61</v>
      </c>
      <c r="D308" s="69"/>
      <c r="E308" s="69">
        <v>4</v>
      </c>
      <c r="F308" s="74">
        <f t="shared" si="16"/>
        <v>93526.1100000001</v>
      </c>
    </row>
    <row r="309" spans="1:6">
      <c r="A309" s="66">
        <v>45805</v>
      </c>
      <c r="B309" s="67" t="s">
        <v>1806</v>
      </c>
      <c r="C309" s="68" t="s">
        <v>61</v>
      </c>
      <c r="D309" s="69"/>
      <c r="E309" s="69">
        <v>8</v>
      </c>
      <c r="F309" s="74">
        <f t="shared" si="16"/>
        <v>93518.1100000001</v>
      </c>
    </row>
    <row r="310" spans="1:6">
      <c r="A310" s="66">
        <v>45805</v>
      </c>
      <c r="B310" s="67" t="s">
        <v>1806</v>
      </c>
      <c r="C310" s="68" t="s">
        <v>61</v>
      </c>
      <c r="D310" s="69"/>
      <c r="E310" s="69">
        <v>4</v>
      </c>
      <c r="F310" s="74">
        <f t="shared" si="16"/>
        <v>93514.1100000001</v>
      </c>
    </row>
    <row r="311" spans="1:6">
      <c r="A311" s="66">
        <v>45805</v>
      </c>
      <c r="B311" s="67" t="s">
        <v>1977</v>
      </c>
      <c r="C311" s="68" t="s">
        <v>54</v>
      </c>
      <c r="D311" s="69">
        <v>41400</v>
      </c>
      <c r="E311" s="69"/>
      <c r="F311" s="74">
        <f t="shared" si="16"/>
        <v>134914.11</v>
      </c>
    </row>
    <row r="312" ht="34.5" spans="1:6">
      <c r="A312" s="66">
        <v>45806</v>
      </c>
      <c r="B312" s="67" t="s">
        <v>1978</v>
      </c>
      <c r="C312" s="68" t="s">
        <v>60</v>
      </c>
      <c r="D312" s="69"/>
      <c r="E312" s="69">
        <v>1000</v>
      </c>
      <c r="F312" s="74">
        <f t="shared" si="16"/>
        <v>133914.11</v>
      </c>
    </row>
    <row r="313" spans="1:6">
      <c r="A313" s="66">
        <v>45806</v>
      </c>
      <c r="B313" s="67" t="s">
        <v>926</v>
      </c>
      <c r="C313" s="68" t="s">
        <v>64</v>
      </c>
      <c r="D313" s="69"/>
      <c r="E313" s="69">
        <v>100000</v>
      </c>
      <c r="F313" s="74">
        <f t="shared" si="16"/>
        <v>33914.1100000001</v>
      </c>
    </row>
    <row r="314" spans="1:6">
      <c r="A314" s="66">
        <v>45806</v>
      </c>
      <c r="B314" s="67" t="s">
        <v>1806</v>
      </c>
      <c r="C314" s="68" t="s">
        <v>61</v>
      </c>
      <c r="D314" s="69"/>
      <c r="E314" s="69">
        <v>4</v>
      </c>
      <c r="F314" s="74">
        <f t="shared" ref="F314:F319" si="17">F313+D314-E314</f>
        <v>33910.1100000001</v>
      </c>
    </row>
    <row r="315" spans="1:6">
      <c r="A315" s="66">
        <v>45806</v>
      </c>
      <c r="B315" s="67" t="s">
        <v>1806</v>
      </c>
      <c r="C315" s="68" t="s">
        <v>61</v>
      </c>
      <c r="D315" s="69"/>
      <c r="E315" s="69">
        <v>8</v>
      </c>
      <c r="F315" s="74">
        <f t="shared" si="17"/>
        <v>33902.1100000001</v>
      </c>
    </row>
    <row r="316" spans="1:6">
      <c r="A316" s="66">
        <v>45807</v>
      </c>
      <c r="B316" s="67" t="s">
        <v>1841</v>
      </c>
      <c r="C316" s="68" t="s">
        <v>64</v>
      </c>
      <c r="D316" s="69"/>
      <c r="E316" s="69">
        <v>33000</v>
      </c>
      <c r="F316" s="74">
        <f t="shared" si="17"/>
        <v>902.110000000102</v>
      </c>
    </row>
    <row r="317" spans="1:6">
      <c r="A317" s="66">
        <v>45807</v>
      </c>
      <c r="B317" s="67" t="s">
        <v>1806</v>
      </c>
      <c r="C317" s="68" t="s">
        <v>61</v>
      </c>
      <c r="D317" s="69"/>
      <c r="E317" s="69">
        <v>0.8</v>
      </c>
      <c r="F317" s="74">
        <f t="shared" si="17"/>
        <v>901.310000000102</v>
      </c>
    </row>
    <row r="318" spans="1:6">
      <c r="A318" s="66">
        <v>45810</v>
      </c>
      <c r="B318" s="67" t="s">
        <v>1979</v>
      </c>
      <c r="C318" s="68" t="s">
        <v>57</v>
      </c>
      <c r="D318" s="69">
        <v>5290</v>
      </c>
      <c r="E318" s="69"/>
      <c r="F318" s="74">
        <f t="shared" si="17"/>
        <v>6191.3100000001</v>
      </c>
    </row>
    <row r="319" spans="1:6">
      <c r="A319" s="66">
        <v>45810</v>
      </c>
      <c r="B319" s="67" t="s">
        <v>1980</v>
      </c>
      <c r="C319" s="68" t="s">
        <v>57</v>
      </c>
      <c r="D319" s="69">
        <v>300</v>
      </c>
      <c r="E319" s="69"/>
      <c r="F319" s="74">
        <f t="shared" ref="F319:F333" si="18">F318+D319-E319</f>
        <v>6491.3100000001</v>
      </c>
    </row>
    <row r="320" spans="1:6">
      <c r="A320" s="66">
        <v>45811</v>
      </c>
      <c r="B320" s="67" t="s">
        <v>1981</v>
      </c>
      <c r="C320" s="68" t="s">
        <v>54</v>
      </c>
      <c r="D320" s="215">
        <v>1263.46</v>
      </c>
      <c r="E320" s="216"/>
      <c r="F320" s="74">
        <f t="shared" si="18"/>
        <v>7754.7700000001</v>
      </c>
    </row>
    <row r="321" spans="1:6">
      <c r="A321" s="66">
        <v>45811</v>
      </c>
      <c r="B321" s="67" t="s">
        <v>1982</v>
      </c>
      <c r="C321" s="68" t="s">
        <v>64</v>
      </c>
      <c r="D321" s="215"/>
      <c r="E321" s="216">
        <v>5000</v>
      </c>
      <c r="F321" s="74">
        <f t="shared" si="18"/>
        <v>2754.7700000001</v>
      </c>
    </row>
    <row r="322" spans="1:6">
      <c r="A322" s="66">
        <v>45811</v>
      </c>
      <c r="B322" s="67" t="s">
        <v>1806</v>
      </c>
      <c r="C322" s="68" t="s">
        <v>61</v>
      </c>
      <c r="D322" s="215"/>
      <c r="E322" s="216">
        <v>4</v>
      </c>
      <c r="F322" s="74">
        <f t="shared" si="18"/>
        <v>2750.7700000001</v>
      </c>
    </row>
    <row r="323" spans="1:6">
      <c r="A323" s="66">
        <v>45812</v>
      </c>
      <c r="B323" s="232" t="s">
        <v>1941</v>
      </c>
      <c r="C323" s="68" t="s">
        <v>55</v>
      </c>
      <c r="D323" s="215">
        <v>1000</v>
      </c>
      <c r="E323" s="216"/>
      <c r="F323" s="74">
        <f t="shared" si="18"/>
        <v>3750.7700000001</v>
      </c>
    </row>
    <row r="324" spans="1:6">
      <c r="A324" s="66">
        <v>45813</v>
      </c>
      <c r="B324" s="232" t="s">
        <v>1983</v>
      </c>
      <c r="C324" s="68" t="s">
        <v>55</v>
      </c>
      <c r="D324" s="215">
        <v>10000</v>
      </c>
      <c r="E324" s="216"/>
      <c r="F324" s="74">
        <f t="shared" si="18"/>
        <v>13750.7700000001</v>
      </c>
    </row>
    <row r="325" ht="34.5" spans="1:6">
      <c r="A325" s="66">
        <v>45813</v>
      </c>
      <c r="B325" s="67" t="s">
        <v>1984</v>
      </c>
      <c r="C325" s="68" t="s">
        <v>61</v>
      </c>
      <c r="D325" s="215"/>
      <c r="E325" s="216">
        <v>200</v>
      </c>
      <c r="F325" s="74">
        <f t="shared" si="18"/>
        <v>13550.7700000001</v>
      </c>
    </row>
    <row r="326" spans="1:6">
      <c r="A326" s="66">
        <v>45813</v>
      </c>
      <c r="B326" s="214" t="s">
        <v>1985</v>
      </c>
      <c r="C326" s="68" t="s">
        <v>61</v>
      </c>
      <c r="D326" s="215"/>
      <c r="E326" s="216">
        <v>30</v>
      </c>
      <c r="F326" s="74">
        <f t="shared" si="18"/>
        <v>13520.7700000001</v>
      </c>
    </row>
    <row r="327" ht="34.5" spans="1:6">
      <c r="A327" s="66">
        <v>45813</v>
      </c>
      <c r="B327" s="214" t="s">
        <v>1986</v>
      </c>
      <c r="C327" s="68" t="s">
        <v>60</v>
      </c>
      <c r="D327" s="215"/>
      <c r="E327" s="216">
        <v>1000</v>
      </c>
      <c r="F327" s="74">
        <f t="shared" si="18"/>
        <v>12520.7700000001</v>
      </c>
    </row>
    <row r="328" ht="34.5" spans="1:6">
      <c r="A328" s="66">
        <v>45813</v>
      </c>
      <c r="B328" s="214" t="s">
        <v>1987</v>
      </c>
      <c r="C328" s="68" t="s">
        <v>61</v>
      </c>
      <c r="D328" s="215"/>
      <c r="E328" s="216">
        <v>100</v>
      </c>
      <c r="F328" s="74">
        <f t="shared" si="18"/>
        <v>12420.7700000001</v>
      </c>
    </row>
    <row r="329" spans="1:6">
      <c r="A329" s="66">
        <v>45813</v>
      </c>
      <c r="B329" s="67" t="s">
        <v>1806</v>
      </c>
      <c r="C329" s="68" t="s">
        <v>61</v>
      </c>
      <c r="D329" s="215"/>
      <c r="E329" s="216">
        <v>4.5</v>
      </c>
      <c r="F329" s="74">
        <f t="shared" si="18"/>
        <v>12416.2700000001</v>
      </c>
    </row>
    <row r="330" spans="1:6">
      <c r="A330" s="66">
        <v>45813</v>
      </c>
      <c r="B330" s="67" t="s">
        <v>1806</v>
      </c>
      <c r="C330" s="68" t="s">
        <v>61</v>
      </c>
      <c r="D330" s="215"/>
      <c r="E330" s="216">
        <v>4.5</v>
      </c>
      <c r="F330" s="74">
        <f t="shared" si="18"/>
        <v>12411.7700000001</v>
      </c>
    </row>
    <row r="331" spans="1:6">
      <c r="A331" s="66">
        <v>45813</v>
      </c>
      <c r="B331" s="67" t="s">
        <v>1806</v>
      </c>
      <c r="C331" s="68" t="s">
        <v>61</v>
      </c>
      <c r="D331" s="215"/>
      <c r="E331" s="216">
        <v>4.5</v>
      </c>
      <c r="F331" s="74">
        <f t="shared" si="18"/>
        <v>12407.2700000001</v>
      </c>
    </row>
    <row r="332" spans="1:6">
      <c r="A332" s="66">
        <v>45813</v>
      </c>
      <c r="B332" s="67" t="s">
        <v>1806</v>
      </c>
      <c r="C332" s="68" t="s">
        <v>61</v>
      </c>
      <c r="D332" s="215"/>
      <c r="E332" s="216">
        <v>4.5</v>
      </c>
      <c r="F332" s="74">
        <f t="shared" si="18"/>
        <v>12402.7700000001</v>
      </c>
    </row>
    <row r="333" spans="1:6">
      <c r="A333" s="66">
        <v>45819</v>
      </c>
      <c r="B333" s="214" t="s">
        <v>1988</v>
      </c>
      <c r="C333" s="68" t="s">
        <v>61</v>
      </c>
      <c r="D333" s="215"/>
      <c r="E333" s="216">
        <v>15</v>
      </c>
      <c r="F333" s="74">
        <f t="shared" si="18"/>
        <v>12387.7700000001</v>
      </c>
    </row>
    <row r="334" spans="1:6">
      <c r="A334" s="66">
        <v>45819</v>
      </c>
      <c r="B334" s="214" t="s">
        <v>989</v>
      </c>
      <c r="C334" s="68" t="s">
        <v>58</v>
      </c>
      <c r="D334" s="215">
        <v>150000</v>
      </c>
      <c r="E334" s="216"/>
      <c r="F334" s="74">
        <f t="shared" ref="F334:F348" si="19">F333+D334-E334</f>
        <v>162387.77</v>
      </c>
    </row>
    <row r="335" ht="34.5" spans="1:6">
      <c r="A335" s="66">
        <v>45819</v>
      </c>
      <c r="B335" s="214" t="s">
        <v>1989</v>
      </c>
      <c r="C335" s="68" t="s">
        <v>60</v>
      </c>
      <c r="D335" s="215"/>
      <c r="E335" s="216">
        <v>16500</v>
      </c>
      <c r="F335" s="74">
        <f t="shared" si="19"/>
        <v>145887.77</v>
      </c>
    </row>
    <row r="336" ht="34.5" spans="1:6">
      <c r="A336" s="66">
        <v>45819</v>
      </c>
      <c r="B336" s="214" t="s">
        <v>1990</v>
      </c>
      <c r="C336" s="68" t="s">
        <v>60</v>
      </c>
      <c r="D336" s="215"/>
      <c r="E336" s="216">
        <v>16500</v>
      </c>
      <c r="F336" s="74">
        <f t="shared" si="19"/>
        <v>129387.77</v>
      </c>
    </row>
    <row r="337" ht="34.5" spans="1:6">
      <c r="A337" s="66">
        <v>45819</v>
      </c>
      <c r="B337" s="214" t="s">
        <v>1991</v>
      </c>
      <c r="C337" s="68" t="s">
        <v>60</v>
      </c>
      <c r="D337" s="215"/>
      <c r="E337" s="216">
        <v>16500</v>
      </c>
      <c r="F337" s="74">
        <f t="shared" si="19"/>
        <v>112887.77</v>
      </c>
    </row>
    <row r="338" ht="34.5" spans="1:6">
      <c r="A338" s="66">
        <v>45819</v>
      </c>
      <c r="B338" s="214" t="s">
        <v>1992</v>
      </c>
      <c r="C338" s="68" t="s">
        <v>60</v>
      </c>
      <c r="D338" s="215"/>
      <c r="E338" s="216">
        <v>8500</v>
      </c>
      <c r="F338" s="74">
        <f t="shared" si="19"/>
        <v>104387.77</v>
      </c>
    </row>
    <row r="339" ht="34.5" spans="1:6">
      <c r="A339" s="66">
        <v>45819</v>
      </c>
      <c r="B339" s="214" t="s">
        <v>1993</v>
      </c>
      <c r="C339" s="68" t="s">
        <v>60</v>
      </c>
      <c r="D339" s="215"/>
      <c r="E339" s="216">
        <v>8500</v>
      </c>
      <c r="F339" s="74">
        <f t="shared" si="19"/>
        <v>95887.7700000001</v>
      </c>
    </row>
    <row r="340" ht="34.5" spans="1:6">
      <c r="A340" s="66">
        <v>45819</v>
      </c>
      <c r="B340" s="214" t="s">
        <v>1994</v>
      </c>
      <c r="C340" s="68" t="s">
        <v>60</v>
      </c>
      <c r="D340" s="215"/>
      <c r="E340" s="216">
        <v>8500</v>
      </c>
      <c r="F340" s="74">
        <f t="shared" si="19"/>
        <v>87387.7700000001</v>
      </c>
    </row>
    <row r="341" spans="1:6">
      <c r="A341" s="66">
        <v>45819</v>
      </c>
      <c r="B341" s="214" t="s">
        <v>1995</v>
      </c>
      <c r="C341" s="68" t="s">
        <v>60</v>
      </c>
      <c r="D341" s="215"/>
      <c r="E341" s="216">
        <v>7500</v>
      </c>
      <c r="F341" s="74">
        <f t="shared" si="19"/>
        <v>79887.7700000001</v>
      </c>
    </row>
    <row r="342" spans="1:6">
      <c r="A342" s="66">
        <v>45819</v>
      </c>
      <c r="B342" s="214" t="s">
        <v>1996</v>
      </c>
      <c r="C342" s="68" t="s">
        <v>60</v>
      </c>
      <c r="D342" s="215"/>
      <c r="E342" s="216">
        <v>7500</v>
      </c>
      <c r="F342" s="74">
        <f t="shared" si="19"/>
        <v>72387.7700000001</v>
      </c>
    </row>
    <row r="343" spans="1:6">
      <c r="A343" s="66">
        <v>45819</v>
      </c>
      <c r="B343" s="214" t="s">
        <v>1997</v>
      </c>
      <c r="C343" s="68" t="s">
        <v>60</v>
      </c>
      <c r="D343" s="215"/>
      <c r="E343" s="216">
        <v>7500</v>
      </c>
      <c r="F343" s="74">
        <f t="shared" si="19"/>
        <v>64887.7700000001</v>
      </c>
    </row>
    <row r="344" spans="1:6">
      <c r="A344" s="66">
        <v>45819</v>
      </c>
      <c r="B344" s="214" t="s">
        <v>1998</v>
      </c>
      <c r="C344" s="68" t="s">
        <v>60</v>
      </c>
      <c r="D344" s="215"/>
      <c r="E344" s="216">
        <v>9000</v>
      </c>
      <c r="F344" s="74">
        <f t="shared" si="19"/>
        <v>55887.7700000001</v>
      </c>
    </row>
    <row r="345" spans="1:6">
      <c r="A345" s="66">
        <v>45819</v>
      </c>
      <c r="B345" s="214" t="s">
        <v>1999</v>
      </c>
      <c r="C345" s="68" t="s">
        <v>60</v>
      </c>
      <c r="D345" s="215"/>
      <c r="E345" s="216">
        <v>9000</v>
      </c>
      <c r="F345" s="74">
        <f t="shared" si="19"/>
        <v>46887.7700000001</v>
      </c>
    </row>
    <row r="346" spans="1:6">
      <c r="A346" s="66">
        <v>45819</v>
      </c>
      <c r="B346" s="214" t="s">
        <v>2000</v>
      </c>
      <c r="C346" s="68" t="s">
        <v>60</v>
      </c>
      <c r="D346" s="215"/>
      <c r="E346" s="216">
        <v>9000</v>
      </c>
      <c r="F346" s="74">
        <f t="shared" si="19"/>
        <v>37887.7700000001</v>
      </c>
    </row>
    <row r="347" spans="1:6">
      <c r="A347" s="66">
        <v>45819</v>
      </c>
      <c r="B347" s="67" t="s">
        <v>1806</v>
      </c>
      <c r="C347" s="68" t="s">
        <v>61</v>
      </c>
      <c r="D347" s="215"/>
      <c r="E347" s="216">
        <v>9</v>
      </c>
      <c r="F347" s="74">
        <f t="shared" si="19"/>
        <v>37878.7700000001</v>
      </c>
    </row>
    <row r="348" spans="1:6">
      <c r="A348" s="66">
        <v>45819</v>
      </c>
      <c r="B348" s="67" t="s">
        <v>1806</v>
      </c>
      <c r="C348" s="68" t="s">
        <v>61</v>
      </c>
      <c r="D348" s="215"/>
      <c r="E348" s="216">
        <v>9</v>
      </c>
      <c r="F348" s="74">
        <f t="shared" si="19"/>
        <v>37869.7700000001</v>
      </c>
    </row>
    <row r="349" spans="1:6">
      <c r="A349" s="66">
        <v>45819</v>
      </c>
      <c r="B349" s="67" t="s">
        <v>1806</v>
      </c>
      <c r="C349" s="68" t="s">
        <v>61</v>
      </c>
      <c r="D349" s="215"/>
      <c r="E349" s="216">
        <v>9</v>
      </c>
      <c r="F349" s="74">
        <f t="shared" ref="F346:F352" si="20">F348+D349-E349</f>
        <v>37860.7700000001</v>
      </c>
    </row>
    <row r="350" spans="1:6">
      <c r="A350" s="66">
        <v>45819</v>
      </c>
      <c r="B350" s="67" t="s">
        <v>1806</v>
      </c>
      <c r="C350" s="68" t="s">
        <v>61</v>
      </c>
      <c r="D350" s="215"/>
      <c r="E350" s="216">
        <v>4.5</v>
      </c>
      <c r="F350" s="74">
        <f t="shared" si="20"/>
        <v>37856.2700000001</v>
      </c>
    </row>
    <row r="351" spans="1:6">
      <c r="A351" s="66">
        <v>45819</v>
      </c>
      <c r="B351" s="67" t="s">
        <v>1806</v>
      </c>
      <c r="C351" s="68" t="s">
        <v>61</v>
      </c>
      <c r="D351" s="215"/>
      <c r="E351" s="216">
        <v>4.5</v>
      </c>
      <c r="F351" s="74">
        <f t="shared" si="20"/>
        <v>37851.7700000001</v>
      </c>
    </row>
    <row r="352" spans="1:6">
      <c r="A352" s="66">
        <v>45819</v>
      </c>
      <c r="B352" s="67" t="s">
        <v>1806</v>
      </c>
      <c r="C352" s="68" t="s">
        <v>61</v>
      </c>
      <c r="D352" s="215"/>
      <c r="E352" s="216">
        <v>4.5</v>
      </c>
      <c r="F352" s="74">
        <f t="shared" si="20"/>
        <v>37847.2700000001</v>
      </c>
    </row>
    <row r="353" spans="1:6">
      <c r="A353" s="66">
        <v>45819</v>
      </c>
      <c r="B353" s="67" t="s">
        <v>1806</v>
      </c>
      <c r="C353" s="68" t="s">
        <v>61</v>
      </c>
      <c r="D353" s="215"/>
      <c r="E353" s="216">
        <v>4</v>
      </c>
      <c r="F353" s="74">
        <f t="shared" ref="F353:F362" si="21">F352+D353-E353</f>
        <v>37843.2700000001</v>
      </c>
    </row>
    <row r="354" spans="1:6">
      <c r="A354" s="66">
        <v>45819</v>
      </c>
      <c r="B354" s="67" t="s">
        <v>1806</v>
      </c>
      <c r="C354" s="68" t="s">
        <v>61</v>
      </c>
      <c r="D354" s="215"/>
      <c r="E354" s="216">
        <v>4</v>
      </c>
      <c r="F354" s="74">
        <f t="shared" si="21"/>
        <v>37839.2700000001</v>
      </c>
    </row>
    <row r="355" spans="1:6">
      <c r="A355" s="66">
        <v>45819</v>
      </c>
      <c r="B355" s="67" t="s">
        <v>1806</v>
      </c>
      <c r="C355" s="68" t="s">
        <v>61</v>
      </c>
      <c r="D355" s="215"/>
      <c r="E355" s="216">
        <v>4</v>
      </c>
      <c r="F355" s="74">
        <f t="shared" si="21"/>
        <v>37835.2700000001</v>
      </c>
    </row>
    <row r="356" spans="1:6">
      <c r="A356" s="66">
        <v>45819</v>
      </c>
      <c r="B356" s="67" t="s">
        <v>1806</v>
      </c>
      <c r="C356" s="68" t="s">
        <v>61</v>
      </c>
      <c r="D356" s="215"/>
      <c r="E356" s="216">
        <v>4</v>
      </c>
      <c r="F356" s="74">
        <f t="shared" si="21"/>
        <v>37831.2700000001</v>
      </c>
    </row>
    <row r="357" spans="1:6">
      <c r="A357" s="66">
        <v>45819</v>
      </c>
      <c r="B357" s="67" t="s">
        <v>1806</v>
      </c>
      <c r="C357" s="68" t="s">
        <v>61</v>
      </c>
      <c r="D357" s="215"/>
      <c r="E357" s="216">
        <v>4</v>
      </c>
      <c r="F357" s="74">
        <f t="shared" si="21"/>
        <v>37827.2700000001</v>
      </c>
    </row>
    <row r="358" spans="1:6">
      <c r="A358" s="66">
        <v>45819</v>
      </c>
      <c r="B358" s="67" t="s">
        <v>1806</v>
      </c>
      <c r="C358" s="68" t="s">
        <v>61</v>
      </c>
      <c r="D358" s="215"/>
      <c r="E358" s="216">
        <v>4</v>
      </c>
      <c r="F358" s="74">
        <f t="shared" si="21"/>
        <v>37823.2700000001</v>
      </c>
    </row>
    <row r="359" ht="34.5" spans="1:6">
      <c r="A359" s="66">
        <v>45820</v>
      </c>
      <c r="B359" s="214" t="s">
        <v>2001</v>
      </c>
      <c r="C359" s="68" t="s">
        <v>61</v>
      </c>
      <c r="D359" s="215"/>
      <c r="E359" s="216">
        <v>200</v>
      </c>
      <c r="F359" s="74">
        <f t="shared" si="21"/>
        <v>37623.2700000001</v>
      </c>
    </row>
    <row r="360" spans="1:6">
      <c r="A360" s="66">
        <v>45820</v>
      </c>
      <c r="B360" s="214" t="s">
        <v>2002</v>
      </c>
      <c r="C360" s="68" t="s">
        <v>55</v>
      </c>
      <c r="D360" s="215">
        <v>2000</v>
      </c>
      <c r="E360" s="216"/>
      <c r="F360" s="74">
        <f t="shared" si="21"/>
        <v>39623.2700000001</v>
      </c>
    </row>
    <row r="361" spans="1:6">
      <c r="A361" s="66">
        <v>45820</v>
      </c>
      <c r="B361" s="72" t="s">
        <v>2003</v>
      </c>
      <c r="C361" s="68" t="s">
        <v>61</v>
      </c>
      <c r="D361" s="215"/>
      <c r="E361" s="216">
        <v>7296.19</v>
      </c>
      <c r="F361" s="74">
        <f t="shared" si="21"/>
        <v>32327.0800000001</v>
      </c>
    </row>
    <row r="362" spans="1:6">
      <c r="A362" s="66">
        <v>45820</v>
      </c>
      <c r="B362" s="72" t="s">
        <v>2004</v>
      </c>
      <c r="C362" s="68" t="s">
        <v>61</v>
      </c>
      <c r="D362" s="215"/>
      <c r="E362" s="216">
        <v>6365.93</v>
      </c>
      <c r="F362" s="74">
        <f t="shared" ref="F362:F379" si="22">F361+D362-E362</f>
        <v>25961.1500000001</v>
      </c>
    </row>
    <row r="363" spans="1:6">
      <c r="A363" s="66">
        <v>45820</v>
      </c>
      <c r="B363" s="67" t="s">
        <v>1806</v>
      </c>
      <c r="C363" s="68" t="s">
        <v>61</v>
      </c>
      <c r="D363" s="215"/>
      <c r="E363" s="216">
        <v>4</v>
      </c>
      <c r="F363" s="74">
        <f t="shared" si="22"/>
        <v>25957.1500000001</v>
      </c>
    </row>
    <row r="364" ht="34.5" spans="1:6">
      <c r="A364" s="66">
        <v>45821</v>
      </c>
      <c r="B364" s="214" t="s">
        <v>2005</v>
      </c>
      <c r="C364" s="68" t="s">
        <v>61</v>
      </c>
      <c r="D364" s="215"/>
      <c r="E364" s="216">
        <v>350</v>
      </c>
      <c r="F364" s="74">
        <f t="shared" si="22"/>
        <v>25607.1500000001</v>
      </c>
    </row>
    <row r="365" ht="34.5" spans="1:6">
      <c r="A365" s="66">
        <v>45821</v>
      </c>
      <c r="B365" s="214" t="s">
        <v>2006</v>
      </c>
      <c r="C365" s="68" t="s">
        <v>60</v>
      </c>
      <c r="D365" s="215"/>
      <c r="E365" s="216">
        <v>20000</v>
      </c>
      <c r="F365" s="74">
        <f t="shared" si="22"/>
        <v>5607.15000000011</v>
      </c>
    </row>
    <row r="366" spans="1:6">
      <c r="A366" s="66">
        <v>45821</v>
      </c>
      <c r="B366" s="67" t="s">
        <v>1806</v>
      </c>
      <c r="C366" s="68" t="s">
        <v>61</v>
      </c>
      <c r="D366" s="215"/>
      <c r="E366" s="216">
        <v>4</v>
      </c>
      <c r="F366" s="74">
        <f t="shared" si="22"/>
        <v>5603.15000000011</v>
      </c>
    </row>
    <row r="367" spans="1:6">
      <c r="A367" s="66">
        <v>45821</v>
      </c>
      <c r="B367" s="67" t="s">
        <v>1806</v>
      </c>
      <c r="C367" s="68" t="s">
        <v>61</v>
      </c>
      <c r="D367" s="215"/>
      <c r="E367" s="216">
        <v>8</v>
      </c>
      <c r="F367" s="74">
        <f t="shared" si="22"/>
        <v>5595.15000000011</v>
      </c>
    </row>
    <row r="368" spans="1:6">
      <c r="A368" s="66">
        <v>45825</v>
      </c>
      <c r="B368" s="214" t="s">
        <v>694</v>
      </c>
      <c r="C368" s="68" t="s">
        <v>58</v>
      </c>
      <c r="D368" s="215">
        <v>36000</v>
      </c>
      <c r="E368" s="216"/>
      <c r="F368" s="74">
        <f t="shared" si="22"/>
        <v>41595.1500000001</v>
      </c>
    </row>
    <row r="369" spans="1:6">
      <c r="A369" s="66">
        <v>45825</v>
      </c>
      <c r="B369" s="214" t="s">
        <v>2007</v>
      </c>
      <c r="C369" s="68" t="s">
        <v>65</v>
      </c>
      <c r="D369" s="215"/>
      <c r="E369" s="216">
        <v>19712</v>
      </c>
      <c r="F369" s="74">
        <f t="shared" si="22"/>
        <v>21883.1500000001</v>
      </c>
    </row>
    <row r="370" spans="1:6">
      <c r="A370" s="66">
        <v>45825</v>
      </c>
      <c r="B370" s="67" t="s">
        <v>1806</v>
      </c>
      <c r="C370" s="68" t="s">
        <v>61</v>
      </c>
      <c r="D370" s="215"/>
      <c r="E370" s="216">
        <v>8</v>
      </c>
      <c r="F370" s="74">
        <f t="shared" si="22"/>
        <v>21875.1500000001</v>
      </c>
    </row>
    <row r="371" spans="1:6">
      <c r="A371" s="66">
        <v>45825</v>
      </c>
      <c r="B371" s="214" t="s">
        <v>2008</v>
      </c>
      <c r="C371" s="68" t="s">
        <v>54</v>
      </c>
      <c r="D371" s="215">
        <v>1150</v>
      </c>
      <c r="E371" s="216"/>
      <c r="F371" s="74">
        <f t="shared" si="22"/>
        <v>23025.1500000001</v>
      </c>
    </row>
    <row r="372" ht="34.5" spans="1:6">
      <c r="A372" s="66">
        <v>45826</v>
      </c>
      <c r="B372" s="214" t="s">
        <v>2009</v>
      </c>
      <c r="C372" s="68" t="s">
        <v>60</v>
      </c>
      <c r="D372" s="215"/>
      <c r="E372" s="216">
        <v>10000</v>
      </c>
      <c r="F372" s="74">
        <f t="shared" si="22"/>
        <v>13025.1500000001</v>
      </c>
    </row>
    <row r="373" spans="1:6">
      <c r="A373" s="66">
        <v>45826</v>
      </c>
      <c r="B373" s="214" t="s">
        <v>1806</v>
      </c>
      <c r="C373" s="68" t="s">
        <v>61</v>
      </c>
      <c r="D373" s="215"/>
      <c r="E373" s="216">
        <v>4</v>
      </c>
      <c r="F373" s="74">
        <f t="shared" si="22"/>
        <v>13021.1500000001</v>
      </c>
    </row>
    <row r="374" spans="1:6">
      <c r="A374" s="66">
        <v>45826</v>
      </c>
      <c r="B374" s="106" t="s">
        <v>2010</v>
      </c>
      <c r="C374" s="68" t="s">
        <v>54</v>
      </c>
      <c r="D374" s="215">
        <v>9500</v>
      </c>
      <c r="E374" s="216"/>
      <c r="F374" s="74">
        <f t="shared" si="22"/>
        <v>22521.1500000001</v>
      </c>
    </row>
    <row r="375" spans="1:6">
      <c r="A375" s="66">
        <v>45826</v>
      </c>
      <c r="B375" s="214" t="s">
        <v>1844</v>
      </c>
      <c r="C375" s="68" t="s">
        <v>58</v>
      </c>
      <c r="D375" s="215">
        <v>100000</v>
      </c>
      <c r="E375" s="216"/>
      <c r="F375" s="74">
        <f t="shared" si="22"/>
        <v>122521.15</v>
      </c>
    </row>
    <row r="376" spans="1:6">
      <c r="A376" s="66">
        <v>45828</v>
      </c>
      <c r="B376" s="214" t="s">
        <v>2011</v>
      </c>
      <c r="C376" s="68" t="s">
        <v>54</v>
      </c>
      <c r="D376" s="215">
        <v>45000</v>
      </c>
      <c r="E376" s="216"/>
      <c r="F376" s="74">
        <f t="shared" si="22"/>
        <v>167521.15</v>
      </c>
    </row>
    <row r="377" spans="1:6">
      <c r="A377" s="66">
        <v>45829</v>
      </c>
      <c r="B377" s="214" t="s">
        <v>1775</v>
      </c>
      <c r="C377" s="68" t="s">
        <v>57</v>
      </c>
      <c r="D377" s="215">
        <v>24.14</v>
      </c>
      <c r="E377" s="216"/>
      <c r="F377" s="74">
        <f t="shared" si="22"/>
        <v>167545.29</v>
      </c>
    </row>
    <row r="378" spans="1:6">
      <c r="A378" s="66">
        <v>45829</v>
      </c>
      <c r="B378" s="214" t="s">
        <v>2012</v>
      </c>
      <c r="C378" s="68" t="s">
        <v>62</v>
      </c>
      <c r="D378" s="215"/>
      <c r="E378" s="216">
        <v>60566.67</v>
      </c>
      <c r="F378" s="74">
        <f t="shared" si="22"/>
        <v>106978.62</v>
      </c>
    </row>
    <row r="379" spans="1:6">
      <c r="A379" s="66">
        <v>45829</v>
      </c>
      <c r="B379" s="214" t="s">
        <v>2012</v>
      </c>
      <c r="C379" s="68" t="s">
        <v>62</v>
      </c>
      <c r="D379" s="215"/>
      <c r="E379" s="216">
        <v>4718.06</v>
      </c>
      <c r="F379" s="74">
        <f t="shared" ref="F379:F384" si="23">F378+D379-E379</f>
        <v>102260.56</v>
      </c>
    </row>
    <row r="380" spans="1:6">
      <c r="A380" s="66">
        <v>45829</v>
      </c>
      <c r="B380" s="233" t="s">
        <v>2013</v>
      </c>
      <c r="C380" s="68" t="s">
        <v>60</v>
      </c>
      <c r="D380" s="215"/>
      <c r="E380" s="216">
        <v>50000</v>
      </c>
      <c r="F380" s="74">
        <f t="shared" si="23"/>
        <v>52260.5600000001</v>
      </c>
    </row>
    <row r="381" spans="1:6">
      <c r="A381" s="66">
        <v>45829</v>
      </c>
      <c r="B381" s="214" t="s">
        <v>1806</v>
      </c>
      <c r="C381" s="68" t="s">
        <v>61</v>
      </c>
      <c r="D381" s="215"/>
      <c r="E381" s="216">
        <v>8</v>
      </c>
      <c r="F381" s="74">
        <f t="shared" si="23"/>
        <v>52252.5600000001</v>
      </c>
    </row>
    <row r="382" ht="34.5" spans="1:6">
      <c r="A382" s="66">
        <v>45831</v>
      </c>
      <c r="B382" s="214" t="s">
        <v>2014</v>
      </c>
      <c r="C382" s="68" t="s">
        <v>60</v>
      </c>
      <c r="D382" s="215"/>
      <c r="E382" s="216">
        <v>500</v>
      </c>
      <c r="F382" s="74">
        <f t="shared" si="23"/>
        <v>51752.5600000001</v>
      </c>
    </row>
    <row r="383" ht="34.5" spans="1:6">
      <c r="A383" s="66">
        <v>45831</v>
      </c>
      <c r="B383" s="214" t="s">
        <v>2015</v>
      </c>
      <c r="C383" s="68" t="s">
        <v>60</v>
      </c>
      <c r="D383" s="215"/>
      <c r="E383" s="216">
        <v>500</v>
      </c>
      <c r="F383" s="74">
        <f t="shared" si="23"/>
        <v>51252.5600000001</v>
      </c>
    </row>
    <row r="384" spans="1:6">
      <c r="A384" s="66">
        <v>45831</v>
      </c>
      <c r="B384" s="214" t="s">
        <v>2016</v>
      </c>
      <c r="C384" s="68" t="s">
        <v>60</v>
      </c>
      <c r="D384" s="215"/>
      <c r="E384" s="216">
        <v>500</v>
      </c>
      <c r="F384" s="74">
        <f t="shared" si="23"/>
        <v>50752.5600000001</v>
      </c>
    </row>
    <row r="385" spans="1:6">
      <c r="A385" s="66">
        <v>45831</v>
      </c>
      <c r="B385" s="214" t="s">
        <v>1806</v>
      </c>
      <c r="C385" s="68" t="s">
        <v>61</v>
      </c>
      <c r="D385" s="215"/>
      <c r="E385" s="216">
        <v>4</v>
      </c>
      <c r="F385" s="74">
        <f t="shared" ref="F385:F398" si="24">F384+D385-E385</f>
        <v>50748.5600000001</v>
      </c>
    </row>
    <row r="386" spans="1:6">
      <c r="A386" s="66">
        <v>45831</v>
      </c>
      <c r="B386" s="214" t="s">
        <v>1806</v>
      </c>
      <c r="C386" s="68" t="s">
        <v>61</v>
      </c>
      <c r="D386" s="215"/>
      <c r="E386" s="216">
        <v>4</v>
      </c>
      <c r="F386" s="74">
        <f t="shared" si="24"/>
        <v>50744.5600000001</v>
      </c>
    </row>
    <row r="387" spans="1:6">
      <c r="A387" s="66">
        <v>45831</v>
      </c>
      <c r="B387" s="214" t="s">
        <v>1806</v>
      </c>
      <c r="C387" s="68" t="s">
        <v>61</v>
      </c>
      <c r="D387" s="215"/>
      <c r="E387" s="216">
        <v>4</v>
      </c>
      <c r="F387" s="74">
        <f t="shared" si="24"/>
        <v>50740.5600000001</v>
      </c>
    </row>
    <row r="388" spans="1:6">
      <c r="A388" s="66">
        <v>45831</v>
      </c>
      <c r="B388" s="214" t="s">
        <v>2017</v>
      </c>
      <c r="C388" s="68" t="s">
        <v>55</v>
      </c>
      <c r="D388" s="215">
        <v>89000</v>
      </c>
      <c r="E388" s="216"/>
      <c r="F388" s="74">
        <f t="shared" si="24"/>
        <v>139740.56</v>
      </c>
    </row>
    <row r="389" spans="1:6">
      <c r="A389" s="66">
        <v>45831</v>
      </c>
      <c r="B389" s="214" t="s">
        <v>2017</v>
      </c>
      <c r="C389" s="68" t="s">
        <v>55</v>
      </c>
      <c r="D389" s="215">
        <v>15000</v>
      </c>
      <c r="E389" s="216"/>
      <c r="F389" s="74">
        <f t="shared" si="24"/>
        <v>154740.56</v>
      </c>
    </row>
    <row r="390" spans="1:6">
      <c r="A390" s="66">
        <v>45831</v>
      </c>
      <c r="B390" s="214" t="s">
        <v>2017</v>
      </c>
      <c r="C390" s="68" t="s">
        <v>55</v>
      </c>
      <c r="D390" s="215">
        <v>29000</v>
      </c>
      <c r="E390" s="216"/>
      <c r="F390" s="74">
        <f t="shared" si="24"/>
        <v>183740.56</v>
      </c>
    </row>
    <row r="391" spans="1:6">
      <c r="A391" s="66">
        <v>45831</v>
      </c>
      <c r="B391" s="214" t="s">
        <v>2017</v>
      </c>
      <c r="C391" s="68" t="s">
        <v>55</v>
      </c>
      <c r="D391" s="215">
        <v>180000</v>
      </c>
      <c r="E391" s="216"/>
      <c r="F391" s="74">
        <f t="shared" si="24"/>
        <v>363740.56</v>
      </c>
    </row>
    <row r="392" spans="1:6">
      <c r="A392" s="66">
        <v>45831</v>
      </c>
      <c r="B392" s="214" t="s">
        <v>2017</v>
      </c>
      <c r="C392" s="68" t="s">
        <v>55</v>
      </c>
      <c r="D392" s="215">
        <v>66000</v>
      </c>
      <c r="E392" s="216"/>
      <c r="F392" s="74">
        <f t="shared" si="24"/>
        <v>429740.56</v>
      </c>
    </row>
    <row r="393" spans="1:6">
      <c r="A393" s="66">
        <v>45831</v>
      </c>
      <c r="B393" s="214" t="s">
        <v>2017</v>
      </c>
      <c r="C393" s="68" t="s">
        <v>55</v>
      </c>
      <c r="D393" s="215">
        <v>21000</v>
      </c>
      <c r="E393" s="216"/>
      <c r="F393" s="74">
        <f t="shared" si="24"/>
        <v>450740.56</v>
      </c>
    </row>
    <row r="394" spans="1:6">
      <c r="A394" s="66">
        <v>45831</v>
      </c>
      <c r="B394" s="214" t="s">
        <v>2017</v>
      </c>
      <c r="C394" s="68" t="s">
        <v>55</v>
      </c>
      <c r="D394" s="215">
        <v>7000</v>
      </c>
      <c r="E394" s="216"/>
      <c r="F394" s="74">
        <f t="shared" si="24"/>
        <v>457740.56</v>
      </c>
    </row>
    <row r="395" spans="1:6">
      <c r="A395" s="66">
        <v>45831</v>
      </c>
      <c r="B395" s="214" t="s">
        <v>2018</v>
      </c>
      <c r="C395" s="68" t="s">
        <v>55</v>
      </c>
      <c r="D395" s="215">
        <v>6950</v>
      </c>
      <c r="E395" s="216"/>
      <c r="F395" s="74">
        <f t="shared" si="24"/>
        <v>464690.56</v>
      </c>
    </row>
    <row r="396" spans="1:6">
      <c r="A396" s="66">
        <v>45831</v>
      </c>
      <c r="B396" s="214" t="s">
        <v>2019</v>
      </c>
      <c r="C396" s="68" t="s">
        <v>55</v>
      </c>
      <c r="D396" s="215">
        <v>6950</v>
      </c>
      <c r="E396" s="216"/>
      <c r="F396" s="74">
        <f t="shared" si="24"/>
        <v>471640.56</v>
      </c>
    </row>
    <row r="397" spans="1:6">
      <c r="A397" s="66">
        <v>45831</v>
      </c>
      <c r="B397" s="214" t="s">
        <v>2019</v>
      </c>
      <c r="C397" s="68" t="s">
        <v>55</v>
      </c>
      <c r="D397" s="215">
        <v>3675</v>
      </c>
      <c r="E397" s="216"/>
      <c r="F397" s="74">
        <f t="shared" si="24"/>
        <v>475315.56</v>
      </c>
    </row>
    <row r="398" spans="1:6">
      <c r="A398" s="66">
        <v>45831</v>
      </c>
      <c r="B398" s="214" t="s">
        <v>2017</v>
      </c>
      <c r="C398" s="68" t="s">
        <v>55</v>
      </c>
      <c r="D398" s="215">
        <v>9000</v>
      </c>
      <c r="E398" s="216"/>
      <c r="F398" s="74">
        <f t="shared" si="24"/>
        <v>484315.56</v>
      </c>
    </row>
    <row r="399" spans="1:6">
      <c r="A399" s="66">
        <v>45831</v>
      </c>
      <c r="B399" s="214" t="s">
        <v>2017</v>
      </c>
      <c r="C399" s="68" t="s">
        <v>55</v>
      </c>
      <c r="D399" s="215">
        <v>12000</v>
      </c>
      <c r="E399" s="216"/>
      <c r="F399" s="74">
        <f t="shared" ref="F399:F405" si="25">F398+D399-E399</f>
        <v>496315.56</v>
      </c>
    </row>
    <row r="400" spans="1:6">
      <c r="A400" s="66">
        <v>45832</v>
      </c>
      <c r="B400" s="214" t="s">
        <v>2020</v>
      </c>
      <c r="C400" s="68" t="s">
        <v>54</v>
      </c>
      <c r="D400" s="215">
        <v>50000</v>
      </c>
      <c r="E400" s="216"/>
      <c r="F400" s="74">
        <f t="shared" si="25"/>
        <v>546315.56</v>
      </c>
    </row>
    <row r="401" spans="1:6">
      <c r="A401" s="66">
        <v>45832</v>
      </c>
      <c r="B401" s="214" t="s">
        <v>2021</v>
      </c>
      <c r="C401" s="68" t="s">
        <v>57</v>
      </c>
      <c r="D401" s="215">
        <v>0.23</v>
      </c>
      <c r="E401" s="216"/>
      <c r="F401" s="74">
        <f t="shared" si="25"/>
        <v>546315.79</v>
      </c>
    </row>
    <row r="402" spans="1:6">
      <c r="A402" s="66">
        <v>45832</v>
      </c>
      <c r="B402" s="234" t="s">
        <v>2022</v>
      </c>
      <c r="C402" s="68" t="s">
        <v>54</v>
      </c>
      <c r="D402" s="215">
        <v>5560</v>
      </c>
      <c r="E402" s="216"/>
      <c r="F402" s="74">
        <f t="shared" si="25"/>
        <v>551875.79</v>
      </c>
    </row>
    <row r="403" spans="1:6">
      <c r="A403" s="66">
        <v>45832</v>
      </c>
      <c r="B403" s="214" t="s">
        <v>1901</v>
      </c>
      <c r="C403" s="68" t="s">
        <v>54</v>
      </c>
      <c r="D403" s="215">
        <v>109.45</v>
      </c>
      <c r="E403" s="216"/>
      <c r="F403" s="74">
        <f t="shared" si="25"/>
        <v>551985.24</v>
      </c>
    </row>
    <row r="404" spans="1:6">
      <c r="A404" s="66">
        <v>45833</v>
      </c>
      <c r="B404" s="235" t="s">
        <v>2023</v>
      </c>
      <c r="C404" s="68" t="s">
        <v>57</v>
      </c>
      <c r="D404" s="215">
        <v>8876.01</v>
      </c>
      <c r="E404" s="216"/>
      <c r="F404" s="74">
        <f t="shared" si="25"/>
        <v>560861.25</v>
      </c>
    </row>
    <row r="405" spans="1:6">
      <c r="A405" s="66">
        <v>45833</v>
      </c>
      <c r="B405" s="214" t="s">
        <v>1806</v>
      </c>
      <c r="C405" s="68" t="s">
        <v>61</v>
      </c>
      <c r="D405" s="215"/>
      <c r="E405" s="216">
        <v>22.2</v>
      </c>
      <c r="F405" s="74">
        <f t="shared" ref="F405:F453" si="26">F404+D405-E405</f>
        <v>560839.05</v>
      </c>
    </row>
    <row r="406" spans="1:6">
      <c r="A406" s="66">
        <v>45833</v>
      </c>
      <c r="B406" s="214" t="s">
        <v>2019</v>
      </c>
      <c r="C406" s="68" t="s">
        <v>55</v>
      </c>
      <c r="D406" s="215">
        <v>27999</v>
      </c>
      <c r="E406" s="216"/>
      <c r="F406" s="74">
        <f t="shared" si="26"/>
        <v>588838.05</v>
      </c>
    </row>
    <row r="407" spans="1:6">
      <c r="A407" s="66">
        <v>45833</v>
      </c>
      <c r="B407" s="214" t="s">
        <v>2019</v>
      </c>
      <c r="C407" s="68" t="s">
        <v>55</v>
      </c>
      <c r="D407" s="215">
        <v>65500</v>
      </c>
      <c r="E407" s="216"/>
      <c r="F407" s="74">
        <f t="shared" si="26"/>
        <v>654338.05</v>
      </c>
    </row>
    <row r="408" spans="1:6">
      <c r="A408" s="66">
        <v>45833</v>
      </c>
      <c r="B408" s="214" t="s">
        <v>2018</v>
      </c>
      <c r="C408" s="68" t="s">
        <v>55</v>
      </c>
      <c r="D408" s="215">
        <v>27999</v>
      </c>
      <c r="E408" s="216"/>
      <c r="F408" s="74">
        <f t="shared" si="26"/>
        <v>682337.05</v>
      </c>
    </row>
    <row r="409" spans="1:6">
      <c r="A409" s="66">
        <v>45833</v>
      </c>
      <c r="B409" s="214" t="s">
        <v>2019</v>
      </c>
      <c r="C409" s="68" t="s">
        <v>55</v>
      </c>
      <c r="D409" s="215">
        <v>15975</v>
      </c>
      <c r="E409" s="216"/>
      <c r="F409" s="74">
        <f t="shared" si="26"/>
        <v>698312.05</v>
      </c>
    </row>
    <row r="410" spans="1:6">
      <c r="A410" s="66">
        <v>45833</v>
      </c>
      <c r="B410" s="214" t="s">
        <v>2019</v>
      </c>
      <c r="C410" s="68" t="s">
        <v>55</v>
      </c>
      <c r="D410" s="215">
        <v>9000</v>
      </c>
      <c r="E410" s="216"/>
      <c r="F410" s="74">
        <f t="shared" si="26"/>
        <v>707312.05</v>
      </c>
    </row>
    <row r="411" spans="1:6">
      <c r="A411" s="66">
        <v>45833</v>
      </c>
      <c r="B411" s="214" t="s">
        <v>2019</v>
      </c>
      <c r="C411" s="68" t="s">
        <v>55</v>
      </c>
      <c r="D411" s="215">
        <v>88500</v>
      </c>
      <c r="E411" s="216"/>
      <c r="F411" s="74">
        <f t="shared" si="26"/>
        <v>795812.05</v>
      </c>
    </row>
    <row r="412" spans="1:6">
      <c r="A412" s="66">
        <v>45833</v>
      </c>
      <c r="B412" s="214" t="s">
        <v>2018</v>
      </c>
      <c r="C412" s="68" t="s">
        <v>55</v>
      </c>
      <c r="D412" s="215">
        <v>9000</v>
      </c>
      <c r="E412" s="216"/>
      <c r="F412" s="74">
        <f t="shared" si="26"/>
        <v>804812.05</v>
      </c>
    </row>
    <row r="413" spans="1:6">
      <c r="A413" s="66">
        <v>45833</v>
      </c>
      <c r="B413" s="214" t="s">
        <v>1854</v>
      </c>
      <c r="C413" s="68" t="s">
        <v>54</v>
      </c>
      <c r="D413" s="215">
        <v>273.06</v>
      </c>
      <c r="E413" s="216"/>
      <c r="F413" s="74">
        <f t="shared" si="26"/>
        <v>805085.11</v>
      </c>
    </row>
    <row r="414" spans="1:6">
      <c r="A414" s="66">
        <v>45833</v>
      </c>
      <c r="B414" s="214" t="s">
        <v>1969</v>
      </c>
      <c r="C414" s="68" t="s">
        <v>64</v>
      </c>
      <c r="D414" s="215"/>
      <c r="E414" s="216">
        <v>500000</v>
      </c>
      <c r="F414" s="74">
        <f t="shared" si="26"/>
        <v>305085.11</v>
      </c>
    </row>
    <row r="415" spans="1:6">
      <c r="A415" s="66">
        <v>45833</v>
      </c>
      <c r="B415" s="214" t="s">
        <v>1806</v>
      </c>
      <c r="C415" s="68" t="s">
        <v>61</v>
      </c>
      <c r="D415" s="215"/>
      <c r="E415" s="216">
        <v>12</v>
      </c>
      <c r="F415" s="74">
        <f t="shared" si="26"/>
        <v>305073.11</v>
      </c>
    </row>
    <row r="416" spans="1:6">
      <c r="A416" s="66">
        <v>45833</v>
      </c>
      <c r="B416" s="236" t="s">
        <v>2024</v>
      </c>
      <c r="C416" s="68" t="s">
        <v>54</v>
      </c>
      <c r="D416" s="215">
        <v>17.38</v>
      </c>
      <c r="E416" s="216"/>
      <c r="F416" s="74">
        <f t="shared" si="26"/>
        <v>305090.49</v>
      </c>
    </row>
    <row r="417" spans="1:6">
      <c r="A417" s="66">
        <v>45833</v>
      </c>
      <c r="B417" s="236" t="s">
        <v>2025</v>
      </c>
      <c r="C417" s="68" t="s">
        <v>55</v>
      </c>
      <c r="D417" s="215">
        <v>57000</v>
      </c>
      <c r="E417" s="216"/>
      <c r="F417" s="74">
        <f t="shared" si="26"/>
        <v>362090.49</v>
      </c>
    </row>
    <row r="418" spans="1:6">
      <c r="A418" s="66">
        <v>45833</v>
      </c>
      <c r="B418" s="214" t="s">
        <v>2026</v>
      </c>
      <c r="C418" s="68" t="s">
        <v>60</v>
      </c>
      <c r="D418" s="215"/>
      <c r="E418" s="216">
        <v>15000</v>
      </c>
      <c r="F418" s="74">
        <f t="shared" si="26"/>
        <v>347090.49</v>
      </c>
    </row>
    <row r="419" spans="1:6">
      <c r="A419" s="66">
        <v>45833</v>
      </c>
      <c r="B419" s="214" t="s">
        <v>1806</v>
      </c>
      <c r="C419" s="68" t="s">
        <v>61</v>
      </c>
      <c r="D419" s="215"/>
      <c r="E419" s="216">
        <v>8</v>
      </c>
      <c r="F419" s="74">
        <f t="shared" si="26"/>
        <v>347082.49</v>
      </c>
    </row>
    <row r="420" spans="1:6">
      <c r="A420" s="66">
        <v>45834</v>
      </c>
      <c r="B420" s="234" t="s">
        <v>2027</v>
      </c>
      <c r="C420" s="68" t="s">
        <v>55</v>
      </c>
      <c r="D420" s="216">
        <v>40000</v>
      </c>
      <c r="E420" s="216"/>
      <c r="F420" s="74">
        <f t="shared" si="26"/>
        <v>387082.49</v>
      </c>
    </row>
    <row r="421" spans="1:6">
      <c r="A421" s="66">
        <v>45835</v>
      </c>
      <c r="B421" s="214" t="s">
        <v>2028</v>
      </c>
      <c r="C421" s="68" t="s">
        <v>61</v>
      </c>
      <c r="D421" s="215"/>
      <c r="E421" s="216">
        <v>1307.2</v>
      </c>
      <c r="F421" s="74">
        <f t="shared" si="26"/>
        <v>385775.29</v>
      </c>
    </row>
    <row r="422" spans="1:6">
      <c r="A422" s="66">
        <v>45835</v>
      </c>
      <c r="B422" s="214" t="s">
        <v>2029</v>
      </c>
      <c r="C422" s="68" t="s">
        <v>61</v>
      </c>
      <c r="D422" s="215"/>
      <c r="E422" s="216">
        <v>69487.56</v>
      </c>
      <c r="F422" s="74">
        <f t="shared" si="26"/>
        <v>316287.73</v>
      </c>
    </row>
    <row r="423" ht="34.5" spans="1:6">
      <c r="A423" s="66">
        <v>45835</v>
      </c>
      <c r="B423" s="214" t="s">
        <v>2030</v>
      </c>
      <c r="C423" s="68" t="s">
        <v>61</v>
      </c>
      <c r="D423" s="215"/>
      <c r="E423" s="216">
        <v>500</v>
      </c>
      <c r="F423" s="74">
        <f t="shared" si="26"/>
        <v>315787.73</v>
      </c>
    </row>
    <row r="424" spans="1:6">
      <c r="A424" s="66">
        <v>45835</v>
      </c>
      <c r="B424" s="214" t="s">
        <v>1806</v>
      </c>
      <c r="C424" s="68" t="s">
        <v>61</v>
      </c>
      <c r="D424" s="215"/>
      <c r="E424" s="216">
        <v>4</v>
      </c>
      <c r="F424" s="74">
        <f t="shared" si="26"/>
        <v>315783.73</v>
      </c>
    </row>
    <row r="425" spans="1:6">
      <c r="A425" s="66">
        <v>45835</v>
      </c>
      <c r="B425" s="214" t="s">
        <v>1806</v>
      </c>
      <c r="C425" s="68" t="s">
        <v>61</v>
      </c>
      <c r="D425" s="215"/>
      <c r="E425" s="216">
        <v>4</v>
      </c>
      <c r="F425" s="74">
        <f t="shared" si="26"/>
        <v>315779.73</v>
      </c>
    </row>
    <row r="426" spans="1:6">
      <c r="A426" s="66">
        <v>45835</v>
      </c>
      <c r="B426" s="214" t="s">
        <v>2031</v>
      </c>
      <c r="C426" s="68" t="s">
        <v>54</v>
      </c>
      <c r="D426" s="215">
        <v>10000</v>
      </c>
      <c r="E426" s="216"/>
      <c r="F426" s="74">
        <f t="shared" si="26"/>
        <v>325779.73</v>
      </c>
    </row>
    <row r="427" spans="1:6">
      <c r="A427" s="66">
        <v>45837</v>
      </c>
      <c r="B427" s="106" t="s">
        <v>2032</v>
      </c>
      <c r="C427" s="68" t="s">
        <v>54</v>
      </c>
      <c r="D427" s="215">
        <v>50000</v>
      </c>
      <c r="E427" s="216"/>
      <c r="F427" s="74">
        <f t="shared" si="26"/>
        <v>375779.73</v>
      </c>
    </row>
    <row r="428" spans="1:6">
      <c r="A428" s="66">
        <v>45838</v>
      </c>
      <c r="B428" s="214" t="s">
        <v>1969</v>
      </c>
      <c r="C428" s="68" t="s">
        <v>64</v>
      </c>
      <c r="D428" s="215"/>
      <c r="E428" s="216">
        <v>200000</v>
      </c>
      <c r="F428" s="74">
        <f t="shared" si="26"/>
        <v>175779.73</v>
      </c>
    </row>
    <row r="429" spans="1:6">
      <c r="A429" s="66">
        <v>45838</v>
      </c>
      <c r="B429" s="214" t="s">
        <v>1841</v>
      </c>
      <c r="C429" s="68" t="s">
        <v>64</v>
      </c>
      <c r="D429" s="215"/>
      <c r="E429" s="216">
        <v>100000</v>
      </c>
      <c r="F429" s="74">
        <f t="shared" si="26"/>
        <v>75779.7300000001</v>
      </c>
    </row>
    <row r="430" spans="1:6">
      <c r="A430" s="66">
        <v>45838</v>
      </c>
      <c r="B430" s="214" t="s">
        <v>1806</v>
      </c>
      <c r="C430" s="68" t="s">
        <v>61</v>
      </c>
      <c r="D430" s="215"/>
      <c r="E430" s="216">
        <v>12</v>
      </c>
      <c r="F430" s="74">
        <f t="shared" si="26"/>
        <v>75767.7300000001</v>
      </c>
    </row>
    <row r="431" spans="1:6">
      <c r="A431" s="66">
        <v>45838</v>
      </c>
      <c r="B431" s="214" t="s">
        <v>1806</v>
      </c>
      <c r="C431" s="68" t="s">
        <v>61</v>
      </c>
      <c r="D431" s="215"/>
      <c r="E431" s="216">
        <v>0.8</v>
      </c>
      <c r="F431" s="74">
        <f t="shared" si="26"/>
        <v>75766.9300000001</v>
      </c>
    </row>
    <row r="432" ht="34.5" spans="1:6">
      <c r="A432" s="66">
        <v>45839</v>
      </c>
      <c r="B432" s="214" t="s">
        <v>2033</v>
      </c>
      <c r="C432" s="68" t="s">
        <v>60</v>
      </c>
      <c r="D432" s="215"/>
      <c r="E432" s="216">
        <v>8000</v>
      </c>
      <c r="F432" s="74">
        <f t="shared" si="26"/>
        <v>67766.9300000001</v>
      </c>
    </row>
    <row r="433" spans="1:6">
      <c r="A433" s="66">
        <v>45839</v>
      </c>
      <c r="B433" s="214" t="s">
        <v>1806</v>
      </c>
      <c r="C433" s="68" t="s">
        <v>61</v>
      </c>
      <c r="D433" s="215"/>
      <c r="E433" s="216">
        <v>4</v>
      </c>
      <c r="F433" s="74">
        <f t="shared" si="26"/>
        <v>67762.9300000001</v>
      </c>
    </row>
    <row r="434" spans="1:6">
      <c r="A434" s="66">
        <v>45840</v>
      </c>
      <c r="B434" s="106" t="s">
        <v>2034</v>
      </c>
      <c r="C434" s="68" t="s">
        <v>55</v>
      </c>
      <c r="D434" s="215">
        <v>50000</v>
      </c>
      <c r="E434" s="216"/>
      <c r="F434" s="74">
        <f t="shared" si="26"/>
        <v>117762.93</v>
      </c>
    </row>
    <row r="435" ht="34.5" spans="1:6">
      <c r="A435" s="66">
        <v>45841</v>
      </c>
      <c r="B435" s="214" t="s">
        <v>2035</v>
      </c>
      <c r="C435" s="68" t="s">
        <v>60</v>
      </c>
      <c r="D435" s="215"/>
      <c r="E435" s="216">
        <v>30000</v>
      </c>
      <c r="F435" s="74">
        <f t="shared" si="26"/>
        <v>87762.9300000001</v>
      </c>
    </row>
    <row r="436" spans="1:6">
      <c r="A436" s="66">
        <v>45841</v>
      </c>
      <c r="B436" s="214" t="s">
        <v>1806</v>
      </c>
      <c r="C436" s="68" t="s">
        <v>61</v>
      </c>
      <c r="D436" s="215"/>
      <c r="E436" s="216">
        <v>8</v>
      </c>
      <c r="F436" s="74">
        <f t="shared" si="26"/>
        <v>87754.9300000001</v>
      </c>
    </row>
    <row r="437" spans="1:6">
      <c r="A437" s="66">
        <v>45842</v>
      </c>
      <c r="B437" s="107" t="s">
        <v>2036</v>
      </c>
      <c r="C437" s="68" t="s">
        <v>54</v>
      </c>
      <c r="D437" s="215">
        <v>15600</v>
      </c>
      <c r="E437" s="216"/>
      <c r="F437" s="74">
        <f t="shared" si="26"/>
        <v>103354.93</v>
      </c>
    </row>
    <row r="438" spans="1:6">
      <c r="A438" s="66">
        <v>45842</v>
      </c>
      <c r="B438" s="237" t="s">
        <v>2037</v>
      </c>
      <c r="C438" s="68" t="s">
        <v>54</v>
      </c>
      <c r="D438" s="215">
        <v>10000</v>
      </c>
      <c r="E438" s="216"/>
      <c r="F438" s="74">
        <f t="shared" si="26"/>
        <v>113354.93</v>
      </c>
    </row>
    <row r="439" spans="1:6">
      <c r="A439" s="66">
        <v>45842</v>
      </c>
      <c r="B439" s="237" t="s">
        <v>1821</v>
      </c>
      <c r="C439" s="68" t="s">
        <v>54</v>
      </c>
      <c r="D439" s="215">
        <v>428200</v>
      </c>
      <c r="E439" s="216"/>
      <c r="F439" s="74">
        <f t="shared" si="26"/>
        <v>541554.93</v>
      </c>
    </row>
    <row r="440" spans="1:6">
      <c r="A440" s="66">
        <v>45842</v>
      </c>
      <c r="B440" s="107" t="s">
        <v>2034</v>
      </c>
      <c r="C440" s="68" t="s">
        <v>55</v>
      </c>
      <c r="D440" s="215">
        <v>100000</v>
      </c>
      <c r="E440" s="216"/>
      <c r="F440" s="74">
        <f t="shared" si="26"/>
        <v>641554.93</v>
      </c>
    </row>
    <row r="441" spans="1:6">
      <c r="A441" s="66">
        <v>45842</v>
      </c>
      <c r="B441" s="175" t="s">
        <v>1969</v>
      </c>
      <c r="C441" s="68" t="s">
        <v>64</v>
      </c>
      <c r="D441" s="215"/>
      <c r="E441" s="216">
        <v>200000</v>
      </c>
      <c r="F441" s="74">
        <f t="shared" si="26"/>
        <v>441554.93</v>
      </c>
    </row>
    <row r="442" spans="1:6">
      <c r="A442" s="66">
        <v>45842</v>
      </c>
      <c r="B442" s="214" t="s">
        <v>1138</v>
      </c>
      <c r="C442" s="68" t="s">
        <v>64</v>
      </c>
      <c r="D442" s="215"/>
      <c r="E442" s="216">
        <v>200000</v>
      </c>
      <c r="F442" s="74">
        <f t="shared" si="26"/>
        <v>241554.93</v>
      </c>
    </row>
    <row r="443" spans="1:6">
      <c r="A443" s="66">
        <v>45842</v>
      </c>
      <c r="B443" s="214" t="s">
        <v>1806</v>
      </c>
      <c r="C443" s="68" t="s">
        <v>61</v>
      </c>
      <c r="D443" s="215"/>
      <c r="E443" s="216">
        <v>15</v>
      </c>
      <c r="F443" s="74">
        <f t="shared" si="26"/>
        <v>241539.93</v>
      </c>
    </row>
    <row r="444" spans="1:6">
      <c r="A444" s="66">
        <v>45842</v>
      </c>
      <c r="B444" s="214" t="s">
        <v>1806</v>
      </c>
      <c r="C444" s="68" t="s">
        <v>61</v>
      </c>
      <c r="D444" s="215"/>
      <c r="E444" s="216">
        <v>15</v>
      </c>
      <c r="F444" s="74">
        <f t="shared" si="26"/>
        <v>241524.93</v>
      </c>
    </row>
    <row r="445" spans="1:6">
      <c r="A445" s="66">
        <v>45845</v>
      </c>
      <c r="B445" s="214" t="s">
        <v>1765</v>
      </c>
      <c r="C445" s="68" t="s">
        <v>64</v>
      </c>
      <c r="D445" s="215"/>
      <c r="E445" s="216">
        <v>240000</v>
      </c>
      <c r="F445" s="74">
        <f t="shared" si="26"/>
        <v>1524.93000000005</v>
      </c>
    </row>
    <row r="446" spans="1:6">
      <c r="A446" s="66">
        <v>45845</v>
      </c>
      <c r="B446" s="214" t="s">
        <v>1806</v>
      </c>
      <c r="C446" s="68" t="s">
        <v>61</v>
      </c>
      <c r="D446" s="215"/>
      <c r="E446" s="216">
        <v>15</v>
      </c>
      <c r="F446" s="74">
        <f t="shared" si="26"/>
        <v>1509.93000000005</v>
      </c>
    </row>
    <row r="447" spans="1:6">
      <c r="A447" s="66">
        <v>45847</v>
      </c>
      <c r="B447" s="214" t="s">
        <v>183</v>
      </c>
      <c r="C447" s="68" t="s">
        <v>58</v>
      </c>
      <c r="D447" s="215">
        <v>45800</v>
      </c>
      <c r="E447" s="216"/>
      <c r="F447" s="74">
        <f t="shared" si="26"/>
        <v>47309.9300000001</v>
      </c>
    </row>
    <row r="448" spans="1:6">
      <c r="A448" s="66">
        <v>45847</v>
      </c>
      <c r="B448" s="214" t="s">
        <v>2038</v>
      </c>
      <c r="C448" s="68" t="s">
        <v>65</v>
      </c>
      <c r="D448" s="215"/>
      <c r="E448" s="216">
        <v>20000</v>
      </c>
      <c r="F448" s="74">
        <f t="shared" si="26"/>
        <v>27309.9300000001</v>
      </c>
    </row>
    <row r="449" ht="34.5" spans="1:6">
      <c r="A449" s="66">
        <v>45847</v>
      </c>
      <c r="B449" s="214" t="s">
        <v>2039</v>
      </c>
      <c r="C449" s="68" t="s">
        <v>65</v>
      </c>
      <c r="D449" s="215"/>
      <c r="E449" s="216">
        <v>10000</v>
      </c>
      <c r="F449" s="74">
        <f t="shared" si="26"/>
        <v>17309.9300000001</v>
      </c>
    </row>
    <row r="450" spans="1:6">
      <c r="A450" s="66">
        <v>45847</v>
      </c>
      <c r="B450" s="214" t="s">
        <v>1806</v>
      </c>
      <c r="C450" s="68" t="s">
        <v>61</v>
      </c>
      <c r="D450" s="215"/>
      <c r="E450" s="216">
        <v>9</v>
      </c>
      <c r="F450" s="74">
        <f t="shared" ref="F450:F455" si="27">F449+D450-E450</f>
        <v>17300.9300000001</v>
      </c>
    </row>
    <row r="451" spans="1:6">
      <c r="A451" s="66">
        <v>45847</v>
      </c>
      <c r="B451" s="214" t="s">
        <v>1806</v>
      </c>
      <c r="C451" s="68" t="s">
        <v>61</v>
      </c>
      <c r="D451" s="215"/>
      <c r="E451" s="216">
        <v>4.5</v>
      </c>
      <c r="F451" s="74">
        <f t="shared" si="27"/>
        <v>17296.4300000001</v>
      </c>
    </row>
    <row r="452" spans="1:6">
      <c r="A452" s="66">
        <v>45848</v>
      </c>
      <c r="B452" s="214" t="s">
        <v>1870</v>
      </c>
      <c r="C452" s="68" t="s">
        <v>61</v>
      </c>
      <c r="D452" s="215"/>
      <c r="E452" s="216">
        <v>15</v>
      </c>
      <c r="F452" s="74">
        <f t="shared" si="27"/>
        <v>17281.4300000001</v>
      </c>
    </row>
    <row r="453" spans="1:6">
      <c r="A453" s="66">
        <v>45849</v>
      </c>
      <c r="B453" s="214" t="s">
        <v>2040</v>
      </c>
      <c r="C453" s="68" t="s">
        <v>54</v>
      </c>
      <c r="D453" s="215">
        <v>58000</v>
      </c>
      <c r="E453" s="216"/>
      <c r="F453" s="74">
        <f t="shared" si="27"/>
        <v>75281.4300000001</v>
      </c>
    </row>
    <row r="454" spans="1:6">
      <c r="A454" s="66">
        <v>45849</v>
      </c>
      <c r="B454" s="106" t="s">
        <v>2041</v>
      </c>
      <c r="C454" s="68" t="s">
        <v>55</v>
      </c>
      <c r="D454" s="215">
        <v>10000</v>
      </c>
      <c r="E454" s="216"/>
      <c r="F454" s="74">
        <f t="shared" si="27"/>
        <v>85281.4300000001</v>
      </c>
    </row>
    <row r="455" ht="34.5" spans="1:6">
      <c r="A455" s="66">
        <v>45849</v>
      </c>
      <c r="B455" s="214" t="s">
        <v>2042</v>
      </c>
      <c r="C455" s="68" t="s">
        <v>60</v>
      </c>
      <c r="D455" s="215"/>
      <c r="E455" s="216">
        <v>20000</v>
      </c>
      <c r="F455" s="74">
        <f t="shared" si="27"/>
        <v>65281.4300000001</v>
      </c>
    </row>
    <row r="456" ht="34.5" spans="1:6">
      <c r="A456" s="66">
        <v>45849</v>
      </c>
      <c r="B456" s="214" t="s">
        <v>2043</v>
      </c>
      <c r="C456" s="68" t="s">
        <v>65</v>
      </c>
      <c r="D456" s="215"/>
      <c r="E456" s="216">
        <v>47603.7</v>
      </c>
      <c r="F456" s="74">
        <f t="shared" ref="F453:F467" si="28">F455+D456-E456</f>
        <v>17677.7300000001</v>
      </c>
    </row>
    <row r="457" spans="1:6">
      <c r="A457" s="66">
        <v>45849</v>
      </c>
      <c r="B457" s="214" t="s">
        <v>1806</v>
      </c>
      <c r="C457" s="68" t="s">
        <v>61</v>
      </c>
      <c r="D457" s="215"/>
      <c r="E457" s="216">
        <v>9</v>
      </c>
      <c r="F457" s="74">
        <f t="shared" si="28"/>
        <v>17668.7300000001</v>
      </c>
    </row>
    <row r="458" spans="1:6">
      <c r="A458" s="66">
        <v>45849</v>
      </c>
      <c r="B458" s="214" t="s">
        <v>1806</v>
      </c>
      <c r="C458" s="68" t="s">
        <v>61</v>
      </c>
      <c r="D458" s="215"/>
      <c r="E458" s="216">
        <v>4.5</v>
      </c>
      <c r="F458" s="74">
        <f t="shared" si="28"/>
        <v>17664.2300000001</v>
      </c>
    </row>
    <row r="459" spans="1:6">
      <c r="A459" s="66">
        <v>45849</v>
      </c>
      <c r="B459" s="214" t="s">
        <v>1806</v>
      </c>
      <c r="C459" s="68" t="s">
        <v>61</v>
      </c>
      <c r="D459" s="215"/>
      <c r="E459" s="216">
        <v>4.5</v>
      </c>
      <c r="F459" s="74">
        <f t="shared" si="28"/>
        <v>17659.7300000001</v>
      </c>
    </row>
    <row r="460" spans="1:6">
      <c r="A460" s="66">
        <v>45849</v>
      </c>
      <c r="B460" s="214" t="s">
        <v>1806</v>
      </c>
      <c r="C460" s="68" t="s">
        <v>61</v>
      </c>
      <c r="D460" s="215"/>
      <c r="E460" s="216">
        <v>4.5</v>
      </c>
      <c r="F460" s="74">
        <f t="shared" si="28"/>
        <v>17655.2300000001</v>
      </c>
    </row>
    <row r="461" spans="1:6">
      <c r="A461" s="66">
        <v>45849</v>
      </c>
      <c r="B461" s="214" t="s">
        <v>1806</v>
      </c>
      <c r="C461" s="68" t="s">
        <v>61</v>
      </c>
      <c r="D461" s="215"/>
      <c r="E461" s="216">
        <v>9</v>
      </c>
      <c r="F461" s="74">
        <f t="shared" si="28"/>
        <v>17646.2300000001</v>
      </c>
    </row>
    <row r="462" spans="1:6">
      <c r="A462" s="66">
        <v>45849</v>
      </c>
      <c r="B462" s="214" t="s">
        <v>1806</v>
      </c>
      <c r="C462" s="68" t="s">
        <v>61</v>
      </c>
      <c r="D462" s="215"/>
      <c r="E462" s="216">
        <v>4</v>
      </c>
      <c r="F462" s="74">
        <f t="shared" si="28"/>
        <v>17642.2300000001</v>
      </c>
    </row>
    <row r="463" spans="1:6">
      <c r="A463" s="66">
        <v>45852</v>
      </c>
      <c r="B463" s="106" t="s">
        <v>2044</v>
      </c>
      <c r="C463" s="68" t="s">
        <v>54</v>
      </c>
      <c r="D463" s="215">
        <v>15000</v>
      </c>
      <c r="E463" s="216"/>
      <c r="F463" s="74">
        <f t="shared" si="28"/>
        <v>32642.2300000001</v>
      </c>
    </row>
    <row r="464" spans="1:6">
      <c r="A464" s="66">
        <v>45852</v>
      </c>
      <c r="B464" s="214" t="s">
        <v>1844</v>
      </c>
      <c r="C464" s="68" t="s">
        <v>58</v>
      </c>
      <c r="D464" s="215">
        <v>50000</v>
      </c>
      <c r="E464" s="216"/>
      <c r="F464" s="74">
        <f t="shared" si="28"/>
        <v>82642.2300000001</v>
      </c>
    </row>
    <row r="465" spans="1:6">
      <c r="A465" s="66">
        <v>45852</v>
      </c>
      <c r="B465" s="214" t="s">
        <v>2045</v>
      </c>
      <c r="C465" s="68" t="s">
        <v>61</v>
      </c>
      <c r="D465" s="215"/>
      <c r="E465" s="216">
        <v>15999.46</v>
      </c>
      <c r="F465" s="74">
        <f t="shared" si="28"/>
        <v>66642.77</v>
      </c>
    </row>
    <row r="466" spans="1:6">
      <c r="A466" s="66">
        <v>45853</v>
      </c>
      <c r="B466" s="214" t="s">
        <v>2046</v>
      </c>
      <c r="C466" s="68" t="s">
        <v>61</v>
      </c>
      <c r="D466" s="215"/>
      <c r="E466" s="216">
        <v>5661.8</v>
      </c>
      <c r="F466" s="74">
        <f t="shared" si="28"/>
        <v>60980.97</v>
      </c>
    </row>
    <row r="467" spans="1:6">
      <c r="A467" s="66">
        <v>45853</v>
      </c>
      <c r="B467" s="107" t="s">
        <v>2047</v>
      </c>
      <c r="C467" s="68" t="s">
        <v>55</v>
      </c>
      <c r="D467" s="215">
        <v>30000</v>
      </c>
      <c r="E467" s="216"/>
      <c r="F467" s="74">
        <f t="shared" si="28"/>
        <v>90980.97</v>
      </c>
    </row>
    <row r="468" spans="1:6">
      <c r="A468" s="66">
        <v>45854</v>
      </c>
      <c r="B468" s="107" t="s">
        <v>2048</v>
      </c>
      <c r="C468" s="68" t="s">
        <v>54</v>
      </c>
      <c r="D468" s="215">
        <v>650</v>
      </c>
      <c r="E468" s="216"/>
      <c r="F468" s="74">
        <f t="shared" ref="F468:F480" si="29">F467+D468-E468</f>
        <v>91630.97</v>
      </c>
    </row>
    <row r="469" spans="1:6">
      <c r="A469" s="66">
        <v>45856</v>
      </c>
      <c r="B469" s="107" t="s">
        <v>2049</v>
      </c>
      <c r="C469" s="68" t="s">
        <v>54</v>
      </c>
      <c r="D469" s="215">
        <v>2979.54</v>
      </c>
      <c r="E469" s="216"/>
      <c r="F469" s="74">
        <f t="shared" si="29"/>
        <v>94610.51</v>
      </c>
    </row>
    <row r="470" spans="1:6">
      <c r="A470" s="66">
        <v>45856</v>
      </c>
      <c r="B470" s="107" t="s">
        <v>2050</v>
      </c>
      <c r="C470" s="68" t="s">
        <v>57</v>
      </c>
      <c r="D470" s="215">
        <v>136.93</v>
      </c>
      <c r="E470" s="216"/>
      <c r="F470" s="74">
        <f t="shared" si="29"/>
        <v>94747.44</v>
      </c>
    </row>
    <row r="471" spans="1:6">
      <c r="A471" s="66">
        <v>45857</v>
      </c>
      <c r="B471" s="110" t="s">
        <v>2051</v>
      </c>
      <c r="C471" s="68" t="s">
        <v>65</v>
      </c>
      <c r="D471" s="215"/>
      <c r="E471" s="216">
        <v>11216.86</v>
      </c>
      <c r="F471" s="74">
        <f t="shared" si="29"/>
        <v>83530.58</v>
      </c>
    </row>
    <row r="472" spans="1:6">
      <c r="A472" s="66">
        <v>45857</v>
      </c>
      <c r="B472" s="214" t="s">
        <v>2052</v>
      </c>
      <c r="C472" s="68" t="s">
        <v>64</v>
      </c>
      <c r="D472" s="215"/>
      <c r="E472" s="216">
        <v>20000</v>
      </c>
      <c r="F472" s="74">
        <f t="shared" si="29"/>
        <v>63530.58</v>
      </c>
    </row>
    <row r="473" spans="1:6">
      <c r="A473" s="66">
        <v>45857</v>
      </c>
      <c r="B473" s="214" t="s">
        <v>2053</v>
      </c>
      <c r="C473" s="68" t="s">
        <v>65</v>
      </c>
      <c r="D473" s="215"/>
      <c r="E473" s="216">
        <v>1000</v>
      </c>
      <c r="F473" s="74">
        <f t="shared" si="29"/>
        <v>62530.58</v>
      </c>
    </row>
    <row r="474" spans="1:6">
      <c r="A474" s="66">
        <v>45857</v>
      </c>
      <c r="B474" s="214" t="s">
        <v>2054</v>
      </c>
      <c r="C474" s="68" t="s">
        <v>65</v>
      </c>
      <c r="D474" s="215"/>
      <c r="E474" s="216">
        <v>5000</v>
      </c>
      <c r="F474" s="74">
        <f t="shared" si="29"/>
        <v>57530.58</v>
      </c>
    </row>
    <row r="475" spans="1:6">
      <c r="A475" s="66">
        <v>45857</v>
      </c>
      <c r="B475" s="214" t="s">
        <v>2055</v>
      </c>
      <c r="C475" s="68" t="s">
        <v>65</v>
      </c>
      <c r="D475" s="215"/>
      <c r="E475" s="216">
        <v>14197.4</v>
      </c>
      <c r="F475" s="74">
        <f t="shared" si="29"/>
        <v>43333.18</v>
      </c>
    </row>
    <row r="476" spans="1:6">
      <c r="A476" s="66">
        <v>45857</v>
      </c>
      <c r="B476" s="214" t="s">
        <v>2055</v>
      </c>
      <c r="C476" s="68" t="s">
        <v>65</v>
      </c>
      <c r="D476" s="215"/>
      <c r="E476" s="216">
        <v>9940</v>
      </c>
      <c r="F476" s="74">
        <f t="shared" si="29"/>
        <v>33393.18</v>
      </c>
    </row>
    <row r="477" spans="1:6">
      <c r="A477" s="66">
        <v>45857</v>
      </c>
      <c r="B477" s="110" t="s">
        <v>2056</v>
      </c>
      <c r="C477" s="68" t="s">
        <v>65</v>
      </c>
      <c r="D477" s="215"/>
      <c r="E477" s="216">
        <v>10000</v>
      </c>
      <c r="F477" s="74">
        <f t="shared" si="29"/>
        <v>23393.18</v>
      </c>
    </row>
    <row r="478" spans="1:6">
      <c r="A478" s="66">
        <v>45857</v>
      </c>
      <c r="B478" s="214" t="s">
        <v>1806</v>
      </c>
      <c r="C478" s="68" t="s">
        <v>61</v>
      </c>
      <c r="D478" s="215"/>
      <c r="E478" s="216">
        <v>100</v>
      </c>
      <c r="F478" s="74">
        <f t="shared" si="29"/>
        <v>23293.18</v>
      </c>
    </row>
    <row r="479" spans="1:6">
      <c r="A479" s="66">
        <v>45859</v>
      </c>
      <c r="B479" s="106" t="s">
        <v>2057</v>
      </c>
      <c r="C479" s="68" t="s">
        <v>54</v>
      </c>
      <c r="D479" s="215">
        <v>10000</v>
      </c>
      <c r="E479" s="216"/>
      <c r="F479" s="74">
        <f t="shared" si="29"/>
        <v>33293.18</v>
      </c>
    </row>
    <row r="480" spans="1:6">
      <c r="A480" s="66">
        <v>45860</v>
      </c>
      <c r="B480" s="214" t="s">
        <v>1925</v>
      </c>
      <c r="C480" s="68" t="s">
        <v>54</v>
      </c>
      <c r="D480" s="215">
        <v>2000</v>
      </c>
      <c r="E480" s="216"/>
      <c r="F480" s="74">
        <f t="shared" si="29"/>
        <v>35293.18</v>
      </c>
    </row>
    <row r="481" spans="1:6">
      <c r="A481" s="66">
        <v>45861</v>
      </c>
      <c r="B481" s="214" t="s">
        <v>2020</v>
      </c>
      <c r="C481" s="68" t="s">
        <v>54</v>
      </c>
      <c r="D481" s="215">
        <v>100000</v>
      </c>
      <c r="E481" s="216"/>
      <c r="F481" s="74">
        <f t="shared" ref="F481:F507" si="30">F480+D481-E481</f>
        <v>135293.18</v>
      </c>
    </row>
    <row r="482" spans="1:6">
      <c r="A482" s="66">
        <v>45861</v>
      </c>
      <c r="B482" s="214" t="s">
        <v>1969</v>
      </c>
      <c r="C482" s="68" t="s">
        <v>64</v>
      </c>
      <c r="D482" s="215"/>
      <c r="E482" s="216">
        <v>80000</v>
      </c>
      <c r="F482" s="74">
        <f t="shared" si="30"/>
        <v>55293.18</v>
      </c>
    </row>
    <row r="483" spans="1:6">
      <c r="A483" s="66">
        <v>45861</v>
      </c>
      <c r="B483" s="214" t="s">
        <v>926</v>
      </c>
      <c r="C483" s="68" t="s">
        <v>64</v>
      </c>
      <c r="D483" s="215"/>
      <c r="E483" s="216">
        <v>20000</v>
      </c>
      <c r="F483" s="74">
        <f t="shared" si="30"/>
        <v>35293.18</v>
      </c>
    </row>
    <row r="484" ht="34.5" spans="1:6">
      <c r="A484" s="66">
        <v>45861</v>
      </c>
      <c r="B484" s="214" t="s">
        <v>2058</v>
      </c>
      <c r="C484" s="68" t="s">
        <v>65</v>
      </c>
      <c r="D484" s="215"/>
      <c r="E484" s="216">
        <v>500</v>
      </c>
      <c r="F484" s="74">
        <f t="shared" si="30"/>
        <v>34793.18</v>
      </c>
    </row>
    <row r="485" spans="1:6">
      <c r="A485" s="66">
        <v>45861</v>
      </c>
      <c r="B485" s="214" t="s">
        <v>1806</v>
      </c>
      <c r="C485" s="68" t="s">
        <v>61</v>
      </c>
      <c r="D485" s="215"/>
      <c r="E485" s="216">
        <v>8</v>
      </c>
      <c r="F485" s="74">
        <f t="shared" si="30"/>
        <v>34785.18</v>
      </c>
    </row>
    <row r="486" spans="1:6">
      <c r="A486" s="66">
        <v>45861</v>
      </c>
      <c r="B486" s="214" t="s">
        <v>1806</v>
      </c>
      <c r="C486" s="68" t="s">
        <v>61</v>
      </c>
      <c r="D486" s="215"/>
      <c r="E486" s="216">
        <v>8</v>
      </c>
      <c r="F486" s="74">
        <f t="shared" si="30"/>
        <v>34777.18</v>
      </c>
    </row>
    <row r="487" spans="1:6">
      <c r="A487" s="66">
        <v>45861</v>
      </c>
      <c r="B487" s="214" t="s">
        <v>1806</v>
      </c>
      <c r="C487" s="68" t="s">
        <v>61</v>
      </c>
      <c r="D487" s="215"/>
      <c r="E487" s="216">
        <v>4</v>
      </c>
      <c r="F487" s="74">
        <f t="shared" si="30"/>
        <v>34773.18</v>
      </c>
    </row>
    <row r="488" spans="1:6">
      <c r="A488" s="66">
        <v>45862</v>
      </c>
      <c r="B488" s="214" t="s">
        <v>2052</v>
      </c>
      <c r="C488" s="68" t="s">
        <v>64</v>
      </c>
      <c r="D488" s="215"/>
      <c r="E488" s="216">
        <v>20000</v>
      </c>
      <c r="F488" s="74">
        <f t="shared" si="30"/>
        <v>14773.18</v>
      </c>
    </row>
    <row r="489" spans="1:6">
      <c r="A489" s="66">
        <v>45862</v>
      </c>
      <c r="B489" s="214" t="s">
        <v>1806</v>
      </c>
      <c r="C489" s="68" t="s">
        <v>61</v>
      </c>
      <c r="D489" s="215"/>
      <c r="E489" s="216">
        <v>8</v>
      </c>
      <c r="F489" s="74">
        <f t="shared" si="30"/>
        <v>14765.18</v>
      </c>
    </row>
    <row r="490" spans="1:6">
      <c r="A490" s="66">
        <v>45863</v>
      </c>
      <c r="B490" s="106" t="s">
        <v>2059</v>
      </c>
      <c r="C490" s="68" t="s">
        <v>54</v>
      </c>
      <c r="D490" s="215">
        <v>71790</v>
      </c>
      <c r="E490" s="216"/>
      <c r="F490" s="74">
        <f t="shared" si="30"/>
        <v>86555.18</v>
      </c>
    </row>
    <row r="491" spans="1:6">
      <c r="A491" s="66">
        <v>45863</v>
      </c>
      <c r="B491" s="214" t="s">
        <v>1969</v>
      </c>
      <c r="C491" s="68" t="s">
        <v>64</v>
      </c>
      <c r="D491" s="215"/>
      <c r="E491" s="216">
        <v>50000</v>
      </c>
      <c r="F491" s="74">
        <f t="shared" si="30"/>
        <v>36555.18</v>
      </c>
    </row>
    <row r="492" spans="1:6">
      <c r="A492" s="66">
        <v>45863</v>
      </c>
      <c r="B492" s="214" t="s">
        <v>2017</v>
      </c>
      <c r="C492" s="68" t="s">
        <v>55</v>
      </c>
      <c r="D492" s="215">
        <v>4000</v>
      </c>
      <c r="E492" s="216"/>
      <c r="F492" s="74">
        <f t="shared" si="30"/>
        <v>40555.18</v>
      </c>
    </row>
    <row r="493" spans="1:6">
      <c r="A493" s="66">
        <v>45863</v>
      </c>
      <c r="B493" s="106" t="s">
        <v>2060</v>
      </c>
      <c r="C493" s="68" t="s">
        <v>57</v>
      </c>
      <c r="D493" s="215">
        <v>71.31</v>
      </c>
      <c r="E493" s="216"/>
      <c r="F493" s="74">
        <f t="shared" si="30"/>
        <v>40626.49</v>
      </c>
    </row>
    <row r="494" spans="1:6">
      <c r="A494" s="66">
        <v>45863</v>
      </c>
      <c r="B494" s="214" t="s">
        <v>1806</v>
      </c>
      <c r="C494" s="68" t="s">
        <v>61</v>
      </c>
      <c r="D494" s="215"/>
      <c r="E494" s="216">
        <v>8</v>
      </c>
      <c r="F494" s="74">
        <f t="shared" si="30"/>
        <v>40618.49</v>
      </c>
    </row>
    <row r="495" spans="1:6">
      <c r="A495" s="66">
        <v>45866</v>
      </c>
      <c r="B495" s="214" t="s">
        <v>2061</v>
      </c>
      <c r="C495" s="68" t="s">
        <v>58</v>
      </c>
      <c r="D495" s="215">
        <v>29800</v>
      </c>
      <c r="E495" s="216"/>
      <c r="F495" s="74">
        <f t="shared" si="30"/>
        <v>70418.49</v>
      </c>
    </row>
    <row r="496" spans="1:6">
      <c r="A496" s="66">
        <v>45866</v>
      </c>
      <c r="B496" s="106" t="s">
        <v>2062</v>
      </c>
      <c r="C496" s="68" t="s">
        <v>61</v>
      </c>
      <c r="D496" s="215"/>
      <c r="E496" s="216">
        <v>800</v>
      </c>
      <c r="F496" s="74">
        <f t="shared" si="30"/>
        <v>69618.49</v>
      </c>
    </row>
    <row r="497" spans="1:6">
      <c r="A497" s="66">
        <v>45866</v>
      </c>
      <c r="B497" s="214" t="s">
        <v>1806</v>
      </c>
      <c r="C497" s="68" t="s">
        <v>61</v>
      </c>
      <c r="D497" s="215"/>
      <c r="E497" s="216">
        <v>4</v>
      </c>
      <c r="F497" s="74">
        <f t="shared" si="30"/>
        <v>69614.49</v>
      </c>
    </row>
    <row r="498" spans="1:6">
      <c r="A498" s="66">
        <v>45866</v>
      </c>
      <c r="B498" s="214" t="s">
        <v>1844</v>
      </c>
      <c r="C498" s="68" t="s">
        <v>58</v>
      </c>
      <c r="D498" s="215">
        <v>10000</v>
      </c>
      <c r="E498" s="216"/>
      <c r="F498" s="74">
        <f t="shared" ref="F498:F512" si="31">F497+D498-E498</f>
        <v>79614.49</v>
      </c>
    </row>
    <row r="499" spans="1:6">
      <c r="A499" s="66">
        <v>45866</v>
      </c>
      <c r="B499" s="214" t="s">
        <v>2063</v>
      </c>
      <c r="C499" s="68" t="s">
        <v>61</v>
      </c>
      <c r="D499" s="215"/>
      <c r="E499" s="216">
        <v>707.2</v>
      </c>
      <c r="F499" s="74">
        <f t="shared" si="31"/>
        <v>78907.29</v>
      </c>
    </row>
    <row r="500" spans="1:6">
      <c r="A500" s="66">
        <v>45866</v>
      </c>
      <c r="B500" s="214" t="s">
        <v>2064</v>
      </c>
      <c r="C500" s="68" t="s">
        <v>61</v>
      </c>
      <c r="D500" s="215"/>
      <c r="E500" s="216">
        <v>67566.84</v>
      </c>
      <c r="F500" s="74">
        <f t="shared" si="31"/>
        <v>11340.45</v>
      </c>
    </row>
    <row r="501" ht="34.5" spans="1:6">
      <c r="A501" s="66">
        <v>45866</v>
      </c>
      <c r="B501" s="214" t="s">
        <v>2065</v>
      </c>
      <c r="C501" s="68" t="s">
        <v>60</v>
      </c>
      <c r="D501" s="215"/>
      <c r="E501" s="216">
        <v>9000</v>
      </c>
      <c r="F501" s="74">
        <f t="shared" si="31"/>
        <v>2340.45000000003</v>
      </c>
    </row>
    <row r="502" spans="1:6">
      <c r="A502" s="66">
        <v>45866</v>
      </c>
      <c r="B502" s="214" t="s">
        <v>1806</v>
      </c>
      <c r="C502" s="68" t="s">
        <v>61</v>
      </c>
      <c r="D502" s="215"/>
      <c r="E502" s="216">
        <v>4</v>
      </c>
      <c r="F502" s="74">
        <f t="shared" si="31"/>
        <v>2336.45000000003</v>
      </c>
    </row>
    <row r="503" spans="1:6">
      <c r="A503" s="66">
        <v>45866</v>
      </c>
      <c r="B503" s="214" t="s">
        <v>1806</v>
      </c>
      <c r="C503" s="68" t="s">
        <v>61</v>
      </c>
      <c r="D503" s="215"/>
      <c r="E503" s="216">
        <v>4</v>
      </c>
      <c r="F503" s="74">
        <f t="shared" si="31"/>
        <v>2332.45000000003</v>
      </c>
    </row>
    <row r="504" spans="1:6">
      <c r="A504" s="66">
        <v>45868</v>
      </c>
      <c r="B504" s="214" t="s">
        <v>481</v>
      </c>
      <c r="C504" s="68" t="s">
        <v>58</v>
      </c>
      <c r="D504" s="215">
        <v>11000</v>
      </c>
      <c r="E504" s="216"/>
      <c r="F504" s="74">
        <f t="shared" si="31"/>
        <v>13332.45</v>
      </c>
    </row>
    <row r="505" spans="1:6">
      <c r="A505" s="66">
        <v>45868</v>
      </c>
      <c r="B505" s="214" t="s">
        <v>1536</v>
      </c>
      <c r="C505" s="68" t="s">
        <v>58</v>
      </c>
      <c r="D505" s="215">
        <v>6300</v>
      </c>
      <c r="E505" s="216"/>
      <c r="F505" s="74">
        <f t="shared" si="31"/>
        <v>19632.45</v>
      </c>
    </row>
    <row r="506" spans="1:6">
      <c r="A506" s="66">
        <v>45868</v>
      </c>
      <c r="B506" s="214" t="s">
        <v>2066</v>
      </c>
      <c r="C506" s="68" t="s">
        <v>58</v>
      </c>
      <c r="D506" s="215">
        <v>5600</v>
      </c>
      <c r="E506" s="216"/>
      <c r="F506" s="74">
        <f t="shared" si="31"/>
        <v>25232.45</v>
      </c>
    </row>
    <row r="507" spans="1:6">
      <c r="A507" s="66">
        <v>45868</v>
      </c>
      <c r="B507" s="214" t="s">
        <v>1854</v>
      </c>
      <c r="C507" s="68" t="s">
        <v>54</v>
      </c>
      <c r="D507" s="215">
        <v>281.99</v>
      </c>
      <c r="E507" s="216"/>
      <c r="F507" s="74">
        <f t="shared" si="31"/>
        <v>25514.44</v>
      </c>
    </row>
    <row r="508" spans="1:6">
      <c r="A508" s="66">
        <v>45868</v>
      </c>
      <c r="B508" s="106" t="s">
        <v>2067</v>
      </c>
      <c r="C508" s="68" t="s">
        <v>60</v>
      </c>
      <c r="D508" s="215"/>
      <c r="E508" s="216">
        <v>20000</v>
      </c>
      <c r="F508" s="74">
        <f t="shared" si="31"/>
        <v>5514.44000000003</v>
      </c>
    </row>
    <row r="509" spans="1:6">
      <c r="A509" s="66">
        <v>45868</v>
      </c>
      <c r="B509" s="214" t="s">
        <v>1806</v>
      </c>
      <c r="C509" s="68" t="s">
        <v>61</v>
      </c>
      <c r="D509" s="215"/>
      <c r="E509" s="216">
        <v>8</v>
      </c>
      <c r="F509" s="74">
        <f t="shared" si="31"/>
        <v>5506.44000000003</v>
      </c>
    </row>
    <row r="510" spans="1:6">
      <c r="A510" s="66">
        <v>45869</v>
      </c>
      <c r="B510" s="107" t="s">
        <v>2068</v>
      </c>
      <c r="C510" s="68" t="s">
        <v>54</v>
      </c>
      <c r="D510" s="215">
        <v>10000</v>
      </c>
      <c r="E510" s="216"/>
      <c r="F510" s="74">
        <f t="shared" si="31"/>
        <v>15506.44</v>
      </c>
    </row>
    <row r="511" spans="1:6">
      <c r="A511" s="66">
        <v>45873</v>
      </c>
      <c r="B511" s="107" t="s">
        <v>2069</v>
      </c>
      <c r="C511" s="68" t="s">
        <v>54</v>
      </c>
      <c r="D511" s="238">
        <v>10000</v>
      </c>
      <c r="E511" s="216"/>
      <c r="F511" s="74">
        <f t="shared" si="31"/>
        <v>25506.44</v>
      </c>
    </row>
    <row r="512" spans="1:6">
      <c r="A512" s="66">
        <v>45873</v>
      </c>
      <c r="B512" s="107" t="s">
        <v>2070</v>
      </c>
      <c r="C512" s="68" t="s">
        <v>54</v>
      </c>
      <c r="D512" s="238">
        <v>32000</v>
      </c>
      <c r="E512" s="216"/>
      <c r="F512" s="74">
        <f t="shared" si="31"/>
        <v>57506.44</v>
      </c>
    </row>
    <row r="513" spans="1:6">
      <c r="A513" s="66">
        <v>45873</v>
      </c>
      <c r="B513" s="107" t="s">
        <v>2071</v>
      </c>
      <c r="C513" s="68" t="s">
        <v>54</v>
      </c>
      <c r="D513" s="238">
        <v>30000</v>
      </c>
      <c r="E513" s="216"/>
      <c r="F513" s="74">
        <f t="shared" ref="F511:F530" si="32">F512+D513-E513</f>
        <v>87506.44</v>
      </c>
    </row>
    <row r="514" spans="1:6">
      <c r="A514" s="66">
        <v>45874</v>
      </c>
      <c r="B514" s="107" t="s">
        <v>2072</v>
      </c>
      <c r="C514" s="68" t="s">
        <v>54</v>
      </c>
      <c r="D514" s="238">
        <v>20000</v>
      </c>
      <c r="E514" s="216"/>
      <c r="F514" s="74">
        <f t="shared" si="32"/>
        <v>107506.44</v>
      </c>
    </row>
    <row r="515" spans="1:6">
      <c r="A515" s="66">
        <v>45874</v>
      </c>
      <c r="B515" s="107" t="s">
        <v>1969</v>
      </c>
      <c r="C515" s="68" t="s">
        <v>64</v>
      </c>
      <c r="D515" s="215"/>
      <c r="E515" s="216">
        <v>107000</v>
      </c>
      <c r="F515" s="74">
        <f t="shared" si="32"/>
        <v>506.440000000031</v>
      </c>
    </row>
    <row r="516" spans="1:6">
      <c r="A516" s="66">
        <v>45874</v>
      </c>
      <c r="B516" s="214" t="s">
        <v>1806</v>
      </c>
      <c r="C516" s="68" t="s">
        <v>61</v>
      </c>
      <c r="D516" s="215"/>
      <c r="E516" s="216">
        <v>15</v>
      </c>
      <c r="F516" s="74">
        <f t="shared" si="32"/>
        <v>491.440000000031</v>
      </c>
    </row>
    <row r="517" spans="1:6">
      <c r="A517" s="66">
        <v>45877</v>
      </c>
      <c r="B517" s="106" t="s">
        <v>2073</v>
      </c>
      <c r="C517" s="68" t="s">
        <v>54</v>
      </c>
      <c r="D517" s="238">
        <v>4250</v>
      </c>
      <c r="E517" s="216"/>
      <c r="F517" s="74">
        <f t="shared" si="32"/>
        <v>4741.44000000003</v>
      </c>
    </row>
    <row r="518" spans="1:6">
      <c r="A518" s="66">
        <v>45879</v>
      </c>
      <c r="B518" s="214" t="s">
        <v>1988</v>
      </c>
      <c r="C518" s="68" t="s">
        <v>61</v>
      </c>
      <c r="D518" s="215"/>
      <c r="E518" s="216">
        <v>15</v>
      </c>
      <c r="F518" s="74">
        <f t="shared" si="32"/>
        <v>4726.44000000003</v>
      </c>
    </row>
    <row r="519" spans="1:6">
      <c r="A519" s="66">
        <v>45881</v>
      </c>
      <c r="B519" s="234" t="s">
        <v>2074</v>
      </c>
      <c r="C519" s="68" t="s">
        <v>54</v>
      </c>
      <c r="D519" s="238">
        <v>17414.18</v>
      </c>
      <c r="E519" s="216"/>
      <c r="F519" s="74">
        <f t="shared" si="32"/>
        <v>22140.62</v>
      </c>
    </row>
    <row r="520" spans="1:6">
      <c r="A520" s="66">
        <v>45882</v>
      </c>
      <c r="B520" s="214" t="s">
        <v>2075</v>
      </c>
      <c r="C520" s="68" t="s">
        <v>58</v>
      </c>
      <c r="D520" s="215">
        <v>50000</v>
      </c>
      <c r="E520" s="216"/>
      <c r="F520" s="74">
        <f t="shared" si="32"/>
        <v>72140.62</v>
      </c>
    </row>
    <row r="521" spans="1:6">
      <c r="A521" s="66">
        <v>45882</v>
      </c>
      <c r="B521" s="107" t="s">
        <v>2076</v>
      </c>
      <c r="C521" s="68" t="s">
        <v>60</v>
      </c>
      <c r="D521" s="215"/>
      <c r="E521" s="216">
        <v>22500.17</v>
      </c>
      <c r="F521" s="74">
        <f t="shared" si="32"/>
        <v>49640.45</v>
      </c>
    </row>
    <row r="522" spans="1:6">
      <c r="A522" s="66">
        <v>45882</v>
      </c>
      <c r="B522" s="107" t="s">
        <v>2077</v>
      </c>
      <c r="C522" s="68" t="s">
        <v>65</v>
      </c>
      <c r="D522" s="215"/>
      <c r="E522" s="216">
        <v>3000</v>
      </c>
      <c r="F522" s="74">
        <f t="shared" si="32"/>
        <v>46640.45</v>
      </c>
    </row>
    <row r="523" spans="1:6">
      <c r="A523" s="66">
        <v>45882</v>
      </c>
      <c r="B523" s="214" t="s">
        <v>1806</v>
      </c>
      <c r="C523" s="68" t="s">
        <v>61</v>
      </c>
      <c r="D523" s="215"/>
      <c r="E523" s="216">
        <v>9</v>
      </c>
      <c r="F523" s="74">
        <f t="shared" si="32"/>
        <v>46631.45</v>
      </c>
    </row>
    <row r="524" spans="1:6">
      <c r="A524" s="66">
        <v>45882</v>
      </c>
      <c r="B524" s="214" t="s">
        <v>1806</v>
      </c>
      <c r="C524" s="68" t="s">
        <v>61</v>
      </c>
      <c r="D524" s="215"/>
      <c r="E524" s="216">
        <v>4.5</v>
      </c>
      <c r="F524" s="74">
        <f t="shared" si="32"/>
        <v>46626.95</v>
      </c>
    </row>
    <row r="525" spans="1:6">
      <c r="A525" s="66">
        <v>45883</v>
      </c>
      <c r="B525" s="214" t="s">
        <v>2078</v>
      </c>
      <c r="C525" s="68" t="s">
        <v>61</v>
      </c>
      <c r="D525" s="215"/>
      <c r="E525" s="216">
        <v>11463.67</v>
      </c>
      <c r="F525" s="74">
        <f t="shared" si="32"/>
        <v>35163.28</v>
      </c>
    </row>
    <row r="526" spans="1:6">
      <c r="A526" s="66">
        <v>45883</v>
      </c>
      <c r="B526" s="214" t="s">
        <v>2079</v>
      </c>
      <c r="C526" s="68" t="s">
        <v>61</v>
      </c>
      <c r="D526" s="215"/>
      <c r="E526" s="216">
        <v>8864.94</v>
      </c>
      <c r="F526" s="74">
        <f t="shared" si="32"/>
        <v>26298.34</v>
      </c>
    </row>
    <row r="527" spans="1:6">
      <c r="A527" s="66">
        <v>45884</v>
      </c>
      <c r="B527" s="107" t="s">
        <v>1784</v>
      </c>
      <c r="C527" s="68" t="s">
        <v>54</v>
      </c>
      <c r="D527" s="238">
        <v>22200</v>
      </c>
      <c r="E527" s="216"/>
      <c r="F527" s="74">
        <f t="shared" si="32"/>
        <v>48498.34</v>
      </c>
    </row>
    <row r="528" spans="1:6">
      <c r="A528" s="66">
        <v>45887</v>
      </c>
      <c r="B528" s="107" t="s">
        <v>2080</v>
      </c>
      <c r="C528" s="68" t="s">
        <v>60</v>
      </c>
      <c r="D528" s="215"/>
      <c r="E528" s="216">
        <v>3000</v>
      </c>
      <c r="F528" s="74">
        <f t="shared" si="32"/>
        <v>45498.34</v>
      </c>
    </row>
    <row r="529" spans="1:6">
      <c r="A529" s="66">
        <v>45887</v>
      </c>
      <c r="B529" s="107" t="s">
        <v>2081</v>
      </c>
      <c r="C529" s="68" t="s">
        <v>60</v>
      </c>
      <c r="D529" s="215"/>
      <c r="E529" s="216">
        <v>10000</v>
      </c>
      <c r="F529" s="74">
        <f t="shared" si="32"/>
        <v>35498.34</v>
      </c>
    </row>
    <row r="530" spans="1:6">
      <c r="A530" s="66">
        <v>45887</v>
      </c>
      <c r="B530" s="214" t="s">
        <v>1806</v>
      </c>
      <c r="C530" s="68" t="s">
        <v>61</v>
      </c>
      <c r="D530" s="215"/>
      <c r="E530" s="216">
        <v>4.5</v>
      </c>
      <c r="F530" s="74">
        <f t="shared" si="32"/>
        <v>35493.84</v>
      </c>
    </row>
    <row r="531" spans="1:6">
      <c r="A531" s="66">
        <v>45889</v>
      </c>
      <c r="B531" s="107" t="s">
        <v>2082</v>
      </c>
      <c r="C531" s="68" t="s">
        <v>55</v>
      </c>
      <c r="D531" s="215">
        <v>20000</v>
      </c>
      <c r="E531" s="216"/>
      <c r="F531" s="74">
        <f t="shared" ref="F531:F546" si="33">F530+D531-E531</f>
        <v>55493.84</v>
      </c>
    </row>
    <row r="532" spans="1:6">
      <c r="A532" s="66">
        <v>45889</v>
      </c>
      <c r="B532" s="107" t="s">
        <v>2083</v>
      </c>
      <c r="C532" s="68" t="s">
        <v>61</v>
      </c>
      <c r="D532" s="215"/>
      <c r="E532" s="216">
        <v>10000</v>
      </c>
      <c r="F532" s="74">
        <f t="shared" si="33"/>
        <v>45493.84</v>
      </c>
    </row>
    <row r="533" spans="1:6">
      <c r="A533" s="66">
        <v>45889</v>
      </c>
      <c r="B533" s="214" t="s">
        <v>1806</v>
      </c>
      <c r="C533" s="68" t="s">
        <v>61</v>
      </c>
      <c r="D533" s="215"/>
      <c r="E533" s="216">
        <v>4.5</v>
      </c>
      <c r="F533" s="74">
        <f t="shared" si="33"/>
        <v>45489.34</v>
      </c>
    </row>
    <row r="534" spans="1:6">
      <c r="A534" s="66">
        <v>45890</v>
      </c>
      <c r="B534" s="214" t="s">
        <v>1844</v>
      </c>
      <c r="C534" s="68" t="s">
        <v>58</v>
      </c>
      <c r="D534" s="215">
        <v>100000</v>
      </c>
      <c r="E534" s="216"/>
      <c r="F534" s="74">
        <f t="shared" si="33"/>
        <v>145489.34</v>
      </c>
    </row>
    <row r="535" spans="1:6">
      <c r="A535" s="66">
        <v>45890</v>
      </c>
      <c r="B535" s="214" t="s">
        <v>2084</v>
      </c>
      <c r="C535" s="68" t="s">
        <v>61</v>
      </c>
      <c r="D535" s="215"/>
      <c r="E535" s="216">
        <v>100104.64</v>
      </c>
      <c r="F535" s="74">
        <f t="shared" si="33"/>
        <v>45384.7</v>
      </c>
    </row>
    <row r="536" spans="1:6">
      <c r="A536" s="66">
        <v>45891</v>
      </c>
      <c r="B536" s="107" t="s">
        <v>2020</v>
      </c>
      <c r="C536" s="68" t="s">
        <v>54</v>
      </c>
      <c r="D536" s="238">
        <v>12000</v>
      </c>
      <c r="E536" s="216"/>
      <c r="F536" s="74">
        <f t="shared" si="33"/>
        <v>57384.7</v>
      </c>
    </row>
    <row r="537" spans="1:6">
      <c r="A537" s="66">
        <v>45891</v>
      </c>
      <c r="B537" s="107" t="s">
        <v>2085</v>
      </c>
      <c r="C537" s="68" t="s">
        <v>54</v>
      </c>
      <c r="D537" s="238">
        <v>20345.86</v>
      </c>
      <c r="E537" s="216"/>
      <c r="F537" s="74">
        <f t="shared" si="33"/>
        <v>77730.56</v>
      </c>
    </row>
    <row r="538" spans="1:6">
      <c r="A538" s="66">
        <v>45894</v>
      </c>
      <c r="B538" s="106" t="s">
        <v>2086</v>
      </c>
      <c r="C538" s="68" t="s">
        <v>55</v>
      </c>
      <c r="D538" s="215">
        <v>3000</v>
      </c>
      <c r="E538" s="216"/>
      <c r="F538" s="74">
        <f t="shared" si="33"/>
        <v>80730.56</v>
      </c>
    </row>
    <row r="539" spans="1:6">
      <c r="A539" s="66">
        <v>45895</v>
      </c>
      <c r="B539" s="214" t="s">
        <v>2087</v>
      </c>
      <c r="C539" s="68" t="s">
        <v>60</v>
      </c>
      <c r="D539" s="215"/>
      <c r="E539" s="216">
        <v>10000</v>
      </c>
      <c r="F539" s="74">
        <f t="shared" si="33"/>
        <v>70730.56</v>
      </c>
    </row>
    <row r="540" ht="34.5" spans="1:6">
      <c r="A540" s="66">
        <v>45895</v>
      </c>
      <c r="B540" s="214" t="s">
        <v>2088</v>
      </c>
      <c r="C540" s="68" t="s">
        <v>60</v>
      </c>
      <c r="D540" s="215"/>
      <c r="E540" s="216">
        <v>7377.5</v>
      </c>
      <c r="F540" s="74">
        <f t="shared" si="33"/>
        <v>63353.06</v>
      </c>
    </row>
    <row r="541" spans="1:6">
      <c r="A541" s="66">
        <v>45895</v>
      </c>
      <c r="B541" s="214" t="s">
        <v>2089</v>
      </c>
      <c r="C541" s="68" t="s">
        <v>61</v>
      </c>
      <c r="D541" s="215"/>
      <c r="E541" s="216">
        <v>17897.46</v>
      </c>
      <c r="F541" s="74">
        <f t="shared" si="33"/>
        <v>45455.6</v>
      </c>
    </row>
    <row r="542" spans="1:6">
      <c r="A542" s="66">
        <v>45895</v>
      </c>
      <c r="B542" s="214" t="s">
        <v>1806</v>
      </c>
      <c r="C542" s="68" t="s">
        <v>61</v>
      </c>
      <c r="D542" s="215"/>
      <c r="E542" s="216">
        <v>4.5</v>
      </c>
      <c r="F542" s="74">
        <f t="shared" si="33"/>
        <v>45451.1</v>
      </c>
    </row>
    <row r="543" spans="1:6">
      <c r="A543" s="66">
        <v>45895</v>
      </c>
      <c r="B543" s="214" t="s">
        <v>1806</v>
      </c>
      <c r="C543" s="68" t="s">
        <v>61</v>
      </c>
      <c r="D543" s="215"/>
      <c r="E543" s="216">
        <v>4.5</v>
      </c>
      <c r="F543" s="74">
        <f t="shared" si="33"/>
        <v>45446.6</v>
      </c>
    </row>
    <row r="544" spans="1:6">
      <c r="A544" s="66">
        <v>45895</v>
      </c>
      <c r="B544" s="106" t="s">
        <v>2090</v>
      </c>
      <c r="C544" s="68" t="s">
        <v>54</v>
      </c>
      <c r="D544" s="215">
        <v>4148.64</v>
      </c>
      <c r="E544" s="216"/>
      <c r="F544" s="74">
        <f t="shared" si="33"/>
        <v>49595.24</v>
      </c>
    </row>
    <row r="545" spans="1:6">
      <c r="A545" s="66">
        <v>45896</v>
      </c>
      <c r="B545" s="214" t="s">
        <v>2091</v>
      </c>
      <c r="C545" s="68" t="s">
        <v>61</v>
      </c>
      <c r="D545" s="215"/>
      <c r="E545" s="216">
        <v>707.2</v>
      </c>
      <c r="F545" s="74">
        <f t="shared" si="33"/>
        <v>48888.04</v>
      </c>
    </row>
    <row r="546" spans="1:6">
      <c r="A546" s="66">
        <v>45896</v>
      </c>
      <c r="B546" s="214" t="s">
        <v>1806</v>
      </c>
      <c r="C546" s="68" t="s">
        <v>61</v>
      </c>
      <c r="D546" s="215"/>
      <c r="E546" s="216">
        <v>4.5</v>
      </c>
      <c r="F546" s="74">
        <f t="shared" si="33"/>
        <v>48883.54</v>
      </c>
    </row>
    <row r="547" ht="34.5" spans="1:6">
      <c r="A547" s="66">
        <v>45897</v>
      </c>
      <c r="B547" s="214" t="s">
        <v>2092</v>
      </c>
      <c r="C547" s="68" t="s">
        <v>60</v>
      </c>
      <c r="D547" s="215"/>
      <c r="E547" s="216">
        <v>22000</v>
      </c>
      <c r="F547" s="74">
        <f t="shared" ref="F547:F575" si="34">F546+D547-E547</f>
        <v>26883.54</v>
      </c>
    </row>
    <row r="548" spans="1:6">
      <c r="A548" s="66">
        <v>45897</v>
      </c>
      <c r="B548" s="214" t="s">
        <v>1806</v>
      </c>
      <c r="C548" s="68" t="s">
        <v>61</v>
      </c>
      <c r="D548" s="215"/>
      <c r="E548" s="216">
        <v>9</v>
      </c>
      <c r="F548" s="74">
        <f t="shared" si="34"/>
        <v>26874.54</v>
      </c>
    </row>
    <row r="549" spans="1:6">
      <c r="A549" s="66">
        <v>45897</v>
      </c>
      <c r="B549" s="106" t="s">
        <v>2059</v>
      </c>
      <c r="C549" s="68" t="s">
        <v>54</v>
      </c>
      <c r="D549" s="215">
        <v>20000</v>
      </c>
      <c r="E549" s="216"/>
      <c r="F549" s="74">
        <f t="shared" si="34"/>
        <v>46874.54</v>
      </c>
    </row>
    <row r="550" spans="1:6">
      <c r="A550" s="66">
        <v>45898</v>
      </c>
      <c r="B550" s="214" t="s">
        <v>2093</v>
      </c>
      <c r="C550" s="68" t="s">
        <v>54</v>
      </c>
      <c r="D550" s="215">
        <v>20216.94</v>
      </c>
      <c r="E550" s="216"/>
      <c r="F550" s="74">
        <f t="shared" si="34"/>
        <v>67091.48</v>
      </c>
    </row>
    <row r="551" spans="1:6">
      <c r="A551" s="66">
        <v>45898</v>
      </c>
      <c r="B551" s="214" t="s">
        <v>2094</v>
      </c>
      <c r="C551" s="68" t="s">
        <v>54</v>
      </c>
      <c r="D551" s="215">
        <v>6250</v>
      </c>
      <c r="E551" s="216"/>
      <c r="F551" s="74">
        <f t="shared" si="34"/>
        <v>73341.48</v>
      </c>
    </row>
    <row r="552" spans="1:6">
      <c r="A552" s="66">
        <v>45898</v>
      </c>
      <c r="B552" s="107" t="s">
        <v>2095</v>
      </c>
      <c r="C552" s="68" t="s">
        <v>54</v>
      </c>
      <c r="D552" s="215">
        <v>195300</v>
      </c>
      <c r="E552" s="216"/>
      <c r="F552" s="74">
        <f t="shared" si="34"/>
        <v>268641.48</v>
      </c>
    </row>
    <row r="553" spans="1:6">
      <c r="A553" s="66">
        <v>45898</v>
      </c>
      <c r="B553" s="107" t="s">
        <v>2096</v>
      </c>
      <c r="C553" s="68" t="s">
        <v>54</v>
      </c>
      <c r="D553" s="215">
        <v>38210</v>
      </c>
      <c r="E553" s="216"/>
      <c r="F553" s="74">
        <f t="shared" si="34"/>
        <v>306851.48</v>
      </c>
    </row>
    <row r="554" spans="1:6">
      <c r="A554" s="66">
        <v>45898</v>
      </c>
      <c r="B554" s="106" t="s">
        <v>1854</v>
      </c>
      <c r="C554" s="68" t="s">
        <v>54</v>
      </c>
      <c r="D554" s="215">
        <v>403.79</v>
      </c>
      <c r="E554" s="216"/>
      <c r="F554" s="74">
        <f t="shared" si="34"/>
        <v>307255.27</v>
      </c>
    </row>
    <row r="555" spans="1:6">
      <c r="A555" s="66">
        <v>45898</v>
      </c>
      <c r="B555" s="214" t="s">
        <v>1138</v>
      </c>
      <c r="C555" s="68" t="s">
        <v>64</v>
      </c>
      <c r="D555" s="215"/>
      <c r="E555" s="216">
        <v>268000</v>
      </c>
      <c r="F555" s="74">
        <f t="shared" si="34"/>
        <v>39255.27</v>
      </c>
    </row>
    <row r="556" spans="1:6">
      <c r="A556" s="66">
        <v>45898</v>
      </c>
      <c r="B556" s="214" t="s">
        <v>1806</v>
      </c>
      <c r="C556" s="68" t="s">
        <v>61</v>
      </c>
      <c r="D556" s="215"/>
      <c r="E556" s="216">
        <v>15</v>
      </c>
      <c r="F556" s="74">
        <f t="shared" si="34"/>
        <v>39240.27</v>
      </c>
    </row>
    <row r="557" spans="1:6">
      <c r="A557" s="66">
        <v>45900</v>
      </c>
      <c r="B557" s="106" t="s">
        <v>2097</v>
      </c>
      <c r="C557" s="68" t="s">
        <v>54</v>
      </c>
      <c r="D557" s="215">
        <v>10000</v>
      </c>
      <c r="E557" s="216"/>
      <c r="F557" s="74">
        <f t="shared" si="34"/>
        <v>49240.27</v>
      </c>
    </row>
    <row r="558" spans="1:6">
      <c r="A558" s="66">
        <v>45901</v>
      </c>
      <c r="B558" s="214" t="s">
        <v>2098</v>
      </c>
      <c r="C558" s="68" t="s">
        <v>57</v>
      </c>
      <c r="D558" s="215">
        <v>20000</v>
      </c>
      <c r="E558" s="216"/>
      <c r="F558" s="74">
        <f t="shared" si="34"/>
        <v>69240.27</v>
      </c>
    </row>
    <row r="559" spans="1:6">
      <c r="A559" s="66">
        <v>45901</v>
      </c>
      <c r="B559" s="214" t="s">
        <v>1969</v>
      </c>
      <c r="C559" s="68" t="s">
        <v>64</v>
      </c>
      <c r="D559" s="215"/>
      <c r="E559" s="216">
        <v>50000</v>
      </c>
      <c r="F559" s="74">
        <f t="shared" si="34"/>
        <v>19240.27</v>
      </c>
    </row>
    <row r="560" spans="1:6">
      <c r="A560" s="66">
        <v>45901</v>
      </c>
      <c r="B560" s="214" t="s">
        <v>1806</v>
      </c>
      <c r="C560" s="68" t="s">
        <v>61</v>
      </c>
      <c r="D560" s="215"/>
      <c r="E560" s="216">
        <v>8</v>
      </c>
      <c r="F560" s="74">
        <f t="shared" si="34"/>
        <v>19232.27</v>
      </c>
    </row>
    <row r="561" spans="1:6">
      <c r="A561" s="66">
        <v>45902</v>
      </c>
      <c r="B561" s="106" t="s">
        <v>1965</v>
      </c>
      <c r="C561" s="68" t="s">
        <v>57</v>
      </c>
      <c r="D561" s="215">
        <v>245.46</v>
      </c>
      <c r="E561" s="216"/>
      <c r="F561" s="239">
        <f t="shared" si="34"/>
        <v>19477.73</v>
      </c>
    </row>
    <row r="562" spans="1:7">
      <c r="A562" s="66">
        <v>45902</v>
      </c>
      <c r="B562" s="214" t="s">
        <v>1841</v>
      </c>
      <c r="C562" s="68" t="s">
        <v>64</v>
      </c>
      <c r="D562" s="215"/>
      <c r="E562" s="216">
        <v>19000</v>
      </c>
      <c r="F562" s="239">
        <f t="shared" si="34"/>
        <v>477.730000000018</v>
      </c>
      <c r="G562" s="220"/>
    </row>
    <row r="563" spans="1:6">
      <c r="A563" s="66">
        <v>45902</v>
      </c>
      <c r="B563" s="214" t="s">
        <v>1806</v>
      </c>
      <c r="C563" s="68" t="s">
        <v>61</v>
      </c>
      <c r="D563" s="215"/>
      <c r="E563" s="216">
        <v>0.8</v>
      </c>
      <c r="F563" s="239">
        <f t="shared" si="34"/>
        <v>476.930000000018</v>
      </c>
    </row>
    <row r="564" spans="1:6">
      <c r="A564" s="66">
        <v>45902</v>
      </c>
      <c r="B564" s="214" t="s">
        <v>989</v>
      </c>
      <c r="C564" s="68" t="s">
        <v>58</v>
      </c>
      <c r="D564" s="215">
        <v>1700000</v>
      </c>
      <c r="E564" s="216"/>
      <c r="F564" s="239">
        <f t="shared" si="34"/>
        <v>1700476.93</v>
      </c>
    </row>
    <row r="565" spans="1:6">
      <c r="A565" s="66">
        <v>45902</v>
      </c>
      <c r="B565" s="214" t="s">
        <v>1841</v>
      </c>
      <c r="C565" s="68" t="s">
        <v>64</v>
      </c>
      <c r="D565" s="215"/>
      <c r="E565" s="216">
        <v>850000</v>
      </c>
      <c r="F565" s="239">
        <f t="shared" si="34"/>
        <v>850476.93</v>
      </c>
    </row>
    <row r="566" spans="1:6">
      <c r="A566" s="66">
        <v>45902</v>
      </c>
      <c r="B566" s="214" t="s">
        <v>1806</v>
      </c>
      <c r="C566" s="68" t="s">
        <v>61</v>
      </c>
      <c r="D566" s="215"/>
      <c r="E566" s="216">
        <v>0.8</v>
      </c>
      <c r="F566" s="239">
        <f t="shared" si="34"/>
        <v>850476.13</v>
      </c>
    </row>
    <row r="567" spans="1:6">
      <c r="A567" s="66">
        <v>45902</v>
      </c>
      <c r="B567" s="214" t="s">
        <v>1841</v>
      </c>
      <c r="C567" s="68" t="s">
        <v>64</v>
      </c>
      <c r="D567" s="215"/>
      <c r="E567" s="216">
        <v>850000</v>
      </c>
      <c r="F567" s="239">
        <f t="shared" si="34"/>
        <v>476.129999999888</v>
      </c>
    </row>
    <row r="568" spans="1:6">
      <c r="A568" s="66">
        <v>45902</v>
      </c>
      <c r="B568" s="214" t="s">
        <v>1806</v>
      </c>
      <c r="C568" s="68" t="s">
        <v>61</v>
      </c>
      <c r="D568" s="215"/>
      <c r="E568" s="216">
        <v>0.8</v>
      </c>
      <c r="F568" s="239">
        <f t="shared" si="34"/>
        <v>475.329999999888</v>
      </c>
    </row>
    <row r="569" spans="1:6">
      <c r="A569" s="66">
        <v>45903</v>
      </c>
      <c r="B569" s="214" t="s">
        <v>989</v>
      </c>
      <c r="C569" s="68" t="s">
        <v>58</v>
      </c>
      <c r="D569" s="215">
        <v>2000000</v>
      </c>
      <c r="E569" s="216"/>
      <c r="F569" s="239">
        <f t="shared" si="34"/>
        <v>2000475.33</v>
      </c>
    </row>
    <row r="570" spans="1:6">
      <c r="A570" s="66">
        <v>45903</v>
      </c>
      <c r="B570" s="214" t="s">
        <v>1841</v>
      </c>
      <c r="C570" s="68" t="s">
        <v>64</v>
      </c>
      <c r="D570" s="215"/>
      <c r="E570" s="216">
        <v>2000000</v>
      </c>
      <c r="F570" s="239">
        <f t="shared" si="34"/>
        <v>475.329999999842</v>
      </c>
    </row>
    <row r="571" spans="1:6">
      <c r="A571" s="66">
        <v>45903</v>
      </c>
      <c r="B571" s="214" t="s">
        <v>1806</v>
      </c>
      <c r="C571" s="68" t="s">
        <v>61</v>
      </c>
      <c r="D571" s="215"/>
      <c r="E571" s="216">
        <v>0.8</v>
      </c>
      <c r="F571" s="74">
        <f t="shared" si="34"/>
        <v>474.529999999842</v>
      </c>
    </row>
    <row r="572" spans="1:6">
      <c r="A572" s="66">
        <v>45903</v>
      </c>
      <c r="B572" s="214" t="s">
        <v>989</v>
      </c>
      <c r="C572" s="68" t="s">
        <v>58</v>
      </c>
      <c r="D572" s="215">
        <v>1650000</v>
      </c>
      <c r="E572" s="216"/>
      <c r="F572" s="74">
        <f t="shared" si="34"/>
        <v>1650474.53</v>
      </c>
    </row>
    <row r="573" spans="1:6">
      <c r="A573" s="66">
        <v>45903</v>
      </c>
      <c r="B573" s="214" t="s">
        <v>1841</v>
      </c>
      <c r="C573" s="68" t="s">
        <v>64</v>
      </c>
      <c r="D573" s="215"/>
      <c r="E573" s="216">
        <v>825000</v>
      </c>
      <c r="F573" s="74">
        <f t="shared" si="34"/>
        <v>825474.53</v>
      </c>
    </row>
    <row r="574" spans="1:6">
      <c r="A574" s="66">
        <v>45903</v>
      </c>
      <c r="B574" s="214" t="s">
        <v>1806</v>
      </c>
      <c r="C574" s="68" t="s">
        <v>61</v>
      </c>
      <c r="D574" s="215"/>
      <c r="E574" s="216">
        <v>825000</v>
      </c>
      <c r="F574" s="74">
        <f t="shared" si="34"/>
        <v>474.529999999795</v>
      </c>
    </row>
    <row r="575" spans="1:6">
      <c r="A575" s="66">
        <v>45903</v>
      </c>
      <c r="B575" s="214" t="s">
        <v>1806</v>
      </c>
      <c r="C575" s="68" t="s">
        <v>61</v>
      </c>
      <c r="D575" s="215"/>
      <c r="E575" s="216">
        <v>0.8</v>
      </c>
      <c r="F575" s="74">
        <f t="shared" si="34"/>
        <v>473.729999999795</v>
      </c>
    </row>
    <row r="576" spans="1:6">
      <c r="A576" s="66">
        <v>45903</v>
      </c>
      <c r="B576" s="214" t="s">
        <v>1806</v>
      </c>
      <c r="C576" s="68" t="s">
        <v>61</v>
      </c>
      <c r="D576" s="215"/>
      <c r="E576" s="216">
        <v>0.8</v>
      </c>
      <c r="F576" s="74">
        <f t="shared" ref="F576:F591" si="35">F575+D576-E576</f>
        <v>472.929999999795</v>
      </c>
    </row>
    <row r="577" spans="1:6">
      <c r="A577" s="66">
        <v>45905</v>
      </c>
      <c r="B577" s="214" t="s">
        <v>2099</v>
      </c>
      <c r="C577" s="68" t="s">
        <v>54</v>
      </c>
      <c r="D577" s="215">
        <v>10000</v>
      </c>
      <c r="E577" s="216"/>
      <c r="F577" s="74">
        <f t="shared" si="35"/>
        <v>10472.9299999998</v>
      </c>
    </row>
    <row r="578" spans="1:6">
      <c r="A578" s="66">
        <v>45905</v>
      </c>
      <c r="B578" s="214" t="s">
        <v>1844</v>
      </c>
      <c r="C578" s="68" t="s">
        <v>58</v>
      </c>
      <c r="D578" s="215">
        <v>20000</v>
      </c>
      <c r="E578" s="216"/>
      <c r="F578" s="74">
        <f t="shared" si="35"/>
        <v>30472.9299999998</v>
      </c>
    </row>
    <row r="579" spans="1:6">
      <c r="A579" s="66">
        <v>45908</v>
      </c>
      <c r="B579" s="214" t="s">
        <v>1969</v>
      </c>
      <c r="C579" s="68" t="s">
        <v>64</v>
      </c>
      <c r="D579" s="215"/>
      <c r="E579" s="216">
        <v>30000</v>
      </c>
      <c r="F579" s="74">
        <f t="shared" si="35"/>
        <v>472.929999999797</v>
      </c>
    </row>
    <row r="580" spans="1:6">
      <c r="A580" s="66">
        <v>45908</v>
      </c>
      <c r="B580" s="214" t="s">
        <v>1806</v>
      </c>
      <c r="C580" s="68" t="s">
        <v>61</v>
      </c>
      <c r="D580" s="215"/>
      <c r="E580" s="216">
        <v>9</v>
      </c>
      <c r="F580" s="74">
        <f t="shared" si="35"/>
        <v>463.929999999797</v>
      </c>
    </row>
    <row r="581" spans="1:6">
      <c r="A581" s="66">
        <v>45910</v>
      </c>
      <c r="B581" s="214" t="s">
        <v>1870</v>
      </c>
      <c r="C581" s="68" t="s">
        <v>61</v>
      </c>
      <c r="D581" s="215"/>
      <c r="E581" s="216">
        <v>15</v>
      </c>
      <c r="F581" s="74">
        <f t="shared" si="35"/>
        <v>448.929999999797</v>
      </c>
    </row>
    <row r="582" spans="1:6">
      <c r="A582" s="66">
        <v>45910</v>
      </c>
      <c r="B582" s="214" t="s">
        <v>1844</v>
      </c>
      <c r="C582" s="68" t="s">
        <v>58</v>
      </c>
      <c r="D582" s="215">
        <v>1000000</v>
      </c>
      <c r="E582" s="216"/>
      <c r="F582" s="74">
        <f t="shared" si="35"/>
        <v>1000448.93</v>
      </c>
    </row>
    <row r="583" spans="1:6">
      <c r="A583" s="66">
        <v>45910</v>
      </c>
      <c r="B583" s="214" t="s">
        <v>1844</v>
      </c>
      <c r="C583" s="68" t="s">
        <v>58</v>
      </c>
      <c r="D583" s="215">
        <v>590000</v>
      </c>
      <c r="E583" s="216"/>
      <c r="F583" s="74">
        <f t="shared" si="35"/>
        <v>1590448.93</v>
      </c>
    </row>
    <row r="584" spans="1:6">
      <c r="A584" s="66">
        <v>45911</v>
      </c>
      <c r="B584" s="214" t="s">
        <v>989</v>
      </c>
      <c r="C584" s="68" t="s">
        <v>58</v>
      </c>
      <c r="D584" s="215">
        <v>1500000</v>
      </c>
      <c r="E584" s="216"/>
      <c r="F584" s="74">
        <f t="shared" si="35"/>
        <v>3090448.93</v>
      </c>
    </row>
    <row r="585" spans="1:6">
      <c r="A585" s="66">
        <v>45911</v>
      </c>
      <c r="B585" s="214" t="s">
        <v>208</v>
      </c>
      <c r="C585" s="68" t="s">
        <v>58</v>
      </c>
      <c r="D585" s="215">
        <v>3000000</v>
      </c>
      <c r="E585" s="216"/>
      <c r="F585" s="74">
        <f t="shared" si="35"/>
        <v>6090448.93</v>
      </c>
    </row>
    <row r="586" spans="1:6">
      <c r="A586" s="66">
        <v>45911</v>
      </c>
      <c r="B586" s="214" t="s">
        <v>2100</v>
      </c>
      <c r="C586" s="68" t="s">
        <v>62</v>
      </c>
      <c r="D586" s="215"/>
      <c r="E586" s="216">
        <v>6000000</v>
      </c>
      <c r="F586" s="74">
        <f t="shared" si="35"/>
        <v>90448.9299999997</v>
      </c>
    </row>
    <row r="587" spans="1:6">
      <c r="A587" s="66">
        <v>45911</v>
      </c>
      <c r="B587" s="214" t="s">
        <v>2012</v>
      </c>
      <c r="C587" s="68" t="s">
        <v>62</v>
      </c>
      <c r="D587" s="215"/>
      <c r="E587" s="216">
        <v>53983.33</v>
      </c>
      <c r="F587" s="74">
        <f t="shared" si="35"/>
        <v>36465.5999999997</v>
      </c>
    </row>
    <row r="588" spans="1:6">
      <c r="A588" s="66">
        <v>45911</v>
      </c>
      <c r="B588" s="233" t="s">
        <v>2101</v>
      </c>
      <c r="C588" s="68" t="s">
        <v>61</v>
      </c>
      <c r="D588" s="215"/>
      <c r="E588" s="216">
        <v>5.86</v>
      </c>
      <c r="F588" s="74">
        <f t="shared" si="35"/>
        <v>36459.7399999997</v>
      </c>
    </row>
    <row r="589" spans="1:6">
      <c r="A589" s="66">
        <v>45912</v>
      </c>
      <c r="B589" s="214" t="s">
        <v>2102</v>
      </c>
      <c r="C589" s="68" t="s">
        <v>55</v>
      </c>
      <c r="D589" s="215">
        <v>10000</v>
      </c>
      <c r="E589" s="216"/>
      <c r="F589" s="74">
        <f t="shared" si="35"/>
        <v>46459.7399999997</v>
      </c>
    </row>
    <row r="590" spans="1:6">
      <c r="A590" s="66">
        <v>45912</v>
      </c>
      <c r="B590" s="106" t="s">
        <v>2103</v>
      </c>
      <c r="C590" s="68" t="s">
        <v>54</v>
      </c>
      <c r="D590" s="215">
        <v>15875.37</v>
      </c>
      <c r="E590" s="216"/>
      <c r="F590" s="74">
        <f t="shared" si="35"/>
        <v>62335.1099999997</v>
      </c>
    </row>
    <row r="591" spans="1:6">
      <c r="A591" s="66">
        <v>45912</v>
      </c>
      <c r="B591" s="214" t="s">
        <v>2104</v>
      </c>
      <c r="C591" s="68" t="s">
        <v>54</v>
      </c>
      <c r="D591" s="215">
        <v>7377.5</v>
      </c>
      <c r="E591" s="216"/>
      <c r="F591" s="74">
        <f t="shared" si="35"/>
        <v>69712.6099999997</v>
      </c>
    </row>
    <row r="592" spans="1:6">
      <c r="A592" s="66">
        <v>45912</v>
      </c>
      <c r="B592" s="107" t="s">
        <v>2105</v>
      </c>
      <c r="C592" s="68" t="s">
        <v>54</v>
      </c>
      <c r="D592" s="215">
        <v>32172.5</v>
      </c>
      <c r="E592" s="216"/>
      <c r="F592" s="74">
        <f t="shared" ref="F592:F611" si="36">F591+D592-E592</f>
        <v>101885.11</v>
      </c>
    </row>
    <row r="593" spans="1:6">
      <c r="A593" s="66">
        <v>45912</v>
      </c>
      <c r="B593" s="107" t="s">
        <v>2106</v>
      </c>
      <c r="C593" s="68" t="s">
        <v>55</v>
      </c>
      <c r="D593" s="215">
        <v>20000</v>
      </c>
      <c r="E593" s="216"/>
      <c r="F593" s="74">
        <f t="shared" si="36"/>
        <v>121885.11</v>
      </c>
    </row>
    <row r="594" spans="1:6">
      <c r="A594" s="66">
        <v>45912</v>
      </c>
      <c r="B594" s="214" t="s">
        <v>1765</v>
      </c>
      <c r="C594" s="68" t="s">
        <v>64</v>
      </c>
      <c r="D594" s="215"/>
      <c r="E594" s="216">
        <v>40000</v>
      </c>
      <c r="F594" s="74">
        <f t="shared" si="36"/>
        <v>81885.1099999997</v>
      </c>
    </row>
    <row r="595" spans="1:6">
      <c r="A595" s="66">
        <v>45912</v>
      </c>
      <c r="B595" s="214" t="s">
        <v>1742</v>
      </c>
      <c r="C595" s="68" t="s">
        <v>61</v>
      </c>
      <c r="D595" s="215"/>
      <c r="E595" s="216">
        <v>9</v>
      </c>
      <c r="F595" s="74">
        <f t="shared" si="36"/>
        <v>81876.1099999997</v>
      </c>
    </row>
    <row r="596" spans="1:6">
      <c r="A596" s="66">
        <v>45915</v>
      </c>
      <c r="B596" s="106" t="s">
        <v>2107</v>
      </c>
      <c r="C596" s="68" t="s">
        <v>57</v>
      </c>
      <c r="D596" s="215">
        <v>30875.51</v>
      </c>
      <c r="E596" s="216"/>
      <c r="F596" s="74">
        <f t="shared" si="36"/>
        <v>112751.62</v>
      </c>
    </row>
    <row r="597" spans="1:6">
      <c r="A597" s="66">
        <v>45915</v>
      </c>
      <c r="B597" s="214" t="s">
        <v>2108</v>
      </c>
      <c r="C597" s="68" t="s">
        <v>57</v>
      </c>
      <c r="D597" s="215">
        <v>412</v>
      </c>
      <c r="E597" s="216"/>
      <c r="F597" s="74">
        <f t="shared" si="36"/>
        <v>113163.62</v>
      </c>
    </row>
    <row r="598" spans="1:6">
      <c r="A598" s="66">
        <v>45915</v>
      </c>
      <c r="B598" s="214" t="s">
        <v>2109</v>
      </c>
      <c r="C598" s="68" t="s">
        <v>61</v>
      </c>
      <c r="D598" s="215"/>
      <c r="E598" s="216">
        <v>8952.75</v>
      </c>
      <c r="F598" s="74">
        <f t="shared" si="36"/>
        <v>104210.87</v>
      </c>
    </row>
    <row r="599" spans="1:6">
      <c r="A599" s="66">
        <v>45915</v>
      </c>
      <c r="B599" s="214" t="s">
        <v>2110</v>
      </c>
      <c r="C599" s="68" t="s">
        <v>61</v>
      </c>
      <c r="D599" s="215"/>
      <c r="E599" s="216">
        <v>4817.54</v>
      </c>
      <c r="F599" s="74">
        <f t="shared" si="36"/>
        <v>99393.3299999997</v>
      </c>
    </row>
    <row r="600" spans="1:6">
      <c r="A600" s="66">
        <v>45917</v>
      </c>
      <c r="B600" s="214" t="s">
        <v>2111</v>
      </c>
      <c r="C600" s="68" t="s">
        <v>54</v>
      </c>
      <c r="D600" s="215">
        <v>27939.5</v>
      </c>
      <c r="E600" s="216"/>
      <c r="F600" s="74">
        <f t="shared" si="36"/>
        <v>127332.83</v>
      </c>
    </row>
    <row r="601" spans="1:6">
      <c r="A601" s="66">
        <v>45917</v>
      </c>
      <c r="B601" s="214" t="s">
        <v>1747</v>
      </c>
      <c r="C601" s="68" t="s">
        <v>54</v>
      </c>
      <c r="D601" s="215">
        <v>50000</v>
      </c>
      <c r="E601" s="216"/>
      <c r="F601" s="74">
        <f t="shared" si="36"/>
        <v>177332.83</v>
      </c>
    </row>
    <row r="602" spans="1:6">
      <c r="A602" s="66">
        <v>45917</v>
      </c>
      <c r="B602" s="214" t="s">
        <v>1138</v>
      </c>
      <c r="C602" s="68" t="s">
        <v>64</v>
      </c>
      <c r="D602" s="215"/>
      <c r="E602" s="216">
        <v>100000</v>
      </c>
      <c r="F602" s="74">
        <f t="shared" si="36"/>
        <v>77332.8299999997</v>
      </c>
    </row>
    <row r="603" spans="1:6">
      <c r="A603" s="66">
        <v>45917</v>
      </c>
      <c r="B603" s="214" t="s">
        <v>1969</v>
      </c>
      <c r="C603" s="68" t="s">
        <v>64</v>
      </c>
      <c r="D603" s="215"/>
      <c r="E603" s="216">
        <v>60000</v>
      </c>
      <c r="F603" s="74">
        <f t="shared" si="36"/>
        <v>17332.8299999997</v>
      </c>
    </row>
    <row r="604" spans="1:6">
      <c r="A604" s="66">
        <v>45917</v>
      </c>
      <c r="B604" s="214" t="s">
        <v>1742</v>
      </c>
      <c r="C604" s="68" t="s">
        <v>61</v>
      </c>
      <c r="D604" s="215"/>
      <c r="E604" s="216">
        <v>9</v>
      </c>
      <c r="F604" s="74">
        <f t="shared" si="36"/>
        <v>17323.8299999997</v>
      </c>
    </row>
    <row r="605" spans="1:6">
      <c r="A605" s="66">
        <v>45917</v>
      </c>
      <c r="B605" s="214" t="s">
        <v>1742</v>
      </c>
      <c r="C605" s="68" t="s">
        <v>61</v>
      </c>
      <c r="D605" s="215"/>
      <c r="E605" s="216">
        <v>9</v>
      </c>
      <c r="F605" s="74">
        <f t="shared" si="36"/>
        <v>17314.8299999997</v>
      </c>
    </row>
    <row r="606" spans="1:6">
      <c r="A606" s="66">
        <v>45918</v>
      </c>
      <c r="B606" s="107" t="s">
        <v>2112</v>
      </c>
      <c r="C606" s="68" t="s">
        <v>55</v>
      </c>
      <c r="D606" s="215">
        <v>8000</v>
      </c>
      <c r="E606" s="216"/>
      <c r="F606" s="74">
        <f t="shared" si="36"/>
        <v>25314.8299999997</v>
      </c>
    </row>
    <row r="607" spans="1:6">
      <c r="A607" s="66">
        <v>45918</v>
      </c>
      <c r="B607" s="107" t="s">
        <v>2113</v>
      </c>
      <c r="C607" s="68" t="s">
        <v>60</v>
      </c>
      <c r="D607" s="215"/>
      <c r="E607" s="216">
        <v>5000</v>
      </c>
      <c r="F607" s="74">
        <f t="shared" si="36"/>
        <v>20314.8299999997</v>
      </c>
    </row>
    <row r="608" spans="1:6">
      <c r="A608" s="66">
        <v>45918</v>
      </c>
      <c r="B608" s="214" t="s">
        <v>1742</v>
      </c>
      <c r="C608" s="68" t="s">
        <v>61</v>
      </c>
      <c r="D608" s="215"/>
      <c r="E608" s="216">
        <v>4.5</v>
      </c>
      <c r="F608" s="74">
        <f t="shared" si="36"/>
        <v>20310.3299999997</v>
      </c>
    </row>
    <row r="609" spans="1:6">
      <c r="A609" s="66">
        <v>45919</v>
      </c>
      <c r="B609" s="214" t="s">
        <v>1844</v>
      </c>
      <c r="C609" s="68" t="s">
        <v>58</v>
      </c>
      <c r="D609" s="215">
        <v>40000</v>
      </c>
      <c r="E609" s="216"/>
      <c r="F609" s="74">
        <f t="shared" si="36"/>
        <v>60310.3299999997</v>
      </c>
    </row>
    <row r="610" spans="1:6">
      <c r="A610" s="66">
        <v>45919</v>
      </c>
      <c r="B610" s="214" t="s">
        <v>2052</v>
      </c>
      <c r="C610" s="68" t="s">
        <v>64</v>
      </c>
      <c r="D610" s="215"/>
      <c r="E610" s="216">
        <v>35000</v>
      </c>
      <c r="F610" s="74">
        <f t="shared" si="36"/>
        <v>25310.3299999997</v>
      </c>
    </row>
    <row r="611" spans="1:6">
      <c r="A611" s="66">
        <v>45919</v>
      </c>
      <c r="B611" s="214" t="s">
        <v>1742</v>
      </c>
      <c r="C611" s="68" t="s">
        <v>61</v>
      </c>
      <c r="D611" s="215"/>
      <c r="E611" s="216">
        <v>9</v>
      </c>
      <c r="F611" s="74">
        <f t="shared" si="36"/>
        <v>25301.3299999997</v>
      </c>
    </row>
    <row r="612" spans="1:6">
      <c r="A612" s="66">
        <v>45919</v>
      </c>
      <c r="B612" s="107" t="s">
        <v>2114</v>
      </c>
      <c r="C612" s="68" t="s">
        <v>54</v>
      </c>
      <c r="D612" s="215">
        <v>27000</v>
      </c>
      <c r="E612" s="216"/>
      <c r="F612" s="74">
        <f t="shared" ref="F612:F658" si="37">F611+D612-E612</f>
        <v>52301.3299999997</v>
      </c>
    </row>
    <row r="613" spans="1:6">
      <c r="A613" s="66">
        <v>45919</v>
      </c>
      <c r="B613" s="107" t="s">
        <v>2115</v>
      </c>
      <c r="C613" s="68" t="s">
        <v>54</v>
      </c>
      <c r="D613" s="215">
        <v>1177.5</v>
      </c>
      <c r="E613" s="216"/>
      <c r="F613" s="74">
        <f t="shared" si="37"/>
        <v>53478.8299999997</v>
      </c>
    </row>
    <row r="614" spans="1:6">
      <c r="A614" s="66">
        <v>45919</v>
      </c>
      <c r="B614" s="214" t="s">
        <v>2052</v>
      </c>
      <c r="C614" s="68" t="s">
        <v>64</v>
      </c>
      <c r="D614" s="215"/>
      <c r="E614" s="216">
        <v>30000</v>
      </c>
      <c r="F614" s="74">
        <f t="shared" si="37"/>
        <v>23478.8299999997</v>
      </c>
    </row>
    <row r="615" spans="1:6">
      <c r="A615" s="66">
        <v>45919</v>
      </c>
      <c r="B615" s="214" t="s">
        <v>1742</v>
      </c>
      <c r="C615" s="68" t="s">
        <v>61</v>
      </c>
      <c r="D615" s="215"/>
      <c r="E615" s="216">
        <v>9</v>
      </c>
      <c r="F615" s="74">
        <f t="shared" si="37"/>
        <v>23469.8299999997</v>
      </c>
    </row>
    <row r="616" spans="1:6">
      <c r="A616" s="66">
        <v>45919</v>
      </c>
      <c r="B616" s="214" t="s">
        <v>2116</v>
      </c>
      <c r="C616" s="68" t="s">
        <v>61</v>
      </c>
      <c r="D616" s="215"/>
      <c r="E616" s="216">
        <v>9394.22</v>
      </c>
      <c r="F616" s="74">
        <f t="shared" si="37"/>
        <v>14075.6099999997</v>
      </c>
    </row>
    <row r="617" spans="1:6">
      <c r="A617" s="66">
        <v>45919</v>
      </c>
      <c r="B617" s="214" t="s">
        <v>1742</v>
      </c>
      <c r="C617" s="68" t="s">
        <v>61</v>
      </c>
      <c r="D617" s="215"/>
      <c r="E617" s="216">
        <v>4.5</v>
      </c>
      <c r="F617" s="74">
        <f t="shared" si="37"/>
        <v>14071.1099999997</v>
      </c>
    </row>
    <row r="618" spans="1:6">
      <c r="A618" s="66">
        <v>45919</v>
      </c>
      <c r="B618" s="214" t="s">
        <v>600</v>
      </c>
      <c r="C618" s="68" t="s">
        <v>58</v>
      </c>
      <c r="D618" s="215">
        <v>50000</v>
      </c>
      <c r="E618" s="216"/>
      <c r="F618" s="74">
        <f t="shared" si="37"/>
        <v>64071.1099999997</v>
      </c>
    </row>
    <row r="619" spans="1:6">
      <c r="A619" s="66">
        <v>45919</v>
      </c>
      <c r="B619" s="106" t="s">
        <v>2117</v>
      </c>
      <c r="C619" s="68" t="s">
        <v>60</v>
      </c>
      <c r="D619" s="215"/>
      <c r="E619" s="216">
        <v>10000</v>
      </c>
      <c r="F619" s="74">
        <f t="shared" si="37"/>
        <v>54071.1099999997</v>
      </c>
    </row>
    <row r="620" spans="1:6">
      <c r="A620" s="66">
        <v>45919</v>
      </c>
      <c r="B620" s="214" t="s">
        <v>456</v>
      </c>
      <c r="C620" s="68" t="s">
        <v>61</v>
      </c>
      <c r="D620" s="215"/>
      <c r="E620" s="216">
        <v>10000</v>
      </c>
      <c r="F620" s="74">
        <f t="shared" si="37"/>
        <v>44071.1099999997</v>
      </c>
    </row>
    <row r="621" spans="1:6">
      <c r="A621" s="66">
        <v>45919</v>
      </c>
      <c r="B621" s="214" t="s">
        <v>1742</v>
      </c>
      <c r="C621" s="68" t="s">
        <v>61</v>
      </c>
      <c r="D621" s="215"/>
      <c r="E621" s="216">
        <v>4.5</v>
      </c>
      <c r="F621" s="74">
        <f t="shared" si="37"/>
        <v>44066.6099999997</v>
      </c>
    </row>
    <row r="622" spans="1:6">
      <c r="A622" s="66">
        <v>45919</v>
      </c>
      <c r="B622" s="214" t="s">
        <v>1742</v>
      </c>
      <c r="C622" s="68" t="s">
        <v>61</v>
      </c>
      <c r="D622" s="215"/>
      <c r="E622" s="216">
        <v>4.5</v>
      </c>
      <c r="F622" s="74">
        <f t="shared" si="37"/>
        <v>44062.1099999997</v>
      </c>
    </row>
    <row r="623" spans="1:6">
      <c r="A623" s="66">
        <v>45919</v>
      </c>
      <c r="B623" s="107" t="s">
        <v>2118</v>
      </c>
      <c r="C623" s="68" t="s">
        <v>54</v>
      </c>
      <c r="D623" s="215">
        <v>10000</v>
      </c>
      <c r="E623" s="216"/>
      <c r="F623" s="74">
        <f t="shared" si="37"/>
        <v>54062.1099999997</v>
      </c>
    </row>
    <row r="624" spans="1:6">
      <c r="A624" s="66">
        <v>45921</v>
      </c>
      <c r="B624" s="107" t="s">
        <v>2119</v>
      </c>
      <c r="C624" s="68" t="s">
        <v>57</v>
      </c>
      <c r="D624" s="215">
        <v>11.53</v>
      </c>
      <c r="E624" s="216"/>
      <c r="F624" s="74">
        <f t="shared" si="37"/>
        <v>54073.6399999997</v>
      </c>
    </row>
    <row r="625" spans="1:6">
      <c r="A625" s="66">
        <v>45921</v>
      </c>
      <c r="B625" s="214" t="s">
        <v>2012</v>
      </c>
      <c r="C625" s="68" t="s">
        <v>62</v>
      </c>
      <c r="D625" s="215"/>
      <c r="E625" s="216">
        <v>10094.44</v>
      </c>
      <c r="F625" s="74">
        <f t="shared" si="37"/>
        <v>43979.1999999997</v>
      </c>
    </row>
    <row r="626" spans="1:6">
      <c r="A626" s="66">
        <v>45922</v>
      </c>
      <c r="B626" s="214" t="s">
        <v>2120</v>
      </c>
      <c r="C626" s="68" t="s">
        <v>65</v>
      </c>
      <c r="D626" s="215"/>
      <c r="E626" s="216">
        <v>10000</v>
      </c>
      <c r="F626" s="74">
        <f t="shared" si="37"/>
        <v>33979.1999999997</v>
      </c>
    </row>
    <row r="627" spans="1:6">
      <c r="A627" s="66">
        <v>45922</v>
      </c>
      <c r="B627" s="214" t="s">
        <v>2121</v>
      </c>
      <c r="C627" s="68" t="s">
        <v>65</v>
      </c>
      <c r="D627" s="215"/>
      <c r="E627" s="216">
        <v>5000</v>
      </c>
      <c r="F627" s="74">
        <f t="shared" si="37"/>
        <v>28979.1999999997</v>
      </c>
    </row>
    <row r="628" spans="1:6">
      <c r="A628" s="66">
        <v>45922</v>
      </c>
      <c r="B628" s="214" t="s">
        <v>2122</v>
      </c>
      <c r="C628" s="68" t="s">
        <v>65</v>
      </c>
      <c r="D628" s="215"/>
      <c r="E628" s="216">
        <v>174</v>
      </c>
      <c r="F628" s="74">
        <f t="shared" si="37"/>
        <v>28805.1999999997</v>
      </c>
    </row>
    <row r="629" ht="34.5" spans="1:6">
      <c r="A629" s="66">
        <v>45922</v>
      </c>
      <c r="B629" s="214" t="s">
        <v>2123</v>
      </c>
      <c r="C629" s="68" t="s">
        <v>65</v>
      </c>
      <c r="D629" s="215"/>
      <c r="E629" s="216">
        <v>8250</v>
      </c>
      <c r="F629" s="74">
        <f t="shared" si="37"/>
        <v>20555.1999999997</v>
      </c>
    </row>
    <row r="630" ht="34.5" spans="1:6">
      <c r="A630" s="66">
        <v>45922</v>
      </c>
      <c r="B630" s="214" t="s">
        <v>2124</v>
      </c>
      <c r="C630" s="68" t="s">
        <v>65</v>
      </c>
      <c r="D630" s="215"/>
      <c r="E630" s="216">
        <v>3150</v>
      </c>
      <c r="F630" s="74">
        <f t="shared" si="37"/>
        <v>17405.1999999997</v>
      </c>
    </row>
    <row r="631" spans="1:6">
      <c r="A631" s="66">
        <v>45922</v>
      </c>
      <c r="B631" s="214" t="s">
        <v>1742</v>
      </c>
      <c r="C631" s="68" t="s">
        <v>61</v>
      </c>
      <c r="D631" s="215"/>
      <c r="E631" s="216">
        <v>4</v>
      </c>
      <c r="F631" s="74">
        <f t="shared" si="37"/>
        <v>17401.1999999997</v>
      </c>
    </row>
    <row r="632" spans="1:6">
      <c r="A632" s="66">
        <v>45922</v>
      </c>
      <c r="B632" s="214" t="s">
        <v>1742</v>
      </c>
      <c r="C632" s="68" t="s">
        <v>61</v>
      </c>
      <c r="D632" s="215"/>
      <c r="E632" s="216">
        <v>4</v>
      </c>
      <c r="F632" s="74">
        <f t="shared" si="37"/>
        <v>17397.1999999997</v>
      </c>
    </row>
    <row r="633" spans="1:6">
      <c r="A633" s="66">
        <v>45922</v>
      </c>
      <c r="B633" s="214" t="s">
        <v>1742</v>
      </c>
      <c r="C633" s="68" t="s">
        <v>61</v>
      </c>
      <c r="D633" s="215"/>
      <c r="E633" s="216">
        <v>4</v>
      </c>
      <c r="F633" s="74">
        <f t="shared" si="37"/>
        <v>17393.1999999997</v>
      </c>
    </row>
    <row r="634" spans="1:6">
      <c r="A634" s="66">
        <v>45922</v>
      </c>
      <c r="B634" s="214" t="s">
        <v>1742</v>
      </c>
      <c r="C634" s="68" t="s">
        <v>61</v>
      </c>
      <c r="D634" s="215"/>
      <c r="E634" s="216">
        <v>4</v>
      </c>
      <c r="F634" s="74">
        <f t="shared" si="37"/>
        <v>17389.1999999997</v>
      </c>
    </row>
    <row r="635" spans="1:6">
      <c r="A635" s="66">
        <v>45922</v>
      </c>
      <c r="B635" s="214" t="s">
        <v>1742</v>
      </c>
      <c r="C635" s="68" t="s">
        <v>61</v>
      </c>
      <c r="D635" s="215"/>
      <c r="E635" s="216">
        <v>4</v>
      </c>
      <c r="F635" s="74">
        <f t="shared" si="37"/>
        <v>17385.1999999997</v>
      </c>
    </row>
    <row r="636" spans="1:6">
      <c r="A636" s="66">
        <v>45923</v>
      </c>
      <c r="B636" s="107" t="s">
        <v>2125</v>
      </c>
      <c r="C636" s="68" t="s">
        <v>60</v>
      </c>
      <c r="D636" s="215"/>
      <c r="E636" s="216">
        <v>10000</v>
      </c>
      <c r="F636" s="74">
        <f t="shared" si="37"/>
        <v>7385.19999999969</v>
      </c>
    </row>
    <row r="637" spans="1:6">
      <c r="A637" s="66">
        <v>45923</v>
      </c>
      <c r="B637" s="107" t="s">
        <v>2126</v>
      </c>
      <c r="C637" s="68" t="s">
        <v>54</v>
      </c>
      <c r="D637" s="215">
        <v>1200</v>
      </c>
      <c r="E637" s="216"/>
      <c r="F637" s="74">
        <f t="shared" si="37"/>
        <v>8585.19999999969</v>
      </c>
    </row>
    <row r="638" spans="1:6">
      <c r="A638" s="66">
        <v>45923</v>
      </c>
      <c r="B638" s="214" t="s">
        <v>1742</v>
      </c>
      <c r="C638" s="68" t="s">
        <v>61</v>
      </c>
      <c r="D638" s="215"/>
      <c r="E638" s="216">
        <v>4</v>
      </c>
      <c r="F638" s="74">
        <f t="shared" si="37"/>
        <v>8581.19999999969</v>
      </c>
    </row>
    <row r="639" spans="1:6">
      <c r="A639" s="66">
        <v>45924</v>
      </c>
      <c r="B639" s="107" t="s">
        <v>2127</v>
      </c>
      <c r="C639" s="68" t="s">
        <v>57</v>
      </c>
      <c r="D639" s="215">
        <v>2309.9</v>
      </c>
      <c r="E639" s="216"/>
      <c r="F639" s="74">
        <f t="shared" si="37"/>
        <v>10891.0999999997</v>
      </c>
    </row>
    <row r="640" spans="1:6">
      <c r="A640" s="66">
        <v>45925</v>
      </c>
      <c r="B640" s="107" t="s">
        <v>2128</v>
      </c>
      <c r="C640" s="68" t="s">
        <v>54</v>
      </c>
      <c r="D640" s="215">
        <v>10000</v>
      </c>
      <c r="E640" s="216"/>
      <c r="F640" s="74">
        <f t="shared" si="37"/>
        <v>20891.0999999997</v>
      </c>
    </row>
    <row r="641" spans="1:6">
      <c r="A641" s="66">
        <v>45926</v>
      </c>
      <c r="B641" s="107" t="s">
        <v>2019</v>
      </c>
      <c r="C641" s="68" t="s">
        <v>54</v>
      </c>
      <c r="D641" s="215">
        <v>41745.8</v>
      </c>
      <c r="E641" s="216"/>
      <c r="F641" s="74">
        <f t="shared" si="37"/>
        <v>62636.8999999997</v>
      </c>
    </row>
    <row r="642" spans="1:6">
      <c r="A642" s="66">
        <v>45926</v>
      </c>
      <c r="B642" s="106" t="s">
        <v>2129</v>
      </c>
      <c r="C642" s="68" t="s">
        <v>54</v>
      </c>
      <c r="D642" s="215">
        <v>50000</v>
      </c>
      <c r="E642" s="216"/>
      <c r="F642" s="74">
        <f t="shared" si="37"/>
        <v>112636.9</v>
      </c>
    </row>
    <row r="643" spans="1:6">
      <c r="A643" s="66">
        <v>45926</v>
      </c>
      <c r="B643" s="214" t="s">
        <v>1844</v>
      </c>
      <c r="C643" s="68" t="s">
        <v>58</v>
      </c>
      <c r="D643" s="215">
        <v>100000</v>
      </c>
      <c r="E643" s="216"/>
      <c r="F643" s="74">
        <f t="shared" si="37"/>
        <v>212636.9</v>
      </c>
    </row>
    <row r="644" spans="1:6">
      <c r="A644" s="66">
        <v>45926</v>
      </c>
      <c r="B644" s="214" t="s">
        <v>2130</v>
      </c>
      <c r="C644" s="68" t="s">
        <v>61</v>
      </c>
      <c r="D644" s="215"/>
      <c r="E644" s="216">
        <v>694.57</v>
      </c>
      <c r="F644" s="74">
        <f t="shared" si="37"/>
        <v>211942.33</v>
      </c>
    </row>
    <row r="645" spans="1:6">
      <c r="A645" s="66">
        <v>45926</v>
      </c>
      <c r="B645" s="214" t="s">
        <v>2131</v>
      </c>
      <c r="C645" s="68" t="s">
        <v>61</v>
      </c>
      <c r="D645" s="215"/>
      <c r="E645" s="216">
        <v>87173.65</v>
      </c>
      <c r="F645" s="74">
        <f t="shared" si="37"/>
        <v>124768.68</v>
      </c>
    </row>
    <row r="646" spans="1:6">
      <c r="A646" s="66">
        <v>45926</v>
      </c>
      <c r="B646" s="214" t="s">
        <v>2132</v>
      </c>
      <c r="C646" s="68" t="s">
        <v>61</v>
      </c>
      <c r="D646" s="215"/>
      <c r="E646" s="216">
        <v>707.2</v>
      </c>
      <c r="F646" s="74">
        <f t="shared" si="37"/>
        <v>124061.48</v>
      </c>
    </row>
    <row r="647" spans="1:6">
      <c r="A647" s="66">
        <v>45926</v>
      </c>
      <c r="B647" s="214" t="s">
        <v>1884</v>
      </c>
      <c r="C647" s="68" t="s">
        <v>64</v>
      </c>
      <c r="D647" s="215"/>
      <c r="E647" s="216">
        <v>100000</v>
      </c>
      <c r="F647" s="74">
        <f t="shared" si="37"/>
        <v>24061.4799999997</v>
      </c>
    </row>
    <row r="648" spans="1:6">
      <c r="A648" s="66">
        <v>45926</v>
      </c>
      <c r="B648" s="214" t="s">
        <v>1742</v>
      </c>
      <c r="C648" s="68" t="s">
        <v>61</v>
      </c>
      <c r="D648" s="215"/>
      <c r="E648" s="216">
        <v>4</v>
      </c>
      <c r="F648" s="74">
        <f t="shared" si="37"/>
        <v>24057.4799999997</v>
      </c>
    </row>
    <row r="649" spans="1:6">
      <c r="A649" s="66">
        <v>45926</v>
      </c>
      <c r="B649" s="214" t="s">
        <v>1742</v>
      </c>
      <c r="C649" s="68" t="s">
        <v>61</v>
      </c>
      <c r="D649" s="215"/>
      <c r="E649" s="216">
        <v>0.8</v>
      </c>
      <c r="F649" s="74">
        <f t="shared" si="37"/>
        <v>24056.6799999997</v>
      </c>
    </row>
    <row r="650" spans="1:6">
      <c r="A650" s="66">
        <v>45926</v>
      </c>
      <c r="B650" s="214" t="s">
        <v>1742</v>
      </c>
      <c r="C650" s="68" t="s">
        <v>61</v>
      </c>
      <c r="D650" s="215"/>
      <c r="E650" s="216">
        <v>4</v>
      </c>
      <c r="F650" s="74">
        <f t="shared" si="37"/>
        <v>24052.6799999997</v>
      </c>
    </row>
    <row r="651" ht="34.5" spans="1:6">
      <c r="A651" s="66">
        <v>45928</v>
      </c>
      <c r="B651" s="214" t="s">
        <v>2133</v>
      </c>
      <c r="C651" s="68" t="s">
        <v>60</v>
      </c>
      <c r="D651" s="215"/>
      <c r="E651" s="216">
        <v>10000</v>
      </c>
      <c r="F651" s="74">
        <f t="shared" si="37"/>
        <v>14052.6799999997</v>
      </c>
    </row>
    <row r="652" spans="1:6">
      <c r="A652" s="66">
        <v>45928</v>
      </c>
      <c r="B652" s="214" t="s">
        <v>2134</v>
      </c>
      <c r="C652" s="68" t="s">
        <v>61</v>
      </c>
      <c r="D652" s="215"/>
      <c r="E652" s="216">
        <v>500</v>
      </c>
      <c r="F652" s="74">
        <f t="shared" si="37"/>
        <v>13552.6799999997</v>
      </c>
    </row>
    <row r="653" spans="1:6">
      <c r="A653" s="66">
        <v>45928</v>
      </c>
      <c r="B653" s="214" t="s">
        <v>1742</v>
      </c>
      <c r="C653" s="68" t="s">
        <v>61</v>
      </c>
      <c r="D653" s="215"/>
      <c r="E653" s="216">
        <v>4</v>
      </c>
      <c r="F653" s="74">
        <f t="shared" si="37"/>
        <v>13548.6799999997</v>
      </c>
    </row>
    <row r="654" spans="1:6">
      <c r="A654" s="66">
        <v>45928</v>
      </c>
      <c r="B654" s="214" t="s">
        <v>1742</v>
      </c>
      <c r="C654" s="68" t="s">
        <v>61</v>
      </c>
      <c r="D654" s="215"/>
      <c r="E654" s="216">
        <v>4</v>
      </c>
      <c r="F654" s="74">
        <f t="shared" si="37"/>
        <v>13544.6799999997</v>
      </c>
    </row>
    <row r="655" spans="1:6">
      <c r="A655" s="66">
        <v>45928</v>
      </c>
      <c r="B655" s="107" t="s">
        <v>1972</v>
      </c>
      <c r="C655" s="68" t="s">
        <v>54</v>
      </c>
      <c r="D655" s="215">
        <v>70200</v>
      </c>
      <c r="E655" s="216"/>
      <c r="F655" s="74">
        <f t="shared" si="37"/>
        <v>83744.6799999997</v>
      </c>
    </row>
    <row r="656" spans="1:6">
      <c r="A656" s="66">
        <v>45928</v>
      </c>
      <c r="B656" s="107" t="s">
        <v>2135</v>
      </c>
      <c r="C656" s="68" t="s">
        <v>57</v>
      </c>
      <c r="D656" s="215">
        <v>1502.72</v>
      </c>
      <c r="E656" s="216"/>
      <c r="F656" s="74">
        <f t="shared" si="37"/>
        <v>85247.3999999997</v>
      </c>
    </row>
    <row r="657" spans="1:6">
      <c r="A657" s="66">
        <v>45930</v>
      </c>
      <c r="B657" s="107" t="s">
        <v>2136</v>
      </c>
      <c r="C657" s="68" t="s">
        <v>55</v>
      </c>
      <c r="D657" s="215">
        <v>5000</v>
      </c>
      <c r="E657" s="216"/>
      <c r="F657" s="74">
        <f t="shared" si="37"/>
        <v>90247.3999999997</v>
      </c>
    </row>
    <row r="658" spans="1:6">
      <c r="A658" s="66">
        <v>45930</v>
      </c>
      <c r="B658" s="107" t="s">
        <v>2137</v>
      </c>
      <c r="C658" s="68" t="s">
        <v>54</v>
      </c>
      <c r="D658" s="215">
        <v>9964</v>
      </c>
      <c r="E658" s="216"/>
      <c r="F658" s="74">
        <f t="shared" si="37"/>
        <v>100211.4</v>
      </c>
    </row>
    <row r="659" spans="1:6">
      <c r="A659" s="66">
        <v>45930</v>
      </c>
      <c r="B659" s="107" t="s">
        <v>2138</v>
      </c>
      <c r="C659" s="68" t="s">
        <v>57</v>
      </c>
      <c r="D659" s="215">
        <v>2711.71</v>
      </c>
      <c r="E659" s="216"/>
      <c r="F659" s="74">
        <f t="shared" ref="F659:F668" si="38">F658+D659-E659</f>
        <v>102923.11</v>
      </c>
    </row>
    <row r="660" spans="1:6">
      <c r="A660" s="66">
        <v>45930</v>
      </c>
      <c r="B660" s="107" t="s">
        <v>2139</v>
      </c>
      <c r="C660" s="68" t="s">
        <v>54</v>
      </c>
      <c r="D660" s="215">
        <v>40000</v>
      </c>
      <c r="E660" s="216"/>
      <c r="F660" s="74">
        <f t="shared" si="38"/>
        <v>142923.11</v>
      </c>
    </row>
    <row r="661" spans="1:6">
      <c r="A661" s="66">
        <v>45930</v>
      </c>
      <c r="B661" s="107" t="s">
        <v>2140</v>
      </c>
      <c r="C661" s="68" t="s">
        <v>54</v>
      </c>
      <c r="D661" s="215">
        <v>10000</v>
      </c>
      <c r="E661" s="216"/>
      <c r="F661" s="74">
        <f t="shared" si="38"/>
        <v>152923.11</v>
      </c>
    </row>
    <row r="662" spans="1:6">
      <c r="A662" s="66">
        <v>45930</v>
      </c>
      <c r="B662" s="214" t="s">
        <v>2052</v>
      </c>
      <c r="C662" s="68" t="s">
        <v>64</v>
      </c>
      <c r="D662" s="215"/>
      <c r="E662" s="216">
        <v>50000</v>
      </c>
      <c r="F662" s="74">
        <f t="shared" si="38"/>
        <v>102923.11</v>
      </c>
    </row>
    <row r="663" spans="1:6">
      <c r="A663" s="66">
        <v>45930</v>
      </c>
      <c r="B663" s="214" t="s">
        <v>1969</v>
      </c>
      <c r="C663" s="68" t="s">
        <v>64</v>
      </c>
      <c r="D663" s="215"/>
      <c r="E663" s="216">
        <v>80000</v>
      </c>
      <c r="F663" s="74">
        <f t="shared" si="38"/>
        <v>22923.11</v>
      </c>
    </row>
    <row r="664" spans="1:6">
      <c r="A664" s="66">
        <v>45930</v>
      </c>
      <c r="B664" s="214" t="s">
        <v>1742</v>
      </c>
      <c r="C664" s="68" t="s">
        <v>61</v>
      </c>
      <c r="D664" s="215"/>
      <c r="E664" s="216">
        <v>8</v>
      </c>
      <c r="F664" s="74">
        <f t="shared" si="38"/>
        <v>22915.11</v>
      </c>
    </row>
    <row r="665" spans="1:6">
      <c r="A665" s="66">
        <v>45930</v>
      </c>
      <c r="B665" s="214" t="s">
        <v>1742</v>
      </c>
      <c r="C665" s="68" t="s">
        <v>61</v>
      </c>
      <c r="D665" s="215"/>
      <c r="E665" s="216">
        <v>8</v>
      </c>
      <c r="F665" s="74">
        <f t="shared" si="38"/>
        <v>22907.11</v>
      </c>
    </row>
    <row r="666" spans="1:6">
      <c r="A666" s="66">
        <v>45940</v>
      </c>
      <c r="B666" s="214" t="s">
        <v>1988</v>
      </c>
      <c r="C666" s="68" t="s">
        <v>61</v>
      </c>
      <c r="D666" s="215"/>
      <c r="E666" s="216">
        <v>15</v>
      </c>
      <c r="F666" s="74">
        <f t="shared" si="38"/>
        <v>22892.11</v>
      </c>
    </row>
    <row r="667" spans="1:6">
      <c r="A667" s="66">
        <v>45941</v>
      </c>
      <c r="B667" s="107" t="s">
        <v>2141</v>
      </c>
      <c r="C667" s="68" t="s">
        <v>54</v>
      </c>
      <c r="D667" s="215">
        <v>61480</v>
      </c>
      <c r="E667" s="216"/>
      <c r="F667" s="74">
        <f t="shared" si="38"/>
        <v>84372.11</v>
      </c>
    </row>
    <row r="668" spans="1:6">
      <c r="A668" s="66">
        <v>45941</v>
      </c>
      <c r="B668" s="107" t="s">
        <v>2128</v>
      </c>
      <c r="C668" s="68" t="s">
        <v>54</v>
      </c>
      <c r="D668" s="215">
        <v>10000</v>
      </c>
      <c r="E668" s="216"/>
      <c r="F668" s="74">
        <f t="shared" si="38"/>
        <v>94372.11</v>
      </c>
    </row>
    <row r="669" spans="1:6">
      <c r="A669" s="66">
        <v>45943</v>
      </c>
      <c r="B669" s="107" t="s">
        <v>2142</v>
      </c>
      <c r="C669" s="68" t="s">
        <v>54</v>
      </c>
      <c r="D669" s="215">
        <v>3400</v>
      </c>
      <c r="E669" s="216"/>
      <c r="F669" s="74">
        <f t="shared" ref="F669:F698" si="39">F668+D669-E669</f>
        <v>97772.11</v>
      </c>
    </row>
    <row r="670" spans="1:6">
      <c r="A670" s="66">
        <v>45945</v>
      </c>
      <c r="B670" s="240" t="s">
        <v>2143</v>
      </c>
      <c r="C670" s="68" t="s">
        <v>54</v>
      </c>
      <c r="D670" s="215">
        <v>20000</v>
      </c>
      <c r="E670" s="216"/>
      <c r="F670" s="74">
        <f t="shared" si="39"/>
        <v>117772.11</v>
      </c>
    </row>
    <row r="671" spans="1:6">
      <c r="A671" s="66">
        <v>45946</v>
      </c>
      <c r="B671" s="240" t="s">
        <v>2112</v>
      </c>
      <c r="C671" s="68" t="s">
        <v>55</v>
      </c>
      <c r="D671" s="215">
        <v>9000</v>
      </c>
      <c r="E671" s="240"/>
      <c r="F671" s="74">
        <f t="shared" si="39"/>
        <v>126772.11</v>
      </c>
    </row>
    <row r="672" spans="1:6">
      <c r="A672" s="66">
        <v>45947</v>
      </c>
      <c r="B672" s="123" t="s">
        <v>2144</v>
      </c>
      <c r="C672" s="68" t="s">
        <v>60</v>
      </c>
      <c r="D672" s="215"/>
      <c r="E672" s="216">
        <v>9000</v>
      </c>
      <c r="F672" s="74">
        <f t="shared" si="39"/>
        <v>117772.11</v>
      </c>
    </row>
    <row r="673" ht="34.5" spans="1:6">
      <c r="A673" s="66">
        <v>45947</v>
      </c>
      <c r="B673" s="214" t="s">
        <v>2145</v>
      </c>
      <c r="C673" s="68" t="s">
        <v>60</v>
      </c>
      <c r="D673" s="215"/>
      <c r="E673" s="216">
        <v>10000</v>
      </c>
      <c r="F673" s="74">
        <f t="shared" si="39"/>
        <v>107772.11</v>
      </c>
    </row>
    <row r="674" spans="1:6">
      <c r="A674" s="66">
        <v>45947</v>
      </c>
      <c r="B674" s="214" t="s">
        <v>1969</v>
      </c>
      <c r="C674" s="68" t="s">
        <v>64</v>
      </c>
      <c r="D674" s="215"/>
      <c r="E674" s="216">
        <v>100000</v>
      </c>
      <c r="F674" s="74">
        <f t="shared" si="39"/>
        <v>7772.11</v>
      </c>
    </row>
    <row r="675" spans="1:6">
      <c r="A675" s="66">
        <v>45947</v>
      </c>
      <c r="B675" s="214" t="s">
        <v>1742</v>
      </c>
      <c r="C675" s="68" t="s">
        <v>61</v>
      </c>
      <c r="D675" s="215"/>
      <c r="E675" s="216">
        <v>4.5</v>
      </c>
      <c r="F675" s="74">
        <f t="shared" si="39"/>
        <v>7767.61</v>
      </c>
    </row>
    <row r="676" spans="1:6">
      <c r="A676" s="66">
        <v>45947</v>
      </c>
      <c r="B676" s="214" t="s">
        <v>1742</v>
      </c>
      <c r="C676" s="68" t="s">
        <v>61</v>
      </c>
      <c r="D676" s="215"/>
      <c r="E676" s="216">
        <v>4.5</v>
      </c>
      <c r="F676" s="74">
        <f t="shared" si="39"/>
        <v>7763.11</v>
      </c>
    </row>
    <row r="677" spans="1:6">
      <c r="A677" s="66">
        <v>45947</v>
      </c>
      <c r="B677" s="214" t="s">
        <v>1742</v>
      </c>
      <c r="C677" s="68" t="s">
        <v>61</v>
      </c>
      <c r="D677" s="215"/>
      <c r="E677" s="216">
        <v>9</v>
      </c>
      <c r="F677" s="74">
        <f t="shared" si="39"/>
        <v>7754.11</v>
      </c>
    </row>
    <row r="678" spans="1:6">
      <c r="A678" s="66">
        <v>45951</v>
      </c>
      <c r="B678" s="214" t="s">
        <v>2146</v>
      </c>
      <c r="C678" s="68" t="s">
        <v>54</v>
      </c>
      <c r="D678" s="215">
        <v>21850</v>
      </c>
      <c r="E678" s="216"/>
      <c r="F678" s="74">
        <f t="shared" si="39"/>
        <v>29604.11</v>
      </c>
    </row>
    <row r="679" spans="1:6">
      <c r="A679" s="66">
        <v>45952</v>
      </c>
      <c r="B679" s="214" t="s">
        <v>2147</v>
      </c>
      <c r="C679" s="68" t="s">
        <v>54</v>
      </c>
      <c r="D679" s="215">
        <v>41100</v>
      </c>
      <c r="E679" s="216"/>
      <c r="F679" s="74">
        <f t="shared" si="39"/>
        <v>70704.11</v>
      </c>
    </row>
    <row r="680" spans="1:6">
      <c r="A680" s="66">
        <v>45952</v>
      </c>
      <c r="B680" s="214" t="s">
        <v>2148</v>
      </c>
      <c r="C680" s="68" t="s">
        <v>54</v>
      </c>
      <c r="D680" s="215">
        <v>61515.4</v>
      </c>
      <c r="E680" s="216"/>
      <c r="F680" s="74">
        <f t="shared" si="39"/>
        <v>132219.51</v>
      </c>
    </row>
    <row r="681" spans="1:6">
      <c r="A681" s="66">
        <v>45952</v>
      </c>
      <c r="B681" s="214" t="s">
        <v>1867</v>
      </c>
      <c r="C681" s="68" t="s">
        <v>54</v>
      </c>
      <c r="D681" s="215">
        <v>5832</v>
      </c>
      <c r="E681" s="216"/>
      <c r="F681" s="74">
        <f t="shared" si="39"/>
        <v>138051.51</v>
      </c>
    </row>
    <row r="682" spans="1:6">
      <c r="A682" s="66">
        <v>45953</v>
      </c>
      <c r="B682" s="214" t="s">
        <v>2149</v>
      </c>
      <c r="C682" s="68" t="s">
        <v>54</v>
      </c>
      <c r="D682" s="215">
        <v>10000</v>
      </c>
      <c r="E682" s="216"/>
      <c r="F682" s="74">
        <f t="shared" si="39"/>
        <v>148051.51</v>
      </c>
    </row>
    <row r="683" spans="1:6">
      <c r="A683" s="66">
        <v>45953</v>
      </c>
      <c r="B683" s="214" t="s">
        <v>2128</v>
      </c>
      <c r="C683" s="68" t="s">
        <v>54</v>
      </c>
      <c r="D683" s="215">
        <v>10000</v>
      </c>
      <c r="E683" s="216"/>
      <c r="F683" s="74">
        <f t="shared" si="39"/>
        <v>158051.51</v>
      </c>
    </row>
    <row r="684" spans="1:6">
      <c r="A684" s="66">
        <v>45953</v>
      </c>
      <c r="B684" s="214" t="s">
        <v>527</v>
      </c>
      <c r="C684" s="68" t="s">
        <v>64</v>
      </c>
      <c r="D684" s="215"/>
      <c r="E684" s="216">
        <v>10000</v>
      </c>
      <c r="F684" s="74">
        <f t="shared" si="39"/>
        <v>148051.51</v>
      </c>
    </row>
    <row r="685" spans="1:6">
      <c r="A685" s="66">
        <v>45953</v>
      </c>
      <c r="B685" s="214" t="s">
        <v>1884</v>
      </c>
      <c r="C685" s="68" t="s">
        <v>64</v>
      </c>
      <c r="D685" s="215"/>
      <c r="E685" s="216">
        <v>30000</v>
      </c>
      <c r="F685" s="74">
        <f t="shared" si="39"/>
        <v>118051.51</v>
      </c>
    </row>
    <row r="686" spans="1:6">
      <c r="A686" s="66">
        <v>45953</v>
      </c>
      <c r="B686" s="214" t="s">
        <v>1742</v>
      </c>
      <c r="C686" s="68" t="s">
        <v>61</v>
      </c>
      <c r="D686" s="215"/>
      <c r="E686" s="216">
        <v>0.9</v>
      </c>
      <c r="F686" s="74">
        <f t="shared" si="39"/>
        <v>118050.61</v>
      </c>
    </row>
    <row r="687" spans="1:6">
      <c r="A687" s="66">
        <v>45953</v>
      </c>
      <c r="B687" s="214" t="s">
        <v>1742</v>
      </c>
      <c r="C687" s="68" t="s">
        <v>61</v>
      </c>
      <c r="D687" s="215"/>
      <c r="E687" s="216">
        <v>0.9</v>
      </c>
      <c r="F687" s="74">
        <f t="shared" si="39"/>
        <v>118049.71</v>
      </c>
    </row>
    <row r="688" spans="1:6">
      <c r="A688" s="66">
        <v>45954</v>
      </c>
      <c r="B688" s="214" t="s">
        <v>2142</v>
      </c>
      <c r="C688" s="68" t="s">
        <v>54</v>
      </c>
      <c r="D688" s="215">
        <v>2400</v>
      </c>
      <c r="E688" s="216"/>
      <c r="F688" s="74">
        <f t="shared" si="39"/>
        <v>120449.71</v>
      </c>
    </row>
    <row r="689" spans="1:6">
      <c r="A689" s="66">
        <v>45954</v>
      </c>
      <c r="B689" s="214" t="s">
        <v>2142</v>
      </c>
      <c r="C689" s="68" t="s">
        <v>54</v>
      </c>
      <c r="D689" s="215">
        <v>2650</v>
      </c>
      <c r="E689" s="216"/>
      <c r="F689" s="74">
        <f t="shared" si="39"/>
        <v>123099.71</v>
      </c>
    </row>
    <row r="690" spans="1:6">
      <c r="A690" s="66">
        <v>45954</v>
      </c>
      <c r="B690" s="214" t="s">
        <v>2150</v>
      </c>
      <c r="C690" s="68" t="s">
        <v>61</v>
      </c>
      <c r="D690" s="215"/>
      <c r="E690" s="216">
        <v>22624.74</v>
      </c>
      <c r="F690" s="74">
        <f t="shared" si="39"/>
        <v>100474.97</v>
      </c>
    </row>
    <row r="691" spans="1:6">
      <c r="A691" s="66">
        <v>45957</v>
      </c>
      <c r="B691" s="214" t="s">
        <v>2151</v>
      </c>
      <c r="C691" s="68" t="s">
        <v>61</v>
      </c>
      <c r="D691" s="215"/>
      <c r="E691" s="216">
        <v>10299.9</v>
      </c>
      <c r="F691" s="74">
        <f t="shared" si="39"/>
        <v>90175.07</v>
      </c>
    </row>
    <row r="692" spans="1:6">
      <c r="A692" s="66">
        <v>45958</v>
      </c>
      <c r="B692" s="214" t="s">
        <v>1969</v>
      </c>
      <c r="C692" s="68" t="s">
        <v>64</v>
      </c>
      <c r="D692" s="215"/>
      <c r="E692" s="216">
        <v>80000</v>
      </c>
      <c r="F692" s="74">
        <f t="shared" si="39"/>
        <v>10175.07</v>
      </c>
    </row>
    <row r="693" spans="1:6">
      <c r="A693" s="66">
        <v>45958</v>
      </c>
      <c r="B693" s="214" t="s">
        <v>2152</v>
      </c>
      <c r="C693" s="68" t="s">
        <v>61</v>
      </c>
      <c r="D693" s="215"/>
      <c r="E693" s="216">
        <v>707.2</v>
      </c>
      <c r="F693" s="74">
        <f t="shared" si="39"/>
        <v>9467.87000000002</v>
      </c>
    </row>
    <row r="694" spans="1:6">
      <c r="A694" s="66">
        <v>45958</v>
      </c>
      <c r="B694" s="214" t="s">
        <v>1742</v>
      </c>
      <c r="C694" s="68" t="s">
        <v>61</v>
      </c>
      <c r="D694" s="215"/>
      <c r="E694" s="216">
        <v>9</v>
      </c>
      <c r="F694" s="74">
        <f t="shared" si="39"/>
        <v>9458.87000000002</v>
      </c>
    </row>
    <row r="695" spans="1:6">
      <c r="A695" s="66">
        <v>45958</v>
      </c>
      <c r="B695" s="214" t="s">
        <v>1742</v>
      </c>
      <c r="C695" s="68" t="s">
        <v>61</v>
      </c>
      <c r="D695" s="215"/>
      <c r="E695" s="216">
        <v>4.5</v>
      </c>
      <c r="F695" s="74">
        <f t="shared" si="39"/>
        <v>9454.37000000002</v>
      </c>
    </row>
    <row r="696" spans="1:6">
      <c r="A696" s="66">
        <v>45958</v>
      </c>
      <c r="B696" s="214" t="s">
        <v>2019</v>
      </c>
      <c r="C696" s="68" t="s">
        <v>54</v>
      </c>
      <c r="D696" s="215">
        <v>50000</v>
      </c>
      <c r="E696" s="216"/>
      <c r="F696" s="74">
        <f t="shared" si="39"/>
        <v>59454.37</v>
      </c>
    </row>
    <row r="697" spans="1:6">
      <c r="A697" s="66">
        <v>45959</v>
      </c>
      <c r="B697" s="214" t="s">
        <v>2153</v>
      </c>
      <c r="C697" s="68" t="s">
        <v>54</v>
      </c>
      <c r="D697" s="215">
        <v>54000</v>
      </c>
      <c r="E697" s="216"/>
      <c r="F697" s="74">
        <f t="shared" si="39"/>
        <v>113454.37</v>
      </c>
    </row>
    <row r="698" spans="1:6">
      <c r="A698" s="66">
        <v>45959</v>
      </c>
      <c r="B698" s="241" t="s">
        <v>1854</v>
      </c>
      <c r="C698" s="68" t="s">
        <v>54</v>
      </c>
      <c r="D698" s="215">
        <v>864.6</v>
      </c>
      <c r="E698" s="216"/>
      <c r="F698" s="74">
        <f t="shared" si="39"/>
        <v>114318.97</v>
      </c>
    </row>
    <row r="699" spans="1:6">
      <c r="A699" s="66">
        <v>45959</v>
      </c>
      <c r="B699" s="214" t="s">
        <v>2154</v>
      </c>
      <c r="C699" s="68" t="s">
        <v>61</v>
      </c>
      <c r="D699" s="215"/>
      <c r="E699" s="216">
        <v>112206.16</v>
      </c>
      <c r="F699" s="74">
        <f t="shared" ref="F699:F705" si="40">F698+D699-E699</f>
        <v>2112.81</v>
      </c>
    </row>
    <row r="700" spans="1:6">
      <c r="A700" s="66">
        <v>45964</v>
      </c>
      <c r="B700" s="214" t="s">
        <v>1844</v>
      </c>
      <c r="C700" s="68" t="s">
        <v>58</v>
      </c>
      <c r="D700" s="215">
        <v>200000</v>
      </c>
      <c r="E700" s="216"/>
      <c r="F700" s="74">
        <f t="shared" si="40"/>
        <v>202112.81</v>
      </c>
    </row>
    <row r="701" spans="1:6">
      <c r="A701" s="66">
        <v>45964</v>
      </c>
      <c r="B701" s="214" t="s">
        <v>2155</v>
      </c>
      <c r="C701" s="68" t="s">
        <v>61</v>
      </c>
      <c r="D701" s="215"/>
      <c r="E701" s="216">
        <v>171407.72</v>
      </c>
      <c r="F701" s="74">
        <f t="shared" si="40"/>
        <v>30705.09</v>
      </c>
    </row>
    <row r="702" spans="1:6">
      <c r="A702" s="66">
        <v>45966</v>
      </c>
      <c r="B702" s="214" t="s">
        <v>2156</v>
      </c>
      <c r="C702" s="68" t="s">
        <v>55</v>
      </c>
      <c r="D702" s="215">
        <v>10000</v>
      </c>
      <c r="E702" s="216"/>
      <c r="F702" s="74">
        <f t="shared" si="40"/>
        <v>40705.09</v>
      </c>
    </row>
    <row r="703" spans="1:6">
      <c r="A703" s="66">
        <v>45966</v>
      </c>
      <c r="B703" s="214" t="s">
        <v>1844</v>
      </c>
      <c r="C703" s="68" t="s">
        <v>58</v>
      </c>
      <c r="D703" s="215">
        <v>50000</v>
      </c>
      <c r="E703" s="216"/>
      <c r="F703" s="74">
        <f t="shared" si="40"/>
        <v>90705.09</v>
      </c>
    </row>
    <row r="704" spans="1:6">
      <c r="A704" s="66">
        <v>45966</v>
      </c>
      <c r="B704" s="214" t="s">
        <v>2157</v>
      </c>
      <c r="C704" s="68" t="s">
        <v>60</v>
      </c>
      <c r="D704" s="215"/>
      <c r="E704" s="216">
        <v>35000</v>
      </c>
      <c r="F704" s="74">
        <f t="shared" si="40"/>
        <v>55705.09</v>
      </c>
    </row>
    <row r="705" spans="1:6">
      <c r="A705" s="66">
        <v>45966</v>
      </c>
      <c r="B705" s="123" t="s">
        <v>2158</v>
      </c>
      <c r="C705" s="68" t="s">
        <v>61</v>
      </c>
      <c r="D705" s="215"/>
      <c r="E705" s="216">
        <v>500</v>
      </c>
      <c r="F705" s="74">
        <f t="shared" si="40"/>
        <v>55205.09</v>
      </c>
    </row>
    <row r="706" spans="1:6">
      <c r="A706" s="66">
        <v>45966</v>
      </c>
      <c r="B706" s="214" t="s">
        <v>1742</v>
      </c>
      <c r="C706" s="68" t="s">
        <v>61</v>
      </c>
      <c r="D706" s="215"/>
      <c r="E706" s="216">
        <v>9</v>
      </c>
      <c r="F706" s="74">
        <f t="shared" ref="F706:F728" si="41">F705+D706-E706</f>
        <v>55196.09</v>
      </c>
    </row>
    <row r="707" spans="1:6">
      <c r="A707" s="66">
        <v>45966</v>
      </c>
      <c r="B707" s="214" t="s">
        <v>1742</v>
      </c>
      <c r="C707" s="68" t="s">
        <v>61</v>
      </c>
      <c r="D707" s="215"/>
      <c r="E707" s="216">
        <v>4.5</v>
      </c>
      <c r="F707" s="74">
        <f t="shared" si="41"/>
        <v>55191.59</v>
      </c>
    </row>
    <row r="708" s="57" customFormat="1" ht="21" customHeight="1" spans="1:6">
      <c r="A708" s="66">
        <v>45968</v>
      </c>
      <c r="B708" s="214" t="s">
        <v>2159</v>
      </c>
      <c r="C708" s="68" t="s">
        <v>57</v>
      </c>
      <c r="D708" s="215">
        <v>30000</v>
      </c>
      <c r="E708" s="214"/>
      <c r="F708" s="74">
        <f t="shared" si="41"/>
        <v>85191.59</v>
      </c>
    </row>
    <row r="709" s="57" customFormat="1" spans="1:6">
      <c r="A709" s="66">
        <v>45969</v>
      </c>
      <c r="B709" s="214" t="s">
        <v>2160</v>
      </c>
      <c r="C709" s="68" t="s">
        <v>57</v>
      </c>
      <c r="D709" s="215">
        <v>470000</v>
      </c>
      <c r="E709" s="214"/>
      <c r="F709" s="74">
        <f t="shared" si="41"/>
        <v>555191.59</v>
      </c>
    </row>
    <row r="710" spans="1:6">
      <c r="A710" s="66">
        <v>45971</v>
      </c>
      <c r="B710" s="214" t="s">
        <v>2161</v>
      </c>
      <c r="C710" s="68" t="s">
        <v>57</v>
      </c>
      <c r="D710" s="215">
        <v>20000</v>
      </c>
      <c r="E710" s="216"/>
      <c r="F710" s="74">
        <f t="shared" si="41"/>
        <v>575191.59</v>
      </c>
    </row>
    <row r="711" spans="1:6">
      <c r="A711" s="66">
        <v>45971</v>
      </c>
      <c r="B711" s="214" t="s">
        <v>2161</v>
      </c>
      <c r="C711" s="68" t="s">
        <v>57</v>
      </c>
      <c r="D711" s="215">
        <v>20000</v>
      </c>
      <c r="E711" s="216"/>
      <c r="F711" s="74">
        <f t="shared" si="41"/>
        <v>595191.59</v>
      </c>
    </row>
    <row r="712" spans="1:6">
      <c r="A712" s="66">
        <v>45971</v>
      </c>
      <c r="B712" s="214" t="s">
        <v>1988</v>
      </c>
      <c r="C712" s="68" t="s">
        <v>61</v>
      </c>
      <c r="D712" s="215"/>
      <c r="E712" s="216">
        <v>15</v>
      </c>
      <c r="F712" s="74">
        <f t="shared" si="41"/>
        <v>595176.59</v>
      </c>
    </row>
    <row r="713" spans="1:6">
      <c r="A713" s="66">
        <v>45971</v>
      </c>
      <c r="B713" s="214" t="s">
        <v>1765</v>
      </c>
      <c r="C713" s="68" t="s">
        <v>64</v>
      </c>
      <c r="D713" s="215"/>
      <c r="E713" s="216">
        <v>500000</v>
      </c>
      <c r="F713" s="74">
        <f t="shared" si="41"/>
        <v>95176.59</v>
      </c>
    </row>
    <row r="714" ht="34.5" spans="1:6">
      <c r="A714" s="66">
        <v>45971</v>
      </c>
      <c r="B714" s="214" t="s">
        <v>2162</v>
      </c>
      <c r="C714" s="68" t="s">
        <v>60</v>
      </c>
      <c r="D714" s="215"/>
      <c r="E714" s="216">
        <v>10000</v>
      </c>
      <c r="F714" s="74">
        <f t="shared" si="41"/>
        <v>85176.59</v>
      </c>
    </row>
    <row r="715" ht="29" customHeight="1" spans="1:6">
      <c r="A715" s="66">
        <v>45971</v>
      </c>
      <c r="B715" s="214" t="s">
        <v>2163</v>
      </c>
      <c r="C715" s="68" t="s">
        <v>60</v>
      </c>
      <c r="D715" s="215"/>
      <c r="E715" s="216">
        <v>10000</v>
      </c>
      <c r="F715" s="74">
        <f t="shared" si="41"/>
        <v>75176.59</v>
      </c>
    </row>
    <row r="716" spans="1:6">
      <c r="A716" s="66">
        <v>45971</v>
      </c>
      <c r="B716" s="214" t="s">
        <v>1742</v>
      </c>
      <c r="C716" s="68" t="s">
        <v>61</v>
      </c>
      <c r="D716" s="215"/>
      <c r="E716" s="216">
        <v>4.5</v>
      </c>
      <c r="F716" s="74">
        <f t="shared" si="41"/>
        <v>75172.09</v>
      </c>
    </row>
    <row r="717" spans="1:6">
      <c r="A717" s="66">
        <v>45971</v>
      </c>
      <c r="B717" s="214" t="s">
        <v>1742</v>
      </c>
      <c r="C717" s="68" t="s">
        <v>61</v>
      </c>
      <c r="D717" s="215"/>
      <c r="E717" s="216">
        <v>4.5</v>
      </c>
      <c r="F717" s="74">
        <f t="shared" si="41"/>
        <v>75167.59</v>
      </c>
    </row>
    <row r="718" spans="1:6">
      <c r="A718" s="66">
        <v>45971</v>
      </c>
      <c r="B718" s="214" t="s">
        <v>1742</v>
      </c>
      <c r="C718" s="68" t="s">
        <v>61</v>
      </c>
      <c r="D718" s="215"/>
      <c r="E718" s="216">
        <v>15</v>
      </c>
      <c r="F718" s="74">
        <f t="shared" si="41"/>
        <v>75152.59</v>
      </c>
    </row>
    <row r="719" spans="1:6">
      <c r="A719" s="66">
        <v>45972</v>
      </c>
      <c r="B719" s="214" t="s">
        <v>2161</v>
      </c>
      <c r="C719" s="68" t="s">
        <v>57</v>
      </c>
      <c r="D719" s="215">
        <v>40000</v>
      </c>
      <c r="E719" s="216"/>
      <c r="F719" s="74">
        <f t="shared" si="41"/>
        <v>115152.59</v>
      </c>
    </row>
    <row r="720" spans="1:6">
      <c r="A720" s="66">
        <v>45973</v>
      </c>
      <c r="B720" s="242" t="s">
        <v>2161</v>
      </c>
      <c r="C720" s="68" t="s">
        <v>57</v>
      </c>
      <c r="D720" s="215">
        <v>40000</v>
      </c>
      <c r="E720" s="216"/>
      <c r="F720" s="74">
        <f t="shared" si="41"/>
        <v>155152.59</v>
      </c>
    </row>
    <row r="721" spans="1:6">
      <c r="A721" s="66">
        <v>45973</v>
      </c>
      <c r="B721" s="242" t="s">
        <v>2164</v>
      </c>
      <c r="C721" s="68" t="s">
        <v>55</v>
      </c>
      <c r="D721" s="215">
        <v>20000</v>
      </c>
      <c r="E721" s="216"/>
      <c r="F721" s="74">
        <f t="shared" si="41"/>
        <v>175152.59</v>
      </c>
    </row>
    <row r="722" spans="1:6">
      <c r="A722" s="66">
        <v>45973</v>
      </c>
      <c r="B722" s="242" t="s">
        <v>2165</v>
      </c>
      <c r="C722" s="68" t="s">
        <v>54</v>
      </c>
      <c r="D722" s="215">
        <v>11855.31</v>
      </c>
      <c r="E722" s="216"/>
      <c r="F722" s="74">
        <f t="shared" si="41"/>
        <v>187007.9</v>
      </c>
    </row>
    <row r="723" spans="1:6">
      <c r="A723" s="66">
        <v>45973</v>
      </c>
      <c r="B723" s="242" t="s">
        <v>2166</v>
      </c>
      <c r="C723" s="68" t="s">
        <v>61</v>
      </c>
      <c r="D723" s="215"/>
      <c r="E723" s="216">
        <v>6049.55</v>
      </c>
      <c r="F723" s="74">
        <f t="shared" si="41"/>
        <v>180958.35</v>
      </c>
    </row>
    <row r="724" spans="1:6">
      <c r="A724" s="66">
        <v>45973</v>
      </c>
      <c r="B724" s="243" t="s">
        <v>1742</v>
      </c>
      <c r="C724" s="68" t="s">
        <v>61</v>
      </c>
      <c r="D724" s="215"/>
      <c r="E724" s="216">
        <v>4.5</v>
      </c>
      <c r="F724" s="74">
        <f t="shared" si="41"/>
        <v>180953.85</v>
      </c>
    </row>
    <row r="725" spans="1:6">
      <c r="A725" s="66">
        <v>45973</v>
      </c>
      <c r="B725" s="243" t="s">
        <v>2167</v>
      </c>
      <c r="C725" s="68" t="s">
        <v>61</v>
      </c>
      <c r="D725" s="215"/>
      <c r="E725" s="216">
        <v>7872.03</v>
      </c>
      <c r="F725" s="74">
        <f t="shared" si="41"/>
        <v>173081.82</v>
      </c>
    </row>
    <row r="726" spans="1:6">
      <c r="A726" s="66">
        <v>45973</v>
      </c>
      <c r="B726" s="243" t="s">
        <v>2168</v>
      </c>
      <c r="C726" s="68" t="s">
        <v>61</v>
      </c>
      <c r="D726" s="215"/>
      <c r="E726" s="216">
        <v>34672.91</v>
      </c>
      <c r="F726" s="74">
        <f t="shared" si="41"/>
        <v>138408.91</v>
      </c>
    </row>
    <row r="727" spans="1:6">
      <c r="A727" s="66">
        <v>45974</v>
      </c>
      <c r="B727" s="243" t="s">
        <v>2169</v>
      </c>
      <c r="C727" s="68" t="s">
        <v>55</v>
      </c>
      <c r="D727" s="215">
        <v>9000</v>
      </c>
      <c r="E727" s="216"/>
      <c r="F727" s="74">
        <f t="shared" ref="F727:F737" si="42">F726+D727-E727</f>
        <v>147408.91</v>
      </c>
    </row>
    <row r="728" spans="1:6">
      <c r="A728" s="66">
        <v>45974</v>
      </c>
      <c r="B728" s="243" t="s">
        <v>2161</v>
      </c>
      <c r="C728" s="68" t="s">
        <v>57</v>
      </c>
      <c r="D728" s="215">
        <v>40000</v>
      </c>
      <c r="E728" s="216"/>
      <c r="F728" s="74">
        <f t="shared" si="42"/>
        <v>187408.91</v>
      </c>
    </row>
    <row r="729" spans="1:6">
      <c r="A729" s="66">
        <v>45974</v>
      </c>
      <c r="B729" s="243" t="s">
        <v>1969</v>
      </c>
      <c r="C729" s="68" t="s">
        <v>64</v>
      </c>
      <c r="D729" s="215"/>
      <c r="E729" s="216">
        <v>100000</v>
      </c>
      <c r="F729" s="74">
        <f t="shared" si="42"/>
        <v>87408.91</v>
      </c>
    </row>
    <row r="730" spans="1:6">
      <c r="A730" s="66">
        <v>45974</v>
      </c>
      <c r="B730" s="243" t="s">
        <v>1742</v>
      </c>
      <c r="C730" s="68" t="s">
        <v>61</v>
      </c>
      <c r="D730" s="215"/>
      <c r="E730" s="216">
        <v>9</v>
      </c>
      <c r="F730" s="74">
        <f t="shared" si="42"/>
        <v>87399.91</v>
      </c>
    </row>
    <row r="731" ht="24" customHeight="1" spans="1:6">
      <c r="A731" s="66">
        <v>45975</v>
      </c>
      <c r="B731" s="243" t="s">
        <v>2170</v>
      </c>
      <c r="C731" s="68" t="s">
        <v>61</v>
      </c>
      <c r="D731" s="215"/>
      <c r="E731" s="216">
        <v>25000</v>
      </c>
      <c r="F731" s="74">
        <f t="shared" si="42"/>
        <v>62399.91</v>
      </c>
    </row>
    <row r="732" spans="1:6">
      <c r="A732" s="66">
        <v>45975</v>
      </c>
      <c r="B732" s="243" t="s">
        <v>1742</v>
      </c>
      <c r="C732" s="68" t="s">
        <v>61</v>
      </c>
      <c r="D732" s="215"/>
      <c r="E732" s="216">
        <v>9</v>
      </c>
      <c r="F732" s="74">
        <f t="shared" si="42"/>
        <v>62390.91</v>
      </c>
    </row>
    <row r="733" spans="1:6">
      <c r="A733" s="66">
        <v>45975</v>
      </c>
      <c r="B733" s="243" t="s">
        <v>2161</v>
      </c>
      <c r="C733" s="68" t="s">
        <v>57</v>
      </c>
      <c r="D733" s="215">
        <v>40000</v>
      </c>
      <c r="E733" s="216"/>
      <c r="F733" s="74">
        <f t="shared" si="42"/>
        <v>102390.91</v>
      </c>
    </row>
    <row r="734" spans="1:6">
      <c r="A734" s="66">
        <v>45976</v>
      </c>
      <c r="B734" s="242" t="s">
        <v>2161</v>
      </c>
      <c r="C734" s="68" t="s">
        <v>57</v>
      </c>
      <c r="D734" s="215">
        <v>40000</v>
      </c>
      <c r="E734" s="216"/>
      <c r="F734" s="74">
        <f t="shared" si="42"/>
        <v>142390.91</v>
      </c>
    </row>
    <row r="735" spans="1:6">
      <c r="A735" s="66">
        <v>45977</v>
      </c>
      <c r="B735" s="242" t="s">
        <v>2161</v>
      </c>
      <c r="C735" s="68" t="s">
        <v>57</v>
      </c>
      <c r="D735" s="215">
        <v>40000</v>
      </c>
      <c r="E735" s="216"/>
      <c r="F735" s="74">
        <f t="shared" si="42"/>
        <v>182390.91</v>
      </c>
    </row>
    <row r="736" spans="1:6">
      <c r="A736" s="66">
        <v>45978</v>
      </c>
      <c r="B736" s="242" t="s">
        <v>2161</v>
      </c>
      <c r="C736" s="68" t="s">
        <v>57</v>
      </c>
      <c r="D736" s="215">
        <v>40000</v>
      </c>
      <c r="E736" s="216"/>
      <c r="F736" s="74">
        <f t="shared" si="42"/>
        <v>222390.91</v>
      </c>
    </row>
    <row r="737" spans="1:6">
      <c r="A737" s="66">
        <v>45978</v>
      </c>
      <c r="B737" s="242" t="s">
        <v>2171</v>
      </c>
      <c r="C737" s="68" t="s">
        <v>54</v>
      </c>
      <c r="D737" s="215">
        <v>20000</v>
      </c>
      <c r="E737" s="216"/>
      <c r="F737" s="74">
        <f t="shared" ref="F737:F743" si="43">F736+D737-E737</f>
        <v>242390.91</v>
      </c>
    </row>
    <row r="738" spans="1:6">
      <c r="A738" s="66">
        <v>45979</v>
      </c>
      <c r="B738" s="242" t="s">
        <v>2161</v>
      </c>
      <c r="C738" s="68" t="s">
        <v>57</v>
      </c>
      <c r="D738" s="215">
        <v>25000</v>
      </c>
      <c r="E738" s="216"/>
      <c r="F738" s="74">
        <f t="shared" si="43"/>
        <v>267390.91</v>
      </c>
    </row>
    <row r="739" spans="1:6">
      <c r="A739" s="66">
        <v>45979</v>
      </c>
      <c r="B739" s="242" t="s">
        <v>1969</v>
      </c>
      <c r="C739" s="68" t="s">
        <v>64</v>
      </c>
      <c r="D739" s="215"/>
      <c r="E739" s="216">
        <v>200000</v>
      </c>
      <c r="F739" s="74">
        <f t="shared" si="43"/>
        <v>67390.91</v>
      </c>
    </row>
    <row r="740" spans="1:6">
      <c r="A740" s="66">
        <v>45979</v>
      </c>
      <c r="B740" s="243" t="s">
        <v>1742</v>
      </c>
      <c r="C740" s="68" t="s">
        <v>61</v>
      </c>
      <c r="D740" s="215"/>
      <c r="E740" s="216">
        <v>15</v>
      </c>
      <c r="F740" s="74">
        <f t="shared" si="43"/>
        <v>67375.91</v>
      </c>
    </row>
    <row r="741" spans="1:6">
      <c r="A741" s="66">
        <v>45980</v>
      </c>
      <c r="B741" s="242" t="s">
        <v>2161</v>
      </c>
      <c r="C741" s="68" t="s">
        <v>57</v>
      </c>
      <c r="D741" s="215">
        <v>40000</v>
      </c>
      <c r="E741" s="216"/>
      <c r="F741" s="74">
        <f t="shared" si="43"/>
        <v>107375.91</v>
      </c>
    </row>
    <row r="742" spans="1:6">
      <c r="A742" s="244"/>
      <c r="B742" s="214"/>
      <c r="C742" s="245"/>
      <c r="D742" s="215"/>
      <c r="E742" s="216"/>
      <c r="F742" s="74">
        <f t="shared" si="43"/>
        <v>107375.91</v>
      </c>
    </row>
    <row r="743" spans="1:6">
      <c r="A743" s="244"/>
      <c r="B743" s="214"/>
      <c r="C743" s="245"/>
      <c r="D743" s="215"/>
      <c r="E743" s="216"/>
      <c r="F743" s="74">
        <f t="shared" si="43"/>
        <v>107375.91</v>
      </c>
    </row>
    <row r="744" spans="1:6">
      <c r="A744" s="244"/>
      <c r="B744" s="214"/>
      <c r="C744" s="245"/>
      <c r="D744" s="215"/>
      <c r="E744" s="216"/>
      <c r="F744" s="216"/>
    </row>
    <row r="745" spans="1:6">
      <c r="A745" s="244"/>
      <c r="B745" s="214"/>
      <c r="C745" s="245"/>
      <c r="D745" s="215"/>
      <c r="E745" s="216"/>
      <c r="F745" s="216"/>
    </row>
    <row r="746" spans="1:6">
      <c r="A746" s="244"/>
      <c r="B746" s="214"/>
      <c r="C746" s="245"/>
      <c r="D746" s="215"/>
      <c r="E746" s="216"/>
      <c r="F746" s="216"/>
    </row>
    <row r="747" spans="1:6">
      <c r="A747" s="244"/>
      <c r="B747" s="214"/>
      <c r="C747" s="245"/>
      <c r="D747" s="215"/>
      <c r="E747" s="216"/>
      <c r="F747" s="216"/>
    </row>
    <row r="748" spans="1:6">
      <c r="A748" s="244"/>
      <c r="B748" s="214"/>
      <c r="C748" s="245"/>
      <c r="D748" s="215"/>
      <c r="E748" s="216"/>
      <c r="F748" s="216"/>
    </row>
  </sheetData>
  <autoFilter xmlns:etc="http://www.wps.cn/officeDocument/2017/etCustomData" ref="A2:G743" etc:filterBottomFollowUsedRange="0">
    <extLst/>
  </autoFilter>
  <dataValidations count="1">
    <dataValidation type="list" allowBlank="1" showInputMessage="1" showErrorMessage="1" sqref="C741 C3:C740">
      <formula1>收支类别</formula1>
    </dataValidation>
  </dataValidations>
  <pageMargins left="0.75" right="0.75" top="1" bottom="1" header="0.51" footer="0.51"/>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130"/>
  <sheetViews>
    <sheetView zoomScale="90" zoomScaleNormal="90" workbookViewId="0">
      <pane ySplit="2" topLeftCell="A21" activePane="bottomLeft" state="frozen"/>
      <selection/>
      <selection pane="bottomLeft" activeCell="A1" sqref="A1"/>
    </sheetView>
  </sheetViews>
  <sheetFormatPr defaultColWidth="9" defaultRowHeight="17.25" outlineLevelCol="6"/>
  <cols>
    <col min="1" max="1" width="11.75" style="53" customWidth="1"/>
    <col min="2" max="2" width="65.55" style="54" customWidth="1"/>
    <col min="3" max="3" width="15.375" style="55" customWidth="1"/>
    <col min="4" max="6" width="15.625" style="56" customWidth="1"/>
    <col min="7" max="7" width="12.25" style="57" customWidth="1"/>
    <col min="8" max="8" width="9.25" style="57"/>
    <col min="9" max="16384" width="9" style="57"/>
  </cols>
  <sheetData>
    <row r="1" ht="22.5" customHeight="1" spans="1:7">
      <c r="A1" s="58">
        <v>3</v>
      </c>
      <c r="B1" s="59" t="str">
        <f>VLOOKUP(A1,档案!A:B,2,FALSE)&amp;"流水明细"</f>
        <v>汉口梅苑支行149501流水明细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20706.23</v>
      </c>
      <c r="G3" s="71"/>
    </row>
    <row r="4" spans="1:7">
      <c r="A4" s="66">
        <v>45670</v>
      </c>
      <c r="B4" s="72" t="s">
        <v>2172</v>
      </c>
      <c r="C4" s="68" t="s">
        <v>54</v>
      </c>
      <c r="D4" s="141">
        <v>67405</v>
      </c>
      <c r="E4" s="69"/>
      <c r="F4" s="74">
        <f t="shared" ref="F4:F7" si="0">F3+D4-E4</f>
        <v>88111.23</v>
      </c>
      <c r="G4" s="71"/>
    </row>
    <row r="5" spans="1:7">
      <c r="A5" s="66">
        <v>45674</v>
      </c>
      <c r="B5" s="72" t="s">
        <v>1765</v>
      </c>
      <c r="C5" s="68" t="s">
        <v>64</v>
      </c>
      <c r="D5" s="141"/>
      <c r="E5" s="86">
        <v>50000</v>
      </c>
      <c r="F5" s="74">
        <f t="shared" si="0"/>
        <v>38111.23</v>
      </c>
      <c r="G5" s="71"/>
    </row>
    <row r="6" spans="1:7">
      <c r="A6" s="66">
        <v>45674</v>
      </c>
      <c r="B6" s="72" t="s">
        <v>1765</v>
      </c>
      <c r="C6" s="68" t="s">
        <v>64</v>
      </c>
      <c r="D6" s="69"/>
      <c r="E6" s="69">
        <v>38000</v>
      </c>
      <c r="F6" s="74">
        <f t="shared" si="0"/>
        <v>111.229999999996</v>
      </c>
      <c r="G6" s="71"/>
    </row>
    <row r="7" spans="1:7">
      <c r="A7" s="66">
        <v>45682</v>
      </c>
      <c r="B7" s="177" t="s">
        <v>1953</v>
      </c>
      <c r="C7" s="68" t="s">
        <v>54</v>
      </c>
      <c r="D7" s="69">
        <v>30000</v>
      </c>
      <c r="E7" s="69"/>
      <c r="F7" s="74">
        <f t="shared" si="0"/>
        <v>30111.23</v>
      </c>
      <c r="G7" s="71"/>
    </row>
    <row r="8" spans="1:7">
      <c r="A8" s="66">
        <v>45701</v>
      </c>
      <c r="B8" s="177" t="s">
        <v>2173</v>
      </c>
      <c r="C8" s="68" t="s">
        <v>54</v>
      </c>
      <c r="D8" s="73">
        <v>34367.23</v>
      </c>
      <c r="E8" s="69"/>
      <c r="F8" s="74">
        <f t="shared" ref="F8:F12" si="1">F7+D8-E8</f>
        <v>64478.46</v>
      </c>
      <c r="G8" s="71"/>
    </row>
    <row r="9" spans="1:7">
      <c r="A9" s="66">
        <v>45706</v>
      </c>
      <c r="B9" s="72" t="s">
        <v>2174</v>
      </c>
      <c r="C9" s="68" t="s">
        <v>54</v>
      </c>
      <c r="D9" s="73">
        <v>20000</v>
      </c>
      <c r="E9" s="86"/>
      <c r="F9" s="74">
        <f t="shared" si="1"/>
        <v>84478.46</v>
      </c>
      <c r="G9" s="71"/>
    </row>
    <row r="10" spans="1:7">
      <c r="A10" s="66">
        <v>45712</v>
      </c>
      <c r="B10" s="72" t="s">
        <v>2175</v>
      </c>
      <c r="C10" s="68" t="s">
        <v>57</v>
      </c>
      <c r="D10" s="69">
        <v>28694</v>
      </c>
      <c r="E10" s="69"/>
      <c r="F10" s="74">
        <f t="shared" si="1"/>
        <v>113172.46</v>
      </c>
      <c r="G10" s="71"/>
    </row>
    <row r="11" spans="1:7">
      <c r="A11" s="66">
        <v>45716</v>
      </c>
      <c r="B11" s="72" t="s">
        <v>2176</v>
      </c>
      <c r="C11" s="68" t="s">
        <v>64</v>
      </c>
      <c r="D11" s="69"/>
      <c r="E11" s="69">
        <v>50000</v>
      </c>
      <c r="F11" s="74">
        <f t="shared" si="1"/>
        <v>63172.46</v>
      </c>
      <c r="G11" s="71"/>
    </row>
    <row r="12" spans="1:7">
      <c r="A12" s="66">
        <v>45716</v>
      </c>
      <c r="B12" s="72" t="s">
        <v>2176</v>
      </c>
      <c r="C12" s="68" t="s">
        <v>64</v>
      </c>
      <c r="D12" s="69"/>
      <c r="E12" s="69">
        <v>50000</v>
      </c>
      <c r="F12" s="74">
        <f t="shared" si="1"/>
        <v>13172.46</v>
      </c>
      <c r="G12" s="71"/>
    </row>
    <row r="13" spans="1:7">
      <c r="A13" s="66">
        <v>45716</v>
      </c>
      <c r="B13" s="72" t="s">
        <v>2176</v>
      </c>
      <c r="C13" s="68" t="s">
        <v>64</v>
      </c>
      <c r="D13" s="86"/>
      <c r="E13" s="69">
        <v>13000</v>
      </c>
      <c r="F13" s="74">
        <f t="shared" ref="F13:F14" si="2">F12+D13-E13</f>
        <v>172.459999999992</v>
      </c>
      <c r="G13" s="71"/>
    </row>
    <row r="14" spans="1:7">
      <c r="A14" s="66">
        <v>45722</v>
      </c>
      <c r="B14" s="72" t="s">
        <v>2177</v>
      </c>
      <c r="C14" s="68" t="s">
        <v>54</v>
      </c>
      <c r="D14" s="69">
        <v>9200</v>
      </c>
      <c r="E14" s="69"/>
      <c r="F14" s="74">
        <f t="shared" si="2"/>
        <v>9372.45999999999</v>
      </c>
      <c r="G14" s="71"/>
    </row>
    <row r="15" spans="1:7">
      <c r="A15" s="66">
        <v>45730</v>
      </c>
      <c r="B15" s="72" t="s">
        <v>2178</v>
      </c>
      <c r="C15" s="68" t="s">
        <v>64</v>
      </c>
      <c r="D15" s="86"/>
      <c r="E15" s="69">
        <v>9000</v>
      </c>
      <c r="F15" s="74">
        <f t="shared" ref="F15:F21" si="3">F14+D15-E15</f>
        <v>372.459999999992</v>
      </c>
      <c r="G15" s="71"/>
    </row>
    <row r="16" spans="1:7">
      <c r="A16" s="66">
        <v>45734</v>
      </c>
      <c r="B16" s="72" t="s">
        <v>2175</v>
      </c>
      <c r="C16" s="68" t="s">
        <v>57</v>
      </c>
      <c r="D16" s="69">
        <v>14683</v>
      </c>
      <c r="E16" s="69"/>
      <c r="F16" s="74">
        <f t="shared" si="3"/>
        <v>15055.46</v>
      </c>
      <c r="G16" s="71"/>
    </row>
    <row r="17" spans="1:7">
      <c r="A17" s="66">
        <v>45736</v>
      </c>
      <c r="B17" s="72" t="s">
        <v>2179</v>
      </c>
      <c r="C17" s="68" t="s">
        <v>57</v>
      </c>
      <c r="D17" s="69">
        <v>7.41</v>
      </c>
      <c r="E17" s="69"/>
      <c r="F17" s="74">
        <f t="shared" si="3"/>
        <v>15062.87</v>
      </c>
      <c r="G17" s="71"/>
    </row>
    <row r="18" spans="1:7">
      <c r="A18" s="66">
        <v>45749</v>
      </c>
      <c r="B18" s="72" t="s">
        <v>2180</v>
      </c>
      <c r="C18" s="68" t="s">
        <v>57</v>
      </c>
      <c r="D18" s="73">
        <v>3260</v>
      </c>
      <c r="E18" s="69"/>
      <c r="F18" s="74">
        <f t="shared" si="3"/>
        <v>18322.87</v>
      </c>
      <c r="G18" s="71"/>
    </row>
    <row r="19" spans="1:7">
      <c r="A19" s="66">
        <v>45749</v>
      </c>
      <c r="B19" s="72" t="s">
        <v>2181</v>
      </c>
      <c r="C19" s="68" t="s">
        <v>57</v>
      </c>
      <c r="D19" s="73">
        <v>1260</v>
      </c>
      <c r="E19" s="69"/>
      <c r="F19" s="74">
        <f t="shared" si="3"/>
        <v>19582.87</v>
      </c>
      <c r="G19" s="71"/>
    </row>
    <row r="20" spans="1:7">
      <c r="A20" s="66">
        <v>45763</v>
      </c>
      <c r="B20" s="72" t="s">
        <v>2182</v>
      </c>
      <c r="C20" s="68" t="s">
        <v>64</v>
      </c>
      <c r="D20" s="69"/>
      <c r="E20" s="69">
        <v>19000</v>
      </c>
      <c r="F20" s="74">
        <f t="shared" si="3"/>
        <v>582.869999999992</v>
      </c>
      <c r="G20" s="71"/>
    </row>
    <row r="21" spans="1:7">
      <c r="A21" s="66">
        <v>45793</v>
      </c>
      <c r="B21" s="72" t="s">
        <v>2183</v>
      </c>
      <c r="C21" s="68" t="s">
        <v>54</v>
      </c>
      <c r="D21" s="86">
        <v>10000</v>
      </c>
      <c r="E21" s="69"/>
      <c r="F21" s="74">
        <f t="shared" si="3"/>
        <v>10582.87</v>
      </c>
      <c r="G21" s="71"/>
    </row>
    <row r="22" spans="1:7">
      <c r="A22" s="66">
        <v>45803</v>
      </c>
      <c r="B22" s="72" t="s">
        <v>2184</v>
      </c>
      <c r="C22" s="68" t="s">
        <v>54</v>
      </c>
      <c r="D22" s="167">
        <v>18120</v>
      </c>
      <c r="E22" s="69"/>
      <c r="F22" s="74">
        <f t="shared" ref="F22:F85" si="4">F21+D22-E22</f>
        <v>28702.87</v>
      </c>
      <c r="G22" s="71"/>
    </row>
    <row r="23" spans="1:7">
      <c r="A23" s="66">
        <v>45807</v>
      </c>
      <c r="B23" s="72" t="s">
        <v>153</v>
      </c>
      <c r="C23" s="68" t="s">
        <v>64</v>
      </c>
      <c r="D23" s="86"/>
      <c r="E23" s="69">
        <v>28702</v>
      </c>
      <c r="F23" s="74">
        <f t="shared" si="4"/>
        <v>0.870000000002619</v>
      </c>
      <c r="G23" s="71"/>
    </row>
    <row r="24" spans="1:7">
      <c r="A24" s="66">
        <v>45829</v>
      </c>
      <c r="B24" s="72" t="s">
        <v>2179</v>
      </c>
      <c r="C24" s="71" t="s">
        <v>57</v>
      </c>
      <c r="D24" s="69">
        <v>1.73</v>
      </c>
      <c r="E24" s="69"/>
      <c r="F24" s="74">
        <f t="shared" si="4"/>
        <v>2.60000000000262</v>
      </c>
      <c r="G24" s="71"/>
    </row>
    <row r="25" spans="1:7">
      <c r="A25" s="66">
        <v>45846</v>
      </c>
      <c r="B25" s="72" t="s">
        <v>2183</v>
      </c>
      <c r="C25" s="68" t="s">
        <v>54</v>
      </c>
      <c r="D25" s="69">
        <v>30000</v>
      </c>
      <c r="E25" s="69"/>
      <c r="F25" s="74">
        <f t="shared" si="4"/>
        <v>30002.6</v>
      </c>
      <c r="G25" s="71"/>
    </row>
    <row r="26" ht="25" customHeight="1" spans="1:7">
      <c r="A26" s="66">
        <v>45847</v>
      </c>
      <c r="B26" s="72" t="s">
        <v>2185</v>
      </c>
      <c r="C26" s="68" t="s">
        <v>54</v>
      </c>
      <c r="D26" s="69">
        <v>15800</v>
      </c>
      <c r="E26" s="69"/>
      <c r="F26" s="74">
        <f t="shared" si="4"/>
        <v>45802.6</v>
      </c>
      <c r="G26" s="71"/>
    </row>
    <row r="27" spans="1:7">
      <c r="A27" s="66">
        <v>45847</v>
      </c>
      <c r="B27" s="72" t="s">
        <v>318</v>
      </c>
      <c r="C27" s="68" t="s">
        <v>64</v>
      </c>
      <c r="D27" s="69"/>
      <c r="E27" s="69">
        <v>45800</v>
      </c>
      <c r="F27" s="74">
        <f t="shared" si="4"/>
        <v>2.60000000000582</v>
      </c>
      <c r="G27" s="71"/>
    </row>
    <row r="28" spans="1:7">
      <c r="A28" s="66">
        <v>45875</v>
      </c>
      <c r="B28" s="72" t="s">
        <v>2172</v>
      </c>
      <c r="C28" s="68" t="s">
        <v>54</v>
      </c>
      <c r="D28" s="69">
        <v>66300</v>
      </c>
      <c r="E28" s="69"/>
      <c r="F28" s="74">
        <f t="shared" si="4"/>
        <v>66302.6</v>
      </c>
      <c r="G28" s="71"/>
    </row>
    <row r="29" spans="1:7">
      <c r="A29" s="66">
        <v>45882</v>
      </c>
      <c r="B29" s="72" t="s">
        <v>318</v>
      </c>
      <c r="C29" s="68" t="s">
        <v>64</v>
      </c>
      <c r="D29" s="69"/>
      <c r="E29" s="69">
        <v>50000</v>
      </c>
      <c r="F29" s="74">
        <f t="shared" si="4"/>
        <v>16302.6</v>
      </c>
      <c r="G29" s="71"/>
    </row>
    <row r="30" spans="1:7">
      <c r="A30" s="66">
        <v>45902</v>
      </c>
      <c r="B30" s="72" t="s">
        <v>153</v>
      </c>
      <c r="C30" s="68" t="s">
        <v>64</v>
      </c>
      <c r="D30" s="69"/>
      <c r="E30" s="69">
        <v>16300</v>
      </c>
      <c r="F30" s="74">
        <f t="shared" si="4"/>
        <v>2.60000000000582</v>
      </c>
      <c r="G30" s="71"/>
    </row>
    <row r="31" spans="1:7">
      <c r="A31" s="66">
        <v>45904</v>
      </c>
      <c r="B31" s="105" t="s">
        <v>2186</v>
      </c>
      <c r="C31" s="68" t="s">
        <v>54</v>
      </c>
      <c r="D31" s="69">
        <v>20340</v>
      </c>
      <c r="E31" s="69"/>
      <c r="F31" s="74">
        <f t="shared" si="4"/>
        <v>20342.6</v>
      </c>
      <c r="G31" s="71"/>
    </row>
    <row r="32" spans="1:7">
      <c r="A32" s="66">
        <v>45905</v>
      </c>
      <c r="B32" s="72" t="s">
        <v>1765</v>
      </c>
      <c r="C32" s="68" t="s">
        <v>64</v>
      </c>
      <c r="D32" s="69"/>
      <c r="E32" s="69">
        <v>20000</v>
      </c>
      <c r="F32" s="74">
        <f t="shared" si="4"/>
        <v>342.600000000006</v>
      </c>
      <c r="G32" s="71"/>
    </row>
    <row r="33" spans="1:7">
      <c r="A33" s="66">
        <v>45921</v>
      </c>
      <c r="B33" s="72" t="s">
        <v>2179</v>
      </c>
      <c r="C33" s="68" t="s">
        <v>57</v>
      </c>
      <c r="D33" s="69">
        <v>1.18</v>
      </c>
      <c r="E33" s="69"/>
      <c r="F33" s="74">
        <f t="shared" si="4"/>
        <v>343.780000000006</v>
      </c>
      <c r="G33" s="71"/>
    </row>
    <row r="34" spans="1:7">
      <c r="A34" s="66">
        <v>45923</v>
      </c>
      <c r="B34" s="105" t="s">
        <v>2187</v>
      </c>
      <c r="C34" s="68" t="s">
        <v>55</v>
      </c>
      <c r="D34" s="69">
        <v>80000</v>
      </c>
      <c r="E34" s="69"/>
      <c r="F34" s="74">
        <f t="shared" si="4"/>
        <v>80343.78</v>
      </c>
      <c r="G34" s="71"/>
    </row>
    <row r="35" spans="1:7">
      <c r="A35" s="66">
        <v>45924</v>
      </c>
      <c r="B35" s="72" t="s">
        <v>2188</v>
      </c>
      <c r="C35" s="68" t="s">
        <v>64</v>
      </c>
      <c r="D35" s="69"/>
      <c r="E35" s="69">
        <v>50000</v>
      </c>
      <c r="F35" s="74">
        <f t="shared" si="4"/>
        <v>30343.78</v>
      </c>
      <c r="G35" s="71"/>
    </row>
    <row r="36" spans="1:7">
      <c r="A36" s="66">
        <v>45924</v>
      </c>
      <c r="B36" s="72" t="s">
        <v>2188</v>
      </c>
      <c r="C36" s="68" t="s">
        <v>64</v>
      </c>
      <c r="D36" s="69"/>
      <c r="E36" s="69">
        <v>30000</v>
      </c>
      <c r="F36" s="74">
        <f t="shared" si="4"/>
        <v>343.779999999999</v>
      </c>
      <c r="G36" s="71"/>
    </row>
    <row r="37" spans="1:7">
      <c r="A37" s="66">
        <v>45959</v>
      </c>
      <c r="B37" s="105" t="s">
        <v>2174</v>
      </c>
      <c r="C37" s="68" t="s">
        <v>54</v>
      </c>
      <c r="D37" s="69">
        <v>46000</v>
      </c>
      <c r="E37" s="69"/>
      <c r="F37" s="74">
        <f t="shared" si="4"/>
        <v>46343.78</v>
      </c>
      <c r="G37" s="71"/>
    </row>
    <row r="38" spans="1:7">
      <c r="A38" s="66">
        <v>45960</v>
      </c>
      <c r="B38" s="72" t="s">
        <v>1765</v>
      </c>
      <c r="C38" s="68" t="s">
        <v>64</v>
      </c>
      <c r="D38" s="69"/>
      <c r="E38" s="69">
        <v>46300</v>
      </c>
      <c r="F38" s="74">
        <f t="shared" si="4"/>
        <v>43.7799999999988</v>
      </c>
      <c r="G38" s="71"/>
    </row>
    <row r="39" ht="19" customHeight="1" spans="1:7">
      <c r="A39" s="66">
        <v>45975</v>
      </c>
      <c r="B39" s="217" t="s">
        <v>2189</v>
      </c>
      <c r="C39" s="68" t="s">
        <v>54</v>
      </c>
      <c r="D39" s="69">
        <v>9000</v>
      </c>
      <c r="E39" s="69"/>
      <c r="F39" s="74">
        <f t="shared" si="4"/>
        <v>9043.78</v>
      </c>
      <c r="G39" s="71"/>
    </row>
    <row r="40" spans="1:7">
      <c r="A40" s="66"/>
      <c r="B40" s="72"/>
      <c r="C40" s="68"/>
      <c r="D40" s="69"/>
      <c r="E40" s="69"/>
      <c r="F40" s="74">
        <f t="shared" si="4"/>
        <v>9043.78</v>
      </c>
      <c r="G40" s="71"/>
    </row>
    <row r="41" spans="1:7">
      <c r="A41" s="66"/>
      <c r="B41" s="72"/>
      <c r="C41" s="68"/>
      <c r="D41" s="69"/>
      <c r="E41" s="69"/>
      <c r="F41" s="104">
        <f t="shared" si="4"/>
        <v>9043.78</v>
      </c>
      <c r="G41" s="71"/>
    </row>
    <row r="42" spans="1:7">
      <c r="A42" s="66"/>
      <c r="B42" s="72"/>
      <c r="C42" s="68"/>
      <c r="D42" s="69"/>
      <c r="E42" s="69"/>
      <c r="F42" s="74">
        <f t="shared" si="4"/>
        <v>9043.78</v>
      </c>
      <c r="G42" s="71"/>
    </row>
    <row r="43" spans="1:7">
      <c r="A43" s="66"/>
      <c r="B43" s="72"/>
      <c r="C43" s="68"/>
      <c r="D43" s="69"/>
      <c r="E43" s="69"/>
      <c r="F43" s="74">
        <f t="shared" si="4"/>
        <v>9043.78</v>
      </c>
      <c r="G43" s="71"/>
    </row>
    <row r="44" spans="1:7">
      <c r="A44" s="66"/>
      <c r="B44" s="72"/>
      <c r="C44" s="68"/>
      <c r="D44" s="69"/>
      <c r="E44" s="69"/>
      <c r="F44" s="74">
        <f t="shared" si="4"/>
        <v>9043.78</v>
      </c>
      <c r="G44" s="71"/>
    </row>
    <row r="45" spans="1:7">
      <c r="A45" s="66"/>
      <c r="B45" s="72"/>
      <c r="C45" s="68"/>
      <c r="D45" s="69"/>
      <c r="E45" s="69"/>
      <c r="F45" s="74">
        <f t="shared" si="4"/>
        <v>9043.78</v>
      </c>
      <c r="G45" s="71"/>
    </row>
    <row r="46" spans="1:7">
      <c r="A46" s="66"/>
      <c r="B46" s="72"/>
      <c r="C46" s="68"/>
      <c r="D46" s="69"/>
      <c r="E46" s="69"/>
      <c r="F46" s="104">
        <f t="shared" si="4"/>
        <v>9043.78</v>
      </c>
      <c r="G46" s="71"/>
    </row>
    <row r="47" spans="1:7">
      <c r="A47" s="66"/>
      <c r="B47" s="72"/>
      <c r="C47" s="68"/>
      <c r="D47" s="69"/>
      <c r="E47" s="69"/>
      <c r="F47" s="74">
        <f t="shared" si="4"/>
        <v>9043.78</v>
      </c>
      <c r="G47" s="71"/>
    </row>
    <row r="48" spans="1:7">
      <c r="A48" s="66"/>
      <c r="B48" s="67"/>
      <c r="C48" s="68"/>
      <c r="D48" s="69"/>
      <c r="E48" s="69"/>
      <c r="F48" s="74">
        <f t="shared" si="4"/>
        <v>9043.78</v>
      </c>
      <c r="G48" s="71"/>
    </row>
    <row r="49" spans="1:7">
      <c r="A49" s="66"/>
      <c r="B49" s="67"/>
      <c r="C49" s="68"/>
      <c r="D49" s="69"/>
      <c r="E49" s="69"/>
      <c r="F49" s="74">
        <f t="shared" si="4"/>
        <v>9043.78</v>
      </c>
      <c r="G49" s="71"/>
    </row>
    <row r="50" spans="1:7">
      <c r="A50" s="66"/>
      <c r="B50" s="67"/>
      <c r="C50" s="68"/>
      <c r="D50" s="69"/>
      <c r="E50" s="69"/>
      <c r="F50" s="74">
        <f t="shared" si="4"/>
        <v>9043.78</v>
      </c>
      <c r="G50" s="71"/>
    </row>
    <row r="51" spans="1:7">
      <c r="A51" s="66"/>
      <c r="B51" s="67"/>
      <c r="C51" s="68"/>
      <c r="D51" s="69"/>
      <c r="E51" s="69"/>
      <c r="F51" s="74">
        <f t="shared" si="4"/>
        <v>9043.78</v>
      </c>
      <c r="G51" s="71"/>
    </row>
    <row r="52" spans="1:7">
      <c r="A52" s="66"/>
      <c r="B52" s="67"/>
      <c r="C52" s="68"/>
      <c r="D52" s="69"/>
      <c r="E52" s="69"/>
      <c r="F52" s="74">
        <f t="shared" si="4"/>
        <v>9043.78</v>
      </c>
      <c r="G52" s="71"/>
    </row>
    <row r="53" spans="1:7">
      <c r="A53" s="66"/>
      <c r="B53" s="67"/>
      <c r="C53" s="68"/>
      <c r="D53" s="69"/>
      <c r="E53" s="69"/>
      <c r="F53" s="74">
        <f t="shared" si="4"/>
        <v>9043.78</v>
      </c>
      <c r="G53" s="71"/>
    </row>
    <row r="54" spans="1:7">
      <c r="A54" s="66"/>
      <c r="B54" s="67"/>
      <c r="C54" s="68"/>
      <c r="D54" s="69"/>
      <c r="E54" s="69"/>
      <c r="F54" s="74">
        <f t="shared" si="4"/>
        <v>9043.78</v>
      </c>
      <c r="G54" s="71"/>
    </row>
    <row r="55" spans="1:7">
      <c r="A55" s="66"/>
      <c r="B55" s="72"/>
      <c r="C55" s="68"/>
      <c r="D55" s="69"/>
      <c r="E55" s="69"/>
      <c r="F55" s="74">
        <f t="shared" si="4"/>
        <v>9043.78</v>
      </c>
      <c r="G55" s="71"/>
    </row>
    <row r="56" spans="1:7">
      <c r="A56" s="66"/>
      <c r="B56" s="72"/>
      <c r="C56" s="68"/>
      <c r="D56" s="69"/>
      <c r="E56" s="69"/>
      <c r="F56" s="74">
        <f t="shared" si="4"/>
        <v>9043.78</v>
      </c>
      <c r="G56" s="71"/>
    </row>
    <row r="57" spans="1:7">
      <c r="A57" s="66"/>
      <c r="B57" s="72"/>
      <c r="C57" s="68"/>
      <c r="D57" s="69"/>
      <c r="E57" s="69"/>
      <c r="F57" s="74">
        <f t="shared" si="4"/>
        <v>9043.78</v>
      </c>
      <c r="G57" s="71"/>
    </row>
    <row r="58" spans="1:7">
      <c r="A58" s="66"/>
      <c r="B58" s="72"/>
      <c r="C58" s="68"/>
      <c r="D58" s="69"/>
      <c r="E58" s="69"/>
      <c r="F58" s="74">
        <f t="shared" si="4"/>
        <v>9043.78</v>
      </c>
      <c r="G58" s="71"/>
    </row>
    <row r="59" spans="1:7">
      <c r="A59" s="66"/>
      <c r="B59" s="67"/>
      <c r="C59" s="68"/>
      <c r="D59" s="69"/>
      <c r="E59" s="69"/>
      <c r="F59" s="74">
        <f t="shared" si="4"/>
        <v>9043.78</v>
      </c>
      <c r="G59" s="71"/>
    </row>
    <row r="60" spans="1:7">
      <c r="A60" s="66"/>
      <c r="B60" s="67"/>
      <c r="C60" s="68"/>
      <c r="D60" s="69"/>
      <c r="E60" s="69"/>
      <c r="F60" s="74">
        <f t="shared" si="4"/>
        <v>9043.78</v>
      </c>
      <c r="G60" s="71"/>
    </row>
    <row r="61" spans="1:7">
      <c r="A61" s="66"/>
      <c r="B61" s="67"/>
      <c r="C61" s="68"/>
      <c r="D61" s="69"/>
      <c r="E61" s="69"/>
      <c r="F61" s="74">
        <f t="shared" si="4"/>
        <v>9043.78</v>
      </c>
      <c r="G61" s="71"/>
    </row>
    <row r="62" spans="1:7">
      <c r="A62" s="66"/>
      <c r="B62" s="67"/>
      <c r="C62" s="68"/>
      <c r="D62" s="69"/>
      <c r="E62" s="69"/>
      <c r="F62" s="74">
        <f t="shared" si="4"/>
        <v>9043.78</v>
      </c>
      <c r="G62" s="71"/>
    </row>
    <row r="63" spans="1:7">
      <c r="A63" s="66"/>
      <c r="B63" s="67"/>
      <c r="C63" s="68"/>
      <c r="D63" s="69"/>
      <c r="E63" s="69"/>
      <c r="F63" s="74">
        <f t="shared" si="4"/>
        <v>9043.78</v>
      </c>
      <c r="G63" s="71"/>
    </row>
    <row r="64" spans="1:7">
      <c r="A64" s="66"/>
      <c r="B64" s="72"/>
      <c r="C64" s="68"/>
      <c r="D64" s="69"/>
      <c r="E64" s="69"/>
      <c r="F64" s="74">
        <f t="shared" si="4"/>
        <v>9043.78</v>
      </c>
      <c r="G64" s="71"/>
    </row>
    <row r="65" spans="1:7">
      <c r="A65" s="66"/>
      <c r="B65" s="67"/>
      <c r="C65" s="68"/>
      <c r="D65" s="69"/>
      <c r="E65" s="69"/>
      <c r="F65" s="74">
        <f t="shared" si="4"/>
        <v>9043.78</v>
      </c>
      <c r="G65" s="71"/>
    </row>
    <row r="66" spans="1:7">
      <c r="A66" s="66"/>
      <c r="B66" s="67"/>
      <c r="C66" s="68"/>
      <c r="D66" s="69"/>
      <c r="E66" s="69"/>
      <c r="F66" s="74">
        <f t="shared" si="4"/>
        <v>9043.78</v>
      </c>
      <c r="G66" s="71"/>
    </row>
    <row r="67" spans="1:7">
      <c r="A67" s="66"/>
      <c r="B67" s="67"/>
      <c r="C67" s="68"/>
      <c r="D67" s="69"/>
      <c r="E67" s="69"/>
      <c r="F67" s="74">
        <f t="shared" si="4"/>
        <v>9043.78</v>
      </c>
      <c r="G67" s="71"/>
    </row>
    <row r="68" spans="1:7">
      <c r="A68" s="66"/>
      <c r="B68" s="67"/>
      <c r="C68" s="68"/>
      <c r="D68" s="69"/>
      <c r="E68" s="69"/>
      <c r="F68" s="74">
        <f t="shared" si="4"/>
        <v>9043.78</v>
      </c>
      <c r="G68" s="71"/>
    </row>
    <row r="69" spans="1:7">
      <c r="A69" s="66"/>
      <c r="B69" s="67"/>
      <c r="C69" s="68"/>
      <c r="D69" s="69"/>
      <c r="E69" s="69"/>
      <c r="F69" s="104">
        <f t="shared" si="4"/>
        <v>9043.78</v>
      </c>
      <c r="G69" s="71"/>
    </row>
    <row r="70" spans="1:7">
      <c r="A70" s="66"/>
      <c r="B70" s="67"/>
      <c r="C70" s="68"/>
      <c r="D70" s="69"/>
      <c r="E70" s="69"/>
      <c r="F70" s="74">
        <f t="shared" si="4"/>
        <v>9043.78</v>
      </c>
      <c r="G70" s="71"/>
    </row>
    <row r="71" spans="1:7">
      <c r="A71" s="66"/>
      <c r="B71" s="67"/>
      <c r="C71" s="68"/>
      <c r="D71" s="69"/>
      <c r="E71" s="69"/>
      <c r="F71" s="74">
        <f t="shared" si="4"/>
        <v>9043.78</v>
      </c>
      <c r="G71" s="71"/>
    </row>
    <row r="72" spans="1:7">
      <c r="A72" s="66"/>
      <c r="B72" s="67"/>
      <c r="C72" s="68"/>
      <c r="D72" s="69"/>
      <c r="E72" s="69"/>
      <c r="F72" s="74">
        <f t="shared" si="4"/>
        <v>9043.78</v>
      </c>
      <c r="G72" s="71"/>
    </row>
    <row r="73" spans="1:7">
      <c r="A73" s="66"/>
      <c r="B73" s="67"/>
      <c r="C73" s="68"/>
      <c r="D73" s="69"/>
      <c r="E73" s="69"/>
      <c r="F73" s="74">
        <f t="shared" si="4"/>
        <v>9043.78</v>
      </c>
      <c r="G73" s="71"/>
    </row>
    <row r="74" spans="1:7">
      <c r="A74" s="66"/>
      <c r="B74" s="67"/>
      <c r="C74" s="68"/>
      <c r="D74" s="69"/>
      <c r="E74" s="69"/>
      <c r="F74" s="74">
        <f t="shared" si="4"/>
        <v>9043.78</v>
      </c>
      <c r="G74" s="71"/>
    </row>
    <row r="75" spans="1:7">
      <c r="A75" s="66"/>
      <c r="B75" s="67"/>
      <c r="C75" s="68"/>
      <c r="D75" s="69"/>
      <c r="E75" s="69"/>
      <c r="F75" s="74">
        <f t="shared" si="4"/>
        <v>9043.78</v>
      </c>
      <c r="G75" s="71"/>
    </row>
    <row r="76" spans="1:7">
      <c r="A76" s="66"/>
      <c r="B76" s="67"/>
      <c r="C76" s="68"/>
      <c r="D76" s="69"/>
      <c r="E76" s="69"/>
      <c r="F76" s="74">
        <f t="shared" si="4"/>
        <v>9043.78</v>
      </c>
      <c r="G76" s="71"/>
    </row>
    <row r="77" spans="1:7">
      <c r="A77" s="66"/>
      <c r="B77" s="67"/>
      <c r="C77" s="68"/>
      <c r="D77" s="69"/>
      <c r="E77" s="69"/>
      <c r="F77" s="74">
        <f t="shared" si="4"/>
        <v>9043.78</v>
      </c>
      <c r="G77" s="71"/>
    </row>
    <row r="78" spans="1:7">
      <c r="A78" s="66"/>
      <c r="B78" s="67"/>
      <c r="C78" s="68"/>
      <c r="D78" s="69"/>
      <c r="E78" s="69"/>
      <c r="F78" s="74">
        <f t="shared" si="4"/>
        <v>9043.78</v>
      </c>
      <c r="G78" s="71"/>
    </row>
    <row r="79" spans="1:7">
      <c r="A79" s="66"/>
      <c r="B79" s="67"/>
      <c r="C79" s="68"/>
      <c r="D79" s="69"/>
      <c r="E79" s="69"/>
      <c r="F79" s="74">
        <f t="shared" si="4"/>
        <v>9043.78</v>
      </c>
      <c r="G79" s="71"/>
    </row>
    <row r="80" spans="1:7">
      <c r="A80" s="66"/>
      <c r="B80" s="67"/>
      <c r="C80" s="68"/>
      <c r="D80" s="69"/>
      <c r="E80" s="69"/>
      <c r="F80" s="74">
        <f t="shared" si="4"/>
        <v>9043.78</v>
      </c>
      <c r="G80" s="71"/>
    </row>
    <row r="81" spans="1:7">
      <c r="A81" s="66"/>
      <c r="B81" s="218"/>
      <c r="C81" s="68"/>
      <c r="D81" s="69"/>
      <c r="E81" s="69"/>
      <c r="F81" s="74">
        <f t="shared" si="4"/>
        <v>9043.78</v>
      </c>
      <c r="G81" s="71"/>
    </row>
    <row r="82" spans="1:7">
      <c r="A82" s="66"/>
      <c r="B82" s="67"/>
      <c r="C82" s="68"/>
      <c r="D82" s="69"/>
      <c r="E82" s="69"/>
      <c r="F82" s="74">
        <f t="shared" si="4"/>
        <v>9043.78</v>
      </c>
      <c r="G82" s="71"/>
    </row>
    <row r="83" spans="1:7">
      <c r="A83" s="66"/>
      <c r="B83"/>
      <c r="C83" s="68"/>
      <c r="D83" s="69"/>
      <c r="E83" s="69"/>
      <c r="F83" s="74">
        <f t="shared" si="4"/>
        <v>9043.78</v>
      </c>
      <c r="G83" s="71"/>
    </row>
    <row r="84" spans="1:7">
      <c r="A84" s="66"/>
      <c r="B84" s="67"/>
      <c r="C84" s="68"/>
      <c r="D84" s="69"/>
      <c r="E84" s="69"/>
      <c r="F84" s="74">
        <f t="shared" si="4"/>
        <v>9043.78</v>
      </c>
      <c r="G84" s="71"/>
    </row>
    <row r="85" spans="1:7">
      <c r="A85" s="66"/>
      <c r="B85" s="67"/>
      <c r="C85" s="68"/>
      <c r="D85" s="69"/>
      <c r="E85" s="69"/>
      <c r="F85" s="74">
        <f t="shared" si="4"/>
        <v>9043.78</v>
      </c>
      <c r="G85" s="71"/>
    </row>
    <row r="86" spans="1:7">
      <c r="A86" s="66"/>
      <c r="B86" s="67"/>
      <c r="C86" s="68"/>
      <c r="D86" s="69"/>
      <c r="E86" s="69"/>
      <c r="F86" s="74">
        <f t="shared" ref="F86:F110" si="5">F85+D86-E86</f>
        <v>9043.78</v>
      </c>
      <c r="G86" s="71"/>
    </row>
    <row r="87" spans="1:7">
      <c r="A87" s="66"/>
      <c r="B87" s="67"/>
      <c r="C87" s="68"/>
      <c r="D87" s="69"/>
      <c r="E87" s="69"/>
      <c r="F87" s="74">
        <f t="shared" si="5"/>
        <v>9043.78</v>
      </c>
      <c r="G87" s="71"/>
    </row>
    <row r="88" spans="1:7">
      <c r="A88" s="66"/>
      <c r="B88" s="67"/>
      <c r="C88" s="68"/>
      <c r="D88" s="69"/>
      <c r="E88" s="69"/>
      <c r="F88" s="74">
        <f t="shared" si="5"/>
        <v>9043.78</v>
      </c>
      <c r="G88" s="71"/>
    </row>
    <row r="89" spans="1:7">
      <c r="A89" s="66"/>
      <c r="B89" s="67"/>
      <c r="C89" s="68"/>
      <c r="D89" s="69"/>
      <c r="E89" s="69"/>
      <c r="F89" s="74">
        <f t="shared" si="5"/>
        <v>9043.78</v>
      </c>
      <c r="G89" s="71"/>
    </row>
    <row r="90" spans="1:7">
      <c r="A90" s="66"/>
      <c r="B90" s="67"/>
      <c r="C90" s="68"/>
      <c r="D90" s="69"/>
      <c r="E90" s="69"/>
      <c r="F90" s="74">
        <f t="shared" si="5"/>
        <v>9043.78</v>
      </c>
      <c r="G90" s="71"/>
    </row>
    <row r="91" spans="1:7">
      <c r="A91" s="66"/>
      <c r="B91" s="67"/>
      <c r="C91" s="68"/>
      <c r="D91" s="69"/>
      <c r="E91" s="69"/>
      <c r="F91" s="74">
        <f t="shared" si="5"/>
        <v>9043.78</v>
      </c>
      <c r="G91" s="71"/>
    </row>
    <row r="92" spans="1:7">
      <c r="A92" s="66"/>
      <c r="B92" s="67"/>
      <c r="C92" s="68"/>
      <c r="D92" s="69"/>
      <c r="E92" s="69"/>
      <c r="F92" s="74">
        <f t="shared" si="5"/>
        <v>9043.78</v>
      </c>
      <c r="G92" s="71"/>
    </row>
    <row r="93" spans="1:7">
      <c r="A93" s="66"/>
      <c r="B93" s="67"/>
      <c r="C93" s="68"/>
      <c r="D93" s="69"/>
      <c r="E93" s="69"/>
      <c r="F93" s="74">
        <f t="shared" si="5"/>
        <v>9043.78</v>
      </c>
      <c r="G93" s="71"/>
    </row>
    <row r="94" spans="1:7">
      <c r="A94" s="66"/>
      <c r="B94" s="67"/>
      <c r="C94" s="68"/>
      <c r="D94" s="69"/>
      <c r="E94" s="69"/>
      <c r="F94" s="74">
        <f t="shared" si="5"/>
        <v>9043.78</v>
      </c>
      <c r="G94" s="71"/>
    </row>
    <row r="95" spans="1:7">
      <c r="A95" s="66"/>
      <c r="B95" s="67"/>
      <c r="C95" s="68"/>
      <c r="D95" s="69"/>
      <c r="E95" s="69"/>
      <c r="F95" s="74">
        <f t="shared" si="5"/>
        <v>9043.78</v>
      </c>
      <c r="G95" s="71"/>
    </row>
    <row r="96" spans="1:7">
      <c r="A96" s="66"/>
      <c r="B96" s="67"/>
      <c r="C96" s="68"/>
      <c r="D96" s="69"/>
      <c r="E96" s="69"/>
      <c r="F96" s="74">
        <f t="shared" si="5"/>
        <v>9043.78</v>
      </c>
      <c r="G96" s="71"/>
    </row>
    <row r="97" spans="1:7">
      <c r="A97" s="66"/>
      <c r="B97" s="67"/>
      <c r="C97" s="68"/>
      <c r="D97" s="69"/>
      <c r="E97" s="69"/>
      <c r="F97" s="74">
        <f t="shared" si="5"/>
        <v>9043.78</v>
      </c>
      <c r="G97" s="71"/>
    </row>
    <row r="98" spans="1:7">
      <c r="A98" s="66"/>
      <c r="B98" s="67"/>
      <c r="C98" s="68"/>
      <c r="D98" s="69"/>
      <c r="E98" s="69"/>
      <c r="F98" s="74">
        <f t="shared" si="5"/>
        <v>9043.78</v>
      </c>
      <c r="G98" s="71"/>
    </row>
    <row r="99" spans="1:7">
      <c r="A99" s="66"/>
      <c r="B99"/>
      <c r="C99" s="68"/>
      <c r="D99" s="69"/>
      <c r="E99" s="69"/>
      <c r="F99" s="74">
        <f t="shared" si="5"/>
        <v>9043.78</v>
      </c>
      <c r="G99" s="71"/>
    </row>
    <row r="100" spans="1:7">
      <c r="A100" s="66"/>
      <c r="B100" s="67"/>
      <c r="C100" s="68"/>
      <c r="D100" s="69"/>
      <c r="E100" s="69"/>
      <c r="F100" s="74">
        <f t="shared" si="5"/>
        <v>9043.78</v>
      </c>
      <c r="G100" s="71"/>
    </row>
    <row r="101" spans="1:7">
      <c r="A101" s="66"/>
      <c r="B101" s="67"/>
      <c r="C101" s="68"/>
      <c r="D101" s="69"/>
      <c r="E101" s="69"/>
      <c r="F101" s="74">
        <f t="shared" si="5"/>
        <v>9043.78</v>
      </c>
      <c r="G101" s="71"/>
    </row>
    <row r="102" spans="1:7">
      <c r="A102" s="66"/>
      <c r="B102"/>
      <c r="C102" s="68"/>
      <c r="D102" s="69"/>
      <c r="E102" s="69"/>
      <c r="F102" s="74">
        <f t="shared" si="5"/>
        <v>9043.78</v>
      </c>
      <c r="G102" s="71"/>
    </row>
    <row r="103" spans="1:7">
      <c r="A103" s="66"/>
      <c r="B103" s="67"/>
      <c r="C103" s="68"/>
      <c r="D103" s="69"/>
      <c r="E103" s="69"/>
      <c r="F103" s="74">
        <f t="shared" si="5"/>
        <v>9043.78</v>
      </c>
      <c r="G103" s="71"/>
    </row>
    <row r="104" spans="1:7">
      <c r="A104" s="66"/>
      <c r="B104" s="67"/>
      <c r="C104" s="68"/>
      <c r="D104" s="69"/>
      <c r="E104" s="69"/>
      <c r="F104" s="74">
        <f t="shared" si="5"/>
        <v>9043.78</v>
      </c>
      <c r="G104" s="71"/>
    </row>
    <row r="105" spans="1:7">
      <c r="A105" s="66"/>
      <c r="B105" s="67"/>
      <c r="C105" s="68"/>
      <c r="D105" s="69"/>
      <c r="E105" s="69"/>
      <c r="F105" s="74">
        <f t="shared" si="5"/>
        <v>9043.78</v>
      </c>
      <c r="G105" s="71"/>
    </row>
    <row r="106" spans="1:7">
      <c r="A106" s="66"/>
      <c r="B106" s="67"/>
      <c r="C106" s="68"/>
      <c r="D106" s="69"/>
      <c r="E106" s="69"/>
      <c r="F106" s="74">
        <f t="shared" si="5"/>
        <v>9043.78</v>
      </c>
      <c r="G106" s="71"/>
    </row>
    <row r="107" spans="1:7">
      <c r="A107" s="66"/>
      <c r="B107" s="67"/>
      <c r="C107" s="68"/>
      <c r="D107" s="69"/>
      <c r="E107" s="69"/>
      <c r="F107" s="74">
        <f t="shared" si="5"/>
        <v>9043.78</v>
      </c>
      <c r="G107" s="71"/>
    </row>
    <row r="108" spans="1:7">
      <c r="A108" s="66"/>
      <c r="B108" s="67"/>
      <c r="C108" s="68"/>
      <c r="D108" s="69"/>
      <c r="E108" s="69"/>
      <c r="F108" s="74">
        <f t="shared" si="5"/>
        <v>9043.78</v>
      </c>
      <c r="G108" s="71"/>
    </row>
    <row r="109" spans="1:7">
      <c r="A109" s="66"/>
      <c r="B109" s="67"/>
      <c r="C109" s="68"/>
      <c r="D109" s="69"/>
      <c r="E109" s="69"/>
      <c r="F109" s="74">
        <f t="shared" si="5"/>
        <v>9043.78</v>
      </c>
      <c r="G109" s="71"/>
    </row>
    <row r="110" spans="1:7">
      <c r="A110" s="62"/>
      <c r="B110" s="67"/>
      <c r="C110" s="91"/>
      <c r="D110" s="69"/>
      <c r="E110" s="69"/>
      <c r="F110" s="74">
        <f t="shared" si="5"/>
        <v>9043.78</v>
      </c>
      <c r="G110" s="71"/>
    </row>
    <row r="111" spans="1:7">
      <c r="A111" s="62"/>
      <c r="B111" s="67"/>
      <c r="C111" s="91"/>
      <c r="D111" s="69"/>
      <c r="E111" s="69"/>
      <c r="F111" s="69"/>
      <c r="G111" s="71"/>
    </row>
    <row r="112" spans="1:7">
      <c r="A112" s="62"/>
      <c r="B112" s="67"/>
      <c r="C112" s="91"/>
      <c r="D112" s="69"/>
      <c r="E112" s="69"/>
      <c r="F112" s="69"/>
      <c r="G112" s="71"/>
    </row>
    <row r="113" spans="1:7">
      <c r="A113" s="62"/>
      <c r="B113" s="67"/>
      <c r="C113" s="91"/>
      <c r="D113" s="69"/>
      <c r="E113" s="69"/>
      <c r="F113" s="69"/>
      <c r="G113" s="71"/>
    </row>
    <row r="114" spans="1:7">
      <c r="A114" s="62"/>
      <c r="B114" s="67"/>
      <c r="C114" s="91"/>
      <c r="D114" s="69"/>
      <c r="E114" s="69"/>
      <c r="F114" s="69"/>
      <c r="G114" s="71"/>
    </row>
    <row r="115" spans="1:7">
      <c r="A115" s="62"/>
      <c r="B115" s="67"/>
      <c r="C115" s="91"/>
      <c r="D115" s="69"/>
      <c r="E115" s="69"/>
      <c r="F115" s="69"/>
      <c r="G115" s="71"/>
    </row>
    <row r="116" spans="1:7">
      <c r="A116" s="62"/>
      <c r="B116" s="67"/>
      <c r="C116" s="91"/>
      <c r="D116" s="69"/>
      <c r="E116" s="69"/>
      <c r="F116" s="69"/>
      <c r="G116" s="71"/>
    </row>
    <row r="117" spans="1:7">
      <c r="A117" s="62"/>
      <c r="B117" s="67"/>
      <c r="C117" s="91"/>
      <c r="D117" s="69"/>
      <c r="E117" s="69"/>
      <c r="F117" s="69"/>
      <c r="G117" s="71"/>
    </row>
    <row r="118" spans="1:7">
      <c r="A118" s="62"/>
      <c r="B118" s="67"/>
      <c r="C118" s="91"/>
      <c r="D118" s="69"/>
      <c r="E118" s="69"/>
      <c r="F118" s="69"/>
      <c r="G118" s="71"/>
    </row>
    <row r="119" spans="1:7">
      <c r="A119" s="62"/>
      <c r="B119" s="67"/>
      <c r="C119" s="91"/>
      <c r="D119" s="69"/>
      <c r="E119" s="69"/>
      <c r="F119" s="69"/>
      <c r="G119" s="71"/>
    </row>
    <row r="120" spans="1:7">
      <c r="A120" s="62"/>
      <c r="B120" s="67"/>
      <c r="C120" s="91"/>
      <c r="D120" s="69"/>
      <c r="E120" s="69"/>
      <c r="F120" s="69"/>
      <c r="G120" s="71"/>
    </row>
    <row r="121" spans="1:7">
      <c r="A121" s="62"/>
      <c r="B121" s="67"/>
      <c r="C121" s="91"/>
      <c r="D121" s="69"/>
      <c r="E121" s="69"/>
      <c r="F121" s="69"/>
      <c r="G121" s="71"/>
    </row>
    <row r="122" spans="1:7">
      <c r="A122" s="62"/>
      <c r="B122" s="67"/>
      <c r="C122" s="91"/>
      <c r="D122" s="69"/>
      <c r="E122" s="69"/>
      <c r="F122" s="69"/>
      <c r="G122" s="71"/>
    </row>
    <row r="123" spans="1:7">
      <c r="A123" s="62"/>
      <c r="B123" s="67"/>
      <c r="C123" s="91"/>
      <c r="D123" s="69"/>
      <c r="E123" s="69"/>
      <c r="F123" s="69"/>
      <c r="G123" s="71"/>
    </row>
    <row r="124" spans="1:7">
      <c r="A124" s="62"/>
      <c r="B124" s="67"/>
      <c r="C124" s="91"/>
      <c r="D124" s="69"/>
      <c r="E124" s="69"/>
      <c r="F124" s="69"/>
      <c r="G124" s="71"/>
    </row>
    <row r="125" spans="1:7">
      <c r="A125" s="62"/>
      <c r="B125" s="67"/>
      <c r="C125" s="91"/>
      <c r="D125" s="69"/>
      <c r="E125" s="69"/>
      <c r="F125" s="69"/>
      <c r="G125" s="71"/>
    </row>
    <row r="126" spans="1:7">
      <c r="A126" s="62"/>
      <c r="B126" s="67"/>
      <c r="C126" s="91"/>
      <c r="D126" s="69"/>
      <c r="E126" s="69"/>
      <c r="F126" s="69"/>
      <c r="G126" s="71"/>
    </row>
    <row r="127" spans="1:7">
      <c r="A127" s="62"/>
      <c r="B127" s="67"/>
      <c r="C127" s="91"/>
      <c r="D127" s="69"/>
      <c r="E127" s="69"/>
      <c r="F127" s="69"/>
      <c r="G127" s="71"/>
    </row>
    <row r="128" spans="1:7">
      <c r="A128" s="62"/>
      <c r="B128" s="67"/>
      <c r="C128" s="91"/>
      <c r="D128" s="69"/>
      <c r="E128" s="69"/>
      <c r="F128" s="69"/>
      <c r="G128" s="71"/>
    </row>
    <row r="129" spans="1:7">
      <c r="A129" s="62"/>
      <c r="B129" s="67"/>
      <c r="C129" s="91"/>
      <c r="D129" s="69"/>
      <c r="E129" s="69"/>
      <c r="F129" s="69"/>
      <c r="G129" s="71"/>
    </row>
    <row r="130" spans="1:7">
      <c r="A130" s="62"/>
      <c r="B130" s="67"/>
      <c r="C130" s="91"/>
      <c r="D130" s="69"/>
      <c r="E130" s="69"/>
      <c r="F130" s="69"/>
      <c r="G130" s="71"/>
    </row>
  </sheetData>
  <autoFilter xmlns:etc="http://www.wps.cn/officeDocument/2017/etCustomData" ref="A2:G110" etc:filterBottomFollowUsedRange="0">
    <extLst/>
  </autoFilter>
  <dataValidations count="1">
    <dataValidation type="list" allowBlank="1" showInputMessage="1" showErrorMessage="1" sqref="C3:C109">
      <formula1>收支类别</formula1>
    </dataValidation>
  </dataValidations>
  <pageMargins left="0.75" right="0.75" top="1" bottom="1" header="0.51" footer="0.51"/>
  <pageSetup paperSize="9" orientation="portrait"/>
  <headerFooter alignWithMargins="0" scaleWithDoc="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126"/>
  <sheetViews>
    <sheetView zoomScale="90" zoomScaleNormal="90" workbookViewId="0">
      <pane ySplit="2" topLeftCell="A27" activePane="bottomLeft" state="frozen"/>
      <selection/>
      <selection pane="bottomLeft" activeCell="A1" sqref="A1"/>
    </sheetView>
  </sheetViews>
  <sheetFormatPr defaultColWidth="9" defaultRowHeight="17.25" outlineLevelCol="7"/>
  <cols>
    <col min="1" max="1" width="11.75" style="53" customWidth="1"/>
    <col min="2" max="2" width="77.775" style="54" customWidth="1"/>
    <col min="3" max="3" width="15.375" style="55" customWidth="1"/>
    <col min="4" max="6" width="15.625" style="56" customWidth="1"/>
    <col min="7" max="7" width="18.875" style="57" customWidth="1"/>
    <col min="8" max="8" width="10.25" style="57" customWidth="1"/>
    <col min="9" max="16384" width="9" style="57"/>
  </cols>
  <sheetData>
    <row r="1" ht="24.75" customHeight="1" spans="1:7">
      <c r="A1" s="58">
        <v>4</v>
      </c>
      <c r="B1" s="59" t="str">
        <f>VLOOKUP(A1,档案!A:B,2,FALSE)&amp;"流水明细"</f>
        <v>光大洪山支行97500流水明细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6209.75999999999</v>
      </c>
      <c r="G3" s="71"/>
    </row>
    <row r="4" spans="1:8">
      <c r="A4" s="66">
        <v>45663</v>
      </c>
      <c r="B4" s="72" t="s">
        <v>1844</v>
      </c>
      <c r="C4" s="68" t="s">
        <v>58</v>
      </c>
      <c r="D4" s="73">
        <v>50000</v>
      </c>
      <c r="E4" s="69"/>
      <c r="F4" s="74">
        <f t="shared" ref="F4:F13" si="0">F3+D4-E4</f>
        <v>56209.76</v>
      </c>
      <c r="G4" s="71"/>
      <c r="H4" s="212"/>
    </row>
    <row r="5" spans="1:7">
      <c r="A5" s="66">
        <v>45663</v>
      </c>
      <c r="B5" s="72" t="s">
        <v>2190</v>
      </c>
      <c r="C5" s="68" t="s">
        <v>61</v>
      </c>
      <c r="D5" s="73"/>
      <c r="E5" s="86">
        <v>49812.2</v>
      </c>
      <c r="F5" s="74">
        <f t="shared" si="0"/>
        <v>6397.55999999999</v>
      </c>
      <c r="G5" s="71"/>
    </row>
    <row r="6" spans="1:7">
      <c r="A6" s="66">
        <v>45671</v>
      </c>
      <c r="B6" s="72" t="s">
        <v>1844</v>
      </c>
      <c r="C6" s="68" t="s">
        <v>58</v>
      </c>
      <c r="D6" s="69">
        <v>60000</v>
      </c>
      <c r="E6" s="86"/>
      <c r="F6" s="74">
        <f t="shared" si="0"/>
        <v>66397.56</v>
      </c>
      <c r="G6" s="71"/>
    </row>
    <row r="7" spans="1:7">
      <c r="A7" s="66">
        <v>45672</v>
      </c>
      <c r="B7" s="67" t="s">
        <v>2191</v>
      </c>
      <c r="C7" s="68" t="s">
        <v>61</v>
      </c>
      <c r="D7" s="73"/>
      <c r="E7" s="86">
        <v>49735.8</v>
      </c>
      <c r="F7" s="74">
        <f t="shared" si="0"/>
        <v>16661.76</v>
      </c>
      <c r="G7" s="71"/>
    </row>
    <row r="8" spans="1:7">
      <c r="A8" s="66">
        <v>45672</v>
      </c>
      <c r="B8" s="67" t="s">
        <v>2192</v>
      </c>
      <c r="C8" s="68" t="s">
        <v>61</v>
      </c>
      <c r="D8" s="73"/>
      <c r="E8" s="69">
        <v>9942.74</v>
      </c>
      <c r="F8" s="74">
        <f t="shared" si="0"/>
        <v>6719.01999999999</v>
      </c>
      <c r="G8" s="71"/>
    </row>
    <row r="9" spans="1:7">
      <c r="A9" s="66">
        <v>45702</v>
      </c>
      <c r="B9" s="72" t="s">
        <v>2193</v>
      </c>
      <c r="C9" s="68" t="s">
        <v>54</v>
      </c>
      <c r="D9" s="141">
        <v>8789.59</v>
      </c>
      <c r="E9" s="86"/>
      <c r="F9" s="74">
        <f t="shared" si="0"/>
        <v>15508.61</v>
      </c>
      <c r="G9" s="71"/>
    </row>
    <row r="10" spans="1:7">
      <c r="A10" s="66">
        <v>45707</v>
      </c>
      <c r="B10" s="72" t="s">
        <v>1844</v>
      </c>
      <c r="C10" s="68" t="s">
        <v>58</v>
      </c>
      <c r="D10" s="141">
        <v>160000</v>
      </c>
      <c r="E10" s="69"/>
      <c r="F10" s="74">
        <f t="shared" si="0"/>
        <v>175508.61</v>
      </c>
      <c r="G10" s="71"/>
    </row>
    <row r="11" spans="1:7">
      <c r="A11" s="66">
        <v>45707</v>
      </c>
      <c r="B11" s="67" t="s">
        <v>2194</v>
      </c>
      <c r="C11" s="68" t="s">
        <v>61</v>
      </c>
      <c r="D11" s="141"/>
      <c r="E11" s="69">
        <v>152669.94</v>
      </c>
      <c r="F11" s="74">
        <f t="shared" si="0"/>
        <v>22838.67</v>
      </c>
      <c r="G11" s="71"/>
    </row>
    <row r="12" spans="1:7">
      <c r="A12" s="66">
        <v>45707</v>
      </c>
      <c r="B12" s="67" t="s">
        <v>2195</v>
      </c>
      <c r="C12" s="68" t="s">
        <v>61</v>
      </c>
      <c r="D12" s="86"/>
      <c r="E12" s="86">
        <v>3249.51</v>
      </c>
      <c r="F12" s="74">
        <f t="shared" si="0"/>
        <v>19589.16</v>
      </c>
      <c r="G12" s="71"/>
    </row>
    <row r="13" spans="1:7">
      <c r="A13" s="66">
        <v>45713</v>
      </c>
      <c r="B13" s="72" t="s">
        <v>1844</v>
      </c>
      <c r="C13" s="68" t="s">
        <v>58</v>
      </c>
      <c r="D13" s="69">
        <v>30000</v>
      </c>
      <c r="E13" s="141"/>
      <c r="F13" s="74">
        <f t="shared" si="0"/>
        <v>49589.16</v>
      </c>
      <c r="G13" s="71"/>
    </row>
    <row r="14" spans="1:7">
      <c r="A14" s="66">
        <v>45713</v>
      </c>
      <c r="B14" s="72" t="s">
        <v>2196</v>
      </c>
      <c r="C14" s="68" t="s">
        <v>61</v>
      </c>
      <c r="D14" s="86"/>
      <c r="E14" s="69">
        <v>487.86</v>
      </c>
      <c r="F14" s="74">
        <f t="shared" ref="F14:F45" si="1">F13+D14-E14</f>
        <v>49101.3</v>
      </c>
      <c r="G14" s="71"/>
    </row>
    <row r="15" spans="1:7">
      <c r="A15" s="66">
        <v>45713</v>
      </c>
      <c r="B15" s="72" t="s">
        <v>2197</v>
      </c>
      <c r="C15" s="68" t="s">
        <v>61</v>
      </c>
      <c r="D15" s="69"/>
      <c r="E15" s="86">
        <v>487.86</v>
      </c>
      <c r="F15" s="74">
        <f t="shared" si="1"/>
        <v>48613.44</v>
      </c>
      <c r="G15" s="71"/>
    </row>
    <row r="16" spans="1:7">
      <c r="A16" s="66">
        <v>45714</v>
      </c>
      <c r="B16" s="72" t="s">
        <v>2198</v>
      </c>
      <c r="C16" s="68" t="s">
        <v>61</v>
      </c>
      <c r="D16" s="69"/>
      <c r="E16" s="69">
        <v>414.72</v>
      </c>
      <c r="F16" s="74">
        <f t="shared" si="1"/>
        <v>48198.72</v>
      </c>
      <c r="G16" s="71"/>
    </row>
    <row r="17" spans="1:7">
      <c r="A17" s="66">
        <v>45714</v>
      </c>
      <c r="B17" s="72" t="s">
        <v>2199</v>
      </c>
      <c r="C17" s="68" t="s">
        <v>61</v>
      </c>
      <c r="D17" s="86"/>
      <c r="E17" s="69">
        <v>45872.96</v>
      </c>
      <c r="F17" s="74">
        <f t="shared" si="1"/>
        <v>2325.76</v>
      </c>
      <c r="G17" s="71"/>
    </row>
    <row r="18" spans="1:7">
      <c r="A18" s="66">
        <v>45730</v>
      </c>
      <c r="B18" s="72" t="s">
        <v>2075</v>
      </c>
      <c r="C18" s="68" t="s">
        <v>58</v>
      </c>
      <c r="D18" s="86">
        <v>9000</v>
      </c>
      <c r="E18" s="86"/>
      <c r="F18" s="74">
        <f t="shared" si="1"/>
        <v>11325.76</v>
      </c>
      <c r="G18" s="71"/>
    </row>
    <row r="19" spans="1:7">
      <c r="A19" s="66">
        <v>45730</v>
      </c>
      <c r="B19" s="72" t="s">
        <v>2200</v>
      </c>
      <c r="C19" s="68" t="s">
        <v>61</v>
      </c>
      <c r="D19" s="73"/>
      <c r="E19" s="86">
        <v>317.76</v>
      </c>
      <c r="F19" s="74">
        <f t="shared" si="1"/>
        <v>11008</v>
      </c>
      <c r="G19" s="71"/>
    </row>
    <row r="20" spans="1:7">
      <c r="A20" s="66">
        <v>45737</v>
      </c>
      <c r="B20" s="72" t="s">
        <v>2201</v>
      </c>
      <c r="C20" s="68" t="s">
        <v>57</v>
      </c>
      <c r="D20" s="86">
        <v>2.47</v>
      </c>
      <c r="E20" s="86"/>
      <c r="F20" s="74">
        <f t="shared" si="1"/>
        <v>11010.47</v>
      </c>
      <c r="G20" s="71"/>
    </row>
    <row r="21" spans="1:7">
      <c r="A21" s="66">
        <v>45742</v>
      </c>
      <c r="B21" s="72" t="s">
        <v>1844</v>
      </c>
      <c r="C21" s="68" t="s">
        <v>58</v>
      </c>
      <c r="D21" s="86">
        <v>40000</v>
      </c>
      <c r="E21" s="86"/>
      <c r="F21" s="74">
        <f t="shared" si="1"/>
        <v>51010.47</v>
      </c>
      <c r="G21" s="71"/>
    </row>
    <row r="22" spans="1:7">
      <c r="A22" s="66">
        <v>45763</v>
      </c>
      <c r="B22" s="72" t="s">
        <v>2202</v>
      </c>
      <c r="C22" s="68" t="s">
        <v>61</v>
      </c>
      <c r="D22" s="73"/>
      <c r="E22" s="86">
        <v>24680.9</v>
      </c>
      <c r="F22" s="74">
        <f t="shared" si="1"/>
        <v>26329.57</v>
      </c>
      <c r="G22" s="71"/>
    </row>
    <row r="23" spans="1:7">
      <c r="A23" s="66">
        <v>45763</v>
      </c>
      <c r="B23" s="72" t="s">
        <v>2203</v>
      </c>
      <c r="C23" s="68" t="s">
        <v>61</v>
      </c>
      <c r="D23" s="69"/>
      <c r="E23" s="86">
        <v>3191.53</v>
      </c>
      <c r="F23" s="74">
        <f t="shared" si="1"/>
        <v>23138.04</v>
      </c>
      <c r="G23" s="71"/>
    </row>
    <row r="24" spans="1:7">
      <c r="A24" s="66">
        <v>45772</v>
      </c>
      <c r="B24" s="72" t="s">
        <v>1844</v>
      </c>
      <c r="C24" s="68" t="s">
        <v>58</v>
      </c>
      <c r="D24" s="69">
        <v>20000</v>
      </c>
      <c r="E24" s="69"/>
      <c r="F24" s="74">
        <f t="shared" si="1"/>
        <v>43138.04</v>
      </c>
      <c r="G24" s="71"/>
    </row>
    <row r="25" spans="1:7">
      <c r="A25" s="66">
        <v>45772</v>
      </c>
      <c r="B25" s="72" t="s">
        <v>2204</v>
      </c>
      <c r="C25" s="68" t="s">
        <v>61</v>
      </c>
      <c r="D25" s="69"/>
      <c r="E25" s="69">
        <v>42108.46</v>
      </c>
      <c r="F25" s="74">
        <f t="shared" si="1"/>
        <v>1029.58</v>
      </c>
      <c r="G25" s="71"/>
    </row>
    <row r="26" spans="1:7">
      <c r="A26" s="66">
        <v>45796</v>
      </c>
      <c r="B26" s="72" t="s">
        <v>1844</v>
      </c>
      <c r="C26" s="68" t="s">
        <v>58</v>
      </c>
      <c r="D26" s="73">
        <v>15000</v>
      </c>
      <c r="E26" s="86"/>
      <c r="F26" s="74">
        <f t="shared" si="1"/>
        <v>16029.58</v>
      </c>
      <c r="G26" s="71"/>
    </row>
    <row r="27" spans="1:7">
      <c r="A27" s="66">
        <v>45796</v>
      </c>
      <c r="B27" s="72" t="s">
        <v>2205</v>
      </c>
      <c r="C27" s="68" t="s">
        <v>61</v>
      </c>
      <c r="D27" s="73"/>
      <c r="E27" s="86">
        <v>10088.72</v>
      </c>
      <c r="F27" s="74">
        <f t="shared" si="1"/>
        <v>5940.86</v>
      </c>
      <c r="G27" s="71"/>
    </row>
    <row r="28" spans="1:7">
      <c r="A28" s="66">
        <v>45796</v>
      </c>
      <c r="B28" s="72" t="s">
        <v>2206</v>
      </c>
      <c r="C28" s="68" t="s">
        <v>61</v>
      </c>
      <c r="D28" s="86"/>
      <c r="E28" s="69">
        <v>4565.14</v>
      </c>
      <c r="F28" s="74">
        <f t="shared" si="1"/>
        <v>1375.72</v>
      </c>
      <c r="G28" s="71"/>
    </row>
    <row r="29" spans="1:7">
      <c r="A29" s="66">
        <v>45797</v>
      </c>
      <c r="B29" s="72" t="s">
        <v>2207</v>
      </c>
      <c r="C29" s="68" t="s">
        <v>61</v>
      </c>
      <c r="D29" s="69"/>
      <c r="E29" s="69">
        <v>50</v>
      </c>
      <c r="F29" s="74">
        <f t="shared" si="1"/>
        <v>1325.72</v>
      </c>
      <c r="G29" s="71"/>
    </row>
    <row r="30" spans="1:7">
      <c r="A30" s="66">
        <v>45797</v>
      </c>
      <c r="B30" s="72" t="s">
        <v>2207</v>
      </c>
      <c r="C30" s="68" t="s">
        <v>61</v>
      </c>
      <c r="D30" s="69"/>
      <c r="E30" s="69">
        <v>50</v>
      </c>
      <c r="F30" s="74">
        <f t="shared" si="1"/>
        <v>1275.72</v>
      </c>
      <c r="G30" s="71"/>
    </row>
    <row r="31" spans="1:7">
      <c r="A31" s="66">
        <v>45797</v>
      </c>
      <c r="B31" s="72" t="s">
        <v>2207</v>
      </c>
      <c r="C31" s="68" t="s">
        <v>61</v>
      </c>
      <c r="D31" s="69"/>
      <c r="E31" s="69">
        <v>50</v>
      </c>
      <c r="F31" s="74">
        <f t="shared" si="1"/>
        <v>1225.72</v>
      </c>
      <c r="G31" s="71"/>
    </row>
    <row r="32" spans="1:7">
      <c r="A32" s="66">
        <v>45829</v>
      </c>
      <c r="B32" s="72" t="s">
        <v>2201</v>
      </c>
      <c r="C32" s="68" t="s">
        <v>57</v>
      </c>
      <c r="D32" s="69">
        <v>3.83</v>
      </c>
      <c r="E32" s="69"/>
      <c r="F32" s="74">
        <f t="shared" si="1"/>
        <v>1229.55</v>
      </c>
      <c r="G32" s="71"/>
    </row>
    <row r="33" spans="1:7">
      <c r="A33" s="66">
        <v>45866</v>
      </c>
      <c r="B33" s="72" t="s">
        <v>2208</v>
      </c>
      <c r="C33" s="68" t="s">
        <v>54</v>
      </c>
      <c r="D33" s="69">
        <v>5096.64</v>
      </c>
      <c r="E33" s="86"/>
      <c r="F33" s="74">
        <f t="shared" si="1"/>
        <v>6326.19</v>
      </c>
      <c r="G33" s="71"/>
    </row>
    <row r="34" spans="1:7">
      <c r="A34" s="66">
        <v>45868</v>
      </c>
      <c r="B34" s="72" t="s">
        <v>318</v>
      </c>
      <c r="C34" s="68" t="s">
        <v>64</v>
      </c>
      <c r="D34" s="69"/>
      <c r="E34" s="69">
        <v>6300</v>
      </c>
      <c r="F34" s="74">
        <f t="shared" si="1"/>
        <v>26.1900000000023</v>
      </c>
      <c r="G34" s="71"/>
    </row>
    <row r="35" spans="1:7">
      <c r="A35" s="66">
        <v>45868</v>
      </c>
      <c r="B35" s="72" t="s">
        <v>1742</v>
      </c>
      <c r="C35" s="68" t="s">
        <v>61</v>
      </c>
      <c r="D35" s="69"/>
      <c r="E35" s="86">
        <v>4</v>
      </c>
      <c r="F35" s="74">
        <f t="shared" si="1"/>
        <v>22.1900000000023</v>
      </c>
      <c r="G35" s="71"/>
    </row>
    <row r="36" spans="1:7">
      <c r="A36" s="66">
        <v>45905</v>
      </c>
      <c r="B36" s="72" t="s">
        <v>2209</v>
      </c>
      <c r="C36" s="68" t="s">
        <v>54</v>
      </c>
      <c r="D36" s="73">
        <v>11100</v>
      </c>
      <c r="E36" s="86"/>
      <c r="F36" s="74">
        <f t="shared" si="1"/>
        <v>11122.19</v>
      </c>
      <c r="G36" s="71"/>
    </row>
    <row r="37" spans="1:7">
      <c r="A37" s="66">
        <v>45921</v>
      </c>
      <c r="B37" s="72" t="s">
        <v>1775</v>
      </c>
      <c r="C37" s="68" t="s">
        <v>57</v>
      </c>
      <c r="D37" s="73">
        <v>0.31</v>
      </c>
      <c r="E37" s="86"/>
      <c r="F37" s="74">
        <f t="shared" si="1"/>
        <v>11122.5</v>
      </c>
      <c r="G37" s="71"/>
    </row>
    <row r="38" spans="1:7">
      <c r="A38" s="66">
        <v>45925</v>
      </c>
      <c r="B38" s="72" t="s">
        <v>2210</v>
      </c>
      <c r="C38" s="68" t="s">
        <v>57</v>
      </c>
      <c r="D38" s="69">
        <v>11517</v>
      </c>
      <c r="E38" s="86"/>
      <c r="F38" s="74">
        <f t="shared" si="1"/>
        <v>22639.5</v>
      </c>
      <c r="G38" s="71"/>
    </row>
    <row r="39" spans="1:7">
      <c r="A39" s="66">
        <v>45925</v>
      </c>
      <c r="B39" s="72" t="s">
        <v>1765</v>
      </c>
      <c r="C39" s="68" t="s">
        <v>64</v>
      </c>
      <c r="D39" s="69"/>
      <c r="E39" s="86">
        <v>11100</v>
      </c>
      <c r="F39" s="74">
        <f t="shared" si="1"/>
        <v>11539.5</v>
      </c>
      <c r="G39" s="71"/>
    </row>
    <row r="40" spans="1:7">
      <c r="A40" s="66">
        <v>45925</v>
      </c>
      <c r="B40" s="72" t="s">
        <v>1138</v>
      </c>
      <c r="C40" s="68" t="s">
        <v>64</v>
      </c>
      <c r="D40" s="69"/>
      <c r="E40" s="69">
        <v>11000</v>
      </c>
      <c r="F40" s="74">
        <f t="shared" si="1"/>
        <v>539.5</v>
      </c>
      <c r="G40" s="71"/>
    </row>
    <row r="41" spans="1:7">
      <c r="A41" s="66">
        <v>45925</v>
      </c>
      <c r="B41" s="72" t="s">
        <v>1742</v>
      </c>
      <c r="C41" s="68" t="s">
        <v>61</v>
      </c>
      <c r="D41" s="69"/>
      <c r="E41" s="69">
        <v>8</v>
      </c>
      <c r="F41" s="74">
        <f t="shared" si="1"/>
        <v>531.5</v>
      </c>
      <c r="G41" s="71"/>
    </row>
    <row r="42" spans="1:7">
      <c r="A42" s="66">
        <v>45925</v>
      </c>
      <c r="B42" s="72" t="s">
        <v>1742</v>
      </c>
      <c r="C42" s="68" t="s">
        <v>61</v>
      </c>
      <c r="D42" s="69"/>
      <c r="E42" s="69">
        <v>8</v>
      </c>
      <c r="F42" s="74">
        <f t="shared" si="1"/>
        <v>523.5</v>
      </c>
      <c r="G42" s="71"/>
    </row>
    <row r="43" spans="1:7">
      <c r="A43" s="66">
        <v>45928</v>
      </c>
      <c r="B43" s="72" t="s">
        <v>2211</v>
      </c>
      <c r="C43" s="68" t="s">
        <v>54</v>
      </c>
      <c r="D43" s="73">
        <v>2525.35</v>
      </c>
      <c r="E43" s="69"/>
      <c r="F43" s="74">
        <f t="shared" si="1"/>
        <v>3048.85</v>
      </c>
      <c r="G43" s="71"/>
    </row>
    <row r="44" spans="1:7">
      <c r="A44" s="66">
        <v>45928</v>
      </c>
      <c r="B44" s="72" t="s">
        <v>2212</v>
      </c>
      <c r="C44" s="68" t="s">
        <v>54</v>
      </c>
      <c r="D44" s="73">
        <v>426.96</v>
      </c>
      <c r="E44" s="69"/>
      <c r="F44" s="74">
        <f t="shared" si="1"/>
        <v>3475.81</v>
      </c>
      <c r="G44" s="71"/>
    </row>
    <row r="45" spans="1:7">
      <c r="A45" s="66"/>
      <c r="B45" s="72"/>
      <c r="C45" s="68"/>
      <c r="D45" s="69"/>
      <c r="E45" s="73"/>
      <c r="F45" s="74">
        <f t="shared" si="1"/>
        <v>3475.81</v>
      </c>
      <c r="G45" s="71"/>
    </row>
    <row r="46" spans="1:7">
      <c r="A46" s="66"/>
      <c r="B46" s="72"/>
      <c r="C46" s="68"/>
      <c r="D46" s="69"/>
      <c r="E46" s="69"/>
      <c r="F46" s="74">
        <f t="shared" ref="F46:F70" si="2">F45+D46-E46</f>
        <v>3475.81</v>
      </c>
      <c r="G46" s="71"/>
    </row>
    <row r="47" spans="1:7">
      <c r="A47" s="66"/>
      <c r="B47" s="72"/>
      <c r="C47" s="68"/>
      <c r="D47" s="69"/>
      <c r="E47" s="69"/>
      <c r="F47" s="74">
        <f t="shared" si="2"/>
        <v>3475.81</v>
      </c>
      <c r="G47" s="71"/>
    </row>
    <row r="48" spans="1:7">
      <c r="A48" s="66"/>
      <c r="B48" s="75"/>
      <c r="C48" s="68"/>
      <c r="D48" s="69"/>
      <c r="E48" s="69"/>
      <c r="F48" s="74">
        <f t="shared" si="2"/>
        <v>3475.81</v>
      </c>
      <c r="G48" s="71"/>
    </row>
    <row r="49" spans="1:7">
      <c r="A49" s="66"/>
      <c r="B49" s="67"/>
      <c r="C49" s="68"/>
      <c r="D49" s="69"/>
      <c r="E49" s="69"/>
      <c r="F49" s="74">
        <f t="shared" si="2"/>
        <v>3475.81</v>
      </c>
      <c r="G49" s="71"/>
    </row>
    <row r="50" spans="1:7">
      <c r="A50" s="66"/>
      <c r="B50" s="67"/>
      <c r="C50" s="68"/>
      <c r="D50" s="69"/>
      <c r="E50" s="69"/>
      <c r="F50" s="104">
        <f t="shared" si="2"/>
        <v>3475.81</v>
      </c>
      <c r="G50" s="71"/>
    </row>
    <row r="51" spans="1:7">
      <c r="A51" s="66"/>
      <c r="B51" s="72"/>
      <c r="C51" s="68"/>
      <c r="D51" s="69"/>
      <c r="E51" s="69"/>
      <c r="F51" s="74">
        <f t="shared" si="2"/>
        <v>3475.81</v>
      </c>
      <c r="G51" s="71"/>
    </row>
    <row r="52" spans="1:7">
      <c r="A52" s="66"/>
      <c r="B52" s="72"/>
      <c r="C52" s="68"/>
      <c r="D52" s="69"/>
      <c r="E52" s="69"/>
      <c r="F52" s="74">
        <f t="shared" si="2"/>
        <v>3475.81</v>
      </c>
      <c r="G52" s="71"/>
    </row>
    <row r="53" spans="1:7">
      <c r="A53" s="66"/>
      <c r="B53" s="72"/>
      <c r="C53" s="68"/>
      <c r="D53" s="69"/>
      <c r="E53" s="69"/>
      <c r="F53" s="74">
        <f t="shared" si="2"/>
        <v>3475.81</v>
      </c>
      <c r="G53" s="71"/>
    </row>
    <row r="54" spans="1:7">
      <c r="A54" s="66"/>
      <c r="B54" s="72"/>
      <c r="C54" s="68"/>
      <c r="D54" s="69"/>
      <c r="E54" s="69"/>
      <c r="F54" s="74">
        <f t="shared" si="2"/>
        <v>3475.81</v>
      </c>
      <c r="G54" s="71"/>
    </row>
    <row r="55" spans="1:7">
      <c r="A55" s="66"/>
      <c r="B55" s="72"/>
      <c r="C55" s="68"/>
      <c r="D55" s="69"/>
      <c r="E55" s="213"/>
      <c r="F55" s="74">
        <f t="shared" si="2"/>
        <v>3475.81</v>
      </c>
      <c r="G55" s="71"/>
    </row>
    <row r="56" spans="1:7">
      <c r="A56" s="66"/>
      <c r="B56" s="72"/>
      <c r="C56" s="68"/>
      <c r="D56" s="69"/>
      <c r="E56" s="69"/>
      <c r="F56" s="74">
        <f t="shared" si="2"/>
        <v>3475.81</v>
      </c>
      <c r="G56" s="71"/>
    </row>
    <row r="57" spans="1:7">
      <c r="A57" s="66"/>
      <c r="B57" s="72"/>
      <c r="C57" s="68"/>
      <c r="D57" s="69"/>
      <c r="E57" s="69"/>
      <c r="F57" s="74">
        <f t="shared" si="2"/>
        <v>3475.81</v>
      </c>
      <c r="G57" s="71"/>
    </row>
    <row r="58" spans="1:7">
      <c r="A58" s="66"/>
      <c r="B58" s="72"/>
      <c r="C58" s="68"/>
      <c r="D58" s="69"/>
      <c r="E58" s="69"/>
      <c r="F58" s="74">
        <f t="shared" si="2"/>
        <v>3475.81</v>
      </c>
      <c r="G58" s="71"/>
    </row>
    <row r="59" spans="1:7">
      <c r="A59" s="66"/>
      <c r="B59" s="67"/>
      <c r="C59" s="68"/>
      <c r="D59" s="69"/>
      <c r="E59" s="69"/>
      <c r="F59" s="104">
        <f t="shared" si="2"/>
        <v>3475.81</v>
      </c>
      <c r="G59" s="71"/>
    </row>
    <row r="60" spans="1:7">
      <c r="A60" s="66"/>
      <c r="B60" s="67"/>
      <c r="C60" s="68"/>
      <c r="D60" s="69"/>
      <c r="E60" s="69"/>
      <c r="F60" s="74">
        <f t="shared" si="2"/>
        <v>3475.81</v>
      </c>
      <c r="G60" s="71"/>
    </row>
    <row r="61" spans="1:7">
      <c r="A61" s="66"/>
      <c r="B61" s="67"/>
      <c r="C61" s="68"/>
      <c r="D61" s="69"/>
      <c r="E61" s="69"/>
      <c r="F61" s="74">
        <f t="shared" si="2"/>
        <v>3475.81</v>
      </c>
      <c r="G61" s="71"/>
    </row>
    <row r="62" spans="1:7">
      <c r="A62" s="66"/>
      <c r="B62" s="67"/>
      <c r="C62" s="68"/>
      <c r="D62" s="69"/>
      <c r="E62" s="69"/>
      <c r="F62" s="104">
        <f t="shared" si="2"/>
        <v>3475.81</v>
      </c>
      <c r="G62" s="71"/>
    </row>
    <row r="63" spans="1:7">
      <c r="A63" s="66"/>
      <c r="B63" s="67"/>
      <c r="C63" s="68"/>
      <c r="D63" s="69"/>
      <c r="E63" s="69"/>
      <c r="F63" s="74">
        <f t="shared" si="2"/>
        <v>3475.81</v>
      </c>
      <c r="G63" s="71"/>
    </row>
    <row r="64" spans="1:7">
      <c r="A64" s="66"/>
      <c r="B64" s="67"/>
      <c r="C64" s="68"/>
      <c r="D64" s="69"/>
      <c r="E64" s="69"/>
      <c r="F64" s="74">
        <f t="shared" si="2"/>
        <v>3475.81</v>
      </c>
      <c r="G64" s="71"/>
    </row>
    <row r="65" spans="1:7">
      <c r="A65" s="66"/>
      <c r="B65" s="72"/>
      <c r="C65" s="68"/>
      <c r="D65" s="69"/>
      <c r="E65" s="69"/>
      <c r="F65" s="74">
        <f t="shared" si="2"/>
        <v>3475.81</v>
      </c>
      <c r="G65" s="71"/>
    </row>
    <row r="66" spans="1:7">
      <c r="A66" s="66"/>
      <c r="B66" s="72"/>
      <c r="C66" s="68"/>
      <c r="D66" s="69"/>
      <c r="E66" s="69"/>
      <c r="F66" s="74">
        <f t="shared" si="2"/>
        <v>3475.81</v>
      </c>
      <c r="G66" s="71"/>
    </row>
    <row r="67" spans="1:7">
      <c r="A67" s="66"/>
      <c r="B67" s="67"/>
      <c r="C67" s="68"/>
      <c r="D67" s="69"/>
      <c r="E67" s="69"/>
      <c r="F67" s="74">
        <f t="shared" si="2"/>
        <v>3475.81</v>
      </c>
      <c r="G67" s="71"/>
    </row>
    <row r="68" spans="1:7">
      <c r="A68" s="66"/>
      <c r="B68" s="67"/>
      <c r="C68" s="68"/>
      <c r="D68" s="69"/>
      <c r="E68" s="69"/>
      <c r="F68" s="74">
        <f t="shared" si="2"/>
        <v>3475.81</v>
      </c>
      <c r="G68" s="71"/>
    </row>
    <row r="69" spans="1:7">
      <c r="A69" s="66"/>
      <c r="B69" s="67"/>
      <c r="C69" s="68"/>
      <c r="D69" s="69"/>
      <c r="E69" s="69"/>
      <c r="F69" s="74">
        <f t="shared" si="2"/>
        <v>3475.81</v>
      </c>
      <c r="G69" s="71"/>
    </row>
    <row r="70" spans="1:7">
      <c r="A70" s="66"/>
      <c r="B70" s="72"/>
      <c r="C70" s="68"/>
      <c r="D70" s="69"/>
      <c r="E70" s="69"/>
      <c r="F70" s="74">
        <f t="shared" si="2"/>
        <v>3475.81</v>
      </c>
      <c r="G70" s="71"/>
    </row>
    <row r="71" spans="1:7">
      <c r="A71" s="66"/>
      <c r="B71" s="72"/>
      <c r="C71" s="68"/>
      <c r="D71" s="69"/>
      <c r="E71" s="69"/>
      <c r="F71" s="74">
        <f t="shared" ref="F71:F77" si="3">F70+D71-E71</f>
        <v>3475.81</v>
      </c>
      <c r="G71" s="71"/>
    </row>
    <row r="72" spans="1:7">
      <c r="A72" s="66"/>
      <c r="B72" s="72"/>
      <c r="C72" s="68"/>
      <c r="D72" s="69"/>
      <c r="E72" s="69"/>
      <c r="F72" s="74">
        <f t="shared" si="3"/>
        <v>3475.81</v>
      </c>
      <c r="G72" s="71"/>
    </row>
    <row r="73" spans="1:7">
      <c r="A73" s="66"/>
      <c r="B73" s="67"/>
      <c r="C73" s="68"/>
      <c r="D73" s="69"/>
      <c r="E73" s="69"/>
      <c r="F73" s="74">
        <f t="shared" si="3"/>
        <v>3475.81</v>
      </c>
      <c r="G73" s="71"/>
    </row>
    <row r="74" spans="1:7">
      <c r="A74" s="66"/>
      <c r="B74" s="67"/>
      <c r="C74" s="68"/>
      <c r="D74" s="69"/>
      <c r="E74" s="69"/>
      <c r="F74" s="74">
        <f t="shared" si="3"/>
        <v>3475.81</v>
      </c>
      <c r="G74" s="71"/>
    </row>
    <row r="75" spans="1:7">
      <c r="A75" s="66"/>
      <c r="B75" s="67"/>
      <c r="C75" s="68"/>
      <c r="D75" s="69"/>
      <c r="E75" s="69"/>
      <c r="F75" s="74">
        <f t="shared" si="3"/>
        <v>3475.81</v>
      </c>
      <c r="G75" s="71"/>
    </row>
    <row r="76" spans="1:7">
      <c r="A76" s="66"/>
      <c r="B76" s="67"/>
      <c r="C76" s="68"/>
      <c r="D76" s="69"/>
      <c r="E76" s="69"/>
      <c r="F76" s="74">
        <f t="shared" si="3"/>
        <v>3475.81</v>
      </c>
      <c r="G76" s="71"/>
    </row>
    <row r="77" spans="1:7">
      <c r="A77" s="66"/>
      <c r="B77" s="67"/>
      <c r="C77" s="68"/>
      <c r="D77" s="69"/>
      <c r="E77" s="69"/>
      <c r="F77" s="74">
        <f t="shared" si="3"/>
        <v>3475.81</v>
      </c>
      <c r="G77" s="71"/>
    </row>
    <row r="78" spans="1:7">
      <c r="A78" s="66"/>
      <c r="B78" s="67"/>
      <c r="C78" s="68"/>
      <c r="D78" s="69"/>
      <c r="E78" s="69"/>
      <c r="F78" s="74">
        <f t="shared" ref="F72:F101" si="4">F77+D78-E78</f>
        <v>3475.81</v>
      </c>
      <c r="G78" s="71"/>
    </row>
    <row r="79" spans="1:7">
      <c r="A79" s="66"/>
      <c r="B79" s="67"/>
      <c r="C79" s="68"/>
      <c r="D79" s="69"/>
      <c r="E79" s="69"/>
      <c r="F79" s="74">
        <f t="shared" si="4"/>
        <v>3475.81</v>
      </c>
      <c r="G79" s="71"/>
    </row>
    <row r="80" spans="1:7">
      <c r="A80" s="66"/>
      <c r="B80" s="67"/>
      <c r="C80" s="68"/>
      <c r="D80" s="69"/>
      <c r="E80" s="69"/>
      <c r="F80" s="74">
        <f t="shared" si="4"/>
        <v>3475.81</v>
      </c>
      <c r="G80" s="71"/>
    </row>
    <row r="81" spans="1:7">
      <c r="A81" s="66"/>
      <c r="B81" s="67"/>
      <c r="C81" s="68"/>
      <c r="D81" s="69"/>
      <c r="E81" s="69"/>
      <c r="F81" s="74">
        <f t="shared" si="4"/>
        <v>3475.81</v>
      </c>
      <c r="G81" s="71"/>
    </row>
    <row r="82" spans="1:7">
      <c r="A82" s="66"/>
      <c r="B82" s="67"/>
      <c r="C82" s="68"/>
      <c r="D82" s="69"/>
      <c r="E82" s="69"/>
      <c r="F82" s="74">
        <f t="shared" si="4"/>
        <v>3475.81</v>
      </c>
      <c r="G82" s="71"/>
    </row>
    <row r="83" spans="1:7">
      <c r="A83" s="66"/>
      <c r="B83" s="67"/>
      <c r="C83" s="68"/>
      <c r="D83" s="69"/>
      <c r="E83" s="69"/>
      <c r="F83" s="74">
        <f t="shared" si="4"/>
        <v>3475.81</v>
      </c>
      <c r="G83" s="71"/>
    </row>
    <row r="84" spans="1:7">
      <c r="A84" s="66"/>
      <c r="B84" s="67"/>
      <c r="C84" s="68"/>
      <c r="D84" s="69"/>
      <c r="E84" s="69"/>
      <c r="F84" s="74">
        <f t="shared" si="4"/>
        <v>3475.81</v>
      </c>
      <c r="G84" s="71"/>
    </row>
    <row r="85" spans="1:7">
      <c r="A85" s="66"/>
      <c r="B85" s="96"/>
      <c r="C85" s="68"/>
      <c r="D85" s="69"/>
      <c r="E85" s="69"/>
      <c r="F85" s="74">
        <f t="shared" si="4"/>
        <v>3475.81</v>
      </c>
      <c r="G85" s="71"/>
    </row>
    <row r="86" spans="1:7">
      <c r="A86" s="66"/>
      <c r="B86" s="88"/>
      <c r="C86" s="68"/>
      <c r="D86" s="69"/>
      <c r="E86" s="69"/>
      <c r="F86" s="74">
        <f t="shared" si="4"/>
        <v>3475.81</v>
      </c>
      <c r="G86" s="71"/>
    </row>
    <row r="87" spans="1:7">
      <c r="A87" s="66"/>
      <c r="B87" s="96"/>
      <c r="C87" s="68"/>
      <c r="D87" s="69"/>
      <c r="E87" s="69"/>
      <c r="F87" s="74">
        <f t="shared" si="4"/>
        <v>3475.81</v>
      </c>
      <c r="G87" s="71"/>
    </row>
    <row r="88" spans="1:7">
      <c r="A88" s="66"/>
      <c r="B88" s="67"/>
      <c r="C88" s="68"/>
      <c r="D88" s="69"/>
      <c r="E88" s="69"/>
      <c r="F88" s="74">
        <f t="shared" si="4"/>
        <v>3475.81</v>
      </c>
      <c r="G88" s="71"/>
    </row>
    <row r="89" spans="1:7">
      <c r="A89" s="66"/>
      <c r="B89" s="67"/>
      <c r="C89" s="68"/>
      <c r="D89" s="69"/>
      <c r="E89" s="69"/>
      <c r="F89" s="74">
        <f t="shared" si="4"/>
        <v>3475.81</v>
      </c>
      <c r="G89" s="71"/>
    </row>
    <row r="90" spans="1:7">
      <c r="A90" s="66"/>
      <c r="B90" s="67"/>
      <c r="C90" s="68"/>
      <c r="D90" s="69"/>
      <c r="E90" s="69"/>
      <c r="F90" s="74">
        <f t="shared" si="4"/>
        <v>3475.81</v>
      </c>
      <c r="G90" s="71"/>
    </row>
    <row r="91" spans="1:7">
      <c r="A91" s="66"/>
      <c r="B91" s="67"/>
      <c r="C91" s="68"/>
      <c r="D91" s="69"/>
      <c r="E91" s="69"/>
      <c r="F91" s="74">
        <f t="shared" si="4"/>
        <v>3475.81</v>
      </c>
      <c r="G91" s="71"/>
    </row>
    <row r="92" spans="1:7">
      <c r="A92" s="66"/>
      <c r="B92" s="67"/>
      <c r="C92" s="68"/>
      <c r="D92" s="69"/>
      <c r="E92" s="69"/>
      <c r="F92" s="74">
        <f t="shared" si="4"/>
        <v>3475.81</v>
      </c>
      <c r="G92" s="71"/>
    </row>
    <row r="93" spans="1:7">
      <c r="A93" s="66"/>
      <c r="B93" s="67"/>
      <c r="C93" s="68"/>
      <c r="D93" s="69"/>
      <c r="E93" s="69"/>
      <c r="F93" s="74">
        <f t="shared" si="4"/>
        <v>3475.81</v>
      </c>
      <c r="G93" s="71"/>
    </row>
    <row r="94" spans="1:7">
      <c r="A94" s="66"/>
      <c r="B94" s="67"/>
      <c r="C94" s="68"/>
      <c r="D94" s="69"/>
      <c r="E94" s="69"/>
      <c r="F94" s="74">
        <f t="shared" si="4"/>
        <v>3475.81</v>
      </c>
      <c r="G94" s="71"/>
    </row>
    <row r="95" spans="1:7">
      <c r="A95" s="66"/>
      <c r="B95" s="67"/>
      <c r="C95" s="68"/>
      <c r="D95" s="69"/>
      <c r="E95" s="69"/>
      <c r="F95" s="74">
        <f t="shared" si="4"/>
        <v>3475.81</v>
      </c>
      <c r="G95" s="71"/>
    </row>
    <row r="96" spans="1:7">
      <c r="A96" s="66"/>
      <c r="B96" s="96"/>
      <c r="C96" s="68"/>
      <c r="D96" s="69"/>
      <c r="E96" s="69"/>
      <c r="F96" s="74">
        <f t="shared" si="4"/>
        <v>3475.81</v>
      </c>
      <c r="G96" s="71"/>
    </row>
    <row r="97" spans="1:7">
      <c r="A97" s="66"/>
      <c r="B97" s="67"/>
      <c r="C97" s="68"/>
      <c r="D97" s="69"/>
      <c r="E97" s="69"/>
      <c r="F97" s="74">
        <f t="shared" si="4"/>
        <v>3475.81</v>
      </c>
      <c r="G97" s="71"/>
    </row>
    <row r="98" spans="1:7">
      <c r="A98" s="66"/>
      <c r="B98" s="67"/>
      <c r="C98" s="68"/>
      <c r="D98" s="69"/>
      <c r="E98" s="69"/>
      <c r="F98" s="74">
        <f t="shared" si="4"/>
        <v>3475.81</v>
      </c>
      <c r="G98" s="71"/>
    </row>
    <row r="99" spans="1:7">
      <c r="A99" s="66"/>
      <c r="B99" s="96"/>
      <c r="C99" s="68"/>
      <c r="D99" s="69"/>
      <c r="E99" s="69"/>
      <c r="F99" s="74">
        <f t="shared" si="4"/>
        <v>3475.81</v>
      </c>
      <c r="G99" s="71"/>
    </row>
    <row r="100" spans="1:7">
      <c r="A100" s="66"/>
      <c r="B100" s="67"/>
      <c r="C100" s="68"/>
      <c r="D100" s="69"/>
      <c r="E100" s="69"/>
      <c r="F100" s="74">
        <f t="shared" si="4"/>
        <v>3475.81</v>
      </c>
      <c r="G100" s="71"/>
    </row>
    <row r="101" spans="1:7">
      <c r="A101" s="66"/>
      <c r="B101" s="67"/>
      <c r="C101" s="68"/>
      <c r="D101" s="69"/>
      <c r="E101" s="69"/>
      <c r="F101" s="74">
        <f t="shared" si="4"/>
        <v>3475.81</v>
      </c>
      <c r="G101" s="71"/>
    </row>
    <row r="102" spans="1:7">
      <c r="A102" s="66"/>
      <c r="B102" s="67"/>
      <c r="C102" s="68"/>
      <c r="D102" s="69"/>
      <c r="E102" s="69"/>
      <c r="F102" s="74">
        <f t="shared" ref="F102:F121" si="5">F101+D102-E102</f>
        <v>3475.81</v>
      </c>
      <c r="G102" s="71"/>
    </row>
    <row r="103" spans="1:7">
      <c r="A103" s="66"/>
      <c r="B103" s="67"/>
      <c r="C103" s="68"/>
      <c r="D103" s="69"/>
      <c r="E103" s="69"/>
      <c r="F103" s="74">
        <f t="shared" si="5"/>
        <v>3475.81</v>
      </c>
      <c r="G103" s="71"/>
    </row>
    <row r="104" spans="1:7">
      <c r="A104" s="66"/>
      <c r="B104" s="67"/>
      <c r="C104" s="68"/>
      <c r="D104" s="69"/>
      <c r="E104" s="69"/>
      <c r="F104" s="74">
        <f t="shared" si="5"/>
        <v>3475.81</v>
      </c>
      <c r="G104" s="71"/>
    </row>
    <row r="105" spans="1:7">
      <c r="A105" s="66"/>
      <c r="B105" s="67"/>
      <c r="C105" s="68"/>
      <c r="D105" s="69"/>
      <c r="E105" s="69"/>
      <c r="F105" s="74">
        <f t="shared" si="5"/>
        <v>3475.81</v>
      </c>
      <c r="G105" s="71"/>
    </row>
    <row r="106" spans="1:7">
      <c r="A106" s="66"/>
      <c r="B106" s="67"/>
      <c r="C106" s="68"/>
      <c r="D106" s="69"/>
      <c r="E106" s="69"/>
      <c r="F106" s="74">
        <f t="shared" si="5"/>
        <v>3475.81</v>
      </c>
      <c r="G106" s="71"/>
    </row>
    <row r="107" spans="1:7">
      <c r="A107" s="66"/>
      <c r="B107" s="67"/>
      <c r="C107" s="68"/>
      <c r="D107" s="69"/>
      <c r="E107" s="69"/>
      <c r="F107" s="74">
        <f t="shared" si="5"/>
        <v>3475.81</v>
      </c>
      <c r="G107" s="71"/>
    </row>
    <row r="108" spans="1:7">
      <c r="A108" s="66"/>
      <c r="B108" s="67"/>
      <c r="C108" s="68"/>
      <c r="D108" s="69"/>
      <c r="E108" s="69"/>
      <c r="F108" s="74">
        <f t="shared" si="5"/>
        <v>3475.81</v>
      </c>
      <c r="G108" s="71"/>
    </row>
    <row r="109" spans="1:7">
      <c r="A109" s="66"/>
      <c r="B109" s="67"/>
      <c r="C109" s="68"/>
      <c r="D109" s="69"/>
      <c r="E109" s="69"/>
      <c r="F109" s="74">
        <f t="shared" si="5"/>
        <v>3475.81</v>
      </c>
      <c r="G109" s="71"/>
    </row>
    <row r="110" spans="1:7">
      <c r="A110" s="66"/>
      <c r="B110" s="67"/>
      <c r="C110" s="68"/>
      <c r="D110" s="69"/>
      <c r="E110" s="69"/>
      <c r="F110" s="74">
        <f t="shared" si="5"/>
        <v>3475.81</v>
      </c>
      <c r="G110" s="71"/>
    </row>
    <row r="111" spans="1:7">
      <c r="A111" s="66"/>
      <c r="B111" s="67"/>
      <c r="C111" s="91"/>
      <c r="D111" s="69"/>
      <c r="E111" s="69"/>
      <c r="F111" s="74">
        <f t="shared" si="5"/>
        <v>3475.81</v>
      </c>
      <c r="G111" s="71"/>
    </row>
    <row r="112" spans="1:7">
      <c r="A112" s="66"/>
      <c r="B112" s="67"/>
      <c r="C112" s="68"/>
      <c r="D112" s="69"/>
      <c r="E112" s="69"/>
      <c r="F112" s="74">
        <f t="shared" si="5"/>
        <v>3475.81</v>
      </c>
      <c r="G112" s="71"/>
    </row>
    <row r="113" spans="1:7">
      <c r="A113" s="66"/>
      <c r="B113" s="67"/>
      <c r="C113" s="68"/>
      <c r="D113" s="69"/>
      <c r="E113" s="69"/>
      <c r="F113" s="74">
        <f t="shared" si="5"/>
        <v>3475.81</v>
      </c>
      <c r="G113" s="71"/>
    </row>
    <row r="114" spans="1:7">
      <c r="A114" s="66"/>
      <c r="B114" s="67"/>
      <c r="C114" s="68"/>
      <c r="D114" s="69"/>
      <c r="E114" s="69"/>
      <c r="F114" s="74">
        <f t="shared" si="5"/>
        <v>3475.81</v>
      </c>
      <c r="G114" s="71"/>
    </row>
    <row r="115" spans="1:7">
      <c r="A115" s="66"/>
      <c r="B115" s="67"/>
      <c r="C115" s="68"/>
      <c r="D115" s="69"/>
      <c r="E115" s="69"/>
      <c r="F115" s="74">
        <f t="shared" si="5"/>
        <v>3475.81</v>
      </c>
      <c r="G115" s="71"/>
    </row>
    <row r="116" spans="1:7">
      <c r="A116" s="66"/>
      <c r="B116" s="67"/>
      <c r="C116" s="68"/>
      <c r="D116" s="69"/>
      <c r="E116" s="69"/>
      <c r="F116" s="74">
        <f t="shared" si="5"/>
        <v>3475.81</v>
      </c>
      <c r="G116" s="71"/>
    </row>
    <row r="117" spans="1:7">
      <c r="A117" s="66"/>
      <c r="B117" s="214"/>
      <c r="C117" s="68"/>
      <c r="D117" s="215"/>
      <c r="E117" s="216"/>
      <c r="F117" s="74">
        <f t="shared" si="5"/>
        <v>3475.81</v>
      </c>
      <c r="G117" s="71"/>
    </row>
    <row r="118" spans="1:7">
      <c r="A118" s="66"/>
      <c r="B118" s="214"/>
      <c r="C118" s="68"/>
      <c r="D118" s="215"/>
      <c r="E118" s="216"/>
      <c r="F118" s="74">
        <f t="shared" si="5"/>
        <v>3475.81</v>
      </c>
      <c r="G118" s="71"/>
    </row>
    <row r="119" spans="1:7">
      <c r="A119" s="66"/>
      <c r="B119" s="67"/>
      <c r="C119" s="68"/>
      <c r="D119" s="69"/>
      <c r="E119" s="69"/>
      <c r="F119" s="74">
        <f t="shared" si="5"/>
        <v>3475.81</v>
      </c>
      <c r="G119" s="71"/>
    </row>
    <row r="120" spans="1:7">
      <c r="A120" s="62"/>
      <c r="B120" s="67"/>
      <c r="C120" s="91"/>
      <c r="D120" s="69"/>
      <c r="E120" s="69"/>
      <c r="F120" s="74">
        <f t="shared" si="5"/>
        <v>3475.81</v>
      </c>
      <c r="G120" s="71"/>
    </row>
    <row r="121" spans="1:7">
      <c r="A121" s="62"/>
      <c r="B121" s="67"/>
      <c r="C121" s="91"/>
      <c r="D121" s="69"/>
      <c r="E121" s="69"/>
      <c r="F121" s="74">
        <f t="shared" si="5"/>
        <v>3475.81</v>
      </c>
      <c r="G121" s="71"/>
    </row>
    <row r="122" spans="1:7">
      <c r="A122" s="62"/>
      <c r="B122" s="67"/>
      <c r="C122" s="91"/>
      <c r="D122" s="69"/>
      <c r="E122" s="69"/>
      <c r="F122" s="69"/>
      <c r="G122" s="71"/>
    </row>
    <row r="123" spans="1:7">
      <c r="A123" s="62"/>
      <c r="B123" s="67"/>
      <c r="C123" s="91"/>
      <c r="D123" s="69"/>
      <c r="E123" s="69"/>
      <c r="F123" s="69"/>
      <c r="G123" s="71"/>
    </row>
    <row r="124" spans="1:7">
      <c r="A124" s="62"/>
      <c r="B124" s="67"/>
      <c r="C124" s="91"/>
      <c r="D124" s="69"/>
      <c r="E124" s="69"/>
      <c r="F124" s="69"/>
      <c r="G124" s="71"/>
    </row>
    <row r="125" spans="1:7">
      <c r="A125" s="62"/>
      <c r="B125" s="67"/>
      <c r="C125" s="91"/>
      <c r="D125" s="69"/>
      <c r="E125" s="69"/>
      <c r="F125" s="69"/>
      <c r="G125" s="71"/>
    </row>
    <row r="126" spans="1:7">
      <c r="A126" s="62"/>
      <c r="B126" s="67"/>
      <c r="C126" s="91"/>
      <c r="D126" s="69"/>
      <c r="E126" s="69"/>
      <c r="F126" s="69"/>
      <c r="G126" s="71"/>
    </row>
  </sheetData>
  <autoFilter xmlns:etc="http://www.wps.cn/officeDocument/2017/etCustomData" ref="A1:G121" etc:filterBottomFollowUsedRange="0">
    <extLst/>
  </autoFilter>
  <sortState ref="A4:E48">
    <sortCondition ref="A4"/>
  </sortState>
  <dataValidations count="1">
    <dataValidation type="list" allowBlank="1" showInputMessage="1" showErrorMessage="1" sqref="C3:C110 C112:C119">
      <formula1>收支类别</formula1>
    </dataValidation>
  </dataValidations>
  <pageMargins left="0.75" right="0.75" top="1" bottom="1" header="0.51" footer="0.51"/>
  <pageSetup paperSize="9" orientation="portrait"/>
  <headerFooter alignWithMargins="0" scaleWithDoc="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761"/>
  <sheetViews>
    <sheetView workbookViewId="0">
      <pane ySplit="2" topLeftCell="A293" activePane="bottomLeft" state="frozen"/>
      <selection/>
      <selection pane="bottomLeft" activeCell="B302" sqref="B302"/>
    </sheetView>
  </sheetViews>
  <sheetFormatPr defaultColWidth="9" defaultRowHeight="17.25" outlineLevelCol="6"/>
  <cols>
    <col min="1" max="1" width="11.75" style="53" customWidth="1"/>
    <col min="2" max="2" width="56.625" style="54" customWidth="1"/>
    <col min="3" max="3" width="15.375" style="55" customWidth="1"/>
    <col min="4" max="6" width="15.625" style="56" customWidth="1"/>
    <col min="7" max="7" width="13.375" style="57" customWidth="1"/>
    <col min="8" max="8" width="10.375" style="57"/>
    <col min="9" max="16384" width="9" style="57"/>
  </cols>
  <sheetData>
    <row r="1" ht="22.5" customHeight="1" spans="1:7">
      <c r="A1" s="58">
        <v>5</v>
      </c>
      <c r="B1" s="59" t="str">
        <f>VLOOKUP(A1,档案!A:B,2,FALSE)&amp;"流水明细"</f>
        <v>建设豪威银行500746（扣ETC)流水明细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22441</v>
      </c>
      <c r="G3" s="71"/>
    </row>
    <row r="4" spans="1:7">
      <c r="A4" s="66">
        <v>45658</v>
      </c>
      <c r="B4" s="72" t="s">
        <v>121</v>
      </c>
      <c r="C4" s="68" t="s">
        <v>65</v>
      </c>
      <c r="D4" s="73"/>
      <c r="E4" s="86">
        <v>10.1</v>
      </c>
      <c r="F4" s="74">
        <f t="shared" ref="F4:F6" si="0">F3+D4-E4</f>
        <v>22430.9</v>
      </c>
      <c r="G4" s="71"/>
    </row>
    <row r="5" spans="1:7">
      <c r="A5" s="66">
        <v>45658</v>
      </c>
      <c r="B5" s="72" t="s">
        <v>121</v>
      </c>
      <c r="C5" s="68" t="s">
        <v>65</v>
      </c>
      <c r="D5" s="69"/>
      <c r="E5" s="86">
        <v>10.1</v>
      </c>
      <c r="F5" s="74">
        <f t="shared" si="0"/>
        <v>22420.8</v>
      </c>
      <c r="G5" s="71"/>
    </row>
    <row r="6" spans="1:7">
      <c r="A6" s="66">
        <v>45658</v>
      </c>
      <c r="B6" s="72" t="s">
        <v>121</v>
      </c>
      <c r="C6" s="68" t="s">
        <v>65</v>
      </c>
      <c r="D6" s="69"/>
      <c r="E6" s="69">
        <v>72.99</v>
      </c>
      <c r="F6" s="74">
        <f t="shared" si="0"/>
        <v>22347.81</v>
      </c>
      <c r="G6" s="71"/>
    </row>
    <row r="7" spans="1:7">
      <c r="A7" s="66">
        <v>45658</v>
      </c>
      <c r="B7" s="72" t="s">
        <v>121</v>
      </c>
      <c r="C7" s="68" t="s">
        <v>65</v>
      </c>
      <c r="D7" s="69"/>
      <c r="E7" s="69">
        <v>72.99</v>
      </c>
      <c r="F7" s="74">
        <f t="shared" ref="F7:F70" si="1">F6+D7-E7</f>
        <v>22274.82</v>
      </c>
      <c r="G7" s="71"/>
    </row>
    <row r="8" spans="1:7">
      <c r="A8" s="66">
        <v>45659</v>
      </c>
      <c r="B8" s="72" t="s">
        <v>121</v>
      </c>
      <c r="C8" s="68" t="s">
        <v>65</v>
      </c>
      <c r="D8" s="69"/>
      <c r="E8" s="69">
        <v>10.1</v>
      </c>
      <c r="F8" s="74">
        <f t="shared" si="1"/>
        <v>22264.72</v>
      </c>
      <c r="G8" s="71"/>
    </row>
    <row r="9" spans="1:7">
      <c r="A9" s="66">
        <v>45660</v>
      </c>
      <c r="B9" s="72" t="s">
        <v>121</v>
      </c>
      <c r="C9" s="68" t="s">
        <v>65</v>
      </c>
      <c r="D9" s="69"/>
      <c r="E9" s="69">
        <v>10.1</v>
      </c>
      <c r="F9" s="74">
        <f t="shared" si="1"/>
        <v>22254.62</v>
      </c>
      <c r="G9" s="71"/>
    </row>
    <row r="10" spans="1:7">
      <c r="A10" s="66">
        <v>45660</v>
      </c>
      <c r="B10" s="72" t="s">
        <v>121</v>
      </c>
      <c r="C10" s="68" t="s">
        <v>65</v>
      </c>
      <c r="D10" s="69"/>
      <c r="E10" s="69">
        <v>10.1</v>
      </c>
      <c r="F10" s="74">
        <f t="shared" si="1"/>
        <v>22244.52</v>
      </c>
      <c r="G10" s="71"/>
    </row>
    <row r="11" spans="1:7">
      <c r="A11" s="66">
        <v>45662</v>
      </c>
      <c r="B11" s="72" t="s">
        <v>121</v>
      </c>
      <c r="C11" s="68" t="s">
        <v>65</v>
      </c>
      <c r="D11" s="69"/>
      <c r="E11" s="86">
        <v>170</v>
      </c>
      <c r="F11" s="74">
        <f t="shared" si="1"/>
        <v>22074.52</v>
      </c>
      <c r="G11" s="71"/>
    </row>
    <row r="12" spans="1:7">
      <c r="A12" s="66">
        <v>45663</v>
      </c>
      <c r="B12" s="72" t="s">
        <v>121</v>
      </c>
      <c r="C12" s="68" t="s">
        <v>65</v>
      </c>
      <c r="D12" s="69"/>
      <c r="E12" s="86">
        <v>11</v>
      </c>
      <c r="F12" s="74">
        <f t="shared" si="1"/>
        <v>22063.52</v>
      </c>
      <c r="G12" s="71"/>
    </row>
    <row r="13" spans="1:7">
      <c r="A13" s="66">
        <v>45664</v>
      </c>
      <c r="B13" s="72" t="s">
        <v>121</v>
      </c>
      <c r="C13" s="68" t="s">
        <v>65</v>
      </c>
      <c r="D13" s="69"/>
      <c r="E13" s="86">
        <v>10.1</v>
      </c>
      <c r="F13" s="74">
        <f t="shared" si="1"/>
        <v>22053.42</v>
      </c>
      <c r="G13" s="71"/>
    </row>
    <row r="14" spans="1:7">
      <c r="A14" s="66">
        <v>45671</v>
      </c>
      <c r="B14" s="72" t="s">
        <v>121</v>
      </c>
      <c r="C14" s="68" t="s">
        <v>65</v>
      </c>
      <c r="D14" s="69"/>
      <c r="E14" s="86">
        <v>279.79</v>
      </c>
      <c r="F14" s="74">
        <f t="shared" si="1"/>
        <v>21773.63</v>
      </c>
      <c r="G14" s="71"/>
    </row>
    <row r="15" spans="1:7">
      <c r="A15" s="66">
        <v>45671</v>
      </c>
      <c r="B15" s="72" t="s">
        <v>121</v>
      </c>
      <c r="C15" s="68" t="s">
        <v>65</v>
      </c>
      <c r="D15" s="69"/>
      <c r="E15" s="86">
        <v>9.5</v>
      </c>
      <c r="F15" s="74">
        <f t="shared" si="1"/>
        <v>21764.13</v>
      </c>
      <c r="G15" s="71"/>
    </row>
    <row r="16" spans="1:7">
      <c r="A16" s="66">
        <v>45672</v>
      </c>
      <c r="B16" s="72" t="s">
        <v>121</v>
      </c>
      <c r="C16" s="68" t="s">
        <v>65</v>
      </c>
      <c r="D16" s="69"/>
      <c r="E16" s="86">
        <v>10.1</v>
      </c>
      <c r="F16" s="74">
        <f t="shared" si="1"/>
        <v>21754.03</v>
      </c>
      <c r="G16" s="71"/>
    </row>
    <row r="17" spans="1:7">
      <c r="A17" s="66">
        <v>45672</v>
      </c>
      <c r="B17" s="72" t="s">
        <v>121</v>
      </c>
      <c r="C17" s="68" t="s">
        <v>65</v>
      </c>
      <c r="D17" s="69"/>
      <c r="E17" s="86">
        <v>10.1</v>
      </c>
      <c r="F17" s="74">
        <f t="shared" si="1"/>
        <v>21743.93</v>
      </c>
      <c r="G17" s="71"/>
    </row>
    <row r="18" spans="1:7">
      <c r="A18" s="66">
        <v>45673</v>
      </c>
      <c r="B18" s="72" t="s">
        <v>121</v>
      </c>
      <c r="C18" s="68" t="s">
        <v>65</v>
      </c>
      <c r="D18" s="69"/>
      <c r="E18" s="86">
        <v>10.1</v>
      </c>
      <c r="F18" s="74">
        <f t="shared" si="1"/>
        <v>21733.83</v>
      </c>
      <c r="G18" s="71"/>
    </row>
    <row r="19" spans="1:7">
      <c r="A19" s="66">
        <v>45674</v>
      </c>
      <c r="B19" s="72" t="s">
        <v>121</v>
      </c>
      <c r="C19" s="68" t="s">
        <v>65</v>
      </c>
      <c r="D19" s="69"/>
      <c r="E19" s="86">
        <v>10.1</v>
      </c>
      <c r="F19" s="74">
        <f t="shared" si="1"/>
        <v>21723.73</v>
      </c>
      <c r="G19" s="71"/>
    </row>
    <row r="20" spans="1:7">
      <c r="A20" s="66">
        <v>45674</v>
      </c>
      <c r="B20" s="72" t="s">
        <v>121</v>
      </c>
      <c r="C20" s="68" t="s">
        <v>65</v>
      </c>
      <c r="D20" s="69"/>
      <c r="E20" s="86">
        <v>468</v>
      </c>
      <c r="F20" s="74">
        <f t="shared" si="1"/>
        <v>21255.73</v>
      </c>
      <c r="G20" s="71"/>
    </row>
    <row r="21" spans="1:7">
      <c r="A21" s="66">
        <v>45675</v>
      </c>
      <c r="B21" s="72" t="s">
        <v>121</v>
      </c>
      <c r="C21" s="68" t="s">
        <v>65</v>
      </c>
      <c r="D21" s="69"/>
      <c r="E21" s="86">
        <v>73.94</v>
      </c>
      <c r="F21" s="74">
        <f t="shared" si="1"/>
        <v>21181.79</v>
      </c>
      <c r="G21" s="71"/>
    </row>
    <row r="22" spans="1:7">
      <c r="A22" s="66">
        <v>45675</v>
      </c>
      <c r="B22" s="72" t="s">
        <v>121</v>
      </c>
      <c r="C22" s="68" t="s">
        <v>65</v>
      </c>
      <c r="D22" s="69"/>
      <c r="E22" s="86">
        <v>10.1</v>
      </c>
      <c r="F22" s="74">
        <f t="shared" si="1"/>
        <v>21171.69</v>
      </c>
      <c r="G22" s="71"/>
    </row>
    <row r="23" spans="1:7">
      <c r="A23" s="66">
        <v>45675</v>
      </c>
      <c r="B23" s="72" t="s">
        <v>121</v>
      </c>
      <c r="C23" s="68" t="s">
        <v>65</v>
      </c>
      <c r="D23" s="69"/>
      <c r="E23" s="86">
        <v>10.1</v>
      </c>
      <c r="F23" s="74">
        <f t="shared" si="1"/>
        <v>21161.59</v>
      </c>
      <c r="G23" s="71"/>
    </row>
    <row r="24" spans="1:7">
      <c r="A24" s="66">
        <v>45678</v>
      </c>
      <c r="B24" s="72" t="s">
        <v>121</v>
      </c>
      <c r="C24" s="68" t="s">
        <v>65</v>
      </c>
      <c r="D24" s="69"/>
      <c r="E24" s="86">
        <v>10.1</v>
      </c>
      <c r="F24" s="74">
        <f t="shared" si="1"/>
        <v>21151.49</v>
      </c>
      <c r="G24" s="71"/>
    </row>
    <row r="25" spans="1:7">
      <c r="A25" s="66">
        <v>45678</v>
      </c>
      <c r="B25" s="72" t="s">
        <v>121</v>
      </c>
      <c r="C25" s="68" t="s">
        <v>65</v>
      </c>
      <c r="D25" s="86"/>
      <c r="E25" s="69">
        <v>21.7</v>
      </c>
      <c r="F25" s="74">
        <f t="shared" si="1"/>
        <v>21129.79</v>
      </c>
      <c r="G25" s="71"/>
    </row>
    <row r="26" spans="1:7">
      <c r="A26" s="66">
        <v>45679</v>
      </c>
      <c r="B26" s="72" t="s">
        <v>121</v>
      </c>
      <c r="C26" s="68" t="s">
        <v>65</v>
      </c>
      <c r="D26" s="69"/>
      <c r="E26" s="69">
        <v>10.1</v>
      </c>
      <c r="F26" s="74">
        <f t="shared" si="1"/>
        <v>21119.69</v>
      </c>
      <c r="G26" s="71"/>
    </row>
    <row r="27" spans="1:7">
      <c r="A27" s="66">
        <v>45679</v>
      </c>
      <c r="B27" s="72" t="s">
        <v>121</v>
      </c>
      <c r="C27" s="68" t="s">
        <v>65</v>
      </c>
      <c r="D27" s="69"/>
      <c r="E27" s="86">
        <v>9.5</v>
      </c>
      <c r="F27" s="74">
        <f t="shared" si="1"/>
        <v>21110.19</v>
      </c>
      <c r="G27" s="71"/>
    </row>
    <row r="28" spans="1:7">
      <c r="A28" s="66">
        <v>45679</v>
      </c>
      <c r="B28" s="72" t="s">
        <v>121</v>
      </c>
      <c r="C28" s="68" t="s">
        <v>65</v>
      </c>
      <c r="D28" s="69"/>
      <c r="E28" s="86">
        <v>82.65</v>
      </c>
      <c r="F28" s="74">
        <f t="shared" si="1"/>
        <v>21027.54</v>
      </c>
      <c r="G28" s="71"/>
    </row>
    <row r="29" spans="1:7">
      <c r="A29" s="66">
        <v>45679</v>
      </c>
      <c r="B29" s="72" t="s">
        <v>121</v>
      </c>
      <c r="C29" s="68" t="s">
        <v>65</v>
      </c>
      <c r="D29" s="69"/>
      <c r="E29" s="86">
        <v>10.1</v>
      </c>
      <c r="F29" s="74">
        <f t="shared" si="1"/>
        <v>21017.44</v>
      </c>
      <c r="G29" s="71"/>
    </row>
    <row r="30" spans="1:7">
      <c r="A30" s="66">
        <v>45680</v>
      </c>
      <c r="B30" s="72" t="s">
        <v>121</v>
      </c>
      <c r="C30" s="68" t="s">
        <v>65</v>
      </c>
      <c r="D30" s="69"/>
      <c r="E30" s="86">
        <v>321.58</v>
      </c>
      <c r="F30" s="74">
        <f t="shared" si="1"/>
        <v>20695.86</v>
      </c>
      <c r="G30" s="71"/>
    </row>
    <row r="31" spans="1:7">
      <c r="A31" s="66">
        <v>45680</v>
      </c>
      <c r="B31" s="72" t="s">
        <v>121</v>
      </c>
      <c r="C31" s="68" t="s">
        <v>65</v>
      </c>
      <c r="D31" s="69"/>
      <c r="E31" s="86">
        <v>10.1</v>
      </c>
      <c r="F31" s="74">
        <f t="shared" si="1"/>
        <v>20685.76</v>
      </c>
      <c r="G31" s="71"/>
    </row>
    <row r="32" spans="1:7">
      <c r="A32" s="66">
        <v>45680</v>
      </c>
      <c r="B32" s="72" t="s">
        <v>121</v>
      </c>
      <c r="C32" s="68" t="s">
        <v>65</v>
      </c>
      <c r="D32" s="69"/>
      <c r="E32" s="86">
        <v>10.1</v>
      </c>
      <c r="F32" s="74">
        <f t="shared" si="1"/>
        <v>20675.66</v>
      </c>
      <c r="G32" s="71"/>
    </row>
    <row r="33" spans="1:7">
      <c r="A33" s="66">
        <v>45680</v>
      </c>
      <c r="B33" s="72" t="s">
        <v>121</v>
      </c>
      <c r="C33" s="68" t="s">
        <v>65</v>
      </c>
      <c r="D33" s="69"/>
      <c r="E33" s="86">
        <v>10.1</v>
      </c>
      <c r="F33" s="74">
        <f t="shared" si="1"/>
        <v>20665.56</v>
      </c>
      <c r="G33" s="71"/>
    </row>
    <row r="34" spans="1:7">
      <c r="A34" s="66">
        <v>45680</v>
      </c>
      <c r="B34" s="72" t="s">
        <v>121</v>
      </c>
      <c r="C34" s="68" t="s">
        <v>65</v>
      </c>
      <c r="D34" s="69"/>
      <c r="E34" s="86">
        <v>76.71</v>
      </c>
      <c r="F34" s="74">
        <f t="shared" si="1"/>
        <v>20588.85</v>
      </c>
      <c r="G34" s="71"/>
    </row>
    <row r="35" spans="1:7">
      <c r="A35" s="66">
        <v>45681</v>
      </c>
      <c r="B35" s="72" t="s">
        <v>121</v>
      </c>
      <c r="C35" s="68" t="s">
        <v>65</v>
      </c>
      <c r="D35" s="69"/>
      <c r="E35" s="86">
        <v>228.95</v>
      </c>
      <c r="F35" s="74">
        <f t="shared" si="1"/>
        <v>20359.9</v>
      </c>
      <c r="G35" s="71"/>
    </row>
    <row r="36" spans="1:7">
      <c r="A36" s="66">
        <v>45681</v>
      </c>
      <c r="B36" s="72" t="s">
        <v>121</v>
      </c>
      <c r="C36" s="68" t="s">
        <v>65</v>
      </c>
      <c r="D36" s="69"/>
      <c r="E36" s="86">
        <v>52</v>
      </c>
      <c r="F36" s="74">
        <f t="shared" si="1"/>
        <v>20307.9</v>
      </c>
      <c r="G36" s="71"/>
    </row>
    <row r="37" spans="1:7">
      <c r="A37" s="66">
        <v>45681</v>
      </c>
      <c r="B37" s="72" t="s">
        <v>121</v>
      </c>
      <c r="C37" s="68" t="s">
        <v>65</v>
      </c>
      <c r="D37" s="69"/>
      <c r="E37" s="86">
        <v>62.42</v>
      </c>
      <c r="F37" s="74">
        <f t="shared" si="1"/>
        <v>20245.48</v>
      </c>
      <c r="G37" s="71"/>
    </row>
    <row r="38" spans="1:7">
      <c r="A38" s="66">
        <v>45681</v>
      </c>
      <c r="B38" s="72" t="s">
        <v>121</v>
      </c>
      <c r="C38" s="68" t="s">
        <v>65</v>
      </c>
      <c r="D38" s="69"/>
      <c r="E38" s="86">
        <v>363</v>
      </c>
      <c r="F38" s="74">
        <f t="shared" si="1"/>
        <v>19882.48</v>
      </c>
      <c r="G38" s="71"/>
    </row>
    <row r="39" spans="1:7">
      <c r="A39" s="66">
        <v>45681</v>
      </c>
      <c r="B39" s="72" t="s">
        <v>121</v>
      </c>
      <c r="C39" s="68" t="s">
        <v>65</v>
      </c>
      <c r="D39" s="69"/>
      <c r="E39" s="86">
        <v>10.1</v>
      </c>
      <c r="F39" s="74">
        <f t="shared" si="1"/>
        <v>19872.38</v>
      </c>
      <c r="G39" s="71"/>
    </row>
    <row r="40" spans="1:7">
      <c r="A40" s="66">
        <v>45682</v>
      </c>
      <c r="B40" s="72" t="s">
        <v>121</v>
      </c>
      <c r="C40" s="68" t="s">
        <v>65</v>
      </c>
      <c r="D40" s="69"/>
      <c r="E40" s="86">
        <v>44.07</v>
      </c>
      <c r="F40" s="74">
        <f t="shared" si="1"/>
        <v>19828.31</v>
      </c>
      <c r="G40" s="71"/>
    </row>
    <row r="41" spans="1:7">
      <c r="A41" s="66">
        <v>45682</v>
      </c>
      <c r="B41" s="72" t="s">
        <v>121</v>
      </c>
      <c r="C41" s="68" t="s">
        <v>65</v>
      </c>
      <c r="D41" s="69"/>
      <c r="E41" s="69">
        <v>10.1</v>
      </c>
      <c r="F41" s="74">
        <f t="shared" si="1"/>
        <v>19818.21</v>
      </c>
      <c r="G41" s="71"/>
    </row>
    <row r="42" spans="1:7">
      <c r="A42" s="66">
        <v>45682</v>
      </c>
      <c r="B42" s="72" t="s">
        <v>121</v>
      </c>
      <c r="C42" s="68" t="s">
        <v>65</v>
      </c>
      <c r="D42" s="69"/>
      <c r="E42" s="86">
        <v>44.07</v>
      </c>
      <c r="F42" s="74">
        <f t="shared" si="1"/>
        <v>19774.14</v>
      </c>
      <c r="G42" s="71"/>
    </row>
    <row r="43" spans="1:7">
      <c r="A43" s="66">
        <v>45682</v>
      </c>
      <c r="B43" s="72" t="s">
        <v>121</v>
      </c>
      <c r="C43" s="68" t="s">
        <v>65</v>
      </c>
      <c r="D43" s="69"/>
      <c r="E43" s="86">
        <v>21.7</v>
      </c>
      <c r="F43" s="74">
        <f t="shared" si="1"/>
        <v>19752.44</v>
      </c>
      <c r="G43" s="71"/>
    </row>
    <row r="44" spans="1:7">
      <c r="A44" s="66">
        <v>45683</v>
      </c>
      <c r="B44" s="72" t="s">
        <v>121</v>
      </c>
      <c r="C44" s="68" t="s">
        <v>65</v>
      </c>
      <c r="D44" s="69"/>
      <c r="E44" s="86">
        <v>10.1</v>
      </c>
      <c r="F44" s="74">
        <f t="shared" si="1"/>
        <v>19742.34</v>
      </c>
      <c r="G44" s="71"/>
    </row>
    <row r="45" spans="1:7">
      <c r="A45" s="66">
        <v>45683</v>
      </c>
      <c r="B45" s="72" t="s">
        <v>121</v>
      </c>
      <c r="C45" s="68" t="s">
        <v>65</v>
      </c>
      <c r="D45" s="69"/>
      <c r="E45" s="86">
        <v>10.1</v>
      </c>
      <c r="F45" s="74">
        <f t="shared" si="1"/>
        <v>19732.24</v>
      </c>
      <c r="G45" s="71"/>
    </row>
    <row r="46" spans="1:7">
      <c r="A46" s="66">
        <v>45683</v>
      </c>
      <c r="B46" s="72" t="s">
        <v>121</v>
      </c>
      <c r="C46" s="68" t="s">
        <v>65</v>
      </c>
      <c r="D46" s="69"/>
      <c r="E46" s="86">
        <v>107.92</v>
      </c>
      <c r="F46" s="74">
        <f t="shared" si="1"/>
        <v>19624.32</v>
      </c>
      <c r="G46" s="71"/>
    </row>
    <row r="47" spans="1:7">
      <c r="A47" s="66">
        <v>45683</v>
      </c>
      <c r="B47" s="72" t="s">
        <v>121</v>
      </c>
      <c r="C47" s="68" t="s">
        <v>65</v>
      </c>
      <c r="D47" s="69"/>
      <c r="E47" s="86">
        <v>20</v>
      </c>
      <c r="F47" s="74">
        <f t="shared" si="1"/>
        <v>19604.32</v>
      </c>
      <c r="G47" s="71"/>
    </row>
    <row r="48" spans="1:7">
      <c r="A48" s="66">
        <v>45684</v>
      </c>
      <c r="B48" s="72" t="s">
        <v>121</v>
      </c>
      <c r="C48" s="68" t="s">
        <v>65</v>
      </c>
      <c r="D48" s="69"/>
      <c r="E48" s="86">
        <v>10.1</v>
      </c>
      <c r="F48" s="74">
        <f t="shared" si="1"/>
        <v>19594.22</v>
      </c>
      <c r="G48" s="71"/>
    </row>
    <row r="49" spans="1:7">
      <c r="A49" s="66">
        <v>45684</v>
      </c>
      <c r="B49" s="72" t="s">
        <v>121</v>
      </c>
      <c r="C49" s="68" t="s">
        <v>65</v>
      </c>
      <c r="D49" s="69"/>
      <c r="E49" s="69">
        <v>128.25</v>
      </c>
      <c r="F49" s="74">
        <f t="shared" si="1"/>
        <v>19465.97</v>
      </c>
      <c r="G49" s="71"/>
    </row>
    <row r="50" spans="1:7">
      <c r="A50" s="66">
        <v>45684</v>
      </c>
      <c r="B50" s="72" t="s">
        <v>121</v>
      </c>
      <c r="C50" s="68" t="s">
        <v>65</v>
      </c>
      <c r="D50" s="69"/>
      <c r="E50" s="86">
        <v>10.1</v>
      </c>
      <c r="F50" s="74">
        <f t="shared" si="1"/>
        <v>19455.87</v>
      </c>
      <c r="G50" s="71"/>
    </row>
    <row r="51" spans="1:7">
      <c r="A51" s="66">
        <v>45684</v>
      </c>
      <c r="B51" s="72" t="s">
        <v>121</v>
      </c>
      <c r="C51" s="68" t="s">
        <v>65</v>
      </c>
      <c r="D51" s="69"/>
      <c r="E51" s="86">
        <v>10.1</v>
      </c>
      <c r="F51" s="74">
        <f t="shared" si="1"/>
        <v>19445.77</v>
      </c>
      <c r="G51" s="71"/>
    </row>
    <row r="52" spans="1:7">
      <c r="A52" s="66">
        <v>45694</v>
      </c>
      <c r="B52" s="72" t="s">
        <v>121</v>
      </c>
      <c r="C52" s="68" t="s">
        <v>65</v>
      </c>
      <c r="D52" s="69"/>
      <c r="E52" s="86">
        <v>10.1</v>
      </c>
      <c r="F52" s="74">
        <f t="shared" si="1"/>
        <v>19435.67</v>
      </c>
      <c r="G52" s="71"/>
    </row>
    <row r="53" spans="1:7">
      <c r="A53" s="66">
        <v>45694</v>
      </c>
      <c r="B53" s="72" t="s">
        <v>121</v>
      </c>
      <c r="C53" s="68" t="s">
        <v>65</v>
      </c>
      <c r="D53" s="69"/>
      <c r="E53" s="86">
        <v>101</v>
      </c>
      <c r="F53" s="74">
        <f t="shared" si="1"/>
        <v>19334.67</v>
      </c>
      <c r="G53" s="71"/>
    </row>
    <row r="54" spans="1:7">
      <c r="A54" s="66">
        <v>45694</v>
      </c>
      <c r="B54" s="72" t="s">
        <v>121</v>
      </c>
      <c r="C54" s="68" t="s">
        <v>65</v>
      </c>
      <c r="D54" s="69"/>
      <c r="E54" s="86">
        <v>10.1</v>
      </c>
      <c r="F54" s="74">
        <f t="shared" si="1"/>
        <v>19324.57</v>
      </c>
      <c r="G54" s="71"/>
    </row>
    <row r="55" spans="1:7">
      <c r="A55" s="66">
        <v>45695</v>
      </c>
      <c r="B55" s="72" t="s">
        <v>121</v>
      </c>
      <c r="C55" s="68" t="s">
        <v>65</v>
      </c>
      <c r="D55" s="69"/>
      <c r="E55" s="86">
        <v>548.15</v>
      </c>
      <c r="F55" s="74">
        <f t="shared" si="1"/>
        <v>18776.42</v>
      </c>
      <c r="G55" s="71"/>
    </row>
    <row r="56" spans="1:7">
      <c r="A56" s="66">
        <v>45695</v>
      </c>
      <c r="B56" s="72" t="s">
        <v>121</v>
      </c>
      <c r="C56" s="68" t="s">
        <v>65</v>
      </c>
      <c r="D56" s="69"/>
      <c r="E56" s="86">
        <v>134</v>
      </c>
      <c r="F56" s="74">
        <f t="shared" si="1"/>
        <v>18642.42</v>
      </c>
      <c r="G56" s="71"/>
    </row>
    <row r="57" spans="1:7">
      <c r="A57" s="66">
        <v>45695</v>
      </c>
      <c r="B57" s="72" t="s">
        <v>121</v>
      </c>
      <c r="C57" s="68" t="s">
        <v>65</v>
      </c>
      <c r="D57" s="69"/>
      <c r="E57" s="86">
        <v>10.1</v>
      </c>
      <c r="F57" s="74">
        <f t="shared" si="1"/>
        <v>18632.32</v>
      </c>
      <c r="G57" s="71"/>
    </row>
    <row r="58" spans="1:7">
      <c r="A58" s="66">
        <v>45695</v>
      </c>
      <c r="B58" s="72" t="s">
        <v>121</v>
      </c>
      <c r="C58" s="68" t="s">
        <v>65</v>
      </c>
      <c r="D58" s="69"/>
      <c r="E58" s="86">
        <v>179</v>
      </c>
      <c r="F58" s="74">
        <f t="shared" si="1"/>
        <v>18453.32</v>
      </c>
      <c r="G58" s="71"/>
    </row>
    <row r="59" spans="1:7">
      <c r="A59" s="66">
        <v>45696</v>
      </c>
      <c r="B59" s="72" t="s">
        <v>121</v>
      </c>
      <c r="C59" s="68" t="s">
        <v>65</v>
      </c>
      <c r="D59" s="69"/>
      <c r="E59" s="86">
        <v>8.55</v>
      </c>
      <c r="F59" s="74">
        <f t="shared" si="1"/>
        <v>18444.77</v>
      </c>
      <c r="G59" s="71"/>
    </row>
    <row r="60" spans="1:7">
      <c r="A60" s="66">
        <v>45696</v>
      </c>
      <c r="B60" s="72" t="s">
        <v>121</v>
      </c>
      <c r="C60" s="68" t="s">
        <v>65</v>
      </c>
      <c r="D60" s="69"/>
      <c r="E60" s="86">
        <v>167</v>
      </c>
      <c r="F60" s="74">
        <f t="shared" si="1"/>
        <v>18277.77</v>
      </c>
      <c r="G60" s="71"/>
    </row>
    <row r="61" spans="1:7">
      <c r="A61" s="66">
        <v>45696</v>
      </c>
      <c r="B61" s="72" t="s">
        <v>121</v>
      </c>
      <c r="C61" s="68" t="s">
        <v>65</v>
      </c>
      <c r="D61" s="69"/>
      <c r="E61" s="86">
        <v>76.95</v>
      </c>
      <c r="F61" s="74">
        <f t="shared" si="1"/>
        <v>18200.82</v>
      </c>
      <c r="G61" s="71"/>
    </row>
    <row r="62" spans="1:7">
      <c r="A62" s="66">
        <v>45696</v>
      </c>
      <c r="B62" s="72" t="s">
        <v>121</v>
      </c>
      <c r="C62" s="68" t="s">
        <v>65</v>
      </c>
      <c r="D62" s="69"/>
      <c r="E62" s="86">
        <v>10.1</v>
      </c>
      <c r="F62" s="74">
        <f t="shared" si="1"/>
        <v>18190.72</v>
      </c>
      <c r="G62" s="71"/>
    </row>
    <row r="63" spans="1:7">
      <c r="A63" s="66">
        <v>45696</v>
      </c>
      <c r="B63" s="72" t="s">
        <v>121</v>
      </c>
      <c r="C63" s="68" t="s">
        <v>65</v>
      </c>
      <c r="D63" s="69"/>
      <c r="E63" s="86">
        <v>86.45</v>
      </c>
      <c r="F63" s="74">
        <f t="shared" si="1"/>
        <v>18104.27</v>
      </c>
      <c r="G63" s="71"/>
    </row>
    <row r="64" spans="1:7">
      <c r="A64" s="66">
        <v>45697</v>
      </c>
      <c r="B64" s="72" t="s">
        <v>121</v>
      </c>
      <c r="C64" s="68" t="s">
        <v>65</v>
      </c>
      <c r="D64" s="69"/>
      <c r="E64" s="86">
        <v>21.85</v>
      </c>
      <c r="F64" s="74">
        <f t="shared" si="1"/>
        <v>18082.42</v>
      </c>
      <c r="G64" s="71"/>
    </row>
    <row r="65" spans="1:7">
      <c r="A65" s="66">
        <v>45697</v>
      </c>
      <c r="B65" s="72" t="s">
        <v>121</v>
      </c>
      <c r="C65" s="68" t="s">
        <v>65</v>
      </c>
      <c r="D65" s="69"/>
      <c r="E65" s="86">
        <v>21.85</v>
      </c>
      <c r="F65" s="74">
        <f t="shared" si="1"/>
        <v>18060.57</v>
      </c>
      <c r="G65" s="71"/>
    </row>
    <row r="66" spans="1:7">
      <c r="A66" s="66">
        <v>45697</v>
      </c>
      <c r="B66" s="72" t="s">
        <v>121</v>
      </c>
      <c r="C66" s="68" t="s">
        <v>65</v>
      </c>
      <c r="D66" s="69"/>
      <c r="E66" s="86">
        <v>316.2</v>
      </c>
      <c r="F66" s="74">
        <f t="shared" si="1"/>
        <v>17744.37</v>
      </c>
      <c r="G66" s="71"/>
    </row>
    <row r="67" spans="1:7">
      <c r="A67" s="66">
        <v>45697</v>
      </c>
      <c r="B67" s="72" t="s">
        <v>121</v>
      </c>
      <c r="C67" s="68" t="s">
        <v>65</v>
      </c>
      <c r="D67" s="69"/>
      <c r="E67" s="86">
        <v>9.5</v>
      </c>
      <c r="F67" s="74">
        <f t="shared" si="1"/>
        <v>17734.87</v>
      </c>
      <c r="G67" s="71"/>
    </row>
    <row r="68" spans="1:7">
      <c r="A68" s="66">
        <v>45698</v>
      </c>
      <c r="B68" s="72" t="s">
        <v>121</v>
      </c>
      <c r="C68" s="68" t="s">
        <v>65</v>
      </c>
      <c r="D68" s="69"/>
      <c r="E68" s="86">
        <v>10.1</v>
      </c>
      <c r="F68" s="74">
        <f t="shared" si="1"/>
        <v>17724.77</v>
      </c>
      <c r="G68" s="71"/>
    </row>
    <row r="69" spans="1:7">
      <c r="A69" s="66">
        <v>45698</v>
      </c>
      <c r="B69" s="72" t="s">
        <v>121</v>
      </c>
      <c r="C69" s="68" t="s">
        <v>65</v>
      </c>
      <c r="D69" s="69"/>
      <c r="E69" s="69">
        <v>76.95</v>
      </c>
      <c r="F69" s="74">
        <f t="shared" si="1"/>
        <v>17647.82</v>
      </c>
      <c r="G69" s="71"/>
    </row>
    <row r="70" spans="1:7">
      <c r="A70" s="66">
        <v>45698</v>
      </c>
      <c r="B70" s="72" t="s">
        <v>121</v>
      </c>
      <c r="C70" s="68" t="s">
        <v>65</v>
      </c>
      <c r="D70" s="69"/>
      <c r="E70" s="69">
        <v>10.1</v>
      </c>
      <c r="F70" s="74">
        <f t="shared" si="1"/>
        <v>17637.72</v>
      </c>
      <c r="G70" s="71"/>
    </row>
    <row r="71" spans="1:7">
      <c r="A71" s="66">
        <v>45699</v>
      </c>
      <c r="B71" s="72" t="s">
        <v>121</v>
      </c>
      <c r="C71" s="68" t="s">
        <v>65</v>
      </c>
      <c r="D71" s="69"/>
      <c r="E71" s="69">
        <v>10.1</v>
      </c>
      <c r="F71" s="74">
        <f t="shared" ref="F71:F80" si="2">F70+D71-E71</f>
        <v>17627.62</v>
      </c>
      <c r="G71" s="71"/>
    </row>
    <row r="72" spans="1:7">
      <c r="A72" s="66">
        <v>45699</v>
      </c>
      <c r="B72" s="72" t="s">
        <v>121</v>
      </c>
      <c r="C72" s="68" t="s">
        <v>65</v>
      </c>
      <c r="D72" s="69"/>
      <c r="E72" s="69">
        <v>10.1</v>
      </c>
      <c r="F72" s="74">
        <f t="shared" si="2"/>
        <v>17617.52</v>
      </c>
      <c r="G72" s="71"/>
    </row>
    <row r="73" spans="1:7">
      <c r="A73" s="66">
        <v>45700</v>
      </c>
      <c r="B73" s="72" t="s">
        <v>121</v>
      </c>
      <c r="C73" s="68" t="s">
        <v>65</v>
      </c>
      <c r="D73" s="69"/>
      <c r="E73" s="69">
        <v>101</v>
      </c>
      <c r="F73" s="74">
        <f t="shared" si="2"/>
        <v>17516.52</v>
      </c>
      <c r="G73" s="71"/>
    </row>
    <row r="74" spans="1:7">
      <c r="A74" s="66">
        <v>45700</v>
      </c>
      <c r="B74" s="72" t="s">
        <v>121</v>
      </c>
      <c r="C74" s="68" t="s">
        <v>65</v>
      </c>
      <c r="D74" s="69"/>
      <c r="E74" s="69">
        <v>42</v>
      </c>
      <c r="F74" s="74">
        <f t="shared" si="2"/>
        <v>17474.52</v>
      </c>
      <c r="G74" s="71"/>
    </row>
    <row r="75" spans="1:7">
      <c r="A75" s="66">
        <v>45700</v>
      </c>
      <c r="B75" s="72" t="s">
        <v>121</v>
      </c>
      <c r="C75" s="68" t="s">
        <v>65</v>
      </c>
      <c r="D75" s="69"/>
      <c r="E75" s="69">
        <v>83</v>
      </c>
      <c r="F75" s="74">
        <f t="shared" si="2"/>
        <v>17391.52</v>
      </c>
      <c r="G75" s="71"/>
    </row>
    <row r="76" spans="1:7">
      <c r="A76" s="66">
        <v>45702</v>
      </c>
      <c r="B76" s="72" t="s">
        <v>121</v>
      </c>
      <c r="C76" s="68" t="s">
        <v>65</v>
      </c>
      <c r="D76" s="69"/>
      <c r="E76" s="69">
        <v>8.55</v>
      </c>
      <c r="F76" s="74">
        <f t="shared" si="2"/>
        <v>17382.97</v>
      </c>
      <c r="G76" s="71"/>
    </row>
    <row r="77" spans="1:7">
      <c r="A77" s="66">
        <v>45702</v>
      </c>
      <c r="B77" s="72" t="s">
        <v>121</v>
      </c>
      <c r="C77" s="68" t="s">
        <v>65</v>
      </c>
      <c r="D77" s="69"/>
      <c r="E77" s="69">
        <v>8.55</v>
      </c>
      <c r="F77" s="74">
        <f t="shared" si="2"/>
        <v>17374.42</v>
      </c>
      <c r="G77" s="71"/>
    </row>
    <row r="78" spans="1:7">
      <c r="A78" s="66">
        <v>45705</v>
      </c>
      <c r="B78" s="72" t="s">
        <v>121</v>
      </c>
      <c r="C78" s="68" t="s">
        <v>65</v>
      </c>
      <c r="D78" s="69"/>
      <c r="E78" s="69">
        <v>412.43</v>
      </c>
      <c r="F78" s="74">
        <f t="shared" si="2"/>
        <v>16961.99</v>
      </c>
      <c r="G78" s="71"/>
    </row>
    <row r="79" spans="1:7">
      <c r="A79" s="66">
        <v>45706</v>
      </c>
      <c r="B79" s="72" t="s">
        <v>121</v>
      </c>
      <c r="C79" s="68" t="s">
        <v>65</v>
      </c>
      <c r="D79" s="69"/>
      <c r="E79" s="69">
        <v>10.1</v>
      </c>
      <c r="F79" s="74">
        <f t="shared" si="2"/>
        <v>16951.89</v>
      </c>
      <c r="G79" s="71"/>
    </row>
    <row r="80" spans="1:7">
      <c r="A80" s="66">
        <v>45706</v>
      </c>
      <c r="B80" s="72" t="s">
        <v>121</v>
      </c>
      <c r="C80" s="68" t="s">
        <v>65</v>
      </c>
      <c r="D80" s="69"/>
      <c r="E80" s="69">
        <v>10.1</v>
      </c>
      <c r="F80" s="74">
        <f t="shared" si="2"/>
        <v>16941.79</v>
      </c>
      <c r="G80" s="71"/>
    </row>
    <row r="81" spans="1:7">
      <c r="A81" s="66">
        <v>45709</v>
      </c>
      <c r="B81" s="72" t="s">
        <v>121</v>
      </c>
      <c r="C81" s="68" t="s">
        <v>65</v>
      </c>
      <c r="D81" s="69"/>
      <c r="E81" s="69">
        <v>23.75</v>
      </c>
      <c r="F81" s="74">
        <f t="shared" ref="F81:F86" si="3">F80+D81-E81</f>
        <v>16918.04</v>
      </c>
      <c r="G81" s="71"/>
    </row>
    <row r="82" spans="1:7">
      <c r="A82" s="66">
        <v>45709</v>
      </c>
      <c r="B82" s="72" t="s">
        <v>121</v>
      </c>
      <c r="C82" s="68" t="s">
        <v>65</v>
      </c>
      <c r="D82" s="69"/>
      <c r="E82" s="69">
        <v>28.5</v>
      </c>
      <c r="F82" s="74">
        <f t="shared" si="3"/>
        <v>16889.54</v>
      </c>
      <c r="G82" s="71"/>
    </row>
    <row r="83" spans="1:7">
      <c r="A83" s="66">
        <v>45709</v>
      </c>
      <c r="B83" s="72" t="s">
        <v>121</v>
      </c>
      <c r="C83" s="68" t="s">
        <v>65</v>
      </c>
      <c r="D83" s="69"/>
      <c r="E83" s="69">
        <v>39.9</v>
      </c>
      <c r="F83" s="74">
        <f t="shared" si="3"/>
        <v>16849.64</v>
      </c>
      <c r="G83" s="71"/>
    </row>
    <row r="84" spans="1:7">
      <c r="A84" s="66">
        <v>45710</v>
      </c>
      <c r="B84" s="72" t="s">
        <v>121</v>
      </c>
      <c r="C84" s="68" t="s">
        <v>65</v>
      </c>
      <c r="D84" s="69"/>
      <c r="E84" s="69">
        <v>882.19</v>
      </c>
      <c r="F84" s="74">
        <f t="shared" si="3"/>
        <v>15967.45</v>
      </c>
      <c r="G84" s="71"/>
    </row>
    <row r="85" spans="1:7">
      <c r="A85" s="66">
        <v>45711</v>
      </c>
      <c r="B85" s="72" t="s">
        <v>121</v>
      </c>
      <c r="C85" s="68" t="s">
        <v>65</v>
      </c>
      <c r="D85" s="69"/>
      <c r="E85" s="69">
        <v>349.91</v>
      </c>
      <c r="F85" s="74">
        <f t="shared" si="3"/>
        <v>15617.54</v>
      </c>
      <c r="G85" s="71"/>
    </row>
    <row r="86" spans="1:7">
      <c r="A86" s="66">
        <v>45713</v>
      </c>
      <c r="B86" s="72" t="s">
        <v>121</v>
      </c>
      <c r="C86" s="68" t="s">
        <v>65</v>
      </c>
      <c r="D86" s="69"/>
      <c r="E86" s="69">
        <v>44.07</v>
      </c>
      <c r="F86" s="74">
        <f t="shared" si="3"/>
        <v>15573.47</v>
      </c>
      <c r="G86" s="71"/>
    </row>
    <row r="87" spans="1:7">
      <c r="A87" s="66">
        <v>45714</v>
      </c>
      <c r="B87" s="72" t="s">
        <v>121</v>
      </c>
      <c r="C87" s="68" t="s">
        <v>65</v>
      </c>
      <c r="D87" s="69"/>
      <c r="E87" s="69">
        <v>44.07</v>
      </c>
      <c r="F87" s="74">
        <f t="shared" ref="F81:F95" si="4">F86+D87-E87</f>
        <v>15529.4</v>
      </c>
      <c r="G87" s="71"/>
    </row>
    <row r="88" spans="1:7">
      <c r="A88" s="66">
        <v>45714</v>
      </c>
      <c r="B88" s="72" t="s">
        <v>121</v>
      </c>
      <c r="C88" s="68" t="s">
        <v>65</v>
      </c>
      <c r="D88" s="69"/>
      <c r="E88" s="69">
        <v>44.07</v>
      </c>
      <c r="F88" s="74">
        <f t="shared" si="4"/>
        <v>15485.33</v>
      </c>
      <c r="G88" s="71"/>
    </row>
    <row r="89" spans="1:7">
      <c r="A89" s="66">
        <v>45715</v>
      </c>
      <c r="B89" s="72" t="s">
        <v>121</v>
      </c>
      <c r="C89" s="68" t="s">
        <v>65</v>
      </c>
      <c r="D89" s="69"/>
      <c r="E89" s="69">
        <v>10.1</v>
      </c>
      <c r="F89" s="74">
        <f t="shared" si="4"/>
        <v>15475.23</v>
      </c>
      <c r="G89" s="71"/>
    </row>
    <row r="90" spans="1:7">
      <c r="A90" s="66">
        <v>45715</v>
      </c>
      <c r="B90" s="72" t="s">
        <v>121</v>
      </c>
      <c r="C90" s="68" t="s">
        <v>65</v>
      </c>
      <c r="D90" s="69"/>
      <c r="E90" s="69">
        <v>44.07</v>
      </c>
      <c r="F90" s="74">
        <f t="shared" si="4"/>
        <v>15431.16</v>
      </c>
      <c r="G90" s="71"/>
    </row>
    <row r="91" spans="1:7">
      <c r="A91" s="66">
        <v>45715</v>
      </c>
      <c r="B91" s="72" t="s">
        <v>121</v>
      </c>
      <c r="C91" s="68" t="s">
        <v>65</v>
      </c>
      <c r="D91" s="69"/>
      <c r="E91" s="69">
        <v>10.1</v>
      </c>
      <c r="F91" s="74">
        <f t="shared" si="4"/>
        <v>15421.06</v>
      </c>
      <c r="G91" s="71"/>
    </row>
    <row r="92" spans="1:7">
      <c r="A92" s="66">
        <v>45716</v>
      </c>
      <c r="B92" s="72" t="s">
        <v>121</v>
      </c>
      <c r="C92" s="68" t="s">
        <v>65</v>
      </c>
      <c r="D92" s="69"/>
      <c r="E92" s="69">
        <v>10.1</v>
      </c>
      <c r="F92" s="74">
        <f t="shared" si="4"/>
        <v>15410.96</v>
      </c>
      <c r="G92" s="71"/>
    </row>
    <row r="93" spans="1:7">
      <c r="A93" s="66">
        <v>45716</v>
      </c>
      <c r="B93" s="72" t="s">
        <v>121</v>
      </c>
      <c r="C93" s="68" t="s">
        <v>65</v>
      </c>
      <c r="D93" s="69"/>
      <c r="E93" s="69">
        <v>10.1</v>
      </c>
      <c r="F93" s="74">
        <f t="shared" si="4"/>
        <v>15400.86</v>
      </c>
      <c r="G93" s="71"/>
    </row>
    <row r="94" spans="1:7">
      <c r="A94" s="66">
        <v>45716</v>
      </c>
      <c r="B94" s="72" t="s">
        <v>121</v>
      </c>
      <c r="C94" s="68" t="s">
        <v>65</v>
      </c>
      <c r="D94" s="69"/>
      <c r="E94" s="69">
        <v>42</v>
      </c>
      <c r="F94" s="74">
        <f t="shared" ref="F94:F125" si="5">F93+D94-E94</f>
        <v>15358.86</v>
      </c>
      <c r="G94" s="71"/>
    </row>
    <row r="95" spans="1:7">
      <c r="A95" s="66">
        <v>45716</v>
      </c>
      <c r="B95" s="72" t="s">
        <v>121</v>
      </c>
      <c r="C95" s="68" t="s">
        <v>65</v>
      </c>
      <c r="D95" s="69"/>
      <c r="E95" s="69">
        <v>42</v>
      </c>
      <c r="F95" s="74">
        <f t="shared" si="5"/>
        <v>15316.86</v>
      </c>
      <c r="G95" s="71"/>
    </row>
    <row r="96" spans="1:7">
      <c r="A96" s="66">
        <v>45716</v>
      </c>
      <c r="B96" s="72" t="s">
        <v>121</v>
      </c>
      <c r="C96" s="68" t="s">
        <v>65</v>
      </c>
      <c r="D96" s="69"/>
      <c r="E96" s="69">
        <v>515.36</v>
      </c>
      <c r="F96" s="74">
        <f t="shared" si="5"/>
        <v>14801.5</v>
      </c>
      <c r="G96" s="71"/>
    </row>
    <row r="97" spans="1:7">
      <c r="A97" s="66">
        <v>45717</v>
      </c>
      <c r="B97" s="72" t="s">
        <v>121</v>
      </c>
      <c r="C97" s="68" t="s">
        <v>65</v>
      </c>
      <c r="D97" s="69"/>
      <c r="E97" s="69">
        <v>405.19</v>
      </c>
      <c r="F97" s="74">
        <f t="shared" si="5"/>
        <v>14396.31</v>
      </c>
      <c r="G97" s="71"/>
    </row>
    <row r="98" spans="1:7">
      <c r="A98" s="66">
        <v>45718</v>
      </c>
      <c r="B98" s="72" t="s">
        <v>121</v>
      </c>
      <c r="C98" s="68" t="s">
        <v>65</v>
      </c>
      <c r="D98" s="69"/>
      <c r="E98" s="69">
        <v>329.19</v>
      </c>
      <c r="F98" s="74">
        <f t="shared" si="5"/>
        <v>14067.12</v>
      </c>
      <c r="G98" s="71"/>
    </row>
    <row r="99" spans="1:7">
      <c r="A99" s="66">
        <v>45718</v>
      </c>
      <c r="B99" s="72" t="s">
        <v>121</v>
      </c>
      <c r="C99" s="68" t="s">
        <v>65</v>
      </c>
      <c r="D99" s="69"/>
      <c r="E99" s="69">
        <v>94</v>
      </c>
      <c r="F99" s="74">
        <f t="shared" si="5"/>
        <v>13973.12</v>
      </c>
      <c r="G99" s="71"/>
    </row>
    <row r="100" spans="1:7">
      <c r="A100" s="178">
        <v>45720</v>
      </c>
      <c r="B100" s="76" t="s">
        <v>121</v>
      </c>
      <c r="C100" s="77" t="s">
        <v>65</v>
      </c>
      <c r="D100" s="104"/>
      <c r="E100" s="104">
        <v>10.1</v>
      </c>
      <c r="F100" s="74">
        <f t="shared" si="5"/>
        <v>13963.02</v>
      </c>
      <c r="G100" s="71"/>
    </row>
    <row r="101" spans="1:7">
      <c r="A101" s="66">
        <v>45721</v>
      </c>
      <c r="B101" s="72" t="s">
        <v>121</v>
      </c>
      <c r="C101" s="68" t="s">
        <v>65</v>
      </c>
      <c r="D101" s="69"/>
      <c r="E101" s="69">
        <v>10.1</v>
      </c>
      <c r="F101" s="74">
        <f t="shared" si="5"/>
        <v>13952.92</v>
      </c>
      <c r="G101" s="71"/>
    </row>
    <row r="102" spans="1:7">
      <c r="A102" s="66">
        <v>45724</v>
      </c>
      <c r="B102" s="72" t="s">
        <v>121</v>
      </c>
      <c r="C102" s="68" t="s">
        <v>65</v>
      </c>
      <c r="D102" s="69"/>
      <c r="E102" s="69">
        <v>10.1</v>
      </c>
      <c r="F102" s="74">
        <f t="shared" si="5"/>
        <v>13942.82</v>
      </c>
      <c r="G102" s="71"/>
    </row>
    <row r="103" spans="1:7">
      <c r="A103" s="66">
        <v>45724</v>
      </c>
      <c r="B103" s="72" t="s">
        <v>121</v>
      </c>
      <c r="C103" s="68" t="s">
        <v>65</v>
      </c>
      <c r="D103" s="69"/>
      <c r="E103" s="69">
        <v>10.1</v>
      </c>
      <c r="F103" s="74">
        <f t="shared" si="5"/>
        <v>13932.72</v>
      </c>
      <c r="G103" s="71"/>
    </row>
    <row r="104" spans="1:7">
      <c r="A104" s="66">
        <v>45727</v>
      </c>
      <c r="B104" s="72" t="s">
        <v>121</v>
      </c>
      <c r="C104" s="68" t="s">
        <v>65</v>
      </c>
      <c r="D104" s="69"/>
      <c r="E104" s="69">
        <v>18.78</v>
      </c>
      <c r="F104" s="74">
        <f t="shared" si="5"/>
        <v>13913.94</v>
      </c>
      <c r="G104" s="71"/>
    </row>
    <row r="105" spans="1:7">
      <c r="A105" s="66">
        <v>45727</v>
      </c>
      <c r="B105" s="72" t="s">
        <v>121</v>
      </c>
      <c r="C105" s="68" t="s">
        <v>65</v>
      </c>
      <c r="D105" s="69"/>
      <c r="E105" s="69">
        <v>77</v>
      </c>
      <c r="F105" s="74">
        <f t="shared" si="5"/>
        <v>13836.94</v>
      </c>
      <c r="G105" s="71"/>
    </row>
    <row r="106" spans="1:7">
      <c r="A106" s="66">
        <v>45727</v>
      </c>
      <c r="B106" s="72" t="s">
        <v>121</v>
      </c>
      <c r="C106" s="68" t="s">
        <v>65</v>
      </c>
      <c r="D106" s="69"/>
      <c r="E106" s="69">
        <v>77</v>
      </c>
      <c r="F106" s="74">
        <f t="shared" si="5"/>
        <v>13759.94</v>
      </c>
      <c r="G106" s="71"/>
    </row>
    <row r="107" spans="1:7">
      <c r="A107" s="66">
        <v>45727</v>
      </c>
      <c r="B107" s="72" t="s">
        <v>121</v>
      </c>
      <c r="C107" s="68" t="s">
        <v>65</v>
      </c>
      <c r="D107" s="69"/>
      <c r="E107" s="69">
        <v>18.64</v>
      </c>
      <c r="F107" s="74">
        <f t="shared" si="5"/>
        <v>13741.3</v>
      </c>
      <c r="G107" s="71"/>
    </row>
    <row r="108" spans="1:7">
      <c r="A108" s="66">
        <v>45727</v>
      </c>
      <c r="B108" s="72" t="s">
        <v>121</v>
      </c>
      <c r="C108" s="68" t="s">
        <v>65</v>
      </c>
      <c r="D108" s="69"/>
      <c r="E108" s="69">
        <v>10.1</v>
      </c>
      <c r="F108" s="74">
        <f t="shared" si="5"/>
        <v>13731.2</v>
      </c>
      <c r="G108" s="71"/>
    </row>
    <row r="109" spans="1:7">
      <c r="A109" s="66">
        <v>45728</v>
      </c>
      <c r="B109" s="72" t="s">
        <v>121</v>
      </c>
      <c r="C109" s="68" t="s">
        <v>65</v>
      </c>
      <c r="D109" s="69"/>
      <c r="E109" s="86">
        <v>132.49</v>
      </c>
      <c r="F109" s="74">
        <f t="shared" si="5"/>
        <v>13598.71</v>
      </c>
      <c r="G109" s="71"/>
    </row>
    <row r="110" spans="1:7">
      <c r="A110" s="66">
        <v>45728</v>
      </c>
      <c r="B110" s="72" t="s">
        <v>121</v>
      </c>
      <c r="C110" s="68" t="s">
        <v>65</v>
      </c>
      <c r="D110" s="69"/>
      <c r="E110" s="86">
        <v>217.42</v>
      </c>
      <c r="F110" s="74">
        <f t="shared" si="5"/>
        <v>13381.29</v>
      </c>
      <c r="G110" s="71"/>
    </row>
    <row r="111" spans="1:7">
      <c r="A111" s="66">
        <v>45729</v>
      </c>
      <c r="B111" s="72" t="s">
        <v>121</v>
      </c>
      <c r="C111" s="68" t="s">
        <v>65</v>
      </c>
      <c r="D111" s="69"/>
      <c r="E111" s="86">
        <v>85.82</v>
      </c>
      <c r="F111" s="74">
        <f t="shared" si="5"/>
        <v>13295.47</v>
      </c>
      <c r="G111" s="71"/>
    </row>
    <row r="112" spans="1:7">
      <c r="A112" s="66">
        <v>45729</v>
      </c>
      <c r="B112" s="72" t="s">
        <v>121</v>
      </c>
      <c r="C112" s="68" t="s">
        <v>65</v>
      </c>
      <c r="D112" s="69"/>
      <c r="E112" s="86">
        <v>418.49</v>
      </c>
      <c r="F112" s="74">
        <f t="shared" si="5"/>
        <v>12876.98</v>
      </c>
      <c r="G112" s="71"/>
    </row>
    <row r="113" spans="1:7">
      <c r="A113" s="66">
        <v>45729</v>
      </c>
      <c r="B113" s="72" t="s">
        <v>121</v>
      </c>
      <c r="C113" s="68" t="s">
        <v>65</v>
      </c>
      <c r="D113" s="69"/>
      <c r="E113" s="86">
        <v>8.91</v>
      </c>
      <c r="F113" s="74">
        <f t="shared" si="5"/>
        <v>12868.07</v>
      </c>
      <c r="G113" s="71"/>
    </row>
    <row r="114" spans="1:7">
      <c r="A114" s="66">
        <v>45729</v>
      </c>
      <c r="B114" s="72" t="s">
        <v>121</v>
      </c>
      <c r="C114" s="68" t="s">
        <v>65</v>
      </c>
      <c r="D114" s="69"/>
      <c r="E114" s="86">
        <v>427.99</v>
      </c>
      <c r="F114" s="74">
        <f t="shared" si="5"/>
        <v>12440.08</v>
      </c>
      <c r="G114" s="71"/>
    </row>
    <row r="115" spans="1:7">
      <c r="A115" s="66">
        <v>45730</v>
      </c>
      <c r="B115" s="72" t="s">
        <v>121</v>
      </c>
      <c r="C115" s="68" t="s">
        <v>65</v>
      </c>
      <c r="D115" s="69"/>
      <c r="E115" s="69">
        <v>348.13</v>
      </c>
      <c r="F115" s="74">
        <f t="shared" si="5"/>
        <v>12091.95</v>
      </c>
      <c r="G115" s="71"/>
    </row>
    <row r="116" spans="1:7">
      <c r="A116" s="66">
        <v>45731</v>
      </c>
      <c r="B116" s="72" t="s">
        <v>121</v>
      </c>
      <c r="C116" s="68" t="s">
        <v>65</v>
      </c>
      <c r="D116" s="69"/>
      <c r="E116" s="69">
        <v>29.45</v>
      </c>
      <c r="F116" s="74">
        <f t="shared" si="5"/>
        <v>12062.5</v>
      </c>
      <c r="G116" s="71"/>
    </row>
    <row r="117" spans="1:7">
      <c r="A117" s="66">
        <v>45731</v>
      </c>
      <c r="B117" s="72" t="s">
        <v>121</v>
      </c>
      <c r="C117" s="68" t="s">
        <v>65</v>
      </c>
      <c r="D117" s="69"/>
      <c r="E117" s="69">
        <v>21.7</v>
      </c>
      <c r="F117" s="74">
        <f t="shared" si="5"/>
        <v>12040.8</v>
      </c>
      <c r="G117" s="71"/>
    </row>
    <row r="118" spans="1:7">
      <c r="A118" s="66">
        <v>45732</v>
      </c>
      <c r="B118" s="72" t="s">
        <v>121</v>
      </c>
      <c r="C118" s="68" t="s">
        <v>65</v>
      </c>
      <c r="D118" s="69"/>
      <c r="E118" s="69">
        <v>87.31</v>
      </c>
      <c r="F118" s="74">
        <f t="shared" si="5"/>
        <v>11953.49</v>
      </c>
      <c r="G118" s="71"/>
    </row>
    <row r="119" spans="1:7">
      <c r="A119" s="66">
        <v>45732</v>
      </c>
      <c r="B119" s="72" t="s">
        <v>121</v>
      </c>
      <c r="C119" s="68" t="s">
        <v>65</v>
      </c>
      <c r="D119" s="69"/>
      <c r="E119" s="69">
        <v>86.42</v>
      </c>
      <c r="F119" s="74">
        <f t="shared" si="5"/>
        <v>11867.07</v>
      </c>
      <c r="G119" s="71"/>
    </row>
    <row r="120" spans="1:7">
      <c r="A120" s="66">
        <v>45732</v>
      </c>
      <c r="B120" s="72" t="s">
        <v>121</v>
      </c>
      <c r="C120" s="68" t="s">
        <v>65</v>
      </c>
      <c r="D120" s="69"/>
      <c r="E120" s="69">
        <v>27</v>
      </c>
      <c r="F120" s="74">
        <f t="shared" si="5"/>
        <v>11840.07</v>
      </c>
      <c r="G120" s="71"/>
    </row>
    <row r="121" spans="1:7">
      <c r="A121" s="66">
        <v>45732</v>
      </c>
      <c r="B121" s="72" t="s">
        <v>121</v>
      </c>
      <c r="C121" s="68" t="s">
        <v>65</v>
      </c>
      <c r="D121" s="69"/>
      <c r="E121" s="69">
        <v>29.45</v>
      </c>
      <c r="F121" s="74">
        <f t="shared" si="5"/>
        <v>11810.62</v>
      </c>
      <c r="G121" s="71"/>
    </row>
    <row r="122" spans="1:7">
      <c r="A122" s="66">
        <v>45732</v>
      </c>
      <c r="B122" s="72" t="s">
        <v>121</v>
      </c>
      <c r="C122" s="68" t="s">
        <v>65</v>
      </c>
      <c r="D122" s="69"/>
      <c r="E122" s="69">
        <v>22</v>
      </c>
      <c r="F122" s="74">
        <f t="shared" si="5"/>
        <v>11788.62</v>
      </c>
      <c r="G122" s="71"/>
    </row>
    <row r="123" spans="1:7">
      <c r="A123" s="66">
        <v>45732</v>
      </c>
      <c r="B123" s="72" t="s">
        <v>121</v>
      </c>
      <c r="C123" s="68" t="s">
        <v>65</v>
      </c>
      <c r="D123" s="69"/>
      <c r="E123" s="69">
        <v>65.55</v>
      </c>
      <c r="F123" s="74">
        <f t="shared" si="5"/>
        <v>11723.07</v>
      </c>
      <c r="G123" s="71"/>
    </row>
    <row r="124" spans="1:7">
      <c r="A124" s="66">
        <v>45733</v>
      </c>
      <c r="B124" s="72" t="s">
        <v>121</v>
      </c>
      <c r="C124" s="68" t="s">
        <v>65</v>
      </c>
      <c r="D124" s="69"/>
      <c r="E124" s="69">
        <v>21.7</v>
      </c>
      <c r="F124" s="74">
        <f t="shared" ref="F124:F138" si="6">F123+D124-E124</f>
        <v>11701.37</v>
      </c>
      <c r="G124" s="71"/>
    </row>
    <row r="125" spans="1:7">
      <c r="A125" s="66">
        <v>45733</v>
      </c>
      <c r="B125" s="72" t="s">
        <v>121</v>
      </c>
      <c r="C125" s="68" t="s">
        <v>65</v>
      </c>
      <c r="D125" s="69"/>
      <c r="E125" s="69">
        <v>23</v>
      </c>
      <c r="F125" s="74">
        <f t="shared" si="6"/>
        <v>11678.37</v>
      </c>
      <c r="G125" s="71"/>
    </row>
    <row r="126" spans="1:7">
      <c r="A126" s="66">
        <v>45733</v>
      </c>
      <c r="B126" s="72" t="s">
        <v>121</v>
      </c>
      <c r="C126" s="68" t="s">
        <v>65</v>
      </c>
      <c r="D126" s="69"/>
      <c r="E126" s="69">
        <v>223.25</v>
      </c>
      <c r="F126" s="74">
        <f t="shared" si="6"/>
        <v>11455.12</v>
      </c>
      <c r="G126" s="71"/>
    </row>
    <row r="127" spans="1:7">
      <c r="A127" s="66">
        <v>45733</v>
      </c>
      <c r="B127" s="72" t="s">
        <v>121</v>
      </c>
      <c r="C127" s="68" t="s">
        <v>65</v>
      </c>
      <c r="D127" s="69"/>
      <c r="E127" s="69">
        <v>108</v>
      </c>
      <c r="F127" s="74">
        <f t="shared" si="6"/>
        <v>11347.12</v>
      </c>
      <c r="G127" s="71"/>
    </row>
    <row r="128" spans="1:7">
      <c r="A128" s="66">
        <v>45733</v>
      </c>
      <c r="B128" s="72" t="s">
        <v>121</v>
      </c>
      <c r="C128" s="68" t="s">
        <v>65</v>
      </c>
      <c r="D128" s="69"/>
      <c r="E128" s="69">
        <v>144</v>
      </c>
      <c r="F128" s="74">
        <f t="shared" si="6"/>
        <v>11203.12</v>
      </c>
      <c r="G128" s="71"/>
    </row>
    <row r="129" spans="1:7">
      <c r="A129" s="66">
        <v>45734</v>
      </c>
      <c r="B129" s="72" t="s">
        <v>121</v>
      </c>
      <c r="C129" s="68" t="s">
        <v>65</v>
      </c>
      <c r="D129" s="69"/>
      <c r="E129" s="69">
        <v>167.12</v>
      </c>
      <c r="F129" s="74">
        <f t="shared" si="6"/>
        <v>11036</v>
      </c>
      <c r="G129" s="71"/>
    </row>
    <row r="130" spans="1:7">
      <c r="A130" s="66">
        <v>45734</v>
      </c>
      <c r="B130" s="72" t="s">
        <v>121</v>
      </c>
      <c r="C130" s="68" t="s">
        <v>65</v>
      </c>
      <c r="D130" s="69"/>
      <c r="E130" s="69">
        <v>237.5</v>
      </c>
      <c r="F130" s="74">
        <f t="shared" si="6"/>
        <v>10798.5</v>
      </c>
      <c r="G130" s="71"/>
    </row>
    <row r="131" spans="1:7">
      <c r="A131" s="66">
        <v>45734</v>
      </c>
      <c r="B131" s="72" t="s">
        <v>121</v>
      </c>
      <c r="C131" s="68" t="s">
        <v>65</v>
      </c>
      <c r="D131" s="69"/>
      <c r="E131" s="69">
        <v>94.69</v>
      </c>
      <c r="F131" s="74">
        <f t="shared" si="6"/>
        <v>10703.81</v>
      </c>
      <c r="G131" s="71"/>
    </row>
    <row r="132" spans="1:7">
      <c r="A132" s="66">
        <v>45735</v>
      </c>
      <c r="B132" s="72" t="s">
        <v>121</v>
      </c>
      <c r="C132" s="68" t="s">
        <v>65</v>
      </c>
      <c r="D132" s="69"/>
      <c r="E132" s="69">
        <v>10.1</v>
      </c>
      <c r="F132" s="74">
        <f t="shared" si="6"/>
        <v>10693.71</v>
      </c>
      <c r="G132" s="71"/>
    </row>
    <row r="133" spans="1:7">
      <c r="A133" s="66">
        <v>45736</v>
      </c>
      <c r="B133" s="72" t="s">
        <v>121</v>
      </c>
      <c r="C133" s="68" t="s">
        <v>65</v>
      </c>
      <c r="D133" s="69"/>
      <c r="E133" s="69">
        <v>163.33</v>
      </c>
      <c r="F133" s="74">
        <f t="shared" ref="F133:F143" si="7">F132+D133-E133</f>
        <v>10530.38</v>
      </c>
      <c r="G133" s="71"/>
    </row>
    <row r="134" spans="1:7">
      <c r="A134" s="66">
        <v>45736</v>
      </c>
      <c r="B134" s="72" t="s">
        <v>121</v>
      </c>
      <c r="C134" s="68" t="s">
        <v>65</v>
      </c>
      <c r="D134" s="69"/>
      <c r="E134" s="69">
        <v>10.1</v>
      </c>
      <c r="F134" s="74">
        <f t="shared" si="7"/>
        <v>10520.28</v>
      </c>
      <c r="G134" s="71"/>
    </row>
    <row r="135" spans="1:7">
      <c r="A135" s="66">
        <v>45737</v>
      </c>
      <c r="B135" s="72" t="s">
        <v>1027</v>
      </c>
      <c r="C135" s="68" t="s">
        <v>57</v>
      </c>
      <c r="D135" s="69">
        <v>4.6</v>
      </c>
      <c r="E135" s="69"/>
      <c r="F135" s="74">
        <f t="shared" si="7"/>
        <v>10524.88</v>
      </c>
      <c r="G135" s="71"/>
    </row>
    <row r="136" spans="1:7">
      <c r="A136" s="66">
        <v>45737</v>
      </c>
      <c r="B136" s="72" t="s">
        <v>121</v>
      </c>
      <c r="C136" s="68" t="s">
        <v>65</v>
      </c>
      <c r="D136" s="69"/>
      <c r="E136" s="69">
        <v>10.1</v>
      </c>
      <c r="F136" s="74">
        <f t="shared" si="7"/>
        <v>10514.78</v>
      </c>
      <c r="G136" s="71"/>
    </row>
    <row r="137" spans="1:7">
      <c r="A137" s="66">
        <v>45737</v>
      </c>
      <c r="B137" s="72" t="s">
        <v>121</v>
      </c>
      <c r="C137" s="68" t="s">
        <v>65</v>
      </c>
      <c r="D137" s="69"/>
      <c r="E137" s="69">
        <v>10.1</v>
      </c>
      <c r="F137" s="74">
        <f t="shared" si="7"/>
        <v>10504.68</v>
      </c>
      <c r="G137" s="71"/>
    </row>
    <row r="138" spans="1:7">
      <c r="A138" s="66">
        <v>45738</v>
      </c>
      <c r="B138" s="72" t="s">
        <v>121</v>
      </c>
      <c r="C138" s="68" t="s">
        <v>65</v>
      </c>
      <c r="D138" s="69"/>
      <c r="E138" s="69">
        <v>261.89</v>
      </c>
      <c r="F138" s="74">
        <f t="shared" si="7"/>
        <v>10242.79</v>
      </c>
      <c r="G138" s="71"/>
    </row>
    <row r="139" spans="1:7">
      <c r="A139" s="66">
        <v>45738</v>
      </c>
      <c r="B139" s="72" t="s">
        <v>121</v>
      </c>
      <c r="C139" s="68" t="s">
        <v>65</v>
      </c>
      <c r="D139" s="69"/>
      <c r="E139" s="69">
        <v>53.07</v>
      </c>
      <c r="F139" s="74">
        <f t="shared" si="7"/>
        <v>10189.72</v>
      </c>
      <c r="G139" s="71"/>
    </row>
    <row r="140" spans="1:7">
      <c r="A140" s="66">
        <v>45739</v>
      </c>
      <c r="B140" s="72" t="s">
        <v>121</v>
      </c>
      <c r="C140" s="68" t="s">
        <v>65</v>
      </c>
      <c r="D140" s="69"/>
      <c r="E140" s="69">
        <v>10.1</v>
      </c>
      <c r="F140" s="74">
        <f t="shared" si="7"/>
        <v>10179.62</v>
      </c>
      <c r="G140" s="71"/>
    </row>
    <row r="141" spans="1:7">
      <c r="A141" s="66">
        <v>45739</v>
      </c>
      <c r="B141" s="72" t="s">
        <v>121</v>
      </c>
      <c r="C141" s="68" t="s">
        <v>65</v>
      </c>
      <c r="D141" s="69"/>
      <c r="E141" s="69">
        <v>10.1</v>
      </c>
      <c r="F141" s="74">
        <f t="shared" si="7"/>
        <v>10169.52</v>
      </c>
      <c r="G141" s="71"/>
    </row>
    <row r="142" spans="1:7">
      <c r="A142" s="66">
        <v>45741</v>
      </c>
      <c r="B142" s="72" t="s">
        <v>121</v>
      </c>
      <c r="C142" s="68" t="s">
        <v>65</v>
      </c>
      <c r="D142" s="69"/>
      <c r="E142" s="69">
        <v>10.1</v>
      </c>
      <c r="F142" s="74">
        <f t="shared" si="7"/>
        <v>10159.42</v>
      </c>
      <c r="G142" s="71"/>
    </row>
    <row r="143" spans="1:7">
      <c r="A143" s="66">
        <v>45741</v>
      </c>
      <c r="B143" s="72" t="s">
        <v>121</v>
      </c>
      <c r="C143" s="68" t="s">
        <v>65</v>
      </c>
      <c r="D143" s="69"/>
      <c r="E143" s="69">
        <v>10.1</v>
      </c>
      <c r="F143" s="74">
        <f t="shared" si="7"/>
        <v>10149.32</v>
      </c>
      <c r="G143" s="71"/>
    </row>
    <row r="144" spans="1:7">
      <c r="A144" s="66">
        <v>45742</v>
      </c>
      <c r="B144" s="72" t="s">
        <v>121</v>
      </c>
      <c r="C144" s="68" t="s">
        <v>65</v>
      </c>
      <c r="D144" s="69"/>
      <c r="E144" s="69">
        <v>10.1</v>
      </c>
      <c r="F144" s="74">
        <f t="shared" ref="F144:F160" si="8">F143+D144-E144</f>
        <v>10139.22</v>
      </c>
      <c r="G144" s="71"/>
    </row>
    <row r="145" spans="1:7">
      <c r="A145" s="66">
        <v>45745</v>
      </c>
      <c r="B145" s="72" t="s">
        <v>121</v>
      </c>
      <c r="C145" s="68" t="s">
        <v>65</v>
      </c>
      <c r="D145" s="69"/>
      <c r="E145" s="69">
        <v>10.1</v>
      </c>
      <c r="F145" s="74">
        <f t="shared" si="8"/>
        <v>10129.12</v>
      </c>
      <c r="G145" s="71"/>
    </row>
    <row r="146" spans="1:7">
      <c r="A146" s="66">
        <v>45745</v>
      </c>
      <c r="B146" s="72" t="s">
        <v>121</v>
      </c>
      <c r="C146" s="68" t="s">
        <v>65</v>
      </c>
      <c r="D146" s="69"/>
      <c r="E146" s="69">
        <v>10.1</v>
      </c>
      <c r="F146" s="74">
        <f t="shared" si="8"/>
        <v>10119.02</v>
      </c>
      <c r="G146" s="71"/>
    </row>
    <row r="147" spans="1:7">
      <c r="A147" s="66">
        <v>45746</v>
      </c>
      <c r="B147" s="72" t="s">
        <v>121</v>
      </c>
      <c r="C147" s="68" t="s">
        <v>65</v>
      </c>
      <c r="D147" s="69"/>
      <c r="E147" s="69">
        <v>310.02</v>
      </c>
      <c r="F147" s="74">
        <f t="shared" si="8"/>
        <v>9809.00000000004</v>
      </c>
      <c r="G147" s="71"/>
    </row>
    <row r="148" spans="1:7">
      <c r="A148" s="66">
        <v>45747</v>
      </c>
      <c r="B148" s="72" t="s">
        <v>121</v>
      </c>
      <c r="C148" s="68" t="s">
        <v>65</v>
      </c>
      <c r="D148" s="69"/>
      <c r="E148" s="69">
        <v>7.6</v>
      </c>
      <c r="F148" s="74">
        <f t="shared" si="8"/>
        <v>9801.40000000004</v>
      </c>
      <c r="G148" s="71"/>
    </row>
    <row r="149" spans="1:7">
      <c r="A149" s="66">
        <v>45749</v>
      </c>
      <c r="B149" s="72" t="s">
        <v>121</v>
      </c>
      <c r="C149" s="68" t="s">
        <v>65</v>
      </c>
      <c r="D149" s="69"/>
      <c r="E149" s="69">
        <v>180.79</v>
      </c>
      <c r="F149" s="74">
        <f t="shared" si="8"/>
        <v>9620.61000000004</v>
      </c>
      <c r="G149" s="71"/>
    </row>
    <row r="150" spans="1:7">
      <c r="A150" s="66">
        <v>45749</v>
      </c>
      <c r="B150" s="72" t="s">
        <v>121</v>
      </c>
      <c r="C150" s="68" t="s">
        <v>65</v>
      </c>
      <c r="D150" s="69"/>
      <c r="E150" s="69">
        <v>538.65</v>
      </c>
      <c r="F150" s="74">
        <f t="shared" si="8"/>
        <v>9081.96000000004</v>
      </c>
      <c r="G150" s="71"/>
    </row>
    <row r="151" spans="1:7">
      <c r="A151" s="66">
        <v>45750</v>
      </c>
      <c r="B151" s="72" t="s">
        <v>121</v>
      </c>
      <c r="C151" s="68" t="s">
        <v>65</v>
      </c>
      <c r="D151" s="69"/>
      <c r="E151" s="69">
        <v>11.2</v>
      </c>
      <c r="F151" s="74">
        <f t="shared" si="8"/>
        <v>9070.76000000004</v>
      </c>
      <c r="G151" s="71"/>
    </row>
    <row r="152" spans="1:7">
      <c r="A152" s="66">
        <v>45750</v>
      </c>
      <c r="B152" s="72" t="s">
        <v>121</v>
      </c>
      <c r="C152" s="68" t="s">
        <v>65</v>
      </c>
      <c r="D152" s="69"/>
      <c r="E152" s="69">
        <v>21.7</v>
      </c>
      <c r="F152" s="74">
        <f t="shared" si="8"/>
        <v>9049.06000000004</v>
      </c>
      <c r="G152" s="71"/>
    </row>
    <row r="153" spans="1:7">
      <c r="A153" s="66">
        <v>45751</v>
      </c>
      <c r="B153" s="72" t="s">
        <v>121</v>
      </c>
      <c r="C153" s="68" t="s">
        <v>65</v>
      </c>
      <c r="D153" s="69"/>
      <c r="E153" s="69">
        <v>162.37</v>
      </c>
      <c r="F153" s="74">
        <f t="shared" si="8"/>
        <v>8886.69000000004</v>
      </c>
      <c r="G153" s="71"/>
    </row>
    <row r="154" spans="1:7">
      <c r="A154" s="66">
        <v>45752</v>
      </c>
      <c r="B154" s="72" t="s">
        <v>121</v>
      </c>
      <c r="C154" s="68" t="s">
        <v>65</v>
      </c>
      <c r="D154" s="69"/>
      <c r="E154" s="69">
        <v>10.1</v>
      </c>
      <c r="F154" s="104">
        <f t="shared" si="8"/>
        <v>8876.59000000003</v>
      </c>
      <c r="G154" s="71"/>
    </row>
    <row r="155" spans="1:7">
      <c r="A155" s="66">
        <v>45754</v>
      </c>
      <c r="B155" s="72" t="s">
        <v>121</v>
      </c>
      <c r="C155" s="68" t="s">
        <v>65</v>
      </c>
      <c r="D155" s="69"/>
      <c r="E155" s="69">
        <v>162.37</v>
      </c>
      <c r="F155" s="74">
        <f t="shared" si="8"/>
        <v>8714.22000000003</v>
      </c>
      <c r="G155" s="71"/>
    </row>
    <row r="156" spans="1:7">
      <c r="A156" s="66">
        <v>45755</v>
      </c>
      <c r="B156" s="72" t="s">
        <v>121</v>
      </c>
      <c r="C156" s="68" t="s">
        <v>65</v>
      </c>
      <c r="D156" s="69"/>
      <c r="E156" s="69">
        <v>10.1</v>
      </c>
      <c r="F156" s="74">
        <f t="shared" si="8"/>
        <v>8704.12000000003</v>
      </c>
      <c r="G156" s="71"/>
    </row>
    <row r="157" spans="1:7">
      <c r="A157" s="66">
        <v>45755</v>
      </c>
      <c r="B157" s="72" t="s">
        <v>121</v>
      </c>
      <c r="C157" s="68" t="s">
        <v>65</v>
      </c>
      <c r="D157" s="69"/>
      <c r="E157" s="69">
        <v>8.55</v>
      </c>
      <c r="F157" s="74">
        <f t="shared" si="8"/>
        <v>8695.57000000003</v>
      </c>
      <c r="G157" s="71"/>
    </row>
    <row r="158" spans="1:7">
      <c r="A158" s="66">
        <v>45755</v>
      </c>
      <c r="B158" s="72" t="s">
        <v>121</v>
      </c>
      <c r="C158" s="68" t="s">
        <v>65</v>
      </c>
      <c r="D158" s="69"/>
      <c r="E158" s="69">
        <v>8.55</v>
      </c>
      <c r="F158" s="74">
        <f t="shared" si="8"/>
        <v>8687.02000000003</v>
      </c>
      <c r="G158" s="71"/>
    </row>
    <row r="159" spans="1:7">
      <c r="A159" s="66">
        <v>45756</v>
      </c>
      <c r="B159" s="72" t="s">
        <v>121</v>
      </c>
      <c r="C159" s="68" t="s">
        <v>65</v>
      </c>
      <c r="D159" s="69"/>
      <c r="E159" s="69">
        <v>77</v>
      </c>
      <c r="F159" s="74">
        <f t="shared" si="8"/>
        <v>8610.02000000003</v>
      </c>
      <c r="G159" s="71"/>
    </row>
    <row r="160" spans="1:7">
      <c r="A160" s="66">
        <v>45757</v>
      </c>
      <c r="B160" s="72" t="s">
        <v>121</v>
      </c>
      <c r="C160" s="68" t="s">
        <v>65</v>
      </c>
      <c r="D160" s="69"/>
      <c r="E160" s="69">
        <v>8.91</v>
      </c>
      <c r="F160" s="74">
        <f t="shared" si="8"/>
        <v>8601.11000000004</v>
      </c>
      <c r="G160" s="71"/>
    </row>
    <row r="161" spans="1:7">
      <c r="A161" s="66">
        <v>45757</v>
      </c>
      <c r="B161" s="72" t="s">
        <v>121</v>
      </c>
      <c r="C161" s="68" t="s">
        <v>65</v>
      </c>
      <c r="D161" s="69"/>
      <c r="E161" s="69">
        <v>23.75</v>
      </c>
      <c r="F161" s="74">
        <f t="shared" ref="F146:F177" si="9">F160+D161-E161</f>
        <v>8577.36000000004</v>
      </c>
      <c r="G161" s="71"/>
    </row>
    <row r="162" spans="1:7">
      <c r="A162" s="66">
        <v>45757</v>
      </c>
      <c r="B162" s="72" t="s">
        <v>121</v>
      </c>
      <c r="C162" s="68" t="s">
        <v>65</v>
      </c>
      <c r="D162" s="69"/>
      <c r="E162" s="69">
        <v>10.1</v>
      </c>
      <c r="F162" s="74">
        <f t="shared" si="9"/>
        <v>8567.26000000003</v>
      </c>
      <c r="G162" s="71"/>
    </row>
    <row r="163" spans="1:7">
      <c r="A163" s="66">
        <v>45757</v>
      </c>
      <c r="B163" s="72" t="s">
        <v>121</v>
      </c>
      <c r="C163" s="68" t="s">
        <v>65</v>
      </c>
      <c r="D163" s="69"/>
      <c r="E163" s="69">
        <v>10.1</v>
      </c>
      <c r="F163" s="74">
        <f t="shared" si="9"/>
        <v>8557.16000000003</v>
      </c>
      <c r="G163" s="71"/>
    </row>
    <row r="164" spans="1:7">
      <c r="A164" s="66">
        <v>45759</v>
      </c>
      <c r="B164" s="72" t="s">
        <v>121</v>
      </c>
      <c r="C164" s="68" t="s">
        <v>65</v>
      </c>
      <c r="D164" s="69"/>
      <c r="E164" s="69">
        <v>10.1</v>
      </c>
      <c r="F164" s="74">
        <f t="shared" si="9"/>
        <v>8547.06000000003</v>
      </c>
      <c r="G164" s="71"/>
    </row>
    <row r="165" spans="1:7">
      <c r="A165" s="66">
        <v>45759</v>
      </c>
      <c r="B165" s="72" t="s">
        <v>121</v>
      </c>
      <c r="C165" s="68" t="s">
        <v>65</v>
      </c>
      <c r="D165" s="69"/>
      <c r="E165" s="69">
        <v>10.1</v>
      </c>
      <c r="F165" s="74">
        <f t="shared" si="9"/>
        <v>8536.96000000003</v>
      </c>
      <c r="G165" s="71"/>
    </row>
    <row r="166" spans="1:7">
      <c r="A166" s="66">
        <v>45760</v>
      </c>
      <c r="B166" s="72" t="s">
        <v>121</v>
      </c>
      <c r="C166" s="68" t="s">
        <v>65</v>
      </c>
      <c r="D166" s="69"/>
      <c r="E166" s="69">
        <v>10.1</v>
      </c>
      <c r="F166" s="74">
        <f t="shared" si="9"/>
        <v>8526.86000000003</v>
      </c>
      <c r="G166" s="71"/>
    </row>
    <row r="167" spans="1:7">
      <c r="A167" s="66">
        <v>45760</v>
      </c>
      <c r="B167" s="72" t="s">
        <v>121</v>
      </c>
      <c r="C167" s="68" t="s">
        <v>65</v>
      </c>
      <c r="D167" s="69"/>
      <c r="E167" s="69">
        <v>10.1</v>
      </c>
      <c r="F167" s="74">
        <f t="shared" si="9"/>
        <v>8516.76000000003</v>
      </c>
      <c r="G167" s="71"/>
    </row>
    <row r="168" spans="1:7">
      <c r="A168" s="66">
        <v>45761</v>
      </c>
      <c r="B168" s="72" t="s">
        <v>121</v>
      </c>
      <c r="C168" s="68" t="s">
        <v>65</v>
      </c>
      <c r="D168" s="69"/>
      <c r="E168" s="69">
        <v>598.6</v>
      </c>
      <c r="F168" s="74">
        <f t="shared" si="9"/>
        <v>7918.16000000003</v>
      </c>
      <c r="G168" s="71"/>
    </row>
    <row r="169" spans="1:7">
      <c r="A169" s="66">
        <v>45761</v>
      </c>
      <c r="B169" s="72" t="s">
        <v>121</v>
      </c>
      <c r="C169" s="68" t="s">
        <v>65</v>
      </c>
      <c r="D169" s="69"/>
      <c r="E169" s="69">
        <v>8.91</v>
      </c>
      <c r="F169" s="74">
        <f t="shared" si="9"/>
        <v>7909.25000000003</v>
      </c>
      <c r="G169" s="71"/>
    </row>
    <row r="170" spans="1:7">
      <c r="A170" s="66">
        <v>45761</v>
      </c>
      <c r="B170" s="72" t="s">
        <v>121</v>
      </c>
      <c r="C170" s="68" t="s">
        <v>65</v>
      </c>
      <c r="D170" s="69"/>
      <c r="E170" s="69">
        <v>140.6</v>
      </c>
      <c r="F170" s="74">
        <f t="shared" si="9"/>
        <v>7768.65000000003</v>
      </c>
      <c r="G170" s="71"/>
    </row>
    <row r="171" spans="1:7">
      <c r="A171" s="66">
        <v>45761</v>
      </c>
      <c r="B171" s="72" t="s">
        <v>121</v>
      </c>
      <c r="C171" s="68" t="s">
        <v>65</v>
      </c>
      <c r="D171" s="69"/>
      <c r="E171" s="69">
        <v>10.1</v>
      </c>
      <c r="F171" s="74">
        <f t="shared" si="9"/>
        <v>7758.55000000003</v>
      </c>
      <c r="G171" s="71"/>
    </row>
    <row r="172" spans="1:7">
      <c r="A172" s="66">
        <v>45762</v>
      </c>
      <c r="B172" s="72" t="s">
        <v>121</v>
      </c>
      <c r="C172" s="68" t="s">
        <v>65</v>
      </c>
      <c r="D172" s="69"/>
      <c r="E172" s="69">
        <v>10.1</v>
      </c>
      <c r="F172" s="74">
        <f t="shared" si="9"/>
        <v>7748.45000000003</v>
      </c>
      <c r="G172" s="71"/>
    </row>
    <row r="173" spans="1:7">
      <c r="A173" s="66">
        <v>45762</v>
      </c>
      <c r="B173" s="72" t="s">
        <v>121</v>
      </c>
      <c r="C173" s="68" t="s">
        <v>65</v>
      </c>
      <c r="D173" s="69"/>
      <c r="E173" s="69">
        <v>8.91</v>
      </c>
      <c r="F173" s="74">
        <f t="shared" si="9"/>
        <v>7739.54000000003</v>
      </c>
      <c r="G173" s="71"/>
    </row>
    <row r="174" spans="1:7">
      <c r="A174" s="66">
        <v>45762</v>
      </c>
      <c r="B174" s="72" t="s">
        <v>121</v>
      </c>
      <c r="C174" s="68" t="s">
        <v>65</v>
      </c>
      <c r="D174" s="69"/>
      <c r="E174" s="69">
        <v>10.1</v>
      </c>
      <c r="F174" s="74">
        <f t="shared" si="9"/>
        <v>7729.44000000003</v>
      </c>
      <c r="G174" s="71"/>
    </row>
    <row r="175" spans="1:7">
      <c r="A175" s="66">
        <v>45763</v>
      </c>
      <c r="B175" s="67" t="s">
        <v>183</v>
      </c>
      <c r="C175" s="68" t="s">
        <v>58</v>
      </c>
      <c r="D175" s="69">
        <v>19000</v>
      </c>
      <c r="E175" s="69"/>
      <c r="F175" s="104">
        <f t="shared" si="9"/>
        <v>26729.44</v>
      </c>
      <c r="G175" s="71"/>
    </row>
    <row r="176" spans="1:7">
      <c r="A176" s="66">
        <v>45765</v>
      </c>
      <c r="B176" s="67" t="s">
        <v>121</v>
      </c>
      <c r="C176" s="68" t="s">
        <v>65</v>
      </c>
      <c r="D176" s="69"/>
      <c r="E176" s="69">
        <v>10.1</v>
      </c>
      <c r="F176" s="74">
        <f t="shared" si="9"/>
        <v>26719.34</v>
      </c>
      <c r="G176" s="71"/>
    </row>
    <row r="177" spans="1:7">
      <c r="A177" s="66">
        <v>45765</v>
      </c>
      <c r="B177" s="67" t="s">
        <v>121</v>
      </c>
      <c r="C177" s="68" t="s">
        <v>65</v>
      </c>
      <c r="D177" s="69"/>
      <c r="E177" s="69">
        <v>10.1</v>
      </c>
      <c r="F177" s="74">
        <f t="shared" si="9"/>
        <v>26709.24</v>
      </c>
      <c r="G177" s="71"/>
    </row>
    <row r="178" spans="1:7">
      <c r="A178" s="66">
        <v>45767</v>
      </c>
      <c r="B178" s="67" t="s">
        <v>121</v>
      </c>
      <c r="C178" s="68" t="s">
        <v>65</v>
      </c>
      <c r="D178" s="69"/>
      <c r="E178" s="69">
        <v>20</v>
      </c>
      <c r="F178" s="74">
        <f t="shared" ref="F178:F196" si="10">F177+D178-E178</f>
        <v>26689.24</v>
      </c>
      <c r="G178" s="71"/>
    </row>
    <row r="179" spans="1:7">
      <c r="A179" s="66">
        <v>45768</v>
      </c>
      <c r="B179" s="67" t="s">
        <v>121</v>
      </c>
      <c r="C179" s="68" t="s">
        <v>65</v>
      </c>
      <c r="D179" s="69"/>
      <c r="E179" s="69">
        <v>336.83</v>
      </c>
      <c r="F179" s="74">
        <f t="shared" si="10"/>
        <v>26352.41</v>
      </c>
      <c r="G179" s="71"/>
    </row>
    <row r="180" spans="1:7">
      <c r="A180" s="66">
        <v>45768</v>
      </c>
      <c r="B180" s="67" t="s">
        <v>121</v>
      </c>
      <c r="C180" s="68" t="s">
        <v>65</v>
      </c>
      <c r="D180" s="69"/>
      <c r="E180" s="69">
        <v>363.82</v>
      </c>
      <c r="F180" s="74">
        <f t="shared" si="10"/>
        <v>25988.59</v>
      </c>
      <c r="G180" s="71"/>
    </row>
    <row r="181" spans="1:7">
      <c r="A181" s="66">
        <v>45768</v>
      </c>
      <c r="B181" s="67" t="s">
        <v>121</v>
      </c>
      <c r="C181" s="68" t="s">
        <v>65</v>
      </c>
      <c r="D181" s="69"/>
      <c r="E181" s="69">
        <v>49.27</v>
      </c>
      <c r="F181" s="74">
        <f t="shared" si="10"/>
        <v>25939.32</v>
      </c>
      <c r="G181" s="71"/>
    </row>
    <row r="182" spans="1:7">
      <c r="A182" s="66">
        <v>45770</v>
      </c>
      <c r="B182" s="67" t="s">
        <v>121</v>
      </c>
      <c r="C182" s="68" t="s">
        <v>65</v>
      </c>
      <c r="D182" s="69"/>
      <c r="E182" s="69">
        <v>10.1</v>
      </c>
      <c r="F182" s="74">
        <f t="shared" si="10"/>
        <v>25929.22</v>
      </c>
      <c r="G182" s="71"/>
    </row>
    <row r="183" spans="1:7">
      <c r="A183" s="66">
        <v>45770</v>
      </c>
      <c r="B183" s="67" t="s">
        <v>121</v>
      </c>
      <c r="C183" s="68" t="s">
        <v>65</v>
      </c>
      <c r="D183" s="69"/>
      <c r="E183" s="69">
        <v>15</v>
      </c>
      <c r="F183" s="74">
        <f t="shared" si="10"/>
        <v>25914.22</v>
      </c>
      <c r="G183" s="71"/>
    </row>
    <row r="184" spans="1:7">
      <c r="A184" s="66">
        <v>45771</v>
      </c>
      <c r="B184" s="67" t="s">
        <v>121</v>
      </c>
      <c r="C184" s="68" t="s">
        <v>65</v>
      </c>
      <c r="D184" s="69"/>
      <c r="E184" s="69">
        <v>152.76</v>
      </c>
      <c r="F184" s="74">
        <f t="shared" si="10"/>
        <v>25761.46</v>
      </c>
      <c r="G184" s="71"/>
    </row>
    <row r="185" spans="1:7">
      <c r="A185" s="66">
        <v>45771</v>
      </c>
      <c r="B185" s="67" t="s">
        <v>121</v>
      </c>
      <c r="C185" s="68" t="s">
        <v>65</v>
      </c>
      <c r="D185" s="69"/>
      <c r="E185" s="69">
        <v>10.1</v>
      </c>
      <c r="F185" s="74">
        <f t="shared" si="10"/>
        <v>25751.36</v>
      </c>
      <c r="G185" s="71"/>
    </row>
    <row r="186" spans="1:7">
      <c r="A186" s="66">
        <v>45771</v>
      </c>
      <c r="B186" s="67" t="s">
        <v>121</v>
      </c>
      <c r="C186" s="68" t="s">
        <v>65</v>
      </c>
      <c r="D186" s="69"/>
      <c r="E186" s="69">
        <v>10.1</v>
      </c>
      <c r="F186" s="74">
        <f t="shared" si="10"/>
        <v>25741.26</v>
      </c>
      <c r="G186" s="71"/>
    </row>
    <row r="187" spans="1:7">
      <c r="A187" s="66">
        <v>45771</v>
      </c>
      <c r="B187" s="67" t="s">
        <v>121</v>
      </c>
      <c r="C187" s="68" t="s">
        <v>65</v>
      </c>
      <c r="D187" s="69"/>
      <c r="E187" s="69">
        <v>162.38</v>
      </c>
      <c r="F187" s="74">
        <f t="shared" si="10"/>
        <v>25578.88</v>
      </c>
      <c r="G187" s="71"/>
    </row>
    <row r="188" spans="1:7">
      <c r="A188" s="66">
        <v>45771</v>
      </c>
      <c r="B188" s="67" t="s">
        <v>121</v>
      </c>
      <c r="C188" s="68" t="s">
        <v>65</v>
      </c>
      <c r="D188" s="69"/>
      <c r="E188" s="69">
        <v>38.52</v>
      </c>
      <c r="F188" s="74">
        <f t="shared" si="10"/>
        <v>25540.36</v>
      </c>
      <c r="G188" s="71"/>
    </row>
    <row r="189" spans="1:7">
      <c r="A189" s="66">
        <v>45772</v>
      </c>
      <c r="B189" s="67" t="s">
        <v>121</v>
      </c>
      <c r="C189" s="68" t="s">
        <v>65</v>
      </c>
      <c r="D189" s="69"/>
      <c r="E189" s="69">
        <v>332.56</v>
      </c>
      <c r="F189" s="74">
        <f t="shared" si="10"/>
        <v>25207.8</v>
      </c>
      <c r="G189" s="71"/>
    </row>
    <row r="190" spans="1:7">
      <c r="A190" s="66">
        <v>45772</v>
      </c>
      <c r="B190" s="67" t="s">
        <v>121</v>
      </c>
      <c r="C190" s="68" t="s">
        <v>65</v>
      </c>
      <c r="D190" s="69"/>
      <c r="E190" s="69">
        <v>18.78</v>
      </c>
      <c r="F190" s="104">
        <f t="shared" si="10"/>
        <v>25189.02</v>
      </c>
      <c r="G190" s="71"/>
    </row>
    <row r="191" spans="1:7">
      <c r="A191" s="66">
        <v>45773</v>
      </c>
      <c r="B191" s="67" t="s">
        <v>121</v>
      </c>
      <c r="C191" s="68" t="s">
        <v>65</v>
      </c>
      <c r="D191" s="69"/>
      <c r="E191" s="69">
        <v>378.38</v>
      </c>
      <c r="F191" s="74">
        <f t="shared" si="10"/>
        <v>24810.64</v>
      </c>
      <c r="G191" s="71"/>
    </row>
    <row r="192" spans="1:7">
      <c r="A192" s="66">
        <v>45774</v>
      </c>
      <c r="B192" s="67" t="s">
        <v>121</v>
      </c>
      <c r="C192" s="68" t="s">
        <v>65</v>
      </c>
      <c r="D192" s="69"/>
      <c r="E192" s="69">
        <v>344.13</v>
      </c>
      <c r="F192" s="74">
        <f t="shared" si="10"/>
        <v>24466.51</v>
      </c>
      <c r="G192" s="71"/>
    </row>
    <row r="193" spans="1:7">
      <c r="A193" s="66">
        <v>45775</v>
      </c>
      <c r="B193" s="67" t="s">
        <v>121</v>
      </c>
      <c r="C193" s="68" t="s">
        <v>65</v>
      </c>
      <c r="D193" s="69"/>
      <c r="E193" s="69">
        <v>227.38</v>
      </c>
      <c r="F193" s="74">
        <f t="shared" si="10"/>
        <v>24239.13</v>
      </c>
      <c r="G193" s="71"/>
    </row>
    <row r="194" spans="1:7">
      <c r="A194" s="66">
        <v>45775</v>
      </c>
      <c r="B194" s="67" t="s">
        <v>121</v>
      </c>
      <c r="C194" s="68" t="s">
        <v>65</v>
      </c>
      <c r="D194" s="69"/>
      <c r="E194" s="69">
        <v>11.4</v>
      </c>
      <c r="F194" s="74">
        <f t="shared" si="10"/>
        <v>24227.73</v>
      </c>
      <c r="G194" s="71"/>
    </row>
    <row r="195" spans="1:7">
      <c r="A195" s="66">
        <v>45775</v>
      </c>
      <c r="B195" s="67" t="s">
        <v>121</v>
      </c>
      <c r="C195" s="68" t="s">
        <v>65</v>
      </c>
      <c r="D195" s="69"/>
      <c r="E195" s="69">
        <v>77.68</v>
      </c>
      <c r="F195" s="74">
        <f t="shared" si="10"/>
        <v>24150.05</v>
      </c>
      <c r="G195" s="71"/>
    </row>
    <row r="196" spans="1:7">
      <c r="A196" s="66">
        <v>45782</v>
      </c>
      <c r="B196" s="67" t="s">
        <v>121</v>
      </c>
      <c r="C196" s="68" t="s">
        <v>65</v>
      </c>
      <c r="D196" s="69"/>
      <c r="E196" s="69">
        <v>401.83</v>
      </c>
      <c r="F196" s="74">
        <f t="shared" si="10"/>
        <v>23748.22</v>
      </c>
      <c r="G196" s="71"/>
    </row>
    <row r="197" spans="1:7">
      <c r="A197" s="66">
        <v>45782</v>
      </c>
      <c r="B197" s="67" t="s">
        <v>121</v>
      </c>
      <c r="C197" s="68" t="s">
        <v>65</v>
      </c>
      <c r="D197" s="69"/>
      <c r="E197" s="69">
        <v>9.5</v>
      </c>
      <c r="F197" s="74">
        <f t="shared" ref="F197:F226" si="11">F196+D197-E197</f>
        <v>23738.72</v>
      </c>
      <c r="G197" s="71"/>
    </row>
    <row r="198" spans="1:7">
      <c r="A198" s="66">
        <v>45783</v>
      </c>
      <c r="B198" s="67" t="s">
        <v>121</v>
      </c>
      <c r="C198" s="68" t="s">
        <v>65</v>
      </c>
      <c r="D198" s="69"/>
      <c r="E198" s="69">
        <v>19.86</v>
      </c>
      <c r="F198" s="74">
        <f t="shared" si="11"/>
        <v>23718.86</v>
      </c>
      <c r="G198" s="71"/>
    </row>
    <row r="199" spans="1:7">
      <c r="A199" s="66">
        <v>45785</v>
      </c>
      <c r="B199" s="67" t="s">
        <v>121</v>
      </c>
      <c r="C199" s="68" t="s">
        <v>65</v>
      </c>
      <c r="D199" s="69"/>
      <c r="E199" s="69">
        <v>6.59</v>
      </c>
      <c r="F199" s="74">
        <f t="shared" si="11"/>
        <v>23712.27</v>
      </c>
      <c r="G199" s="71"/>
    </row>
    <row r="200" spans="1:7">
      <c r="A200" s="66">
        <v>45786</v>
      </c>
      <c r="B200" s="67" t="s">
        <v>121</v>
      </c>
      <c r="C200" s="68" t="s">
        <v>65</v>
      </c>
      <c r="D200" s="69"/>
      <c r="E200" s="69">
        <v>114.81</v>
      </c>
      <c r="F200" s="74">
        <f t="shared" si="11"/>
        <v>23597.46</v>
      </c>
      <c r="G200" s="71"/>
    </row>
    <row r="201" spans="1:7">
      <c r="A201" s="66">
        <v>45786</v>
      </c>
      <c r="B201" s="67" t="s">
        <v>121</v>
      </c>
      <c r="C201" s="68" t="s">
        <v>65</v>
      </c>
      <c r="D201" s="69"/>
      <c r="E201" s="69">
        <v>110.2</v>
      </c>
      <c r="F201" s="74">
        <f t="shared" si="11"/>
        <v>23487.26</v>
      </c>
      <c r="G201" s="71"/>
    </row>
    <row r="202" spans="1:7">
      <c r="A202" s="66">
        <v>45788</v>
      </c>
      <c r="B202" s="67" t="s">
        <v>121</v>
      </c>
      <c r="C202" s="68" t="s">
        <v>65</v>
      </c>
      <c r="D202" s="69"/>
      <c r="E202" s="69">
        <v>9.5</v>
      </c>
      <c r="F202" s="74">
        <f t="shared" si="11"/>
        <v>23477.76</v>
      </c>
      <c r="G202" s="71"/>
    </row>
    <row r="203" spans="1:7">
      <c r="A203" s="66">
        <v>45789</v>
      </c>
      <c r="B203" s="67" t="s">
        <v>121</v>
      </c>
      <c r="C203" s="68" t="s">
        <v>65</v>
      </c>
      <c r="D203" s="69"/>
      <c r="E203" s="69">
        <v>412.28</v>
      </c>
      <c r="F203" s="74">
        <f t="shared" si="11"/>
        <v>23065.48</v>
      </c>
      <c r="G203" s="71"/>
    </row>
    <row r="204" spans="1:7">
      <c r="A204" s="66">
        <v>45789</v>
      </c>
      <c r="B204" s="67" t="s">
        <v>121</v>
      </c>
      <c r="C204" s="68" t="s">
        <v>65</v>
      </c>
      <c r="D204" s="69"/>
      <c r="E204" s="69">
        <v>10.1</v>
      </c>
      <c r="F204" s="74">
        <f t="shared" si="11"/>
        <v>23055.38</v>
      </c>
      <c r="G204" s="71"/>
    </row>
    <row r="205" spans="1:7">
      <c r="A205" s="66">
        <v>45790</v>
      </c>
      <c r="B205" s="67" t="s">
        <v>121</v>
      </c>
      <c r="C205" s="68" t="s">
        <v>65</v>
      </c>
      <c r="D205" s="69"/>
      <c r="E205" s="69">
        <v>9.5</v>
      </c>
      <c r="F205" s="74">
        <f t="shared" si="11"/>
        <v>23045.88</v>
      </c>
      <c r="G205" s="71"/>
    </row>
    <row r="206" spans="1:7">
      <c r="A206" s="66">
        <v>45790</v>
      </c>
      <c r="B206" s="67" t="s">
        <v>121</v>
      </c>
      <c r="C206" s="68" t="s">
        <v>65</v>
      </c>
      <c r="D206" s="69"/>
      <c r="E206" s="69">
        <v>494.22</v>
      </c>
      <c r="F206" s="74">
        <f t="shared" si="11"/>
        <v>22551.66</v>
      </c>
      <c r="G206" s="71"/>
    </row>
    <row r="207" spans="1:7">
      <c r="A207" s="66">
        <v>45790</v>
      </c>
      <c r="B207" s="67" t="s">
        <v>121</v>
      </c>
      <c r="C207" s="68" t="s">
        <v>65</v>
      </c>
      <c r="D207" s="69"/>
      <c r="E207" s="69">
        <v>830.3</v>
      </c>
      <c r="F207" s="104">
        <f t="shared" si="11"/>
        <v>21721.36</v>
      </c>
      <c r="G207" s="71"/>
    </row>
    <row r="208" spans="1:7">
      <c r="A208" s="66">
        <v>45791</v>
      </c>
      <c r="B208" s="67" t="s">
        <v>121</v>
      </c>
      <c r="C208" s="68" t="s">
        <v>65</v>
      </c>
      <c r="D208" s="69"/>
      <c r="E208" s="69">
        <v>401.83</v>
      </c>
      <c r="F208" s="74">
        <f t="shared" si="11"/>
        <v>21319.53</v>
      </c>
      <c r="G208" s="71"/>
    </row>
    <row r="209" spans="1:7">
      <c r="A209" s="66">
        <v>45794</v>
      </c>
      <c r="B209" s="67" t="s">
        <v>121</v>
      </c>
      <c r="C209" s="68" t="s">
        <v>65</v>
      </c>
      <c r="D209" s="69"/>
      <c r="E209" s="69">
        <v>482.5</v>
      </c>
      <c r="F209" s="74">
        <f t="shared" si="11"/>
        <v>20837.03</v>
      </c>
      <c r="G209" s="71"/>
    </row>
    <row r="210" spans="1:7">
      <c r="A210" s="66">
        <v>45795</v>
      </c>
      <c r="B210" s="67" t="s">
        <v>121</v>
      </c>
      <c r="C210" s="68" t="s">
        <v>65</v>
      </c>
      <c r="D210" s="69"/>
      <c r="E210" s="69">
        <v>12.1</v>
      </c>
      <c r="F210" s="74">
        <f t="shared" si="11"/>
        <v>20824.93</v>
      </c>
      <c r="G210" s="71"/>
    </row>
    <row r="211" spans="1:7">
      <c r="A211" s="66">
        <v>45795</v>
      </c>
      <c r="B211" s="67" t="s">
        <v>121</v>
      </c>
      <c r="C211" s="68" t="s">
        <v>65</v>
      </c>
      <c r="D211" s="69"/>
      <c r="E211" s="69">
        <v>17.89</v>
      </c>
      <c r="F211" s="74">
        <f t="shared" si="11"/>
        <v>20807.04</v>
      </c>
      <c r="G211" s="71"/>
    </row>
    <row r="212" spans="1:7">
      <c r="A212" s="66">
        <v>45795</v>
      </c>
      <c r="B212" s="67" t="s">
        <v>121</v>
      </c>
      <c r="C212" s="68" t="s">
        <v>65</v>
      </c>
      <c r="D212" s="69"/>
      <c r="E212" s="69">
        <v>23.75</v>
      </c>
      <c r="F212" s="74">
        <f t="shared" si="11"/>
        <v>20783.29</v>
      </c>
      <c r="G212" s="71"/>
    </row>
    <row r="213" spans="1:7">
      <c r="A213" s="66">
        <v>45813</v>
      </c>
      <c r="B213" s="67" t="s">
        <v>121</v>
      </c>
      <c r="C213" s="68" t="s">
        <v>65</v>
      </c>
      <c r="D213" s="69"/>
      <c r="E213" s="69">
        <v>397.23</v>
      </c>
      <c r="F213" s="74">
        <f t="shared" si="11"/>
        <v>20386.06</v>
      </c>
      <c r="G213" s="71"/>
    </row>
    <row r="214" spans="1:7">
      <c r="A214" s="66">
        <v>45814</v>
      </c>
      <c r="B214" s="67" t="s">
        <v>121</v>
      </c>
      <c r="C214" s="68" t="s">
        <v>65</v>
      </c>
      <c r="D214" s="69"/>
      <c r="E214" s="69">
        <v>558.42</v>
      </c>
      <c r="F214" s="74">
        <f t="shared" si="11"/>
        <v>19827.64</v>
      </c>
      <c r="G214" s="71"/>
    </row>
    <row r="215" spans="1:7">
      <c r="A215" s="66">
        <v>45815</v>
      </c>
      <c r="B215" s="67" t="s">
        <v>121</v>
      </c>
      <c r="C215" s="68" t="s">
        <v>65</v>
      </c>
      <c r="D215" s="69"/>
      <c r="E215" s="69">
        <v>9.5</v>
      </c>
      <c r="F215" s="74">
        <f t="shared" si="11"/>
        <v>19818.14</v>
      </c>
      <c r="G215" s="71"/>
    </row>
    <row r="216" spans="1:7">
      <c r="A216" s="66">
        <v>45819</v>
      </c>
      <c r="B216" s="67" t="s">
        <v>121</v>
      </c>
      <c r="C216" s="68" t="s">
        <v>65</v>
      </c>
      <c r="D216" s="69"/>
      <c r="E216" s="69">
        <v>412.68</v>
      </c>
      <c r="F216" s="104">
        <f t="shared" si="11"/>
        <v>19405.46</v>
      </c>
      <c r="G216" s="71"/>
    </row>
    <row r="217" spans="1:7">
      <c r="A217" s="66">
        <v>45822</v>
      </c>
      <c r="B217" s="67" t="s">
        <v>121</v>
      </c>
      <c r="C217" s="68" t="s">
        <v>65</v>
      </c>
      <c r="D217" s="69"/>
      <c r="E217" s="69">
        <v>10.1</v>
      </c>
      <c r="F217" s="74">
        <f t="shared" si="11"/>
        <v>19395.36</v>
      </c>
      <c r="G217" s="71"/>
    </row>
    <row r="218" spans="1:7">
      <c r="A218" s="66">
        <v>45822</v>
      </c>
      <c r="B218" s="67" t="s">
        <v>121</v>
      </c>
      <c r="C218" s="68" t="s">
        <v>65</v>
      </c>
      <c r="D218" s="69"/>
      <c r="E218" s="69">
        <v>10.1</v>
      </c>
      <c r="F218" s="74">
        <f t="shared" si="11"/>
        <v>19385.26</v>
      </c>
      <c r="G218" s="71"/>
    </row>
    <row r="219" spans="1:7">
      <c r="A219" s="66">
        <v>45823</v>
      </c>
      <c r="B219" s="67" t="s">
        <v>121</v>
      </c>
      <c r="C219" s="68" t="s">
        <v>65</v>
      </c>
      <c r="D219" s="69"/>
      <c r="E219" s="69">
        <v>8.91</v>
      </c>
      <c r="F219" s="74">
        <f t="shared" si="11"/>
        <v>19376.35</v>
      </c>
      <c r="G219" s="71"/>
    </row>
    <row r="220" spans="1:7">
      <c r="A220" s="66">
        <v>45824</v>
      </c>
      <c r="B220" s="67" t="s">
        <v>121</v>
      </c>
      <c r="C220" s="68" t="s">
        <v>65</v>
      </c>
      <c r="D220" s="69"/>
      <c r="E220" s="69">
        <v>425.34</v>
      </c>
      <c r="F220" s="74">
        <f t="shared" si="11"/>
        <v>18951.01</v>
      </c>
      <c r="G220" s="71"/>
    </row>
    <row r="221" spans="1:7">
      <c r="A221" s="66">
        <v>45824</v>
      </c>
      <c r="B221" s="67" t="s">
        <v>121</v>
      </c>
      <c r="C221" s="68" t="s">
        <v>65</v>
      </c>
      <c r="D221" s="69"/>
      <c r="E221" s="69">
        <v>148.11</v>
      </c>
      <c r="F221" s="74">
        <f t="shared" si="11"/>
        <v>18802.9</v>
      </c>
      <c r="G221" s="71"/>
    </row>
    <row r="222" spans="1:7">
      <c r="A222" s="66">
        <v>45825</v>
      </c>
      <c r="B222" s="67" t="s">
        <v>121</v>
      </c>
      <c r="C222" s="68" t="s">
        <v>65</v>
      </c>
      <c r="D222" s="69"/>
      <c r="E222" s="69">
        <v>112.87</v>
      </c>
      <c r="F222" s="74">
        <f t="shared" si="11"/>
        <v>18690.03</v>
      </c>
      <c r="G222" s="71"/>
    </row>
    <row r="223" spans="1:7">
      <c r="A223" s="66">
        <v>45825</v>
      </c>
      <c r="B223" s="67" t="s">
        <v>121</v>
      </c>
      <c r="C223" s="68" t="s">
        <v>65</v>
      </c>
      <c r="D223" s="69"/>
      <c r="E223" s="69">
        <v>247.3</v>
      </c>
      <c r="F223" s="74">
        <f t="shared" si="11"/>
        <v>18442.73</v>
      </c>
      <c r="G223" s="71"/>
    </row>
    <row r="224" spans="1:7">
      <c r="A224" s="66">
        <v>45827</v>
      </c>
      <c r="B224" s="67" t="s">
        <v>121</v>
      </c>
      <c r="C224" s="68" t="s">
        <v>65</v>
      </c>
      <c r="D224" s="69"/>
      <c r="E224" s="69">
        <v>112.1</v>
      </c>
      <c r="F224" s="74">
        <f t="shared" si="11"/>
        <v>18330.63</v>
      </c>
      <c r="G224" s="71"/>
    </row>
    <row r="225" spans="1:7">
      <c r="A225" s="66">
        <v>45827</v>
      </c>
      <c r="B225" s="67" t="s">
        <v>121</v>
      </c>
      <c r="C225" s="68" t="s">
        <v>65</v>
      </c>
      <c r="D225" s="69"/>
      <c r="E225" s="69">
        <v>70.22</v>
      </c>
      <c r="F225" s="74">
        <f t="shared" si="11"/>
        <v>18260.41</v>
      </c>
      <c r="G225" s="71"/>
    </row>
    <row r="226" spans="1:7">
      <c r="A226" s="66">
        <v>45827</v>
      </c>
      <c r="B226" s="67" t="s">
        <v>121</v>
      </c>
      <c r="C226" s="68" t="s">
        <v>65</v>
      </c>
      <c r="D226" s="69"/>
      <c r="E226" s="69">
        <v>9.5</v>
      </c>
      <c r="F226" s="74">
        <f t="shared" si="11"/>
        <v>18250.91</v>
      </c>
      <c r="G226" s="71"/>
    </row>
    <row r="227" spans="1:7">
      <c r="A227" s="66">
        <v>45829</v>
      </c>
      <c r="B227" s="67" t="s">
        <v>121</v>
      </c>
      <c r="C227" s="68" t="s">
        <v>65</v>
      </c>
      <c r="D227" s="69">
        <v>3.83</v>
      </c>
      <c r="E227" s="69"/>
      <c r="F227" s="74">
        <f t="shared" ref="F227:F258" si="12">F226+D227-E227</f>
        <v>18254.74</v>
      </c>
      <c r="G227" s="71"/>
    </row>
    <row r="228" spans="1:7">
      <c r="A228" s="66">
        <v>45829</v>
      </c>
      <c r="B228" s="67" t="s">
        <v>121</v>
      </c>
      <c r="C228" s="68" t="s">
        <v>65</v>
      </c>
      <c r="D228" s="69"/>
      <c r="E228" s="69">
        <v>145.35</v>
      </c>
      <c r="F228" s="74">
        <f t="shared" si="12"/>
        <v>18109.39</v>
      </c>
      <c r="G228" s="71"/>
    </row>
    <row r="229" spans="1:7">
      <c r="A229" s="66">
        <v>45829</v>
      </c>
      <c r="B229" s="67" t="s">
        <v>121</v>
      </c>
      <c r="C229" s="68" t="s">
        <v>65</v>
      </c>
      <c r="D229" s="69"/>
      <c r="E229" s="69">
        <v>9.5</v>
      </c>
      <c r="F229" s="74">
        <f t="shared" si="12"/>
        <v>18099.89</v>
      </c>
      <c r="G229" s="71"/>
    </row>
    <row r="230" spans="1:7">
      <c r="A230" s="66">
        <v>45830</v>
      </c>
      <c r="B230" s="67" t="s">
        <v>121</v>
      </c>
      <c r="C230" s="68" t="s">
        <v>65</v>
      </c>
      <c r="D230" s="69"/>
      <c r="E230" s="69">
        <v>74.1</v>
      </c>
      <c r="F230" s="74">
        <f t="shared" si="12"/>
        <v>18025.79</v>
      </c>
      <c r="G230" s="71"/>
    </row>
    <row r="231" spans="1:7">
      <c r="A231" s="66">
        <v>45842</v>
      </c>
      <c r="B231" s="67" t="s">
        <v>121</v>
      </c>
      <c r="C231" s="68" t="s">
        <v>65</v>
      </c>
      <c r="D231" s="69"/>
      <c r="E231" s="69">
        <v>457.9</v>
      </c>
      <c r="F231" s="74">
        <f t="shared" si="12"/>
        <v>17567.89</v>
      </c>
      <c r="G231" s="71"/>
    </row>
    <row r="232" spans="1:7">
      <c r="A232" s="66">
        <v>45845</v>
      </c>
      <c r="B232" s="67" t="s">
        <v>121</v>
      </c>
      <c r="C232" s="68" t="s">
        <v>65</v>
      </c>
      <c r="D232" s="69"/>
      <c r="E232" s="69">
        <v>49.95</v>
      </c>
      <c r="F232" s="74">
        <f t="shared" si="12"/>
        <v>17517.94</v>
      </c>
      <c r="G232" s="71"/>
    </row>
    <row r="233" spans="1:7">
      <c r="A233" s="66">
        <v>45845</v>
      </c>
      <c r="B233" s="67" t="s">
        <v>121</v>
      </c>
      <c r="C233" s="68" t="s">
        <v>65</v>
      </c>
      <c r="D233" s="69"/>
      <c r="E233" s="69">
        <v>109.25</v>
      </c>
      <c r="F233" s="74">
        <f t="shared" si="12"/>
        <v>17408.69</v>
      </c>
      <c r="G233" s="71"/>
    </row>
    <row r="234" spans="1:7">
      <c r="A234" s="66">
        <v>45845</v>
      </c>
      <c r="B234" s="67" t="s">
        <v>121</v>
      </c>
      <c r="C234" s="68" t="s">
        <v>65</v>
      </c>
      <c r="D234" s="69"/>
      <c r="E234" s="69">
        <v>44.65</v>
      </c>
      <c r="F234" s="74">
        <f t="shared" si="12"/>
        <v>17364.04</v>
      </c>
      <c r="G234" s="71"/>
    </row>
    <row r="235" spans="1:7">
      <c r="A235" s="66">
        <v>45845</v>
      </c>
      <c r="B235" s="67" t="s">
        <v>121</v>
      </c>
      <c r="C235" s="68" t="s">
        <v>65</v>
      </c>
      <c r="D235" s="69"/>
      <c r="E235" s="69">
        <v>374.15</v>
      </c>
      <c r="F235" s="74">
        <f t="shared" si="12"/>
        <v>16989.89</v>
      </c>
      <c r="G235" s="71"/>
    </row>
    <row r="236" spans="1:7">
      <c r="A236" s="66">
        <v>45846</v>
      </c>
      <c r="B236" s="67" t="s">
        <v>121</v>
      </c>
      <c r="C236" s="68" t="s">
        <v>65</v>
      </c>
      <c r="D236" s="69"/>
      <c r="E236" s="69">
        <v>488.83</v>
      </c>
      <c r="F236" s="74">
        <f t="shared" si="12"/>
        <v>16501.06</v>
      </c>
      <c r="G236" s="71"/>
    </row>
    <row r="237" spans="1:7">
      <c r="A237" s="66">
        <v>45849</v>
      </c>
      <c r="B237" s="67" t="s">
        <v>121</v>
      </c>
      <c r="C237" s="68" t="s">
        <v>65</v>
      </c>
      <c r="D237" s="69"/>
      <c r="E237" s="69">
        <v>8.91</v>
      </c>
      <c r="F237" s="74">
        <f t="shared" si="12"/>
        <v>16492.15</v>
      </c>
      <c r="G237" s="71"/>
    </row>
    <row r="238" spans="1:7">
      <c r="A238" s="66">
        <v>45854</v>
      </c>
      <c r="B238" s="67" t="s">
        <v>121</v>
      </c>
      <c r="C238" s="68" t="s">
        <v>65</v>
      </c>
      <c r="D238" s="69"/>
      <c r="E238" s="69">
        <v>21.7</v>
      </c>
      <c r="F238" s="74">
        <f t="shared" si="12"/>
        <v>16470.45</v>
      </c>
      <c r="G238" s="71"/>
    </row>
    <row r="239" spans="1:7">
      <c r="A239" s="66">
        <v>45854</v>
      </c>
      <c r="B239" s="67" t="s">
        <v>121</v>
      </c>
      <c r="C239" s="68" t="s">
        <v>65</v>
      </c>
      <c r="D239" s="69"/>
      <c r="E239" s="69">
        <v>429.4</v>
      </c>
      <c r="F239" s="74">
        <f t="shared" si="12"/>
        <v>16041.05</v>
      </c>
      <c r="G239" s="71"/>
    </row>
    <row r="240" spans="1:7">
      <c r="A240" s="66">
        <v>45855</v>
      </c>
      <c r="B240" s="67" t="s">
        <v>121</v>
      </c>
      <c r="C240" s="68" t="s">
        <v>65</v>
      </c>
      <c r="D240" s="69"/>
      <c r="E240" s="69">
        <v>378.63</v>
      </c>
      <c r="F240" s="74">
        <f t="shared" si="12"/>
        <v>15662.42</v>
      </c>
      <c r="G240" s="71"/>
    </row>
    <row r="241" spans="1:7">
      <c r="A241" s="66">
        <v>45856</v>
      </c>
      <c r="B241" s="67" t="s">
        <v>121</v>
      </c>
      <c r="C241" s="68" t="s">
        <v>65</v>
      </c>
      <c r="D241" s="69"/>
      <c r="E241" s="69">
        <v>18.94</v>
      </c>
      <c r="F241" s="74">
        <f t="shared" si="12"/>
        <v>15643.48</v>
      </c>
      <c r="G241" s="71"/>
    </row>
    <row r="242" spans="1:7">
      <c r="A242" s="66">
        <v>45856</v>
      </c>
      <c r="B242" s="67" t="s">
        <v>121</v>
      </c>
      <c r="C242" s="68" t="s">
        <v>65</v>
      </c>
      <c r="D242" s="69"/>
      <c r="E242" s="69">
        <v>361.18</v>
      </c>
      <c r="F242" s="74">
        <f t="shared" si="12"/>
        <v>15282.3</v>
      </c>
      <c r="G242" s="71"/>
    </row>
    <row r="243" spans="1:7">
      <c r="A243" s="66">
        <v>45858</v>
      </c>
      <c r="B243" s="67" t="s">
        <v>121</v>
      </c>
      <c r="C243" s="68" t="s">
        <v>65</v>
      </c>
      <c r="D243" s="69"/>
      <c r="E243" s="69">
        <v>15</v>
      </c>
      <c r="F243" s="74">
        <f t="shared" si="12"/>
        <v>15267.3</v>
      </c>
      <c r="G243" s="71"/>
    </row>
    <row r="244" spans="1:7">
      <c r="A244" s="66">
        <v>45859</v>
      </c>
      <c r="B244" s="67" t="s">
        <v>121</v>
      </c>
      <c r="C244" s="68" t="s">
        <v>65</v>
      </c>
      <c r="D244" s="69"/>
      <c r="E244" s="69">
        <v>55.48</v>
      </c>
      <c r="F244" s="74">
        <f t="shared" si="12"/>
        <v>15211.82</v>
      </c>
      <c r="G244" s="71"/>
    </row>
    <row r="245" spans="1:7">
      <c r="A245" s="66">
        <v>45860</v>
      </c>
      <c r="B245" s="67" t="s">
        <v>121</v>
      </c>
      <c r="C245" s="68" t="s">
        <v>65</v>
      </c>
      <c r="D245" s="69"/>
      <c r="E245" s="69">
        <v>658.76</v>
      </c>
      <c r="F245" s="74">
        <f t="shared" si="12"/>
        <v>14553.06</v>
      </c>
      <c r="G245" s="71"/>
    </row>
    <row r="246" spans="1:7">
      <c r="A246" s="66">
        <v>45860</v>
      </c>
      <c r="B246" s="67" t="s">
        <v>121</v>
      </c>
      <c r="C246" s="68" t="s">
        <v>65</v>
      </c>
      <c r="D246" s="69"/>
      <c r="E246" s="69">
        <v>10.1</v>
      </c>
      <c r="F246" s="74">
        <f t="shared" si="12"/>
        <v>14542.96</v>
      </c>
      <c r="G246" s="71"/>
    </row>
    <row r="247" spans="1:7">
      <c r="A247" s="66">
        <v>45861</v>
      </c>
      <c r="B247" s="67" t="s">
        <v>121</v>
      </c>
      <c r="C247" s="71" t="s">
        <v>65</v>
      </c>
      <c r="D247" s="69"/>
      <c r="E247" s="69">
        <v>715.53</v>
      </c>
      <c r="F247" s="74">
        <f t="shared" si="12"/>
        <v>13827.43</v>
      </c>
      <c r="G247" s="71"/>
    </row>
    <row r="248" spans="1:7">
      <c r="A248" s="66">
        <v>45862</v>
      </c>
      <c r="B248" s="67" t="s">
        <v>1765</v>
      </c>
      <c r="C248" s="71" t="s">
        <v>64</v>
      </c>
      <c r="D248" s="69"/>
      <c r="E248" s="69">
        <v>10</v>
      </c>
      <c r="F248" s="74">
        <f t="shared" si="12"/>
        <v>13817.43</v>
      </c>
      <c r="G248" s="71"/>
    </row>
    <row r="249" spans="1:7">
      <c r="A249" s="66">
        <v>45862</v>
      </c>
      <c r="B249" s="67" t="s">
        <v>1742</v>
      </c>
      <c r="C249" s="71" t="s">
        <v>61</v>
      </c>
      <c r="D249" s="69"/>
      <c r="E249" s="69">
        <v>4.5</v>
      </c>
      <c r="F249" s="74">
        <f t="shared" si="12"/>
        <v>13812.93</v>
      </c>
      <c r="G249" s="71"/>
    </row>
    <row r="250" spans="1:7">
      <c r="A250" s="66">
        <v>45865</v>
      </c>
      <c r="B250" s="67" t="s">
        <v>121</v>
      </c>
      <c r="C250" s="71" t="s">
        <v>65</v>
      </c>
      <c r="D250" s="69"/>
      <c r="E250" s="69">
        <v>168.1</v>
      </c>
      <c r="F250" s="74">
        <f t="shared" si="12"/>
        <v>13644.83</v>
      </c>
      <c r="G250" s="71"/>
    </row>
    <row r="251" spans="1:7">
      <c r="A251" s="66">
        <v>45866</v>
      </c>
      <c r="B251" s="67" t="s">
        <v>121</v>
      </c>
      <c r="C251" s="71" t="s">
        <v>65</v>
      </c>
      <c r="D251" s="69"/>
      <c r="E251" s="69">
        <v>149.15</v>
      </c>
      <c r="F251" s="74">
        <f t="shared" si="12"/>
        <v>13495.68</v>
      </c>
      <c r="G251" s="71"/>
    </row>
    <row r="252" spans="1:7">
      <c r="A252" s="66">
        <v>45868</v>
      </c>
      <c r="B252" s="67" t="s">
        <v>121</v>
      </c>
      <c r="C252" s="71" t="s">
        <v>65</v>
      </c>
      <c r="D252" s="69"/>
      <c r="E252" s="69">
        <v>73.42</v>
      </c>
      <c r="F252" s="74">
        <f t="shared" si="12"/>
        <v>13422.26</v>
      </c>
      <c r="G252" s="71"/>
    </row>
    <row r="253" spans="1:7">
      <c r="A253" s="66">
        <v>45868</v>
      </c>
      <c r="B253" s="67" t="s">
        <v>121</v>
      </c>
      <c r="C253" s="71" t="s">
        <v>65</v>
      </c>
      <c r="D253" s="69"/>
      <c r="E253" s="69">
        <v>145.35</v>
      </c>
      <c r="F253" s="74">
        <f t="shared" si="12"/>
        <v>13276.91</v>
      </c>
      <c r="G253" s="71"/>
    </row>
    <row r="254" spans="1:7">
      <c r="A254" s="66">
        <v>45868</v>
      </c>
      <c r="B254" s="67" t="s">
        <v>121</v>
      </c>
      <c r="C254" s="71" t="s">
        <v>65</v>
      </c>
      <c r="D254" s="69"/>
      <c r="E254" s="69">
        <v>11.4</v>
      </c>
      <c r="F254" s="74">
        <f t="shared" si="12"/>
        <v>13265.51</v>
      </c>
      <c r="G254" s="71"/>
    </row>
    <row r="255" spans="1:7">
      <c r="A255" s="66">
        <v>45876</v>
      </c>
      <c r="B255" s="67" t="s">
        <v>121</v>
      </c>
      <c r="C255" s="71" t="s">
        <v>65</v>
      </c>
      <c r="D255" s="69"/>
      <c r="E255" s="69">
        <v>240</v>
      </c>
      <c r="F255" s="74">
        <f t="shared" si="12"/>
        <v>13025.51</v>
      </c>
      <c r="G255" s="71"/>
    </row>
    <row r="256" spans="1:7">
      <c r="A256" s="66">
        <v>45877</v>
      </c>
      <c r="B256" s="67" t="s">
        <v>121</v>
      </c>
      <c r="C256" s="71" t="s">
        <v>65</v>
      </c>
      <c r="D256" s="69"/>
      <c r="E256" s="69">
        <v>114.81</v>
      </c>
      <c r="F256" s="74">
        <f t="shared" si="12"/>
        <v>12910.7</v>
      </c>
      <c r="G256" s="71"/>
    </row>
    <row r="257" spans="1:7">
      <c r="A257" s="66">
        <v>45877</v>
      </c>
      <c r="B257" s="67" t="s">
        <v>121</v>
      </c>
      <c r="C257" s="71" t="s">
        <v>65</v>
      </c>
      <c r="D257" s="69"/>
      <c r="E257" s="69">
        <v>130.15</v>
      </c>
      <c r="F257" s="74">
        <f t="shared" si="12"/>
        <v>12780.55</v>
      </c>
      <c r="G257" s="71"/>
    </row>
    <row r="258" spans="1:7">
      <c r="A258" s="66">
        <v>45877</v>
      </c>
      <c r="B258" s="67" t="s">
        <v>121</v>
      </c>
      <c r="C258" s="71" t="s">
        <v>65</v>
      </c>
      <c r="D258" s="69"/>
      <c r="E258" s="69">
        <v>6.59</v>
      </c>
      <c r="F258" s="74">
        <f t="shared" si="12"/>
        <v>12773.96</v>
      </c>
      <c r="G258" s="71"/>
    </row>
    <row r="259" spans="1:7">
      <c r="A259" s="66">
        <v>45880</v>
      </c>
      <c r="B259" s="67" t="s">
        <v>121</v>
      </c>
      <c r="C259" s="71" t="s">
        <v>65</v>
      </c>
      <c r="D259" s="69"/>
      <c r="E259" s="69">
        <v>767.58</v>
      </c>
      <c r="F259" s="74">
        <f t="shared" ref="F259:F294" si="13">F258+D259-E259</f>
        <v>12006.38</v>
      </c>
      <c r="G259" s="71"/>
    </row>
    <row r="260" spans="1:7">
      <c r="A260" s="66">
        <v>45883</v>
      </c>
      <c r="B260" s="67" t="s">
        <v>121</v>
      </c>
      <c r="C260" s="71" t="s">
        <v>65</v>
      </c>
      <c r="D260" s="69"/>
      <c r="E260" s="69">
        <v>155.36</v>
      </c>
      <c r="F260" s="74">
        <f t="shared" si="13"/>
        <v>11851.02</v>
      </c>
      <c r="G260" s="71"/>
    </row>
    <row r="261" spans="1:7">
      <c r="A261" s="66">
        <v>45884</v>
      </c>
      <c r="B261" s="67" t="s">
        <v>121</v>
      </c>
      <c r="C261" s="71" t="s">
        <v>65</v>
      </c>
      <c r="D261" s="69"/>
      <c r="E261" s="69">
        <v>657.6</v>
      </c>
      <c r="F261" s="74">
        <f t="shared" si="13"/>
        <v>11193.42</v>
      </c>
      <c r="G261" s="71"/>
    </row>
    <row r="262" spans="1:7">
      <c r="A262" s="66">
        <v>45911</v>
      </c>
      <c r="B262" s="67" t="s">
        <v>121</v>
      </c>
      <c r="C262" s="71" t="s">
        <v>65</v>
      </c>
      <c r="D262" s="69"/>
      <c r="E262" s="69">
        <v>77</v>
      </c>
      <c r="F262" s="74">
        <f t="shared" si="13"/>
        <v>11116.42</v>
      </c>
      <c r="G262" s="71"/>
    </row>
    <row r="263" spans="1:7">
      <c r="A263" s="66">
        <v>45911</v>
      </c>
      <c r="B263" s="67" t="s">
        <v>121</v>
      </c>
      <c r="C263" s="71" t="s">
        <v>65</v>
      </c>
      <c r="D263" s="69"/>
      <c r="E263" s="69">
        <v>77</v>
      </c>
      <c r="F263" s="74">
        <f t="shared" si="13"/>
        <v>11039.42</v>
      </c>
      <c r="G263" s="71"/>
    </row>
    <row r="264" spans="1:7">
      <c r="A264" s="66">
        <v>45913</v>
      </c>
      <c r="B264" s="67" t="s">
        <v>121</v>
      </c>
      <c r="C264" s="71" t="s">
        <v>65</v>
      </c>
      <c r="D264" s="69"/>
      <c r="E264" s="69">
        <v>550.41</v>
      </c>
      <c r="F264" s="74">
        <f t="shared" si="13"/>
        <v>10489.01</v>
      </c>
      <c r="G264" s="71"/>
    </row>
    <row r="265" spans="1:7">
      <c r="A265" s="66">
        <v>45918</v>
      </c>
      <c r="B265" s="67" t="s">
        <v>121</v>
      </c>
      <c r="C265" s="71" t="s">
        <v>65</v>
      </c>
      <c r="D265" s="69"/>
      <c r="E265" s="69">
        <v>550.82</v>
      </c>
      <c r="F265" s="74">
        <f t="shared" si="13"/>
        <v>9938.19</v>
      </c>
      <c r="G265" s="71"/>
    </row>
    <row r="266" spans="1:7">
      <c r="A266" s="66">
        <v>45920</v>
      </c>
      <c r="B266" s="67" t="s">
        <v>121</v>
      </c>
      <c r="C266" s="71" t="s">
        <v>65</v>
      </c>
      <c r="D266" s="69"/>
      <c r="E266" s="69">
        <v>697.5</v>
      </c>
      <c r="F266" s="74">
        <f t="shared" si="13"/>
        <v>9240.69</v>
      </c>
      <c r="G266" s="71"/>
    </row>
    <row r="267" spans="1:7">
      <c r="A267" s="66">
        <v>45921</v>
      </c>
      <c r="B267" s="67" t="s">
        <v>1027</v>
      </c>
      <c r="C267" s="71" t="s">
        <v>57</v>
      </c>
      <c r="D267" s="69">
        <v>1.74</v>
      </c>
      <c r="E267" s="69"/>
      <c r="F267" s="74">
        <f t="shared" si="13"/>
        <v>9242.43</v>
      </c>
      <c r="G267" s="71"/>
    </row>
    <row r="268" spans="1:7">
      <c r="A268" s="66">
        <v>45921</v>
      </c>
      <c r="B268" s="67" t="s">
        <v>121</v>
      </c>
      <c r="C268" s="71" t="s">
        <v>65</v>
      </c>
      <c r="D268" s="69"/>
      <c r="E268" s="69">
        <v>62.45</v>
      </c>
      <c r="F268" s="74">
        <f t="shared" si="13"/>
        <v>9179.98</v>
      </c>
      <c r="G268" s="71"/>
    </row>
    <row r="269" spans="1:7">
      <c r="A269" s="66">
        <v>45921</v>
      </c>
      <c r="B269" s="67" t="s">
        <v>121</v>
      </c>
      <c r="C269" s="71" t="s">
        <v>65</v>
      </c>
      <c r="D269" s="69"/>
      <c r="E269" s="69">
        <v>409.71</v>
      </c>
      <c r="F269" s="74">
        <f t="shared" si="13"/>
        <v>8770.27</v>
      </c>
      <c r="G269" s="71"/>
    </row>
    <row r="270" spans="1:7">
      <c r="A270" s="66">
        <v>45922</v>
      </c>
      <c r="B270" s="67" t="s">
        <v>121</v>
      </c>
      <c r="C270" s="71" t="s">
        <v>65</v>
      </c>
      <c r="D270" s="69"/>
      <c r="E270" s="69">
        <v>251.75</v>
      </c>
      <c r="F270" s="74">
        <f t="shared" si="13"/>
        <v>8518.52</v>
      </c>
      <c r="G270" s="71"/>
    </row>
    <row r="271" spans="1:7">
      <c r="A271" s="66">
        <v>45922</v>
      </c>
      <c r="B271" s="67" t="s">
        <v>121</v>
      </c>
      <c r="C271" s="71" t="s">
        <v>65</v>
      </c>
      <c r="D271" s="69"/>
      <c r="E271" s="69">
        <v>64.15</v>
      </c>
      <c r="F271" s="74">
        <f t="shared" si="13"/>
        <v>8454.37</v>
      </c>
      <c r="G271" s="71"/>
    </row>
    <row r="272" spans="1:7">
      <c r="A272" s="66">
        <v>45925</v>
      </c>
      <c r="B272" s="67" t="s">
        <v>121</v>
      </c>
      <c r="C272" s="71" t="s">
        <v>65</v>
      </c>
      <c r="D272" s="69"/>
      <c r="E272" s="69">
        <v>160.55</v>
      </c>
      <c r="F272" s="74">
        <f t="shared" si="13"/>
        <v>8293.82</v>
      </c>
      <c r="G272" s="71"/>
    </row>
    <row r="273" spans="1:7">
      <c r="A273" s="66">
        <v>45925</v>
      </c>
      <c r="B273" s="67" t="s">
        <v>121</v>
      </c>
      <c r="C273" s="71" t="s">
        <v>65</v>
      </c>
      <c r="D273" s="69"/>
      <c r="E273" s="69">
        <v>41.72</v>
      </c>
      <c r="F273" s="74">
        <f t="shared" si="13"/>
        <v>8252.1</v>
      </c>
      <c r="G273" s="71"/>
    </row>
    <row r="274" spans="1:7">
      <c r="A274" s="66">
        <v>45925</v>
      </c>
      <c r="B274" s="67" t="s">
        <v>121</v>
      </c>
      <c r="C274" s="71" t="s">
        <v>65</v>
      </c>
      <c r="D274" s="69"/>
      <c r="E274" s="69">
        <v>19.95</v>
      </c>
      <c r="F274" s="74">
        <f t="shared" si="13"/>
        <v>8232.15</v>
      </c>
      <c r="G274" s="71"/>
    </row>
    <row r="275" spans="1:7">
      <c r="A275" s="66">
        <v>45926</v>
      </c>
      <c r="B275" s="67" t="s">
        <v>121</v>
      </c>
      <c r="C275" s="71" t="s">
        <v>65</v>
      </c>
      <c r="D275" s="69"/>
      <c r="E275" s="69">
        <v>38.95</v>
      </c>
      <c r="F275" s="74">
        <f t="shared" si="13"/>
        <v>8193.2</v>
      </c>
      <c r="G275" s="71"/>
    </row>
    <row r="276" spans="1:7">
      <c r="A276" s="66">
        <v>45926</v>
      </c>
      <c r="B276" s="67" t="s">
        <v>121</v>
      </c>
      <c r="C276" s="71" t="s">
        <v>65</v>
      </c>
      <c r="D276" s="69"/>
      <c r="E276" s="69">
        <v>38.95</v>
      </c>
      <c r="F276" s="74">
        <f t="shared" si="13"/>
        <v>8154.25</v>
      </c>
      <c r="G276" s="71"/>
    </row>
    <row r="277" spans="1:7">
      <c r="A277" s="66">
        <v>45926</v>
      </c>
      <c r="B277" s="67" t="s">
        <v>121</v>
      </c>
      <c r="C277" s="71" t="s">
        <v>65</v>
      </c>
      <c r="D277" s="69"/>
      <c r="E277" s="69">
        <v>81.7</v>
      </c>
      <c r="F277" s="74">
        <f t="shared" si="13"/>
        <v>8072.55</v>
      </c>
      <c r="G277" s="71"/>
    </row>
    <row r="278" spans="1:7">
      <c r="A278" s="66">
        <v>45926</v>
      </c>
      <c r="B278" s="67" t="s">
        <v>121</v>
      </c>
      <c r="C278" s="71" t="s">
        <v>65</v>
      </c>
      <c r="D278" s="69"/>
      <c r="E278" s="69">
        <v>64.39</v>
      </c>
      <c r="F278" s="74">
        <f t="shared" si="13"/>
        <v>8008.16</v>
      </c>
      <c r="G278" s="71"/>
    </row>
    <row r="279" spans="1:7">
      <c r="A279" s="66">
        <v>45926</v>
      </c>
      <c r="B279" s="67" t="s">
        <v>121</v>
      </c>
      <c r="C279" s="71" t="s">
        <v>65</v>
      </c>
      <c r="D279" s="69"/>
      <c r="E279" s="69">
        <v>23.75</v>
      </c>
      <c r="F279" s="74">
        <f t="shared" si="13"/>
        <v>7984.41</v>
      </c>
      <c r="G279" s="71"/>
    </row>
    <row r="280" spans="1:7">
      <c r="A280" s="66">
        <v>45927</v>
      </c>
      <c r="B280" s="67" t="s">
        <v>121</v>
      </c>
      <c r="C280" s="71" t="s">
        <v>65</v>
      </c>
      <c r="D280" s="69"/>
      <c r="E280" s="69">
        <v>109.25</v>
      </c>
      <c r="F280" s="104">
        <f t="shared" si="13"/>
        <v>7875.16</v>
      </c>
      <c r="G280" s="71"/>
    </row>
    <row r="281" spans="1:7">
      <c r="A281" s="66">
        <v>45927</v>
      </c>
      <c r="B281" s="67" t="s">
        <v>121</v>
      </c>
      <c r="C281" s="71" t="s">
        <v>65</v>
      </c>
      <c r="D281" s="69"/>
      <c r="E281" s="69">
        <v>49.95</v>
      </c>
      <c r="F281" s="74">
        <f t="shared" si="13"/>
        <v>7825.21</v>
      </c>
      <c r="G281" s="71"/>
    </row>
    <row r="282" spans="1:7">
      <c r="A282" s="66">
        <v>45927</v>
      </c>
      <c r="B282" s="67" t="s">
        <v>121</v>
      </c>
      <c r="C282" s="71" t="s">
        <v>65</v>
      </c>
      <c r="D282" s="69"/>
      <c r="E282" s="69">
        <v>44.65</v>
      </c>
      <c r="F282" s="74">
        <f t="shared" si="13"/>
        <v>7780.56</v>
      </c>
      <c r="G282" s="71"/>
    </row>
    <row r="283" spans="1:7">
      <c r="A283" s="66">
        <v>45928</v>
      </c>
      <c r="B283" s="67" t="s">
        <v>121</v>
      </c>
      <c r="C283" s="71" t="s">
        <v>65</v>
      </c>
      <c r="D283" s="69"/>
      <c r="E283" s="69">
        <v>831.77</v>
      </c>
      <c r="F283" s="74">
        <f t="shared" si="13"/>
        <v>6948.79</v>
      </c>
      <c r="G283" s="71"/>
    </row>
    <row r="284" spans="1:7">
      <c r="A284" s="66">
        <v>45930</v>
      </c>
      <c r="B284" s="67" t="s">
        <v>121</v>
      </c>
      <c r="C284" s="71" t="s">
        <v>65</v>
      </c>
      <c r="D284" s="69"/>
      <c r="E284" s="69">
        <v>314.91</v>
      </c>
      <c r="F284" s="74">
        <f t="shared" si="13"/>
        <v>6633.88</v>
      </c>
      <c r="G284" s="71"/>
    </row>
    <row r="285" spans="1:7">
      <c r="A285" s="66">
        <v>45930</v>
      </c>
      <c r="B285" s="67" t="s">
        <v>1844</v>
      </c>
      <c r="C285" s="71" t="s">
        <v>58</v>
      </c>
      <c r="D285" s="69">
        <v>10000</v>
      </c>
      <c r="E285" s="69"/>
      <c r="F285" s="74">
        <f t="shared" si="13"/>
        <v>16633.88</v>
      </c>
      <c r="G285" s="71"/>
    </row>
    <row r="286" spans="1:7">
      <c r="A286" s="66">
        <v>45931</v>
      </c>
      <c r="B286" s="67" t="s">
        <v>121</v>
      </c>
      <c r="C286" s="71" t="s">
        <v>65</v>
      </c>
      <c r="D286" s="69"/>
      <c r="E286" s="69">
        <v>443.53</v>
      </c>
      <c r="F286" s="74">
        <f t="shared" si="13"/>
        <v>16190.35</v>
      </c>
      <c r="G286" s="71"/>
    </row>
    <row r="287" spans="1:7">
      <c r="A287" s="66">
        <v>45932</v>
      </c>
      <c r="B287" s="67" t="s">
        <v>121</v>
      </c>
      <c r="C287" s="71" t="s">
        <v>65</v>
      </c>
      <c r="D287" s="69"/>
      <c r="E287" s="69">
        <v>124.56</v>
      </c>
      <c r="F287" s="104">
        <f t="shared" si="13"/>
        <v>16065.79</v>
      </c>
      <c r="G287" s="71"/>
    </row>
    <row r="288" spans="1:7">
      <c r="A288" s="66">
        <v>45932</v>
      </c>
      <c r="B288" s="67" t="s">
        <v>121</v>
      </c>
      <c r="C288" s="71" t="s">
        <v>65</v>
      </c>
      <c r="D288" s="69"/>
      <c r="E288" s="69">
        <v>124.56</v>
      </c>
      <c r="F288" s="74">
        <f t="shared" si="13"/>
        <v>15941.23</v>
      </c>
      <c r="G288" s="71"/>
    </row>
    <row r="289" spans="1:7">
      <c r="A289" s="66">
        <v>45941</v>
      </c>
      <c r="B289" s="67" t="s">
        <v>121</v>
      </c>
      <c r="C289" s="71" t="s">
        <v>65</v>
      </c>
      <c r="D289" s="69"/>
      <c r="E289" s="69">
        <v>124.56</v>
      </c>
      <c r="F289" s="74">
        <f t="shared" si="13"/>
        <v>15816.67</v>
      </c>
      <c r="G289" s="71"/>
    </row>
    <row r="290" spans="1:7">
      <c r="A290" s="66">
        <v>45942</v>
      </c>
      <c r="B290" s="67" t="s">
        <v>121</v>
      </c>
      <c r="C290" s="71" t="s">
        <v>65</v>
      </c>
      <c r="D290" s="69"/>
      <c r="E290" s="69">
        <v>42.75</v>
      </c>
      <c r="F290" s="104">
        <f t="shared" si="13"/>
        <v>15773.92</v>
      </c>
      <c r="G290" s="71"/>
    </row>
    <row r="291" spans="1:7">
      <c r="A291" s="66">
        <v>45942</v>
      </c>
      <c r="B291" s="67" t="s">
        <v>121</v>
      </c>
      <c r="C291" s="71" t="s">
        <v>65</v>
      </c>
      <c r="D291" s="69"/>
      <c r="E291" s="69">
        <v>77</v>
      </c>
      <c r="F291" s="74">
        <f t="shared" si="13"/>
        <v>15696.92</v>
      </c>
      <c r="G291" s="71"/>
    </row>
    <row r="292" spans="1:7">
      <c r="A292" s="66">
        <v>45942</v>
      </c>
      <c r="B292" s="67" t="s">
        <v>121</v>
      </c>
      <c r="C292" s="71" t="s">
        <v>65</v>
      </c>
      <c r="D292" s="69"/>
      <c r="E292" s="69">
        <v>40.85</v>
      </c>
      <c r="F292" s="74">
        <f t="shared" si="13"/>
        <v>15656.07</v>
      </c>
      <c r="G292" s="71"/>
    </row>
    <row r="293" spans="1:7">
      <c r="A293" s="66">
        <v>45944</v>
      </c>
      <c r="B293" s="67" t="s">
        <v>121</v>
      </c>
      <c r="C293" s="71" t="s">
        <v>65</v>
      </c>
      <c r="D293" s="69"/>
      <c r="E293" s="69">
        <v>40.85</v>
      </c>
      <c r="F293" s="74">
        <f t="shared" si="13"/>
        <v>15615.22</v>
      </c>
      <c r="G293" s="71"/>
    </row>
    <row r="294" spans="1:7">
      <c r="A294" s="66">
        <v>45945</v>
      </c>
      <c r="B294" s="67" t="s">
        <v>121</v>
      </c>
      <c r="C294" s="71" t="s">
        <v>65</v>
      </c>
      <c r="D294" s="69"/>
      <c r="E294" s="69">
        <v>13.3</v>
      </c>
      <c r="F294" s="74">
        <f t="shared" si="13"/>
        <v>15601.92</v>
      </c>
      <c r="G294" s="71"/>
    </row>
    <row r="295" spans="1:7">
      <c r="A295" s="66">
        <v>45945</v>
      </c>
      <c r="B295" s="67" t="s">
        <v>121</v>
      </c>
      <c r="C295" s="71" t="s">
        <v>65</v>
      </c>
      <c r="D295" s="69"/>
      <c r="E295" s="69">
        <v>743.45</v>
      </c>
      <c r="F295" s="74">
        <f t="shared" ref="F295:F315" si="14">F294+D295-E295</f>
        <v>14858.47</v>
      </c>
      <c r="G295" s="71"/>
    </row>
    <row r="296" spans="1:7">
      <c r="A296" s="66">
        <v>45946</v>
      </c>
      <c r="B296" s="67" t="s">
        <v>121</v>
      </c>
      <c r="C296" s="71" t="s">
        <v>65</v>
      </c>
      <c r="D296" s="69"/>
      <c r="E296" s="69">
        <v>354.9</v>
      </c>
      <c r="F296" s="74">
        <f t="shared" si="14"/>
        <v>14503.57</v>
      </c>
      <c r="G296" s="71"/>
    </row>
    <row r="297" spans="1:7">
      <c r="A297" s="66">
        <v>45947</v>
      </c>
      <c r="B297" s="67" t="s">
        <v>121</v>
      </c>
      <c r="C297" s="71" t="s">
        <v>65</v>
      </c>
      <c r="D297" s="69"/>
      <c r="E297" s="69">
        <v>81</v>
      </c>
      <c r="F297" s="74">
        <f t="shared" si="14"/>
        <v>14422.57</v>
      </c>
      <c r="G297" s="71"/>
    </row>
    <row r="298" spans="1:7">
      <c r="A298" s="66">
        <v>45947</v>
      </c>
      <c r="B298" s="67" t="s">
        <v>121</v>
      </c>
      <c r="C298" s="71" t="s">
        <v>65</v>
      </c>
      <c r="D298" s="69"/>
      <c r="E298" s="69">
        <v>112</v>
      </c>
      <c r="F298" s="74">
        <f t="shared" si="14"/>
        <v>14310.57</v>
      </c>
      <c r="G298" s="71"/>
    </row>
    <row r="299" spans="1:7">
      <c r="A299" s="66">
        <v>45950</v>
      </c>
      <c r="B299" s="67" t="s">
        <v>121</v>
      </c>
      <c r="C299" s="71" t="s">
        <v>65</v>
      </c>
      <c r="D299" s="69"/>
      <c r="E299" s="69">
        <v>19</v>
      </c>
      <c r="F299" s="74">
        <f t="shared" si="14"/>
        <v>14291.57</v>
      </c>
      <c r="G299" s="71"/>
    </row>
    <row r="300" spans="1:7">
      <c r="A300" s="66">
        <v>45951</v>
      </c>
      <c r="B300" s="67" t="s">
        <v>121</v>
      </c>
      <c r="C300" s="71" t="s">
        <v>65</v>
      </c>
      <c r="D300" s="69"/>
      <c r="E300" s="69">
        <v>208</v>
      </c>
      <c r="F300" s="74">
        <f t="shared" si="14"/>
        <v>14083.57</v>
      </c>
      <c r="G300" s="71"/>
    </row>
    <row r="301" spans="1:7">
      <c r="A301" s="66">
        <v>45951</v>
      </c>
      <c r="B301" s="67" t="s">
        <v>121</v>
      </c>
      <c r="C301" s="71" t="s">
        <v>65</v>
      </c>
      <c r="D301" s="69"/>
      <c r="E301" s="69">
        <v>45.2</v>
      </c>
      <c r="F301" s="74">
        <f t="shared" si="14"/>
        <v>14038.37</v>
      </c>
      <c r="G301" s="71"/>
    </row>
    <row r="302" spans="1:7">
      <c r="A302" s="66">
        <v>45958</v>
      </c>
      <c r="B302" s="67" t="s">
        <v>121</v>
      </c>
      <c r="C302" s="71" t="s">
        <v>65</v>
      </c>
      <c r="D302" s="69"/>
      <c r="E302" s="69">
        <v>19</v>
      </c>
      <c r="F302" s="74">
        <f t="shared" si="14"/>
        <v>14019.37</v>
      </c>
      <c r="G302" s="71"/>
    </row>
    <row r="303" spans="1:7">
      <c r="A303" s="66">
        <v>45958</v>
      </c>
      <c r="B303" s="67" t="s">
        <v>121</v>
      </c>
      <c r="C303" s="71" t="s">
        <v>65</v>
      </c>
      <c r="D303" s="69"/>
      <c r="E303" s="69">
        <v>45.2</v>
      </c>
      <c r="F303" s="74">
        <f t="shared" si="14"/>
        <v>13974.17</v>
      </c>
      <c r="G303" s="71"/>
    </row>
    <row r="304" spans="1:7">
      <c r="A304" s="66">
        <v>45959</v>
      </c>
      <c r="B304" s="67" t="s">
        <v>121</v>
      </c>
      <c r="C304" s="71" t="s">
        <v>65</v>
      </c>
      <c r="D304" s="69"/>
      <c r="E304" s="69">
        <v>166.44</v>
      </c>
      <c r="F304" s="74">
        <f t="shared" si="14"/>
        <v>13807.73</v>
      </c>
      <c r="G304" s="71"/>
    </row>
    <row r="305" spans="1:7">
      <c r="A305" s="66">
        <v>45959</v>
      </c>
      <c r="B305" s="67" t="s">
        <v>121</v>
      </c>
      <c r="C305" s="71" t="s">
        <v>65</v>
      </c>
      <c r="D305" s="69"/>
      <c r="E305" s="69">
        <v>35.15</v>
      </c>
      <c r="F305" s="74">
        <f t="shared" si="14"/>
        <v>13772.58</v>
      </c>
      <c r="G305" s="71"/>
    </row>
    <row r="306" spans="1:7">
      <c r="A306" s="66">
        <v>45961</v>
      </c>
      <c r="B306" s="67" t="s">
        <v>121</v>
      </c>
      <c r="C306" s="71" t="s">
        <v>65</v>
      </c>
      <c r="D306" s="69"/>
      <c r="E306" s="69">
        <v>10.1</v>
      </c>
      <c r="F306" s="74">
        <f t="shared" si="14"/>
        <v>13762.48</v>
      </c>
      <c r="G306" s="71"/>
    </row>
    <row r="307" spans="1:7">
      <c r="A307" s="66">
        <v>45961</v>
      </c>
      <c r="B307" s="67" t="s">
        <v>121</v>
      </c>
      <c r="C307" s="71" t="s">
        <v>65</v>
      </c>
      <c r="D307" s="69"/>
      <c r="E307" s="69">
        <v>677.26</v>
      </c>
      <c r="F307" s="74">
        <f t="shared" si="14"/>
        <v>13085.22</v>
      </c>
      <c r="G307" s="71"/>
    </row>
    <row r="308" spans="1:7">
      <c r="A308" s="66">
        <v>45962</v>
      </c>
      <c r="B308" s="93" t="s">
        <v>121</v>
      </c>
      <c r="C308" s="71" t="s">
        <v>65</v>
      </c>
      <c r="D308" s="69"/>
      <c r="E308" s="69">
        <v>212.86</v>
      </c>
      <c r="F308" s="74">
        <f t="shared" si="14"/>
        <v>12872.36</v>
      </c>
      <c r="G308" s="71"/>
    </row>
    <row r="309" spans="1:7">
      <c r="A309" s="66"/>
      <c r="B309" s="67"/>
      <c r="C309" s="68"/>
      <c r="D309" s="69"/>
      <c r="E309" s="69"/>
      <c r="F309" s="74">
        <f t="shared" si="14"/>
        <v>12872.36</v>
      </c>
      <c r="G309" s="71"/>
    </row>
    <row r="310" spans="1:7">
      <c r="A310" s="66"/>
      <c r="B310" s="67"/>
      <c r="C310" s="68"/>
      <c r="D310" s="69"/>
      <c r="E310" s="69"/>
      <c r="F310" s="74">
        <f t="shared" si="14"/>
        <v>12872.36</v>
      </c>
      <c r="G310" s="71"/>
    </row>
    <row r="311" spans="1:7">
      <c r="A311" s="66"/>
      <c r="B311" s="67"/>
      <c r="C311" s="68"/>
      <c r="D311" s="69"/>
      <c r="E311" s="69"/>
      <c r="F311" s="74">
        <f t="shared" si="14"/>
        <v>12872.36</v>
      </c>
      <c r="G311" s="71"/>
    </row>
    <row r="312" spans="1:7">
      <c r="A312" s="66"/>
      <c r="B312" s="67"/>
      <c r="C312" s="68"/>
      <c r="D312" s="69"/>
      <c r="E312" s="69"/>
      <c r="F312" s="74">
        <f t="shared" si="14"/>
        <v>12872.36</v>
      </c>
      <c r="G312" s="71"/>
    </row>
    <row r="313" spans="1:7">
      <c r="A313" s="66"/>
      <c r="B313" s="67"/>
      <c r="C313" s="68"/>
      <c r="D313" s="69"/>
      <c r="E313" s="69"/>
      <c r="F313" s="74">
        <f t="shared" si="14"/>
        <v>12872.36</v>
      </c>
      <c r="G313" s="71"/>
    </row>
    <row r="314" spans="1:7">
      <c r="A314" s="66"/>
      <c r="B314" s="67"/>
      <c r="C314" s="68"/>
      <c r="D314" s="69"/>
      <c r="E314" s="69"/>
      <c r="F314" s="74">
        <f t="shared" si="14"/>
        <v>12872.36</v>
      </c>
      <c r="G314" s="71"/>
    </row>
    <row r="315" spans="1:7">
      <c r="A315" s="66"/>
      <c r="B315" s="67"/>
      <c r="C315" s="68"/>
      <c r="D315" s="69"/>
      <c r="E315" s="69"/>
      <c r="F315" s="74">
        <f t="shared" si="14"/>
        <v>12872.36</v>
      </c>
      <c r="G315" s="71"/>
    </row>
    <row r="316" spans="1:7">
      <c r="A316" s="66"/>
      <c r="B316" s="67"/>
      <c r="C316" s="68"/>
      <c r="D316" s="69"/>
      <c r="E316" s="69"/>
      <c r="F316" s="74">
        <f t="shared" ref="F316:F330" si="15">F315+D316-E316</f>
        <v>12872.36</v>
      </c>
      <c r="G316" s="71"/>
    </row>
    <row r="317" spans="1:7">
      <c r="A317" s="66"/>
      <c r="B317" s="67"/>
      <c r="C317" s="68"/>
      <c r="D317" s="69"/>
      <c r="E317" s="69"/>
      <c r="F317" s="74">
        <f t="shared" si="15"/>
        <v>12872.36</v>
      </c>
      <c r="G317" s="71"/>
    </row>
    <row r="318" spans="1:7">
      <c r="A318" s="66"/>
      <c r="B318" s="67"/>
      <c r="C318" s="68"/>
      <c r="D318" s="69"/>
      <c r="E318" s="69"/>
      <c r="F318" s="74">
        <f t="shared" si="15"/>
        <v>12872.36</v>
      </c>
      <c r="G318" s="71"/>
    </row>
    <row r="319" spans="1:7">
      <c r="A319" s="66"/>
      <c r="B319" s="67"/>
      <c r="C319" s="68"/>
      <c r="D319" s="69"/>
      <c r="E319" s="69"/>
      <c r="F319" s="74">
        <f t="shared" si="15"/>
        <v>12872.36</v>
      </c>
      <c r="G319" s="71"/>
    </row>
    <row r="320" spans="1:7">
      <c r="A320" s="66"/>
      <c r="B320" s="67"/>
      <c r="C320" s="68"/>
      <c r="D320" s="69"/>
      <c r="E320" s="69"/>
      <c r="F320" s="74">
        <f t="shared" si="15"/>
        <v>12872.36</v>
      </c>
      <c r="G320" s="71"/>
    </row>
    <row r="321" spans="1:7">
      <c r="A321" s="66"/>
      <c r="B321" s="67"/>
      <c r="C321" s="68"/>
      <c r="D321" s="69"/>
      <c r="E321" s="69"/>
      <c r="F321" s="74">
        <f t="shared" si="15"/>
        <v>12872.36</v>
      </c>
      <c r="G321" s="71"/>
    </row>
    <row r="322" spans="1:7">
      <c r="A322" s="66"/>
      <c r="B322" s="67"/>
      <c r="C322" s="68"/>
      <c r="D322" s="69"/>
      <c r="E322" s="69"/>
      <c r="F322" s="74">
        <f t="shared" si="15"/>
        <v>12872.36</v>
      </c>
      <c r="G322" s="71"/>
    </row>
    <row r="323" spans="1:7">
      <c r="A323" s="66"/>
      <c r="B323" s="67"/>
      <c r="C323" s="68"/>
      <c r="D323" s="69"/>
      <c r="E323" s="69"/>
      <c r="F323" s="74">
        <f t="shared" si="15"/>
        <v>12872.36</v>
      </c>
      <c r="G323" s="71"/>
    </row>
    <row r="324" spans="1:7">
      <c r="A324" s="66"/>
      <c r="B324" s="67"/>
      <c r="C324" s="68"/>
      <c r="D324" s="69"/>
      <c r="E324" s="69"/>
      <c r="F324" s="74">
        <f t="shared" si="15"/>
        <v>12872.36</v>
      </c>
      <c r="G324" s="71"/>
    </row>
    <row r="325" spans="1:7">
      <c r="A325" s="66"/>
      <c r="B325" s="67"/>
      <c r="C325" s="68"/>
      <c r="D325" s="69"/>
      <c r="E325" s="69"/>
      <c r="F325" s="74">
        <f t="shared" si="15"/>
        <v>12872.36</v>
      </c>
      <c r="G325" s="71"/>
    </row>
    <row r="326" spans="1:7">
      <c r="A326" s="66"/>
      <c r="B326" s="67"/>
      <c r="C326" s="68"/>
      <c r="D326" s="69"/>
      <c r="E326" s="69"/>
      <c r="F326" s="74">
        <f t="shared" si="15"/>
        <v>12872.36</v>
      </c>
      <c r="G326" s="71"/>
    </row>
    <row r="327" spans="1:7">
      <c r="A327" s="66"/>
      <c r="B327" s="67"/>
      <c r="C327" s="68"/>
      <c r="D327" s="69"/>
      <c r="E327" s="69"/>
      <c r="F327" s="74">
        <f t="shared" si="15"/>
        <v>12872.36</v>
      </c>
      <c r="G327" s="71"/>
    </row>
    <row r="328" spans="1:7">
      <c r="A328" s="66"/>
      <c r="B328" s="67"/>
      <c r="C328" s="68"/>
      <c r="D328" s="69"/>
      <c r="E328" s="69"/>
      <c r="F328" s="74">
        <f t="shared" si="15"/>
        <v>12872.36</v>
      </c>
      <c r="G328" s="71"/>
    </row>
    <row r="329" spans="1:7">
      <c r="A329" s="66"/>
      <c r="B329" s="67"/>
      <c r="C329" s="68"/>
      <c r="D329" s="69"/>
      <c r="E329" s="69"/>
      <c r="F329" s="74">
        <f t="shared" si="15"/>
        <v>12872.36</v>
      </c>
      <c r="G329" s="71"/>
    </row>
    <row r="330" spans="1:7">
      <c r="A330" s="66"/>
      <c r="B330" s="67"/>
      <c r="C330" s="68"/>
      <c r="D330" s="69"/>
      <c r="E330" s="69"/>
      <c r="F330" s="74">
        <f t="shared" ref="F330:F339" si="16">F329+D330-E330</f>
        <v>12872.36</v>
      </c>
      <c r="G330" s="71"/>
    </row>
    <row r="331" spans="1:7">
      <c r="A331" s="66"/>
      <c r="B331" s="67"/>
      <c r="C331" s="68"/>
      <c r="D331" s="69"/>
      <c r="E331" s="69"/>
      <c r="F331" s="74">
        <f t="shared" si="16"/>
        <v>12872.36</v>
      </c>
      <c r="G331" s="71"/>
    </row>
    <row r="332" spans="1:7">
      <c r="A332" s="66"/>
      <c r="B332" s="67"/>
      <c r="C332" s="68"/>
      <c r="D332" s="69"/>
      <c r="E332" s="69"/>
      <c r="F332" s="74">
        <f t="shared" si="16"/>
        <v>12872.36</v>
      </c>
      <c r="G332" s="71"/>
    </row>
    <row r="333" spans="1:7">
      <c r="A333" s="66"/>
      <c r="B333" s="67"/>
      <c r="C333" s="68"/>
      <c r="D333" s="69"/>
      <c r="E333" s="69"/>
      <c r="F333" s="74">
        <f t="shared" si="16"/>
        <v>12872.36</v>
      </c>
      <c r="G333" s="71"/>
    </row>
    <row r="334" spans="1:7">
      <c r="A334" s="66"/>
      <c r="B334" s="67"/>
      <c r="C334" s="68"/>
      <c r="D334" s="69"/>
      <c r="E334" s="69"/>
      <c r="F334" s="74">
        <f t="shared" si="16"/>
        <v>12872.36</v>
      </c>
      <c r="G334" s="71"/>
    </row>
    <row r="335" spans="1:7">
      <c r="A335" s="66"/>
      <c r="B335" s="67"/>
      <c r="C335" s="68"/>
      <c r="D335" s="69"/>
      <c r="E335" s="69"/>
      <c r="F335" s="74">
        <f t="shared" si="16"/>
        <v>12872.36</v>
      </c>
      <c r="G335" s="71"/>
    </row>
    <row r="336" spans="1:7">
      <c r="A336" s="66"/>
      <c r="B336" s="67"/>
      <c r="C336" s="68"/>
      <c r="D336" s="69"/>
      <c r="E336" s="69"/>
      <c r="F336" s="74">
        <f t="shared" si="16"/>
        <v>12872.36</v>
      </c>
      <c r="G336" s="71"/>
    </row>
    <row r="337" spans="1:7">
      <c r="A337" s="66"/>
      <c r="B337" s="67"/>
      <c r="C337" s="68"/>
      <c r="D337" s="69"/>
      <c r="E337" s="69"/>
      <c r="F337" s="74">
        <f t="shared" si="16"/>
        <v>12872.36</v>
      </c>
      <c r="G337" s="71"/>
    </row>
    <row r="338" spans="1:7">
      <c r="A338" s="66"/>
      <c r="B338" s="67"/>
      <c r="C338" s="68"/>
      <c r="D338" s="69"/>
      <c r="E338" s="69"/>
      <c r="F338" s="74">
        <f t="shared" si="16"/>
        <v>12872.36</v>
      </c>
      <c r="G338" s="71"/>
    </row>
    <row r="339" spans="1:7">
      <c r="A339" s="66"/>
      <c r="B339" s="67"/>
      <c r="C339" s="68"/>
      <c r="D339" s="69"/>
      <c r="E339" s="69"/>
      <c r="F339" s="74">
        <f t="shared" si="16"/>
        <v>12872.36</v>
      </c>
      <c r="G339" s="71"/>
    </row>
    <row r="340" spans="1:7">
      <c r="A340" s="66"/>
      <c r="B340" s="67"/>
      <c r="C340" s="68"/>
      <c r="D340" s="69"/>
      <c r="E340" s="69"/>
      <c r="F340" s="74">
        <f t="shared" ref="F340:F360" si="17">F339+D340-E340</f>
        <v>12872.36</v>
      </c>
      <c r="G340" s="71"/>
    </row>
    <row r="341" spans="1:7">
      <c r="A341" s="66"/>
      <c r="B341" s="67"/>
      <c r="C341" s="68"/>
      <c r="D341" s="69"/>
      <c r="E341" s="69"/>
      <c r="F341" s="74">
        <f t="shared" si="17"/>
        <v>12872.36</v>
      </c>
      <c r="G341" s="71"/>
    </row>
    <row r="342" spans="1:7">
      <c r="A342" s="66"/>
      <c r="B342" s="67"/>
      <c r="C342" s="68"/>
      <c r="D342" s="69"/>
      <c r="E342" s="69"/>
      <c r="F342" s="74">
        <f t="shared" si="17"/>
        <v>12872.36</v>
      </c>
      <c r="G342" s="71"/>
    </row>
    <row r="343" spans="1:7">
      <c r="A343" s="66"/>
      <c r="B343" s="67"/>
      <c r="C343" s="68"/>
      <c r="D343" s="69"/>
      <c r="E343" s="69"/>
      <c r="F343" s="74">
        <f t="shared" si="17"/>
        <v>12872.36</v>
      </c>
      <c r="G343" s="71"/>
    </row>
    <row r="344" spans="1:7">
      <c r="A344" s="66"/>
      <c r="B344" s="67"/>
      <c r="C344" s="68"/>
      <c r="D344" s="69"/>
      <c r="E344" s="69"/>
      <c r="F344" s="74">
        <f t="shared" si="17"/>
        <v>12872.36</v>
      </c>
      <c r="G344" s="71"/>
    </row>
    <row r="345" spans="1:7">
      <c r="A345" s="66"/>
      <c r="B345" s="67"/>
      <c r="C345" s="68"/>
      <c r="D345" s="69"/>
      <c r="E345" s="69"/>
      <c r="F345" s="74">
        <f t="shared" si="17"/>
        <v>12872.36</v>
      </c>
      <c r="G345" s="71"/>
    </row>
    <row r="346" spans="1:7">
      <c r="A346" s="66"/>
      <c r="B346" s="67"/>
      <c r="C346" s="68"/>
      <c r="D346" s="69"/>
      <c r="E346" s="69"/>
      <c r="F346" s="74">
        <f t="shared" si="17"/>
        <v>12872.36</v>
      </c>
      <c r="G346" s="71"/>
    </row>
    <row r="347" spans="1:7">
      <c r="A347" s="66"/>
      <c r="B347" s="67"/>
      <c r="C347" s="68"/>
      <c r="D347" s="69"/>
      <c r="E347" s="69"/>
      <c r="F347" s="74">
        <f t="shared" si="17"/>
        <v>12872.36</v>
      </c>
      <c r="G347" s="71"/>
    </row>
    <row r="348" spans="1:7">
      <c r="A348" s="66"/>
      <c r="B348" s="67"/>
      <c r="C348" s="68"/>
      <c r="D348" s="69"/>
      <c r="E348" s="69"/>
      <c r="F348" s="74">
        <f t="shared" si="17"/>
        <v>12872.36</v>
      </c>
      <c r="G348" s="71"/>
    </row>
    <row r="349" spans="1:7">
      <c r="A349" s="66"/>
      <c r="B349" s="67"/>
      <c r="C349" s="68"/>
      <c r="D349" s="69"/>
      <c r="E349" s="69"/>
      <c r="F349" s="74">
        <f t="shared" si="17"/>
        <v>12872.36</v>
      </c>
      <c r="G349" s="71"/>
    </row>
    <row r="350" spans="1:7">
      <c r="A350" s="66"/>
      <c r="B350" s="67"/>
      <c r="C350" s="68"/>
      <c r="D350" s="69"/>
      <c r="E350" s="69"/>
      <c r="F350" s="74">
        <f t="shared" si="17"/>
        <v>12872.36</v>
      </c>
      <c r="G350" s="71"/>
    </row>
    <row r="351" spans="1:7">
      <c r="A351" s="66"/>
      <c r="B351" s="67"/>
      <c r="C351" s="68"/>
      <c r="D351" s="69"/>
      <c r="E351" s="69"/>
      <c r="F351" s="74">
        <f t="shared" si="17"/>
        <v>12872.36</v>
      </c>
      <c r="G351" s="71"/>
    </row>
    <row r="352" spans="1:7">
      <c r="A352" s="66"/>
      <c r="B352" s="67"/>
      <c r="C352" s="68"/>
      <c r="D352" s="69"/>
      <c r="E352" s="69"/>
      <c r="F352" s="74">
        <f t="shared" si="17"/>
        <v>12872.36</v>
      </c>
      <c r="G352" s="71"/>
    </row>
    <row r="353" spans="1:7">
      <c r="A353" s="66"/>
      <c r="B353" s="67"/>
      <c r="C353" s="68"/>
      <c r="D353" s="69"/>
      <c r="E353" s="69"/>
      <c r="F353" s="74">
        <f t="shared" si="17"/>
        <v>12872.36</v>
      </c>
      <c r="G353" s="71"/>
    </row>
    <row r="354" spans="1:7">
      <c r="A354" s="66"/>
      <c r="B354" s="67"/>
      <c r="C354" s="68"/>
      <c r="D354" s="69"/>
      <c r="E354" s="69"/>
      <c r="F354" s="74">
        <f t="shared" si="17"/>
        <v>12872.36</v>
      </c>
      <c r="G354" s="71"/>
    </row>
    <row r="355" spans="1:7">
      <c r="A355" s="66"/>
      <c r="B355" s="67"/>
      <c r="C355" s="68"/>
      <c r="D355" s="69"/>
      <c r="E355" s="69"/>
      <c r="F355" s="74">
        <f t="shared" si="17"/>
        <v>12872.36</v>
      </c>
      <c r="G355" s="71"/>
    </row>
    <row r="356" spans="1:7">
      <c r="A356" s="66"/>
      <c r="B356" s="67"/>
      <c r="C356" s="68"/>
      <c r="D356" s="69"/>
      <c r="E356" s="69"/>
      <c r="F356" s="74">
        <f t="shared" si="17"/>
        <v>12872.36</v>
      </c>
      <c r="G356" s="71"/>
    </row>
    <row r="357" spans="1:7">
      <c r="A357" s="66"/>
      <c r="B357" s="67"/>
      <c r="C357" s="68"/>
      <c r="D357" s="69"/>
      <c r="E357" s="69"/>
      <c r="F357" s="74">
        <f t="shared" si="17"/>
        <v>12872.36</v>
      </c>
      <c r="G357" s="71"/>
    </row>
    <row r="358" spans="1:7">
      <c r="A358" s="66"/>
      <c r="B358" s="67"/>
      <c r="C358" s="68"/>
      <c r="D358" s="69"/>
      <c r="E358" s="69"/>
      <c r="F358" s="74">
        <f t="shared" si="17"/>
        <v>12872.36</v>
      </c>
      <c r="G358" s="71"/>
    </row>
    <row r="359" spans="1:7">
      <c r="A359" s="66"/>
      <c r="B359" s="67"/>
      <c r="C359" s="68"/>
      <c r="D359" s="69"/>
      <c r="E359" s="69"/>
      <c r="F359" s="74">
        <f t="shared" si="17"/>
        <v>12872.36</v>
      </c>
      <c r="G359" s="71"/>
    </row>
    <row r="360" spans="1:7">
      <c r="A360" s="66"/>
      <c r="B360" s="67"/>
      <c r="C360" s="68"/>
      <c r="D360" s="69"/>
      <c r="E360" s="69"/>
      <c r="F360" s="74">
        <f t="shared" si="17"/>
        <v>12872.36</v>
      </c>
      <c r="G360" s="71"/>
    </row>
    <row r="361" spans="1:7">
      <c r="A361" s="66"/>
      <c r="B361" s="67"/>
      <c r="C361" s="68"/>
      <c r="D361" s="69"/>
      <c r="E361" s="69"/>
      <c r="F361" s="74">
        <f t="shared" ref="F361:F369" si="18">F360+D361-E361</f>
        <v>12872.36</v>
      </c>
      <c r="G361" s="71"/>
    </row>
    <row r="362" spans="1:7">
      <c r="A362" s="66"/>
      <c r="B362" s="67"/>
      <c r="C362" s="68"/>
      <c r="D362" s="69"/>
      <c r="E362" s="69"/>
      <c r="F362" s="74">
        <f t="shared" si="18"/>
        <v>12872.36</v>
      </c>
      <c r="G362" s="71"/>
    </row>
    <row r="363" spans="1:7">
      <c r="A363" s="66"/>
      <c r="B363" s="67"/>
      <c r="C363" s="68"/>
      <c r="D363" s="69"/>
      <c r="E363" s="69"/>
      <c r="F363" s="74">
        <f t="shared" si="18"/>
        <v>12872.36</v>
      </c>
      <c r="G363" s="71"/>
    </row>
    <row r="364" spans="1:7">
      <c r="A364" s="66"/>
      <c r="B364" s="67"/>
      <c r="C364" s="68"/>
      <c r="D364" s="69"/>
      <c r="E364" s="69"/>
      <c r="F364" s="74">
        <f t="shared" si="18"/>
        <v>12872.36</v>
      </c>
      <c r="G364" s="71"/>
    </row>
    <row r="365" spans="1:7">
      <c r="A365" s="66"/>
      <c r="B365" s="67"/>
      <c r="C365" s="68"/>
      <c r="D365" s="69"/>
      <c r="E365" s="69"/>
      <c r="F365" s="74">
        <f t="shared" si="18"/>
        <v>12872.36</v>
      </c>
      <c r="G365" s="71"/>
    </row>
    <row r="366" spans="1:7">
      <c r="A366" s="66"/>
      <c r="B366" s="67"/>
      <c r="C366" s="68"/>
      <c r="D366" s="69"/>
      <c r="E366" s="69"/>
      <c r="F366" s="74">
        <f t="shared" si="18"/>
        <v>12872.36</v>
      </c>
      <c r="G366" s="71"/>
    </row>
    <row r="367" spans="1:7">
      <c r="A367" s="66"/>
      <c r="B367" s="67"/>
      <c r="C367" s="68"/>
      <c r="D367" s="69"/>
      <c r="E367" s="69"/>
      <c r="F367" s="74">
        <f t="shared" si="18"/>
        <v>12872.36</v>
      </c>
      <c r="G367" s="71"/>
    </row>
    <row r="368" spans="1:7">
      <c r="A368" s="66"/>
      <c r="B368" s="67"/>
      <c r="C368" s="68"/>
      <c r="D368" s="69"/>
      <c r="E368" s="69"/>
      <c r="F368" s="74">
        <f t="shared" si="18"/>
        <v>12872.36</v>
      </c>
      <c r="G368" s="71"/>
    </row>
    <row r="369" spans="1:7">
      <c r="A369" s="66"/>
      <c r="B369" s="67"/>
      <c r="C369" s="68"/>
      <c r="D369" s="69"/>
      <c r="E369" s="69"/>
      <c r="F369" s="74">
        <f t="shared" si="18"/>
        <v>12872.36</v>
      </c>
      <c r="G369" s="71"/>
    </row>
    <row r="370" spans="1:7">
      <c r="A370" s="66"/>
      <c r="B370" s="67"/>
      <c r="C370" s="68"/>
      <c r="D370" s="69"/>
      <c r="E370" s="69"/>
      <c r="F370" s="74">
        <f t="shared" ref="F370:F387" si="19">F369+D370-E370</f>
        <v>12872.36</v>
      </c>
      <c r="G370" s="71"/>
    </row>
    <row r="371" spans="1:7">
      <c r="A371" s="66"/>
      <c r="B371" s="67"/>
      <c r="C371" s="68"/>
      <c r="D371" s="69"/>
      <c r="E371" s="69"/>
      <c r="F371" s="74">
        <f t="shared" si="19"/>
        <v>12872.36</v>
      </c>
      <c r="G371" s="71"/>
    </row>
    <row r="372" spans="1:7">
      <c r="A372" s="66"/>
      <c r="B372" s="67"/>
      <c r="C372" s="68"/>
      <c r="D372" s="69"/>
      <c r="E372" s="69"/>
      <c r="F372" s="74">
        <f t="shared" si="19"/>
        <v>12872.36</v>
      </c>
      <c r="G372" s="71"/>
    </row>
    <row r="373" spans="1:7">
      <c r="A373" s="66"/>
      <c r="B373" s="67"/>
      <c r="C373" s="68"/>
      <c r="D373" s="69"/>
      <c r="E373" s="69"/>
      <c r="F373" s="74">
        <f t="shared" si="19"/>
        <v>12872.36</v>
      </c>
      <c r="G373" s="71"/>
    </row>
    <row r="374" spans="1:7">
      <c r="A374" s="66"/>
      <c r="B374" s="67"/>
      <c r="C374" s="68"/>
      <c r="D374" s="69"/>
      <c r="E374" s="69"/>
      <c r="F374" s="74">
        <f t="shared" si="19"/>
        <v>12872.36</v>
      </c>
      <c r="G374" s="71"/>
    </row>
    <row r="375" spans="1:7">
      <c r="A375" s="66"/>
      <c r="B375" s="67"/>
      <c r="C375" s="68"/>
      <c r="D375" s="69"/>
      <c r="E375" s="69"/>
      <c r="F375" s="74">
        <f t="shared" si="19"/>
        <v>12872.36</v>
      </c>
      <c r="G375" s="71"/>
    </row>
    <row r="376" spans="1:7">
      <c r="A376" s="66"/>
      <c r="B376" s="67"/>
      <c r="C376" s="68"/>
      <c r="D376" s="69"/>
      <c r="E376" s="69"/>
      <c r="F376" s="74">
        <f t="shared" si="19"/>
        <v>12872.36</v>
      </c>
      <c r="G376" s="71"/>
    </row>
    <row r="377" spans="1:7">
      <c r="A377" s="66"/>
      <c r="B377" s="67"/>
      <c r="C377" s="68"/>
      <c r="D377" s="69"/>
      <c r="E377" s="69"/>
      <c r="F377" s="74">
        <f t="shared" si="19"/>
        <v>12872.36</v>
      </c>
      <c r="G377" s="71"/>
    </row>
    <row r="378" spans="1:7">
      <c r="A378" s="66"/>
      <c r="B378" s="67"/>
      <c r="C378" s="68"/>
      <c r="D378" s="69"/>
      <c r="E378" s="69"/>
      <c r="F378" s="74">
        <f t="shared" si="19"/>
        <v>12872.36</v>
      </c>
      <c r="G378" s="71"/>
    </row>
    <row r="379" spans="1:7">
      <c r="A379" s="66"/>
      <c r="B379" s="67"/>
      <c r="C379" s="68"/>
      <c r="D379" s="69"/>
      <c r="E379" s="69"/>
      <c r="F379" s="74">
        <f t="shared" si="19"/>
        <v>12872.36</v>
      </c>
      <c r="G379" s="71"/>
    </row>
    <row r="380" spans="1:7">
      <c r="A380" s="66"/>
      <c r="B380" s="67"/>
      <c r="C380" s="68"/>
      <c r="D380" s="69"/>
      <c r="E380" s="69"/>
      <c r="F380" s="74">
        <f t="shared" si="19"/>
        <v>12872.36</v>
      </c>
      <c r="G380" s="71"/>
    </row>
    <row r="381" spans="1:7">
      <c r="A381" s="66"/>
      <c r="B381" s="67"/>
      <c r="C381" s="68"/>
      <c r="D381" s="69"/>
      <c r="E381" s="69"/>
      <c r="F381" s="74">
        <f t="shared" si="19"/>
        <v>12872.36</v>
      </c>
      <c r="G381" s="71"/>
    </row>
    <row r="382" spans="1:7">
      <c r="A382" s="66"/>
      <c r="B382" s="67"/>
      <c r="C382" s="68"/>
      <c r="D382" s="69"/>
      <c r="E382" s="69"/>
      <c r="F382" s="74">
        <f t="shared" si="19"/>
        <v>12872.36</v>
      </c>
      <c r="G382" s="71"/>
    </row>
    <row r="383" spans="1:7">
      <c r="A383" s="66"/>
      <c r="B383" s="67"/>
      <c r="C383" s="68"/>
      <c r="D383" s="69"/>
      <c r="E383" s="69"/>
      <c r="F383" s="74">
        <f t="shared" si="19"/>
        <v>12872.36</v>
      </c>
      <c r="G383" s="71"/>
    </row>
    <row r="384" spans="1:7">
      <c r="A384" s="66"/>
      <c r="B384" s="67"/>
      <c r="C384" s="68"/>
      <c r="D384" s="69"/>
      <c r="E384" s="69"/>
      <c r="F384" s="74">
        <f t="shared" si="19"/>
        <v>12872.36</v>
      </c>
      <c r="G384" s="71"/>
    </row>
    <row r="385" spans="1:7">
      <c r="A385" s="66"/>
      <c r="B385" s="67"/>
      <c r="C385" s="68"/>
      <c r="D385" s="69"/>
      <c r="E385" s="69"/>
      <c r="F385" s="74">
        <f t="shared" si="19"/>
        <v>12872.36</v>
      </c>
      <c r="G385" s="71"/>
    </row>
    <row r="386" spans="1:7">
      <c r="A386" s="66"/>
      <c r="B386" s="67"/>
      <c r="C386" s="68"/>
      <c r="D386" s="69"/>
      <c r="E386" s="69"/>
      <c r="F386" s="74">
        <f t="shared" si="19"/>
        <v>12872.36</v>
      </c>
      <c r="G386" s="71"/>
    </row>
    <row r="387" spans="1:7">
      <c r="A387" s="66"/>
      <c r="B387" s="67"/>
      <c r="C387" s="68"/>
      <c r="D387" s="69"/>
      <c r="E387" s="69"/>
      <c r="F387" s="74">
        <f t="shared" si="19"/>
        <v>12872.36</v>
      </c>
      <c r="G387" s="71"/>
    </row>
    <row r="388" spans="1:7">
      <c r="A388" s="66"/>
      <c r="B388" s="67"/>
      <c r="C388" s="68"/>
      <c r="D388" s="69"/>
      <c r="E388" s="69"/>
      <c r="F388" s="74">
        <f t="shared" ref="F388:F408" si="20">F387+D388-E388</f>
        <v>12872.36</v>
      </c>
      <c r="G388" s="71"/>
    </row>
    <row r="389" spans="1:7">
      <c r="A389" s="66"/>
      <c r="B389" s="67"/>
      <c r="C389" s="68"/>
      <c r="D389" s="69"/>
      <c r="E389" s="69"/>
      <c r="F389" s="74">
        <f t="shared" si="20"/>
        <v>12872.36</v>
      </c>
      <c r="G389" s="71"/>
    </row>
    <row r="390" spans="1:7">
      <c r="A390" s="66"/>
      <c r="B390" s="67"/>
      <c r="C390" s="68"/>
      <c r="D390" s="69"/>
      <c r="E390" s="69"/>
      <c r="F390" s="74">
        <f t="shared" si="20"/>
        <v>12872.36</v>
      </c>
      <c r="G390" s="71"/>
    </row>
    <row r="391" spans="1:7">
      <c r="A391" s="66"/>
      <c r="B391" s="67"/>
      <c r="C391" s="68"/>
      <c r="D391" s="69"/>
      <c r="E391" s="69"/>
      <c r="F391" s="74">
        <f t="shared" si="20"/>
        <v>12872.36</v>
      </c>
      <c r="G391" s="71"/>
    </row>
    <row r="392" spans="1:7">
      <c r="A392" s="66"/>
      <c r="B392" s="67"/>
      <c r="C392" s="68"/>
      <c r="D392" s="69"/>
      <c r="E392" s="69"/>
      <c r="F392" s="74">
        <f t="shared" si="20"/>
        <v>12872.36</v>
      </c>
      <c r="G392" s="71"/>
    </row>
    <row r="393" spans="1:7">
      <c r="A393" s="66"/>
      <c r="B393" s="67"/>
      <c r="C393" s="68"/>
      <c r="D393" s="69"/>
      <c r="E393" s="69"/>
      <c r="F393" s="74">
        <f t="shared" si="20"/>
        <v>12872.36</v>
      </c>
      <c r="G393" s="71"/>
    </row>
    <row r="394" spans="1:7">
      <c r="A394" s="66"/>
      <c r="B394" s="67"/>
      <c r="C394" s="68"/>
      <c r="D394" s="69"/>
      <c r="E394" s="69"/>
      <c r="F394" s="74">
        <f t="shared" si="20"/>
        <v>12872.36</v>
      </c>
      <c r="G394" s="71"/>
    </row>
    <row r="395" spans="1:7">
      <c r="A395" s="66"/>
      <c r="B395" s="67"/>
      <c r="C395" s="68"/>
      <c r="D395" s="69"/>
      <c r="E395" s="69"/>
      <c r="F395" s="74">
        <f t="shared" si="20"/>
        <v>12872.36</v>
      </c>
      <c r="G395" s="71"/>
    </row>
    <row r="396" spans="1:7">
      <c r="A396" s="66"/>
      <c r="B396" s="67"/>
      <c r="C396" s="68"/>
      <c r="D396" s="69"/>
      <c r="E396" s="69"/>
      <c r="F396" s="74">
        <f t="shared" si="20"/>
        <v>12872.36</v>
      </c>
      <c r="G396" s="71"/>
    </row>
    <row r="397" spans="1:7">
      <c r="A397" s="66"/>
      <c r="B397" s="67"/>
      <c r="C397" s="68"/>
      <c r="D397" s="69"/>
      <c r="E397" s="69"/>
      <c r="F397" s="74">
        <f t="shared" si="20"/>
        <v>12872.36</v>
      </c>
      <c r="G397" s="71"/>
    </row>
    <row r="398" spans="1:7">
      <c r="A398" s="66"/>
      <c r="B398" s="67"/>
      <c r="C398" s="68"/>
      <c r="D398" s="69"/>
      <c r="E398" s="69"/>
      <c r="F398" s="74">
        <f t="shared" si="20"/>
        <v>12872.36</v>
      </c>
      <c r="G398" s="71"/>
    </row>
    <row r="399" spans="1:7">
      <c r="A399" s="66"/>
      <c r="B399" s="67"/>
      <c r="C399" s="68"/>
      <c r="D399" s="69"/>
      <c r="E399" s="69"/>
      <c r="F399" s="74">
        <f t="shared" si="20"/>
        <v>12872.36</v>
      </c>
      <c r="G399" s="71"/>
    </row>
    <row r="400" spans="1:7">
      <c r="A400" s="66"/>
      <c r="B400" s="67"/>
      <c r="C400" s="68"/>
      <c r="D400" s="69"/>
      <c r="E400" s="69"/>
      <c r="F400" s="74">
        <f t="shared" si="20"/>
        <v>12872.36</v>
      </c>
      <c r="G400" s="71"/>
    </row>
    <row r="401" spans="1:7">
      <c r="A401" s="66"/>
      <c r="B401" s="67"/>
      <c r="C401" s="68"/>
      <c r="D401" s="69"/>
      <c r="E401" s="69"/>
      <c r="F401" s="74">
        <f t="shared" si="20"/>
        <v>12872.36</v>
      </c>
      <c r="G401" s="71"/>
    </row>
    <row r="402" spans="1:7">
      <c r="A402" s="66"/>
      <c r="B402" s="67"/>
      <c r="C402" s="68"/>
      <c r="D402" s="69"/>
      <c r="E402" s="69"/>
      <c r="F402" s="74">
        <f t="shared" si="20"/>
        <v>12872.36</v>
      </c>
      <c r="G402" s="71"/>
    </row>
    <row r="403" spans="1:7">
      <c r="A403" s="66"/>
      <c r="B403" s="67"/>
      <c r="C403" s="68"/>
      <c r="D403" s="69"/>
      <c r="E403" s="69"/>
      <c r="F403" s="74">
        <f t="shared" si="20"/>
        <v>12872.36</v>
      </c>
      <c r="G403" s="71"/>
    </row>
    <row r="404" spans="1:7">
      <c r="A404" s="66"/>
      <c r="B404" s="67"/>
      <c r="C404" s="68"/>
      <c r="D404" s="69"/>
      <c r="E404" s="69"/>
      <c r="F404" s="74">
        <f t="shared" si="20"/>
        <v>12872.36</v>
      </c>
      <c r="G404" s="71"/>
    </row>
    <row r="405" spans="1:7">
      <c r="A405" s="66"/>
      <c r="B405" s="67"/>
      <c r="C405" s="68"/>
      <c r="D405" s="69"/>
      <c r="E405" s="69"/>
      <c r="F405" s="74">
        <f t="shared" si="20"/>
        <v>12872.36</v>
      </c>
      <c r="G405" s="71"/>
    </row>
    <row r="406" spans="1:7">
      <c r="A406" s="66"/>
      <c r="B406" s="67"/>
      <c r="C406" s="68"/>
      <c r="D406" s="69"/>
      <c r="E406" s="69"/>
      <c r="F406" s="74">
        <f t="shared" si="20"/>
        <v>12872.36</v>
      </c>
      <c r="G406" s="71"/>
    </row>
    <row r="407" spans="1:7">
      <c r="A407" s="66"/>
      <c r="B407" s="67"/>
      <c r="C407" s="68"/>
      <c r="D407" s="69"/>
      <c r="E407" s="69"/>
      <c r="F407" s="74">
        <f t="shared" si="20"/>
        <v>12872.36</v>
      </c>
      <c r="G407" s="71"/>
    </row>
    <row r="408" spans="1:7">
      <c r="A408" s="66"/>
      <c r="B408" s="67"/>
      <c r="C408" s="68"/>
      <c r="D408" s="69"/>
      <c r="E408" s="69"/>
      <c r="F408" s="74">
        <f t="shared" si="20"/>
        <v>12872.36</v>
      </c>
      <c r="G408" s="71"/>
    </row>
    <row r="409" spans="1:7">
      <c r="A409" s="66"/>
      <c r="B409" s="67"/>
      <c r="C409" s="68"/>
      <c r="D409" s="69"/>
      <c r="E409" s="69"/>
      <c r="F409" s="74">
        <f t="shared" ref="F409:F417" si="21">F408+D409-E409</f>
        <v>12872.36</v>
      </c>
      <c r="G409" s="71"/>
    </row>
    <row r="410" spans="1:7">
      <c r="A410" s="66"/>
      <c r="B410" s="67"/>
      <c r="C410" s="68"/>
      <c r="D410" s="69"/>
      <c r="E410" s="69"/>
      <c r="F410" s="74">
        <f t="shared" si="21"/>
        <v>12872.36</v>
      </c>
      <c r="G410" s="71"/>
    </row>
    <row r="411" spans="1:7">
      <c r="A411" s="66"/>
      <c r="B411" s="67"/>
      <c r="C411" s="68"/>
      <c r="D411" s="69"/>
      <c r="E411" s="69"/>
      <c r="F411" s="74">
        <f t="shared" si="21"/>
        <v>12872.36</v>
      </c>
      <c r="G411" s="71"/>
    </row>
    <row r="412" spans="1:7">
      <c r="A412" s="66"/>
      <c r="B412" s="67"/>
      <c r="C412" s="68"/>
      <c r="D412" s="69"/>
      <c r="E412" s="69"/>
      <c r="F412" s="74">
        <f t="shared" si="21"/>
        <v>12872.36</v>
      </c>
      <c r="G412" s="71"/>
    </row>
    <row r="413" spans="1:7">
      <c r="A413" s="66"/>
      <c r="B413" s="67"/>
      <c r="C413" s="68"/>
      <c r="D413" s="69"/>
      <c r="E413" s="69"/>
      <c r="F413" s="74">
        <f t="shared" si="21"/>
        <v>12872.36</v>
      </c>
      <c r="G413" s="71"/>
    </row>
    <row r="414" spans="1:7">
      <c r="A414" s="66"/>
      <c r="B414" s="67"/>
      <c r="C414" s="68"/>
      <c r="D414" s="69"/>
      <c r="E414" s="69"/>
      <c r="F414" s="74">
        <f t="shared" si="21"/>
        <v>12872.36</v>
      </c>
      <c r="G414" s="71"/>
    </row>
    <row r="415" spans="1:7">
      <c r="A415" s="66"/>
      <c r="B415" s="67"/>
      <c r="C415" s="68"/>
      <c r="D415" s="69"/>
      <c r="E415" s="69"/>
      <c r="F415" s="74">
        <f t="shared" si="21"/>
        <v>12872.36</v>
      </c>
      <c r="G415" s="71"/>
    </row>
    <row r="416" spans="1:7">
      <c r="A416" s="66"/>
      <c r="B416" s="67"/>
      <c r="C416" s="68"/>
      <c r="D416" s="69"/>
      <c r="E416" s="69"/>
      <c r="F416" s="74">
        <f t="shared" si="21"/>
        <v>12872.36</v>
      </c>
      <c r="G416" s="71"/>
    </row>
    <row r="417" spans="1:7">
      <c r="A417" s="66"/>
      <c r="B417" s="67"/>
      <c r="C417" s="68"/>
      <c r="D417" s="69"/>
      <c r="E417" s="69"/>
      <c r="F417" s="74">
        <f t="shared" si="21"/>
        <v>12872.36</v>
      </c>
      <c r="G417" s="71"/>
    </row>
    <row r="418" spans="1:7">
      <c r="A418" s="66"/>
      <c r="B418" s="67"/>
      <c r="C418" s="68"/>
      <c r="D418" s="69"/>
      <c r="E418" s="69"/>
      <c r="F418" s="74">
        <f t="shared" ref="F418:F438" si="22">F417+D418-E418</f>
        <v>12872.36</v>
      </c>
      <c r="G418" s="71"/>
    </row>
    <row r="419" spans="1:7">
      <c r="A419" s="66"/>
      <c r="B419" s="67"/>
      <c r="C419" s="68"/>
      <c r="D419" s="69"/>
      <c r="E419" s="69"/>
      <c r="F419" s="74">
        <f t="shared" si="22"/>
        <v>12872.36</v>
      </c>
      <c r="G419" s="71"/>
    </row>
    <row r="420" spans="1:7">
      <c r="A420" s="66"/>
      <c r="B420" s="67"/>
      <c r="C420" s="68"/>
      <c r="D420" s="69"/>
      <c r="E420" s="69"/>
      <c r="F420" s="74">
        <f t="shared" si="22"/>
        <v>12872.36</v>
      </c>
      <c r="G420" s="71"/>
    </row>
    <row r="421" spans="1:7">
      <c r="A421" s="66"/>
      <c r="B421" s="67"/>
      <c r="C421" s="68"/>
      <c r="D421" s="69"/>
      <c r="E421" s="69"/>
      <c r="F421" s="74">
        <f t="shared" si="22"/>
        <v>12872.36</v>
      </c>
      <c r="G421" s="71"/>
    </row>
    <row r="422" spans="1:7">
      <c r="A422" s="66"/>
      <c r="B422" s="67"/>
      <c r="C422" s="68"/>
      <c r="D422" s="69"/>
      <c r="E422" s="69"/>
      <c r="F422" s="74">
        <f t="shared" si="22"/>
        <v>12872.36</v>
      </c>
      <c r="G422" s="71"/>
    </row>
    <row r="423" spans="1:7">
      <c r="A423" s="66"/>
      <c r="B423" s="67"/>
      <c r="C423" s="68"/>
      <c r="D423" s="69"/>
      <c r="E423" s="69"/>
      <c r="F423" s="74">
        <f t="shared" si="22"/>
        <v>12872.36</v>
      </c>
      <c r="G423" s="71"/>
    </row>
    <row r="424" spans="1:7">
      <c r="A424" s="66"/>
      <c r="B424" s="67"/>
      <c r="C424" s="68"/>
      <c r="D424" s="69"/>
      <c r="E424" s="69"/>
      <c r="F424" s="74">
        <f t="shared" si="22"/>
        <v>12872.36</v>
      </c>
      <c r="G424" s="71"/>
    </row>
    <row r="425" spans="1:7">
      <c r="A425" s="66"/>
      <c r="B425" s="67"/>
      <c r="C425" s="68"/>
      <c r="D425" s="69"/>
      <c r="E425" s="69"/>
      <c r="F425" s="74">
        <f t="shared" si="22"/>
        <v>12872.36</v>
      </c>
      <c r="G425" s="71"/>
    </row>
    <row r="426" spans="1:7">
      <c r="A426" s="66"/>
      <c r="B426" s="67"/>
      <c r="C426" s="68"/>
      <c r="D426" s="69"/>
      <c r="E426" s="69"/>
      <c r="F426" s="74">
        <f t="shared" si="22"/>
        <v>12872.36</v>
      </c>
      <c r="G426" s="71"/>
    </row>
    <row r="427" spans="1:7">
      <c r="A427" s="66"/>
      <c r="B427" s="67"/>
      <c r="C427" s="68"/>
      <c r="D427" s="69"/>
      <c r="E427" s="69"/>
      <c r="F427" s="74">
        <f t="shared" si="22"/>
        <v>12872.36</v>
      </c>
      <c r="G427" s="71"/>
    </row>
    <row r="428" spans="1:7">
      <c r="A428" s="66"/>
      <c r="B428" s="67"/>
      <c r="C428" s="68"/>
      <c r="D428" s="69"/>
      <c r="E428" s="69"/>
      <c r="F428" s="74">
        <f t="shared" si="22"/>
        <v>12872.36</v>
      </c>
      <c r="G428" s="71"/>
    </row>
    <row r="429" spans="1:7">
      <c r="A429" s="66"/>
      <c r="B429" s="67"/>
      <c r="C429" s="68"/>
      <c r="D429" s="69"/>
      <c r="E429" s="69"/>
      <c r="F429" s="74">
        <f t="shared" si="22"/>
        <v>12872.36</v>
      </c>
      <c r="G429" s="71"/>
    </row>
    <row r="430" spans="1:7">
      <c r="A430" s="66"/>
      <c r="B430" s="67"/>
      <c r="C430" s="68"/>
      <c r="D430" s="69"/>
      <c r="E430" s="69"/>
      <c r="F430" s="74">
        <f t="shared" si="22"/>
        <v>12872.36</v>
      </c>
      <c r="G430" s="71"/>
    </row>
    <row r="431" spans="1:7">
      <c r="A431" s="66"/>
      <c r="B431" s="67"/>
      <c r="C431" s="68"/>
      <c r="D431" s="69"/>
      <c r="E431" s="69"/>
      <c r="F431" s="74">
        <f t="shared" si="22"/>
        <v>12872.36</v>
      </c>
      <c r="G431" s="71"/>
    </row>
    <row r="432" spans="1:7">
      <c r="A432" s="66"/>
      <c r="B432" s="67"/>
      <c r="C432" s="68"/>
      <c r="D432" s="69"/>
      <c r="E432" s="69"/>
      <c r="F432" s="74">
        <f t="shared" si="22"/>
        <v>12872.36</v>
      </c>
      <c r="G432" s="71"/>
    </row>
    <row r="433" spans="1:7">
      <c r="A433" s="66"/>
      <c r="B433" s="67"/>
      <c r="C433" s="68"/>
      <c r="D433" s="69"/>
      <c r="E433" s="69"/>
      <c r="F433" s="74">
        <f t="shared" si="22"/>
        <v>12872.36</v>
      </c>
      <c r="G433" s="71"/>
    </row>
    <row r="434" spans="1:7">
      <c r="A434" s="66"/>
      <c r="B434" s="67"/>
      <c r="C434" s="68"/>
      <c r="D434" s="69"/>
      <c r="E434" s="69"/>
      <c r="F434" s="74">
        <f t="shared" si="22"/>
        <v>12872.36</v>
      </c>
      <c r="G434" s="71"/>
    </row>
    <row r="435" spans="1:7">
      <c r="A435" s="66"/>
      <c r="B435" s="67"/>
      <c r="C435" s="68"/>
      <c r="D435" s="69"/>
      <c r="E435" s="69"/>
      <c r="F435" s="74">
        <f t="shared" si="22"/>
        <v>12872.36</v>
      </c>
      <c r="G435" s="71"/>
    </row>
    <row r="436" spans="1:7">
      <c r="A436" s="66"/>
      <c r="B436" s="67"/>
      <c r="C436" s="68"/>
      <c r="D436" s="69"/>
      <c r="E436" s="69"/>
      <c r="F436" s="74">
        <f t="shared" si="22"/>
        <v>12872.36</v>
      </c>
      <c r="G436" s="71"/>
    </row>
    <row r="437" spans="1:7">
      <c r="A437" s="66"/>
      <c r="B437" s="67"/>
      <c r="C437" s="68"/>
      <c r="D437" s="69"/>
      <c r="E437" s="69"/>
      <c r="F437" s="74">
        <f t="shared" si="22"/>
        <v>12872.36</v>
      </c>
      <c r="G437" s="71"/>
    </row>
    <row r="438" spans="1:7">
      <c r="A438" s="66"/>
      <c r="B438" s="67"/>
      <c r="C438" s="68"/>
      <c r="D438" s="69"/>
      <c r="E438" s="69"/>
      <c r="F438" s="74">
        <f t="shared" si="22"/>
        <v>12872.36</v>
      </c>
      <c r="G438" s="71"/>
    </row>
    <row r="439" spans="1:7">
      <c r="A439" s="66"/>
      <c r="B439" s="67"/>
      <c r="C439" s="68"/>
      <c r="D439" s="69"/>
      <c r="E439" s="69"/>
      <c r="F439" s="74">
        <f t="shared" ref="F439:F460" si="23">F438+D439-E439</f>
        <v>12872.36</v>
      </c>
      <c r="G439" s="71"/>
    </row>
    <row r="440" spans="1:7">
      <c r="A440" s="66"/>
      <c r="B440" s="67"/>
      <c r="C440" s="68"/>
      <c r="D440" s="69"/>
      <c r="E440" s="69"/>
      <c r="F440" s="74">
        <f t="shared" si="23"/>
        <v>12872.36</v>
      </c>
      <c r="G440" s="71"/>
    </row>
    <row r="441" spans="1:7">
      <c r="A441" s="66"/>
      <c r="B441" s="67"/>
      <c r="C441" s="68"/>
      <c r="D441" s="69"/>
      <c r="E441" s="69"/>
      <c r="F441" s="74">
        <f t="shared" si="23"/>
        <v>12872.36</v>
      </c>
      <c r="G441" s="71"/>
    </row>
    <row r="442" spans="1:7">
      <c r="A442" s="66"/>
      <c r="B442" s="67"/>
      <c r="C442" s="68"/>
      <c r="D442" s="69"/>
      <c r="E442" s="69"/>
      <c r="F442" s="74">
        <f t="shared" si="23"/>
        <v>12872.36</v>
      </c>
      <c r="G442" s="71"/>
    </row>
    <row r="443" spans="1:7">
      <c r="A443" s="66"/>
      <c r="B443" s="67"/>
      <c r="C443" s="68"/>
      <c r="D443" s="69"/>
      <c r="E443" s="69"/>
      <c r="F443" s="74">
        <f t="shared" si="23"/>
        <v>12872.36</v>
      </c>
      <c r="G443" s="71"/>
    </row>
    <row r="444" spans="1:7">
      <c r="A444" s="66"/>
      <c r="B444" s="67"/>
      <c r="C444" s="68"/>
      <c r="D444" s="69"/>
      <c r="E444" s="69"/>
      <c r="F444" s="74">
        <f t="shared" si="23"/>
        <v>12872.36</v>
      </c>
      <c r="G444" s="71"/>
    </row>
    <row r="445" spans="1:7">
      <c r="A445" s="66"/>
      <c r="B445" s="67"/>
      <c r="C445" s="68"/>
      <c r="D445" s="69"/>
      <c r="E445" s="69"/>
      <c r="F445" s="74">
        <f t="shared" si="23"/>
        <v>12872.36</v>
      </c>
      <c r="G445" s="71"/>
    </row>
    <row r="446" spans="1:7">
      <c r="A446" s="66"/>
      <c r="B446" s="67"/>
      <c r="C446" s="68"/>
      <c r="D446" s="69"/>
      <c r="E446" s="69"/>
      <c r="F446" s="74">
        <f t="shared" si="23"/>
        <v>12872.36</v>
      </c>
      <c r="G446" s="71"/>
    </row>
    <row r="447" spans="1:7">
      <c r="A447" s="66"/>
      <c r="B447" s="67"/>
      <c r="C447" s="68"/>
      <c r="D447" s="69"/>
      <c r="E447" s="69"/>
      <c r="F447" s="74">
        <f t="shared" si="23"/>
        <v>12872.36</v>
      </c>
      <c r="G447" s="71"/>
    </row>
    <row r="448" spans="1:7">
      <c r="A448" s="66"/>
      <c r="B448" s="67"/>
      <c r="C448" s="68"/>
      <c r="D448" s="69"/>
      <c r="E448" s="69"/>
      <c r="F448" s="74">
        <f t="shared" si="23"/>
        <v>12872.36</v>
      </c>
      <c r="G448" s="71"/>
    </row>
    <row r="449" spans="1:7">
      <c r="A449" s="66"/>
      <c r="B449" s="67"/>
      <c r="C449" s="68"/>
      <c r="D449" s="69"/>
      <c r="E449" s="69"/>
      <c r="F449" s="74">
        <f t="shared" si="23"/>
        <v>12872.36</v>
      </c>
      <c r="G449" s="71"/>
    </row>
    <row r="450" spans="1:7">
      <c r="A450" s="66"/>
      <c r="B450" s="67"/>
      <c r="C450" s="68"/>
      <c r="D450" s="69"/>
      <c r="E450" s="69"/>
      <c r="F450" s="74">
        <f t="shared" si="23"/>
        <v>12872.36</v>
      </c>
      <c r="G450" s="71"/>
    </row>
    <row r="451" spans="1:7">
      <c r="A451" s="66"/>
      <c r="B451" s="67"/>
      <c r="C451" s="68"/>
      <c r="D451" s="69"/>
      <c r="E451" s="69"/>
      <c r="F451" s="74">
        <f t="shared" si="23"/>
        <v>12872.36</v>
      </c>
      <c r="G451" s="71"/>
    </row>
    <row r="452" spans="1:7">
      <c r="A452" s="66"/>
      <c r="B452" s="67"/>
      <c r="C452" s="68"/>
      <c r="D452" s="69"/>
      <c r="E452" s="69"/>
      <c r="F452" s="74">
        <f t="shared" si="23"/>
        <v>12872.36</v>
      </c>
      <c r="G452" s="71"/>
    </row>
    <row r="453" spans="1:7">
      <c r="A453" s="66"/>
      <c r="B453" s="67"/>
      <c r="C453" s="68"/>
      <c r="D453" s="69"/>
      <c r="E453" s="69"/>
      <c r="F453" s="74">
        <f t="shared" si="23"/>
        <v>12872.36</v>
      </c>
      <c r="G453" s="71"/>
    </row>
    <row r="454" spans="1:7">
      <c r="A454" s="66"/>
      <c r="B454" s="67"/>
      <c r="C454" s="68"/>
      <c r="D454" s="69"/>
      <c r="E454" s="69"/>
      <c r="F454" s="74">
        <f t="shared" si="23"/>
        <v>12872.36</v>
      </c>
      <c r="G454" s="71"/>
    </row>
    <row r="455" spans="1:7">
      <c r="A455" s="66"/>
      <c r="B455" s="67"/>
      <c r="C455" s="68"/>
      <c r="D455" s="69"/>
      <c r="E455" s="69"/>
      <c r="F455" s="74">
        <f t="shared" si="23"/>
        <v>12872.36</v>
      </c>
      <c r="G455" s="71"/>
    </row>
    <row r="456" spans="1:7">
      <c r="A456" s="66"/>
      <c r="B456" s="67"/>
      <c r="C456" s="68"/>
      <c r="D456" s="69"/>
      <c r="E456" s="69"/>
      <c r="F456" s="74">
        <f t="shared" si="23"/>
        <v>12872.36</v>
      </c>
      <c r="G456" s="71"/>
    </row>
    <row r="457" spans="1:7">
      <c r="A457" s="66"/>
      <c r="B457" s="67"/>
      <c r="C457" s="68"/>
      <c r="D457" s="69"/>
      <c r="E457" s="69"/>
      <c r="F457" s="74">
        <f t="shared" si="23"/>
        <v>12872.36</v>
      </c>
      <c r="G457" s="71"/>
    </row>
    <row r="458" spans="1:7">
      <c r="A458" s="66"/>
      <c r="B458" s="67"/>
      <c r="C458" s="68"/>
      <c r="D458" s="69"/>
      <c r="E458" s="69"/>
      <c r="F458" s="74">
        <f t="shared" si="23"/>
        <v>12872.36</v>
      </c>
      <c r="G458" s="71"/>
    </row>
    <row r="459" spans="1:7">
      <c r="A459" s="66"/>
      <c r="B459" s="67"/>
      <c r="C459" s="68"/>
      <c r="D459" s="69"/>
      <c r="E459" s="69"/>
      <c r="F459" s="74">
        <f t="shared" si="23"/>
        <v>12872.36</v>
      </c>
      <c r="G459" s="71"/>
    </row>
    <row r="460" spans="1:7">
      <c r="A460" s="66"/>
      <c r="B460" s="67"/>
      <c r="C460" s="68"/>
      <c r="D460" s="69"/>
      <c r="E460" s="69"/>
      <c r="F460" s="74">
        <f t="shared" si="23"/>
        <v>12872.36</v>
      </c>
      <c r="G460" s="71"/>
    </row>
    <row r="461" spans="1:7">
      <c r="A461" s="66"/>
      <c r="B461" s="67"/>
      <c r="C461" s="68"/>
      <c r="D461" s="69"/>
      <c r="E461" s="69"/>
      <c r="F461" s="74">
        <f t="shared" ref="F461:F477" si="24">F460+D461-E461</f>
        <v>12872.36</v>
      </c>
      <c r="G461" s="71"/>
    </row>
    <row r="462" spans="1:7">
      <c r="A462" s="66"/>
      <c r="B462" s="67"/>
      <c r="C462" s="68"/>
      <c r="D462" s="69"/>
      <c r="E462" s="69"/>
      <c r="F462" s="74">
        <f t="shared" si="24"/>
        <v>12872.36</v>
      </c>
      <c r="G462" s="71"/>
    </row>
    <row r="463" spans="1:7">
      <c r="A463" s="66"/>
      <c r="B463" s="67"/>
      <c r="C463" s="68"/>
      <c r="D463" s="69"/>
      <c r="E463" s="69"/>
      <c r="F463" s="74">
        <f t="shared" si="24"/>
        <v>12872.36</v>
      </c>
      <c r="G463" s="71"/>
    </row>
    <row r="464" spans="1:7">
      <c r="A464" s="66"/>
      <c r="B464" s="67"/>
      <c r="C464" s="68"/>
      <c r="D464" s="69"/>
      <c r="E464" s="69"/>
      <c r="F464" s="74">
        <f t="shared" si="24"/>
        <v>12872.36</v>
      </c>
      <c r="G464" s="71"/>
    </row>
    <row r="465" spans="1:7">
      <c r="A465" s="66"/>
      <c r="B465" s="67"/>
      <c r="C465" s="68"/>
      <c r="D465" s="69"/>
      <c r="E465" s="69"/>
      <c r="F465" s="74">
        <f t="shared" si="24"/>
        <v>12872.36</v>
      </c>
      <c r="G465" s="71"/>
    </row>
    <row r="466" spans="1:7">
      <c r="A466" s="66"/>
      <c r="B466" s="67"/>
      <c r="C466" s="68"/>
      <c r="D466" s="69"/>
      <c r="E466" s="69"/>
      <c r="F466" s="74">
        <f t="shared" si="24"/>
        <v>12872.36</v>
      </c>
      <c r="G466" s="71"/>
    </row>
    <row r="467" spans="1:7">
      <c r="A467" s="66"/>
      <c r="B467" s="67"/>
      <c r="C467" s="68"/>
      <c r="D467" s="69"/>
      <c r="E467" s="69"/>
      <c r="F467" s="74">
        <f t="shared" si="24"/>
        <v>12872.36</v>
      </c>
      <c r="G467" s="71"/>
    </row>
    <row r="468" spans="1:7">
      <c r="A468" s="66"/>
      <c r="B468" s="67"/>
      <c r="C468" s="68"/>
      <c r="D468" s="69"/>
      <c r="E468" s="69"/>
      <c r="F468" s="74">
        <f t="shared" si="24"/>
        <v>12872.36</v>
      </c>
      <c r="G468" s="71"/>
    </row>
    <row r="469" spans="1:7">
      <c r="A469" s="66"/>
      <c r="B469" s="67"/>
      <c r="C469" s="68"/>
      <c r="D469" s="69"/>
      <c r="E469" s="69"/>
      <c r="F469" s="74">
        <f t="shared" si="24"/>
        <v>12872.36</v>
      </c>
      <c r="G469" s="71"/>
    </row>
    <row r="470" spans="1:7">
      <c r="A470" s="66"/>
      <c r="B470" s="67"/>
      <c r="C470" s="68"/>
      <c r="D470" s="69"/>
      <c r="E470" s="69"/>
      <c r="F470" s="74">
        <f t="shared" si="24"/>
        <v>12872.36</v>
      </c>
      <c r="G470" s="71"/>
    </row>
    <row r="471" spans="1:7">
      <c r="A471" s="66"/>
      <c r="B471" s="67"/>
      <c r="C471" s="68"/>
      <c r="D471" s="69"/>
      <c r="E471" s="69"/>
      <c r="F471" s="74">
        <f t="shared" si="24"/>
        <v>12872.36</v>
      </c>
      <c r="G471" s="71"/>
    </row>
    <row r="472" spans="1:7">
      <c r="A472" s="66"/>
      <c r="B472" s="67"/>
      <c r="C472" s="68"/>
      <c r="D472" s="69"/>
      <c r="E472" s="69"/>
      <c r="F472" s="74">
        <f t="shared" si="24"/>
        <v>12872.36</v>
      </c>
      <c r="G472" s="71"/>
    </row>
    <row r="473" spans="1:7">
      <c r="A473" s="66"/>
      <c r="B473" s="67"/>
      <c r="C473" s="68"/>
      <c r="D473" s="69"/>
      <c r="E473" s="69"/>
      <c r="F473" s="74">
        <f t="shared" si="24"/>
        <v>12872.36</v>
      </c>
      <c r="G473" s="71"/>
    </row>
    <row r="474" spans="1:7">
      <c r="A474" s="66"/>
      <c r="B474" s="67"/>
      <c r="C474" s="68"/>
      <c r="D474" s="69"/>
      <c r="E474" s="69"/>
      <c r="F474" s="74">
        <f t="shared" si="24"/>
        <v>12872.36</v>
      </c>
      <c r="G474" s="71"/>
    </row>
    <row r="475" spans="1:7">
      <c r="A475" s="66"/>
      <c r="B475" s="67"/>
      <c r="C475" s="68"/>
      <c r="D475" s="69"/>
      <c r="E475" s="69"/>
      <c r="F475" s="74">
        <f t="shared" si="24"/>
        <v>12872.36</v>
      </c>
      <c r="G475" s="71"/>
    </row>
    <row r="476" spans="1:7">
      <c r="A476" s="66"/>
      <c r="B476" s="67"/>
      <c r="C476" s="68"/>
      <c r="D476" s="69"/>
      <c r="E476" s="69"/>
      <c r="F476" s="74">
        <f t="shared" si="24"/>
        <v>12872.36</v>
      </c>
      <c r="G476" s="71"/>
    </row>
    <row r="477" spans="1:7">
      <c r="A477" s="66"/>
      <c r="B477" s="67"/>
      <c r="C477" s="68"/>
      <c r="D477" s="69"/>
      <c r="E477" s="69"/>
      <c r="F477" s="74">
        <f t="shared" si="24"/>
        <v>12872.36</v>
      </c>
      <c r="G477" s="71"/>
    </row>
    <row r="478" spans="1:7">
      <c r="A478" s="66"/>
      <c r="B478" s="67"/>
      <c r="C478" s="68"/>
      <c r="D478" s="69"/>
      <c r="E478" s="69"/>
      <c r="F478" s="74">
        <f t="shared" ref="F477:F485" si="25">F477+D478-E478</f>
        <v>12872.36</v>
      </c>
      <c r="G478" s="71"/>
    </row>
    <row r="479" spans="1:7">
      <c r="A479" s="66"/>
      <c r="B479" s="67"/>
      <c r="C479" s="68"/>
      <c r="D479" s="69"/>
      <c r="E479" s="69"/>
      <c r="F479" s="74">
        <f t="shared" si="25"/>
        <v>12872.36</v>
      </c>
      <c r="G479" s="71"/>
    </row>
    <row r="480" spans="1:7">
      <c r="A480" s="66"/>
      <c r="B480" s="67"/>
      <c r="C480" s="68"/>
      <c r="D480" s="69"/>
      <c r="E480" s="69"/>
      <c r="F480" s="74">
        <f t="shared" si="25"/>
        <v>12872.36</v>
      </c>
      <c r="G480" s="71"/>
    </row>
    <row r="481" spans="1:7">
      <c r="A481" s="66"/>
      <c r="B481" s="67"/>
      <c r="C481" s="68"/>
      <c r="D481" s="69"/>
      <c r="E481" s="69"/>
      <c r="F481" s="74">
        <f t="shared" si="25"/>
        <v>12872.36</v>
      </c>
      <c r="G481" s="71"/>
    </row>
    <row r="482" spans="1:7">
      <c r="A482" s="66"/>
      <c r="B482" s="67"/>
      <c r="C482" s="68"/>
      <c r="D482" s="69"/>
      <c r="E482" s="69"/>
      <c r="F482" s="74">
        <f t="shared" si="25"/>
        <v>12872.36</v>
      </c>
      <c r="G482" s="71"/>
    </row>
    <row r="483" spans="1:7">
      <c r="A483" s="66"/>
      <c r="B483" s="67"/>
      <c r="C483" s="68"/>
      <c r="D483" s="69"/>
      <c r="E483" s="69"/>
      <c r="F483" s="74">
        <f t="shared" si="25"/>
        <v>12872.36</v>
      </c>
      <c r="G483" s="71"/>
    </row>
    <row r="484" spans="1:7">
      <c r="A484" s="66"/>
      <c r="B484" s="67"/>
      <c r="C484" s="68"/>
      <c r="D484" s="69"/>
      <c r="E484" s="69"/>
      <c r="F484" s="74">
        <f t="shared" si="25"/>
        <v>12872.36</v>
      </c>
      <c r="G484" s="71"/>
    </row>
    <row r="485" spans="1:7">
      <c r="A485" s="66"/>
      <c r="B485" s="67"/>
      <c r="C485" s="68"/>
      <c r="D485" s="69"/>
      <c r="E485" s="69"/>
      <c r="F485" s="74">
        <f t="shared" si="25"/>
        <v>12872.36</v>
      </c>
      <c r="G485" s="71"/>
    </row>
    <row r="486" spans="1:7">
      <c r="A486" s="66"/>
      <c r="B486" s="67"/>
      <c r="C486" s="68"/>
      <c r="D486" s="69"/>
      <c r="E486" s="69"/>
      <c r="F486" s="74">
        <f t="shared" ref="F486:F495" si="26">F485+D486-E486</f>
        <v>12872.36</v>
      </c>
      <c r="G486" s="71"/>
    </row>
    <row r="487" spans="1:7">
      <c r="A487" s="66"/>
      <c r="B487" s="67"/>
      <c r="C487" s="68"/>
      <c r="D487" s="69"/>
      <c r="E487" s="69"/>
      <c r="F487" s="74">
        <f t="shared" si="26"/>
        <v>12872.36</v>
      </c>
      <c r="G487" s="71"/>
    </row>
    <row r="488" spans="1:7">
      <c r="A488" s="66"/>
      <c r="B488" s="67"/>
      <c r="C488" s="68"/>
      <c r="D488" s="69"/>
      <c r="E488" s="69"/>
      <c r="F488" s="74">
        <f t="shared" si="26"/>
        <v>12872.36</v>
      </c>
      <c r="G488" s="71"/>
    </row>
    <row r="489" spans="1:7">
      <c r="A489" s="66"/>
      <c r="B489" s="67"/>
      <c r="C489" s="68"/>
      <c r="D489" s="69"/>
      <c r="E489" s="69"/>
      <c r="F489" s="74">
        <f t="shared" si="26"/>
        <v>12872.36</v>
      </c>
      <c r="G489" s="71"/>
    </row>
    <row r="490" spans="1:7">
      <c r="A490" s="66"/>
      <c r="B490" s="67"/>
      <c r="C490" s="68"/>
      <c r="D490" s="69"/>
      <c r="E490" s="69"/>
      <c r="F490" s="74">
        <f t="shared" si="26"/>
        <v>12872.36</v>
      </c>
      <c r="G490" s="71"/>
    </row>
    <row r="491" spans="1:7">
      <c r="A491" s="66"/>
      <c r="B491" s="67"/>
      <c r="C491" s="68"/>
      <c r="D491" s="69"/>
      <c r="E491" s="69"/>
      <c r="F491" s="74">
        <f t="shared" si="26"/>
        <v>12872.36</v>
      </c>
      <c r="G491" s="71"/>
    </row>
    <row r="492" spans="1:7">
      <c r="A492" s="66"/>
      <c r="B492" s="67"/>
      <c r="C492" s="68"/>
      <c r="D492" s="69"/>
      <c r="E492" s="69"/>
      <c r="F492" s="74">
        <f t="shared" si="26"/>
        <v>12872.36</v>
      </c>
      <c r="G492" s="71"/>
    </row>
    <row r="493" spans="1:7">
      <c r="A493" s="66"/>
      <c r="B493" s="67"/>
      <c r="C493" s="68"/>
      <c r="D493" s="69"/>
      <c r="E493" s="69"/>
      <c r="F493" s="74">
        <f t="shared" si="26"/>
        <v>12872.36</v>
      </c>
      <c r="G493" s="71"/>
    </row>
    <row r="494" spans="1:7">
      <c r="A494" s="66"/>
      <c r="B494" s="67"/>
      <c r="C494" s="68"/>
      <c r="D494" s="69"/>
      <c r="E494" s="69"/>
      <c r="F494" s="74">
        <f t="shared" si="26"/>
        <v>12872.36</v>
      </c>
      <c r="G494" s="71"/>
    </row>
    <row r="495" spans="1:7">
      <c r="A495" s="66"/>
      <c r="B495" s="67"/>
      <c r="C495" s="68"/>
      <c r="D495" s="69"/>
      <c r="E495" s="69"/>
      <c r="F495" s="74">
        <f t="shared" si="26"/>
        <v>12872.36</v>
      </c>
      <c r="G495" s="71"/>
    </row>
    <row r="496" spans="1:7">
      <c r="A496" s="66"/>
      <c r="B496" s="67"/>
      <c r="C496" s="68"/>
      <c r="D496" s="69"/>
      <c r="E496" s="69"/>
      <c r="F496" s="74">
        <f t="shared" ref="F496:F510" si="27">F495+D496-E496</f>
        <v>12872.36</v>
      </c>
      <c r="G496" s="71"/>
    </row>
    <row r="497" spans="1:7">
      <c r="A497" s="66"/>
      <c r="B497" s="67"/>
      <c r="C497" s="68"/>
      <c r="D497" s="69"/>
      <c r="E497" s="69"/>
      <c r="F497" s="74">
        <f t="shared" si="27"/>
        <v>12872.36</v>
      </c>
      <c r="G497" s="71"/>
    </row>
    <row r="498" spans="1:7">
      <c r="A498" s="66"/>
      <c r="B498" s="67"/>
      <c r="C498" s="68"/>
      <c r="D498" s="69"/>
      <c r="E498" s="69"/>
      <c r="F498" s="74">
        <f t="shared" si="27"/>
        <v>12872.36</v>
      </c>
      <c r="G498" s="71"/>
    </row>
    <row r="499" spans="1:7">
      <c r="A499" s="66"/>
      <c r="B499" s="67"/>
      <c r="C499" s="68"/>
      <c r="D499" s="69"/>
      <c r="E499" s="69"/>
      <c r="F499" s="74">
        <f t="shared" si="27"/>
        <v>12872.36</v>
      </c>
      <c r="G499" s="71"/>
    </row>
    <row r="500" spans="1:7">
      <c r="A500" s="66"/>
      <c r="B500" s="67"/>
      <c r="C500" s="68"/>
      <c r="D500" s="69"/>
      <c r="E500" s="69"/>
      <c r="F500" s="74">
        <f t="shared" si="27"/>
        <v>12872.36</v>
      </c>
      <c r="G500" s="71"/>
    </row>
    <row r="501" spans="1:7">
      <c r="A501" s="66"/>
      <c r="B501" s="67"/>
      <c r="C501" s="68"/>
      <c r="D501" s="69"/>
      <c r="E501" s="69"/>
      <c r="F501" s="74">
        <f t="shared" si="27"/>
        <v>12872.36</v>
      </c>
      <c r="G501" s="71"/>
    </row>
    <row r="502" spans="1:7">
      <c r="A502" s="66"/>
      <c r="B502" s="67"/>
      <c r="C502" s="68"/>
      <c r="D502" s="69"/>
      <c r="E502" s="69"/>
      <c r="F502" s="74">
        <f t="shared" si="27"/>
        <v>12872.36</v>
      </c>
      <c r="G502" s="71"/>
    </row>
    <row r="503" spans="1:7">
      <c r="A503" s="66"/>
      <c r="B503" s="67"/>
      <c r="C503" s="68"/>
      <c r="D503" s="69"/>
      <c r="E503" s="69"/>
      <c r="F503" s="74">
        <f t="shared" si="27"/>
        <v>12872.36</v>
      </c>
      <c r="G503" s="71"/>
    </row>
    <row r="504" spans="1:7">
      <c r="A504" s="66"/>
      <c r="B504" s="67"/>
      <c r="C504" s="68"/>
      <c r="D504" s="69"/>
      <c r="E504" s="69"/>
      <c r="F504" s="74">
        <f t="shared" si="27"/>
        <v>12872.36</v>
      </c>
      <c r="G504" s="71"/>
    </row>
    <row r="505" spans="1:7">
      <c r="A505" s="66"/>
      <c r="B505" s="67"/>
      <c r="C505" s="68"/>
      <c r="D505" s="69"/>
      <c r="E505" s="69"/>
      <c r="F505" s="74">
        <f t="shared" si="27"/>
        <v>12872.36</v>
      </c>
      <c r="G505" s="71"/>
    </row>
    <row r="506" spans="1:7">
      <c r="A506" s="66"/>
      <c r="B506" s="67"/>
      <c r="C506" s="68"/>
      <c r="D506" s="69"/>
      <c r="E506" s="69"/>
      <c r="F506" s="74">
        <f t="shared" si="27"/>
        <v>12872.36</v>
      </c>
      <c r="G506" s="71"/>
    </row>
    <row r="507" spans="1:7">
      <c r="A507" s="66"/>
      <c r="B507" s="67"/>
      <c r="C507" s="68"/>
      <c r="D507" s="69"/>
      <c r="E507" s="69"/>
      <c r="F507" s="74">
        <f t="shared" si="27"/>
        <v>12872.36</v>
      </c>
      <c r="G507" s="71"/>
    </row>
    <row r="508" spans="1:7">
      <c r="A508" s="66"/>
      <c r="B508" s="67"/>
      <c r="C508" s="68"/>
      <c r="D508" s="69"/>
      <c r="E508" s="69"/>
      <c r="F508" s="74">
        <f t="shared" si="27"/>
        <v>12872.36</v>
      </c>
      <c r="G508" s="71"/>
    </row>
    <row r="509" spans="1:7">
      <c r="A509" s="66"/>
      <c r="B509" s="67"/>
      <c r="C509" s="68"/>
      <c r="D509" s="69"/>
      <c r="E509" s="69"/>
      <c r="F509" s="74">
        <f t="shared" si="27"/>
        <v>12872.36</v>
      </c>
      <c r="G509" s="71"/>
    </row>
    <row r="510" spans="1:7">
      <c r="A510" s="66"/>
      <c r="B510" s="67"/>
      <c r="C510" s="68"/>
      <c r="D510" s="69"/>
      <c r="E510" s="69"/>
      <c r="F510" s="74">
        <f t="shared" si="27"/>
        <v>12872.36</v>
      </c>
      <c r="G510" s="71"/>
    </row>
    <row r="511" spans="1:7">
      <c r="A511" s="66"/>
      <c r="B511" s="67"/>
      <c r="C511" s="68"/>
      <c r="D511" s="69"/>
      <c r="E511" s="69"/>
      <c r="F511" s="74">
        <f t="shared" ref="F511:F525" si="28">F510+D511-E511</f>
        <v>12872.36</v>
      </c>
      <c r="G511" s="71"/>
    </row>
    <row r="512" spans="1:7">
      <c r="A512" s="66"/>
      <c r="B512" s="67"/>
      <c r="C512" s="68"/>
      <c r="D512" s="69"/>
      <c r="E512" s="69"/>
      <c r="F512" s="74">
        <f t="shared" si="28"/>
        <v>12872.36</v>
      </c>
      <c r="G512" s="71"/>
    </row>
    <row r="513" spans="1:7">
      <c r="A513" s="66"/>
      <c r="B513" s="67"/>
      <c r="C513" s="68"/>
      <c r="D513" s="69"/>
      <c r="E513" s="69"/>
      <c r="F513" s="74">
        <f t="shared" si="28"/>
        <v>12872.36</v>
      </c>
      <c r="G513" s="71"/>
    </row>
    <row r="514" spans="1:7">
      <c r="A514" s="66"/>
      <c r="B514" s="67"/>
      <c r="C514" s="68"/>
      <c r="D514" s="69"/>
      <c r="E514" s="69"/>
      <c r="F514" s="74">
        <f t="shared" si="28"/>
        <v>12872.36</v>
      </c>
      <c r="G514" s="71"/>
    </row>
    <row r="515" spans="1:7">
      <c r="A515" s="66"/>
      <c r="B515" s="67"/>
      <c r="C515" s="68"/>
      <c r="D515" s="69"/>
      <c r="E515" s="69"/>
      <c r="F515" s="74">
        <f t="shared" si="28"/>
        <v>12872.36</v>
      </c>
      <c r="G515" s="71"/>
    </row>
    <row r="516" spans="1:7">
      <c r="A516" s="66"/>
      <c r="B516" s="67"/>
      <c r="C516" s="68"/>
      <c r="D516" s="69"/>
      <c r="E516" s="69"/>
      <c r="F516" s="74">
        <f t="shared" si="28"/>
        <v>12872.36</v>
      </c>
      <c r="G516" s="71"/>
    </row>
    <row r="517" spans="1:7">
      <c r="A517" s="66"/>
      <c r="B517" s="67"/>
      <c r="C517" s="68"/>
      <c r="D517" s="69"/>
      <c r="E517" s="69"/>
      <c r="F517" s="74">
        <f t="shared" si="28"/>
        <v>12872.36</v>
      </c>
      <c r="G517" s="71"/>
    </row>
    <row r="518" spans="1:7">
      <c r="A518" s="66"/>
      <c r="B518" s="67"/>
      <c r="C518" s="68"/>
      <c r="D518" s="69"/>
      <c r="E518" s="69"/>
      <c r="F518" s="74">
        <f t="shared" si="28"/>
        <v>12872.36</v>
      </c>
      <c r="G518" s="71"/>
    </row>
    <row r="519" spans="1:7">
      <c r="A519" s="66"/>
      <c r="B519" s="67"/>
      <c r="C519" s="68"/>
      <c r="D519" s="69"/>
      <c r="E519" s="69"/>
      <c r="F519" s="74">
        <f t="shared" si="28"/>
        <v>12872.36</v>
      </c>
      <c r="G519" s="71"/>
    </row>
    <row r="520" spans="1:7">
      <c r="A520" s="66"/>
      <c r="B520" s="67"/>
      <c r="C520" s="68"/>
      <c r="D520" s="69"/>
      <c r="E520" s="69"/>
      <c r="F520" s="74">
        <f t="shared" si="28"/>
        <v>12872.36</v>
      </c>
      <c r="G520" s="71"/>
    </row>
    <row r="521" spans="1:7">
      <c r="A521" s="66"/>
      <c r="B521" s="67"/>
      <c r="C521" s="68"/>
      <c r="D521" s="69"/>
      <c r="E521" s="69"/>
      <c r="F521" s="74">
        <f t="shared" si="28"/>
        <v>12872.36</v>
      </c>
      <c r="G521" s="71"/>
    </row>
    <row r="522" spans="1:7">
      <c r="A522" s="66"/>
      <c r="B522" s="67"/>
      <c r="C522" s="68"/>
      <c r="D522" s="69"/>
      <c r="E522" s="69"/>
      <c r="F522" s="74">
        <f t="shared" si="28"/>
        <v>12872.36</v>
      </c>
      <c r="G522" s="71"/>
    </row>
    <row r="523" spans="1:7">
      <c r="A523" s="66"/>
      <c r="B523" s="67"/>
      <c r="C523" s="68"/>
      <c r="D523" s="69"/>
      <c r="E523" s="69"/>
      <c r="F523" s="74">
        <f t="shared" si="28"/>
        <v>12872.36</v>
      </c>
      <c r="G523" s="71"/>
    </row>
    <row r="524" spans="1:7">
      <c r="A524" s="66"/>
      <c r="B524" s="67"/>
      <c r="C524" s="68"/>
      <c r="D524" s="69"/>
      <c r="E524" s="69"/>
      <c r="F524" s="74">
        <f t="shared" si="28"/>
        <v>12872.36</v>
      </c>
      <c r="G524" s="71"/>
    </row>
    <row r="525" spans="1:7">
      <c r="A525" s="66"/>
      <c r="B525" s="67"/>
      <c r="C525" s="68"/>
      <c r="D525" s="69"/>
      <c r="E525" s="69"/>
      <c r="F525" s="74">
        <f t="shared" si="28"/>
        <v>12872.36</v>
      </c>
      <c r="G525" s="71"/>
    </row>
    <row r="526" spans="1:7">
      <c r="A526" s="66"/>
      <c r="B526" s="67"/>
      <c r="C526" s="68"/>
      <c r="D526" s="69"/>
      <c r="E526" s="69"/>
      <c r="F526" s="74">
        <f t="shared" ref="F526:F545" si="29">F525+D526-E526</f>
        <v>12872.36</v>
      </c>
      <c r="G526" s="71"/>
    </row>
    <row r="527" spans="1:7">
      <c r="A527" s="66"/>
      <c r="B527" s="67"/>
      <c r="C527" s="68"/>
      <c r="D527" s="69"/>
      <c r="E527" s="69"/>
      <c r="F527" s="74">
        <f t="shared" si="29"/>
        <v>12872.36</v>
      </c>
      <c r="G527" s="71"/>
    </row>
    <row r="528" spans="1:7">
      <c r="A528" s="66"/>
      <c r="B528" s="67"/>
      <c r="C528" s="68"/>
      <c r="D528" s="69"/>
      <c r="E528" s="69"/>
      <c r="F528" s="74">
        <f t="shared" si="29"/>
        <v>12872.36</v>
      </c>
      <c r="G528" s="71"/>
    </row>
    <row r="529" spans="1:7">
      <c r="A529" s="66"/>
      <c r="B529" s="67"/>
      <c r="C529" s="68"/>
      <c r="D529" s="69"/>
      <c r="E529" s="69"/>
      <c r="F529" s="74">
        <f t="shared" si="29"/>
        <v>12872.36</v>
      </c>
      <c r="G529" s="71"/>
    </row>
    <row r="530" spans="1:7">
      <c r="A530" s="66"/>
      <c r="B530" s="67"/>
      <c r="C530" s="68"/>
      <c r="D530" s="69"/>
      <c r="E530" s="69"/>
      <c r="F530" s="74">
        <f t="shared" si="29"/>
        <v>12872.36</v>
      </c>
      <c r="G530" s="71"/>
    </row>
    <row r="531" spans="1:7">
      <c r="A531" s="66"/>
      <c r="B531" s="67"/>
      <c r="C531" s="68"/>
      <c r="D531" s="69"/>
      <c r="E531" s="69"/>
      <c r="F531" s="74">
        <f t="shared" si="29"/>
        <v>12872.36</v>
      </c>
      <c r="G531" s="71"/>
    </row>
    <row r="532" spans="1:7">
      <c r="A532" s="66"/>
      <c r="B532" s="67"/>
      <c r="C532" s="68"/>
      <c r="D532" s="69"/>
      <c r="E532" s="69"/>
      <c r="F532" s="74">
        <f t="shared" si="29"/>
        <v>12872.36</v>
      </c>
      <c r="G532" s="71"/>
    </row>
    <row r="533" spans="1:7">
      <c r="A533" s="66"/>
      <c r="B533" s="67"/>
      <c r="C533" s="68"/>
      <c r="D533" s="69"/>
      <c r="E533" s="69"/>
      <c r="F533" s="74">
        <f t="shared" si="29"/>
        <v>12872.36</v>
      </c>
      <c r="G533" s="71"/>
    </row>
    <row r="534" spans="1:7">
      <c r="A534" s="66"/>
      <c r="B534" s="67"/>
      <c r="C534" s="68"/>
      <c r="D534" s="69"/>
      <c r="E534" s="69"/>
      <c r="F534" s="74">
        <f t="shared" si="29"/>
        <v>12872.36</v>
      </c>
      <c r="G534" s="71"/>
    </row>
    <row r="535" spans="1:7">
      <c r="A535" s="66"/>
      <c r="B535" s="67"/>
      <c r="C535" s="68"/>
      <c r="D535" s="69"/>
      <c r="E535" s="69"/>
      <c r="F535" s="74">
        <f t="shared" si="29"/>
        <v>12872.36</v>
      </c>
      <c r="G535" s="71"/>
    </row>
    <row r="536" spans="1:7">
      <c r="A536" s="66"/>
      <c r="B536" s="67"/>
      <c r="C536" s="68"/>
      <c r="D536" s="69"/>
      <c r="E536" s="69"/>
      <c r="F536" s="74">
        <f t="shared" si="29"/>
        <v>12872.36</v>
      </c>
      <c r="G536" s="71"/>
    </row>
    <row r="537" spans="1:7">
      <c r="A537" s="66"/>
      <c r="B537" s="67"/>
      <c r="C537" s="68"/>
      <c r="D537" s="69"/>
      <c r="E537" s="69"/>
      <c r="F537" s="74">
        <f t="shared" si="29"/>
        <v>12872.36</v>
      </c>
      <c r="G537" s="71"/>
    </row>
    <row r="538" spans="1:7">
      <c r="A538" s="66"/>
      <c r="B538" s="67"/>
      <c r="C538" s="68"/>
      <c r="D538" s="69"/>
      <c r="E538" s="69"/>
      <c r="F538" s="74">
        <f t="shared" si="29"/>
        <v>12872.36</v>
      </c>
      <c r="G538" s="71"/>
    </row>
    <row r="539" spans="1:7">
      <c r="A539" s="66"/>
      <c r="B539" s="67"/>
      <c r="C539" s="68"/>
      <c r="D539" s="69"/>
      <c r="E539" s="69"/>
      <c r="F539" s="74">
        <f t="shared" si="29"/>
        <v>12872.36</v>
      </c>
      <c r="G539" s="71"/>
    </row>
    <row r="540" spans="1:7">
      <c r="A540" s="66"/>
      <c r="B540" s="67"/>
      <c r="C540" s="68"/>
      <c r="D540" s="69"/>
      <c r="E540" s="69"/>
      <c r="F540" s="74">
        <f t="shared" si="29"/>
        <v>12872.36</v>
      </c>
      <c r="G540" s="71"/>
    </row>
    <row r="541" spans="1:7">
      <c r="A541" s="66"/>
      <c r="B541" s="67"/>
      <c r="C541" s="68"/>
      <c r="D541" s="69"/>
      <c r="E541" s="69"/>
      <c r="F541" s="74">
        <f t="shared" si="29"/>
        <v>12872.36</v>
      </c>
      <c r="G541" s="71"/>
    </row>
    <row r="542" spans="1:7">
      <c r="A542" s="66"/>
      <c r="B542" s="67"/>
      <c r="C542" s="68"/>
      <c r="D542" s="69"/>
      <c r="E542" s="69"/>
      <c r="F542" s="74">
        <f t="shared" si="29"/>
        <v>12872.36</v>
      </c>
      <c r="G542" s="71"/>
    </row>
    <row r="543" spans="1:7">
      <c r="A543" s="66"/>
      <c r="B543" s="67"/>
      <c r="C543" s="68"/>
      <c r="D543" s="69"/>
      <c r="E543" s="69"/>
      <c r="F543" s="74">
        <f t="shared" si="29"/>
        <v>12872.36</v>
      </c>
      <c r="G543" s="71"/>
    </row>
    <row r="544" spans="1:7">
      <c r="A544" s="66"/>
      <c r="B544" s="67"/>
      <c r="C544" s="68"/>
      <c r="D544" s="69"/>
      <c r="E544" s="69"/>
      <c r="F544" s="74">
        <f t="shared" si="29"/>
        <v>12872.36</v>
      </c>
      <c r="G544" s="71"/>
    </row>
    <row r="545" spans="1:7">
      <c r="A545" s="66"/>
      <c r="B545" s="67"/>
      <c r="C545" s="68"/>
      <c r="D545" s="69"/>
      <c r="E545" s="69"/>
      <c r="F545" s="74">
        <f t="shared" si="29"/>
        <v>12872.36</v>
      </c>
      <c r="G545" s="71"/>
    </row>
    <row r="546" spans="1:7">
      <c r="A546" s="66"/>
      <c r="B546" s="67"/>
      <c r="C546" s="68"/>
      <c r="D546" s="69"/>
      <c r="E546" s="69"/>
      <c r="F546" s="74">
        <f t="shared" ref="F546:F551" si="30">F545+D546-E546</f>
        <v>12872.36</v>
      </c>
      <c r="G546" s="71"/>
    </row>
    <row r="547" spans="1:7">
      <c r="A547" s="66"/>
      <c r="B547" s="67"/>
      <c r="C547" s="68"/>
      <c r="D547" s="69"/>
      <c r="E547" s="69"/>
      <c r="F547" s="74">
        <f t="shared" si="30"/>
        <v>12872.36</v>
      </c>
      <c r="G547" s="71"/>
    </row>
    <row r="548" spans="1:7">
      <c r="A548" s="66"/>
      <c r="B548" s="67"/>
      <c r="C548" s="68"/>
      <c r="D548" s="69"/>
      <c r="E548" s="69"/>
      <c r="F548" s="74">
        <f t="shared" si="30"/>
        <v>12872.36</v>
      </c>
      <c r="G548" s="71"/>
    </row>
    <row r="549" spans="1:7">
      <c r="A549" s="66"/>
      <c r="B549" s="67"/>
      <c r="C549" s="68"/>
      <c r="D549" s="69"/>
      <c r="E549" s="69"/>
      <c r="F549" s="74">
        <f t="shared" si="30"/>
        <v>12872.36</v>
      </c>
      <c r="G549" s="71"/>
    </row>
    <row r="550" spans="1:7">
      <c r="A550" s="66"/>
      <c r="B550" s="67"/>
      <c r="C550" s="68"/>
      <c r="D550" s="69"/>
      <c r="E550" s="69"/>
      <c r="F550" s="74">
        <f t="shared" si="30"/>
        <v>12872.36</v>
      </c>
      <c r="G550" s="71"/>
    </row>
    <row r="551" spans="1:7">
      <c r="A551" s="66"/>
      <c r="B551" s="67"/>
      <c r="C551" s="68"/>
      <c r="D551" s="69"/>
      <c r="E551" s="69"/>
      <c r="F551" s="74">
        <f t="shared" si="30"/>
        <v>12872.36</v>
      </c>
      <c r="G551" s="71"/>
    </row>
    <row r="552" spans="1:7">
      <c r="A552" s="66"/>
      <c r="B552" s="67"/>
      <c r="C552" s="68"/>
      <c r="D552" s="69"/>
      <c r="E552" s="69"/>
      <c r="F552" s="74">
        <f t="shared" ref="F552:F575" si="31">F551+D552-E552</f>
        <v>12872.36</v>
      </c>
      <c r="G552" s="71"/>
    </row>
    <row r="553" spans="1:7">
      <c r="A553" s="66"/>
      <c r="B553" s="67"/>
      <c r="C553" s="68"/>
      <c r="D553" s="69"/>
      <c r="E553" s="69"/>
      <c r="F553" s="74">
        <f t="shared" si="31"/>
        <v>12872.36</v>
      </c>
      <c r="G553" s="71"/>
    </row>
    <row r="554" spans="1:7">
      <c r="A554" s="66"/>
      <c r="B554" s="67"/>
      <c r="C554" s="68"/>
      <c r="D554" s="69"/>
      <c r="E554" s="69"/>
      <c r="F554" s="74">
        <f t="shared" si="31"/>
        <v>12872.36</v>
      </c>
      <c r="G554" s="71"/>
    </row>
    <row r="555" spans="1:7">
      <c r="A555" s="66"/>
      <c r="B555" s="67"/>
      <c r="C555" s="68"/>
      <c r="D555" s="69"/>
      <c r="E555" s="69"/>
      <c r="F555" s="74">
        <f t="shared" si="31"/>
        <v>12872.36</v>
      </c>
      <c r="G555" s="71"/>
    </row>
    <row r="556" spans="1:7">
      <c r="A556" s="66"/>
      <c r="B556" s="67"/>
      <c r="C556" s="68"/>
      <c r="D556" s="69"/>
      <c r="E556" s="69"/>
      <c r="F556" s="74">
        <f t="shared" si="31"/>
        <v>12872.36</v>
      </c>
      <c r="G556" s="71"/>
    </row>
    <row r="557" spans="1:7">
      <c r="A557" s="66"/>
      <c r="B557" s="67"/>
      <c r="C557" s="68"/>
      <c r="D557" s="69"/>
      <c r="E557" s="69"/>
      <c r="F557" s="74">
        <f t="shared" si="31"/>
        <v>12872.36</v>
      </c>
      <c r="G557" s="71"/>
    </row>
    <row r="558" spans="1:7">
      <c r="A558" s="66"/>
      <c r="B558" s="67"/>
      <c r="C558" s="68"/>
      <c r="D558" s="69"/>
      <c r="E558" s="69"/>
      <c r="F558" s="74">
        <f t="shared" si="31"/>
        <v>12872.36</v>
      </c>
      <c r="G558" s="71"/>
    </row>
    <row r="559" spans="1:7">
      <c r="A559" s="66"/>
      <c r="B559" s="67"/>
      <c r="C559" s="68"/>
      <c r="D559" s="69"/>
      <c r="E559" s="69"/>
      <c r="F559" s="74">
        <f t="shared" si="31"/>
        <v>12872.36</v>
      </c>
      <c r="G559" s="71"/>
    </row>
    <row r="560" spans="1:7">
      <c r="A560" s="66"/>
      <c r="B560" s="67"/>
      <c r="C560" s="68"/>
      <c r="D560" s="69"/>
      <c r="E560" s="69"/>
      <c r="F560" s="74">
        <f t="shared" si="31"/>
        <v>12872.36</v>
      </c>
      <c r="G560" s="71"/>
    </row>
    <row r="561" spans="1:7">
      <c r="A561" s="66"/>
      <c r="B561" s="67"/>
      <c r="C561" s="68"/>
      <c r="D561" s="69"/>
      <c r="E561" s="69"/>
      <c r="F561" s="74">
        <f t="shared" si="31"/>
        <v>12872.36</v>
      </c>
      <c r="G561" s="71"/>
    </row>
    <row r="562" spans="1:7">
      <c r="A562" s="66"/>
      <c r="B562" s="67"/>
      <c r="C562" s="68"/>
      <c r="D562" s="69"/>
      <c r="E562" s="69"/>
      <c r="F562" s="74">
        <f t="shared" si="31"/>
        <v>12872.36</v>
      </c>
      <c r="G562" s="71"/>
    </row>
    <row r="563" spans="1:7">
      <c r="A563" s="66"/>
      <c r="B563" s="67"/>
      <c r="C563" s="68"/>
      <c r="D563" s="69"/>
      <c r="E563" s="69"/>
      <c r="F563" s="74">
        <f t="shared" si="31"/>
        <v>12872.36</v>
      </c>
      <c r="G563" s="71"/>
    </row>
    <row r="564" spans="1:7">
      <c r="A564" s="66"/>
      <c r="B564" s="67"/>
      <c r="C564" s="68"/>
      <c r="D564" s="69"/>
      <c r="E564" s="69"/>
      <c r="F564" s="74">
        <f t="shared" si="31"/>
        <v>12872.36</v>
      </c>
      <c r="G564" s="71"/>
    </row>
    <row r="565" spans="1:7">
      <c r="A565" s="66"/>
      <c r="B565" s="67"/>
      <c r="C565" s="68"/>
      <c r="D565" s="69"/>
      <c r="E565" s="69"/>
      <c r="F565" s="74">
        <f t="shared" si="31"/>
        <v>12872.36</v>
      </c>
      <c r="G565" s="71"/>
    </row>
    <row r="566" spans="1:7">
      <c r="A566" s="66"/>
      <c r="B566" s="67"/>
      <c r="C566" s="68"/>
      <c r="D566" s="69"/>
      <c r="E566" s="69"/>
      <c r="F566" s="74">
        <f t="shared" si="31"/>
        <v>12872.36</v>
      </c>
      <c r="G566" s="71"/>
    </row>
    <row r="567" spans="1:7">
      <c r="A567" s="66"/>
      <c r="B567" s="67"/>
      <c r="C567" s="68"/>
      <c r="D567" s="69"/>
      <c r="E567" s="69"/>
      <c r="F567" s="74">
        <f t="shared" si="31"/>
        <v>12872.36</v>
      </c>
      <c r="G567" s="71"/>
    </row>
    <row r="568" spans="1:7">
      <c r="A568" s="66"/>
      <c r="B568" s="67"/>
      <c r="C568" s="68"/>
      <c r="D568" s="69"/>
      <c r="E568" s="69"/>
      <c r="F568" s="74">
        <f t="shared" si="31"/>
        <v>12872.36</v>
      </c>
      <c r="G568" s="71"/>
    </row>
    <row r="569" spans="1:7">
      <c r="A569" s="66"/>
      <c r="B569" s="67"/>
      <c r="C569" s="68"/>
      <c r="D569" s="69"/>
      <c r="E569" s="69"/>
      <c r="F569" s="74">
        <f t="shared" si="31"/>
        <v>12872.36</v>
      </c>
      <c r="G569" s="71"/>
    </row>
    <row r="570" spans="1:7">
      <c r="A570" s="66"/>
      <c r="B570" s="67"/>
      <c r="C570" s="68"/>
      <c r="D570" s="69"/>
      <c r="E570" s="69"/>
      <c r="F570" s="74">
        <f t="shared" si="31"/>
        <v>12872.36</v>
      </c>
      <c r="G570" s="71"/>
    </row>
    <row r="571" spans="1:7">
      <c r="A571" s="66"/>
      <c r="B571" s="67"/>
      <c r="C571" s="68"/>
      <c r="D571" s="69"/>
      <c r="E571" s="69"/>
      <c r="F571" s="74">
        <f t="shared" si="31"/>
        <v>12872.36</v>
      </c>
      <c r="G571" s="71"/>
    </row>
    <row r="572" spans="1:7">
      <c r="A572" s="66"/>
      <c r="B572" s="67"/>
      <c r="C572" s="68"/>
      <c r="D572" s="69"/>
      <c r="E572" s="69"/>
      <c r="F572" s="74">
        <f t="shared" si="31"/>
        <v>12872.36</v>
      </c>
      <c r="G572" s="71"/>
    </row>
    <row r="573" spans="1:7">
      <c r="A573" s="66"/>
      <c r="B573" s="67"/>
      <c r="C573" s="68"/>
      <c r="D573" s="69"/>
      <c r="E573" s="69"/>
      <c r="F573" s="74">
        <f t="shared" si="31"/>
        <v>12872.36</v>
      </c>
      <c r="G573" s="71"/>
    </row>
    <row r="574" spans="1:7">
      <c r="A574" s="66"/>
      <c r="B574" s="67"/>
      <c r="C574" s="68"/>
      <c r="D574" s="69"/>
      <c r="E574" s="69"/>
      <c r="F574" s="74">
        <f t="shared" si="31"/>
        <v>12872.36</v>
      </c>
      <c r="G574" s="71"/>
    </row>
    <row r="575" spans="1:7">
      <c r="A575" s="66"/>
      <c r="B575" s="67"/>
      <c r="C575" s="68"/>
      <c r="D575" s="69"/>
      <c r="E575" s="69"/>
      <c r="F575" s="74">
        <f t="shared" si="31"/>
        <v>12872.36</v>
      </c>
      <c r="G575" s="71"/>
    </row>
    <row r="576" spans="1:7">
      <c r="A576" s="66"/>
      <c r="B576" s="67"/>
      <c r="C576" s="68"/>
      <c r="D576" s="69"/>
      <c r="E576" s="69"/>
      <c r="F576" s="74">
        <f t="shared" ref="F576:F593" si="32">F575+D576-E576</f>
        <v>12872.36</v>
      </c>
      <c r="G576" s="71"/>
    </row>
    <row r="577" spans="1:7">
      <c r="A577" s="66"/>
      <c r="B577" s="67"/>
      <c r="C577" s="68"/>
      <c r="D577" s="69"/>
      <c r="E577" s="69"/>
      <c r="F577" s="74">
        <f t="shared" si="32"/>
        <v>12872.36</v>
      </c>
      <c r="G577" s="71"/>
    </row>
    <row r="578" spans="1:7">
      <c r="A578" s="66"/>
      <c r="B578" s="67"/>
      <c r="C578" s="68"/>
      <c r="D578" s="69"/>
      <c r="E578" s="69"/>
      <c r="F578" s="74">
        <f t="shared" si="32"/>
        <v>12872.36</v>
      </c>
      <c r="G578" s="71"/>
    </row>
    <row r="579" spans="1:7">
      <c r="A579" s="66"/>
      <c r="B579" s="67"/>
      <c r="C579" s="68"/>
      <c r="D579" s="69"/>
      <c r="E579" s="69"/>
      <c r="F579" s="74">
        <f t="shared" si="32"/>
        <v>12872.36</v>
      </c>
      <c r="G579" s="71"/>
    </row>
    <row r="580" spans="1:7">
      <c r="A580" s="66"/>
      <c r="B580" s="67"/>
      <c r="C580" s="68"/>
      <c r="D580" s="69"/>
      <c r="E580" s="69"/>
      <c r="F580" s="74">
        <f t="shared" si="32"/>
        <v>12872.36</v>
      </c>
      <c r="G580" s="71"/>
    </row>
    <row r="581" spans="1:7">
      <c r="A581" s="66"/>
      <c r="B581" s="67"/>
      <c r="C581" s="68"/>
      <c r="D581" s="69"/>
      <c r="E581" s="69"/>
      <c r="F581" s="74">
        <f t="shared" si="32"/>
        <v>12872.36</v>
      </c>
      <c r="G581" s="71"/>
    </row>
    <row r="582" spans="1:7">
      <c r="A582" s="66"/>
      <c r="B582" s="67"/>
      <c r="C582" s="68"/>
      <c r="D582" s="69"/>
      <c r="E582" s="69"/>
      <c r="F582" s="74">
        <f t="shared" si="32"/>
        <v>12872.36</v>
      </c>
      <c r="G582" s="71"/>
    </row>
    <row r="583" spans="1:7">
      <c r="A583" s="66"/>
      <c r="B583" s="67"/>
      <c r="C583" s="68"/>
      <c r="D583" s="69"/>
      <c r="E583" s="69"/>
      <c r="F583" s="74">
        <f t="shared" si="32"/>
        <v>12872.36</v>
      </c>
      <c r="G583" s="71"/>
    </row>
    <row r="584" spans="1:7">
      <c r="A584" s="66"/>
      <c r="B584" s="67"/>
      <c r="C584" s="68"/>
      <c r="D584" s="69"/>
      <c r="E584" s="69"/>
      <c r="F584" s="74">
        <f t="shared" si="32"/>
        <v>12872.36</v>
      </c>
      <c r="G584" s="71"/>
    </row>
    <row r="585" spans="1:7">
      <c r="A585" s="66"/>
      <c r="B585" s="67"/>
      <c r="C585" s="68"/>
      <c r="D585" s="69"/>
      <c r="E585" s="69"/>
      <c r="F585" s="74">
        <f t="shared" si="32"/>
        <v>12872.36</v>
      </c>
      <c r="G585" s="71"/>
    </row>
    <row r="586" spans="1:7">
      <c r="A586" s="66"/>
      <c r="B586" s="67"/>
      <c r="C586" s="68"/>
      <c r="D586" s="69"/>
      <c r="E586" s="69"/>
      <c r="F586" s="74">
        <f t="shared" si="32"/>
        <v>12872.36</v>
      </c>
      <c r="G586" s="71"/>
    </row>
    <row r="587" spans="1:7">
      <c r="A587" s="66"/>
      <c r="B587" s="67"/>
      <c r="C587" s="68"/>
      <c r="D587" s="69"/>
      <c r="E587" s="69"/>
      <c r="F587" s="74">
        <f t="shared" si="32"/>
        <v>12872.36</v>
      </c>
      <c r="G587" s="71"/>
    </row>
    <row r="588" spans="1:7">
      <c r="A588" s="66"/>
      <c r="B588" s="67"/>
      <c r="C588" s="68"/>
      <c r="D588" s="69"/>
      <c r="E588" s="69"/>
      <c r="F588" s="74">
        <f t="shared" si="32"/>
        <v>12872.36</v>
      </c>
      <c r="G588" s="71"/>
    </row>
    <row r="589" spans="1:7">
      <c r="A589" s="66"/>
      <c r="B589" s="67"/>
      <c r="C589" s="68"/>
      <c r="D589" s="69"/>
      <c r="E589" s="69"/>
      <c r="F589" s="74">
        <f t="shared" si="32"/>
        <v>12872.36</v>
      </c>
      <c r="G589" s="71"/>
    </row>
    <row r="590" spans="1:7">
      <c r="A590" s="66"/>
      <c r="B590" s="67"/>
      <c r="C590" s="68"/>
      <c r="D590" s="69"/>
      <c r="E590" s="69"/>
      <c r="F590" s="74">
        <f t="shared" si="32"/>
        <v>12872.36</v>
      </c>
      <c r="G590" s="71"/>
    </row>
    <row r="591" spans="1:7">
      <c r="A591" s="66"/>
      <c r="B591" s="67"/>
      <c r="C591" s="68"/>
      <c r="D591" s="69"/>
      <c r="E591" s="69"/>
      <c r="F591" s="74">
        <f t="shared" si="32"/>
        <v>12872.36</v>
      </c>
      <c r="G591" s="71"/>
    </row>
    <row r="592" spans="1:7">
      <c r="A592" s="66"/>
      <c r="B592" s="67"/>
      <c r="C592" s="68"/>
      <c r="D592" s="69"/>
      <c r="E592" s="69"/>
      <c r="F592" s="74">
        <f t="shared" si="32"/>
        <v>12872.36</v>
      </c>
      <c r="G592" s="71"/>
    </row>
    <row r="593" spans="1:7">
      <c r="A593" s="66"/>
      <c r="B593" s="67"/>
      <c r="C593" s="68"/>
      <c r="D593" s="69"/>
      <c r="E593" s="69"/>
      <c r="F593" s="74">
        <f t="shared" ref="F593:F599" si="33">F592+D593-E593</f>
        <v>12872.36</v>
      </c>
      <c r="G593" s="71"/>
    </row>
    <row r="594" spans="1:7">
      <c r="A594" s="66"/>
      <c r="B594" s="67"/>
      <c r="C594" s="68"/>
      <c r="D594" s="69"/>
      <c r="E594" s="69"/>
      <c r="F594" s="74">
        <f t="shared" si="33"/>
        <v>12872.36</v>
      </c>
      <c r="G594" s="71"/>
    </row>
    <row r="595" spans="1:7">
      <c r="A595" s="66"/>
      <c r="B595" s="67"/>
      <c r="C595" s="68"/>
      <c r="D595" s="69"/>
      <c r="E595" s="69"/>
      <c r="F595" s="74">
        <f t="shared" si="33"/>
        <v>12872.36</v>
      </c>
      <c r="G595" s="71"/>
    </row>
    <row r="596" spans="1:7">
      <c r="A596" s="66"/>
      <c r="B596" s="67"/>
      <c r="C596" s="68"/>
      <c r="D596" s="69"/>
      <c r="E596" s="69"/>
      <c r="F596" s="74">
        <f t="shared" si="33"/>
        <v>12872.36</v>
      </c>
      <c r="G596" s="71"/>
    </row>
    <row r="597" spans="1:7">
      <c r="A597" s="66"/>
      <c r="B597" s="67"/>
      <c r="C597" s="68"/>
      <c r="D597" s="69"/>
      <c r="E597" s="69"/>
      <c r="F597" s="74">
        <f t="shared" si="33"/>
        <v>12872.36</v>
      </c>
      <c r="G597" s="71"/>
    </row>
    <row r="598" spans="1:7">
      <c r="A598" s="66"/>
      <c r="B598" s="67"/>
      <c r="C598" s="68"/>
      <c r="D598" s="69"/>
      <c r="E598" s="69"/>
      <c r="F598" s="74">
        <f t="shared" si="33"/>
        <v>12872.36</v>
      </c>
      <c r="G598" s="71"/>
    </row>
    <row r="599" spans="1:7">
      <c r="A599" s="66"/>
      <c r="B599" s="67"/>
      <c r="C599" s="68"/>
      <c r="D599" s="69"/>
      <c r="E599" s="69"/>
      <c r="F599" s="74">
        <f t="shared" si="33"/>
        <v>12872.36</v>
      </c>
      <c r="G599" s="71"/>
    </row>
    <row r="600" spans="1:7">
      <c r="A600" s="66"/>
      <c r="B600" s="67"/>
      <c r="C600" s="68"/>
      <c r="D600" s="69"/>
      <c r="E600" s="69"/>
      <c r="F600" s="74">
        <f t="shared" ref="F600:F632" si="34">F599+D600-E600</f>
        <v>12872.36</v>
      </c>
      <c r="G600" s="71"/>
    </row>
    <row r="601" spans="1:7">
      <c r="A601" s="66"/>
      <c r="B601" s="67"/>
      <c r="C601" s="68"/>
      <c r="D601" s="69"/>
      <c r="E601" s="69"/>
      <c r="F601" s="74">
        <f t="shared" si="34"/>
        <v>12872.36</v>
      </c>
      <c r="G601" s="71"/>
    </row>
    <row r="602" spans="1:7">
      <c r="A602" s="66"/>
      <c r="B602" s="67"/>
      <c r="C602" s="68"/>
      <c r="D602" s="69"/>
      <c r="E602" s="69"/>
      <c r="F602" s="74">
        <f t="shared" si="34"/>
        <v>12872.36</v>
      </c>
      <c r="G602" s="71"/>
    </row>
    <row r="603" spans="1:7">
      <c r="A603" s="66"/>
      <c r="B603" s="67"/>
      <c r="C603" s="68"/>
      <c r="D603" s="69"/>
      <c r="E603" s="69"/>
      <c r="F603" s="74">
        <f t="shared" si="34"/>
        <v>12872.36</v>
      </c>
      <c r="G603" s="71"/>
    </row>
    <row r="604" spans="1:7">
      <c r="A604" s="66"/>
      <c r="B604" s="67"/>
      <c r="C604" s="68"/>
      <c r="D604" s="69"/>
      <c r="E604" s="69"/>
      <c r="F604" s="74">
        <f t="shared" si="34"/>
        <v>12872.36</v>
      </c>
      <c r="G604" s="71"/>
    </row>
    <row r="605" spans="1:7">
      <c r="A605" s="66"/>
      <c r="B605" s="67"/>
      <c r="C605" s="68"/>
      <c r="D605" s="69"/>
      <c r="E605" s="69"/>
      <c r="F605" s="74">
        <f t="shared" si="34"/>
        <v>12872.36</v>
      </c>
      <c r="G605" s="71"/>
    </row>
    <row r="606" spans="1:7">
      <c r="A606" s="66"/>
      <c r="B606" s="67"/>
      <c r="C606" s="68"/>
      <c r="D606" s="69"/>
      <c r="E606" s="69"/>
      <c r="F606" s="74">
        <f t="shared" si="34"/>
        <v>12872.36</v>
      </c>
      <c r="G606" s="71"/>
    </row>
    <row r="607" spans="1:7">
      <c r="A607" s="66"/>
      <c r="B607" s="67"/>
      <c r="C607" s="68"/>
      <c r="D607" s="69"/>
      <c r="E607" s="69"/>
      <c r="F607" s="74">
        <f t="shared" si="34"/>
        <v>12872.36</v>
      </c>
      <c r="G607" s="71"/>
    </row>
    <row r="608" spans="1:7">
      <c r="A608" s="66"/>
      <c r="B608" s="67"/>
      <c r="C608" s="68"/>
      <c r="D608" s="69"/>
      <c r="E608" s="69"/>
      <c r="F608" s="74">
        <f t="shared" si="34"/>
        <v>12872.36</v>
      </c>
      <c r="G608" s="71"/>
    </row>
    <row r="609" spans="1:7">
      <c r="A609" s="66"/>
      <c r="B609" s="67"/>
      <c r="C609" s="68"/>
      <c r="D609" s="69"/>
      <c r="E609" s="69"/>
      <c r="F609" s="74">
        <f t="shared" si="34"/>
        <v>12872.36</v>
      </c>
      <c r="G609" s="71"/>
    </row>
    <row r="610" spans="1:7">
      <c r="A610" s="66"/>
      <c r="B610" s="67"/>
      <c r="C610" s="68"/>
      <c r="D610" s="69"/>
      <c r="E610" s="69"/>
      <c r="F610" s="74">
        <f t="shared" si="34"/>
        <v>12872.36</v>
      </c>
      <c r="G610" s="71"/>
    </row>
    <row r="611" spans="1:7">
      <c r="A611" s="66"/>
      <c r="B611" s="67"/>
      <c r="C611" s="68"/>
      <c r="D611" s="69"/>
      <c r="E611" s="69"/>
      <c r="F611" s="74">
        <f t="shared" si="34"/>
        <v>12872.36</v>
      </c>
      <c r="G611" s="71"/>
    </row>
    <row r="612" spans="1:7">
      <c r="A612" s="66"/>
      <c r="B612" s="67"/>
      <c r="C612" s="68"/>
      <c r="D612" s="69"/>
      <c r="E612" s="69"/>
      <c r="F612" s="74">
        <f t="shared" si="34"/>
        <v>12872.36</v>
      </c>
      <c r="G612" s="71"/>
    </row>
    <row r="613" spans="1:7">
      <c r="A613" s="66"/>
      <c r="B613" s="67"/>
      <c r="C613" s="68"/>
      <c r="D613" s="69"/>
      <c r="E613" s="69"/>
      <c r="F613" s="74">
        <f t="shared" si="34"/>
        <v>12872.36</v>
      </c>
      <c r="G613" s="71"/>
    </row>
    <row r="614" spans="1:7">
      <c r="A614" s="66"/>
      <c r="B614" s="67"/>
      <c r="C614" s="68"/>
      <c r="D614" s="69"/>
      <c r="E614" s="69"/>
      <c r="F614" s="74">
        <f t="shared" si="34"/>
        <v>12872.36</v>
      </c>
      <c r="G614" s="71"/>
    </row>
    <row r="615" spans="1:7">
      <c r="A615" s="66"/>
      <c r="B615" s="67"/>
      <c r="C615" s="68"/>
      <c r="D615" s="69"/>
      <c r="E615" s="69"/>
      <c r="F615" s="74">
        <f t="shared" si="34"/>
        <v>12872.36</v>
      </c>
      <c r="G615" s="71"/>
    </row>
    <row r="616" spans="1:7">
      <c r="A616" s="66"/>
      <c r="B616" s="67"/>
      <c r="C616" s="68"/>
      <c r="D616" s="69"/>
      <c r="E616" s="69"/>
      <c r="F616" s="74">
        <f t="shared" si="34"/>
        <v>12872.36</v>
      </c>
      <c r="G616" s="71"/>
    </row>
    <row r="617" spans="1:7">
      <c r="A617" s="66"/>
      <c r="B617" s="67"/>
      <c r="C617" s="68"/>
      <c r="D617" s="69"/>
      <c r="E617" s="69"/>
      <c r="F617" s="74">
        <f t="shared" si="34"/>
        <v>12872.36</v>
      </c>
      <c r="G617" s="71"/>
    </row>
    <row r="618" spans="1:7">
      <c r="A618" s="66"/>
      <c r="B618" s="67"/>
      <c r="C618" s="68"/>
      <c r="D618" s="69"/>
      <c r="E618" s="69"/>
      <c r="F618" s="74">
        <f t="shared" si="34"/>
        <v>12872.36</v>
      </c>
      <c r="G618" s="71"/>
    </row>
    <row r="619" spans="1:7">
      <c r="A619" s="66"/>
      <c r="B619" s="67"/>
      <c r="C619" s="68"/>
      <c r="D619" s="69"/>
      <c r="E619" s="69"/>
      <c r="F619" s="74">
        <f t="shared" si="34"/>
        <v>12872.36</v>
      </c>
      <c r="G619" s="71"/>
    </row>
    <row r="620" spans="1:7">
      <c r="A620" s="66"/>
      <c r="B620" s="67"/>
      <c r="C620" s="68"/>
      <c r="D620" s="69"/>
      <c r="E620" s="69"/>
      <c r="F620" s="74">
        <f t="shared" si="34"/>
        <v>12872.36</v>
      </c>
      <c r="G620" s="71"/>
    </row>
    <row r="621" spans="1:7">
      <c r="A621" s="66"/>
      <c r="B621" s="67"/>
      <c r="C621" s="68"/>
      <c r="D621" s="69"/>
      <c r="E621" s="69"/>
      <c r="F621" s="74">
        <f t="shared" si="34"/>
        <v>12872.36</v>
      </c>
      <c r="G621" s="71"/>
    </row>
    <row r="622" spans="1:7">
      <c r="A622" s="66"/>
      <c r="B622" s="67"/>
      <c r="C622" s="68"/>
      <c r="D622" s="69"/>
      <c r="E622" s="69"/>
      <c r="F622" s="74">
        <f t="shared" si="34"/>
        <v>12872.36</v>
      </c>
      <c r="G622" s="71"/>
    </row>
    <row r="623" spans="1:7">
      <c r="A623" s="66"/>
      <c r="B623" s="67"/>
      <c r="C623" s="68"/>
      <c r="D623" s="69"/>
      <c r="E623" s="69"/>
      <c r="F623" s="74">
        <f t="shared" si="34"/>
        <v>12872.36</v>
      </c>
      <c r="G623" s="71"/>
    </row>
    <row r="624" spans="1:7">
      <c r="A624" s="66"/>
      <c r="B624" s="67"/>
      <c r="C624" s="68"/>
      <c r="D624" s="69"/>
      <c r="E624" s="69"/>
      <c r="F624" s="74">
        <f t="shared" si="34"/>
        <v>12872.36</v>
      </c>
      <c r="G624" s="71"/>
    </row>
    <row r="625" spans="1:7">
      <c r="A625" s="66"/>
      <c r="B625" s="67"/>
      <c r="C625" s="68"/>
      <c r="D625" s="69"/>
      <c r="E625" s="69"/>
      <c r="F625" s="74">
        <f t="shared" si="34"/>
        <v>12872.36</v>
      </c>
      <c r="G625" s="71"/>
    </row>
    <row r="626" spans="1:7">
      <c r="A626" s="66"/>
      <c r="B626" s="67"/>
      <c r="C626" s="68"/>
      <c r="D626" s="69"/>
      <c r="E626" s="69"/>
      <c r="F626" s="74">
        <f t="shared" si="34"/>
        <v>12872.36</v>
      </c>
      <c r="G626" s="71"/>
    </row>
    <row r="627" spans="1:7">
      <c r="A627" s="66"/>
      <c r="B627" s="67"/>
      <c r="C627" s="68"/>
      <c r="D627" s="69"/>
      <c r="E627" s="69"/>
      <c r="F627" s="74">
        <f t="shared" si="34"/>
        <v>12872.36</v>
      </c>
      <c r="G627" s="71"/>
    </row>
    <row r="628" spans="1:7">
      <c r="A628" s="66"/>
      <c r="B628" s="67"/>
      <c r="C628" s="68"/>
      <c r="D628" s="69"/>
      <c r="E628" s="69"/>
      <c r="F628" s="74">
        <f t="shared" si="34"/>
        <v>12872.36</v>
      </c>
      <c r="G628" s="71"/>
    </row>
    <row r="629" spans="1:7">
      <c r="A629" s="66"/>
      <c r="B629" s="67"/>
      <c r="C629" s="68"/>
      <c r="D629" s="69"/>
      <c r="E629" s="69"/>
      <c r="F629" s="74">
        <f t="shared" si="34"/>
        <v>12872.36</v>
      </c>
      <c r="G629" s="71"/>
    </row>
    <row r="630" spans="1:7">
      <c r="A630" s="66"/>
      <c r="B630" s="67"/>
      <c r="C630" s="68"/>
      <c r="D630" s="69"/>
      <c r="E630" s="69"/>
      <c r="F630" s="74">
        <f t="shared" si="34"/>
        <v>12872.36</v>
      </c>
      <c r="G630" s="71"/>
    </row>
    <row r="631" spans="1:7">
      <c r="A631" s="66"/>
      <c r="B631" s="67"/>
      <c r="C631" s="68"/>
      <c r="D631" s="69"/>
      <c r="E631" s="69"/>
      <c r="F631" s="74">
        <f t="shared" si="34"/>
        <v>12872.36</v>
      </c>
      <c r="G631" s="71"/>
    </row>
    <row r="632" spans="1:7">
      <c r="A632" s="66"/>
      <c r="B632" s="67"/>
      <c r="C632" s="68"/>
      <c r="D632" s="69"/>
      <c r="E632" s="69"/>
      <c r="F632" s="74">
        <f t="shared" si="34"/>
        <v>12872.36</v>
      </c>
      <c r="G632" s="71"/>
    </row>
    <row r="633" spans="1:7">
      <c r="A633" s="66"/>
      <c r="B633" s="67"/>
      <c r="C633" s="68"/>
      <c r="D633" s="69"/>
      <c r="E633" s="69"/>
      <c r="F633" s="74">
        <f t="shared" ref="F633:F641" si="35">F632+D633-E633</f>
        <v>12872.36</v>
      </c>
      <c r="G633" s="71"/>
    </row>
    <row r="634" spans="1:7">
      <c r="A634" s="66"/>
      <c r="B634" s="67"/>
      <c r="C634" s="68"/>
      <c r="D634" s="69"/>
      <c r="E634" s="69"/>
      <c r="F634" s="74">
        <f t="shared" si="35"/>
        <v>12872.36</v>
      </c>
      <c r="G634" s="71"/>
    </row>
    <row r="635" spans="1:7">
      <c r="A635" s="66"/>
      <c r="B635" s="67"/>
      <c r="C635" s="68"/>
      <c r="D635" s="69"/>
      <c r="E635" s="69"/>
      <c r="F635" s="74">
        <f t="shared" si="35"/>
        <v>12872.36</v>
      </c>
      <c r="G635" s="71"/>
    </row>
    <row r="636" spans="1:7">
      <c r="A636" s="66"/>
      <c r="B636" s="67"/>
      <c r="C636" s="68"/>
      <c r="D636" s="69"/>
      <c r="E636" s="69"/>
      <c r="F636" s="74">
        <f t="shared" si="35"/>
        <v>12872.36</v>
      </c>
      <c r="G636" s="71"/>
    </row>
    <row r="637" spans="1:7">
      <c r="A637" s="66"/>
      <c r="B637" s="67"/>
      <c r="C637" s="68"/>
      <c r="D637" s="69"/>
      <c r="E637" s="69"/>
      <c r="F637" s="74">
        <f t="shared" si="35"/>
        <v>12872.36</v>
      </c>
      <c r="G637" s="71"/>
    </row>
    <row r="638" spans="1:7">
      <c r="A638" s="66"/>
      <c r="B638" s="67"/>
      <c r="C638" s="68"/>
      <c r="D638" s="69"/>
      <c r="E638" s="69"/>
      <c r="F638" s="74">
        <f t="shared" si="35"/>
        <v>12872.36</v>
      </c>
      <c r="G638" s="71"/>
    </row>
    <row r="639" spans="1:7">
      <c r="A639" s="66"/>
      <c r="B639" s="67"/>
      <c r="C639" s="68"/>
      <c r="D639" s="69"/>
      <c r="E639" s="69"/>
      <c r="F639" s="74">
        <f t="shared" si="35"/>
        <v>12872.36</v>
      </c>
      <c r="G639" s="71"/>
    </row>
    <row r="640" spans="1:7">
      <c r="A640" s="66"/>
      <c r="B640" s="67"/>
      <c r="C640" s="68"/>
      <c r="D640" s="69"/>
      <c r="E640" s="69"/>
      <c r="F640" s="74">
        <f t="shared" si="35"/>
        <v>12872.36</v>
      </c>
      <c r="G640" s="71"/>
    </row>
    <row r="641" spans="1:7">
      <c r="A641" s="66"/>
      <c r="B641" s="67"/>
      <c r="C641" s="68"/>
      <c r="D641" s="69"/>
      <c r="E641" s="69"/>
      <c r="F641" s="74">
        <f t="shared" si="35"/>
        <v>12872.36</v>
      </c>
      <c r="G641" s="71"/>
    </row>
    <row r="642" spans="1:7">
      <c r="A642" s="66"/>
      <c r="B642" s="67"/>
      <c r="C642" s="68"/>
      <c r="D642" s="69"/>
      <c r="E642" s="69"/>
      <c r="F642" s="74">
        <f t="shared" ref="F642:F668" si="36">F641+D642-E642</f>
        <v>12872.36</v>
      </c>
      <c r="G642" s="71"/>
    </row>
    <row r="643" spans="1:7">
      <c r="A643" s="66"/>
      <c r="B643" s="67"/>
      <c r="C643" s="68"/>
      <c r="D643" s="69"/>
      <c r="E643" s="69"/>
      <c r="F643" s="74">
        <f t="shared" si="36"/>
        <v>12872.36</v>
      </c>
      <c r="G643" s="71"/>
    </row>
    <row r="644" spans="1:7">
      <c r="A644" s="66"/>
      <c r="B644" s="67"/>
      <c r="C644" s="68"/>
      <c r="D644" s="69"/>
      <c r="E644" s="69"/>
      <c r="F644" s="74">
        <f t="shared" si="36"/>
        <v>12872.36</v>
      </c>
      <c r="G644" s="71"/>
    </row>
    <row r="645" spans="1:7">
      <c r="A645" s="66"/>
      <c r="B645" s="67"/>
      <c r="C645" s="68"/>
      <c r="D645" s="69"/>
      <c r="E645" s="69"/>
      <c r="F645" s="74">
        <f t="shared" si="36"/>
        <v>12872.36</v>
      </c>
      <c r="G645" s="71"/>
    </row>
    <row r="646" spans="1:7">
      <c r="A646" s="66"/>
      <c r="B646" s="67"/>
      <c r="C646" s="68"/>
      <c r="D646" s="69"/>
      <c r="E646" s="69"/>
      <c r="F646" s="74">
        <f t="shared" si="36"/>
        <v>12872.36</v>
      </c>
      <c r="G646" s="71"/>
    </row>
    <row r="647" spans="1:7">
      <c r="A647" s="66"/>
      <c r="B647" s="67"/>
      <c r="C647" s="68"/>
      <c r="D647" s="69"/>
      <c r="E647" s="69"/>
      <c r="F647" s="74">
        <f t="shared" si="36"/>
        <v>12872.36</v>
      </c>
      <c r="G647" s="71"/>
    </row>
    <row r="648" spans="1:7">
      <c r="A648" s="66"/>
      <c r="B648" s="67"/>
      <c r="C648" s="68"/>
      <c r="D648" s="69"/>
      <c r="E648" s="69"/>
      <c r="F648" s="74">
        <f t="shared" si="36"/>
        <v>12872.36</v>
      </c>
      <c r="G648" s="71"/>
    </row>
    <row r="649" spans="1:7">
      <c r="A649" s="66"/>
      <c r="B649" s="67"/>
      <c r="C649" s="68"/>
      <c r="D649" s="69"/>
      <c r="E649" s="69"/>
      <c r="F649" s="74">
        <f t="shared" si="36"/>
        <v>12872.36</v>
      </c>
      <c r="G649" s="71"/>
    </row>
    <row r="650" spans="1:7">
      <c r="A650" s="66"/>
      <c r="B650" s="67"/>
      <c r="C650" s="68"/>
      <c r="D650" s="69"/>
      <c r="E650" s="69"/>
      <c r="F650" s="74">
        <f t="shared" si="36"/>
        <v>12872.36</v>
      </c>
      <c r="G650" s="71"/>
    </row>
    <row r="651" spans="1:7">
      <c r="A651" s="66"/>
      <c r="B651" s="67"/>
      <c r="C651" s="68"/>
      <c r="D651" s="69"/>
      <c r="E651" s="69"/>
      <c r="F651" s="74">
        <f t="shared" si="36"/>
        <v>12872.36</v>
      </c>
      <c r="G651" s="71"/>
    </row>
    <row r="652" spans="1:7">
      <c r="A652" s="66"/>
      <c r="B652" s="67"/>
      <c r="C652" s="68"/>
      <c r="D652" s="69"/>
      <c r="E652" s="69"/>
      <c r="F652" s="74">
        <f t="shared" si="36"/>
        <v>12872.36</v>
      </c>
      <c r="G652" s="71"/>
    </row>
    <row r="653" spans="1:7">
      <c r="A653" s="66"/>
      <c r="B653" s="67"/>
      <c r="C653" s="68"/>
      <c r="D653" s="69"/>
      <c r="E653" s="69"/>
      <c r="F653" s="74">
        <f t="shared" si="36"/>
        <v>12872.36</v>
      </c>
      <c r="G653" s="71"/>
    </row>
    <row r="654" spans="1:7">
      <c r="A654" s="66"/>
      <c r="B654" s="67"/>
      <c r="C654" s="68"/>
      <c r="D654" s="69"/>
      <c r="E654" s="69"/>
      <c r="F654" s="74">
        <f t="shared" si="36"/>
        <v>12872.36</v>
      </c>
      <c r="G654" s="71"/>
    </row>
    <row r="655" spans="1:7">
      <c r="A655" s="66"/>
      <c r="B655" s="67"/>
      <c r="C655" s="68"/>
      <c r="D655" s="69"/>
      <c r="E655" s="69"/>
      <c r="F655" s="74">
        <f t="shared" si="36"/>
        <v>12872.36</v>
      </c>
      <c r="G655" s="71"/>
    </row>
    <row r="656" spans="1:7">
      <c r="A656" s="66"/>
      <c r="B656" s="67"/>
      <c r="C656" s="68"/>
      <c r="D656" s="69"/>
      <c r="E656" s="69"/>
      <c r="F656" s="74">
        <f t="shared" si="36"/>
        <v>12872.36</v>
      </c>
      <c r="G656" s="71"/>
    </row>
    <row r="657" spans="1:7">
      <c r="A657" s="66"/>
      <c r="B657" s="67"/>
      <c r="C657" s="68"/>
      <c r="D657" s="69"/>
      <c r="E657" s="69"/>
      <c r="F657" s="74">
        <f t="shared" si="36"/>
        <v>12872.36</v>
      </c>
      <c r="G657" s="71"/>
    </row>
    <row r="658" spans="1:7">
      <c r="A658" s="66"/>
      <c r="B658" s="67"/>
      <c r="C658" s="68"/>
      <c r="D658" s="69"/>
      <c r="E658" s="69"/>
      <c r="F658" s="74">
        <f t="shared" si="36"/>
        <v>12872.36</v>
      </c>
      <c r="G658" s="71"/>
    </row>
    <row r="659" spans="1:7">
      <c r="A659" s="66"/>
      <c r="B659" s="67"/>
      <c r="C659" s="68"/>
      <c r="D659" s="69"/>
      <c r="E659" s="69"/>
      <c r="F659" s="74">
        <f t="shared" si="36"/>
        <v>12872.36</v>
      </c>
      <c r="G659" s="71"/>
    </row>
    <row r="660" spans="1:7">
      <c r="A660" s="66"/>
      <c r="B660" s="67"/>
      <c r="C660" s="68"/>
      <c r="D660" s="69"/>
      <c r="E660" s="69"/>
      <c r="F660" s="74">
        <f t="shared" si="36"/>
        <v>12872.36</v>
      </c>
      <c r="G660" s="71"/>
    </row>
    <row r="661" spans="1:7">
      <c r="A661" s="66"/>
      <c r="B661" s="67"/>
      <c r="C661" s="68"/>
      <c r="D661" s="69"/>
      <c r="E661" s="69"/>
      <c r="F661" s="74">
        <f t="shared" si="36"/>
        <v>12872.36</v>
      </c>
      <c r="G661" s="71"/>
    </row>
    <row r="662" spans="1:7">
      <c r="A662" s="66"/>
      <c r="B662" s="67"/>
      <c r="C662" s="68"/>
      <c r="D662" s="69"/>
      <c r="E662" s="69"/>
      <c r="F662" s="74">
        <f t="shared" si="36"/>
        <v>12872.36</v>
      </c>
      <c r="G662" s="71"/>
    </row>
    <row r="663" spans="1:7">
      <c r="A663" s="66"/>
      <c r="B663" s="67"/>
      <c r="C663" s="68"/>
      <c r="D663" s="69"/>
      <c r="E663" s="69"/>
      <c r="F663" s="74">
        <f t="shared" si="36"/>
        <v>12872.36</v>
      </c>
      <c r="G663" s="71"/>
    </row>
    <row r="664" spans="1:7">
      <c r="A664" s="66"/>
      <c r="B664" s="67"/>
      <c r="C664" s="68"/>
      <c r="D664" s="69"/>
      <c r="E664" s="69"/>
      <c r="F664" s="74">
        <f t="shared" si="36"/>
        <v>12872.36</v>
      </c>
      <c r="G664" s="71"/>
    </row>
    <row r="665" spans="1:7">
      <c r="A665" s="66"/>
      <c r="B665" s="67"/>
      <c r="C665" s="68"/>
      <c r="D665" s="69"/>
      <c r="E665" s="69"/>
      <c r="F665" s="74">
        <f t="shared" si="36"/>
        <v>12872.36</v>
      </c>
      <c r="G665" s="71"/>
    </row>
    <row r="666" spans="1:7">
      <c r="A666" s="66"/>
      <c r="B666" s="67"/>
      <c r="C666" s="68"/>
      <c r="D666" s="69"/>
      <c r="E666" s="69"/>
      <c r="F666" s="74">
        <f t="shared" si="36"/>
        <v>12872.36</v>
      </c>
      <c r="G666" s="71"/>
    </row>
    <row r="667" spans="1:7">
      <c r="A667" s="66"/>
      <c r="B667" s="67"/>
      <c r="C667" s="68"/>
      <c r="D667" s="69"/>
      <c r="E667" s="69"/>
      <c r="F667" s="74">
        <f t="shared" si="36"/>
        <v>12872.36</v>
      </c>
      <c r="G667" s="71"/>
    </row>
    <row r="668" spans="1:7">
      <c r="A668" s="66"/>
      <c r="B668" s="67"/>
      <c r="C668" s="68"/>
      <c r="D668" s="69"/>
      <c r="E668" s="69"/>
      <c r="F668" s="74">
        <f t="shared" si="36"/>
        <v>12872.36</v>
      </c>
      <c r="G668" s="71"/>
    </row>
    <row r="669" spans="1:7">
      <c r="A669" s="66"/>
      <c r="B669" s="67"/>
      <c r="C669" s="68"/>
      <c r="D669" s="69"/>
      <c r="E669" s="69"/>
      <c r="F669" s="74">
        <f t="shared" ref="F669:F680" si="37">F668+D669-E669</f>
        <v>12872.36</v>
      </c>
      <c r="G669" s="71"/>
    </row>
    <row r="670" spans="1:7">
      <c r="A670" s="66"/>
      <c r="B670" s="67"/>
      <c r="C670" s="68"/>
      <c r="D670" s="69"/>
      <c r="E670" s="69"/>
      <c r="F670" s="74">
        <f t="shared" si="37"/>
        <v>12872.36</v>
      </c>
      <c r="G670" s="71"/>
    </row>
    <row r="671" spans="1:7">
      <c r="A671" s="66"/>
      <c r="B671" s="67"/>
      <c r="C671" s="68"/>
      <c r="D671" s="69"/>
      <c r="E671" s="69"/>
      <c r="F671" s="74">
        <f t="shared" si="37"/>
        <v>12872.36</v>
      </c>
      <c r="G671" s="71"/>
    </row>
    <row r="672" spans="1:7">
      <c r="A672" s="66"/>
      <c r="B672" s="67"/>
      <c r="C672" s="68"/>
      <c r="D672" s="69"/>
      <c r="E672" s="69"/>
      <c r="F672" s="74">
        <f t="shared" si="37"/>
        <v>12872.36</v>
      </c>
      <c r="G672" s="71"/>
    </row>
    <row r="673" spans="1:7">
      <c r="A673" s="66"/>
      <c r="B673" s="67"/>
      <c r="C673" s="68"/>
      <c r="D673" s="69"/>
      <c r="E673" s="69"/>
      <c r="F673" s="74">
        <f t="shared" si="37"/>
        <v>12872.36</v>
      </c>
      <c r="G673" s="71"/>
    </row>
    <row r="674" spans="1:7">
      <c r="A674" s="66"/>
      <c r="B674" s="67"/>
      <c r="C674" s="68"/>
      <c r="D674" s="69"/>
      <c r="E674" s="69"/>
      <c r="F674" s="74">
        <f t="shared" si="37"/>
        <v>12872.36</v>
      </c>
      <c r="G674" s="71"/>
    </row>
    <row r="675" spans="1:7">
      <c r="A675" s="66"/>
      <c r="B675" s="67"/>
      <c r="C675" s="68"/>
      <c r="D675" s="69"/>
      <c r="E675" s="69"/>
      <c r="F675" s="74">
        <f t="shared" si="37"/>
        <v>12872.36</v>
      </c>
      <c r="G675" s="71"/>
    </row>
    <row r="676" spans="1:7">
      <c r="A676" s="66"/>
      <c r="B676" s="67"/>
      <c r="C676" s="68"/>
      <c r="D676" s="69"/>
      <c r="E676" s="69"/>
      <c r="F676" s="74">
        <f t="shared" si="37"/>
        <v>12872.36</v>
      </c>
      <c r="G676" s="71"/>
    </row>
    <row r="677" spans="1:7">
      <c r="A677" s="66"/>
      <c r="B677" s="67"/>
      <c r="C677" s="68"/>
      <c r="D677" s="69"/>
      <c r="E677" s="69"/>
      <c r="F677" s="74">
        <f t="shared" si="37"/>
        <v>12872.36</v>
      </c>
      <c r="G677" s="71"/>
    </row>
    <row r="678" spans="1:7">
      <c r="A678" s="66"/>
      <c r="B678" s="67"/>
      <c r="C678" s="68"/>
      <c r="D678" s="69"/>
      <c r="E678" s="69"/>
      <c r="F678" s="74">
        <f t="shared" si="37"/>
        <v>12872.36</v>
      </c>
      <c r="G678" s="71"/>
    </row>
    <row r="679" spans="1:7">
      <c r="A679" s="66"/>
      <c r="B679" s="67"/>
      <c r="C679" s="68"/>
      <c r="D679" s="69"/>
      <c r="E679" s="69"/>
      <c r="F679" s="74">
        <f t="shared" si="37"/>
        <v>12872.36</v>
      </c>
      <c r="G679" s="71"/>
    </row>
    <row r="680" spans="1:7">
      <c r="A680" s="66"/>
      <c r="B680" s="67"/>
      <c r="C680" s="68"/>
      <c r="D680" s="69"/>
      <c r="E680" s="69"/>
      <c r="F680" s="74">
        <f t="shared" ref="F680:F711" si="38">F679+D680-E680</f>
        <v>12872.36</v>
      </c>
      <c r="G680" s="71"/>
    </row>
    <row r="681" spans="1:7">
      <c r="A681" s="66"/>
      <c r="B681" s="67"/>
      <c r="C681" s="68"/>
      <c r="D681" s="69"/>
      <c r="E681" s="69"/>
      <c r="F681" s="74">
        <f t="shared" si="38"/>
        <v>12872.36</v>
      </c>
      <c r="G681" s="71"/>
    </row>
    <row r="682" spans="1:7">
      <c r="A682" s="66"/>
      <c r="B682" s="67"/>
      <c r="C682" s="68"/>
      <c r="D682" s="69"/>
      <c r="E682" s="69"/>
      <c r="F682" s="74">
        <f t="shared" si="38"/>
        <v>12872.36</v>
      </c>
      <c r="G682" s="71"/>
    </row>
    <row r="683" spans="1:7">
      <c r="A683" s="66"/>
      <c r="B683" s="67"/>
      <c r="C683" s="68"/>
      <c r="D683" s="69"/>
      <c r="E683" s="69"/>
      <c r="F683" s="74">
        <f t="shared" si="38"/>
        <v>12872.36</v>
      </c>
      <c r="G683" s="71"/>
    </row>
    <row r="684" spans="1:7">
      <c r="A684" s="66"/>
      <c r="B684" s="67"/>
      <c r="C684" s="68"/>
      <c r="D684" s="69"/>
      <c r="E684" s="69"/>
      <c r="F684" s="74">
        <f t="shared" si="38"/>
        <v>12872.36</v>
      </c>
      <c r="G684" s="71"/>
    </row>
    <row r="685" spans="1:7">
      <c r="A685" s="66"/>
      <c r="B685" s="67"/>
      <c r="C685" s="68"/>
      <c r="D685" s="69"/>
      <c r="E685" s="69"/>
      <c r="F685" s="74">
        <f t="shared" si="38"/>
        <v>12872.36</v>
      </c>
      <c r="G685" s="71"/>
    </row>
    <row r="686" spans="1:7">
      <c r="A686" s="66"/>
      <c r="B686" s="67"/>
      <c r="C686" s="68"/>
      <c r="D686" s="69"/>
      <c r="E686" s="69"/>
      <c r="F686" s="74">
        <f t="shared" si="38"/>
        <v>12872.36</v>
      </c>
      <c r="G686" s="71"/>
    </row>
    <row r="687" spans="1:7">
      <c r="A687" s="66"/>
      <c r="B687" s="67"/>
      <c r="C687" s="68"/>
      <c r="D687" s="69"/>
      <c r="E687" s="69"/>
      <c r="F687" s="74">
        <f t="shared" si="38"/>
        <v>12872.36</v>
      </c>
      <c r="G687" s="71"/>
    </row>
    <row r="688" spans="1:7">
      <c r="A688" s="66"/>
      <c r="B688" s="67"/>
      <c r="C688" s="68"/>
      <c r="D688" s="69"/>
      <c r="E688" s="69"/>
      <c r="F688" s="74">
        <f t="shared" si="38"/>
        <v>12872.36</v>
      </c>
      <c r="G688" s="71"/>
    </row>
    <row r="689" spans="1:7">
      <c r="A689" s="66"/>
      <c r="B689" s="67"/>
      <c r="C689" s="68"/>
      <c r="D689" s="69"/>
      <c r="E689" s="69"/>
      <c r="F689" s="74">
        <f t="shared" si="38"/>
        <v>12872.36</v>
      </c>
      <c r="G689" s="71"/>
    </row>
    <row r="690" spans="1:7">
      <c r="A690" s="66"/>
      <c r="B690" s="67"/>
      <c r="C690" s="68"/>
      <c r="D690" s="69"/>
      <c r="E690" s="69"/>
      <c r="F690" s="74">
        <f t="shared" si="38"/>
        <v>12872.36</v>
      </c>
      <c r="G690" s="71"/>
    </row>
    <row r="691" spans="1:7">
      <c r="A691" s="66"/>
      <c r="B691" s="67"/>
      <c r="C691" s="68"/>
      <c r="D691" s="69"/>
      <c r="E691" s="69"/>
      <c r="F691" s="74">
        <f t="shared" si="38"/>
        <v>12872.36</v>
      </c>
      <c r="G691" s="71"/>
    </row>
    <row r="692" spans="1:7">
      <c r="A692" s="66"/>
      <c r="B692" s="67"/>
      <c r="C692" s="68"/>
      <c r="D692" s="69"/>
      <c r="E692" s="69"/>
      <c r="F692" s="74">
        <f t="shared" si="38"/>
        <v>12872.36</v>
      </c>
      <c r="G692" s="71"/>
    </row>
    <row r="693" spans="1:7">
      <c r="A693" s="66"/>
      <c r="B693" s="67"/>
      <c r="C693" s="68"/>
      <c r="D693" s="69"/>
      <c r="E693" s="69"/>
      <c r="F693" s="74">
        <f t="shared" si="38"/>
        <v>12872.36</v>
      </c>
      <c r="G693" s="71"/>
    </row>
    <row r="694" spans="1:7">
      <c r="A694" s="66"/>
      <c r="B694" s="67"/>
      <c r="C694" s="68"/>
      <c r="D694" s="69"/>
      <c r="E694" s="69"/>
      <c r="F694" s="74">
        <f t="shared" si="38"/>
        <v>12872.36</v>
      </c>
      <c r="G694" s="71"/>
    </row>
    <row r="695" spans="1:7">
      <c r="A695" s="66"/>
      <c r="B695" s="67"/>
      <c r="C695" s="68"/>
      <c r="D695" s="69"/>
      <c r="E695" s="69"/>
      <c r="F695" s="74">
        <f t="shared" si="38"/>
        <v>12872.36</v>
      </c>
      <c r="G695" s="71"/>
    </row>
    <row r="696" spans="1:7">
      <c r="A696" s="66"/>
      <c r="B696" s="67"/>
      <c r="C696" s="68"/>
      <c r="D696" s="69"/>
      <c r="E696" s="69"/>
      <c r="F696" s="74">
        <f t="shared" si="38"/>
        <v>12872.36</v>
      </c>
      <c r="G696" s="71"/>
    </row>
    <row r="697" spans="1:7">
      <c r="A697" s="66"/>
      <c r="B697" s="67"/>
      <c r="C697" s="68"/>
      <c r="D697" s="69"/>
      <c r="E697" s="69"/>
      <c r="F697" s="74">
        <f t="shared" si="38"/>
        <v>12872.36</v>
      </c>
      <c r="G697" s="71"/>
    </row>
    <row r="698" spans="1:7">
      <c r="A698" s="66"/>
      <c r="B698" s="67"/>
      <c r="C698" s="68"/>
      <c r="D698" s="69"/>
      <c r="E698" s="69"/>
      <c r="F698" s="74">
        <f t="shared" si="38"/>
        <v>12872.36</v>
      </c>
      <c r="G698" s="71"/>
    </row>
    <row r="699" spans="1:7">
      <c r="A699" s="66"/>
      <c r="B699" s="67"/>
      <c r="C699" s="68"/>
      <c r="D699" s="69"/>
      <c r="E699" s="69"/>
      <c r="F699" s="74">
        <f t="shared" si="38"/>
        <v>12872.36</v>
      </c>
      <c r="G699" s="71"/>
    </row>
    <row r="700" spans="1:7">
      <c r="A700" s="66"/>
      <c r="B700" s="67"/>
      <c r="C700" s="68"/>
      <c r="D700" s="69"/>
      <c r="E700" s="69"/>
      <c r="F700" s="74">
        <f t="shared" si="38"/>
        <v>12872.36</v>
      </c>
      <c r="G700" s="71"/>
    </row>
    <row r="701" spans="1:7">
      <c r="A701" s="66"/>
      <c r="B701" s="67"/>
      <c r="C701" s="68"/>
      <c r="D701" s="69"/>
      <c r="E701" s="69"/>
      <c r="F701" s="74">
        <f t="shared" si="38"/>
        <v>12872.36</v>
      </c>
      <c r="G701" s="71"/>
    </row>
    <row r="702" spans="1:7">
      <c r="A702" s="66"/>
      <c r="B702" s="67"/>
      <c r="C702" s="68"/>
      <c r="D702" s="69"/>
      <c r="E702" s="69"/>
      <c r="F702" s="74">
        <f t="shared" si="38"/>
        <v>12872.36</v>
      </c>
      <c r="G702" s="71"/>
    </row>
    <row r="703" spans="1:7">
      <c r="A703" s="66"/>
      <c r="B703" s="67"/>
      <c r="C703" s="68"/>
      <c r="D703" s="69"/>
      <c r="E703" s="69"/>
      <c r="F703" s="74">
        <f t="shared" si="38"/>
        <v>12872.36</v>
      </c>
      <c r="G703" s="71"/>
    </row>
    <row r="704" spans="1:7">
      <c r="A704" s="66"/>
      <c r="B704" s="67"/>
      <c r="C704" s="68"/>
      <c r="D704" s="69"/>
      <c r="E704" s="69"/>
      <c r="F704" s="74">
        <f t="shared" si="38"/>
        <v>12872.36</v>
      </c>
      <c r="G704" s="71"/>
    </row>
    <row r="705" spans="1:7">
      <c r="A705" s="66"/>
      <c r="B705" s="67"/>
      <c r="C705" s="68"/>
      <c r="D705" s="69"/>
      <c r="E705" s="69"/>
      <c r="F705" s="74">
        <f t="shared" si="38"/>
        <v>12872.36</v>
      </c>
      <c r="G705" s="71"/>
    </row>
    <row r="706" spans="1:7">
      <c r="A706" s="66"/>
      <c r="B706" s="67"/>
      <c r="C706" s="68"/>
      <c r="D706" s="69"/>
      <c r="E706" s="69"/>
      <c r="F706" s="74">
        <f t="shared" si="38"/>
        <v>12872.36</v>
      </c>
      <c r="G706" s="71"/>
    </row>
    <row r="707" spans="1:7">
      <c r="A707" s="66"/>
      <c r="B707" s="67"/>
      <c r="C707" s="68"/>
      <c r="D707" s="69"/>
      <c r="E707" s="69"/>
      <c r="F707" s="74">
        <f t="shared" si="38"/>
        <v>12872.36</v>
      </c>
      <c r="G707" s="71"/>
    </row>
    <row r="708" spans="1:7">
      <c r="A708" s="66"/>
      <c r="B708" s="67"/>
      <c r="C708" s="68"/>
      <c r="D708" s="69"/>
      <c r="E708" s="69"/>
      <c r="F708" s="74">
        <f t="shared" si="38"/>
        <v>12872.36</v>
      </c>
      <c r="G708" s="71"/>
    </row>
    <row r="709" spans="1:7">
      <c r="A709" s="66"/>
      <c r="B709" s="67"/>
      <c r="C709" s="68"/>
      <c r="D709" s="69"/>
      <c r="E709" s="69"/>
      <c r="F709" s="74">
        <f t="shared" si="38"/>
        <v>12872.36</v>
      </c>
      <c r="G709" s="71"/>
    </row>
    <row r="710" spans="1:7">
      <c r="A710" s="66"/>
      <c r="B710" s="67"/>
      <c r="C710" s="68"/>
      <c r="D710" s="69"/>
      <c r="E710" s="69"/>
      <c r="F710" s="74">
        <f t="shared" si="38"/>
        <v>12872.36</v>
      </c>
      <c r="G710" s="71"/>
    </row>
    <row r="711" spans="1:7">
      <c r="A711" s="66"/>
      <c r="B711" s="67"/>
      <c r="C711" s="68"/>
      <c r="D711" s="69"/>
      <c r="E711" s="69"/>
      <c r="F711" s="74">
        <f t="shared" si="38"/>
        <v>12872.36</v>
      </c>
      <c r="G711" s="71"/>
    </row>
    <row r="712" spans="1:7">
      <c r="A712" s="66"/>
      <c r="B712" s="67"/>
      <c r="C712" s="68"/>
      <c r="D712" s="69"/>
      <c r="E712" s="69"/>
      <c r="F712" s="74">
        <f t="shared" ref="F712:F728" si="39">F711+D712-E712</f>
        <v>12872.36</v>
      </c>
      <c r="G712" s="71"/>
    </row>
    <row r="713" spans="1:7">
      <c r="A713" s="66"/>
      <c r="B713" s="67"/>
      <c r="C713" s="68"/>
      <c r="D713" s="69"/>
      <c r="E713" s="69"/>
      <c r="F713" s="74">
        <f t="shared" si="39"/>
        <v>12872.36</v>
      </c>
      <c r="G713" s="71"/>
    </row>
    <row r="714" spans="1:7">
      <c r="A714" s="66"/>
      <c r="B714" s="67"/>
      <c r="C714" s="68"/>
      <c r="D714" s="69"/>
      <c r="E714" s="69"/>
      <c r="F714" s="74">
        <f t="shared" si="39"/>
        <v>12872.36</v>
      </c>
      <c r="G714" s="71"/>
    </row>
    <row r="715" spans="1:7">
      <c r="A715" s="66"/>
      <c r="B715" s="67"/>
      <c r="C715" s="68"/>
      <c r="D715" s="69"/>
      <c r="E715" s="69"/>
      <c r="F715" s="74">
        <f t="shared" si="39"/>
        <v>12872.36</v>
      </c>
      <c r="G715" s="71"/>
    </row>
    <row r="716" spans="1:7">
      <c r="A716" s="66"/>
      <c r="B716" s="67"/>
      <c r="C716" s="68"/>
      <c r="D716" s="69"/>
      <c r="E716" s="69"/>
      <c r="F716" s="74">
        <f t="shared" si="39"/>
        <v>12872.36</v>
      </c>
      <c r="G716" s="71"/>
    </row>
    <row r="717" spans="1:7">
      <c r="A717" s="66"/>
      <c r="B717" s="67"/>
      <c r="C717" s="68"/>
      <c r="D717" s="69"/>
      <c r="E717" s="69"/>
      <c r="F717" s="74">
        <f t="shared" si="39"/>
        <v>12872.36</v>
      </c>
      <c r="G717" s="71"/>
    </row>
    <row r="718" spans="1:7">
      <c r="A718" s="66"/>
      <c r="B718" s="67"/>
      <c r="C718" s="68"/>
      <c r="D718" s="69"/>
      <c r="E718" s="69"/>
      <c r="F718" s="74">
        <f t="shared" si="39"/>
        <v>12872.36</v>
      </c>
      <c r="G718" s="71"/>
    </row>
    <row r="719" spans="1:7">
      <c r="A719" s="66"/>
      <c r="B719" s="67"/>
      <c r="C719" s="68"/>
      <c r="D719" s="69"/>
      <c r="E719" s="69"/>
      <c r="F719" s="74">
        <f t="shared" si="39"/>
        <v>12872.36</v>
      </c>
      <c r="G719" s="71"/>
    </row>
    <row r="720" spans="1:7">
      <c r="A720" s="66"/>
      <c r="B720" s="67"/>
      <c r="C720" s="68"/>
      <c r="D720" s="69"/>
      <c r="E720" s="69"/>
      <c r="F720" s="74">
        <f t="shared" si="39"/>
        <v>12872.36</v>
      </c>
      <c r="G720" s="71"/>
    </row>
    <row r="721" spans="1:7">
      <c r="A721" s="66"/>
      <c r="B721" s="67"/>
      <c r="C721" s="68"/>
      <c r="D721" s="69"/>
      <c r="E721" s="69"/>
      <c r="F721" s="74">
        <f t="shared" si="39"/>
        <v>12872.36</v>
      </c>
      <c r="G721" s="71"/>
    </row>
    <row r="722" spans="1:7">
      <c r="A722" s="66"/>
      <c r="B722" s="67"/>
      <c r="C722" s="68"/>
      <c r="D722" s="69"/>
      <c r="E722" s="69"/>
      <c r="F722" s="74">
        <f t="shared" si="39"/>
        <v>12872.36</v>
      </c>
      <c r="G722" s="71"/>
    </row>
    <row r="723" spans="1:7">
      <c r="A723" s="66"/>
      <c r="B723" s="67"/>
      <c r="C723" s="68"/>
      <c r="D723" s="69"/>
      <c r="E723" s="69"/>
      <c r="F723" s="74">
        <f t="shared" si="39"/>
        <v>12872.36</v>
      </c>
      <c r="G723" s="71"/>
    </row>
    <row r="724" spans="1:7">
      <c r="A724" s="66"/>
      <c r="B724" s="67"/>
      <c r="C724" s="68"/>
      <c r="D724" s="69"/>
      <c r="E724" s="69"/>
      <c r="F724" s="74">
        <f t="shared" si="39"/>
        <v>12872.36</v>
      </c>
      <c r="G724" s="71"/>
    </row>
    <row r="725" spans="1:7">
      <c r="A725" s="66"/>
      <c r="B725" s="67"/>
      <c r="C725" s="68"/>
      <c r="D725" s="69"/>
      <c r="E725" s="69"/>
      <c r="F725" s="74">
        <f t="shared" si="39"/>
        <v>12872.36</v>
      </c>
      <c r="G725" s="71"/>
    </row>
    <row r="726" spans="1:7">
      <c r="A726" s="66"/>
      <c r="B726" s="67"/>
      <c r="C726" s="68"/>
      <c r="D726" s="69"/>
      <c r="E726" s="69"/>
      <c r="F726" s="74">
        <f t="shared" si="39"/>
        <v>12872.36</v>
      </c>
      <c r="G726" s="71"/>
    </row>
    <row r="727" spans="1:7">
      <c r="A727" s="66"/>
      <c r="B727" s="67"/>
      <c r="C727" s="68"/>
      <c r="D727" s="69"/>
      <c r="E727" s="69"/>
      <c r="F727" s="74">
        <f t="shared" si="39"/>
        <v>12872.36</v>
      </c>
      <c r="G727" s="71"/>
    </row>
    <row r="728" spans="1:7">
      <c r="A728" s="66"/>
      <c r="B728" s="67"/>
      <c r="C728" s="68"/>
      <c r="D728" s="69"/>
      <c r="E728" s="69"/>
      <c r="F728" s="74">
        <f t="shared" si="39"/>
        <v>12872.36</v>
      </c>
      <c r="G728" s="71"/>
    </row>
    <row r="729" spans="1:7">
      <c r="A729" s="66"/>
      <c r="B729" s="67"/>
      <c r="C729" s="68"/>
      <c r="D729" s="69"/>
      <c r="E729" s="69"/>
      <c r="F729" s="74">
        <f t="shared" ref="F729:F734" si="40">F728+D729-E729</f>
        <v>12872.36</v>
      </c>
      <c r="G729" s="71"/>
    </row>
    <row r="730" spans="1:7">
      <c r="A730" s="66"/>
      <c r="B730" s="67"/>
      <c r="C730" s="68"/>
      <c r="D730" s="69"/>
      <c r="E730" s="69"/>
      <c r="F730" s="74">
        <f t="shared" si="40"/>
        <v>12872.36</v>
      </c>
      <c r="G730" s="71"/>
    </row>
    <row r="731" spans="1:7">
      <c r="A731" s="66"/>
      <c r="B731" s="67"/>
      <c r="C731" s="68"/>
      <c r="D731" s="69"/>
      <c r="E731" s="69"/>
      <c r="F731" s="74">
        <f t="shared" si="40"/>
        <v>12872.36</v>
      </c>
      <c r="G731" s="71"/>
    </row>
    <row r="732" spans="1:7">
      <c r="A732" s="66"/>
      <c r="B732" s="67"/>
      <c r="C732" s="68"/>
      <c r="D732" s="69"/>
      <c r="E732" s="69"/>
      <c r="F732" s="74">
        <f t="shared" si="40"/>
        <v>12872.36</v>
      </c>
      <c r="G732" s="71"/>
    </row>
    <row r="733" spans="1:7">
      <c r="A733" s="66"/>
      <c r="B733" s="67"/>
      <c r="C733" s="68"/>
      <c r="D733" s="69"/>
      <c r="E733" s="69"/>
      <c r="F733" s="74">
        <f t="shared" si="40"/>
        <v>12872.36</v>
      </c>
      <c r="G733" s="71"/>
    </row>
    <row r="734" spans="1:7">
      <c r="A734" s="66"/>
      <c r="B734" s="67"/>
      <c r="C734" s="68"/>
      <c r="D734" s="69"/>
      <c r="E734" s="69"/>
      <c r="F734" s="74">
        <f t="shared" si="40"/>
        <v>12872.36</v>
      </c>
      <c r="G734" s="71"/>
    </row>
    <row r="735" spans="1:7">
      <c r="A735" s="66"/>
      <c r="B735" s="67"/>
      <c r="C735" s="68"/>
      <c r="D735" s="69"/>
      <c r="E735" s="69"/>
      <c r="F735" s="74">
        <f t="shared" ref="F735:F761" si="41">F734+D735-E735</f>
        <v>12872.36</v>
      </c>
      <c r="G735" s="71"/>
    </row>
    <row r="736" spans="1:7">
      <c r="A736" s="66"/>
      <c r="B736" s="67"/>
      <c r="C736" s="68"/>
      <c r="D736" s="69"/>
      <c r="E736" s="69"/>
      <c r="F736" s="74">
        <f t="shared" si="41"/>
        <v>12872.36</v>
      </c>
      <c r="G736" s="71"/>
    </row>
    <row r="737" spans="1:7">
      <c r="A737" s="66"/>
      <c r="B737" s="67"/>
      <c r="C737" s="68"/>
      <c r="D737" s="69"/>
      <c r="E737" s="69"/>
      <c r="F737" s="74">
        <f t="shared" si="41"/>
        <v>12872.36</v>
      </c>
      <c r="G737" s="71"/>
    </row>
    <row r="738" spans="1:7">
      <c r="A738" s="66"/>
      <c r="B738" s="67"/>
      <c r="C738" s="68"/>
      <c r="D738" s="69"/>
      <c r="E738" s="69"/>
      <c r="F738" s="74">
        <f t="shared" si="41"/>
        <v>12872.36</v>
      </c>
      <c r="G738" s="71"/>
    </row>
    <row r="739" spans="1:7">
      <c r="A739" s="66"/>
      <c r="B739" s="67"/>
      <c r="C739" s="68"/>
      <c r="D739" s="69"/>
      <c r="E739" s="69"/>
      <c r="F739" s="74">
        <f t="shared" si="41"/>
        <v>12872.36</v>
      </c>
      <c r="G739" s="71"/>
    </row>
    <row r="740" spans="1:7">
      <c r="A740" s="66"/>
      <c r="B740" s="67"/>
      <c r="C740" s="68"/>
      <c r="D740" s="69"/>
      <c r="E740" s="69"/>
      <c r="F740" s="74">
        <f t="shared" si="41"/>
        <v>12872.36</v>
      </c>
      <c r="G740" s="71"/>
    </row>
    <row r="741" spans="1:7">
      <c r="A741" s="66"/>
      <c r="B741" s="67"/>
      <c r="C741" s="68"/>
      <c r="D741" s="69"/>
      <c r="E741" s="69"/>
      <c r="F741" s="74">
        <f t="shared" si="41"/>
        <v>12872.36</v>
      </c>
      <c r="G741" s="71"/>
    </row>
    <row r="742" spans="1:7">
      <c r="A742" s="66"/>
      <c r="B742" s="67"/>
      <c r="C742" s="68"/>
      <c r="D742" s="69"/>
      <c r="E742" s="69"/>
      <c r="F742" s="74">
        <f t="shared" si="41"/>
        <v>12872.36</v>
      </c>
      <c r="G742" s="71"/>
    </row>
    <row r="743" spans="1:7">
      <c r="A743" s="66"/>
      <c r="B743" s="67"/>
      <c r="C743" s="68"/>
      <c r="D743" s="69"/>
      <c r="E743" s="69"/>
      <c r="F743" s="74">
        <f t="shared" si="41"/>
        <v>12872.36</v>
      </c>
      <c r="G743" s="71"/>
    </row>
    <row r="744" spans="1:7">
      <c r="A744" s="66"/>
      <c r="B744" s="67"/>
      <c r="C744" s="68"/>
      <c r="D744" s="69"/>
      <c r="E744" s="69"/>
      <c r="F744" s="74">
        <f t="shared" si="41"/>
        <v>12872.36</v>
      </c>
      <c r="G744" s="71"/>
    </row>
    <row r="745" spans="1:7">
      <c r="A745" s="66"/>
      <c r="B745" s="67"/>
      <c r="C745" s="68"/>
      <c r="D745" s="69"/>
      <c r="E745" s="69"/>
      <c r="F745" s="74">
        <f t="shared" si="41"/>
        <v>12872.36</v>
      </c>
      <c r="G745" s="71"/>
    </row>
    <row r="746" spans="1:7">
      <c r="A746" s="66"/>
      <c r="B746" s="67"/>
      <c r="C746" s="68"/>
      <c r="D746" s="69"/>
      <c r="E746" s="69"/>
      <c r="F746" s="74">
        <f t="shared" si="41"/>
        <v>12872.36</v>
      </c>
      <c r="G746" s="71"/>
    </row>
    <row r="747" spans="1:7">
      <c r="A747" s="66"/>
      <c r="B747" s="67"/>
      <c r="C747" s="68"/>
      <c r="D747" s="69"/>
      <c r="E747" s="69"/>
      <c r="F747" s="74">
        <f t="shared" si="41"/>
        <v>12872.36</v>
      </c>
      <c r="G747" s="71"/>
    </row>
    <row r="748" spans="1:7">
      <c r="A748" s="66"/>
      <c r="B748" s="67"/>
      <c r="C748" s="68"/>
      <c r="D748" s="69"/>
      <c r="E748" s="69"/>
      <c r="F748" s="74">
        <f t="shared" si="41"/>
        <v>12872.36</v>
      </c>
      <c r="G748" s="71"/>
    </row>
    <row r="749" ht="18" customHeight="1" spans="1:7">
      <c r="A749" s="66"/>
      <c r="B749" s="67"/>
      <c r="C749" s="68"/>
      <c r="D749" s="69"/>
      <c r="E749" s="69"/>
      <c r="F749" s="74">
        <f t="shared" si="41"/>
        <v>12872.36</v>
      </c>
      <c r="G749" s="71"/>
    </row>
    <row r="750" spans="1:7">
      <c r="A750" s="66"/>
      <c r="B750" s="67"/>
      <c r="C750" s="68"/>
      <c r="D750" s="69"/>
      <c r="E750" s="69"/>
      <c r="F750" s="74">
        <f t="shared" si="41"/>
        <v>12872.36</v>
      </c>
      <c r="G750" s="71"/>
    </row>
    <row r="751" spans="1:7">
      <c r="A751" s="66"/>
      <c r="B751" s="67"/>
      <c r="C751" s="68"/>
      <c r="D751" s="69"/>
      <c r="E751" s="69"/>
      <c r="F751" s="74">
        <f t="shared" si="41"/>
        <v>12872.36</v>
      </c>
      <c r="G751" s="71"/>
    </row>
    <row r="752" spans="1:7">
      <c r="A752" s="66"/>
      <c r="B752" s="67"/>
      <c r="C752" s="68"/>
      <c r="D752" s="69"/>
      <c r="E752" s="69"/>
      <c r="F752" s="74">
        <f t="shared" si="41"/>
        <v>12872.36</v>
      </c>
      <c r="G752" s="71"/>
    </row>
    <row r="753" spans="1:7">
      <c r="A753" s="66"/>
      <c r="B753" s="67"/>
      <c r="C753" s="68"/>
      <c r="D753" s="69"/>
      <c r="E753" s="69"/>
      <c r="F753" s="74">
        <f t="shared" si="41"/>
        <v>12872.36</v>
      </c>
      <c r="G753" s="71"/>
    </row>
    <row r="754" spans="1:7">
      <c r="A754" s="66"/>
      <c r="B754" s="67"/>
      <c r="C754" s="68"/>
      <c r="D754" s="69"/>
      <c r="E754" s="69"/>
      <c r="F754" s="74">
        <f t="shared" si="41"/>
        <v>12872.36</v>
      </c>
      <c r="G754" s="71"/>
    </row>
    <row r="755" spans="1:7">
      <c r="A755" s="66"/>
      <c r="B755" s="67"/>
      <c r="C755" s="68"/>
      <c r="D755" s="69"/>
      <c r="E755" s="69"/>
      <c r="F755" s="74">
        <f t="shared" si="41"/>
        <v>12872.36</v>
      </c>
      <c r="G755" s="71"/>
    </row>
    <row r="756" spans="1:7">
      <c r="A756" s="66"/>
      <c r="B756" s="67"/>
      <c r="C756" s="68"/>
      <c r="D756" s="69"/>
      <c r="E756" s="69"/>
      <c r="F756" s="74">
        <f t="shared" si="41"/>
        <v>12872.36</v>
      </c>
      <c r="G756" s="71"/>
    </row>
    <row r="757" spans="1:7">
      <c r="A757" s="66"/>
      <c r="B757" s="67"/>
      <c r="C757" s="68"/>
      <c r="D757" s="69"/>
      <c r="E757" s="69"/>
      <c r="F757" s="74">
        <f t="shared" si="41"/>
        <v>12872.36</v>
      </c>
      <c r="G757" s="71"/>
    </row>
    <row r="758" spans="1:7">
      <c r="A758" s="66"/>
      <c r="B758" s="67"/>
      <c r="C758" s="68"/>
      <c r="D758" s="69"/>
      <c r="E758" s="69"/>
      <c r="F758" s="74">
        <f t="shared" si="41"/>
        <v>12872.36</v>
      </c>
      <c r="G758" s="71"/>
    </row>
    <row r="759" spans="1:7">
      <c r="A759" s="66"/>
      <c r="B759" s="67"/>
      <c r="C759" s="68"/>
      <c r="D759" s="69"/>
      <c r="E759" s="69"/>
      <c r="F759" s="74">
        <f t="shared" si="41"/>
        <v>12872.36</v>
      </c>
      <c r="G759" s="71"/>
    </row>
    <row r="760" spans="1:7">
      <c r="A760" s="66"/>
      <c r="B760" s="67"/>
      <c r="C760" s="68"/>
      <c r="D760" s="69"/>
      <c r="E760" s="69"/>
      <c r="F760" s="74">
        <f t="shared" si="41"/>
        <v>12872.36</v>
      </c>
      <c r="G760" s="71"/>
    </row>
    <row r="761" spans="1:7">
      <c r="A761" s="62"/>
      <c r="B761" s="67"/>
      <c r="C761" s="91"/>
      <c r="D761" s="69"/>
      <c r="E761" s="69"/>
      <c r="F761" s="74">
        <f t="shared" si="41"/>
        <v>12872.36</v>
      </c>
      <c r="G761" s="71"/>
    </row>
  </sheetData>
  <dataValidations count="1">
    <dataValidation type="list" allowBlank="1" showInputMessage="1" showErrorMessage="1" sqref="C3:C760">
      <formula1>收支类别</formula1>
    </dataValidation>
  </dataValidations>
  <pageMargins left="0.75" right="0.75" top="1" bottom="1" header="0.51" footer="0.51"/>
  <pageSetup paperSize="9" orientation="portrait"/>
  <headerFooter alignWithMargins="0" scaleWithDoc="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101"/>
  <sheetViews>
    <sheetView workbookViewId="0">
      <pane ySplit="2" topLeftCell="A13" activePane="bottomLeft" state="frozen"/>
      <selection/>
      <selection pane="bottomLeft" activeCell="A1" sqref="A1"/>
    </sheetView>
  </sheetViews>
  <sheetFormatPr defaultColWidth="9" defaultRowHeight="17.25" outlineLevelCol="6"/>
  <cols>
    <col min="1" max="1" width="11.75" style="53" customWidth="1"/>
    <col min="2" max="2" width="73.125" style="54" customWidth="1"/>
    <col min="3" max="3" width="15.375" style="55" customWidth="1"/>
    <col min="4" max="6" width="15.625" style="56" customWidth="1"/>
    <col min="7" max="7" width="27" style="57" customWidth="1"/>
    <col min="8" max="16384" width="9" style="57"/>
  </cols>
  <sheetData>
    <row r="1" ht="22.5" customHeight="1" spans="1:7">
      <c r="A1" s="58">
        <v>6</v>
      </c>
      <c r="B1" s="59" t="str">
        <f>VLOOKUP(A1,档案!A:B,2,FALSE)&amp;"流水明细"</f>
        <v>交通银行洪山支行4632877流水明细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0</v>
      </c>
      <c r="G3" s="71"/>
    </row>
    <row r="4" spans="1:7">
      <c r="A4" s="66">
        <v>45775</v>
      </c>
      <c r="B4" s="72" t="s">
        <v>2213</v>
      </c>
      <c r="C4" s="68" t="s">
        <v>56</v>
      </c>
      <c r="D4" s="73">
        <v>2200000</v>
      </c>
      <c r="E4" s="86"/>
      <c r="F4" s="74">
        <f t="shared" ref="F4:F13" si="0">F3+D4-E4</f>
        <v>2200000</v>
      </c>
      <c r="G4" s="71"/>
    </row>
    <row r="5" spans="1:7">
      <c r="A5" s="66">
        <v>45775</v>
      </c>
      <c r="B5" s="72" t="s">
        <v>2214</v>
      </c>
      <c r="C5" s="68" t="s">
        <v>64</v>
      </c>
      <c r="D5" s="69"/>
      <c r="E5" s="69">
        <v>2200000</v>
      </c>
      <c r="F5" s="74">
        <f t="shared" si="0"/>
        <v>0</v>
      </c>
      <c r="G5" s="71"/>
    </row>
    <row r="6" spans="1:7">
      <c r="A6" s="66">
        <v>45777</v>
      </c>
      <c r="B6" s="72" t="s">
        <v>1844</v>
      </c>
      <c r="C6" s="68" t="s">
        <v>58</v>
      </c>
      <c r="D6" s="69">
        <v>60000</v>
      </c>
      <c r="E6" s="69"/>
      <c r="F6" s="74">
        <f t="shared" si="0"/>
        <v>60000</v>
      </c>
      <c r="G6" s="71"/>
    </row>
    <row r="7" spans="1:7">
      <c r="A7" s="66">
        <v>45797</v>
      </c>
      <c r="B7" s="72" t="s">
        <v>201</v>
      </c>
      <c r="C7" s="68" t="s">
        <v>62</v>
      </c>
      <c r="D7" s="69"/>
      <c r="E7" s="69">
        <v>4216.67</v>
      </c>
      <c r="F7" s="74">
        <f t="shared" si="0"/>
        <v>55783.33</v>
      </c>
      <c r="G7" s="71"/>
    </row>
    <row r="8" spans="1:7">
      <c r="A8" s="66">
        <v>45800</v>
      </c>
      <c r="B8" s="72" t="s">
        <v>1765</v>
      </c>
      <c r="C8" s="68" t="s">
        <v>64</v>
      </c>
      <c r="D8" s="73"/>
      <c r="E8" s="69">
        <v>55000</v>
      </c>
      <c r="F8" s="74">
        <f t="shared" si="0"/>
        <v>783.330000000002</v>
      </c>
      <c r="G8" s="71"/>
    </row>
    <row r="9" spans="1:7">
      <c r="A9" s="66">
        <v>45800</v>
      </c>
      <c r="B9" s="72" t="s">
        <v>1742</v>
      </c>
      <c r="C9" s="68" t="s">
        <v>61</v>
      </c>
      <c r="D9" s="73"/>
      <c r="E9" s="69">
        <v>1</v>
      </c>
      <c r="F9" s="74">
        <f t="shared" si="0"/>
        <v>782.330000000002</v>
      </c>
      <c r="G9" s="71"/>
    </row>
    <row r="10" spans="1:7">
      <c r="A10" s="66">
        <v>45811</v>
      </c>
      <c r="B10" s="72" t="s">
        <v>2215</v>
      </c>
      <c r="C10" s="68" t="s">
        <v>61</v>
      </c>
      <c r="D10" s="73"/>
      <c r="E10" s="69">
        <v>150</v>
      </c>
      <c r="F10" s="74">
        <f t="shared" ref="F10:F22" si="1">F9+D10-E10</f>
        <v>632.330000000002</v>
      </c>
      <c r="G10" s="71"/>
    </row>
    <row r="11" spans="1:7">
      <c r="A11" s="66">
        <v>45811</v>
      </c>
      <c r="B11" s="72" t="s">
        <v>2216</v>
      </c>
      <c r="C11" s="68" t="s">
        <v>61</v>
      </c>
      <c r="D11" s="73"/>
      <c r="E11" s="69">
        <v>75</v>
      </c>
      <c r="F11" s="74">
        <f t="shared" si="1"/>
        <v>557.330000000002</v>
      </c>
      <c r="G11" s="71"/>
    </row>
    <row r="12" spans="1:7">
      <c r="A12" s="66">
        <v>45811</v>
      </c>
      <c r="B12" s="72" t="s">
        <v>2217</v>
      </c>
      <c r="C12" s="68" t="s">
        <v>61</v>
      </c>
      <c r="D12" s="73"/>
      <c r="E12" s="69">
        <v>75</v>
      </c>
      <c r="F12" s="74">
        <f t="shared" si="1"/>
        <v>482.330000000002</v>
      </c>
      <c r="G12" s="71"/>
    </row>
    <row r="13" spans="1:7">
      <c r="A13" s="66">
        <v>45817</v>
      </c>
      <c r="B13" s="72" t="s">
        <v>1844</v>
      </c>
      <c r="C13" s="68" t="s">
        <v>58</v>
      </c>
      <c r="D13" s="73">
        <v>50000</v>
      </c>
      <c r="E13" s="69"/>
      <c r="F13" s="74">
        <f t="shared" si="1"/>
        <v>50482.33</v>
      </c>
      <c r="G13" s="71"/>
    </row>
    <row r="14" spans="1:7">
      <c r="A14" s="66">
        <v>45831</v>
      </c>
      <c r="B14" s="72" t="s">
        <v>201</v>
      </c>
      <c r="C14" s="68" t="s">
        <v>62</v>
      </c>
      <c r="D14" s="73"/>
      <c r="E14" s="69">
        <v>5683.33</v>
      </c>
      <c r="F14" s="74">
        <f t="shared" si="1"/>
        <v>44799</v>
      </c>
      <c r="G14" s="71"/>
    </row>
    <row r="15" spans="1:7">
      <c r="A15" s="66">
        <v>45831</v>
      </c>
      <c r="B15" s="72" t="s">
        <v>1775</v>
      </c>
      <c r="C15" s="68" t="s">
        <v>57</v>
      </c>
      <c r="D15" s="73">
        <v>4.43</v>
      </c>
      <c r="E15" s="69"/>
      <c r="F15" s="74">
        <f t="shared" si="1"/>
        <v>44803.43</v>
      </c>
      <c r="G15" s="71"/>
    </row>
    <row r="16" spans="1:7">
      <c r="A16" s="66">
        <v>45859</v>
      </c>
      <c r="B16" s="72" t="s">
        <v>201</v>
      </c>
      <c r="C16" s="68" t="s">
        <v>62</v>
      </c>
      <c r="D16" s="73"/>
      <c r="E16" s="69">
        <v>5500</v>
      </c>
      <c r="F16" s="74">
        <f t="shared" si="1"/>
        <v>39303.43</v>
      </c>
      <c r="G16" s="71"/>
    </row>
    <row r="17" spans="1:7">
      <c r="A17" s="66">
        <v>45862</v>
      </c>
      <c r="B17" s="72" t="s">
        <v>153</v>
      </c>
      <c r="C17" s="68" t="s">
        <v>64</v>
      </c>
      <c r="D17" s="73"/>
      <c r="E17" s="69">
        <v>30000</v>
      </c>
      <c r="F17" s="74">
        <f t="shared" si="1"/>
        <v>9303.43</v>
      </c>
      <c r="G17" s="71"/>
    </row>
    <row r="18" spans="1:7">
      <c r="A18" s="66">
        <v>45862</v>
      </c>
      <c r="B18" s="72" t="s">
        <v>1742</v>
      </c>
      <c r="C18" s="68" t="s">
        <v>61</v>
      </c>
      <c r="D18" s="73"/>
      <c r="E18" s="69">
        <v>9</v>
      </c>
      <c r="F18" s="74">
        <f t="shared" si="1"/>
        <v>9294.43</v>
      </c>
      <c r="G18" s="71"/>
    </row>
    <row r="19" spans="1:7">
      <c r="A19" s="66">
        <v>45874</v>
      </c>
      <c r="B19" s="72" t="s">
        <v>1765</v>
      </c>
      <c r="C19" s="68" t="s">
        <v>64</v>
      </c>
      <c r="D19" s="73"/>
      <c r="E19" s="69">
        <v>9200</v>
      </c>
      <c r="F19" s="74">
        <f t="shared" si="1"/>
        <v>94.4300000000003</v>
      </c>
      <c r="G19" s="71"/>
    </row>
    <row r="20" spans="1:7">
      <c r="A20" s="66">
        <v>45874</v>
      </c>
      <c r="B20" s="72" t="s">
        <v>1742</v>
      </c>
      <c r="C20" s="68" t="s">
        <v>61</v>
      </c>
      <c r="D20" s="73"/>
      <c r="E20" s="69">
        <v>1</v>
      </c>
      <c r="F20" s="74">
        <f t="shared" si="1"/>
        <v>93.4300000000003</v>
      </c>
      <c r="G20" s="71"/>
    </row>
    <row r="21" spans="1:7">
      <c r="A21" s="66">
        <v>45887</v>
      </c>
      <c r="B21" s="72" t="s">
        <v>1844</v>
      </c>
      <c r="C21" s="68" t="s">
        <v>58</v>
      </c>
      <c r="D21" s="73">
        <v>10000</v>
      </c>
      <c r="E21" s="69"/>
      <c r="F21" s="74">
        <f t="shared" si="1"/>
        <v>10093.43</v>
      </c>
      <c r="G21" s="71"/>
    </row>
    <row r="22" spans="1:7">
      <c r="A22" s="66">
        <v>45889</v>
      </c>
      <c r="B22" s="72" t="s">
        <v>201</v>
      </c>
      <c r="C22" s="68" t="s">
        <v>62</v>
      </c>
      <c r="D22" s="73"/>
      <c r="E22" s="69">
        <v>5683.33</v>
      </c>
      <c r="F22" s="74">
        <f t="shared" si="1"/>
        <v>4410.1</v>
      </c>
      <c r="G22" s="71"/>
    </row>
    <row r="23" spans="1:7">
      <c r="A23" s="66">
        <v>45919</v>
      </c>
      <c r="B23" s="72" t="s">
        <v>1844</v>
      </c>
      <c r="C23" s="68" t="s">
        <v>58</v>
      </c>
      <c r="D23" s="73">
        <v>5000</v>
      </c>
      <c r="E23" s="69"/>
      <c r="F23" s="74">
        <f t="shared" ref="F21:F78" si="2">F22+D23-E23</f>
        <v>9410.1</v>
      </c>
      <c r="G23" s="71"/>
    </row>
    <row r="24" spans="1:7">
      <c r="A24" s="66">
        <v>45922</v>
      </c>
      <c r="B24" s="72" t="s">
        <v>2218</v>
      </c>
      <c r="C24" s="68" t="s">
        <v>57</v>
      </c>
      <c r="D24" s="73">
        <v>2.45</v>
      </c>
      <c r="E24" s="69"/>
      <c r="F24" s="74">
        <f t="shared" si="2"/>
        <v>9412.55</v>
      </c>
      <c r="G24" s="71"/>
    </row>
    <row r="25" spans="1:7">
      <c r="A25" s="66">
        <v>45922</v>
      </c>
      <c r="B25" s="72" t="s">
        <v>201</v>
      </c>
      <c r="C25" s="68" t="s">
        <v>62</v>
      </c>
      <c r="D25" s="73"/>
      <c r="E25" s="69">
        <v>5683.33</v>
      </c>
      <c r="F25" s="74">
        <f t="shared" si="2"/>
        <v>3729.22</v>
      </c>
      <c r="G25" s="71"/>
    </row>
    <row r="26" spans="1:7">
      <c r="A26" s="66">
        <v>45947</v>
      </c>
      <c r="B26" s="72" t="s">
        <v>1844</v>
      </c>
      <c r="C26" s="68" t="s">
        <v>58</v>
      </c>
      <c r="D26" s="73">
        <v>10000</v>
      </c>
      <c r="E26" s="69"/>
      <c r="F26" s="74">
        <f t="shared" si="2"/>
        <v>13729.22</v>
      </c>
      <c r="G26" s="71"/>
    </row>
    <row r="27" spans="1:7">
      <c r="A27" s="66">
        <v>45951</v>
      </c>
      <c r="B27" s="72" t="s">
        <v>201</v>
      </c>
      <c r="C27" s="68" t="s">
        <v>62</v>
      </c>
      <c r="D27" s="73"/>
      <c r="E27" s="69">
        <v>5500</v>
      </c>
      <c r="F27" s="74">
        <f t="shared" si="2"/>
        <v>8229.22</v>
      </c>
      <c r="G27" s="71"/>
    </row>
    <row r="28" spans="1:7">
      <c r="A28" s="66">
        <v>45979</v>
      </c>
      <c r="B28" s="76" t="s">
        <v>1844</v>
      </c>
      <c r="C28" s="68" t="s">
        <v>58</v>
      </c>
      <c r="D28" s="73">
        <v>5000</v>
      </c>
      <c r="E28" s="69"/>
      <c r="F28" s="74">
        <f t="shared" si="2"/>
        <v>13229.22</v>
      </c>
      <c r="G28" s="71"/>
    </row>
    <row r="29" spans="1:7">
      <c r="A29" s="66"/>
      <c r="B29" s="72"/>
      <c r="C29" s="68"/>
      <c r="D29" s="73"/>
      <c r="E29" s="69"/>
      <c r="F29" s="74">
        <f t="shared" si="2"/>
        <v>13229.22</v>
      </c>
      <c r="G29" s="71"/>
    </row>
    <row r="30" spans="1:7">
      <c r="A30" s="66"/>
      <c r="B30" s="72"/>
      <c r="C30" s="68"/>
      <c r="D30" s="73"/>
      <c r="E30" s="69"/>
      <c r="F30" s="74">
        <f t="shared" si="2"/>
        <v>13229.22</v>
      </c>
      <c r="G30" s="71"/>
    </row>
    <row r="31" spans="1:7">
      <c r="A31" s="66"/>
      <c r="B31" s="72"/>
      <c r="C31" s="68"/>
      <c r="D31" s="73"/>
      <c r="E31" s="69"/>
      <c r="F31" s="74">
        <f t="shared" si="2"/>
        <v>13229.22</v>
      </c>
      <c r="G31" s="71"/>
    </row>
    <row r="32" spans="1:7">
      <c r="A32" s="66"/>
      <c r="B32" s="72"/>
      <c r="C32" s="68"/>
      <c r="D32" s="73"/>
      <c r="E32" s="69"/>
      <c r="F32" s="74">
        <f t="shared" si="2"/>
        <v>13229.22</v>
      </c>
      <c r="G32" s="71"/>
    </row>
    <row r="33" spans="1:7">
      <c r="A33" s="66"/>
      <c r="B33" s="72"/>
      <c r="C33" s="68"/>
      <c r="D33" s="73"/>
      <c r="E33" s="69"/>
      <c r="F33" s="74">
        <f t="shared" si="2"/>
        <v>13229.22</v>
      </c>
      <c r="G33" s="71"/>
    </row>
    <row r="34" spans="1:7">
      <c r="A34" s="66"/>
      <c r="B34" s="72"/>
      <c r="C34" s="68"/>
      <c r="D34" s="73"/>
      <c r="E34" s="69"/>
      <c r="F34" s="74">
        <f t="shared" si="2"/>
        <v>13229.22</v>
      </c>
      <c r="G34" s="71"/>
    </row>
    <row r="35" spans="1:7">
      <c r="A35" s="66"/>
      <c r="B35" s="75"/>
      <c r="C35" s="68"/>
      <c r="D35" s="73"/>
      <c r="E35" s="69"/>
      <c r="F35" s="74">
        <f t="shared" si="2"/>
        <v>13229.22</v>
      </c>
      <c r="G35" s="71"/>
    </row>
    <row r="36" spans="1:7">
      <c r="A36" s="66"/>
      <c r="B36" s="72"/>
      <c r="C36" s="68"/>
      <c r="D36" s="73"/>
      <c r="E36" s="69"/>
      <c r="F36" s="74">
        <f t="shared" si="2"/>
        <v>13229.22</v>
      </c>
      <c r="G36" s="71"/>
    </row>
    <row r="37" spans="1:7">
      <c r="A37" s="66"/>
      <c r="B37" s="72"/>
      <c r="C37" s="68"/>
      <c r="D37" s="73"/>
      <c r="E37" s="69"/>
      <c r="F37" s="74">
        <f t="shared" si="2"/>
        <v>13229.22</v>
      </c>
      <c r="G37" s="71"/>
    </row>
    <row r="38" spans="1:7">
      <c r="A38" s="66"/>
      <c r="B38" s="72"/>
      <c r="C38" s="68"/>
      <c r="D38" s="73"/>
      <c r="E38" s="69"/>
      <c r="F38" s="74">
        <f t="shared" si="2"/>
        <v>13229.22</v>
      </c>
      <c r="G38" s="71"/>
    </row>
    <row r="39" spans="1:7">
      <c r="A39" s="66"/>
      <c r="B39" s="72"/>
      <c r="C39" s="68"/>
      <c r="D39" s="73"/>
      <c r="E39" s="69"/>
      <c r="F39" s="74">
        <f t="shared" si="2"/>
        <v>13229.22</v>
      </c>
      <c r="G39" s="71"/>
    </row>
    <row r="40" spans="1:7">
      <c r="A40" s="66"/>
      <c r="B40" s="72"/>
      <c r="C40" s="68"/>
      <c r="D40" s="73"/>
      <c r="E40" s="69"/>
      <c r="F40" s="74">
        <f t="shared" si="2"/>
        <v>13229.22</v>
      </c>
      <c r="G40" s="71"/>
    </row>
    <row r="41" spans="1:7">
      <c r="A41" s="66"/>
      <c r="B41" s="72"/>
      <c r="C41" s="68"/>
      <c r="D41" s="73"/>
      <c r="E41" s="69"/>
      <c r="F41" s="74">
        <f t="shared" si="2"/>
        <v>13229.22</v>
      </c>
      <c r="G41" s="71"/>
    </row>
    <row r="42" spans="1:7">
      <c r="A42" s="66"/>
      <c r="B42" s="72"/>
      <c r="C42" s="68"/>
      <c r="D42" s="73"/>
      <c r="E42" s="69"/>
      <c r="F42" s="74">
        <f t="shared" si="2"/>
        <v>13229.22</v>
      </c>
      <c r="G42" s="71"/>
    </row>
    <row r="43" spans="1:7">
      <c r="A43" s="66"/>
      <c r="B43" s="72"/>
      <c r="C43" s="68"/>
      <c r="D43" s="73"/>
      <c r="E43" s="69"/>
      <c r="F43" s="74">
        <f t="shared" si="2"/>
        <v>13229.22</v>
      </c>
      <c r="G43" s="71"/>
    </row>
    <row r="44" spans="1:7">
      <c r="A44" s="66"/>
      <c r="B44" s="75"/>
      <c r="C44" s="68"/>
      <c r="D44" s="73"/>
      <c r="E44" s="69"/>
      <c r="F44" s="74">
        <f t="shared" si="2"/>
        <v>13229.22</v>
      </c>
      <c r="G44" s="71"/>
    </row>
    <row r="45" spans="1:7">
      <c r="A45" s="66"/>
      <c r="B45" s="72"/>
      <c r="C45" s="68"/>
      <c r="D45" s="73"/>
      <c r="E45" s="69"/>
      <c r="F45" s="74">
        <f t="shared" si="2"/>
        <v>13229.22</v>
      </c>
      <c r="G45" s="71"/>
    </row>
    <row r="46" spans="1:7">
      <c r="A46" s="66"/>
      <c r="B46" s="72"/>
      <c r="C46" s="68"/>
      <c r="D46" s="73"/>
      <c r="E46" s="69"/>
      <c r="F46" s="74">
        <f t="shared" si="2"/>
        <v>13229.22</v>
      </c>
      <c r="G46" s="71"/>
    </row>
    <row r="47" spans="1:7">
      <c r="A47" s="66"/>
      <c r="B47" s="72"/>
      <c r="C47" s="68"/>
      <c r="D47" s="73"/>
      <c r="E47" s="69"/>
      <c r="F47" s="74">
        <f t="shared" si="2"/>
        <v>13229.22</v>
      </c>
      <c r="G47" s="71"/>
    </row>
    <row r="48" spans="1:7">
      <c r="A48" s="66"/>
      <c r="B48" s="72"/>
      <c r="C48" s="68"/>
      <c r="D48" s="73"/>
      <c r="E48" s="69"/>
      <c r="F48" s="74">
        <f t="shared" si="2"/>
        <v>13229.22</v>
      </c>
      <c r="G48" s="71"/>
    </row>
    <row r="49" spans="1:7">
      <c r="A49" s="66"/>
      <c r="B49" s="72"/>
      <c r="C49" s="68"/>
      <c r="D49" s="73"/>
      <c r="E49" s="69"/>
      <c r="F49" s="74">
        <f t="shared" si="2"/>
        <v>13229.22</v>
      </c>
      <c r="G49" s="71"/>
    </row>
    <row r="50" spans="1:7">
      <c r="A50" s="66"/>
      <c r="B50" s="72"/>
      <c r="C50" s="68"/>
      <c r="D50" s="73"/>
      <c r="E50" s="69"/>
      <c r="F50" s="74">
        <f t="shared" si="2"/>
        <v>13229.22</v>
      </c>
      <c r="G50" s="71"/>
    </row>
    <row r="51" spans="1:7">
      <c r="A51" s="66"/>
      <c r="B51" s="72"/>
      <c r="C51" s="68"/>
      <c r="D51" s="73"/>
      <c r="E51" s="69"/>
      <c r="F51" s="74">
        <f t="shared" si="2"/>
        <v>13229.22</v>
      </c>
      <c r="G51" s="71"/>
    </row>
    <row r="52" spans="1:7">
      <c r="A52" s="66"/>
      <c r="B52" s="72"/>
      <c r="C52" s="68"/>
      <c r="D52" s="73"/>
      <c r="E52" s="69"/>
      <c r="F52" s="74">
        <f t="shared" si="2"/>
        <v>13229.22</v>
      </c>
      <c r="G52" s="71"/>
    </row>
    <row r="53" spans="1:7">
      <c r="A53" s="66"/>
      <c r="B53" s="67"/>
      <c r="C53" s="68"/>
      <c r="D53" s="73"/>
      <c r="E53" s="69"/>
      <c r="F53" s="74">
        <f t="shared" si="2"/>
        <v>13229.22</v>
      </c>
      <c r="G53" s="71"/>
    </row>
    <row r="54" spans="1:7">
      <c r="A54" s="66"/>
      <c r="B54" s="67"/>
      <c r="C54" s="68"/>
      <c r="D54" s="73"/>
      <c r="E54" s="69"/>
      <c r="F54" s="74">
        <f t="shared" si="2"/>
        <v>13229.22</v>
      </c>
      <c r="G54" s="71"/>
    </row>
    <row r="55" spans="1:7">
      <c r="A55" s="66"/>
      <c r="B55" s="67"/>
      <c r="C55" s="68"/>
      <c r="D55" s="73"/>
      <c r="E55" s="69"/>
      <c r="F55" s="74">
        <f t="shared" si="2"/>
        <v>13229.22</v>
      </c>
      <c r="G55" s="71"/>
    </row>
    <row r="56" spans="1:7">
      <c r="A56" s="66"/>
      <c r="B56" s="67"/>
      <c r="C56" s="68"/>
      <c r="D56" s="73"/>
      <c r="E56" s="69"/>
      <c r="F56" s="74">
        <f t="shared" si="2"/>
        <v>13229.22</v>
      </c>
      <c r="G56" s="71"/>
    </row>
    <row r="57" spans="1:7">
      <c r="A57" s="66"/>
      <c r="B57" s="67"/>
      <c r="C57" s="68"/>
      <c r="D57" s="73"/>
      <c r="E57" s="69"/>
      <c r="F57" s="74">
        <f t="shared" si="2"/>
        <v>13229.22</v>
      </c>
      <c r="G57" s="71"/>
    </row>
    <row r="58" spans="1:7">
      <c r="A58" s="66"/>
      <c r="B58" s="67"/>
      <c r="C58" s="68"/>
      <c r="D58" s="73"/>
      <c r="E58" s="69"/>
      <c r="F58" s="74">
        <f t="shared" si="2"/>
        <v>13229.22</v>
      </c>
      <c r="G58" s="71"/>
    </row>
    <row r="59" spans="1:7">
      <c r="A59" s="66"/>
      <c r="B59" s="67"/>
      <c r="C59" s="68"/>
      <c r="D59" s="73"/>
      <c r="E59" s="69"/>
      <c r="F59" s="74">
        <f t="shared" si="2"/>
        <v>13229.22</v>
      </c>
      <c r="G59" s="71"/>
    </row>
    <row r="60" spans="1:7">
      <c r="A60" s="66"/>
      <c r="B60" s="67"/>
      <c r="C60" s="68"/>
      <c r="D60" s="73"/>
      <c r="E60" s="69"/>
      <c r="F60" s="74">
        <f t="shared" si="2"/>
        <v>13229.22</v>
      </c>
      <c r="G60" s="71"/>
    </row>
    <row r="61" spans="1:7">
      <c r="A61" s="66"/>
      <c r="B61" s="67"/>
      <c r="C61" s="68"/>
      <c r="D61" s="73"/>
      <c r="E61" s="69"/>
      <c r="F61" s="74">
        <f t="shared" si="2"/>
        <v>13229.22</v>
      </c>
      <c r="G61" s="71"/>
    </row>
    <row r="62" spans="1:7">
      <c r="A62" s="66"/>
      <c r="B62" s="67"/>
      <c r="C62" s="68"/>
      <c r="D62" s="73"/>
      <c r="E62" s="69"/>
      <c r="F62" s="74">
        <f t="shared" si="2"/>
        <v>13229.22</v>
      </c>
      <c r="G62" s="71"/>
    </row>
    <row r="63" spans="1:7">
      <c r="A63" s="66"/>
      <c r="B63" s="67"/>
      <c r="C63" s="68"/>
      <c r="D63" s="73"/>
      <c r="E63" s="69"/>
      <c r="F63" s="74">
        <f t="shared" si="2"/>
        <v>13229.22</v>
      </c>
      <c r="G63" s="71"/>
    </row>
    <row r="64" spans="1:7">
      <c r="A64" s="66"/>
      <c r="B64" s="67"/>
      <c r="C64" s="68"/>
      <c r="D64" s="73"/>
      <c r="E64" s="69"/>
      <c r="F64" s="74">
        <f t="shared" si="2"/>
        <v>13229.22</v>
      </c>
      <c r="G64" s="71"/>
    </row>
    <row r="65" spans="1:7">
      <c r="A65" s="66"/>
      <c r="B65" s="67"/>
      <c r="C65" s="68"/>
      <c r="D65" s="73"/>
      <c r="E65" s="69"/>
      <c r="F65" s="74">
        <f t="shared" si="2"/>
        <v>13229.22</v>
      </c>
      <c r="G65" s="71"/>
    </row>
    <row r="66" spans="1:7">
      <c r="A66" s="66"/>
      <c r="B66" s="67"/>
      <c r="C66" s="68"/>
      <c r="D66" s="73"/>
      <c r="E66" s="69"/>
      <c r="F66" s="74">
        <f t="shared" si="2"/>
        <v>13229.22</v>
      </c>
      <c r="G66" s="71"/>
    </row>
    <row r="67" spans="1:7">
      <c r="A67" s="66"/>
      <c r="B67" s="67"/>
      <c r="C67" s="68"/>
      <c r="D67" s="73"/>
      <c r="E67" s="69"/>
      <c r="F67" s="74">
        <f t="shared" si="2"/>
        <v>13229.22</v>
      </c>
      <c r="G67" s="71"/>
    </row>
    <row r="68" spans="1:7">
      <c r="A68" s="66"/>
      <c r="B68" s="67"/>
      <c r="C68" s="68"/>
      <c r="D68" s="73"/>
      <c r="E68" s="69"/>
      <c r="F68" s="74">
        <f t="shared" si="2"/>
        <v>13229.22</v>
      </c>
      <c r="G68" s="71"/>
    </row>
    <row r="69" spans="1:7">
      <c r="A69" s="66"/>
      <c r="B69" s="67"/>
      <c r="C69" s="68"/>
      <c r="D69" s="73"/>
      <c r="E69" s="69"/>
      <c r="F69" s="74">
        <f t="shared" si="2"/>
        <v>13229.22</v>
      </c>
      <c r="G69" s="71"/>
    </row>
    <row r="70" spans="1:7">
      <c r="A70" s="66"/>
      <c r="B70" s="67"/>
      <c r="C70" s="68"/>
      <c r="D70" s="73"/>
      <c r="E70" s="69"/>
      <c r="F70" s="74">
        <f t="shared" si="2"/>
        <v>13229.22</v>
      </c>
      <c r="G70" s="71"/>
    </row>
    <row r="71" spans="1:7">
      <c r="A71" s="66"/>
      <c r="B71" s="67"/>
      <c r="C71" s="68"/>
      <c r="D71" s="73"/>
      <c r="E71" s="69"/>
      <c r="F71" s="74">
        <f t="shared" si="2"/>
        <v>13229.22</v>
      </c>
      <c r="G71" s="71"/>
    </row>
    <row r="72" spans="1:7">
      <c r="A72" s="66"/>
      <c r="B72" s="67"/>
      <c r="C72" s="68"/>
      <c r="D72" s="73"/>
      <c r="E72" s="69"/>
      <c r="F72" s="74">
        <f t="shared" si="2"/>
        <v>13229.22</v>
      </c>
      <c r="G72" s="71"/>
    </row>
    <row r="73" spans="1:7">
      <c r="A73" s="66"/>
      <c r="B73" s="67"/>
      <c r="C73" s="68"/>
      <c r="D73" s="73"/>
      <c r="E73" s="69"/>
      <c r="F73" s="74">
        <f t="shared" si="2"/>
        <v>13229.22</v>
      </c>
      <c r="G73" s="71"/>
    </row>
    <row r="74" spans="1:7">
      <c r="A74" s="66"/>
      <c r="B74" s="67"/>
      <c r="C74" s="68"/>
      <c r="D74" s="73"/>
      <c r="E74" s="69"/>
      <c r="F74" s="74">
        <f t="shared" si="2"/>
        <v>13229.22</v>
      </c>
      <c r="G74" s="71"/>
    </row>
    <row r="75" spans="1:7">
      <c r="A75" s="66"/>
      <c r="B75" s="67"/>
      <c r="C75" s="68"/>
      <c r="D75" s="73"/>
      <c r="E75" s="69"/>
      <c r="F75" s="74">
        <f t="shared" si="2"/>
        <v>13229.22</v>
      </c>
      <c r="G75" s="71"/>
    </row>
    <row r="76" spans="1:7">
      <c r="A76" s="66"/>
      <c r="B76" s="67"/>
      <c r="C76" s="68"/>
      <c r="D76" s="73"/>
      <c r="E76" s="69"/>
      <c r="F76" s="74">
        <f t="shared" si="2"/>
        <v>13229.22</v>
      </c>
      <c r="G76" s="71"/>
    </row>
    <row r="77" spans="1:7">
      <c r="A77" s="66"/>
      <c r="B77" s="67"/>
      <c r="C77" s="68"/>
      <c r="D77" s="73"/>
      <c r="E77" s="69"/>
      <c r="F77" s="74">
        <f t="shared" si="2"/>
        <v>13229.22</v>
      </c>
      <c r="G77" s="71"/>
    </row>
    <row r="78" spans="1:7">
      <c r="A78" s="66"/>
      <c r="B78" s="67"/>
      <c r="C78" s="68"/>
      <c r="D78" s="73"/>
      <c r="E78" s="69"/>
      <c r="F78" s="74">
        <f t="shared" si="2"/>
        <v>13229.22</v>
      </c>
      <c r="G78" s="71"/>
    </row>
    <row r="79" spans="1:7">
      <c r="A79" s="66"/>
      <c r="B79" s="67"/>
      <c r="C79" s="68"/>
      <c r="D79" s="73"/>
      <c r="E79" s="69"/>
      <c r="F79" s="74">
        <f t="shared" ref="F79:F101" si="3">F78+D79-E79</f>
        <v>13229.22</v>
      </c>
      <c r="G79" s="71"/>
    </row>
    <row r="80" spans="1:7">
      <c r="A80" s="66"/>
      <c r="B80" s="67"/>
      <c r="C80" s="68"/>
      <c r="D80" s="73"/>
      <c r="E80" s="69"/>
      <c r="F80" s="74">
        <f t="shared" si="3"/>
        <v>13229.22</v>
      </c>
      <c r="G80" s="71"/>
    </row>
    <row r="81" spans="1:7">
      <c r="A81" s="66"/>
      <c r="B81" s="67"/>
      <c r="C81" s="68"/>
      <c r="D81" s="73"/>
      <c r="E81" s="69"/>
      <c r="F81" s="74">
        <f t="shared" si="3"/>
        <v>13229.22</v>
      </c>
      <c r="G81" s="71"/>
    </row>
    <row r="82" spans="1:7">
      <c r="A82" s="66"/>
      <c r="B82" s="67"/>
      <c r="C82" s="68"/>
      <c r="D82" s="73"/>
      <c r="E82" s="69"/>
      <c r="F82" s="74">
        <f t="shared" si="3"/>
        <v>13229.22</v>
      </c>
      <c r="G82" s="71"/>
    </row>
    <row r="83" spans="1:7">
      <c r="A83" s="66"/>
      <c r="B83" s="67"/>
      <c r="C83" s="68"/>
      <c r="D83" s="73"/>
      <c r="E83" s="69"/>
      <c r="F83" s="74">
        <f t="shared" si="3"/>
        <v>13229.22</v>
      </c>
      <c r="G83" s="71"/>
    </row>
    <row r="84" spans="1:7">
      <c r="A84" s="66"/>
      <c r="B84" s="67"/>
      <c r="C84" s="68"/>
      <c r="D84" s="73"/>
      <c r="E84" s="69"/>
      <c r="F84" s="74">
        <f t="shared" si="3"/>
        <v>13229.22</v>
      </c>
      <c r="G84" s="71"/>
    </row>
    <row r="85" spans="1:7">
      <c r="A85" s="66"/>
      <c r="B85" s="67"/>
      <c r="C85" s="68"/>
      <c r="D85" s="73"/>
      <c r="E85" s="69"/>
      <c r="F85" s="74">
        <f t="shared" si="3"/>
        <v>13229.22</v>
      </c>
      <c r="G85" s="71"/>
    </row>
    <row r="86" spans="1:7">
      <c r="A86" s="66"/>
      <c r="B86" s="67"/>
      <c r="C86" s="68"/>
      <c r="D86" s="73"/>
      <c r="E86" s="69"/>
      <c r="F86" s="74">
        <f t="shared" si="3"/>
        <v>13229.22</v>
      </c>
      <c r="G86" s="71"/>
    </row>
    <row r="87" spans="1:7">
      <c r="A87" s="66"/>
      <c r="B87" s="67"/>
      <c r="C87" s="68"/>
      <c r="D87" s="73"/>
      <c r="E87" s="69"/>
      <c r="F87" s="74">
        <f t="shared" si="3"/>
        <v>13229.22</v>
      </c>
      <c r="G87" s="71"/>
    </row>
    <row r="88" spans="1:7">
      <c r="A88" s="66"/>
      <c r="B88" s="67"/>
      <c r="C88" s="68"/>
      <c r="D88" s="73"/>
      <c r="E88" s="69"/>
      <c r="F88" s="74">
        <f t="shared" si="3"/>
        <v>13229.22</v>
      </c>
      <c r="G88" s="71"/>
    </row>
    <row r="89" spans="1:7">
      <c r="A89" s="66"/>
      <c r="B89" s="67"/>
      <c r="C89" s="68"/>
      <c r="D89" s="73"/>
      <c r="E89" s="69"/>
      <c r="F89" s="74">
        <f t="shared" si="3"/>
        <v>13229.22</v>
      </c>
      <c r="G89" s="71"/>
    </row>
    <row r="90" spans="1:7">
      <c r="A90" s="66"/>
      <c r="B90" s="67"/>
      <c r="C90" s="68"/>
      <c r="D90" s="73"/>
      <c r="E90" s="69"/>
      <c r="F90" s="74">
        <f t="shared" si="3"/>
        <v>13229.22</v>
      </c>
      <c r="G90" s="71"/>
    </row>
    <row r="91" spans="1:7">
      <c r="A91" s="66"/>
      <c r="B91" s="67"/>
      <c r="C91" s="68"/>
      <c r="D91" s="73"/>
      <c r="E91" s="69"/>
      <c r="F91" s="74">
        <f t="shared" si="3"/>
        <v>13229.22</v>
      </c>
      <c r="G91" s="71"/>
    </row>
    <row r="92" spans="1:7">
      <c r="A92" s="66"/>
      <c r="B92" s="67"/>
      <c r="C92" s="68"/>
      <c r="D92" s="73"/>
      <c r="E92" s="69"/>
      <c r="F92" s="74">
        <f t="shared" si="3"/>
        <v>13229.22</v>
      </c>
      <c r="G92" s="71"/>
    </row>
    <row r="93" spans="1:7">
      <c r="A93" s="66"/>
      <c r="B93" s="67"/>
      <c r="C93" s="68"/>
      <c r="D93" s="73"/>
      <c r="E93" s="69"/>
      <c r="F93" s="74">
        <f t="shared" si="3"/>
        <v>13229.22</v>
      </c>
      <c r="G93" s="71"/>
    </row>
    <row r="94" spans="1:7">
      <c r="A94" s="66"/>
      <c r="B94" s="67"/>
      <c r="C94" s="68"/>
      <c r="D94" s="73"/>
      <c r="E94" s="69"/>
      <c r="F94" s="74">
        <f t="shared" si="3"/>
        <v>13229.22</v>
      </c>
      <c r="G94" s="71"/>
    </row>
    <row r="95" spans="1:7">
      <c r="A95" s="66"/>
      <c r="B95" s="67"/>
      <c r="C95" s="68"/>
      <c r="D95" s="73"/>
      <c r="E95" s="69"/>
      <c r="F95" s="74">
        <f t="shared" si="3"/>
        <v>13229.22</v>
      </c>
      <c r="G95" s="71"/>
    </row>
    <row r="96" spans="1:7">
      <c r="A96" s="66"/>
      <c r="B96" s="67"/>
      <c r="C96" s="68"/>
      <c r="D96" s="73"/>
      <c r="E96" s="69"/>
      <c r="F96" s="74">
        <f t="shared" si="3"/>
        <v>13229.22</v>
      </c>
      <c r="G96" s="71"/>
    </row>
    <row r="97" spans="1:7">
      <c r="A97" s="66"/>
      <c r="B97" s="67"/>
      <c r="C97" s="68"/>
      <c r="D97" s="73"/>
      <c r="E97" s="69"/>
      <c r="F97" s="74">
        <f t="shared" si="3"/>
        <v>13229.22</v>
      </c>
      <c r="G97" s="71"/>
    </row>
    <row r="98" spans="1:7">
      <c r="A98" s="66"/>
      <c r="B98" s="67"/>
      <c r="C98" s="68"/>
      <c r="D98" s="73"/>
      <c r="E98" s="69"/>
      <c r="F98" s="74">
        <f t="shared" si="3"/>
        <v>13229.22</v>
      </c>
      <c r="G98" s="71"/>
    </row>
    <row r="99" spans="1:7">
      <c r="A99" s="66"/>
      <c r="B99" s="67"/>
      <c r="C99" s="68"/>
      <c r="D99" s="73"/>
      <c r="E99" s="69"/>
      <c r="F99" s="74">
        <f t="shared" si="3"/>
        <v>13229.22</v>
      </c>
      <c r="G99" s="71"/>
    </row>
    <row r="100" spans="1:7">
      <c r="A100" s="66"/>
      <c r="B100" s="67"/>
      <c r="C100" s="68"/>
      <c r="D100" s="73"/>
      <c r="E100" s="69"/>
      <c r="F100" s="74">
        <f t="shared" si="3"/>
        <v>13229.22</v>
      </c>
      <c r="G100" s="71"/>
    </row>
    <row r="101" spans="1:7">
      <c r="A101" s="66"/>
      <c r="B101" s="67"/>
      <c r="C101" s="68"/>
      <c r="D101" s="73"/>
      <c r="E101" s="69"/>
      <c r="F101" s="74">
        <f t="shared" si="3"/>
        <v>13229.22</v>
      </c>
      <c r="G101" s="71"/>
    </row>
  </sheetData>
  <dataValidations count="1">
    <dataValidation type="list" allowBlank="1" showInputMessage="1" showErrorMessage="1" sqref="C3:C101">
      <formula1>收支类别</formula1>
    </dataValidation>
  </dataValidations>
  <pageMargins left="0.75" right="0.75" top="1" bottom="1" header="0.51" footer="0.51"/>
  <pageSetup paperSize="9" orientation="portrait"/>
  <headerFooter alignWithMargins="0" scaleWithDoc="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96"/>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7</v>
      </c>
      <c r="B1" s="59" t="str">
        <f>VLOOKUP(A1,档案!A:B,2,FALSE)&amp;"流水明细"</f>
        <v>邮政储蓄凤凰支行096669流水明细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385.26000000001</v>
      </c>
      <c r="G3" s="71"/>
    </row>
    <row r="4" spans="1:7">
      <c r="A4" s="66">
        <v>45737</v>
      </c>
      <c r="B4" s="72" t="s">
        <v>1027</v>
      </c>
      <c r="C4" s="71" t="s">
        <v>57</v>
      </c>
      <c r="D4" s="73">
        <v>0.1</v>
      </c>
      <c r="E4" s="69"/>
      <c r="F4" s="104">
        <f t="shared" ref="F4:F8" si="0">F3+D4-E4</f>
        <v>385.36000000001</v>
      </c>
      <c r="G4" s="71"/>
    </row>
    <row r="5" spans="1:7">
      <c r="A5" s="66">
        <v>45827</v>
      </c>
      <c r="B5" s="72" t="s">
        <v>186</v>
      </c>
      <c r="C5" s="68" t="s">
        <v>64</v>
      </c>
      <c r="D5" s="69"/>
      <c r="E5" s="69">
        <v>10</v>
      </c>
      <c r="F5" s="74">
        <f t="shared" si="0"/>
        <v>375.36000000001</v>
      </c>
      <c r="G5" s="71"/>
    </row>
    <row r="6" spans="1:7">
      <c r="A6" s="66">
        <v>45828</v>
      </c>
      <c r="B6" s="72" t="s">
        <v>1844</v>
      </c>
      <c r="C6" s="68" t="s">
        <v>58</v>
      </c>
      <c r="D6" s="69">
        <v>5</v>
      </c>
      <c r="E6" s="69"/>
      <c r="F6" s="74">
        <f t="shared" si="0"/>
        <v>380.36000000001</v>
      </c>
      <c r="G6" s="71"/>
    </row>
    <row r="7" spans="1:7">
      <c r="A7" s="66">
        <v>45829</v>
      </c>
      <c r="B7" s="72" t="s">
        <v>1027</v>
      </c>
      <c r="C7" s="68" t="s">
        <v>57</v>
      </c>
      <c r="D7" s="69">
        <v>0.08</v>
      </c>
      <c r="E7" s="69"/>
      <c r="F7" s="74">
        <f t="shared" si="0"/>
        <v>380.44000000001</v>
      </c>
      <c r="G7" s="71"/>
    </row>
    <row r="8" spans="1:7">
      <c r="A8" s="66">
        <v>45921</v>
      </c>
      <c r="B8" s="72" t="s">
        <v>1027</v>
      </c>
      <c r="C8" s="68" t="s">
        <v>57</v>
      </c>
      <c r="D8" s="73">
        <v>0.05</v>
      </c>
      <c r="E8" s="69"/>
      <c r="F8" s="74">
        <f t="shared" si="0"/>
        <v>380.49000000001</v>
      </c>
      <c r="G8" s="71"/>
    </row>
    <row r="9" spans="1:7">
      <c r="A9" s="66"/>
      <c r="B9" s="72"/>
      <c r="C9" s="68"/>
      <c r="D9" s="73"/>
      <c r="E9" s="69"/>
      <c r="F9" s="74">
        <f t="shared" ref="F9:F72" si="1">F8+D9-E9</f>
        <v>380.49000000001</v>
      </c>
      <c r="G9" s="71"/>
    </row>
    <row r="10" spans="1:7">
      <c r="A10" s="66"/>
      <c r="B10" s="72"/>
      <c r="C10" s="68"/>
      <c r="D10" s="73"/>
      <c r="E10" s="69"/>
      <c r="F10" s="74">
        <f t="shared" si="1"/>
        <v>380.49000000001</v>
      </c>
      <c r="G10" s="71"/>
    </row>
    <row r="11" spans="1:7">
      <c r="A11" s="66"/>
      <c r="B11" s="72"/>
      <c r="C11" s="68"/>
      <c r="D11" s="73"/>
      <c r="E11" s="69"/>
      <c r="F11" s="74">
        <f t="shared" si="1"/>
        <v>380.49000000001</v>
      </c>
      <c r="G11" s="71"/>
    </row>
    <row r="12" spans="1:7">
      <c r="A12" s="66"/>
      <c r="B12" s="72"/>
      <c r="C12" s="68"/>
      <c r="D12" s="73"/>
      <c r="E12" s="69"/>
      <c r="F12" s="74">
        <f t="shared" si="1"/>
        <v>380.49000000001</v>
      </c>
      <c r="G12" s="71"/>
    </row>
    <row r="13" spans="1:7">
      <c r="A13" s="66"/>
      <c r="B13" s="72"/>
      <c r="C13" s="68"/>
      <c r="D13" s="73"/>
      <c r="E13" s="69"/>
      <c r="F13" s="74">
        <f t="shared" si="1"/>
        <v>380.49000000001</v>
      </c>
      <c r="G13" s="71"/>
    </row>
    <row r="14" spans="1:7">
      <c r="A14" s="66"/>
      <c r="B14" s="72"/>
      <c r="C14" s="68"/>
      <c r="D14" s="73"/>
      <c r="E14" s="69"/>
      <c r="F14" s="74">
        <f t="shared" si="1"/>
        <v>380.49000000001</v>
      </c>
      <c r="G14" s="71"/>
    </row>
    <row r="15" spans="1:7">
      <c r="A15" s="66"/>
      <c r="B15" s="72"/>
      <c r="C15" s="68"/>
      <c r="D15" s="73"/>
      <c r="E15" s="69"/>
      <c r="F15" s="74">
        <f t="shared" si="1"/>
        <v>380.49000000001</v>
      </c>
      <c r="G15" s="71"/>
    </row>
    <row r="16" spans="1:7">
      <c r="A16" s="66"/>
      <c r="B16" s="72"/>
      <c r="C16" s="68"/>
      <c r="D16" s="73"/>
      <c r="E16" s="69"/>
      <c r="F16" s="74">
        <f t="shared" si="1"/>
        <v>380.49000000001</v>
      </c>
      <c r="G16" s="71"/>
    </row>
    <row r="17" spans="1:7">
      <c r="A17" s="66"/>
      <c r="B17" s="72"/>
      <c r="C17" s="68"/>
      <c r="D17" s="73"/>
      <c r="E17" s="69"/>
      <c r="F17" s="74">
        <f t="shared" si="1"/>
        <v>380.49000000001</v>
      </c>
      <c r="G17" s="71"/>
    </row>
    <row r="18" spans="1:7">
      <c r="A18" s="66"/>
      <c r="B18" s="72"/>
      <c r="C18" s="68"/>
      <c r="D18" s="73"/>
      <c r="E18" s="69"/>
      <c r="F18" s="74">
        <f t="shared" si="1"/>
        <v>380.49000000001</v>
      </c>
      <c r="G18" s="71"/>
    </row>
    <row r="19" spans="1:7">
      <c r="A19" s="66"/>
      <c r="B19" s="72"/>
      <c r="C19" s="68"/>
      <c r="D19" s="73"/>
      <c r="E19" s="69"/>
      <c r="F19" s="74">
        <f t="shared" si="1"/>
        <v>380.49000000001</v>
      </c>
      <c r="G19" s="71"/>
    </row>
    <row r="20" spans="1:7">
      <c r="A20" s="66"/>
      <c r="B20" s="72"/>
      <c r="C20" s="68"/>
      <c r="D20" s="73"/>
      <c r="E20" s="69"/>
      <c r="F20" s="74">
        <f t="shared" si="1"/>
        <v>380.49000000001</v>
      </c>
      <c r="G20" s="71"/>
    </row>
    <row r="21" spans="1:7">
      <c r="A21" s="66"/>
      <c r="B21" s="72"/>
      <c r="C21" s="68"/>
      <c r="D21" s="73"/>
      <c r="E21" s="69"/>
      <c r="F21" s="74">
        <f t="shared" si="1"/>
        <v>380.49000000001</v>
      </c>
      <c r="G21" s="71"/>
    </row>
    <row r="22" spans="1:7">
      <c r="A22" s="66"/>
      <c r="B22" s="72"/>
      <c r="C22" s="68"/>
      <c r="D22" s="73"/>
      <c r="E22" s="69"/>
      <c r="F22" s="74">
        <f t="shared" si="1"/>
        <v>380.49000000001</v>
      </c>
      <c r="G22" s="71"/>
    </row>
    <row r="23" spans="1:7">
      <c r="A23" s="66"/>
      <c r="B23" s="72"/>
      <c r="C23" s="68"/>
      <c r="D23" s="73"/>
      <c r="E23" s="69"/>
      <c r="F23" s="74">
        <f t="shared" si="1"/>
        <v>380.49000000001</v>
      </c>
      <c r="G23" s="71"/>
    </row>
    <row r="24" spans="1:7">
      <c r="A24" s="66"/>
      <c r="B24" s="72"/>
      <c r="C24" s="68"/>
      <c r="D24" s="73"/>
      <c r="E24" s="69"/>
      <c r="F24" s="74">
        <f t="shared" si="1"/>
        <v>380.49000000001</v>
      </c>
      <c r="G24" s="71"/>
    </row>
    <row r="25" spans="1:7">
      <c r="A25" s="66"/>
      <c r="B25" s="72"/>
      <c r="C25" s="68"/>
      <c r="D25" s="73"/>
      <c r="E25" s="69"/>
      <c r="F25" s="74">
        <f t="shared" si="1"/>
        <v>380.49000000001</v>
      </c>
      <c r="G25" s="71"/>
    </row>
    <row r="26" spans="1:7">
      <c r="A26" s="66"/>
      <c r="B26" s="72"/>
      <c r="C26" s="68"/>
      <c r="D26" s="73"/>
      <c r="E26" s="69"/>
      <c r="F26" s="74">
        <f t="shared" si="1"/>
        <v>380.49000000001</v>
      </c>
      <c r="G26" s="71"/>
    </row>
    <row r="27" spans="1:7">
      <c r="A27" s="66"/>
      <c r="B27" s="72"/>
      <c r="C27" s="68"/>
      <c r="D27" s="73"/>
      <c r="E27" s="69"/>
      <c r="F27" s="74">
        <f t="shared" si="1"/>
        <v>380.49000000001</v>
      </c>
      <c r="G27" s="71"/>
    </row>
    <row r="28" spans="1:7">
      <c r="A28" s="66"/>
      <c r="B28" s="72"/>
      <c r="C28" s="68"/>
      <c r="D28" s="73"/>
      <c r="E28" s="69"/>
      <c r="F28" s="74">
        <f t="shared" si="1"/>
        <v>380.49000000001</v>
      </c>
      <c r="G28" s="71"/>
    </row>
    <row r="29" spans="1:7">
      <c r="A29" s="66"/>
      <c r="B29" s="72"/>
      <c r="C29" s="68"/>
      <c r="D29" s="73"/>
      <c r="E29" s="69"/>
      <c r="F29" s="74">
        <f t="shared" si="1"/>
        <v>380.49000000001</v>
      </c>
      <c r="G29" s="71"/>
    </row>
    <row r="30" spans="1:7">
      <c r="A30" s="66"/>
      <c r="B30" s="75"/>
      <c r="C30" s="68"/>
      <c r="D30" s="73"/>
      <c r="E30" s="69"/>
      <c r="F30" s="74">
        <f t="shared" si="1"/>
        <v>380.49000000001</v>
      </c>
      <c r="G30" s="71"/>
    </row>
    <row r="31" spans="1:7">
      <c r="A31" s="66"/>
      <c r="B31" s="72"/>
      <c r="C31" s="68"/>
      <c r="D31" s="73"/>
      <c r="E31" s="69"/>
      <c r="F31" s="74">
        <f t="shared" si="1"/>
        <v>380.49000000001</v>
      </c>
      <c r="G31" s="71"/>
    </row>
    <row r="32" spans="1:7">
      <c r="A32" s="66"/>
      <c r="B32" s="72"/>
      <c r="C32" s="68"/>
      <c r="D32" s="73"/>
      <c r="E32" s="69"/>
      <c r="F32" s="74">
        <f t="shared" si="1"/>
        <v>380.49000000001</v>
      </c>
      <c r="G32" s="71"/>
    </row>
    <row r="33" spans="1:7">
      <c r="A33" s="66"/>
      <c r="B33" s="72"/>
      <c r="C33" s="68"/>
      <c r="D33" s="73"/>
      <c r="E33" s="69"/>
      <c r="F33" s="74">
        <f t="shared" si="1"/>
        <v>380.49000000001</v>
      </c>
      <c r="G33" s="71"/>
    </row>
    <row r="34" spans="1:7">
      <c r="A34" s="66"/>
      <c r="B34" s="72"/>
      <c r="C34" s="68"/>
      <c r="D34" s="73"/>
      <c r="E34" s="69"/>
      <c r="F34" s="74">
        <f t="shared" si="1"/>
        <v>380.49000000001</v>
      </c>
      <c r="G34" s="71"/>
    </row>
    <row r="35" spans="1:7">
      <c r="A35" s="66"/>
      <c r="B35" s="72"/>
      <c r="C35" s="68"/>
      <c r="D35" s="73"/>
      <c r="E35" s="69"/>
      <c r="F35" s="74">
        <f t="shared" si="1"/>
        <v>380.49000000001</v>
      </c>
      <c r="G35" s="71"/>
    </row>
    <row r="36" spans="1:7">
      <c r="A36" s="66"/>
      <c r="B36" s="72"/>
      <c r="C36" s="68"/>
      <c r="D36" s="73"/>
      <c r="E36" s="69"/>
      <c r="F36" s="74">
        <f t="shared" si="1"/>
        <v>380.49000000001</v>
      </c>
      <c r="G36" s="71"/>
    </row>
    <row r="37" spans="1:7">
      <c r="A37" s="66"/>
      <c r="B37" s="72"/>
      <c r="C37" s="68"/>
      <c r="D37" s="73"/>
      <c r="E37" s="69"/>
      <c r="F37" s="74">
        <f t="shared" si="1"/>
        <v>380.49000000001</v>
      </c>
      <c r="G37" s="71"/>
    </row>
    <row r="38" spans="1:7">
      <c r="A38" s="66"/>
      <c r="B38" s="72"/>
      <c r="C38" s="68"/>
      <c r="D38" s="73"/>
      <c r="E38" s="69"/>
      <c r="F38" s="74">
        <f t="shared" si="1"/>
        <v>380.49000000001</v>
      </c>
      <c r="G38" s="71"/>
    </row>
    <row r="39" spans="1:7">
      <c r="A39" s="66"/>
      <c r="B39" s="75"/>
      <c r="C39" s="68"/>
      <c r="D39" s="73"/>
      <c r="E39" s="69"/>
      <c r="F39" s="74">
        <f t="shared" si="1"/>
        <v>380.49000000001</v>
      </c>
      <c r="G39" s="71"/>
    </row>
    <row r="40" spans="1:7">
      <c r="A40" s="66"/>
      <c r="B40" s="72"/>
      <c r="C40" s="68"/>
      <c r="D40" s="73"/>
      <c r="E40" s="69"/>
      <c r="F40" s="74">
        <f t="shared" si="1"/>
        <v>380.49000000001</v>
      </c>
      <c r="G40" s="71"/>
    </row>
    <row r="41" spans="1:7">
      <c r="A41" s="66"/>
      <c r="B41" s="72"/>
      <c r="C41" s="68"/>
      <c r="D41" s="73"/>
      <c r="E41" s="69"/>
      <c r="F41" s="74">
        <f t="shared" si="1"/>
        <v>380.49000000001</v>
      </c>
      <c r="G41" s="71"/>
    </row>
    <row r="42" spans="1:7">
      <c r="A42" s="66"/>
      <c r="B42" s="72"/>
      <c r="C42" s="68"/>
      <c r="D42" s="73"/>
      <c r="E42" s="69"/>
      <c r="F42" s="74">
        <f t="shared" si="1"/>
        <v>380.49000000001</v>
      </c>
      <c r="G42" s="71"/>
    </row>
    <row r="43" spans="1:7">
      <c r="A43" s="66"/>
      <c r="B43" s="72"/>
      <c r="C43" s="68"/>
      <c r="D43" s="73"/>
      <c r="E43" s="69"/>
      <c r="F43" s="74">
        <f t="shared" si="1"/>
        <v>380.49000000001</v>
      </c>
      <c r="G43" s="71"/>
    </row>
    <row r="44" spans="1:7">
      <c r="A44" s="66"/>
      <c r="B44" s="72"/>
      <c r="C44" s="68"/>
      <c r="D44" s="73"/>
      <c r="E44" s="69"/>
      <c r="F44" s="74">
        <f t="shared" si="1"/>
        <v>380.49000000001</v>
      </c>
      <c r="G44" s="71"/>
    </row>
    <row r="45" spans="1:7">
      <c r="A45" s="66"/>
      <c r="B45" s="72"/>
      <c r="C45" s="68"/>
      <c r="D45" s="73"/>
      <c r="E45" s="69"/>
      <c r="F45" s="74">
        <f t="shared" si="1"/>
        <v>380.49000000001</v>
      </c>
      <c r="G45" s="71"/>
    </row>
    <row r="46" spans="1:7">
      <c r="A46" s="66"/>
      <c r="B46" s="72"/>
      <c r="C46" s="68"/>
      <c r="D46" s="73"/>
      <c r="E46" s="69"/>
      <c r="F46" s="74">
        <f t="shared" si="1"/>
        <v>380.49000000001</v>
      </c>
      <c r="G46" s="71"/>
    </row>
    <row r="47" spans="1:7">
      <c r="A47" s="66"/>
      <c r="B47" s="72"/>
      <c r="C47" s="68"/>
      <c r="D47" s="73"/>
      <c r="E47" s="69"/>
      <c r="F47" s="74">
        <f t="shared" si="1"/>
        <v>380.49000000001</v>
      </c>
      <c r="G47" s="71"/>
    </row>
    <row r="48" spans="1:7">
      <c r="A48" s="66"/>
      <c r="B48" s="67"/>
      <c r="C48" s="68"/>
      <c r="D48" s="73"/>
      <c r="E48" s="69"/>
      <c r="F48" s="74">
        <f t="shared" si="1"/>
        <v>380.49000000001</v>
      </c>
      <c r="G48" s="71"/>
    </row>
    <row r="49" spans="1:7">
      <c r="A49" s="66"/>
      <c r="B49" s="67"/>
      <c r="C49" s="68"/>
      <c r="D49" s="73"/>
      <c r="E49" s="69"/>
      <c r="F49" s="74">
        <f t="shared" si="1"/>
        <v>380.49000000001</v>
      </c>
      <c r="G49" s="71"/>
    </row>
    <row r="50" spans="1:7">
      <c r="A50" s="66"/>
      <c r="B50" s="67"/>
      <c r="C50" s="68"/>
      <c r="D50" s="73"/>
      <c r="E50" s="69"/>
      <c r="F50" s="74">
        <f t="shared" si="1"/>
        <v>380.49000000001</v>
      </c>
      <c r="G50" s="71"/>
    </row>
    <row r="51" spans="1:7">
      <c r="A51" s="66"/>
      <c r="B51" s="67"/>
      <c r="C51" s="68"/>
      <c r="D51" s="73"/>
      <c r="E51" s="69"/>
      <c r="F51" s="74">
        <f t="shared" si="1"/>
        <v>380.49000000001</v>
      </c>
      <c r="G51" s="71"/>
    </row>
    <row r="52" spans="1:7">
      <c r="A52" s="66"/>
      <c r="B52" s="67"/>
      <c r="C52" s="68"/>
      <c r="D52" s="73"/>
      <c r="E52" s="69"/>
      <c r="F52" s="74">
        <f t="shared" si="1"/>
        <v>380.49000000001</v>
      </c>
      <c r="G52" s="71"/>
    </row>
    <row r="53" spans="1:7">
      <c r="A53" s="66"/>
      <c r="B53" s="67"/>
      <c r="C53" s="68"/>
      <c r="D53" s="73"/>
      <c r="E53" s="69"/>
      <c r="F53" s="74">
        <f t="shared" si="1"/>
        <v>380.49000000001</v>
      </c>
      <c r="G53" s="71"/>
    </row>
    <row r="54" spans="1:7">
      <c r="A54" s="66"/>
      <c r="B54" s="67"/>
      <c r="C54" s="68"/>
      <c r="D54" s="73"/>
      <c r="E54" s="69"/>
      <c r="F54" s="74">
        <f t="shared" si="1"/>
        <v>380.49000000001</v>
      </c>
      <c r="G54" s="71"/>
    </row>
    <row r="55" spans="1:7">
      <c r="A55" s="66"/>
      <c r="B55" s="67"/>
      <c r="C55" s="68"/>
      <c r="D55" s="73"/>
      <c r="E55" s="69"/>
      <c r="F55" s="74">
        <f t="shared" si="1"/>
        <v>380.49000000001</v>
      </c>
      <c r="G55" s="71"/>
    </row>
    <row r="56" spans="1:7">
      <c r="A56" s="66"/>
      <c r="B56" s="67"/>
      <c r="C56" s="68"/>
      <c r="D56" s="73"/>
      <c r="E56" s="69"/>
      <c r="F56" s="74">
        <f t="shared" si="1"/>
        <v>380.49000000001</v>
      </c>
      <c r="G56" s="71"/>
    </row>
    <row r="57" spans="1:7">
      <c r="A57" s="66"/>
      <c r="B57" s="67"/>
      <c r="C57" s="68"/>
      <c r="D57" s="73"/>
      <c r="E57" s="69"/>
      <c r="F57" s="74">
        <f t="shared" si="1"/>
        <v>380.49000000001</v>
      </c>
      <c r="G57" s="71"/>
    </row>
    <row r="58" spans="1:7">
      <c r="A58" s="66"/>
      <c r="B58" s="67"/>
      <c r="C58" s="68"/>
      <c r="D58" s="73"/>
      <c r="E58" s="69"/>
      <c r="F58" s="74">
        <f t="shared" si="1"/>
        <v>380.49000000001</v>
      </c>
      <c r="G58" s="71"/>
    </row>
    <row r="59" spans="1:7">
      <c r="A59" s="66"/>
      <c r="B59" s="67"/>
      <c r="C59" s="68"/>
      <c r="D59" s="73"/>
      <c r="E59" s="69"/>
      <c r="F59" s="74">
        <f t="shared" si="1"/>
        <v>380.49000000001</v>
      </c>
      <c r="G59" s="71"/>
    </row>
    <row r="60" spans="1:7">
      <c r="A60" s="66"/>
      <c r="B60" s="67"/>
      <c r="C60" s="68"/>
      <c r="D60" s="73"/>
      <c r="E60" s="69"/>
      <c r="F60" s="74">
        <f t="shared" si="1"/>
        <v>380.49000000001</v>
      </c>
      <c r="G60" s="71"/>
    </row>
    <row r="61" spans="1:7">
      <c r="A61" s="66"/>
      <c r="B61" s="67"/>
      <c r="C61" s="68"/>
      <c r="D61" s="73"/>
      <c r="E61" s="69"/>
      <c r="F61" s="74">
        <f t="shared" si="1"/>
        <v>380.49000000001</v>
      </c>
      <c r="G61" s="71"/>
    </row>
    <row r="62" spans="1:7">
      <c r="A62" s="66"/>
      <c r="B62" s="67"/>
      <c r="C62" s="68"/>
      <c r="D62" s="73"/>
      <c r="E62" s="69"/>
      <c r="F62" s="74">
        <f t="shared" si="1"/>
        <v>380.49000000001</v>
      </c>
      <c r="G62" s="71"/>
    </row>
    <row r="63" spans="1:7">
      <c r="A63" s="66"/>
      <c r="B63" s="67"/>
      <c r="C63" s="68"/>
      <c r="D63" s="73"/>
      <c r="E63" s="69"/>
      <c r="F63" s="74">
        <f t="shared" si="1"/>
        <v>380.49000000001</v>
      </c>
      <c r="G63" s="71"/>
    </row>
    <row r="64" spans="1:7">
      <c r="A64" s="66"/>
      <c r="B64" s="67"/>
      <c r="C64" s="68"/>
      <c r="D64" s="73"/>
      <c r="E64" s="69"/>
      <c r="F64" s="74">
        <f t="shared" si="1"/>
        <v>380.49000000001</v>
      </c>
      <c r="G64" s="71"/>
    </row>
    <row r="65" spans="1:7">
      <c r="A65" s="66"/>
      <c r="B65" s="67"/>
      <c r="C65" s="68"/>
      <c r="D65" s="73"/>
      <c r="E65" s="69"/>
      <c r="F65" s="74">
        <f t="shared" si="1"/>
        <v>380.49000000001</v>
      </c>
      <c r="G65" s="71"/>
    </row>
    <row r="66" spans="1:7">
      <c r="A66" s="66"/>
      <c r="B66" s="67"/>
      <c r="C66" s="68"/>
      <c r="D66" s="73"/>
      <c r="E66" s="69"/>
      <c r="F66" s="74">
        <f t="shared" si="1"/>
        <v>380.49000000001</v>
      </c>
      <c r="G66" s="71"/>
    </row>
    <row r="67" spans="1:7">
      <c r="A67" s="66"/>
      <c r="B67" s="67"/>
      <c r="C67" s="68"/>
      <c r="D67" s="73"/>
      <c r="E67" s="69"/>
      <c r="F67" s="74">
        <f t="shared" si="1"/>
        <v>380.49000000001</v>
      </c>
      <c r="G67" s="71"/>
    </row>
    <row r="68" spans="1:7">
      <c r="A68" s="66"/>
      <c r="B68" s="67"/>
      <c r="C68" s="68"/>
      <c r="D68" s="73"/>
      <c r="E68" s="69"/>
      <c r="F68" s="74">
        <f t="shared" si="1"/>
        <v>380.49000000001</v>
      </c>
      <c r="G68" s="71"/>
    </row>
    <row r="69" spans="1:7">
      <c r="A69" s="66"/>
      <c r="B69" s="67"/>
      <c r="C69" s="68"/>
      <c r="D69" s="73"/>
      <c r="E69" s="69"/>
      <c r="F69" s="74">
        <f t="shared" si="1"/>
        <v>380.49000000001</v>
      </c>
      <c r="G69" s="71"/>
    </row>
    <row r="70" spans="1:7">
      <c r="A70" s="66"/>
      <c r="B70" s="67"/>
      <c r="C70" s="68"/>
      <c r="D70" s="73"/>
      <c r="E70" s="69"/>
      <c r="F70" s="74">
        <f t="shared" si="1"/>
        <v>380.49000000001</v>
      </c>
      <c r="G70" s="71"/>
    </row>
    <row r="71" spans="1:7">
      <c r="A71" s="66"/>
      <c r="B71" s="67"/>
      <c r="C71" s="68"/>
      <c r="D71" s="73"/>
      <c r="E71" s="69"/>
      <c r="F71" s="74">
        <f t="shared" si="1"/>
        <v>380.49000000001</v>
      </c>
      <c r="G71" s="71"/>
    </row>
    <row r="72" spans="1:7">
      <c r="A72" s="66"/>
      <c r="B72" s="67"/>
      <c r="C72" s="68"/>
      <c r="D72" s="73"/>
      <c r="E72" s="69"/>
      <c r="F72" s="74">
        <f t="shared" si="1"/>
        <v>380.49000000001</v>
      </c>
      <c r="G72" s="71"/>
    </row>
    <row r="73" spans="1:7">
      <c r="A73" s="66"/>
      <c r="B73" s="67"/>
      <c r="C73" s="68"/>
      <c r="D73" s="73"/>
      <c r="E73" s="69"/>
      <c r="F73" s="74">
        <f t="shared" ref="F73:F96" si="2">F72+D73-E73</f>
        <v>380.49000000001</v>
      </c>
      <c r="G73" s="71"/>
    </row>
    <row r="74" spans="1:7">
      <c r="A74" s="66"/>
      <c r="B74" s="67"/>
      <c r="C74" s="68"/>
      <c r="D74" s="73"/>
      <c r="E74" s="69"/>
      <c r="F74" s="74">
        <f t="shared" si="2"/>
        <v>380.49000000001</v>
      </c>
      <c r="G74" s="71"/>
    </row>
    <row r="75" spans="1:7">
      <c r="A75" s="66"/>
      <c r="B75" s="67"/>
      <c r="C75" s="68"/>
      <c r="D75" s="73"/>
      <c r="E75" s="69"/>
      <c r="F75" s="74">
        <f t="shared" si="2"/>
        <v>380.49000000001</v>
      </c>
      <c r="G75" s="71"/>
    </row>
    <row r="76" spans="1:7">
      <c r="A76" s="66"/>
      <c r="B76" s="67"/>
      <c r="C76" s="68"/>
      <c r="D76" s="73"/>
      <c r="E76" s="69"/>
      <c r="F76" s="74">
        <f t="shared" si="2"/>
        <v>380.49000000001</v>
      </c>
      <c r="G76" s="71"/>
    </row>
    <row r="77" spans="1:7">
      <c r="A77" s="66"/>
      <c r="B77" s="67"/>
      <c r="C77" s="68"/>
      <c r="D77" s="73"/>
      <c r="E77" s="69"/>
      <c r="F77" s="74">
        <f t="shared" si="2"/>
        <v>380.49000000001</v>
      </c>
      <c r="G77" s="71"/>
    </row>
    <row r="78" spans="1:7">
      <c r="A78" s="66"/>
      <c r="B78" s="67"/>
      <c r="C78" s="68"/>
      <c r="D78" s="73"/>
      <c r="E78" s="69"/>
      <c r="F78" s="74">
        <f t="shared" si="2"/>
        <v>380.49000000001</v>
      </c>
      <c r="G78" s="71"/>
    </row>
    <row r="79" spans="1:7">
      <c r="A79" s="66"/>
      <c r="B79" s="67"/>
      <c r="C79" s="68"/>
      <c r="D79" s="73"/>
      <c r="E79" s="69"/>
      <c r="F79" s="74">
        <f t="shared" si="2"/>
        <v>380.49000000001</v>
      </c>
      <c r="G79" s="71"/>
    </row>
    <row r="80" spans="1:7">
      <c r="A80" s="66"/>
      <c r="B80" s="67"/>
      <c r="C80" s="68"/>
      <c r="D80" s="73"/>
      <c r="E80" s="69"/>
      <c r="F80" s="74">
        <f t="shared" si="2"/>
        <v>380.49000000001</v>
      </c>
      <c r="G80" s="71"/>
    </row>
    <row r="81" spans="1:7">
      <c r="A81" s="66"/>
      <c r="B81" s="67"/>
      <c r="C81" s="68"/>
      <c r="D81" s="73"/>
      <c r="E81" s="69"/>
      <c r="F81" s="74">
        <f t="shared" si="2"/>
        <v>380.49000000001</v>
      </c>
      <c r="G81" s="71"/>
    </row>
    <row r="82" spans="1:7">
      <c r="A82" s="66"/>
      <c r="B82" s="67"/>
      <c r="C82" s="68"/>
      <c r="D82" s="73"/>
      <c r="E82" s="69"/>
      <c r="F82" s="74">
        <f t="shared" si="2"/>
        <v>380.49000000001</v>
      </c>
      <c r="G82" s="71"/>
    </row>
    <row r="83" spans="1:7">
      <c r="A83" s="66"/>
      <c r="B83" s="67"/>
      <c r="C83" s="68"/>
      <c r="D83" s="73"/>
      <c r="E83" s="69"/>
      <c r="F83" s="74">
        <f t="shared" si="2"/>
        <v>380.49000000001</v>
      </c>
      <c r="G83" s="71"/>
    </row>
    <row r="84" spans="1:7">
      <c r="A84" s="66"/>
      <c r="B84" s="67"/>
      <c r="C84" s="68"/>
      <c r="D84" s="73"/>
      <c r="E84" s="69"/>
      <c r="F84" s="74">
        <f t="shared" si="2"/>
        <v>380.49000000001</v>
      </c>
      <c r="G84" s="71"/>
    </row>
    <row r="85" spans="1:7">
      <c r="A85" s="66"/>
      <c r="B85" s="67"/>
      <c r="C85" s="68"/>
      <c r="D85" s="73"/>
      <c r="E85" s="69"/>
      <c r="F85" s="74">
        <f t="shared" si="2"/>
        <v>380.49000000001</v>
      </c>
      <c r="G85" s="71"/>
    </row>
    <row r="86" spans="1:7">
      <c r="A86" s="66"/>
      <c r="B86" s="67"/>
      <c r="C86" s="68"/>
      <c r="D86" s="73"/>
      <c r="E86" s="69"/>
      <c r="F86" s="74">
        <f t="shared" si="2"/>
        <v>380.49000000001</v>
      </c>
      <c r="G86" s="71"/>
    </row>
    <row r="87" spans="1:7">
      <c r="A87" s="66"/>
      <c r="B87" s="67"/>
      <c r="C87" s="68"/>
      <c r="D87" s="73"/>
      <c r="E87" s="69"/>
      <c r="F87" s="74">
        <f t="shared" si="2"/>
        <v>380.49000000001</v>
      </c>
      <c r="G87" s="71"/>
    </row>
    <row r="88" spans="1:7">
      <c r="A88" s="66"/>
      <c r="B88" s="67"/>
      <c r="C88" s="68"/>
      <c r="D88" s="73"/>
      <c r="E88" s="69"/>
      <c r="F88" s="74">
        <f t="shared" si="2"/>
        <v>380.49000000001</v>
      </c>
      <c r="G88" s="71"/>
    </row>
    <row r="89" spans="1:7">
      <c r="A89" s="66"/>
      <c r="B89" s="67"/>
      <c r="C89" s="68"/>
      <c r="D89" s="73"/>
      <c r="E89" s="69"/>
      <c r="F89" s="74">
        <f t="shared" si="2"/>
        <v>380.49000000001</v>
      </c>
      <c r="G89" s="71"/>
    </row>
    <row r="90" spans="1:7">
      <c r="A90" s="66"/>
      <c r="B90" s="67"/>
      <c r="C90" s="68"/>
      <c r="D90" s="73"/>
      <c r="E90" s="69"/>
      <c r="F90" s="74">
        <f t="shared" si="2"/>
        <v>380.49000000001</v>
      </c>
      <c r="G90" s="71"/>
    </row>
    <row r="91" spans="1:7">
      <c r="A91" s="66"/>
      <c r="B91" s="67"/>
      <c r="C91" s="68"/>
      <c r="D91" s="73"/>
      <c r="E91" s="69"/>
      <c r="F91" s="74">
        <f t="shared" si="2"/>
        <v>380.49000000001</v>
      </c>
      <c r="G91" s="71"/>
    </row>
    <row r="92" spans="1:7">
      <c r="A92" s="66"/>
      <c r="B92" s="67"/>
      <c r="C92" s="68"/>
      <c r="D92" s="73"/>
      <c r="E92" s="69"/>
      <c r="F92" s="74">
        <f t="shared" si="2"/>
        <v>380.49000000001</v>
      </c>
      <c r="G92" s="71"/>
    </row>
    <row r="93" spans="1:7">
      <c r="A93" s="66"/>
      <c r="B93" s="67"/>
      <c r="C93" s="68"/>
      <c r="D93" s="73"/>
      <c r="E93" s="69"/>
      <c r="F93" s="74">
        <f t="shared" si="2"/>
        <v>380.49000000001</v>
      </c>
      <c r="G93" s="71"/>
    </row>
    <row r="94" spans="1:7">
      <c r="A94" s="66"/>
      <c r="B94" s="67"/>
      <c r="C94" s="68"/>
      <c r="D94" s="73"/>
      <c r="E94" s="69"/>
      <c r="F94" s="74">
        <f t="shared" si="2"/>
        <v>380.49000000001</v>
      </c>
      <c r="G94" s="71"/>
    </row>
    <row r="95" spans="1:7">
      <c r="A95" s="66"/>
      <c r="B95" s="67"/>
      <c r="C95" s="68"/>
      <c r="D95" s="73"/>
      <c r="E95" s="69"/>
      <c r="F95" s="74">
        <f t="shared" si="2"/>
        <v>380.49000000001</v>
      </c>
      <c r="G95" s="71"/>
    </row>
    <row r="96" spans="1:7">
      <c r="A96" s="66"/>
      <c r="B96" s="67"/>
      <c r="C96" s="68"/>
      <c r="D96" s="73"/>
      <c r="E96" s="69"/>
      <c r="F96" s="74">
        <f t="shared" si="2"/>
        <v>380.49000000001</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100"/>
  <sheetViews>
    <sheetView workbookViewId="0">
      <pane ySplit="2" topLeftCell="A5" activePane="bottomLeft" state="frozen"/>
      <selection/>
      <selection pane="bottomLeft" activeCell="B33" sqref="B33"/>
    </sheetView>
  </sheetViews>
  <sheetFormatPr defaultColWidth="9" defaultRowHeight="17.25" outlineLevelCol="6"/>
  <cols>
    <col min="1" max="1" width="11.75" style="53" customWidth="1"/>
    <col min="2" max="2" width="63.75" style="54" customWidth="1"/>
    <col min="3" max="3" width="15.375" style="55" customWidth="1"/>
    <col min="4" max="6" width="15.625" style="56" customWidth="1"/>
    <col min="7" max="7" width="27" style="57" customWidth="1"/>
    <col min="8" max="16384" width="9" style="57"/>
  </cols>
  <sheetData>
    <row r="1" ht="22.5" customHeight="1" spans="1:7">
      <c r="A1" s="58" t="s">
        <v>2219</v>
      </c>
      <c r="B1" s="59" t="e">
        <f>VLOOKUP(A1,档案!A:B,2,FALSE)&amp;"流水明细"</f>
        <v>#N/A</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10003.67</v>
      </c>
      <c r="G3" s="71"/>
    </row>
    <row r="4" spans="1:7">
      <c r="A4" s="66">
        <v>45674</v>
      </c>
      <c r="B4" s="72" t="s">
        <v>1844</v>
      </c>
      <c r="C4" s="68" t="s">
        <v>58</v>
      </c>
      <c r="D4" s="73">
        <v>110000</v>
      </c>
      <c r="E4" s="69"/>
      <c r="F4" s="74">
        <f t="shared" ref="F4:F12" si="0">F3+D4-E4</f>
        <v>120003.67</v>
      </c>
      <c r="G4" s="71"/>
    </row>
    <row r="5" spans="1:7">
      <c r="A5" s="66">
        <v>45680</v>
      </c>
      <c r="B5" s="72" t="s">
        <v>2220</v>
      </c>
      <c r="C5" s="68" t="s">
        <v>62</v>
      </c>
      <c r="D5" s="69"/>
      <c r="E5" s="86">
        <v>89191.73</v>
      </c>
      <c r="F5" s="74">
        <f t="shared" si="0"/>
        <v>30811.94</v>
      </c>
      <c r="G5" s="71"/>
    </row>
    <row r="6" spans="1:7">
      <c r="A6" s="66">
        <v>45707</v>
      </c>
      <c r="B6" s="72" t="s">
        <v>1844</v>
      </c>
      <c r="C6" s="68" t="s">
        <v>58</v>
      </c>
      <c r="D6" s="69">
        <v>80000</v>
      </c>
      <c r="E6" s="86"/>
      <c r="F6" s="74">
        <f t="shared" si="0"/>
        <v>110811.94</v>
      </c>
      <c r="G6" s="71"/>
    </row>
    <row r="7" spans="1:7">
      <c r="A7" s="66">
        <v>45712</v>
      </c>
      <c r="B7" s="72" t="s">
        <v>2220</v>
      </c>
      <c r="C7" s="68" t="s">
        <v>62</v>
      </c>
      <c r="D7" s="69"/>
      <c r="E7" s="69">
        <v>89191.73</v>
      </c>
      <c r="F7" s="74">
        <f t="shared" si="0"/>
        <v>21620.21</v>
      </c>
      <c r="G7" s="71"/>
    </row>
    <row r="8" spans="1:7">
      <c r="A8" s="66">
        <v>45716</v>
      </c>
      <c r="B8" s="72" t="s">
        <v>186</v>
      </c>
      <c r="C8" s="68" t="s">
        <v>64</v>
      </c>
      <c r="D8" s="73"/>
      <c r="E8" s="69">
        <v>20000</v>
      </c>
      <c r="F8" s="74">
        <f t="shared" si="0"/>
        <v>1620.21000000001</v>
      </c>
      <c r="G8" s="71"/>
    </row>
    <row r="9" spans="1:7">
      <c r="A9" s="66">
        <v>45734</v>
      </c>
      <c r="B9" s="72" t="s">
        <v>130</v>
      </c>
      <c r="C9" s="68" t="s">
        <v>58</v>
      </c>
      <c r="D9" s="73">
        <v>90000</v>
      </c>
      <c r="E9" s="69"/>
      <c r="F9" s="74">
        <f t="shared" si="0"/>
        <v>91620.21</v>
      </c>
      <c r="G9" s="71"/>
    </row>
    <row r="10" spans="1:7">
      <c r="A10" s="66">
        <v>45737</v>
      </c>
      <c r="B10" s="72" t="s">
        <v>2201</v>
      </c>
      <c r="C10" s="68" t="s">
        <v>57</v>
      </c>
      <c r="D10" s="73">
        <v>8.9</v>
      </c>
      <c r="E10" s="69"/>
      <c r="F10" s="74">
        <f t="shared" si="0"/>
        <v>91629.11</v>
      </c>
      <c r="G10" s="71"/>
    </row>
    <row r="11" spans="1:7">
      <c r="A11" s="66">
        <v>45739</v>
      </c>
      <c r="B11" s="72" t="s">
        <v>2220</v>
      </c>
      <c r="C11" s="68" t="s">
        <v>62</v>
      </c>
      <c r="D11" s="69"/>
      <c r="E11" s="69">
        <v>89191.73</v>
      </c>
      <c r="F11" s="74">
        <f t="shared" si="0"/>
        <v>2437.38</v>
      </c>
      <c r="G11" s="71"/>
    </row>
    <row r="12" spans="1:7">
      <c r="A12" s="66">
        <v>45765</v>
      </c>
      <c r="B12" s="72" t="s">
        <v>1844</v>
      </c>
      <c r="C12" s="68" t="s">
        <v>58</v>
      </c>
      <c r="D12" s="69">
        <v>90000</v>
      </c>
      <c r="E12" s="69"/>
      <c r="F12" s="74">
        <f t="shared" si="0"/>
        <v>92437.38</v>
      </c>
      <c r="G12" s="71"/>
    </row>
    <row r="13" spans="1:7">
      <c r="A13" s="66">
        <v>45770</v>
      </c>
      <c r="B13" s="72" t="s">
        <v>2220</v>
      </c>
      <c r="C13" s="68" t="s">
        <v>62</v>
      </c>
      <c r="D13" s="69"/>
      <c r="E13" s="69">
        <v>89191.73</v>
      </c>
      <c r="F13" s="74">
        <f t="shared" ref="F11:F37" si="1">F12+D13-E13</f>
        <v>3245.65000000001</v>
      </c>
      <c r="G13" s="71"/>
    </row>
    <row r="14" spans="1:7">
      <c r="A14" s="66">
        <v>45796</v>
      </c>
      <c r="B14" s="72" t="s">
        <v>1844</v>
      </c>
      <c r="C14" s="68" t="s">
        <v>58</v>
      </c>
      <c r="D14" s="69">
        <v>90000</v>
      </c>
      <c r="E14" s="69"/>
      <c r="F14" s="69">
        <f t="shared" si="1"/>
        <v>93245.65</v>
      </c>
      <c r="G14" s="71"/>
    </row>
    <row r="15" spans="1:7">
      <c r="A15" s="66">
        <v>45800</v>
      </c>
      <c r="B15" s="72" t="s">
        <v>2220</v>
      </c>
      <c r="C15" s="68" t="s">
        <v>62</v>
      </c>
      <c r="D15" s="69"/>
      <c r="E15" s="69">
        <v>89191.73</v>
      </c>
      <c r="F15" s="69">
        <f t="shared" si="1"/>
        <v>4053.92000000001</v>
      </c>
      <c r="G15" s="71"/>
    </row>
    <row r="16" spans="1:7">
      <c r="A16" s="66">
        <v>45826</v>
      </c>
      <c r="B16" s="72" t="s">
        <v>1844</v>
      </c>
      <c r="C16" s="68" t="s">
        <v>58</v>
      </c>
      <c r="D16" s="69">
        <v>90000</v>
      </c>
      <c r="E16" s="69"/>
      <c r="F16" s="69">
        <f t="shared" si="1"/>
        <v>94053.92</v>
      </c>
      <c r="G16" s="71"/>
    </row>
    <row r="17" spans="1:7">
      <c r="A17" s="66">
        <v>45829</v>
      </c>
      <c r="B17" s="72" t="s">
        <v>2201</v>
      </c>
      <c r="C17" s="68" t="s">
        <v>57</v>
      </c>
      <c r="D17" s="69">
        <v>4.54</v>
      </c>
      <c r="E17" s="69"/>
      <c r="F17" s="69">
        <f t="shared" si="1"/>
        <v>94058.46</v>
      </c>
      <c r="G17" s="71"/>
    </row>
    <row r="18" spans="1:7">
      <c r="A18" s="66">
        <v>45831</v>
      </c>
      <c r="B18" s="72" t="s">
        <v>2220</v>
      </c>
      <c r="C18" s="68" t="s">
        <v>62</v>
      </c>
      <c r="D18" s="69"/>
      <c r="E18" s="210">
        <v>89191.73</v>
      </c>
      <c r="F18" s="69">
        <f t="shared" si="1"/>
        <v>4866.73000000001</v>
      </c>
      <c r="G18" s="71"/>
    </row>
    <row r="19" spans="1:7">
      <c r="A19" s="66">
        <v>45855</v>
      </c>
      <c r="B19" s="72" t="s">
        <v>208</v>
      </c>
      <c r="C19" s="68" t="s">
        <v>58</v>
      </c>
      <c r="D19" s="69">
        <v>90000</v>
      </c>
      <c r="E19" s="69"/>
      <c r="F19" s="74">
        <f t="shared" si="1"/>
        <v>94866.73</v>
      </c>
      <c r="G19" s="71"/>
    </row>
    <row r="20" spans="1:7">
      <c r="A20" s="66">
        <v>45861</v>
      </c>
      <c r="B20" s="72" t="s">
        <v>2220</v>
      </c>
      <c r="C20" s="68" t="s">
        <v>62</v>
      </c>
      <c r="D20" s="69"/>
      <c r="E20" s="69">
        <v>89191.73</v>
      </c>
      <c r="F20" s="74">
        <f t="shared" si="1"/>
        <v>5675.00000000001</v>
      </c>
      <c r="G20" s="71"/>
    </row>
    <row r="21" spans="1:7">
      <c r="A21" s="66">
        <v>45868</v>
      </c>
      <c r="B21" s="211" t="s">
        <v>318</v>
      </c>
      <c r="C21" s="68" t="s">
        <v>64</v>
      </c>
      <c r="D21" s="69"/>
      <c r="E21" s="69">
        <v>5600</v>
      </c>
      <c r="F21" s="74">
        <f t="shared" si="1"/>
        <v>75.0000000000146</v>
      </c>
      <c r="G21" s="71"/>
    </row>
    <row r="22" spans="1:7">
      <c r="A22" s="66">
        <v>45887</v>
      </c>
      <c r="B22" s="72" t="s">
        <v>1844</v>
      </c>
      <c r="C22" s="68" t="s">
        <v>58</v>
      </c>
      <c r="D22" s="69">
        <v>95000</v>
      </c>
      <c r="E22" s="69"/>
      <c r="F22" s="74">
        <f t="shared" si="1"/>
        <v>95075</v>
      </c>
      <c r="G22" s="71"/>
    </row>
    <row r="23" spans="1:7">
      <c r="A23" s="66">
        <v>45892</v>
      </c>
      <c r="B23" s="72" t="s">
        <v>2220</v>
      </c>
      <c r="C23" s="68" t="s">
        <v>62</v>
      </c>
      <c r="D23" s="69"/>
      <c r="E23" s="69">
        <v>89191.73</v>
      </c>
      <c r="F23" s="74">
        <f t="shared" si="1"/>
        <v>5883.27000000002</v>
      </c>
      <c r="G23" s="71"/>
    </row>
    <row r="24" spans="1:7">
      <c r="A24" s="66">
        <v>45919</v>
      </c>
      <c r="B24" s="72" t="s">
        <v>1844</v>
      </c>
      <c r="C24" s="68" t="s">
        <v>58</v>
      </c>
      <c r="D24" s="69">
        <v>90000</v>
      </c>
      <c r="E24" s="69"/>
      <c r="F24" s="74">
        <f t="shared" si="1"/>
        <v>95883.27</v>
      </c>
      <c r="G24" s="71"/>
    </row>
    <row r="25" spans="1:7">
      <c r="A25" s="66">
        <v>45921</v>
      </c>
      <c r="B25" s="72" t="s">
        <v>2201</v>
      </c>
      <c r="C25" s="68" t="s">
        <v>57</v>
      </c>
      <c r="D25" s="69">
        <v>2.79</v>
      </c>
      <c r="E25" s="69"/>
      <c r="F25" s="74">
        <f t="shared" si="1"/>
        <v>95886.06</v>
      </c>
      <c r="G25" s="71"/>
    </row>
    <row r="26" spans="1:7">
      <c r="A26" s="66">
        <v>45923</v>
      </c>
      <c r="B26" s="72" t="s">
        <v>2220</v>
      </c>
      <c r="C26" s="68" t="s">
        <v>62</v>
      </c>
      <c r="D26" s="69"/>
      <c r="E26" s="69">
        <v>68609.02</v>
      </c>
      <c r="F26" s="74">
        <f t="shared" si="1"/>
        <v>27277.04</v>
      </c>
      <c r="G26" s="71"/>
    </row>
    <row r="27" spans="1:7">
      <c r="A27" s="66">
        <v>45924</v>
      </c>
      <c r="B27" s="211" t="s">
        <v>2188</v>
      </c>
      <c r="C27" s="68" t="s">
        <v>64</v>
      </c>
      <c r="D27" s="69"/>
      <c r="E27" s="69">
        <v>27000</v>
      </c>
      <c r="F27" s="74">
        <f t="shared" si="1"/>
        <v>277.040000000008</v>
      </c>
      <c r="G27" s="71"/>
    </row>
    <row r="28" spans="1:7">
      <c r="A28" s="66">
        <v>45947</v>
      </c>
      <c r="B28" s="76" t="s">
        <v>1844</v>
      </c>
      <c r="C28" s="68" t="s">
        <v>58</v>
      </c>
      <c r="D28" s="69">
        <v>70000</v>
      </c>
      <c r="E28" s="69"/>
      <c r="F28" s="74">
        <f t="shared" si="1"/>
        <v>70277.04</v>
      </c>
      <c r="G28" s="71"/>
    </row>
    <row r="29" spans="1:7">
      <c r="A29" s="66">
        <v>45953</v>
      </c>
      <c r="B29" s="76" t="s">
        <v>2220</v>
      </c>
      <c r="C29" s="68" t="s">
        <v>62</v>
      </c>
      <c r="D29" s="69"/>
      <c r="E29" s="69">
        <v>68609.02</v>
      </c>
      <c r="F29" s="74">
        <f t="shared" si="1"/>
        <v>1668.02</v>
      </c>
      <c r="G29" s="71"/>
    </row>
    <row r="30" spans="1:7">
      <c r="A30" s="66">
        <v>45979</v>
      </c>
      <c r="B30" s="76" t="s">
        <v>1844</v>
      </c>
      <c r="C30" s="68" t="s">
        <v>58</v>
      </c>
      <c r="D30" s="69">
        <v>70000</v>
      </c>
      <c r="E30" s="69"/>
      <c r="F30" s="74">
        <f t="shared" si="1"/>
        <v>71668.02</v>
      </c>
      <c r="G30" s="71"/>
    </row>
    <row r="31" spans="1:7">
      <c r="A31" s="66"/>
      <c r="B31" s="72"/>
      <c r="C31" s="68"/>
      <c r="D31" s="69"/>
      <c r="E31" s="69"/>
      <c r="F31" s="74">
        <f t="shared" si="1"/>
        <v>71668.02</v>
      </c>
      <c r="G31" s="71"/>
    </row>
    <row r="32" spans="1:7">
      <c r="A32" s="66"/>
      <c r="B32" s="72"/>
      <c r="C32" s="68"/>
      <c r="D32" s="69"/>
      <c r="E32" s="69"/>
      <c r="F32" s="74">
        <f t="shared" si="1"/>
        <v>71668.02</v>
      </c>
      <c r="G32" s="71"/>
    </row>
    <row r="33" spans="1:7">
      <c r="A33" s="66"/>
      <c r="B33" s="72"/>
      <c r="C33" s="68"/>
      <c r="D33" s="69"/>
      <c r="E33" s="69"/>
      <c r="F33" s="74">
        <f t="shared" si="1"/>
        <v>71668.02</v>
      </c>
      <c r="G33" s="71"/>
    </row>
    <row r="34" spans="1:7">
      <c r="A34" s="66"/>
      <c r="B34" s="72"/>
      <c r="C34" s="68"/>
      <c r="D34" s="69"/>
      <c r="E34" s="69"/>
      <c r="F34" s="74">
        <f t="shared" si="1"/>
        <v>71668.02</v>
      </c>
      <c r="G34" s="71"/>
    </row>
    <row r="35" spans="1:7">
      <c r="A35" s="66"/>
      <c r="B35" s="72"/>
      <c r="C35" s="68"/>
      <c r="D35" s="69"/>
      <c r="E35" s="69"/>
      <c r="F35" s="74">
        <f t="shared" si="1"/>
        <v>71668.02</v>
      </c>
      <c r="G35" s="71"/>
    </row>
    <row r="36" spans="1:7">
      <c r="A36" s="66"/>
      <c r="B36" s="72"/>
      <c r="C36" s="68"/>
      <c r="D36" s="69"/>
      <c r="E36" s="69"/>
      <c r="F36" s="74">
        <f t="shared" si="1"/>
        <v>71668.02</v>
      </c>
      <c r="G36" s="71"/>
    </row>
    <row r="37" spans="1:7">
      <c r="A37" s="66"/>
      <c r="B37" s="72"/>
      <c r="C37" s="68"/>
      <c r="D37" s="69"/>
      <c r="E37" s="69"/>
      <c r="F37" s="74">
        <f t="shared" si="1"/>
        <v>71668.02</v>
      </c>
      <c r="G37" s="71"/>
    </row>
    <row r="38" spans="1:7">
      <c r="A38" s="66"/>
      <c r="B38" s="72"/>
      <c r="C38" s="68"/>
      <c r="D38" s="69"/>
      <c r="E38" s="69"/>
      <c r="F38" s="74">
        <f t="shared" ref="F38:F44" si="2">F37+D38-E38</f>
        <v>71668.02</v>
      </c>
      <c r="G38" s="71"/>
    </row>
    <row r="39" spans="1:7">
      <c r="A39" s="66"/>
      <c r="B39" s="72"/>
      <c r="C39" s="68"/>
      <c r="D39" s="69"/>
      <c r="E39" s="69"/>
      <c r="F39" s="74">
        <f t="shared" si="2"/>
        <v>71668.02</v>
      </c>
      <c r="G39" s="71"/>
    </row>
    <row r="40" spans="1:7">
      <c r="A40" s="66"/>
      <c r="B40" s="72"/>
      <c r="C40" s="68"/>
      <c r="D40" s="69"/>
      <c r="E40" s="69"/>
      <c r="F40" s="74">
        <f t="shared" si="2"/>
        <v>71668.02</v>
      </c>
      <c r="G40" s="71"/>
    </row>
    <row r="41" spans="1:7">
      <c r="A41" s="66"/>
      <c r="B41" s="72"/>
      <c r="C41" s="68"/>
      <c r="D41" s="69"/>
      <c r="E41" s="69"/>
      <c r="F41" s="74">
        <f t="shared" si="2"/>
        <v>71668.02</v>
      </c>
      <c r="G41" s="71"/>
    </row>
    <row r="42" spans="1:7">
      <c r="A42" s="66"/>
      <c r="B42" s="72"/>
      <c r="C42" s="68"/>
      <c r="D42" s="69"/>
      <c r="E42" s="69"/>
      <c r="F42" s="74">
        <f t="shared" si="2"/>
        <v>71668.02</v>
      </c>
      <c r="G42" s="71"/>
    </row>
    <row r="43" spans="1:7">
      <c r="A43" s="66"/>
      <c r="B43" s="75"/>
      <c r="C43" s="68"/>
      <c r="D43" s="69"/>
      <c r="E43" s="69"/>
      <c r="F43" s="74">
        <f t="shared" si="2"/>
        <v>71668.02</v>
      </c>
      <c r="G43" s="71"/>
    </row>
    <row r="44" spans="1:7">
      <c r="A44" s="66"/>
      <c r="B44" s="72"/>
      <c r="C44" s="68"/>
      <c r="D44" s="69"/>
      <c r="E44" s="69"/>
      <c r="F44" s="74">
        <f t="shared" si="2"/>
        <v>71668.02</v>
      </c>
      <c r="G44" s="71"/>
    </row>
    <row r="45" spans="1:7">
      <c r="A45" s="66"/>
      <c r="B45" s="72"/>
      <c r="C45" s="68"/>
      <c r="D45" s="69"/>
      <c r="E45" s="69"/>
      <c r="F45" s="74">
        <f t="shared" ref="F38:F80" si="3">F44+D45-E45</f>
        <v>71668.02</v>
      </c>
      <c r="G45" s="71"/>
    </row>
    <row r="46" spans="1:7">
      <c r="A46" s="66"/>
      <c r="B46" s="72"/>
      <c r="C46" s="68"/>
      <c r="D46" s="69"/>
      <c r="E46" s="69"/>
      <c r="F46" s="74">
        <f t="shared" si="3"/>
        <v>71668.02</v>
      </c>
      <c r="G46" s="71"/>
    </row>
    <row r="47" spans="1:7">
      <c r="A47" s="66"/>
      <c r="B47" s="72"/>
      <c r="C47" s="68"/>
      <c r="D47" s="69"/>
      <c r="E47" s="69"/>
      <c r="F47" s="74">
        <f t="shared" si="3"/>
        <v>71668.02</v>
      </c>
      <c r="G47" s="71"/>
    </row>
    <row r="48" spans="1:7">
      <c r="A48" s="66"/>
      <c r="B48" s="72"/>
      <c r="C48" s="68"/>
      <c r="D48" s="69"/>
      <c r="E48" s="69"/>
      <c r="F48" s="74">
        <f t="shared" si="3"/>
        <v>71668.02</v>
      </c>
      <c r="G48" s="71"/>
    </row>
    <row r="49" spans="1:7">
      <c r="A49" s="66"/>
      <c r="B49" s="72"/>
      <c r="C49" s="68"/>
      <c r="D49" s="69"/>
      <c r="E49" s="69"/>
      <c r="F49" s="74">
        <f t="shared" si="3"/>
        <v>71668.02</v>
      </c>
      <c r="G49" s="71"/>
    </row>
    <row r="50" spans="1:7">
      <c r="A50" s="66"/>
      <c r="B50" s="72"/>
      <c r="C50" s="68"/>
      <c r="D50" s="69"/>
      <c r="E50" s="69"/>
      <c r="F50" s="74">
        <f t="shared" si="3"/>
        <v>71668.02</v>
      </c>
      <c r="G50" s="71"/>
    </row>
    <row r="51" spans="1:7">
      <c r="A51" s="66"/>
      <c r="B51" s="72"/>
      <c r="C51" s="68"/>
      <c r="D51" s="69"/>
      <c r="E51" s="69"/>
      <c r="F51" s="74">
        <f t="shared" si="3"/>
        <v>71668.02</v>
      </c>
      <c r="G51" s="71"/>
    </row>
    <row r="52" spans="1:7">
      <c r="A52" s="66"/>
      <c r="B52" s="67"/>
      <c r="C52" s="68"/>
      <c r="D52" s="69"/>
      <c r="E52" s="69"/>
      <c r="F52" s="74">
        <f t="shared" si="3"/>
        <v>71668.02</v>
      </c>
      <c r="G52" s="71"/>
    </row>
    <row r="53" spans="1:7">
      <c r="A53" s="66"/>
      <c r="B53" s="67"/>
      <c r="C53" s="68"/>
      <c r="D53" s="69"/>
      <c r="E53" s="69"/>
      <c r="F53" s="74">
        <f t="shared" si="3"/>
        <v>71668.02</v>
      </c>
      <c r="G53" s="71"/>
    </row>
    <row r="54" spans="1:7">
      <c r="A54" s="66"/>
      <c r="B54" s="67"/>
      <c r="C54" s="68"/>
      <c r="D54" s="69"/>
      <c r="E54" s="69"/>
      <c r="F54" s="74">
        <f t="shared" si="3"/>
        <v>71668.02</v>
      </c>
      <c r="G54" s="71"/>
    </row>
    <row r="55" spans="1:7">
      <c r="A55" s="66"/>
      <c r="B55" s="67"/>
      <c r="C55" s="68"/>
      <c r="D55" s="69"/>
      <c r="E55" s="69"/>
      <c r="F55" s="74">
        <f t="shared" si="3"/>
        <v>71668.02</v>
      </c>
      <c r="G55" s="71"/>
    </row>
    <row r="56" spans="1:7">
      <c r="A56" s="66"/>
      <c r="B56" s="67"/>
      <c r="C56" s="68"/>
      <c r="D56" s="69"/>
      <c r="E56" s="69"/>
      <c r="F56" s="74">
        <f t="shared" si="3"/>
        <v>71668.02</v>
      </c>
      <c r="G56" s="71"/>
    </row>
    <row r="57" spans="1:7">
      <c r="A57" s="66"/>
      <c r="B57" s="67"/>
      <c r="C57" s="68"/>
      <c r="D57" s="69"/>
      <c r="E57" s="69"/>
      <c r="F57" s="74">
        <f t="shared" si="3"/>
        <v>71668.02</v>
      </c>
      <c r="G57" s="71"/>
    </row>
    <row r="58" spans="1:7">
      <c r="A58" s="66"/>
      <c r="B58" s="67"/>
      <c r="C58" s="68"/>
      <c r="D58" s="69"/>
      <c r="E58" s="69"/>
      <c r="F58" s="74">
        <f t="shared" si="3"/>
        <v>71668.02</v>
      </c>
      <c r="G58" s="71"/>
    </row>
    <row r="59" spans="1:7">
      <c r="A59" s="66"/>
      <c r="B59" s="67"/>
      <c r="C59" s="68"/>
      <c r="D59" s="69"/>
      <c r="E59" s="69"/>
      <c r="F59" s="74">
        <f t="shared" si="3"/>
        <v>71668.02</v>
      </c>
      <c r="G59" s="71"/>
    </row>
    <row r="60" spans="1:7">
      <c r="A60" s="66"/>
      <c r="B60" s="67"/>
      <c r="C60" s="68"/>
      <c r="D60" s="69"/>
      <c r="E60" s="69"/>
      <c r="F60" s="74">
        <f t="shared" si="3"/>
        <v>71668.02</v>
      </c>
      <c r="G60" s="71"/>
    </row>
    <row r="61" spans="1:7">
      <c r="A61" s="66"/>
      <c r="B61" s="67"/>
      <c r="C61" s="68"/>
      <c r="D61" s="69"/>
      <c r="E61" s="69"/>
      <c r="F61" s="74">
        <f t="shared" si="3"/>
        <v>71668.02</v>
      </c>
      <c r="G61" s="71"/>
    </row>
    <row r="62" spans="1:7">
      <c r="A62" s="66"/>
      <c r="B62" s="67"/>
      <c r="C62" s="68"/>
      <c r="D62" s="69"/>
      <c r="E62" s="69"/>
      <c r="F62" s="74">
        <f t="shared" si="3"/>
        <v>71668.02</v>
      </c>
      <c r="G62" s="71"/>
    </row>
    <row r="63" spans="1:7">
      <c r="A63" s="66"/>
      <c r="B63" s="67"/>
      <c r="C63" s="68"/>
      <c r="D63" s="69"/>
      <c r="E63" s="69"/>
      <c r="F63" s="74">
        <f t="shared" si="3"/>
        <v>71668.02</v>
      </c>
      <c r="G63" s="71"/>
    </row>
    <row r="64" spans="1:7">
      <c r="A64" s="66"/>
      <c r="B64" s="67"/>
      <c r="C64" s="68"/>
      <c r="D64" s="69"/>
      <c r="E64" s="69"/>
      <c r="F64" s="74">
        <f t="shared" si="3"/>
        <v>71668.02</v>
      </c>
      <c r="G64" s="71"/>
    </row>
    <row r="65" spans="1:7">
      <c r="A65" s="66"/>
      <c r="B65" s="67"/>
      <c r="C65" s="68"/>
      <c r="D65" s="69"/>
      <c r="E65" s="69"/>
      <c r="F65" s="74">
        <f t="shared" si="3"/>
        <v>71668.02</v>
      </c>
      <c r="G65" s="71"/>
    </row>
    <row r="66" spans="1:7">
      <c r="A66" s="66"/>
      <c r="B66" s="67"/>
      <c r="C66" s="68"/>
      <c r="D66" s="69"/>
      <c r="E66" s="69"/>
      <c r="F66" s="74">
        <f t="shared" si="3"/>
        <v>71668.02</v>
      </c>
      <c r="G66" s="71"/>
    </row>
    <row r="67" spans="1:7">
      <c r="A67" s="66"/>
      <c r="B67" s="67"/>
      <c r="C67" s="68"/>
      <c r="D67" s="69"/>
      <c r="E67" s="69"/>
      <c r="F67" s="74">
        <f t="shared" si="3"/>
        <v>71668.02</v>
      </c>
      <c r="G67" s="71"/>
    </row>
    <row r="68" spans="1:7">
      <c r="A68" s="66"/>
      <c r="B68" s="67"/>
      <c r="C68" s="68"/>
      <c r="D68" s="69"/>
      <c r="E68" s="69"/>
      <c r="F68" s="74">
        <f t="shared" si="3"/>
        <v>71668.02</v>
      </c>
      <c r="G68" s="71"/>
    </row>
    <row r="69" spans="1:7">
      <c r="A69" s="66"/>
      <c r="B69" s="67"/>
      <c r="C69" s="68"/>
      <c r="D69" s="69"/>
      <c r="E69" s="69"/>
      <c r="F69" s="74">
        <f t="shared" si="3"/>
        <v>71668.02</v>
      </c>
      <c r="G69" s="71"/>
    </row>
    <row r="70" spans="1:7">
      <c r="A70" s="66"/>
      <c r="B70" s="67"/>
      <c r="C70" s="68"/>
      <c r="D70" s="69"/>
      <c r="E70" s="69"/>
      <c r="F70" s="74">
        <f t="shared" si="3"/>
        <v>71668.02</v>
      </c>
      <c r="G70" s="71"/>
    </row>
    <row r="71" spans="1:7">
      <c r="A71" s="66"/>
      <c r="B71" s="67"/>
      <c r="C71" s="68"/>
      <c r="D71" s="69"/>
      <c r="E71" s="69"/>
      <c r="F71" s="74">
        <f t="shared" si="3"/>
        <v>71668.02</v>
      </c>
      <c r="G71" s="71"/>
    </row>
    <row r="72" spans="1:7">
      <c r="A72" s="66"/>
      <c r="B72" s="67"/>
      <c r="C72" s="68"/>
      <c r="D72" s="69"/>
      <c r="E72" s="69"/>
      <c r="F72" s="74">
        <f t="shared" si="3"/>
        <v>71668.02</v>
      </c>
      <c r="G72" s="71"/>
    </row>
    <row r="73" spans="1:7">
      <c r="A73" s="66"/>
      <c r="B73" s="67"/>
      <c r="C73" s="68"/>
      <c r="D73" s="69"/>
      <c r="E73" s="69"/>
      <c r="F73" s="74">
        <f t="shared" si="3"/>
        <v>71668.02</v>
      </c>
      <c r="G73" s="71"/>
    </row>
    <row r="74" spans="1:7">
      <c r="A74" s="66"/>
      <c r="B74" s="67"/>
      <c r="C74" s="68"/>
      <c r="D74" s="69"/>
      <c r="E74" s="69"/>
      <c r="F74" s="74">
        <f t="shared" si="3"/>
        <v>71668.02</v>
      </c>
      <c r="G74" s="71"/>
    </row>
    <row r="75" spans="1:7">
      <c r="A75" s="66"/>
      <c r="B75" s="67"/>
      <c r="C75" s="68"/>
      <c r="D75" s="69"/>
      <c r="E75" s="69"/>
      <c r="F75" s="74">
        <f t="shared" si="3"/>
        <v>71668.02</v>
      </c>
      <c r="G75" s="71"/>
    </row>
    <row r="76" spans="1:7">
      <c r="A76" s="66"/>
      <c r="B76" s="67"/>
      <c r="C76" s="68"/>
      <c r="D76" s="69"/>
      <c r="E76" s="69"/>
      <c r="F76" s="74">
        <f t="shared" si="3"/>
        <v>71668.02</v>
      </c>
      <c r="G76" s="71"/>
    </row>
    <row r="77" spans="1:7">
      <c r="A77" s="66"/>
      <c r="B77" s="67"/>
      <c r="C77" s="68"/>
      <c r="D77" s="69"/>
      <c r="E77" s="69"/>
      <c r="F77" s="74">
        <f t="shared" si="3"/>
        <v>71668.02</v>
      </c>
      <c r="G77" s="71"/>
    </row>
    <row r="78" spans="1:7">
      <c r="A78" s="66"/>
      <c r="B78" s="67"/>
      <c r="C78" s="68"/>
      <c r="D78" s="69"/>
      <c r="E78" s="69"/>
      <c r="F78" s="74">
        <f t="shared" si="3"/>
        <v>71668.02</v>
      </c>
      <c r="G78" s="71"/>
    </row>
    <row r="79" spans="1:7">
      <c r="A79" s="66"/>
      <c r="B79" s="67"/>
      <c r="C79" s="68"/>
      <c r="D79" s="69"/>
      <c r="E79" s="69"/>
      <c r="F79" s="74">
        <f t="shared" si="3"/>
        <v>71668.02</v>
      </c>
      <c r="G79" s="71"/>
    </row>
    <row r="80" spans="1:7">
      <c r="A80" s="66"/>
      <c r="B80" s="67"/>
      <c r="C80" s="68"/>
      <c r="D80" s="69"/>
      <c r="E80" s="69"/>
      <c r="F80" s="74">
        <f t="shared" si="3"/>
        <v>71668.02</v>
      </c>
      <c r="G80" s="71"/>
    </row>
    <row r="81" spans="1:7">
      <c r="A81" s="66"/>
      <c r="B81" s="67"/>
      <c r="C81" s="68"/>
      <c r="D81" s="69"/>
      <c r="E81" s="69"/>
      <c r="F81" s="74">
        <f t="shared" ref="F81:F100" si="4">F80+D81-E81</f>
        <v>71668.02</v>
      </c>
      <c r="G81" s="71"/>
    </row>
    <row r="82" spans="1:7">
      <c r="A82" s="66"/>
      <c r="B82" s="67"/>
      <c r="C82" s="68"/>
      <c r="D82" s="69"/>
      <c r="E82" s="69"/>
      <c r="F82" s="74">
        <f t="shared" si="4"/>
        <v>71668.02</v>
      </c>
      <c r="G82" s="71"/>
    </row>
    <row r="83" spans="1:7">
      <c r="A83" s="66"/>
      <c r="B83" s="67"/>
      <c r="C83" s="68"/>
      <c r="D83" s="69"/>
      <c r="E83" s="69"/>
      <c r="F83" s="74">
        <f t="shared" si="4"/>
        <v>71668.02</v>
      </c>
      <c r="G83" s="71"/>
    </row>
    <row r="84" spans="1:7">
      <c r="A84" s="66"/>
      <c r="B84" s="67"/>
      <c r="C84" s="68"/>
      <c r="D84" s="69"/>
      <c r="E84" s="69"/>
      <c r="F84" s="74">
        <f t="shared" si="4"/>
        <v>71668.02</v>
      </c>
      <c r="G84" s="71"/>
    </row>
    <row r="85" spans="1:7">
      <c r="A85" s="66"/>
      <c r="B85" s="67"/>
      <c r="C85" s="68"/>
      <c r="D85" s="69"/>
      <c r="E85" s="69"/>
      <c r="F85" s="74">
        <f t="shared" si="4"/>
        <v>71668.02</v>
      </c>
      <c r="G85" s="71"/>
    </row>
    <row r="86" spans="1:7">
      <c r="A86" s="66"/>
      <c r="B86" s="67"/>
      <c r="C86" s="68"/>
      <c r="D86" s="69"/>
      <c r="E86" s="69"/>
      <c r="F86" s="74">
        <f t="shared" si="4"/>
        <v>71668.02</v>
      </c>
      <c r="G86" s="71"/>
    </row>
    <row r="87" spans="1:7">
      <c r="A87" s="66"/>
      <c r="B87" s="67"/>
      <c r="C87" s="68"/>
      <c r="D87" s="69"/>
      <c r="E87" s="69"/>
      <c r="F87" s="74">
        <f t="shared" si="4"/>
        <v>71668.02</v>
      </c>
      <c r="G87" s="71"/>
    </row>
    <row r="88" spans="1:7">
      <c r="A88" s="66"/>
      <c r="B88" s="67"/>
      <c r="C88" s="68"/>
      <c r="D88" s="69"/>
      <c r="E88" s="69"/>
      <c r="F88" s="74">
        <f t="shared" si="4"/>
        <v>71668.02</v>
      </c>
      <c r="G88" s="71"/>
    </row>
    <row r="89" spans="1:7">
      <c r="A89" s="66"/>
      <c r="B89" s="67"/>
      <c r="C89" s="68"/>
      <c r="D89" s="69"/>
      <c r="E89" s="69"/>
      <c r="F89" s="74">
        <f t="shared" si="4"/>
        <v>71668.02</v>
      </c>
      <c r="G89" s="71"/>
    </row>
    <row r="90" spans="1:7">
      <c r="A90" s="66"/>
      <c r="B90" s="67"/>
      <c r="C90" s="68"/>
      <c r="D90" s="69"/>
      <c r="E90" s="69"/>
      <c r="F90" s="74">
        <f t="shared" si="4"/>
        <v>71668.02</v>
      </c>
      <c r="G90" s="71"/>
    </row>
    <row r="91" spans="1:7">
      <c r="A91" s="66"/>
      <c r="B91" s="67"/>
      <c r="C91" s="68"/>
      <c r="D91" s="69"/>
      <c r="E91" s="69"/>
      <c r="F91" s="74">
        <f t="shared" si="4"/>
        <v>71668.02</v>
      </c>
      <c r="G91" s="71"/>
    </row>
    <row r="92" spans="1:7">
      <c r="A92" s="66"/>
      <c r="B92" s="67"/>
      <c r="C92" s="68"/>
      <c r="D92" s="69"/>
      <c r="E92" s="69"/>
      <c r="F92" s="74">
        <f t="shared" si="4"/>
        <v>71668.02</v>
      </c>
      <c r="G92" s="71"/>
    </row>
    <row r="93" spans="1:7">
      <c r="A93" s="66"/>
      <c r="B93" s="67"/>
      <c r="C93" s="68"/>
      <c r="D93" s="69"/>
      <c r="E93" s="69"/>
      <c r="F93" s="74">
        <f t="shared" si="4"/>
        <v>71668.02</v>
      </c>
      <c r="G93" s="71"/>
    </row>
    <row r="94" spans="1:7">
      <c r="A94" s="66"/>
      <c r="B94" s="67"/>
      <c r="C94" s="68"/>
      <c r="D94" s="69"/>
      <c r="E94" s="69"/>
      <c r="F94" s="74">
        <f t="shared" si="4"/>
        <v>71668.02</v>
      </c>
      <c r="G94" s="71"/>
    </row>
    <row r="95" spans="1:7">
      <c r="A95" s="66"/>
      <c r="B95" s="67"/>
      <c r="C95" s="68"/>
      <c r="D95" s="69"/>
      <c r="E95" s="69"/>
      <c r="F95" s="74">
        <f t="shared" si="4"/>
        <v>71668.02</v>
      </c>
      <c r="G95" s="71"/>
    </row>
    <row r="96" spans="1:7">
      <c r="A96" s="66"/>
      <c r="B96" s="67"/>
      <c r="C96" s="68"/>
      <c r="D96" s="69"/>
      <c r="E96" s="69"/>
      <c r="F96" s="74">
        <f t="shared" si="4"/>
        <v>71668.02</v>
      </c>
      <c r="G96" s="71"/>
    </row>
    <row r="97" spans="1:7">
      <c r="A97" s="66"/>
      <c r="B97" s="67"/>
      <c r="C97" s="68"/>
      <c r="D97" s="69"/>
      <c r="E97" s="69"/>
      <c r="F97" s="74">
        <f t="shared" si="4"/>
        <v>71668.02</v>
      </c>
      <c r="G97" s="71"/>
    </row>
    <row r="98" spans="1:7">
      <c r="A98" s="66"/>
      <c r="B98" s="67"/>
      <c r="C98" s="68"/>
      <c r="D98" s="69"/>
      <c r="E98" s="69"/>
      <c r="F98" s="74">
        <f t="shared" si="4"/>
        <v>71668.02</v>
      </c>
      <c r="G98" s="71"/>
    </row>
    <row r="99" spans="1:7">
      <c r="A99" s="66"/>
      <c r="B99" s="67"/>
      <c r="C99" s="68"/>
      <c r="D99" s="69"/>
      <c r="E99" s="69"/>
      <c r="F99" s="74">
        <f t="shared" si="4"/>
        <v>71668.02</v>
      </c>
      <c r="G99" s="71"/>
    </row>
    <row r="100" spans="1:7">
      <c r="A100" s="66"/>
      <c r="B100" s="67"/>
      <c r="C100" s="68"/>
      <c r="D100" s="69"/>
      <c r="E100" s="69"/>
      <c r="F100" s="74">
        <f t="shared" si="4"/>
        <v>71668.02</v>
      </c>
      <c r="G100" s="71"/>
    </row>
  </sheetData>
  <autoFilter xmlns:etc="http://www.wps.cn/officeDocument/2017/etCustomData" ref="A2:G100" etc:filterBottomFollowUsedRange="0">
    <extLst/>
  </autoFilter>
  <dataValidations count="1">
    <dataValidation type="list" allowBlank="1" showInputMessage="1" showErrorMessage="1" sqref="C3:C100">
      <formula1>收支类别</formula1>
    </dataValidation>
  </dataValidations>
  <pageMargins left="0.75" right="0.75" top="1" bottom="1" header="0.51" footer="0.51"/>
  <pageSetup paperSize="9" orientation="portrait"/>
  <headerFooter alignWithMargins="0" scaleWithDoc="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515"/>
  <sheetViews>
    <sheetView workbookViewId="0">
      <pane ySplit="2" topLeftCell="A92" activePane="bottomLeft" state="frozen"/>
      <selection/>
      <selection pane="bottomLeft" activeCell="A1" sqref="A1"/>
    </sheetView>
  </sheetViews>
  <sheetFormatPr defaultColWidth="9" defaultRowHeight="17.25" outlineLevelCol="7"/>
  <cols>
    <col min="1" max="1" width="10.5" style="53" customWidth="1"/>
    <col min="2" max="2" width="73.125" style="54" customWidth="1"/>
    <col min="3" max="3" width="15.375" style="55" customWidth="1"/>
    <col min="4" max="6" width="15.625" style="56" customWidth="1"/>
    <col min="7" max="7" width="27" style="57" customWidth="1"/>
    <col min="8" max="8" width="10.375" style="57"/>
    <col min="9" max="16384" width="9" style="57"/>
  </cols>
  <sheetData>
    <row r="1" ht="24.75" spans="1:7">
      <c r="A1" s="58">
        <v>10</v>
      </c>
      <c r="B1" s="59" t="str">
        <f>VLOOKUP(A1,档案!A:B,2,FALSE)&amp;"流水明细"</f>
        <v>工行武汉瀚城支行004604流水明细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5981.3499999998</v>
      </c>
      <c r="G3" s="71"/>
    </row>
    <row r="4" spans="1:7">
      <c r="A4" s="66">
        <v>45661</v>
      </c>
      <c r="B4" s="72" t="s">
        <v>2221</v>
      </c>
      <c r="C4" s="68" t="s">
        <v>54</v>
      </c>
      <c r="D4" s="73">
        <v>92</v>
      </c>
      <c r="E4" s="86"/>
      <c r="F4" s="74">
        <f>F3+D4-E4</f>
        <v>6073.3499999998</v>
      </c>
      <c r="G4" s="71"/>
    </row>
    <row r="5" spans="1:7">
      <c r="A5" s="66">
        <v>45674</v>
      </c>
      <c r="B5" s="72" t="s">
        <v>1844</v>
      </c>
      <c r="C5" s="68" t="s">
        <v>58</v>
      </c>
      <c r="D5" s="69">
        <v>20000</v>
      </c>
      <c r="E5" s="86"/>
      <c r="F5" s="74">
        <f t="shared" ref="F4:F11" si="0">F4+D5-E5</f>
        <v>26073.3499999998</v>
      </c>
      <c r="G5" s="71"/>
    </row>
    <row r="6" spans="1:7">
      <c r="A6" s="66">
        <v>45677</v>
      </c>
      <c r="B6" s="72" t="s">
        <v>201</v>
      </c>
      <c r="C6" s="68" t="s">
        <v>62</v>
      </c>
      <c r="D6" s="69"/>
      <c r="E6" s="86">
        <v>14854.17</v>
      </c>
      <c r="F6" s="74">
        <f t="shared" si="0"/>
        <v>11219.1799999998</v>
      </c>
      <c r="G6" s="71"/>
    </row>
    <row r="7" spans="1:7">
      <c r="A7" s="66">
        <v>45707</v>
      </c>
      <c r="B7" s="72" t="s">
        <v>1844</v>
      </c>
      <c r="C7" s="68" t="s">
        <v>58</v>
      </c>
      <c r="D7" s="69">
        <v>10000</v>
      </c>
      <c r="E7" s="86"/>
      <c r="F7" s="74">
        <f t="shared" si="0"/>
        <v>21219.1799999998</v>
      </c>
      <c r="G7" s="71"/>
    </row>
    <row r="8" spans="1:7">
      <c r="A8" s="66">
        <v>45708</v>
      </c>
      <c r="B8" s="72" t="s">
        <v>201</v>
      </c>
      <c r="C8" s="68" t="s">
        <v>62</v>
      </c>
      <c r="D8" s="73"/>
      <c r="E8" s="86">
        <v>14854.17</v>
      </c>
      <c r="F8" s="74">
        <f t="shared" si="0"/>
        <v>6365.0099999998</v>
      </c>
      <c r="G8" s="71"/>
    </row>
    <row r="9" ht="33" spans="1:7">
      <c r="A9" s="66">
        <v>45716</v>
      </c>
      <c r="B9" s="72" t="s">
        <v>2222</v>
      </c>
      <c r="C9" s="68" t="s">
        <v>58</v>
      </c>
      <c r="D9" s="73">
        <v>787308.37</v>
      </c>
      <c r="E9" s="86"/>
      <c r="F9" s="74">
        <f t="shared" si="0"/>
        <v>793673.38</v>
      </c>
      <c r="G9" s="71"/>
    </row>
    <row r="10" spans="1:7">
      <c r="A10" s="66">
        <v>45716</v>
      </c>
      <c r="B10" s="72" t="s">
        <v>692</v>
      </c>
      <c r="C10" s="68" t="s">
        <v>58</v>
      </c>
      <c r="D10" s="69">
        <v>100000</v>
      </c>
      <c r="E10" s="86"/>
      <c r="F10" s="74">
        <f t="shared" si="0"/>
        <v>893673.38</v>
      </c>
      <c r="G10" s="71"/>
    </row>
    <row r="11" spans="1:7">
      <c r="A11" s="66">
        <v>45716</v>
      </c>
      <c r="B11" s="72" t="s">
        <v>208</v>
      </c>
      <c r="C11" s="68" t="s">
        <v>58</v>
      </c>
      <c r="D11" s="69">
        <v>235000</v>
      </c>
      <c r="E11" s="86"/>
      <c r="F11" s="74">
        <f t="shared" si="0"/>
        <v>1128673.38</v>
      </c>
      <c r="G11" s="71"/>
    </row>
    <row r="12" spans="1:7">
      <c r="A12" s="66">
        <v>45716</v>
      </c>
      <c r="B12" s="72" t="s">
        <v>315</v>
      </c>
      <c r="C12" s="68" t="s">
        <v>58</v>
      </c>
      <c r="D12" s="69">
        <v>156000</v>
      </c>
      <c r="E12" s="86"/>
      <c r="F12" s="74">
        <f t="shared" ref="F12:F75" si="1">F11+D12-E12</f>
        <v>1284673.38</v>
      </c>
      <c r="G12" s="71"/>
    </row>
    <row r="13" spans="1:7">
      <c r="A13" s="66">
        <v>45716</v>
      </c>
      <c r="B13" s="72" t="s">
        <v>2075</v>
      </c>
      <c r="C13" s="68" t="s">
        <v>58</v>
      </c>
      <c r="D13" s="69">
        <v>50000</v>
      </c>
      <c r="E13" s="86"/>
      <c r="F13" s="74">
        <f t="shared" si="1"/>
        <v>1334673.38</v>
      </c>
      <c r="G13" s="71"/>
    </row>
    <row r="14" spans="1:7">
      <c r="A14" s="66">
        <v>45716</v>
      </c>
      <c r="B14" s="72" t="s">
        <v>2075</v>
      </c>
      <c r="C14" s="68" t="s">
        <v>58</v>
      </c>
      <c r="D14" s="69">
        <v>50000</v>
      </c>
      <c r="E14" s="69"/>
      <c r="F14" s="74">
        <f t="shared" si="1"/>
        <v>1384673.38</v>
      </c>
      <c r="G14" s="71"/>
    </row>
    <row r="15" spans="1:7">
      <c r="A15" s="66">
        <v>45716</v>
      </c>
      <c r="B15" s="72" t="s">
        <v>2075</v>
      </c>
      <c r="C15" s="68" t="s">
        <v>58</v>
      </c>
      <c r="D15" s="69">
        <v>13000</v>
      </c>
      <c r="E15" s="86"/>
      <c r="F15" s="74">
        <f t="shared" si="1"/>
        <v>1397673.38</v>
      </c>
      <c r="G15" s="71"/>
    </row>
    <row r="16" spans="1:7">
      <c r="A16" s="66">
        <v>45716</v>
      </c>
      <c r="B16" s="72" t="s">
        <v>2066</v>
      </c>
      <c r="C16" s="68" t="s">
        <v>58</v>
      </c>
      <c r="D16" s="69">
        <v>20000</v>
      </c>
      <c r="E16" s="69"/>
      <c r="F16" s="74">
        <f t="shared" si="1"/>
        <v>1417673.38</v>
      </c>
      <c r="G16" s="71"/>
    </row>
    <row r="17" spans="1:7">
      <c r="A17" s="66">
        <v>45734</v>
      </c>
      <c r="B17" s="72" t="s">
        <v>1765</v>
      </c>
      <c r="C17" s="68" t="s">
        <v>64</v>
      </c>
      <c r="D17" s="69"/>
      <c r="E17" s="69">
        <v>400000</v>
      </c>
      <c r="F17" s="74">
        <f t="shared" si="1"/>
        <v>1017673.38</v>
      </c>
      <c r="G17" s="71"/>
    </row>
    <row r="18" spans="1:7">
      <c r="A18" s="66">
        <v>45734</v>
      </c>
      <c r="B18" s="72" t="s">
        <v>1806</v>
      </c>
      <c r="C18" s="68" t="s">
        <v>61</v>
      </c>
      <c r="D18" s="69"/>
      <c r="E18" s="69">
        <v>15</v>
      </c>
      <c r="F18" s="74">
        <f t="shared" si="1"/>
        <v>1017658.38</v>
      </c>
      <c r="G18" s="71"/>
    </row>
    <row r="19" spans="1:7">
      <c r="A19" s="66">
        <v>45737</v>
      </c>
      <c r="B19" s="72" t="s">
        <v>2179</v>
      </c>
      <c r="C19" s="68" t="s">
        <v>57</v>
      </c>
      <c r="D19" s="69">
        <v>81.25</v>
      </c>
      <c r="E19" s="86"/>
      <c r="F19" s="74">
        <f t="shared" si="1"/>
        <v>1017739.63</v>
      </c>
      <c r="G19" s="71"/>
    </row>
    <row r="20" spans="1:7">
      <c r="A20" s="66">
        <v>45737</v>
      </c>
      <c r="B20" s="72" t="s">
        <v>201</v>
      </c>
      <c r="C20" s="68" t="s">
        <v>62</v>
      </c>
      <c r="D20" s="69"/>
      <c r="E20" s="69">
        <v>13416.67</v>
      </c>
      <c r="F20" s="74">
        <f t="shared" si="1"/>
        <v>1004322.96</v>
      </c>
      <c r="G20" s="71"/>
    </row>
    <row r="21" spans="1:7">
      <c r="A21" s="66">
        <v>45740</v>
      </c>
      <c r="B21" s="72" t="s">
        <v>1806</v>
      </c>
      <c r="C21" s="68" t="s">
        <v>61</v>
      </c>
      <c r="D21" s="69"/>
      <c r="E21" s="86">
        <v>15</v>
      </c>
      <c r="F21" s="74">
        <f t="shared" si="1"/>
        <v>1004307.96</v>
      </c>
      <c r="G21" s="71"/>
    </row>
    <row r="22" spans="1:7">
      <c r="A22" s="66">
        <v>45740</v>
      </c>
      <c r="B22" s="72" t="s">
        <v>1765</v>
      </c>
      <c r="C22" s="68" t="s">
        <v>64</v>
      </c>
      <c r="D22" s="69"/>
      <c r="E22" s="69">
        <v>300000</v>
      </c>
      <c r="F22" s="74">
        <f t="shared" si="1"/>
        <v>704307.96</v>
      </c>
      <c r="G22" s="71"/>
    </row>
    <row r="23" spans="1:7">
      <c r="A23" s="66">
        <v>45756</v>
      </c>
      <c r="B23" s="72" t="s">
        <v>181</v>
      </c>
      <c r="C23" s="68" t="s">
        <v>58</v>
      </c>
      <c r="D23" s="69">
        <v>1200000</v>
      </c>
      <c r="E23" s="86"/>
      <c r="F23" s="74">
        <f t="shared" si="1"/>
        <v>1904307.96</v>
      </c>
      <c r="G23" s="71"/>
    </row>
    <row r="24" spans="1:7">
      <c r="A24" s="66">
        <v>45756</v>
      </c>
      <c r="B24" s="72" t="s">
        <v>181</v>
      </c>
      <c r="C24" s="68" t="s">
        <v>58</v>
      </c>
      <c r="D24" s="69">
        <v>800000</v>
      </c>
      <c r="E24" s="69"/>
      <c r="F24" s="74">
        <f t="shared" si="1"/>
        <v>2704307.96</v>
      </c>
      <c r="G24" s="71"/>
    </row>
    <row r="25" spans="1:7">
      <c r="A25" s="66">
        <v>45756</v>
      </c>
      <c r="B25" s="72" t="s">
        <v>2223</v>
      </c>
      <c r="C25" s="68" t="s">
        <v>62</v>
      </c>
      <c r="D25" s="69"/>
      <c r="E25" s="86">
        <v>2200000</v>
      </c>
      <c r="F25" s="74">
        <f t="shared" si="1"/>
        <v>504307.96</v>
      </c>
      <c r="G25" s="71"/>
    </row>
    <row r="26" spans="1:7">
      <c r="A26" s="66">
        <v>45757</v>
      </c>
      <c r="B26" s="72" t="s">
        <v>1844</v>
      </c>
      <c r="C26" s="68" t="s">
        <v>58</v>
      </c>
      <c r="D26" s="69">
        <v>150000</v>
      </c>
      <c r="E26" s="69"/>
      <c r="F26" s="74">
        <f t="shared" si="1"/>
        <v>654307.96</v>
      </c>
      <c r="G26" s="71"/>
    </row>
    <row r="27" spans="1:7">
      <c r="A27" s="66">
        <v>45757</v>
      </c>
      <c r="B27" s="72" t="s">
        <v>130</v>
      </c>
      <c r="C27" s="68" t="s">
        <v>58</v>
      </c>
      <c r="D27" s="69">
        <v>300000</v>
      </c>
      <c r="E27" s="86"/>
      <c r="F27" s="74">
        <f t="shared" si="1"/>
        <v>954307.96</v>
      </c>
      <c r="G27" s="71"/>
    </row>
    <row r="28" spans="1:7">
      <c r="A28" s="66">
        <v>45757</v>
      </c>
      <c r="B28" s="72" t="s">
        <v>208</v>
      </c>
      <c r="C28" s="68" t="s">
        <v>58</v>
      </c>
      <c r="D28" s="69">
        <v>200000</v>
      </c>
      <c r="E28" s="69"/>
      <c r="F28" s="74">
        <f t="shared" si="1"/>
        <v>1154307.96</v>
      </c>
      <c r="G28" s="71"/>
    </row>
    <row r="29" spans="1:7">
      <c r="A29" s="66">
        <v>45757</v>
      </c>
      <c r="B29" s="72" t="s">
        <v>2224</v>
      </c>
      <c r="C29" s="68" t="s">
        <v>56</v>
      </c>
      <c r="D29" s="69">
        <v>200000</v>
      </c>
      <c r="E29" s="86"/>
      <c r="F29" s="74">
        <f t="shared" si="1"/>
        <v>1354307.96</v>
      </c>
      <c r="G29" s="71"/>
    </row>
    <row r="30" spans="1:7">
      <c r="A30" s="66">
        <v>45757</v>
      </c>
      <c r="B30" s="75" t="s">
        <v>2225</v>
      </c>
      <c r="C30" s="68" t="s">
        <v>62</v>
      </c>
      <c r="D30" s="69"/>
      <c r="E30" s="69">
        <v>1100000</v>
      </c>
      <c r="F30" s="74">
        <f t="shared" si="1"/>
        <v>254307.96</v>
      </c>
      <c r="G30" s="71"/>
    </row>
    <row r="31" spans="1:7">
      <c r="A31" s="66">
        <v>45757</v>
      </c>
      <c r="B31" s="72" t="s">
        <v>2224</v>
      </c>
      <c r="C31" s="68" t="s">
        <v>56</v>
      </c>
      <c r="D31" s="69">
        <v>1100000</v>
      </c>
      <c r="E31" s="69"/>
      <c r="F31" s="74">
        <f t="shared" si="1"/>
        <v>1354307.96</v>
      </c>
      <c r="G31" s="71"/>
    </row>
    <row r="32" ht="33" spans="1:7">
      <c r="A32" s="66">
        <v>45758</v>
      </c>
      <c r="B32" s="72" t="s">
        <v>2226</v>
      </c>
      <c r="C32" s="68" t="s">
        <v>58</v>
      </c>
      <c r="D32" s="69">
        <v>662475.15</v>
      </c>
      <c r="E32" s="69"/>
      <c r="F32" s="74">
        <f t="shared" si="1"/>
        <v>2016783.11</v>
      </c>
      <c r="G32" s="71"/>
    </row>
    <row r="33" spans="1:7">
      <c r="A33" s="66">
        <v>45758</v>
      </c>
      <c r="B33" s="72" t="s">
        <v>2214</v>
      </c>
      <c r="C33" s="68" t="s">
        <v>64</v>
      </c>
      <c r="D33" s="69"/>
      <c r="E33" s="69">
        <v>800000</v>
      </c>
      <c r="F33" s="74">
        <f t="shared" si="1"/>
        <v>1216783.11</v>
      </c>
      <c r="G33" s="71"/>
    </row>
    <row r="34" spans="1:7">
      <c r="A34" s="66">
        <v>45758</v>
      </c>
      <c r="B34" s="72" t="s">
        <v>2214</v>
      </c>
      <c r="C34" s="68" t="s">
        <v>64</v>
      </c>
      <c r="D34" s="69"/>
      <c r="E34" s="69">
        <v>500000</v>
      </c>
      <c r="F34" s="74">
        <f t="shared" si="1"/>
        <v>716783.11</v>
      </c>
      <c r="G34" s="71"/>
    </row>
    <row r="35" spans="1:7">
      <c r="A35" s="66">
        <v>45758</v>
      </c>
      <c r="B35" s="72" t="s">
        <v>181</v>
      </c>
      <c r="C35" s="68" t="s">
        <v>58</v>
      </c>
      <c r="D35" s="69">
        <v>650000</v>
      </c>
      <c r="E35" s="69"/>
      <c r="F35" s="74">
        <f t="shared" si="1"/>
        <v>1366783.11</v>
      </c>
      <c r="G35" s="71"/>
    </row>
    <row r="36" spans="1:7">
      <c r="A36" s="66">
        <v>45758</v>
      </c>
      <c r="B36" s="72" t="s">
        <v>181</v>
      </c>
      <c r="C36" s="68" t="s">
        <v>58</v>
      </c>
      <c r="D36" s="69">
        <v>550000</v>
      </c>
      <c r="E36" s="69"/>
      <c r="F36" s="74">
        <f t="shared" si="1"/>
        <v>1916783.11</v>
      </c>
      <c r="G36" s="71"/>
    </row>
    <row r="37" spans="1:7">
      <c r="A37" s="66">
        <v>45758</v>
      </c>
      <c r="B37" s="72" t="s">
        <v>2225</v>
      </c>
      <c r="C37" s="68" t="s">
        <v>62</v>
      </c>
      <c r="D37" s="69"/>
      <c r="E37" s="69">
        <v>1400000</v>
      </c>
      <c r="F37" s="74">
        <f t="shared" si="1"/>
        <v>516783.11</v>
      </c>
      <c r="G37" s="71"/>
    </row>
    <row r="38" spans="1:7">
      <c r="A38" s="66">
        <v>45758</v>
      </c>
      <c r="B38" s="72" t="s">
        <v>1806</v>
      </c>
      <c r="C38" s="68" t="s">
        <v>61</v>
      </c>
      <c r="D38" s="69"/>
      <c r="E38" s="69">
        <v>15</v>
      </c>
      <c r="F38" s="74">
        <f t="shared" si="1"/>
        <v>516768.11</v>
      </c>
      <c r="G38" s="71"/>
    </row>
    <row r="39" spans="1:7">
      <c r="A39" s="66">
        <v>45758</v>
      </c>
      <c r="B39" s="75" t="s">
        <v>2224</v>
      </c>
      <c r="C39" s="68" t="s">
        <v>56</v>
      </c>
      <c r="D39" s="69">
        <v>1400000</v>
      </c>
      <c r="E39" s="86"/>
      <c r="F39" s="74">
        <f t="shared" si="1"/>
        <v>1916768.11</v>
      </c>
      <c r="G39" s="71"/>
    </row>
    <row r="40" spans="1:7">
      <c r="A40" s="66">
        <v>45759</v>
      </c>
      <c r="B40" s="72" t="s">
        <v>2214</v>
      </c>
      <c r="C40" s="68" t="s">
        <v>64</v>
      </c>
      <c r="D40" s="69"/>
      <c r="E40" s="69">
        <v>500000</v>
      </c>
      <c r="F40" s="74">
        <f t="shared" si="1"/>
        <v>1416768.11</v>
      </c>
      <c r="G40" s="71"/>
    </row>
    <row r="41" spans="1:7">
      <c r="A41" s="66">
        <v>45759</v>
      </c>
      <c r="B41" s="72" t="s">
        <v>181</v>
      </c>
      <c r="C41" s="68" t="s">
        <v>58</v>
      </c>
      <c r="D41" s="69">
        <v>100000</v>
      </c>
      <c r="E41" s="69"/>
      <c r="F41" s="74">
        <f t="shared" si="1"/>
        <v>1516768.11</v>
      </c>
      <c r="G41" s="71"/>
    </row>
    <row r="42" spans="1:7">
      <c r="A42" s="66">
        <v>45759</v>
      </c>
      <c r="B42" s="72" t="s">
        <v>181</v>
      </c>
      <c r="C42" s="68" t="s">
        <v>58</v>
      </c>
      <c r="D42" s="69">
        <v>200000</v>
      </c>
      <c r="E42" s="69"/>
      <c r="F42" s="74">
        <f t="shared" si="1"/>
        <v>1716768.11</v>
      </c>
      <c r="G42" s="71"/>
    </row>
    <row r="43" spans="1:7">
      <c r="A43" s="66">
        <v>45759</v>
      </c>
      <c r="B43" s="72" t="s">
        <v>2224</v>
      </c>
      <c r="C43" s="68" t="s">
        <v>56</v>
      </c>
      <c r="D43" s="69">
        <v>300000</v>
      </c>
      <c r="E43" s="69"/>
      <c r="F43" s="74">
        <f t="shared" si="1"/>
        <v>2016768.11</v>
      </c>
      <c r="G43" s="71"/>
    </row>
    <row r="44" spans="1:7">
      <c r="A44" s="66">
        <v>45759</v>
      </c>
      <c r="B44" s="72" t="s">
        <v>2225</v>
      </c>
      <c r="C44" s="68" t="s">
        <v>62</v>
      </c>
      <c r="D44" s="69"/>
      <c r="E44" s="69">
        <v>300000</v>
      </c>
      <c r="F44" s="74">
        <f t="shared" si="1"/>
        <v>1716768.11</v>
      </c>
      <c r="G44" s="71"/>
    </row>
    <row r="45" spans="1:7">
      <c r="A45" s="66">
        <v>45759</v>
      </c>
      <c r="B45" s="72" t="s">
        <v>201</v>
      </c>
      <c r="C45" s="68" t="s">
        <v>62</v>
      </c>
      <c r="D45" s="69"/>
      <c r="E45" s="69">
        <v>9564.17</v>
      </c>
      <c r="F45" s="74">
        <f t="shared" si="1"/>
        <v>1707203.94</v>
      </c>
      <c r="G45" s="71"/>
    </row>
    <row r="46" spans="1:7">
      <c r="A46" s="66">
        <v>45759</v>
      </c>
      <c r="B46" s="72" t="s">
        <v>1806</v>
      </c>
      <c r="C46" s="68" t="s">
        <v>61</v>
      </c>
      <c r="D46" s="69"/>
      <c r="E46" s="69">
        <v>20</v>
      </c>
      <c r="F46" s="74">
        <f t="shared" si="1"/>
        <v>1707183.94</v>
      </c>
      <c r="G46" s="71"/>
    </row>
    <row r="47" spans="1:7">
      <c r="A47" s="66">
        <v>45760</v>
      </c>
      <c r="B47" s="72" t="s">
        <v>1806</v>
      </c>
      <c r="C47" s="68" t="s">
        <v>61</v>
      </c>
      <c r="D47" s="69"/>
      <c r="E47" s="69">
        <v>15</v>
      </c>
      <c r="F47" s="74">
        <f t="shared" si="1"/>
        <v>1707168.94</v>
      </c>
      <c r="G47" s="71"/>
    </row>
    <row r="48" spans="1:7">
      <c r="A48" s="66">
        <v>45761</v>
      </c>
      <c r="B48" s="67" t="s">
        <v>2227</v>
      </c>
      <c r="C48" s="68" t="s">
        <v>64</v>
      </c>
      <c r="D48" s="69"/>
      <c r="E48" s="86">
        <v>600000</v>
      </c>
      <c r="F48" s="74">
        <f t="shared" si="1"/>
        <v>1107168.94</v>
      </c>
      <c r="G48" s="71"/>
    </row>
    <row r="49" spans="1:7">
      <c r="A49" s="66">
        <v>45761</v>
      </c>
      <c r="B49" s="67" t="s">
        <v>2227</v>
      </c>
      <c r="C49" s="68" t="s">
        <v>64</v>
      </c>
      <c r="D49" s="69"/>
      <c r="E49" s="69">
        <v>400000</v>
      </c>
      <c r="F49" s="74">
        <f t="shared" si="1"/>
        <v>707168.94</v>
      </c>
      <c r="G49" s="71"/>
    </row>
    <row r="50" spans="1:7">
      <c r="A50" s="66">
        <v>45763</v>
      </c>
      <c r="B50" s="67" t="s">
        <v>2228</v>
      </c>
      <c r="C50" s="68" t="s">
        <v>64</v>
      </c>
      <c r="D50" s="69"/>
      <c r="E50" s="69">
        <v>110000</v>
      </c>
      <c r="F50" s="74">
        <f t="shared" si="1"/>
        <v>597168.94</v>
      </c>
      <c r="G50" s="71"/>
    </row>
    <row r="51" spans="1:7">
      <c r="A51" s="66">
        <v>45764</v>
      </c>
      <c r="B51" s="67" t="s">
        <v>1806</v>
      </c>
      <c r="C51" s="68" t="s">
        <v>61</v>
      </c>
      <c r="D51" s="69"/>
      <c r="E51" s="69">
        <v>15</v>
      </c>
      <c r="F51" s="74">
        <f t="shared" si="1"/>
        <v>597153.94</v>
      </c>
      <c r="G51" s="71"/>
    </row>
    <row r="52" spans="1:7">
      <c r="A52" s="66">
        <v>45765</v>
      </c>
      <c r="B52" s="67" t="s">
        <v>208</v>
      </c>
      <c r="C52" s="68" t="s">
        <v>58</v>
      </c>
      <c r="D52" s="69">
        <v>20000</v>
      </c>
      <c r="E52" s="69"/>
      <c r="F52" s="74">
        <f t="shared" si="1"/>
        <v>617153.94</v>
      </c>
      <c r="G52" s="71"/>
    </row>
    <row r="53" spans="1:7">
      <c r="A53" s="66">
        <v>45765</v>
      </c>
      <c r="B53" s="67" t="s">
        <v>2229</v>
      </c>
      <c r="C53" s="68" t="s">
        <v>58</v>
      </c>
      <c r="D53" s="69">
        <v>20000</v>
      </c>
      <c r="E53" s="69"/>
      <c r="F53" s="74">
        <f t="shared" si="1"/>
        <v>637153.94</v>
      </c>
      <c r="G53" s="71"/>
    </row>
    <row r="54" spans="1:7">
      <c r="A54" s="66">
        <v>45765</v>
      </c>
      <c r="B54" s="67" t="s">
        <v>527</v>
      </c>
      <c r="C54" s="68" t="s">
        <v>64</v>
      </c>
      <c r="D54" s="69"/>
      <c r="E54" s="69">
        <v>590000</v>
      </c>
      <c r="F54" s="74">
        <f t="shared" si="1"/>
        <v>47153.9399999999</v>
      </c>
      <c r="G54" s="71"/>
    </row>
    <row r="55" spans="1:7">
      <c r="A55" s="66">
        <v>45766</v>
      </c>
      <c r="B55" s="67" t="s">
        <v>1806</v>
      </c>
      <c r="C55" s="68" t="s">
        <v>61</v>
      </c>
      <c r="D55" s="69"/>
      <c r="E55" s="69">
        <v>20</v>
      </c>
      <c r="F55" s="74">
        <f t="shared" si="1"/>
        <v>47133.9399999999</v>
      </c>
      <c r="G55" s="71"/>
    </row>
    <row r="56" spans="1:7">
      <c r="A56" s="66">
        <v>45768</v>
      </c>
      <c r="B56" s="67" t="s">
        <v>201</v>
      </c>
      <c r="C56" s="68" t="s">
        <v>62</v>
      </c>
      <c r="D56" s="69"/>
      <c r="E56" s="69">
        <v>189.44</v>
      </c>
      <c r="F56" s="74">
        <f t="shared" si="1"/>
        <v>46944.4999999999</v>
      </c>
      <c r="G56" s="71"/>
    </row>
    <row r="57" spans="1:7">
      <c r="A57" s="66">
        <v>45768</v>
      </c>
      <c r="B57" s="67" t="s">
        <v>201</v>
      </c>
      <c r="C57" s="68" t="s">
        <v>62</v>
      </c>
      <c r="D57" s="69"/>
      <c r="E57" s="69">
        <v>1041.94</v>
      </c>
      <c r="F57" s="74">
        <f t="shared" si="1"/>
        <v>45902.5599999999</v>
      </c>
      <c r="G57" s="71"/>
    </row>
    <row r="58" spans="1:7">
      <c r="A58" s="66">
        <v>45768</v>
      </c>
      <c r="B58" s="67" t="s">
        <v>201</v>
      </c>
      <c r="C58" s="68" t="s">
        <v>62</v>
      </c>
      <c r="D58" s="69"/>
      <c r="E58" s="69">
        <v>1205.56</v>
      </c>
      <c r="F58" s="74">
        <f t="shared" si="1"/>
        <v>44696.9999999999</v>
      </c>
      <c r="G58" s="71"/>
    </row>
    <row r="59" spans="1:7">
      <c r="A59" s="66">
        <v>45768</v>
      </c>
      <c r="B59" s="67" t="s">
        <v>201</v>
      </c>
      <c r="C59" s="68" t="s">
        <v>62</v>
      </c>
      <c r="D59" s="69"/>
      <c r="E59" s="69">
        <v>232.5</v>
      </c>
      <c r="F59" s="74">
        <f t="shared" si="1"/>
        <v>44464.4999999999</v>
      </c>
      <c r="G59" s="71"/>
    </row>
    <row r="60" spans="1:7">
      <c r="A60" s="66">
        <v>45771</v>
      </c>
      <c r="B60" s="67" t="s">
        <v>1765</v>
      </c>
      <c r="C60" s="68" t="s">
        <v>64</v>
      </c>
      <c r="D60" s="69"/>
      <c r="E60" s="69">
        <v>40000</v>
      </c>
      <c r="F60" s="74">
        <f t="shared" si="1"/>
        <v>4464.49999999994</v>
      </c>
      <c r="G60" s="71"/>
    </row>
    <row r="61" spans="1:7">
      <c r="A61" s="66">
        <v>45771</v>
      </c>
      <c r="B61" s="67" t="s">
        <v>1806</v>
      </c>
      <c r="C61" s="68" t="s">
        <v>61</v>
      </c>
      <c r="D61" s="69"/>
      <c r="E61" s="69">
        <v>9</v>
      </c>
      <c r="F61" s="74">
        <f t="shared" si="1"/>
        <v>4455.49999999994</v>
      </c>
      <c r="G61" s="71"/>
    </row>
    <row r="62" spans="1:7">
      <c r="A62" s="66">
        <v>45796</v>
      </c>
      <c r="B62" s="67" t="s">
        <v>1844</v>
      </c>
      <c r="C62" s="68" t="s">
        <v>58</v>
      </c>
      <c r="D62" s="69">
        <v>20000</v>
      </c>
      <c r="E62" s="69"/>
      <c r="F62" s="74">
        <f t="shared" si="1"/>
        <v>24455.4999999999</v>
      </c>
      <c r="G62" s="71"/>
    </row>
    <row r="63" spans="1:7">
      <c r="A63" s="66">
        <v>45797</v>
      </c>
      <c r="B63" s="67" t="s">
        <v>201</v>
      </c>
      <c r="C63" s="68" t="s">
        <v>62</v>
      </c>
      <c r="D63" s="69"/>
      <c r="E63" s="69">
        <v>775</v>
      </c>
      <c r="F63" s="74">
        <f t="shared" si="1"/>
        <v>23680.4999999999</v>
      </c>
      <c r="G63" s="71"/>
    </row>
    <row r="64" spans="1:7">
      <c r="A64" s="66">
        <v>45797</v>
      </c>
      <c r="B64" s="67" t="s">
        <v>201</v>
      </c>
      <c r="C64" s="68" t="s">
        <v>62</v>
      </c>
      <c r="D64" s="69"/>
      <c r="E64" s="69">
        <v>3616.67</v>
      </c>
      <c r="F64" s="74">
        <f t="shared" si="1"/>
        <v>20063.8299999999</v>
      </c>
      <c r="G64" s="71"/>
    </row>
    <row r="65" spans="1:7">
      <c r="A65" s="66">
        <v>45797</v>
      </c>
      <c r="B65" s="67" t="s">
        <v>201</v>
      </c>
      <c r="C65" s="68" t="s">
        <v>62</v>
      </c>
      <c r="D65" s="69"/>
      <c r="E65" s="69">
        <v>2841.67</v>
      </c>
      <c r="F65" s="74">
        <f t="shared" si="1"/>
        <v>17222.1599999999</v>
      </c>
      <c r="G65" s="71"/>
    </row>
    <row r="66" spans="1:7">
      <c r="A66" s="66">
        <v>45797</v>
      </c>
      <c r="B66" s="67" t="s">
        <v>201</v>
      </c>
      <c r="C66" s="68" t="s">
        <v>62</v>
      </c>
      <c r="D66" s="69"/>
      <c r="E66" s="69">
        <v>516.67</v>
      </c>
      <c r="F66" s="74">
        <f t="shared" si="1"/>
        <v>16705.4899999999</v>
      </c>
      <c r="G66" s="71"/>
    </row>
    <row r="67" spans="1:7">
      <c r="A67" s="66">
        <v>45807</v>
      </c>
      <c r="B67" s="67" t="s">
        <v>2230</v>
      </c>
      <c r="C67" s="68" t="s">
        <v>61</v>
      </c>
      <c r="D67" s="69"/>
      <c r="E67" s="69">
        <v>100</v>
      </c>
      <c r="F67" s="74">
        <f t="shared" si="1"/>
        <v>16605.4899999999</v>
      </c>
      <c r="G67" s="71"/>
    </row>
    <row r="68" spans="1:7">
      <c r="A68" s="66">
        <v>45807</v>
      </c>
      <c r="B68" s="67" t="s">
        <v>926</v>
      </c>
      <c r="C68" s="68" t="s">
        <v>64</v>
      </c>
      <c r="D68" s="69"/>
      <c r="E68" s="69">
        <v>6000</v>
      </c>
      <c r="F68" s="74">
        <f t="shared" si="1"/>
        <v>10605.4899999999</v>
      </c>
      <c r="G68" s="71"/>
    </row>
    <row r="69" spans="1:7">
      <c r="A69" s="66">
        <v>45807</v>
      </c>
      <c r="B69" s="67" t="s">
        <v>2188</v>
      </c>
      <c r="C69" s="68" t="s">
        <v>64</v>
      </c>
      <c r="D69" s="69"/>
      <c r="E69" s="69">
        <v>10000</v>
      </c>
      <c r="F69" s="74">
        <f t="shared" si="1"/>
        <v>605.489999999947</v>
      </c>
      <c r="G69" s="71"/>
    </row>
    <row r="70" spans="1:7">
      <c r="A70" s="66">
        <v>45807</v>
      </c>
      <c r="B70" s="67" t="s">
        <v>1806</v>
      </c>
      <c r="C70" s="68" t="s">
        <v>61</v>
      </c>
      <c r="D70" s="69"/>
      <c r="E70" s="69">
        <v>4.5</v>
      </c>
      <c r="F70" s="74">
        <f t="shared" si="1"/>
        <v>600.989999999947</v>
      </c>
      <c r="G70" s="71"/>
    </row>
    <row r="71" spans="1:7">
      <c r="A71" s="66">
        <v>45818</v>
      </c>
      <c r="B71" s="67" t="s">
        <v>2231</v>
      </c>
      <c r="C71" s="68" t="s">
        <v>55</v>
      </c>
      <c r="D71" s="69">
        <v>7000</v>
      </c>
      <c r="E71" s="69"/>
      <c r="F71" s="74">
        <f t="shared" si="1"/>
        <v>7600.98999999995</v>
      </c>
      <c r="G71" s="71"/>
    </row>
    <row r="72" spans="1:7">
      <c r="A72" s="66">
        <v>45826</v>
      </c>
      <c r="B72" s="67" t="s">
        <v>1844</v>
      </c>
      <c r="C72" s="68" t="s">
        <v>58</v>
      </c>
      <c r="D72" s="69">
        <v>5000</v>
      </c>
      <c r="E72" s="69"/>
      <c r="F72" s="74">
        <f t="shared" si="1"/>
        <v>12600.9899999999</v>
      </c>
      <c r="G72" s="71"/>
    </row>
    <row r="73" spans="1:7">
      <c r="A73" s="66">
        <v>45827</v>
      </c>
      <c r="B73" s="67" t="s">
        <v>2232</v>
      </c>
      <c r="C73" s="68" t="s">
        <v>58</v>
      </c>
      <c r="D73" s="69">
        <v>10</v>
      </c>
      <c r="E73" s="69"/>
      <c r="F73" s="74">
        <f t="shared" si="1"/>
        <v>12610.9899999999</v>
      </c>
      <c r="G73" s="71"/>
    </row>
    <row r="74" spans="1:7">
      <c r="A74" s="66">
        <v>45828</v>
      </c>
      <c r="B74" s="67" t="s">
        <v>2233</v>
      </c>
      <c r="C74" s="68" t="s">
        <v>58</v>
      </c>
      <c r="D74" s="69">
        <v>10000</v>
      </c>
      <c r="E74" s="69"/>
      <c r="F74" s="74">
        <f t="shared" si="1"/>
        <v>22610.9899999999</v>
      </c>
      <c r="G74" s="71"/>
    </row>
    <row r="75" spans="1:7">
      <c r="A75" s="66">
        <v>45828</v>
      </c>
      <c r="B75" s="67" t="s">
        <v>201</v>
      </c>
      <c r="C75" s="68" t="s">
        <v>62</v>
      </c>
      <c r="D75" s="69"/>
      <c r="E75" s="69">
        <v>533.89</v>
      </c>
      <c r="F75" s="74">
        <f t="shared" si="1"/>
        <v>22077.0999999999</v>
      </c>
      <c r="G75" s="71"/>
    </row>
    <row r="76" spans="1:7">
      <c r="A76" s="66">
        <v>45828</v>
      </c>
      <c r="B76" s="67" t="s">
        <v>201</v>
      </c>
      <c r="C76" s="68" t="s">
        <v>62</v>
      </c>
      <c r="D76" s="69"/>
      <c r="E76" s="69">
        <v>2936.39</v>
      </c>
      <c r="F76" s="74">
        <f t="shared" ref="F76:F91" si="2">F75+D76-E76</f>
        <v>19140.7099999999</v>
      </c>
      <c r="G76" s="71"/>
    </row>
    <row r="77" spans="1:7">
      <c r="A77" s="66">
        <v>45828</v>
      </c>
      <c r="B77" s="67" t="s">
        <v>201</v>
      </c>
      <c r="C77" s="68" t="s">
        <v>62</v>
      </c>
      <c r="D77" s="69"/>
      <c r="E77" s="69">
        <v>3737.22</v>
      </c>
      <c r="F77" s="74">
        <f t="shared" si="2"/>
        <v>15403.4899999999</v>
      </c>
      <c r="G77" s="71"/>
    </row>
    <row r="78" spans="1:7">
      <c r="A78" s="66">
        <v>45828</v>
      </c>
      <c r="B78" s="67" t="s">
        <v>201</v>
      </c>
      <c r="C78" s="68" t="s">
        <v>62</v>
      </c>
      <c r="D78" s="69"/>
      <c r="E78" s="69">
        <v>800.83</v>
      </c>
      <c r="F78" s="74">
        <f t="shared" si="2"/>
        <v>14602.6599999999</v>
      </c>
      <c r="G78" s="71"/>
    </row>
    <row r="79" spans="1:7">
      <c r="A79" s="66">
        <v>45828</v>
      </c>
      <c r="B79" s="67" t="s">
        <v>2179</v>
      </c>
      <c r="C79" s="68" t="s">
        <v>57</v>
      </c>
      <c r="D79" s="69">
        <v>68.43</v>
      </c>
      <c r="E79" s="69"/>
      <c r="F79" s="74">
        <f t="shared" si="2"/>
        <v>14671.0899999999</v>
      </c>
      <c r="G79" s="71"/>
    </row>
    <row r="80" spans="1:7">
      <c r="A80" s="66">
        <v>45828</v>
      </c>
      <c r="B80" s="67" t="s">
        <v>2234</v>
      </c>
      <c r="C80" s="68" t="s">
        <v>61</v>
      </c>
      <c r="D80" s="69"/>
      <c r="E80" s="69">
        <v>5</v>
      </c>
      <c r="F80" s="74">
        <f t="shared" si="2"/>
        <v>14666.0899999999</v>
      </c>
      <c r="G80" s="71"/>
    </row>
    <row r="81" spans="1:7">
      <c r="A81" s="66">
        <v>45833</v>
      </c>
      <c r="B81" s="67" t="s">
        <v>2235</v>
      </c>
      <c r="C81" s="68" t="s">
        <v>61</v>
      </c>
      <c r="D81" s="69"/>
      <c r="E81" s="69">
        <v>360</v>
      </c>
      <c r="F81" s="74">
        <f t="shared" si="2"/>
        <v>14306.0899999999</v>
      </c>
      <c r="G81" s="71"/>
    </row>
    <row r="82" spans="1:7">
      <c r="A82" s="66">
        <v>45856</v>
      </c>
      <c r="B82" s="67" t="s">
        <v>1844</v>
      </c>
      <c r="C82" s="68" t="s">
        <v>58</v>
      </c>
      <c r="D82" s="69">
        <v>5000</v>
      </c>
      <c r="E82" s="69"/>
      <c r="F82" s="74">
        <f t="shared" si="2"/>
        <v>19306.0899999999</v>
      </c>
      <c r="G82" s="71"/>
    </row>
    <row r="83" spans="1:7">
      <c r="A83" s="66">
        <v>45858</v>
      </c>
      <c r="B83" s="67" t="s">
        <v>201</v>
      </c>
      <c r="C83" s="68" t="s">
        <v>62</v>
      </c>
      <c r="D83" s="69"/>
      <c r="E83" s="69">
        <v>775</v>
      </c>
      <c r="F83" s="74">
        <f t="shared" si="2"/>
        <v>18531.0899999999</v>
      </c>
      <c r="G83" s="71"/>
    </row>
    <row r="84" spans="1:7">
      <c r="A84" s="66">
        <v>45858</v>
      </c>
      <c r="B84" s="67" t="s">
        <v>201</v>
      </c>
      <c r="C84" s="68" t="s">
        <v>62</v>
      </c>
      <c r="D84" s="69"/>
      <c r="E84" s="69">
        <v>3616.67</v>
      </c>
      <c r="F84" s="74">
        <f t="shared" si="2"/>
        <v>14914.4199999999</v>
      </c>
      <c r="G84" s="71"/>
    </row>
    <row r="85" spans="1:7">
      <c r="A85" s="66">
        <v>45858</v>
      </c>
      <c r="B85" s="67" t="s">
        <v>201</v>
      </c>
      <c r="C85" s="68" t="s">
        <v>62</v>
      </c>
      <c r="D85" s="69"/>
      <c r="E85" s="69">
        <v>2841.67</v>
      </c>
      <c r="F85" s="74">
        <f t="shared" si="2"/>
        <v>12072.7499999999</v>
      </c>
      <c r="G85" s="71"/>
    </row>
    <row r="86" spans="1:7">
      <c r="A86" s="66">
        <v>45858</v>
      </c>
      <c r="B86" s="67" t="s">
        <v>201</v>
      </c>
      <c r="C86" s="68" t="s">
        <v>62</v>
      </c>
      <c r="D86" s="69"/>
      <c r="E86" s="69">
        <v>516.67</v>
      </c>
      <c r="F86" s="74">
        <f t="shared" si="2"/>
        <v>11556.0799999999</v>
      </c>
      <c r="G86" s="71"/>
    </row>
    <row r="87" spans="1:7">
      <c r="A87" s="66">
        <v>45862</v>
      </c>
      <c r="B87" s="67" t="s">
        <v>2230</v>
      </c>
      <c r="C87" s="68" t="s">
        <v>61</v>
      </c>
      <c r="D87" s="69"/>
      <c r="E87" s="69">
        <v>100</v>
      </c>
      <c r="F87" s="74">
        <f t="shared" si="2"/>
        <v>11456.0799999999</v>
      </c>
      <c r="G87" s="71"/>
    </row>
    <row r="88" spans="1:7">
      <c r="A88" s="66">
        <v>45864</v>
      </c>
      <c r="B88" s="67" t="s">
        <v>2236</v>
      </c>
      <c r="C88" s="68" t="s">
        <v>61</v>
      </c>
      <c r="D88" s="69"/>
      <c r="E88" s="69">
        <v>100</v>
      </c>
      <c r="F88" s="74">
        <f t="shared" si="2"/>
        <v>11356.0799999999</v>
      </c>
      <c r="G88" s="71"/>
    </row>
    <row r="89" spans="1:7">
      <c r="A89" s="66">
        <v>45868</v>
      </c>
      <c r="B89" s="67" t="s">
        <v>318</v>
      </c>
      <c r="C89" s="68" t="s">
        <v>64</v>
      </c>
      <c r="D89" s="69"/>
      <c r="E89" s="69">
        <v>11000</v>
      </c>
      <c r="F89" s="74">
        <f t="shared" si="2"/>
        <v>356.079999999949</v>
      </c>
      <c r="G89" s="71"/>
    </row>
    <row r="90" spans="1:7">
      <c r="A90" s="66">
        <v>45868</v>
      </c>
      <c r="B90" s="67" t="s">
        <v>1806</v>
      </c>
      <c r="C90" s="68" t="s">
        <v>61</v>
      </c>
      <c r="D90" s="69"/>
      <c r="E90" s="69">
        <v>9</v>
      </c>
      <c r="F90" s="74">
        <f t="shared" si="2"/>
        <v>347.079999999949</v>
      </c>
      <c r="G90" s="71"/>
    </row>
    <row r="91" spans="1:7">
      <c r="A91" s="66">
        <v>45887</v>
      </c>
      <c r="B91" s="67" t="s">
        <v>1844</v>
      </c>
      <c r="C91" s="68" t="s">
        <v>58</v>
      </c>
      <c r="D91" s="69">
        <v>10000</v>
      </c>
      <c r="E91" s="69"/>
      <c r="F91" s="74">
        <f t="shared" si="2"/>
        <v>10347.0799999999</v>
      </c>
      <c r="G91" s="71"/>
    </row>
    <row r="92" spans="1:7">
      <c r="A92" s="66">
        <v>45888</v>
      </c>
      <c r="B92" s="67" t="s">
        <v>1844</v>
      </c>
      <c r="C92" s="68" t="s">
        <v>58</v>
      </c>
      <c r="D92" s="69">
        <v>10000</v>
      </c>
      <c r="E92" s="69"/>
      <c r="F92" s="74">
        <f t="shared" ref="F88:F127" si="3">F91+D92-E92</f>
        <v>20347.0799999999</v>
      </c>
      <c r="G92" s="71"/>
    </row>
    <row r="93" spans="1:7">
      <c r="A93" s="66">
        <v>45889</v>
      </c>
      <c r="B93" s="67" t="s">
        <v>201</v>
      </c>
      <c r="C93" s="68" t="s">
        <v>62</v>
      </c>
      <c r="D93" s="69"/>
      <c r="E93" s="69">
        <v>800.83</v>
      </c>
      <c r="F93" s="74">
        <f t="shared" si="3"/>
        <v>19546.2499999999</v>
      </c>
      <c r="G93" s="71"/>
    </row>
    <row r="94" spans="1:7">
      <c r="A94" s="66">
        <v>45889</v>
      </c>
      <c r="B94" s="67" t="s">
        <v>201</v>
      </c>
      <c r="C94" s="68" t="s">
        <v>62</v>
      </c>
      <c r="D94" s="69"/>
      <c r="E94" s="69">
        <v>3737.22</v>
      </c>
      <c r="F94" s="74">
        <f t="shared" si="3"/>
        <v>15809.0299999999</v>
      </c>
      <c r="G94" s="71"/>
    </row>
    <row r="95" spans="1:7">
      <c r="A95" s="66">
        <v>45889</v>
      </c>
      <c r="B95" s="67" t="s">
        <v>201</v>
      </c>
      <c r="C95" s="68" t="s">
        <v>62</v>
      </c>
      <c r="D95" s="69"/>
      <c r="E95" s="69">
        <v>2936.39</v>
      </c>
      <c r="F95" s="74">
        <f t="shared" si="3"/>
        <v>12872.6399999999</v>
      </c>
      <c r="G95" s="71"/>
    </row>
    <row r="96" spans="1:7">
      <c r="A96" s="66">
        <v>45889</v>
      </c>
      <c r="B96" s="67" t="s">
        <v>201</v>
      </c>
      <c r="C96" s="68" t="s">
        <v>62</v>
      </c>
      <c r="D96" s="69"/>
      <c r="E96" s="69">
        <v>533.89</v>
      </c>
      <c r="F96" s="74">
        <f t="shared" si="3"/>
        <v>12338.7499999999</v>
      </c>
      <c r="G96" s="71"/>
    </row>
    <row r="97" spans="1:7">
      <c r="A97" s="66">
        <v>45902</v>
      </c>
      <c r="B97" s="67" t="s">
        <v>153</v>
      </c>
      <c r="C97" s="68" t="s">
        <v>64</v>
      </c>
      <c r="D97" s="69"/>
      <c r="E97" s="69">
        <v>12000</v>
      </c>
      <c r="F97" s="74">
        <f t="shared" si="3"/>
        <v>338.7499999999</v>
      </c>
      <c r="G97" s="71"/>
    </row>
    <row r="98" spans="1:7">
      <c r="A98" s="66">
        <v>45902</v>
      </c>
      <c r="B98" s="67" t="s">
        <v>1806</v>
      </c>
      <c r="C98" s="68" t="s">
        <v>61</v>
      </c>
      <c r="D98" s="69"/>
      <c r="E98" s="69">
        <v>9</v>
      </c>
      <c r="F98" s="74">
        <f t="shared" si="3"/>
        <v>329.7499999999</v>
      </c>
      <c r="G98" s="71"/>
    </row>
    <row r="99" spans="1:7">
      <c r="A99" s="66">
        <v>45908</v>
      </c>
      <c r="B99" s="67" t="s">
        <v>2237</v>
      </c>
      <c r="C99" s="68" t="s">
        <v>57</v>
      </c>
      <c r="D99" s="69">
        <v>1643.84</v>
      </c>
      <c r="E99" s="69"/>
      <c r="F99" s="74">
        <f t="shared" si="3"/>
        <v>1973.5899999999</v>
      </c>
      <c r="G99" s="71"/>
    </row>
    <row r="100" spans="1:7">
      <c r="A100" s="66">
        <v>45919</v>
      </c>
      <c r="B100" s="67" t="s">
        <v>1844</v>
      </c>
      <c r="C100" s="68" t="s">
        <v>58</v>
      </c>
      <c r="D100" s="69">
        <v>10000</v>
      </c>
      <c r="E100" s="69"/>
      <c r="F100" s="74">
        <f t="shared" si="3"/>
        <v>11973.5899999999</v>
      </c>
      <c r="G100" s="71"/>
    </row>
    <row r="101" spans="1:7">
      <c r="A101" s="66">
        <v>45921</v>
      </c>
      <c r="B101" s="67" t="s">
        <v>201</v>
      </c>
      <c r="C101" s="68" t="s">
        <v>62</v>
      </c>
      <c r="D101" s="69"/>
      <c r="E101" s="69">
        <v>533.89</v>
      </c>
      <c r="F101" s="74">
        <f t="shared" si="3"/>
        <v>11439.6999999999</v>
      </c>
      <c r="G101" s="71"/>
    </row>
    <row r="102" spans="1:7">
      <c r="A102" s="66">
        <v>45921</v>
      </c>
      <c r="B102" s="67" t="s">
        <v>201</v>
      </c>
      <c r="C102" s="68" t="s">
        <v>62</v>
      </c>
      <c r="D102" s="69"/>
      <c r="E102" s="69">
        <v>2936.39</v>
      </c>
      <c r="F102" s="74">
        <f t="shared" si="3"/>
        <v>8503.3099999999</v>
      </c>
      <c r="G102" s="71"/>
    </row>
    <row r="103" spans="1:7">
      <c r="A103" s="66">
        <v>45921</v>
      </c>
      <c r="B103" s="67" t="s">
        <v>201</v>
      </c>
      <c r="C103" s="68" t="s">
        <v>62</v>
      </c>
      <c r="D103" s="69"/>
      <c r="E103" s="69">
        <v>3737.22</v>
      </c>
      <c r="F103" s="74">
        <f t="shared" si="3"/>
        <v>4766.0899999999</v>
      </c>
      <c r="G103" s="71"/>
    </row>
    <row r="104" spans="1:7">
      <c r="A104" s="66">
        <v>45921</v>
      </c>
      <c r="B104" s="67" t="s">
        <v>201</v>
      </c>
      <c r="C104" s="68" t="s">
        <v>62</v>
      </c>
      <c r="D104" s="69"/>
      <c r="E104" s="69">
        <v>800.83</v>
      </c>
      <c r="F104" s="74">
        <f t="shared" si="3"/>
        <v>3965.2599999999</v>
      </c>
      <c r="G104" s="71"/>
    </row>
    <row r="105" spans="1:7">
      <c r="A105" s="66">
        <v>45921</v>
      </c>
      <c r="B105" s="67" t="s">
        <v>2179</v>
      </c>
      <c r="C105" s="68" t="s">
        <v>57</v>
      </c>
      <c r="D105" s="69">
        <v>1.11</v>
      </c>
      <c r="E105" s="69"/>
      <c r="F105" s="74">
        <f t="shared" si="3"/>
        <v>3966.3699999999</v>
      </c>
      <c r="G105" s="71"/>
    </row>
    <row r="106" spans="1:7">
      <c r="A106" s="66">
        <v>45927</v>
      </c>
      <c r="B106" s="67" t="s">
        <v>1806</v>
      </c>
      <c r="C106" s="68" t="s">
        <v>61</v>
      </c>
      <c r="D106" s="69"/>
      <c r="E106" s="69">
        <v>360</v>
      </c>
      <c r="F106" s="74">
        <f t="shared" si="3"/>
        <v>3606.3699999999</v>
      </c>
      <c r="G106" s="71"/>
    </row>
    <row r="107" spans="1:7">
      <c r="A107" s="66">
        <v>45947</v>
      </c>
      <c r="B107" s="67" t="s">
        <v>1844</v>
      </c>
      <c r="C107" s="68" t="s">
        <v>58</v>
      </c>
      <c r="D107" s="69">
        <v>10000</v>
      </c>
      <c r="E107" s="69"/>
      <c r="F107" s="74">
        <f t="shared" si="3"/>
        <v>13606.3699999999</v>
      </c>
      <c r="G107" s="71"/>
    </row>
    <row r="108" spans="1:7">
      <c r="A108" s="66">
        <v>45951</v>
      </c>
      <c r="B108" s="67" t="s">
        <v>201</v>
      </c>
      <c r="C108" s="68" t="s">
        <v>62</v>
      </c>
      <c r="D108" s="69"/>
      <c r="E108" s="69">
        <v>7750.01</v>
      </c>
      <c r="F108" s="74">
        <f t="shared" si="3"/>
        <v>5856.3599999999</v>
      </c>
      <c r="G108" s="71"/>
    </row>
    <row r="109" spans="1:7">
      <c r="A109" s="66">
        <v>45979</v>
      </c>
      <c r="B109" s="93" t="s">
        <v>1844</v>
      </c>
      <c r="C109" s="68" t="s">
        <v>58</v>
      </c>
      <c r="D109" s="69">
        <v>10000</v>
      </c>
      <c r="E109" s="69"/>
      <c r="F109" s="74">
        <f t="shared" si="3"/>
        <v>15856.3599999999</v>
      </c>
      <c r="G109" s="71"/>
    </row>
    <row r="110" spans="1:7">
      <c r="A110" s="66"/>
      <c r="B110" s="67"/>
      <c r="C110" s="68"/>
      <c r="D110" s="69"/>
      <c r="E110" s="69"/>
      <c r="F110" s="74">
        <f t="shared" si="3"/>
        <v>15856.3599999999</v>
      </c>
      <c r="G110" s="71"/>
    </row>
    <row r="111" spans="1:7">
      <c r="A111" s="66"/>
      <c r="B111" s="67"/>
      <c r="C111" s="68"/>
      <c r="D111" s="69"/>
      <c r="E111" s="69"/>
      <c r="F111" s="74">
        <f t="shared" si="3"/>
        <v>15856.3599999999</v>
      </c>
      <c r="G111" s="71"/>
    </row>
    <row r="112" spans="1:7">
      <c r="A112" s="66"/>
      <c r="B112" s="67"/>
      <c r="C112" s="68"/>
      <c r="D112" s="69"/>
      <c r="E112" s="69"/>
      <c r="F112" s="74">
        <f t="shared" si="3"/>
        <v>15856.3599999999</v>
      </c>
      <c r="G112" s="71"/>
    </row>
    <row r="113" spans="1:7">
      <c r="A113" s="66"/>
      <c r="B113" s="67"/>
      <c r="C113" s="68"/>
      <c r="D113" s="69"/>
      <c r="E113" s="69"/>
      <c r="F113" s="74">
        <f t="shared" si="3"/>
        <v>15856.3599999999</v>
      </c>
      <c r="G113" s="71"/>
    </row>
    <row r="114" spans="1:7">
      <c r="A114" s="66"/>
      <c r="B114" s="67"/>
      <c r="C114" s="68"/>
      <c r="D114" s="69"/>
      <c r="E114" s="69"/>
      <c r="F114" s="74">
        <f t="shared" si="3"/>
        <v>15856.3599999999</v>
      </c>
      <c r="G114" s="71"/>
    </row>
    <row r="115" spans="1:7">
      <c r="A115" s="66"/>
      <c r="B115" s="67"/>
      <c r="C115" s="68"/>
      <c r="D115" s="69"/>
      <c r="E115" s="69"/>
      <c r="F115" s="74">
        <f t="shared" si="3"/>
        <v>15856.3599999999</v>
      </c>
      <c r="G115" s="71"/>
    </row>
    <row r="116" spans="1:7">
      <c r="A116" s="66"/>
      <c r="B116" s="67"/>
      <c r="C116" s="68"/>
      <c r="D116" s="69"/>
      <c r="E116" s="69"/>
      <c r="F116" s="74">
        <f t="shared" si="3"/>
        <v>15856.3599999999</v>
      </c>
      <c r="G116" s="71"/>
    </row>
    <row r="117" spans="1:7">
      <c r="A117" s="66"/>
      <c r="B117" s="67"/>
      <c r="C117" s="68"/>
      <c r="D117" s="69"/>
      <c r="E117" s="69"/>
      <c r="F117" s="74">
        <f t="shared" si="3"/>
        <v>15856.3599999999</v>
      </c>
      <c r="G117" s="71"/>
    </row>
    <row r="118" spans="1:7">
      <c r="A118" s="66"/>
      <c r="B118" s="67"/>
      <c r="C118" s="68"/>
      <c r="D118" s="69"/>
      <c r="E118" s="69"/>
      <c r="F118" s="104">
        <f t="shared" si="3"/>
        <v>15856.3599999999</v>
      </c>
      <c r="G118" s="71"/>
    </row>
    <row r="119" spans="1:7">
      <c r="A119" s="66"/>
      <c r="B119" s="67"/>
      <c r="C119" s="68"/>
      <c r="D119" s="69"/>
      <c r="E119" s="69"/>
      <c r="F119" s="74">
        <f t="shared" si="3"/>
        <v>15856.3599999999</v>
      </c>
      <c r="G119" s="71"/>
    </row>
    <row r="120" spans="1:7">
      <c r="A120" s="66"/>
      <c r="B120" s="67"/>
      <c r="C120" s="68"/>
      <c r="D120" s="69"/>
      <c r="E120" s="69"/>
      <c r="F120" s="74">
        <f t="shared" si="3"/>
        <v>15856.3599999999</v>
      </c>
      <c r="G120" s="71"/>
    </row>
    <row r="121" spans="1:7">
      <c r="A121" s="66"/>
      <c r="B121" s="67"/>
      <c r="C121" s="68"/>
      <c r="D121" s="69"/>
      <c r="E121" s="69"/>
      <c r="F121" s="74">
        <f t="shared" si="3"/>
        <v>15856.3599999999</v>
      </c>
      <c r="G121" s="71"/>
    </row>
    <row r="122" spans="1:7">
      <c r="A122" s="66"/>
      <c r="B122" s="67"/>
      <c r="C122" s="68"/>
      <c r="D122" s="69"/>
      <c r="E122" s="69"/>
      <c r="F122" s="104">
        <f t="shared" si="3"/>
        <v>15856.3599999999</v>
      </c>
      <c r="G122" s="71"/>
    </row>
    <row r="123" spans="1:7">
      <c r="A123" s="66"/>
      <c r="B123" s="67"/>
      <c r="C123" s="68"/>
      <c r="D123" s="69"/>
      <c r="E123" s="69"/>
      <c r="F123" s="104">
        <f t="shared" si="3"/>
        <v>15856.3599999999</v>
      </c>
      <c r="G123" s="71"/>
    </row>
    <row r="124" spans="1:7">
      <c r="A124" s="66"/>
      <c r="B124" s="67"/>
      <c r="C124" s="68"/>
      <c r="D124" s="69"/>
      <c r="E124" s="69"/>
      <c r="F124" s="74">
        <f t="shared" si="3"/>
        <v>15856.3599999999</v>
      </c>
      <c r="G124" s="71"/>
    </row>
    <row r="125" spans="1:7">
      <c r="A125" s="66"/>
      <c r="B125" s="67"/>
      <c r="C125" s="68"/>
      <c r="D125" s="69"/>
      <c r="E125" s="69"/>
      <c r="F125" s="74">
        <f t="shared" si="3"/>
        <v>15856.3599999999</v>
      </c>
      <c r="G125" s="71"/>
    </row>
    <row r="126" spans="1:7">
      <c r="A126" s="66"/>
      <c r="B126" s="67"/>
      <c r="C126" s="68"/>
      <c r="D126" s="69"/>
      <c r="E126" s="69"/>
      <c r="F126" s="74">
        <f t="shared" si="3"/>
        <v>15856.3599999999</v>
      </c>
      <c r="G126" s="71"/>
    </row>
    <row r="127" spans="1:7">
      <c r="A127" s="66"/>
      <c r="B127" s="67"/>
      <c r="C127" s="68"/>
      <c r="D127" s="69"/>
      <c r="E127" s="69"/>
      <c r="F127" s="74">
        <f t="shared" si="3"/>
        <v>15856.3599999999</v>
      </c>
      <c r="G127" s="71"/>
    </row>
    <row r="128" spans="1:7">
      <c r="A128" s="66"/>
      <c r="B128" s="67"/>
      <c r="C128" s="68"/>
      <c r="D128" s="69"/>
      <c r="E128" s="69"/>
      <c r="F128" s="74">
        <f t="shared" ref="F128:F139" si="4">F127+D128-E128</f>
        <v>15856.3599999999</v>
      </c>
      <c r="G128" s="71"/>
    </row>
    <row r="129" spans="1:7">
      <c r="A129" s="66"/>
      <c r="B129" s="67"/>
      <c r="C129" s="68"/>
      <c r="D129" s="69"/>
      <c r="E129" s="69"/>
      <c r="F129" s="104">
        <f t="shared" si="4"/>
        <v>15856.3599999999</v>
      </c>
      <c r="G129" s="71"/>
    </row>
    <row r="130" spans="1:7">
      <c r="A130" s="66"/>
      <c r="B130" s="67"/>
      <c r="C130" s="68"/>
      <c r="D130" s="69"/>
      <c r="E130" s="69"/>
      <c r="F130" s="74">
        <f t="shared" si="4"/>
        <v>15856.3599999999</v>
      </c>
      <c r="G130" s="71"/>
    </row>
    <row r="131" spans="1:7">
      <c r="A131" s="66"/>
      <c r="B131" s="67"/>
      <c r="C131" s="68"/>
      <c r="D131" s="69"/>
      <c r="E131" s="69"/>
      <c r="F131" s="74">
        <f t="shared" si="4"/>
        <v>15856.3599999999</v>
      </c>
      <c r="G131" s="71"/>
    </row>
    <row r="132" spans="1:7">
      <c r="A132" s="66"/>
      <c r="B132" s="67"/>
      <c r="C132" s="68"/>
      <c r="D132" s="69"/>
      <c r="E132" s="69"/>
      <c r="F132" s="74">
        <f t="shared" si="4"/>
        <v>15856.3599999999</v>
      </c>
      <c r="G132" s="71"/>
    </row>
    <row r="133" spans="1:7">
      <c r="A133" s="66"/>
      <c r="B133" s="67"/>
      <c r="C133" s="68"/>
      <c r="D133" s="69"/>
      <c r="E133" s="69"/>
      <c r="F133" s="74">
        <f t="shared" si="4"/>
        <v>15856.3599999999</v>
      </c>
      <c r="G133" s="71"/>
    </row>
    <row r="134" spans="1:7">
      <c r="A134" s="66"/>
      <c r="B134" s="67"/>
      <c r="C134" s="68"/>
      <c r="D134" s="69"/>
      <c r="E134" s="69"/>
      <c r="F134" s="74">
        <f t="shared" si="4"/>
        <v>15856.3599999999</v>
      </c>
      <c r="G134" s="71"/>
    </row>
    <row r="135" spans="1:7">
      <c r="A135" s="66"/>
      <c r="B135" s="67"/>
      <c r="C135" s="68"/>
      <c r="D135" s="69"/>
      <c r="E135" s="69"/>
      <c r="F135" s="74">
        <f t="shared" si="4"/>
        <v>15856.3599999999</v>
      </c>
      <c r="G135" s="71"/>
    </row>
    <row r="136" spans="1:7">
      <c r="A136" s="66"/>
      <c r="B136" s="67"/>
      <c r="C136" s="68"/>
      <c r="D136" s="69"/>
      <c r="E136" s="69"/>
      <c r="F136" s="74">
        <f t="shared" si="4"/>
        <v>15856.3599999999</v>
      </c>
      <c r="G136" s="71"/>
    </row>
    <row r="137" spans="1:7">
      <c r="A137" s="66"/>
      <c r="B137" s="67"/>
      <c r="C137" s="68"/>
      <c r="D137" s="69"/>
      <c r="E137" s="69"/>
      <c r="F137" s="74">
        <f t="shared" si="4"/>
        <v>15856.3599999999</v>
      </c>
      <c r="G137" s="71"/>
    </row>
    <row r="138" spans="1:7">
      <c r="A138" s="66"/>
      <c r="B138" s="67"/>
      <c r="C138" s="68"/>
      <c r="D138" s="69"/>
      <c r="E138" s="69"/>
      <c r="F138" s="74">
        <f t="shared" ref="F138:F159" si="5">F137+D138-E138</f>
        <v>15856.3599999999</v>
      </c>
      <c r="G138" s="71"/>
    </row>
    <row r="139" spans="1:7">
      <c r="A139" s="66"/>
      <c r="B139" s="67"/>
      <c r="C139" s="68"/>
      <c r="D139" s="69"/>
      <c r="E139" s="69"/>
      <c r="F139" s="74">
        <f t="shared" si="5"/>
        <v>15856.3599999999</v>
      </c>
      <c r="G139" s="71"/>
    </row>
    <row r="140" spans="1:7">
      <c r="A140" s="66"/>
      <c r="B140" s="67"/>
      <c r="C140" s="68"/>
      <c r="D140" s="69"/>
      <c r="E140" s="69"/>
      <c r="F140" s="74">
        <f t="shared" si="5"/>
        <v>15856.3599999999</v>
      </c>
      <c r="G140" s="71"/>
    </row>
    <row r="141" spans="1:7">
      <c r="A141" s="66"/>
      <c r="B141" s="67"/>
      <c r="C141" s="68"/>
      <c r="D141" s="69"/>
      <c r="E141" s="69"/>
      <c r="F141" s="74">
        <f t="shared" si="5"/>
        <v>15856.3599999999</v>
      </c>
      <c r="G141" s="71"/>
    </row>
    <row r="142" spans="1:7">
      <c r="A142" s="66"/>
      <c r="B142" s="67"/>
      <c r="C142" s="68"/>
      <c r="D142" s="69"/>
      <c r="E142" s="69"/>
      <c r="F142" s="74">
        <f t="shared" si="5"/>
        <v>15856.3599999999</v>
      </c>
      <c r="G142" s="71"/>
    </row>
    <row r="143" spans="1:7">
      <c r="A143" s="66"/>
      <c r="B143" s="67"/>
      <c r="C143" s="68"/>
      <c r="D143" s="69"/>
      <c r="E143" s="69"/>
      <c r="F143" s="74">
        <f t="shared" si="5"/>
        <v>15856.3599999999</v>
      </c>
      <c r="G143" s="71"/>
    </row>
    <row r="144" spans="1:7">
      <c r="A144" s="66"/>
      <c r="B144" s="67"/>
      <c r="C144" s="68"/>
      <c r="D144" s="69"/>
      <c r="E144" s="69"/>
      <c r="F144" s="104">
        <f t="shared" si="5"/>
        <v>15856.3599999999</v>
      </c>
      <c r="G144" s="71"/>
    </row>
    <row r="145" spans="1:7">
      <c r="A145" s="66"/>
      <c r="B145" s="67"/>
      <c r="C145" s="68"/>
      <c r="D145" s="69"/>
      <c r="E145" s="69"/>
      <c r="F145" s="74">
        <f t="shared" si="5"/>
        <v>15856.3599999999</v>
      </c>
      <c r="G145" s="71"/>
    </row>
    <row r="146" spans="1:7">
      <c r="A146" s="66"/>
      <c r="B146" s="67"/>
      <c r="C146" s="68"/>
      <c r="D146" s="69"/>
      <c r="E146" s="69"/>
      <c r="F146" s="74">
        <f t="shared" si="5"/>
        <v>15856.3599999999</v>
      </c>
      <c r="G146" s="71"/>
    </row>
    <row r="147" spans="1:7">
      <c r="A147" s="66"/>
      <c r="B147" s="67"/>
      <c r="C147" s="68"/>
      <c r="D147" s="69"/>
      <c r="E147" s="69"/>
      <c r="F147" s="104">
        <f t="shared" si="5"/>
        <v>15856.3599999999</v>
      </c>
      <c r="G147" s="71"/>
    </row>
    <row r="148" spans="1:6">
      <c r="A148" s="66"/>
      <c r="B148" s="67"/>
      <c r="C148" s="68"/>
      <c r="D148" s="69"/>
      <c r="E148" s="69"/>
      <c r="F148" s="74">
        <f t="shared" si="5"/>
        <v>15856.3599999999</v>
      </c>
    </row>
    <row r="149" spans="1:6">
      <c r="A149" s="66"/>
      <c r="B149" s="67"/>
      <c r="C149" s="68"/>
      <c r="D149" s="69"/>
      <c r="E149" s="69"/>
      <c r="F149" s="74">
        <f t="shared" si="5"/>
        <v>15856.3599999999</v>
      </c>
    </row>
    <row r="150" spans="1:6">
      <c r="A150" s="66"/>
      <c r="B150" s="67"/>
      <c r="C150" s="68"/>
      <c r="D150" s="69"/>
      <c r="E150" s="69"/>
      <c r="F150" s="74">
        <f t="shared" si="5"/>
        <v>15856.3599999999</v>
      </c>
    </row>
    <row r="151" spans="1:6">
      <c r="A151" s="66"/>
      <c r="B151" s="67"/>
      <c r="C151" s="68"/>
      <c r="D151" s="69"/>
      <c r="E151" s="69"/>
      <c r="F151" s="74">
        <f t="shared" si="5"/>
        <v>15856.3599999999</v>
      </c>
    </row>
    <row r="152" spans="1:6">
      <c r="A152" s="66"/>
      <c r="B152" s="67"/>
      <c r="C152" s="68"/>
      <c r="D152" s="69"/>
      <c r="E152" s="69"/>
      <c r="F152" s="74">
        <f t="shared" si="5"/>
        <v>15856.3599999999</v>
      </c>
    </row>
    <row r="153" spans="1:6">
      <c r="A153" s="66"/>
      <c r="B153" s="67"/>
      <c r="C153" s="68"/>
      <c r="D153" s="69"/>
      <c r="E153" s="69"/>
      <c r="F153" s="74">
        <f t="shared" si="5"/>
        <v>15856.3599999999</v>
      </c>
    </row>
    <row r="154" spans="1:6">
      <c r="A154" s="66"/>
      <c r="B154" s="67"/>
      <c r="C154" s="68"/>
      <c r="D154" s="69"/>
      <c r="E154" s="69"/>
      <c r="F154" s="74">
        <f t="shared" si="5"/>
        <v>15856.3599999999</v>
      </c>
    </row>
    <row r="155" spans="1:6">
      <c r="A155" s="66"/>
      <c r="B155" s="67"/>
      <c r="C155" s="68"/>
      <c r="D155" s="69"/>
      <c r="E155" s="69"/>
      <c r="F155" s="74">
        <f t="shared" si="5"/>
        <v>15856.3599999999</v>
      </c>
    </row>
    <row r="156" spans="1:6">
      <c r="A156" s="66"/>
      <c r="B156" s="67"/>
      <c r="C156" s="68"/>
      <c r="D156" s="69"/>
      <c r="E156" s="69"/>
      <c r="F156" s="104">
        <f t="shared" si="5"/>
        <v>15856.3599999999</v>
      </c>
    </row>
    <row r="157" spans="1:6">
      <c r="A157" s="66"/>
      <c r="B157" s="67"/>
      <c r="C157" s="68"/>
      <c r="D157" s="69"/>
      <c r="E157" s="69"/>
      <c r="F157" s="74">
        <f t="shared" si="5"/>
        <v>15856.3599999999</v>
      </c>
    </row>
    <row r="158" spans="1:6">
      <c r="A158" s="66"/>
      <c r="B158" s="67"/>
      <c r="C158" s="68"/>
      <c r="D158" s="69"/>
      <c r="E158" s="69"/>
      <c r="F158" s="74">
        <f t="shared" ref="F158:F179" si="6">F157+D158-E158</f>
        <v>15856.3599999999</v>
      </c>
    </row>
    <row r="159" spans="1:6">
      <c r="A159" s="66"/>
      <c r="B159" s="67"/>
      <c r="C159" s="68"/>
      <c r="D159" s="69"/>
      <c r="E159" s="69"/>
      <c r="F159" s="74">
        <f t="shared" si="6"/>
        <v>15856.3599999999</v>
      </c>
    </row>
    <row r="160" spans="1:6">
      <c r="A160" s="66"/>
      <c r="B160" s="67"/>
      <c r="C160" s="68"/>
      <c r="D160" s="69"/>
      <c r="E160" s="69"/>
      <c r="F160" s="74">
        <f t="shared" si="6"/>
        <v>15856.3599999999</v>
      </c>
    </row>
    <row r="161" spans="1:6">
      <c r="A161" s="66"/>
      <c r="B161" s="67"/>
      <c r="C161" s="68"/>
      <c r="D161" s="69"/>
      <c r="E161" s="69"/>
      <c r="F161" s="74">
        <f t="shared" si="6"/>
        <v>15856.3599999999</v>
      </c>
    </row>
    <row r="162" spans="1:6">
      <c r="A162" s="66"/>
      <c r="B162" s="67"/>
      <c r="C162" s="68"/>
      <c r="D162" s="69"/>
      <c r="E162" s="69"/>
      <c r="F162" s="74">
        <f t="shared" si="6"/>
        <v>15856.3599999999</v>
      </c>
    </row>
    <row r="163" spans="1:6">
      <c r="A163" s="66"/>
      <c r="B163" s="67"/>
      <c r="C163" s="68"/>
      <c r="D163" s="69"/>
      <c r="E163" s="69"/>
      <c r="F163" s="74">
        <f t="shared" si="6"/>
        <v>15856.3599999999</v>
      </c>
    </row>
    <row r="164" spans="1:6">
      <c r="A164" s="66"/>
      <c r="B164" s="67"/>
      <c r="C164" s="68"/>
      <c r="D164" s="69"/>
      <c r="E164" s="69"/>
      <c r="F164" s="74">
        <f t="shared" si="6"/>
        <v>15856.3599999999</v>
      </c>
    </row>
    <row r="165" spans="1:6">
      <c r="A165" s="66"/>
      <c r="B165" s="67"/>
      <c r="C165" s="68"/>
      <c r="D165" s="69"/>
      <c r="E165" s="69"/>
      <c r="F165" s="74">
        <f t="shared" si="6"/>
        <v>15856.3599999999</v>
      </c>
    </row>
    <row r="166" spans="1:6">
      <c r="A166" s="66"/>
      <c r="B166" s="67"/>
      <c r="C166" s="68"/>
      <c r="D166" s="69"/>
      <c r="E166" s="69"/>
      <c r="F166" s="74">
        <f t="shared" si="6"/>
        <v>15856.3599999999</v>
      </c>
    </row>
    <row r="167" spans="1:6">
      <c r="A167" s="66"/>
      <c r="B167" s="67"/>
      <c r="C167" s="68"/>
      <c r="D167" s="69"/>
      <c r="E167" s="69"/>
      <c r="F167" s="74">
        <f t="shared" si="6"/>
        <v>15856.3599999999</v>
      </c>
    </row>
    <row r="168" spans="1:6">
      <c r="A168" s="66"/>
      <c r="B168" s="67"/>
      <c r="C168" s="68"/>
      <c r="D168" s="69"/>
      <c r="E168" s="69"/>
      <c r="F168" s="74">
        <f t="shared" si="6"/>
        <v>15856.3599999999</v>
      </c>
    </row>
    <row r="169" spans="1:6">
      <c r="A169" s="66"/>
      <c r="B169" s="67"/>
      <c r="C169" s="68"/>
      <c r="D169" s="69"/>
      <c r="E169" s="69"/>
      <c r="F169" s="74">
        <f t="shared" si="6"/>
        <v>15856.3599999999</v>
      </c>
    </row>
    <row r="170" spans="1:6">
      <c r="A170" s="66"/>
      <c r="B170" s="67"/>
      <c r="C170" s="68"/>
      <c r="D170" s="69"/>
      <c r="E170" s="69"/>
      <c r="F170" s="74">
        <f t="shared" si="6"/>
        <v>15856.3599999999</v>
      </c>
    </row>
    <row r="171" spans="1:6">
      <c r="A171" s="66"/>
      <c r="B171" s="67"/>
      <c r="C171" s="68"/>
      <c r="D171" s="69"/>
      <c r="E171" s="69"/>
      <c r="F171" s="74">
        <f t="shared" si="6"/>
        <v>15856.3599999999</v>
      </c>
    </row>
    <row r="172" spans="1:6">
      <c r="A172" s="66"/>
      <c r="B172" s="67"/>
      <c r="C172" s="68"/>
      <c r="D172" s="69"/>
      <c r="E172" s="69"/>
      <c r="F172" s="74">
        <f t="shared" si="6"/>
        <v>15856.3599999999</v>
      </c>
    </row>
    <row r="173" spans="1:6">
      <c r="A173" s="66"/>
      <c r="B173" s="67"/>
      <c r="C173" s="68"/>
      <c r="D173" s="69"/>
      <c r="E173" s="69"/>
      <c r="F173" s="74">
        <f t="shared" ref="F173:F194" si="7">F172+D173-E173</f>
        <v>15856.3599999999</v>
      </c>
    </row>
    <row r="174" spans="1:6">
      <c r="A174" s="66"/>
      <c r="B174" s="67"/>
      <c r="C174" s="68"/>
      <c r="D174" s="69"/>
      <c r="E174" s="69"/>
      <c r="F174" s="205">
        <f t="shared" si="7"/>
        <v>15856.3599999999</v>
      </c>
    </row>
    <row r="175" spans="1:6">
      <c r="A175" s="66"/>
      <c r="B175" s="67"/>
      <c r="C175" s="68"/>
      <c r="D175" s="69"/>
      <c r="E175" s="69"/>
      <c r="F175" s="205">
        <f t="shared" si="7"/>
        <v>15856.3599999999</v>
      </c>
    </row>
    <row r="176" spans="1:6">
      <c r="A176" s="66"/>
      <c r="B176" s="67"/>
      <c r="C176" s="68"/>
      <c r="D176" s="69"/>
      <c r="E176" s="69"/>
      <c r="F176" s="205">
        <f t="shared" si="7"/>
        <v>15856.3599999999</v>
      </c>
    </row>
    <row r="177" spans="1:6">
      <c r="A177" s="66"/>
      <c r="B177" s="67"/>
      <c r="C177" s="68"/>
      <c r="D177" s="69"/>
      <c r="E177" s="69"/>
      <c r="F177" s="206">
        <f t="shared" si="7"/>
        <v>15856.3599999999</v>
      </c>
    </row>
    <row r="178" spans="1:6">
      <c r="A178" s="66"/>
      <c r="B178" s="148"/>
      <c r="C178" s="68"/>
      <c r="D178" s="69"/>
      <c r="E178" s="69"/>
      <c r="F178" s="205">
        <f t="shared" si="7"/>
        <v>15856.3599999999</v>
      </c>
    </row>
    <row r="179" spans="1:6">
      <c r="A179" s="66"/>
      <c r="B179" s="67"/>
      <c r="C179" s="68"/>
      <c r="D179" s="69"/>
      <c r="E179" s="69"/>
      <c r="F179" s="205">
        <f t="shared" si="7"/>
        <v>15856.3599999999</v>
      </c>
    </row>
    <row r="180" spans="1:6">
      <c r="A180" s="66"/>
      <c r="B180" s="67"/>
      <c r="C180" s="68"/>
      <c r="D180" s="69"/>
      <c r="E180" s="69"/>
      <c r="F180" s="205">
        <f t="shared" si="7"/>
        <v>15856.3599999999</v>
      </c>
    </row>
    <row r="181" ht="22.5" spans="1:6">
      <c r="A181" s="66"/>
      <c r="B181" s="67"/>
      <c r="C181" s="68"/>
      <c r="D181" s="207"/>
      <c r="E181" s="69"/>
      <c r="F181" s="205">
        <f t="shared" si="7"/>
        <v>15856.3599999999</v>
      </c>
    </row>
    <row r="182" spans="1:6">
      <c r="A182" s="66"/>
      <c r="B182" s="67"/>
      <c r="C182" s="68"/>
      <c r="D182" s="69"/>
      <c r="E182" s="69"/>
      <c r="F182" s="206">
        <f t="shared" si="7"/>
        <v>15856.3599999999</v>
      </c>
    </row>
    <row r="183" spans="1:6">
      <c r="A183" s="66"/>
      <c r="B183" s="67"/>
      <c r="C183" s="68"/>
      <c r="D183" s="69"/>
      <c r="E183" s="69"/>
      <c r="F183" s="205">
        <f t="shared" si="7"/>
        <v>15856.3599999999</v>
      </c>
    </row>
    <row r="184" spans="1:6">
      <c r="A184" s="66"/>
      <c r="B184" s="67"/>
      <c r="C184" s="68"/>
      <c r="D184" s="69"/>
      <c r="E184" s="69"/>
      <c r="F184" s="206">
        <f t="shared" si="7"/>
        <v>15856.3599999999</v>
      </c>
    </row>
    <row r="185" spans="1:6">
      <c r="A185" s="66"/>
      <c r="B185" s="67"/>
      <c r="C185" s="68"/>
      <c r="D185" s="69"/>
      <c r="E185" s="69"/>
      <c r="F185" s="205">
        <f t="shared" si="7"/>
        <v>15856.3599999999</v>
      </c>
    </row>
    <row r="186" spans="1:6">
      <c r="A186" s="66"/>
      <c r="B186" s="67"/>
      <c r="C186" s="68"/>
      <c r="D186" s="69"/>
      <c r="E186" s="69"/>
      <c r="F186" s="205">
        <f t="shared" si="7"/>
        <v>15856.3599999999</v>
      </c>
    </row>
    <row r="187" spans="1:6">
      <c r="A187" s="66"/>
      <c r="B187" s="67"/>
      <c r="C187" s="68"/>
      <c r="D187" s="69"/>
      <c r="E187" s="69"/>
      <c r="F187" s="205">
        <f t="shared" si="7"/>
        <v>15856.3599999999</v>
      </c>
    </row>
    <row r="188" spans="1:6">
      <c r="A188" s="66"/>
      <c r="B188" s="67"/>
      <c r="C188" s="68"/>
      <c r="D188" s="69"/>
      <c r="E188" s="69"/>
      <c r="F188" s="206">
        <f t="shared" si="7"/>
        <v>15856.3599999999</v>
      </c>
    </row>
    <row r="189" spans="1:6">
      <c r="A189" s="66"/>
      <c r="B189" s="67"/>
      <c r="C189" s="68"/>
      <c r="D189" s="69"/>
      <c r="E189" s="69"/>
      <c r="F189" s="205">
        <f t="shared" si="7"/>
        <v>15856.3599999999</v>
      </c>
    </row>
    <row r="190" spans="1:6">
      <c r="A190" s="66"/>
      <c r="B190" s="67"/>
      <c r="C190" s="68"/>
      <c r="D190" s="69"/>
      <c r="E190" s="69"/>
      <c r="F190" s="205">
        <f t="shared" si="7"/>
        <v>15856.3599999999</v>
      </c>
    </row>
    <row r="191" spans="1:6">
      <c r="A191" s="66"/>
      <c r="B191" s="67"/>
      <c r="C191" s="68"/>
      <c r="D191" s="69"/>
      <c r="E191" s="69"/>
      <c r="F191" s="205">
        <f t="shared" si="7"/>
        <v>15856.3599999999</v>
      </c>
    </row>
    <row r="192" spans="1:6">
      <c r="A192" s="66"/>
      <c r="B192" s="67"/>
      <c r="C192" s="68"/>
      <c r="D192" s="69"/>
      <c r="E192" s="69"/>
      <c r="F192" s="205">
        <f t="shared" si="7"/>
        <v>15856.3599999999</v>
      </c>
    </row>
    <row r="193" spans="1:6">
      <c r="A193" s="66"/>
      <c r="B193" s="67"/>
      <c r="C193" s="68"/>
      <c r="D193" s="69"/>
      <c r="E193" s="69"/>
      <c r="F193" s="205">
        <f t="shared" si="7"/>
        <v>15856.3599999999</v>
      </c>
    </row>
    <row r="194" spans="1:6">
      <c r="A194" s="66"/>
      <c r="B194" s="67"/>
      <c r="C194" s="68"/>
      <c r="D194" s="69"/>
      <c r="E194" s="69"/>
      <c r="F194" s="205">
        <f t="shared" si="7"/>
        <v>15856.3599999999</v>
      </c>
    </row>
    <row r="195" spans="1:6">
      <c r="A195" s="66"/>
      <c r="B195" s="67"/>
      <c r="C195" s="68"/>
      <c r="D195" s="69"/>
      <c r="E195" s="69"/>
      <c r="F195" s="206">
        <f t="shared" ref="F195:F228" si="8">F194+D195-E195</f>
        <v>15856.3599999999</v>
      </c>
    </row>
    <row r="196" spans="1:6">
      <c r="A196" s="66"/>
      <c r="B196" s="67"/>
      <c r="C196" s="68"/>
      <c r="D196" s="69"/>
      <c r="E196" s="69"/>
      <c r="F196" s="205">
        <f t="shared" si="8"/>
        <v>15856.3599999999</v>
      </c>
    </row>
    <row r="197" spans="1:6">
      <c r="A197" s="66"/>
      <c r="B197" s="67"/>
      <c r="C197" s="68"/>
      <c r="D197" s="69"/>
      <c r="E197" s="69"/>
      <c r="F197" s="205">
        <f t="shared" si="8"/>
        <v>15856.3599999999</v>
      </c>
    </row>
    <row r="198" spans="1:6">
      <c r="A198" s="66"/>
      <c r="B198" s="67"/>
      <c r="C198" s="68"/>
      <c r="D198" s="69"/>
      <c r="E198" s="69"/>
      <c r="F198" s="206">
        <f t="shared" si="8"/>
        <v>15856.3599999999</v>
      </c>
    </row>
    <row r="199" spans="1:6">
      <c r="A199" s="66"/>
      <c r="B199" s="67"/>
      <c r="C199" s="68"/>
      <c r="D199" s="69"/>
      <c r="E199" s="69"/>
      <c r="F199" s="205">
        <f t="shared" si="8"/>
        <v>15856.3599999999</v>
      </c>
    </row>
    <row r="200" spans="1:6">
      <c r="A200" s="66"/>
      <c r="B200" s="67"/>
      <c r="C200" s="68"/>
      <c r="D200" s="69"/>
      <c r="E200" s="69"/>
      <c r="F200" s="206">
        <f t="shared" si="8"/>
        <v>15856.3599999999</v>
      </c>
    </row>
    <row r="201" spans="1:6">
      <c r="A201" s="66"/>
      <c r="B201" s="67"/>
      <c r="C201" s="68"/>
      <c r="D201" s="69"/>
      <c r="E201" s="69"/>
      <c r="F201" s="205">
        <f t="shared" si="8"/>
        <v>15856.3599999999</v>
      </c>
    </row>
    <row r="202" spans="1:6">
      <c r="A202" s="66"/>
      <c r="B202" s="67"/>
      <c r="C202" s="68"/>
      <c r="D202" s="69"/>
      <c r="E202" s="69"/>
      <c r="F202" s="205">
        <f t="shared" si="8"/>
        <v>15856.3599999999</v>
      </c>
    </row>
    <row r="203" spans="1:6">
      <c r="A203" s="66"/>
      <c r="B203" s="67"/>
      <c r="C203" s="68"/>
      <c r="D203" s="69"/>
      <c r="E203" s="69"/>
      <c r="F203" s="205">
        <f t="shared" si="8"/>
        <v>15856.3599999999</v>
      </c>
    </row>
    <row r="204" spans="1:6">
      <c r="A204" s="66"/>
      <c r="B204" s="67"/>
      <c r="C204" s="68"/>
      <c r="D204" s="69"/>
      <c r="E204" s="69"/>
      <c r="F204" s="205">
        <f t="shared" si="8"/>
        <v>15856.3599999999</v>
      </c>
    </row>
    <row r="205" spans="1:6">
      <c r="A205" s="66"/>
      <c r="B205" s="67"/>
      <c r="C205" s="68"/>
      <c r="D205" s="69"/>
      <c r="E205" s="69"/>
      <c r="F205" s="205">
        <f t="shared" si="8"/>
        <v>15856.3599999999</v>
      </c>
    </row>
    <row r="206" spans="1:6">
      <c r="A206" s="66"/>
      <c r="B206" s="67"/>
      <c r="C206" s="68"/>
      <c r="D206" s="69"/>
      <c r="E206" s="69"/>
      <c r="F206" s="206">
        <f t="shared" si="8"/>
        <v>15856.3599999999</v>
      </c>
    </row>
    <row r="207" spans="1:6">
      <c r="A207" s="66"/>
      <c r="B207" s="67"/>
      <c r="C207" s="68"/>
      <c r="D207" s="69"/>
      <c r="E207" s="69"/>
      <c r="F207" s="205">
        <f t="shared" si="8"/>
        <v>15856.3599999999</v>
      </c>
    </row>
    <row r="208" spans="1:6">
      <c r="A208" s="66"/>
      <c r="B208" s="67"/>
      <c r="C208" s="68"/>
      <c r="D208" s="69"/>
      <c r="E208" s="69"/>
      <c r="F208" s="205">
        <f t="shared" si="8"/>
        <v>15856.3599999999</v>
      </c>
    </row>
    <row r="209" spans="1:6">
      <c r="A209" s="66"/>
      <c r="B209" s="67"/>
      <c r="C209" s="68"/>
      <c r="D209" s="69"/>
      <c r="E209" s="69"/>
      <c r="F209" s="205">
        <f t="shared" si="8"/>
        <v>15856.3599999999</v>
      </c>
    </row>
    <row r="210" spans="1:6">
      <c r="A210" s="66"/>
      <c r="B210" s="67"/>
      <c r="C210" s="68"/>
      <c r="D210" s="69"/>
      <c r="E210" s="69"/>
      <c r="F210" s="205">
        <f t="shared" si="8"/>
        <v>15856.3599999999</v>
      </c>
    </row>
    <row r="211" spans="1:6">
      <c r="A211" s="66"/>
      <c r="B211" s="67"/>
      <c r="C211" s="68"/>
      <c r="D211" s="69"/>
      <c r="E211" s="69"/>
      <c r="F211" s="205">
        <f t="shared" si="8"/>
        <v>15856.3599999999</v>
      </c>
    </row>
    <row r="212" spans="1:6">
      <c r="A212" s="66"/>
      <c r="B212" s="67"/>
      <c r="C212" s="68"/>
      <c r="D212" s="69"/>
      <c r="E212" s="69"/>
      <c r="F212" s="205">
        <f t="shared" si="8"/>
        <v>15856.3599999999</v>
      </c>
    </row>
    <row r="213" spans="1:6">
      <c r="A213" s="66"/>
      <c r="B213" s="67"/>
      <c r="C213" s="68"/>
      <c r="D213" s="69"/>
      <c r="E213" s="69"/>
      <c r="F213" s="205">
        <f t="shared" si="8"/>
        <v>15856.3599999999</v>
      </c>
    </row>
    <row r="214" spans="1:6">
      <c r="A214" s="66"/>
      <c r="B214" s="67"/>
      <c r="C214" s="68"/>
      <c r="D214" s="69"/>
      <c r="E214" s="69"/>
      <c r="F214" s="205">
        <f t="shared" si="8"/>
        <v>15856.3599999999</v>
      </c>
    </row>
    <row r="215" spans="1:6">
      <c r="A215" s="66"/>
      <c r="B215" s="67"/>
      <c r="C215" s="68"/>
      <c r="D215" s="69"/>
      <c r="E215" s="69"/>
      <c r="F215" s="205">
        <f t="shared" si="8"/>
        <v>15856.3599999999</v>
      </c>
    </row>
    <row r="216" spans="1:6">
      <c r="A216" s="66"/>
      <c r="B216" s="67"/>
      <c r="C216" s="68"/>
      <c r="D216" s="69"/>
      <c r="E216" s="69"/>
      <c r="F216" s="205">
        <f t="shared" si="8"/>
        <v>15856.3599999999</v>
      </c>
    </row>
    <row r="217" spans="1:6">
      <c r="A217" s="66"/>
      <c r="C217" s="68"/>
      <c r="D217" s="69"/>
      <c r="E217" s="69"/>
      <c r="F217" s="205">
        <f t="shared" si="8"/>
        <v>15856.3599999999</v>
      </c>
    </row>
    <row r="218" spans="1:6">
      <c r="A218" s="66"/>
      <c r="C218" s="68"/>
      <c r="D218" s="69"/>
      <c r="F218" s="205">
        <f t="shared" si="8"/>
        <v>15856.3599999999</v>
      </c>
    </row>
    <row r="219" spans="1:6">
      <c r="A219" s="66"/>
      <c r="C219" s="68"/>
      <c r="D219" s="69"/>
      <c r="E219" s="69"/>
      <c r="F219" s="205">
        <f t="shared" si="8"/>
        <v>15856.3599999999</v>
      </c>
    </row>
    <row r="220" spans="1:6">
      <c r="A220" s="66"/>
      <c r="C220" s="68"/>
      <c r="D220" s="69"/>
      <c r="F220" s="205">
        <f t="shared" si="8"/>
        <v>15856.3599999999</v>
      </c>
    </row>
    <row r="221" spans="1:6">
      <c r="A221" s="66"/>
      <c r="C221" s="68"/>
      <c r="D221" s="69"/>
      <c r="E221" s="69"/>
      <c r="F221" s="205">
        <f t="shared" si="8"/>
        <v>15856.3599999999</v>
      </c>
    </row>
    <row r="222" spans="1:6">
      <c r="A222" s="66"/>
      <c r="C222" s="68"/>
      <c r="D222" s="69"/>
      <c r="F222" s="205">
        <f t="shared" si="8"/>
        <v>15856.3599999999</v>
      </c>
    </row>
    <row r="223" spans="1:6">
      <c r="A223" s="66"/>
      <c r="C223" s="68"/>
      <c r="D223" s="69"/>
      <c r="E223" s="69"/>
      <c r="F223" s="205">
        <f t="shared" si="8"/>
        <v>15856.3599999999</v>
      </c>
    </row>
    <row r="224" spans="1:6">
      <c r="A224" s="66"/>
      <c r="C224" s="68"/>
      <c r="D224" s="69"/>
      <c r="F224" s="205">
        <f t="shared" si="8"/>
        <v>15856.3599999999</v>
      </c>
    </row>
    <row r="225" spans="1:6">
      <c r="A225" s="66"/>
      <c r="C225" s="68"/>
      <c r="D225" s="69"/>
      <c r="E225" s="69"/>
      <c r="F225" s="205">
        <f t="shared" si="8"/>
        <v>15856.3599999999</v>
      </c>
    </row>
    <row r="226" spans="1:6">
      <c r="A226" s="66"/>
      <c r="C226" s="68"/>
      <c r="D226" s="69"/>
      <c r="F226" s="205">
        <f t="shared" si="8"/>
        <v>15856.3599999999</v>
      </c>
    </row>
    <row r="227" spans="1:6">
      <c r="A227" s="66"/>
      <c r="C227" s="68"/>
      <c r="D227" s="69"/>
      <c r="E227" s="69"/>
      <c r="F227" s="205">
        <f t="shared" si="8"/>
        <v>15856.3599999999</v>
      </c>
    </row>
    <row r="228" spans="1:6">
      <c r="A228" s="66"/>
      <c r="C228" s="68"/>
      <c r="D228" s="69"/>
      <c r="F228" s="205">
        <f t="shared" si="8"/>
        <v>15856.3599999999</v>
      </c>
    </row>
    <row r="229" spans="1:6">
      <c r="A229" s="66"/>
      <c r="B229" s="67"/>
      <c r="C229" s="68"/>
      <c r="D229" s="69"/>
      <c r="F229" s="205">
        <f t="shared" ref="F229:F236" si="9">F228+D229-E229</f>
        <v>15856.3599999999</v>
      </c>
    </row>
    <row r="230" spans="1:6">
      <c r="A230" s="66"/>
      <c r="B230" s="67"/>
      <c r="C230" s="68"/>
      <c r="D230" s="69"/>
      <c r="E230" s="69"/>
      <c r="F230" s="205">
        <f t="shared" si="9"/>
        <v>15856.3599999999</v>
      </c>
    </row>
    <row r="231" spans="1:6">
      <c r="A231" s="66"/>
      <c r="B231" s="67"/>
      <c r="C231" s="68"/>
      <c r="D231" s="69"/>
      <c r="F231" s="205">
        <f t="shared" si="9"/>
        <v>15856.3599999999</v>
      </c>
    </row>
    <row r="232" spans="1:6">
      <c r="A232" s="66"/>
      <c r="B232" s="67"/>
      <c r="C232" s="68"/>
      <c r="D232" s="69"/>
      <c r="E232" s="69"/>
      <c r="F232" s="205">
        <f t="shared" si="9"/>
        <v>15856.3599999999</v>
      </c>
    </row>
    <row r="233" spans="1:6">
      <c r="A233" s="66"/>
      <c r="B233" s="67"/>
      <c r="C233" s="68"/>
      <c r="D233" s="69"/>
      <c r="F233" s="205">
        <f t="shared" si="9"/>
        <v>15856.3599999999</v>
      </c>
    </row>
    <row r="234" spans="1:8">
      <c r="A234" s="66"/>
      <c r="B234" s="67"/>
      <c r="C234" s="68"/>
      <c r="D234" s="69"/>
      <c r="E234" s="69"/>
      <c r="F234" s="205">
        <f t="shared" si="9"/>
        <v>15856.3599999999</v>
      </c>
      <c r="H234" s="57">
        <v>90209.8</v>
      </c>
    </row>
    <row r="235" spans="1:8">
      <c r="A235" s="66"/>
      <c r="B235" s="67"/>
      <c r="C235" s="68"/>
      <c r="D235" s="69"/>
      <c r="F235" s="205">
        <f t="shared" si="9"/>
        <v>15856.3599999999</v>
      </c>
      <c r="H235" s="57">
        <f>H234-F236</f>
        <v>74353.4400000001</v>
      </c>
    </row>
    <row r="236" spans="1:6">
      <c r="A236" s="66"/>
      <c r="B236" s="67"/>
      <c r="C236" s="68"/>
      <c r="D236" s="69"/>
      <c r="E236" s="69"/>
      <c r="F236" s="205">
        <f t="shared" si="9"/>
        <v>15856.3599999999</v>
      </c>
    </row>
    <row r="237" spans="1:6">
      <c r="A237" s="208"/>
      <c r="B237" s="67"/>
      <c r="C237" s="68"/>
      <c r="D237" s="69"/>
      <c r="F237" s="205">
        <f t="shared" ref="F229:F249" si="10">F236+D237-E237</f>
        <v>15856.3599999999</v>
      </c>
    </row>
    <row r="238" spans="1:6">
      <c r="A238" s="208"/>
      <c r="B238" s="67"/>
      <c r="C238" s="68"/>
      <c r="D238" s="69"/>
      <c r="E238" s="69"/>
      <c r="F238" s="205">
        <f t="shared" si="10"/>
        <v>15856.3599999999</v>
      </c>
    </row>
    <row r="239" spans="1:6">
      <c r="A239" s="208"/>
      <c r="B239" s="67"/>
      <c r="C239" s="68"/>
      <c r="D239" s="69"/>
      <c r="F239" s="205">
        <f t="shared" si="10"/>
        <v>15856.3599999999</v>
      </c>
    </row>
    <row r="240" spans="1:6">
      <c r="A240" s="208"/>
      <c r="B240" s="67"/>
      <c r="C240" s="68"/>
      <c r="D240" s="69"/>
      <c r="E240" s="69"/>
      <c r="F240" s="205">
        <f t="shared" si="10"/>
        <v>15856.3599999999</v>
      </c>
    </row>
    <row r="241" spans="1:6">
      <c r="A241" s="208"/>
      <c r="B241" s="67"/>
      <c r="C241" s="68"/>
      <c r="D241" s="69"/>
      <c r="F241" s="205">
        <f t="shared" si="10"/>
        <v>15856.3599999999</v>
      </c>
    </row>
    <row r="242" spans="1:6">
      <c r="A242" s="208"/>
      <c r="B242" s="67"/>
      <c r="C242" s="68"/>
      <c r="D242" s="69"/>
      <c r="E242" s="69"/>
      <c r="F242" s="205">
        <f t="shared" si="10"/>
        <v>15856.3599999999</v>
      </c>
    </row>
    <row r="243" spans="1:6">
      <c r="A243" s="208"/>
      <c r="B243" s="67"/>
      <c r="C243" s="68"/>
      <c r="D243" s="69"/>
      <c r="F243" s="205">
        <f t="shared" si="10"/>
        <v>15856.3599999999</v>
      </c>
    </row>
    <row r="244" spans="1:6">
      <c r="A244" s="208"/>
      <c r="B244" s="67"/>
      <c r="C244" s="68"/>
      <c r="D244" s="69"/>
      <c r="E244" s="69"/>
      <c r="F244" s="205">
        <f t="shared" si="10"/>
        <v>15856.3599999999</v>
      </c>
    </row>
    <row r="245" spans="1:6">
      <c r="A245" s="208"/>
      <c r="B245" s="67"/>
      <c r="C245" s="68"/>
      <c r="D245" s="69"/>
      <c r="F245" s="205">
        <f t="shared" si="10"/>
        <v>15856.3599999999</v>
      </c>
    </row>
    <row r="246" spans="1:6">
      <c r="A246" s="208"/>
      <c r="B246" s="67"/>
      <c r="C246" s="68"/>
      <c r="D246" s="69"/>
      <c r="E246" s="69"/>
      <c r="F246" s="206">
        <f t="shared" si="10"/>
        <v>15856.3599999999</v>
      </c>
    </row>
    <row r="247" spans="1:6">
      <c r="A247" s="208"/>
      <c r="B247" s="67"/>
      <c r="C247" s="68"/>
      <c r="D247" s="69"/>
      <c r="F247" s="205">
        <f t="shared" si="10"/>
        <v>15856.3599999999</v>
      </c>
    </row>
    <row r="248" spans="1:6">
      <c r="A248" s="208"/>
      <c r="B248" s="67"/>
      <c r="C248" s="68"/>
      <c r="D248" s="69"/>
      <c r="E248" s="69"/>
      <c r="F248" s="205">
        <f t="shared" si="10"/>
        <v>15856.3599999999</v>
      </c>
    </row>
    <row r="249" spans="1:6">
      <c r="A249" s="208"/>
      <c r="B249" s="67"/>
      <c r="C249" s="68"/>
      <c r="D249" s="69"/>
      <c r="F249" s="205">
        <f t="shared" si="10"/>
        <v>15856.3599999999</v>
      </c>
    </row>
    <row r="250" spans="1:6">
      <c r="A250" s="208"/>
      <c r="B250" s="67"/>
      <c r="C250" s="68"/>
      <c r="D250" s="69"/>
      <c r="E250" s="69"/>
      <c r="F250" s="205">
        <f t="shared" ref="F250:F291" si="11">F249+D250-E250</f>
        <v>15856.3599999999</v>
      </c>
    </row>
    <row r="251" spans="1:6">
      <c r="A251" s="208"/>
      <c r="B251" s="67"/>
      <c r="C251" s="68"/>
      <c r="D251" s="69"/>
      <c r="F251" s="205">
        <f t="shared" si="11"/>
        <v>15856.3599999999</v>
      </c>
    </row>
    <row r="252" spans="1:6">
      <c r="A252" s="208"/>
      <c r="B252" s="67"/>
      <c r="C252" s="68"/>
      <c r="D252" s="69"/>
      <c r="E252" s="69"/>
      <c r="F252" s="205">
        <f t="shared" si="11"/>
        <v>15856.3599999999</v>
      </c>
    </row>
    <row r="253" spans="1:6">
      <c r="A253" s="208"/>
      <c r="B253" s="67"/>
      <c r="C253" s="68"/>
      <c r="D253" s="69"/>
      <c r="F253" s="205">
        <f t="shared" si="11"/>
        <v>15856.3599999999</v>
      </c>
    </row>
    <row r="254" spans="1:6">
      <c r="A254" s="208"/>
      <c r="B254" s="67"/>
      <c r="C254" s="68"/>
      <c r="D254" s="69"/>
      <c r="E254" s="69"/>
      <c r="F254" s="205">
        <f t="shared" si="11"/>
        <v>15856.3599999999</v>
      </c>
    </row>
    <row r="255" spans="1:6">
      <c r="A255" s="208"/>
      <c r="B255" s="67"/>
      <c r="C255" s="68"/>
      <c r="D255" s="69"/>
      <c r="F255" s="205">
        <f t="shared" si="11"/>
        <v>15856.3599999999</v>
      </c>
    </row>
    <row r="256" spans="1:6">
      <c r="A256" s="208"/>
      <c r="B256" s="67"/>
      <c r="C256" s="68"/>
      <c r="D256" s="69"/>
      <c r="E256" s="69"/>
      <c r="F256" s="205">
        <f t="shared" si="11"/>
        <v>15856.3599999999</v>
      </c>
    </row>
    <row r="257" spans="1:6">
      <c r="A257" s="208"/>
      <c r="B257" s="67"/>
      <c r="C257" s="68"/>
      <c r="D257" s="69"/>
      <c r="F257" s="205">
        <f t="shared" si="11"/>
        <v>15856.3599999999</v>
      </c>
    </row>
    <row r="258" spans="1:6">
      <c r="A258" s="208"/>
      <c r="B258" s="67"/>
      <c r="C258" s="68"/>
      <c r="D258" s="69"/>
      <c r="E258" s="69"/>
      <c r="F258" s="205">
        <f t="shared" si="11"/>
        <v>15856.3599999999</v>
      </c>
    </row>
    <row r="259" spans="1:6">
      <c r="A259" s="208"/>
      <c r="B259" s="67"/>
      <c r="C259" s="68"/>
      <c r="D259" s="69"/>
      <c r="F259" s="205">
        <f t="shared" si="11"/>
        <v>15856.3599999999</v>
      </c>
    </row>
    <row r="260" spans="1:6">
      <c r="A260" s="208"/>
      <c r="B260" s="67"/>
      <c r="C260" s="68"/>
      <c r="D260" s="69"/>
      <c r="E260" s="69"/>
      <c r="F260" s="205">
        <f t="shared" si="11"/>
        <v>15856.3599999999</v>
      </c>
    </row>
    <row r="261" spans="1:6">
      <c r="A261" s="208"/>
      <c r="B261" s="67"/>
      <c r="C261" s="68"/>
      <c r="D261" s="69"/>
      <c r="F261" s="205">
        <f t="shared" si="11"/>
        <v>15856.3599999999</v>
      </c>
    </row>
    <row r="262" spans="1:6">
      <c r="A262" s="208"/>
      <c r="B262" s="67"/>
      <c r="C262" s="68"/>
      <c r="D262" s="69"/>
      <c r="E262" s="69"/>
      <c r="F262" s="205">
        <f t="shared" si="11"/>
        <v>15856.3599999999</v>
      </c>
    </row>
    <row r="263" spans="1:6">
      <c r="A263" s="208"/>
      <c r="B263" s="67"/>
      <c r="C263" s="68"/>
      <c r="D263" s="69"/>
      <c r="F263" s="205">
        <f t="shared" si="11"/>
        <v>15856.3599999999</v>
      </c>
    </row>
    <row r="264" spans="1:6">
      <c r="A264" s="208"/>
      <c r="B264" s="67"/>
      <c r="C264" s="68"/>
      <c r="D264" s="69"/>
      <c r="E264" s="69"/>
      <c r="F264" s="205">
        <f t="shared" si="11"/>
        <v>15856.3599999999</v>
      </c>
    </row>
    <row r="265" spans="1:6">
      <c r="A265" s="208"/>
      <c r="B265" s="67"/>
      <c r="C265" s="68"/>
      <c r="D265" s="69"/>
      <c r="F265" s="205">
        <f t="shared" si="11"/>
        <v>15856.3599999999</v>
      </c>
    </row>
    <row r="266" spans="1:6">
      <c r="A266" s="208"/>
      <c r="B266" s="67"/>
      <c r="C266" s="68"/>
      <c r="D266" s="69"/>
      <c r="E266" s="69"/>
      <c r="F266" s="205">
        <f t="shared" si="11"/>
        <v>15856.3599999999</v>
      </c>
    </row>
    <row r="267" spans="1:6">
      <c r="A267" s="208"/>
      <c r="B267" s="67"/>
      <c r="C267" s="68"/>
      <c r="D267" s="69"/>
      <c r="F267" s="205">
        <f t="shared" si="11"/>
        <v>15856.3599999999</v>
      </c>
    </row>
    <row r="268" spans="1:6">
      <c r="A268" s="208"/>
      <c r="B268" s="67"/>
      <c r="C268" s="68"/>
      <c r="D268" s="69"/>
      <c r="E268" s="69"/>
      <c r="F268" s="205">
        <f t="shared" si="11"/>
        <v>15856.3599999999</v>
      </c>
    </row>
    <row r="269" spans="1:6">
      <c r="A269" s="208"/>
      <c r="B269" s="67"/>
      <c r="C269" s="68"/>
      <c r="D269" s="69"/>
      <c r="F269" s="205">
        <f t="shared" si="11"/>
        <v>15856.3599999999</v>
      </c>
    </row>
    <row r="270" spans="1:6">
      <c r="A270" s="208"/>
      <c r="B270" s="67"/>
      <c r="C270" s="68"/>
      <c r="D270" s="69"/>
      <c r="E270" s="69"/>
      <c r="F270" s="205">
        <f t="shared" si="11"/>
        <v>15856.3599999999</v>
      </c>
    </row>
    <row r="271" spans="1:6">
      <c r="A271" s="208"/>
      <c r="B271" s="67"/>
      <c r="C271" s="68"/>
      <c r="D271" s="69"/>
      <c r="F271" s="205">
        <f t="shared" si="11"/>
        <v>15856.3599999999</v>
      </c>
    </row>
    <row r="272" spans="1:6">
      <c r="A272" s="208"/>
      <c r="B272" s="67"/>
      <c r="C272" s="68"/>
      <c r="D272" s="69"/>
      <c r="E272" s="69"/>
      <c r="F272" s="205">
        <f t="shared" si="11"/>
        <v>15856.3599999999</v>
      </c>
    </row>
    <row r="273" spans="1:6">
      <c r="A273" s="208"/>
      <c r="B273" s="67"/>
      <c r="C273" s="68"/>
      <c r="D273" s="69"/>
      <c r="F273" s="205">
        <f t="shared" si="11"/>
        <v>15856.3599999999</v>
      </c>
    </row>
    <row r="274" spans="1:6">
      <c r="A274" s="208"/>
      <c r="B274" s="67"/>
      <c r="C274" s="68"/>
      <c r="D274" s="69"/>
      <c r="E274" s="69"/>
      <c r="F274" s="205">
        <f t="shared" si="11"/>
        <v>15856.3599999999</v>
      </c>
    </row>
    <row r="275" spans="1:6">
      <c r="A275" s="208"/>
      <c r="B275" s="67"/>
      <c r="C275" s="68"/>
      <c r="D275" s="69"/>
      <c r="F275" s="205">
        <f t="shared" si="11"/>
        <v>15856.3599999999</v>
      </c>
    </row>
    <row r="276" spans="1:6">
      <c r="A276" s="208"/>
      <c r="B276" s="67"/>
      <c r="C276" s="68"/>
      <c r="D276" s="69"/>
      <c r="E276" s="69"/>
      <c r="F276" s="205">
        <f t="shared" si="11"/>
        <v>15856.3599999999</v>
      </c>
    </row>
    <row r="277" spans="1:6">
      <c r="A277" s="208"/>
      <c r="B277" s="67"/>
      <c r="C277" s="68"/>
      <c r="D277" s="69"/>
      <c r="F277" s="205">
        <f t="shared" si="11"/>
        <v>15856.3599999999</v>
      </c>
    </row>
    <row r="278" spans="1:6">
      <c r="A278" s="208"/>
      <c r="B278" s="67"/>
      <c r="C278" s="68"/>
      <c r="D278" s="69"/>
      <c r="E278" s="69"/>
      <c r="F278" s="205">
        <f t="shared" si="11"/>
        <v>15856.3599999999</v>
      </c>
    </row>
    <row r="279" spans="1:6">
      <c r="A279" s="208"/>
      <c r="B279" s="67"/>
      <c r="C279" s="68"/>
      <c r="D279" s="69"/>
      <c r="F279" s="205">
        <f t="shared" si="11"/>
        <v>15856.3599999999</v>
      </c>
    </row>
    <row r="280" spans="1:6">
      <c r="A280" s="208"/>
      <c r="B280" s="67"/>
      <c r="C280" s="68"/>
      <c r="D280" s="69"/>
      <c r="E280" s="69"/>
      <c r="F280" s="205">
        <f t="shared" si="11"/>
        <v>15856.3599999999</v>
      </c>
    </row>
    <row r="281" spans="1:6">
      <c r="A281" s="208"/>
      <c r="B281" s="67"/>
      <c r="C281" s="68"/>
      <c r="D281" s="69"/>
      <c r="F281" s="205">
        <f t="shared" si="11"/>
        <v>15856.3599999999</v>
      </c>
    </row>
    <row r="282" spans="1:6">
      <c r="A282" s="208"/>
      <c r="B282" s="67"/>
      <c r="C282" s="68"/>
      <c r="D282" s="69"/>
      <c r="E282" s="69"/>
      <c r="F282" s="205">
        <f t="shared" si="11"/>
        <v>15856.3599999999</v>
      </c>
    </row>
    <row r="283" spans="1:6">
      <c r="A283" s="208"/>
      <c r="B283" s="67"/>
      <c r="C283" s="68"/>
      <c r="D283" s="69"/>
      <c r="F283" s="205">
        <f t="shared" si="11"/>
        <v>15856.3599999999</v>
      </c>
    </row>
    <row r="284" spans="1:6">
      <c r="A284" s="208"/>
      <c r="B284" s="67"/>
      <c r="C284" s="68"/>
      <c r="D284" s="69"/>
      <c r="E284" s="69"/>
      <c r="F284" s="205">
        <f t="shared" si="11"/>
        <v>15856.3599999999</v>
      </c>
    </row>
    <row r="285" spans="1:6">
      <c r="A285" s="208"/>
      <c r="B285" s="67"/>
      <c r="C285" s="68"/>
      <c r="D285" s="69"/>
      <c r="F285" s="205">
        <f t="shared" si="11"/>
        <v>15856.3599999999</v>
      </c>
    </row>
    <row r="286" spans="1:7">
      <c r="A286" s="208"/>
      <c r="B286" s="67"/>
      <c r="C286" s="68"/>
      <c r="D286" s="69"/>
      <c r="E286" s="69"/>
      <c r="F286" s="205">
        <f t="shared" si="11"/>
        <v>15856.3599999999</v>
      </c>
      <c r="G286" s="57">
        <v>1533421.56</v>
      </c>
    </row>
    <row r="287" spans="1:6">
      <c r="A287" s="208"/>
      <c r="B287" s="67"/>
      <c r="C287" s="68"/>
      <c r="D287" s="69"/>
      <c r="F287" s="205">
        <f t="shared" si="11"/>
        <v>15856.3599999999</v>
      </c>
    </row>
    <row r="288" spans="1:6">
      <c r="A288" s="208"/>
      <c r="B288" s="67"/>
      <c r="C288" s="68"/>
      <c r="D288" s="69"/>
      <c r="E288" s="69"/>
      <c r="F288" s="205">
        <f t="shared" si="11"/>
        <v>15856.3599999999</v>
      </c>
    </row>
    <row r="289" spans="1:6">
      <c r="A289" s="208"/>
      <c r="B289" s="67"/>
      <c r="C289" s="68"/>
      <c r="D289" s="69"/>
      <c r="F289" s="205">
        <f t="shared" si="11"/>
        <v>15856.3599999999</v>
      </c>
    </row>
    <row r="290" spans="1:6">
      <c r="A290" s="208"/>
      <c r="B290" s="67"/>
      <c r="C290" s="68"/>
      <c r="D290" s="69"/>
      <c r="E290" s="69"/>
      <c r="F290" s="205">
        <f t="shared" si="11"/>
        <v>15856.3599999999</v>
      </c>
    </row>
    <row r="291" spans="1:6">
      <c r="A291" s="208"/>
      <c r="B291" s="67"/>
      <c r="C291" s="68"/>
      <c r="D291" s="69"/>
      <c r="F291" s="205">
        <f t="shared" si="11"/>
        <v>15856.3599999999</v>
      </c>
    </row>
    <row r="292" spans="1:6">
      <c r="A292" s="208"/>
      <c r="B292" s="67"/>
      <c r="C292" s="68"/>
      <c r="D292" s="69"/>
      <c r="F292" s="205">
        <f t="shared" ref="F292:F319" si="12">F291+D292-E292</f>
        <v>15856.3599999999</v>
      </c>
    </row>
    <row r="293" spans="1:6">
      <c r="A293" s="208"/>
      <c r="B293" s="67"/>
      <c r="C293" s="68"/>
      <c r="D293" s="69"/>
      <c r="E293" s="69"/>
      <c r="F293" s="205">
        <f t="shared" si="12"/>
        <v>15856.3599999999</v>
      </c>
    </row>
    <row r="294" spans="1:6">
      <c r="A294" s="208"/>
      <c r="B294" s="67"/>
      <c r="C294" s="68"/>
      <c r="D294" s="69"/>
      <c r="F294" s="205">
        <f t="shared" si="12"/>
        <v>15856.3599999999</v>
      </c>
    </row>
    <row r="295" spans="1:6">
      <c r="A295" s="208"/>
      <c r="B295" s="67"/>
      <c r="C295" s="68"/>
      <c r="D295" s="69"/>
      <c r="E295" s="69"/>
      <c r="F295" s="206">
        <f t="shared" si="12"/>
        <v>15856.3599999999</v>
      </c>
    </row>
    <row r="296" spans="1:6">
      <c r="A296" s="208"/>
      <c r="B296" s="67"/>
      <c r="C296" s="68"/>
      <c r="D296" s="69"/>
      <c r="F296" s="205">
        <f t="shared" si="12"/>
        <v>15856.3599999999</v>
      </c>
    </row>
    <row r="297" spans="1:6">
      <c r="A297" s="208"/>
      <c r="B297" s="148"/>
      <c r="C297" s="68"/>
      <c r="D297" s="69"/>
      <c r="E297" s="69"/>
      <c r="F297" s="205">
        <f t="shared" si="12"/>
        <v>15856.3599999999</v>
      </c>
    </row>
    <row r="298" spans="1:6">
      <c r="A298" s="208"/>
      <c r="B298" s="67"/>
      <c r="C298" s="68"/>
      <c r="D298" s="69"/>
      <c r="F298" s="205">
        <f t="shared" si="12"/>
        <v>15856.3599999999</v>
      </c>
    </row>
    <row r="299" spans="1:6">
      <c r="A299" s="208"/>
      <c r="B299" s="67"/>
      <c r="C299" s="68"/>
      <c r="D299" s="69"/>
      <c r="E299" s="69"/>
      <c r="F299" s="205">
        <f t="shared" si="12"/>
        <v>15856.3599999999</v>
      </c>
    </row>
    <row r="300" spans="1:6">
      <c r="A300" s="208"/>
      <c r="B300" s="67"/>
      <c r="C300" s="68"/>
      <c r="D300" s="69"/>
      <c r="F300" s="205">
        <f t="shared" si="12"/>
        <v>15856.3599999999</v>
      </c>
    </row>
    <row r="301" spans="1:6">
      <c r="A301" s="208"/>
      <c r="B301" s="67"/>
      <c r="C301" s="68"/>
      <c r="D301" s="69"/>
      <c r="E301" s="69"/>
      <c r="F301" s="205">
        <f t="shared" si="12"/>
        <v>15856.3599999999</v>
      </c>
    </row>
    <row r="302" spans="1:7">
      <c r="A302" s="208"/>
      <c r="B302" s="67"/>
      <c r="C302" s="68"/>
      <c r="D302" s="69"/>
      <c r="F302" s="206">
        <f t="shared" si="12"/>
        <v>15856.3599999999</v>
      </c>
      <c r="G302" s="57">
        <v>2842503.56</v>
      </c>
    </row>
    <row r="303" spans="1:7">
      <c r="A303" s="208"/>
      <c r="B303" s="67"/>
      <c r="C303" s="68"/>
      <c r="D303" s="69"/>
      <c r="E303" s="69"/>
      <c r="F303" s="205">
        <f t="shared" si="12"/>
        <v>15856.3599999999</v>
      </c>
      <c r="G303" s="57">
        <f>G302-F302</f>
        <v>2826647.2</v>
      </c>
    </row>
    <row r="304" spans="1:6">
      <c r="A304" s="208"/>
      <c r="B304" s="67"/>
      <c r="C304" s="68"/>
      <c r="D304" s="69"/>
      <c r="F304" s="206">
        <f t="shared" si="12"/>
        <v>15856.3599999999</v>
      </c>
    </row>
    <row r="305" spans="1:6">
      <c r="A305" s="208"/>
      <c r="B305" s="67"/>
      <c r="C305" s="68"/>
      <c r="D305" s="69"/>
      <c r="E305" s="69"/>
      <c r="F305" s="205">
        <f t="shared" si="12"/>
        <v>15856.3599999999</v>
      </c>
    </row>
    <row r="306" spans="1:6">
      <c r="A306" s="208"/>
      <c r="B306" s="67"/>
      <c r="C306" s="68"/>
      <c r="D306" s="69"/>
      <c r="F306" s="205">
        <f t="shared" si="12"/>
        <v>15856.3599999999</v>
      </c>
    </row>
    <row r="307" spans="1:6">
      <c r="A307" s="208"/>
      <c r="B307" s="67"/>
      <c r="C307" s="68"/>
      <c r="D307" s="69"/>
      <c r="E307" s="69"/>
      <c r="F307" s="205">
        <f t="shared" si="12"/>
        <v>15856.3599999999</v>
      </c>
    </row>
    <row r="308" spans="1:6">
      <c r="A308" s="208"/>
      <c r="B308" s="67"/>
      <c r="C308" s="68"/>
      <c r="D308" s="69"/>
      <c r="F308" s="205">
        <f t="shared" si="12"/>
        <v>15856.3599999999</v>
      </c>
    </row>
    <row r="309" spans="1:6">
      <c r="A309" s="208"/>
      <c r="B309" s="67"/>
      <c r="C309" s="68"/>
      <c r="D309" s="69"/>
      <c r="E309" s="69"/>
      <c r="F309" s="205">
        <f t="shared" si="12"/>
        <v>15856.3599999999</v>
      </c>
    </row>
    <row r="310" spans="1:6">
      <c r="A310" s="208"/>
      <c r="B310" s="67"/>
      <c r="C310" s="68"/>
      <c r="D310" s="69"/>
      <c r="E310" s="69"/>
      <c r="F310" s="205">
        <f t="shared" si="12"/>
        <v>15856.3599999999</v>
      </c>
    </row>
    <row r="311" spans="1:6">
      <c r="A311" s="208"/>
      <c r="B311" s="67"/>
      <c r="C311" s="68"/>
      <c r="D311" s="69"/>
      <c r="E311" s="69"/>
      <c r="F311" s="205">
        <f t="shared" si="12"/>
        <v>15856.3599999999</v>
      </c>
    </row>
    <row r="312" spans="1:6">
      <c r="A312" s="208"/>
      <c r="B312" s="67"/>
      <c r="C312" s="68"/>
      <c r="D312" s="69"/>
      <c r="E312" s="69"/>
      <c r="F312" s="205">
        <f t="shared" si="12"/>
        <v>15856.3599999999</v>
      </c>
    </row>
    <row r="313" spans="1:6">
      <c r="A313" s="208"/>
      <c r="B313" s="67"/>
      <c r="C313" s="68"/>
      <c r="D313" s="69"/>
      <c r="E313" s="69"/>
      <c r="F313" s="205">
        <f t="shared" si="12"/>
        <v>15856.3599999999</v>
      </c>
    </row>
    <row r="314" spans="1:6">
      <c r="A314" s="208"/>
      <c r="B314" s="67"/>
      <c r="C314" s="68"/>
      <c r="D314" s="69"/>
      <c r="E314" s="69"/>
      <c r="F314" s="205">
        <f t="shared" si="12"/>
        <v>15856.3599999999</v>
      </c>
    </row>
    <row r="315" spans="1:6">
      <c r="A315" s="208"/>
      <c r="B315" s="67"/>
      <c r="C315" s="68"/>
      <c r="D315" s="69"/>
      <c r="E315" s="69"/>
      <c r="F315" s="205">
        <f t="shared" si="12"/>
        <v>15856.3599999999</v>
      </c>
    </row>
    <row r="316" spans="1:6">
      <c r="A316" s="208"/>
      <c r="B316" s="67"/>
      <c r="C316" s="68"/>
      <c r="D316" s="69"/>
      <c r="E316" s="69"/>
      <c r="F316" s="205">
        <f t="shared" si="12"/>
        <v>15856.3599999999</v>
      </c>
    </row>
    <row r="317" spans="1:6">
      <c r="A317" s="208"/>
      <c r="B317" s="67"/>
      <c r="C317" s="68"/>
      <c r="D317" s="69"/>
      <c r="E317" s="69"/>
      <c r="F317" s="205">
        <f t="shared" si="12"/>
        <v>15856.3599999999</v>
      </c>
    </row>
    <row r="318" spans="1:6">
      <c r="A318" s="208"/>
      <c r="B318" s="67"/>
      <c r="C318" s="68"/>
      <c r="D318" s="69"/>
      <c r="E318" s="69"/>
      <c r="F318" s="205">
        <f t="shared" si="12"/>
        <v>15856.3599999999</v>
      </c>
    </row>
    <row r="319" spans="1:6">
      <c r="A319" s="208"/>
      <c r="B319" s="67"/>
      <c r="C319" s="68"/>
      <c r="D319" s="69"/>
      <c r="E319" s="69"/>
      <c r="F319" s="205">
        <f t="shared" si="12"/>
        <v>15856.3599999999</v>
      </c>
    </row>
    <row r="320" spans="1:6">
      <c r="A320" s="208"/>
      <c r="B320" s="67"/>
      <c r="C320" s="68"/>
      <c r="D320" s="69"/>
      <c r="E320" s="69"/>
      <c r="F320" s="205">
        <f t="shared" ref="F320:F326" si="13">F319+D320-E320</f>
        <v>15856.3599999999</v>
      </c>
    </row>
    <row r="321" spans="1:6">
      <c r="A321" s="208"/>
      <c r="B321" s="67"/>
      <c r="C321" s="68"/>
      <c r="D321" s="69"/>
      <c r="E321" s="69"/>
      <c r="F321" s="205">
        <f t="shared" si="13"/>
        <v>15856.3599999999</v>
      </c>
    </row>
    <row r="322" spans="1:6">
      <c r="A322" s="208"/>
      <c r="B322" s="67"/>
      <c r="C322" s="68"/>
      <c r="D322" s="69"/>
      <c r="E322" s="69"/>
      <c r="F322" s="205">
        <f t="shared" si="13"/>
        <v>15856.3599999999</v>
      </c>
    </row>
    <row r="323" spans="1:6">
      <c r="A323" s="208"/>
      <c r="B323" s="67"/>
      <c r="C323" s="68"/>
      <c r="D323" s="69"/>
      <c r="E323" s="69"/>
      <c r="F323" s="206">
        <f t="shared" si="13"/>
        <v>15856.3599999999</v>
      </c>
    </row>
    <row r="324" spans="1:6">
      <c r="A324" s="208"/>
      <c r="B324" s="67"/>
      <c r="C324" s="68"/>
      <c r="D324" s="69"/>
      <c r="E324" s="69"/>
      <c r="F324" s="205">
        <f t="shared" si="13"/>
        <v>15856.3599999999</v>
      </c>
    </row>
    <row r="325" spans="1:6">
      <c r="A325" s="208"/>
      <c r="B325" s="67"/>
      <c r="C325" s="68"/>
      <c r="D325" s="69"/>
      <c r="E325" s="69"/>
      <c r="F325" s="206">
        <f t="shared" si="13"/>
        <v>15856.3599999999</v>
      </c>
    </row>
    <row r="326" spans="1:6">
      <c r="A326" s="208"/>
      <c r="B326" s="67"/>
      <c r="C326" s="68"/>
      <c r="D326" s="69"/>
      <c r="E326" s="69"/>
      <c r="F326" s="205">
        <f t="shared" si="13"/>
        <v>15856.3599999999</v>
      </c>
    </row>
    <row r="327" spans="1:6">
      <c r="A327" s="208"/>
      <c r="B327" s="67"/>
      <c r="C327" s="68"/>
      <c r="D327" s="69"/>
      <c r="E327" s="69"/>
      <c r="F327" s="205">
        <f t="shared" ref="F321:F343" si="14">F326+D327-E327</f>
        <v>15856.3599999999</v>
      </c>
    </row>
    <row r="328" spans="1:6">
      <c r="A328" s="208"/>
      <c r="B328" s="67"/>
      <c r="C328" s="68"/>
      <c r="D328" s="69"/>
      <c r="E328" s="69"/>
      <c r="F328" s="205">
        <f t="shared" si="14"/>
        <v>15856.3599999999</v>
      </c>
    </row>
    <row r="329" spans="1:6">
      <c r="A329" s="208"/>
      <c r="B329" s="67"/>
      <c r="C329" s="68"/>
      <c r="D329" s="69"/>
      <c r="E329" s="69"/>
      <c r="F329" s="205">
        <f t="shared" si="14"/>
        <v>15856.3599999999</v>
      </c>
    </row>
    <row r="330" spans="1:6">
      <c r="A330" s="208"/>
      <c r="B330" s="67"/>
      <c r="C330" s="68"/>
      <c r="D330" s="69"/>
      <c r="E330" s="69"/>
      <c r="F330" s="205">
        <f t="shared" si="14"/>
        <v>15856.3599999999</v>
      </c>
    </row>
    <row r="331" spans="1:6">
      <c r="A331" s="208"/>
      <c r="B331" s="67"/>
      <c r="C331" s="68"/>
      <c r="D331" s="69"/>
      <c r="E331" s="69"/>
      <c r="F331" s="205">
        <f t="shared" si="14"/>
        <v>15856.3599999999</v>
      </c>
    </row>
    <row r="332" spans="1:6">
      <c r="A332" s="208"/>
      <c r="B332" s="67"/>
      <c r="C332" s="68"/>
      <c r="D332" s="69"/>
      <c r="E332" s="69"/>
      <c r="F332" s="205">
        <f t="shared" si="14"/>
        <v>15856.3599999999</v>
      </c>
    </row>
    <row r="333" spans="1:6">
      <c r="A333" s="208"/>
      <c r="B333" s="67"/>
      <c r="C333" s="68"/>
      <c r="D333" s="69"/>
      <c r="E333" s="69"/>
      <c r="F333" s="205">
        <f t="shared" si="14"/>
        <v>15856.3599999999</v>
      </c>
    </row>
    <row r="334" spans="1:6">
      <c r="A334" s="208"/>
      <c r="B334" s="67"/>
      <c r="C334" s="68"/>
      <c r="D334" s="69"/>
      <c r="E334" s="69"/>
      <c r="F334" s="205">
        <f t="shared" si="14"/>
        <v>15856.3599999999</v>
      </c>
    </row>
    <row r="335" spans="1:6">
      <c r="A335" s="208"/>
      <c r="B335" s="67"/>
      <c r="C335" s="68"/>
      <c r="D335" s="69"/>
      <c r="E335" s="69"/>
      <c r="F335" s="205">
        <f t="shared" si="14"/>
        <v>15856.3599999999</v>
      </c>
    </row>
    <row r="336" spans="1:6">
      <c r="A336" s="208"/>
      <c r="B336" s="67"/>
      <c r="C336" s="68"/>
      <c r="D336" s="69"/>
      <c r="E336" s="69"/>
      <c r="F336" s="205">
        <f t="shared" si="14"/>
        <v>15856.3599999999</v>
      </c>
    </row>
    <row r="337" spans="1:6">
      <c r="A337" s="208"/>
      <c r="B337" s="67"/>
      <c r="C337" s="68"/>
      <c r="D337" s="69"/>
      <c r="E337" s="69"/>
      <c r="F337" s="206">
        <f t="shared" si="14"/>
        <v>15856.3599999999</v>
      </c>
    </row>
    <row r="338" spans="1:6">
      <c r="A338" s="208"/>
      <c r="B338" s="67"/>
      <c r="C338" s="68"/>
      <c r="D338" s="69"/>
      <c r="E338" s="69"/>
      <c r="F338" s="205">
        <f t="shared" si="14"/>
        <v>15856.3599999999</v>
      </c>
    </row>
    <row r="339" spans="1:6">
      <c r="A339" s="208"/>
      <c r="B339" s="67"/>
      <c r="C339" s="68"/>
      <c r="D339" s="69"/>
      <c r="E339" s="69"/>
      <c r="F339" s="205">
        <f t="shared" si="14"/>
        <v>15856.3599999999</v>
      </c>
    </row>
    <row r="340" spans="1:6">
      <c r="A340" s="208"/>
      <c r="B340" s="67"/>
      <c r="C340" s="68"/>
      <c r="D340" s="69"/>
      <c r="E340" s="69"/>
      <c r="F340" s="205">
        <f t="shared" si="14"/>
        <v>15856.3599999999</v>
      </c>
    </row>
    <row r="341" spans="1:6">
      <c r="A341" s="208"/>
      <c r="B341" s="67"/>
      <c r="C341" s="68"/>
      <c r="D341" s="69"/>
      <c r="E341" s="69"/>
      <c r="F341" s="205">
        <f t="shared" si="14"/>
        <v>15856.3599999999</v>
      </c>
    </row>
    <row r="342" spans="1:6">
      <c r="A342" s="208"/>
      <c r="B342" s="67"/>
      <c r="C342" s="68"/>
      <c r="D342" s="69"/>
      <c r="E342" s="69"/>
      <c r="F342" s="74">
        <f t="shared" si="14"/>
        <v>15856.3599999999</v>
      </c>
    </row>
    <row r="343" spans="1:6">
      <c r="A343" s="208"/>
      <c r="B343" s="67"/>
      <c r="C343" s="68"/>
      <c r="D343" s="69"/>
      <c r="E343" s="69"/>
      <c r="F343" s="74">
        <f t="shared" si="14"/>
        <v>15856.3599999999</v>
      </c>
    </row>
    <row r="344" spans="1:6">
      <c r="A344" s="208"/>
      <c r="B344" s="67"/>
      <c r="C344" s="68"/>
      <c r="D344" s="69"/>
      <c r="E344" s="69"/>
      <c r="F344" s="74">
        <f t="shared" ref="F344:F367" si="15">F343+D344-E344</f>
        <v>15856.3599999999</v>
      </c>
    </row>
    <row r="345" spans="1:6">
      <c r="A345" s="208"/>
      <c r="B345" s="67"/>
      <c r="C345" s="68"/>
      <c r="D345" s="69"/>
      <c r="E345" s="69"/>
      <c r="F345" s="74">
        <f t="shared" si="15"/>
        <v>15856.3599999999</v>
      </c>
    </row>
    <row r="346" spans="1:6">
      <c r="A346" s="208"/>
      <c r="B346" s="67"/>
      <c r="C346" s="68"/>
      <c r="D346" s="69"/>
      <c r="E346" s="69"/>
      <c r="F346" s="74">
        <f t="shared" si="15"/>
        <v>15856.3599999999</v>
      </c>
    </row>
    <row r="347" spans="1:6">
      <c r="A347" s="208"/>
      <c r="B347" s="67"/>
      <c r="C347" s="68"/>
      <c r="D347" s="69"/>
      <c r="E347" s="69"/>
      <c r="F347" s="74">
        <f t="shared" si="15"/>
        <v>15856.3599999999</v>
      </c>
    </row>
    <row r="348" spans="1:6">
      <c r="A348" s="208"/>
      <c r="B348" s="67"/>
      <c r="C348" s="68"/>
      <c r="D348" s="69"/>
      <c r="E348" s="69"/>
      <c r="F348" s="74">
        <f t="shared" si="15"/>
        <v>15856.3599999999</v>
      </c>
    </row>
    <row r="349" spans="1:6">
      <c r="A349" s="208"/>
      <c r="B349" s="67"/>
      <c r="C349" s="68"/>
      <c r="D349" s="69"/>
      <c r="E349" s="69"/>
      <c r="F349" s="74">
        <f t="shared" si="15"/>
        <v>15856.3599999999</v>
      </c>
    </row>
    <row r="350" spans="1:6">
      <c r="A350" s="208"/>
      <c r="B350" s="67"/>
      <c r="C350" s="68"/>
      <c r="D350" s="69"/>
      <c r="E350" s="69"/>
      <c r="F350" s="74">
        <f t="shared" si="15"/>
        <v>15856.3599999999</v>
      </c>
    </row>
    <row r="351" spans="1:6">
      <c r="A351" s="208"/>
      <c r="B351" s="67"/>
      <c r="C351" s="68"/>
      <c r="D351" s="69"/>
      <c r="E351" s="69"/>
      <c r="F351" s="74">
        <f t="shared" si="15"/>
        <v>15856.3599999999</v>
      </c>
    </row>
    <row r="352" spans="1:6">
      <c r="A352" s="208"/>
      <c r="B352" s="67"/>
      <c r="C352" s="68"/>
      <c r="D352" s="69"/>
      <c r="E352" s="69"/>
      <c r="F352" s="74">
        <f t="shared" si="15"/>
        <v>15856.3599999999</v>
      </c>
    </row>
    <row r="353" spans="1:6">
      <c r="A353" s="208"/>
      <c r="B353" s="67"/>
      <c r="C353" s="68"/>
      <c r="D353" s="69"/>
      <c r="E353" s="69"/>
      <c r="F353" s="74">
        <f t="shared" si="15"/>
        <v>15856.3599999999</v>
      </c>
    </row>
    <row r="354" spans="1:6">
      <c r="A354" s="208"/>
      <c r="B354" s="67"/>
      <c r="C354" s="68"/>
      <c r="D354" s="69"/>
      <c r="E354" s="69"/>
      <c r="F354" s="74">
        <f t="shared" si="15"/>
        <v>15856.3599999999</v>
      </c>
    </row>
    <row r="355" spans="1:6">
      <c r="A355" s="208"/>
      <c r="B355" s="67"/>
      <c r="C355" s="68"/>
      <c r="D355" s="69"/>
      <c r="E355" s="69"/>
      <c r="F355" s="74">
        <f t="shared" si="15"/>
        <v>15856.3599999999</v>
      </c>
    </row>
    <row r="356" spans="1:6">
      <c r="A356" s="208"/>
      <c r="B356" s="67"/>
      <c r="C356" s="68"/>
      <c r="D356" s="69"/>
      <c r="E356" s="69"/>
      <c r="F356" s="74">
        <f t="shared" si="15"/>
        <v>15856.3599999999</v>
      </c>
    </row>
    <row r="357" spans="1:6">
      <c r="A357" s="208"/>
      <c r="B357" s="67"/>
      <c r="C357" s="68"/>
      <c r="D357" s="69"/>
      <c r="E357" s="69"/>
      <c r="F357" s="74">
        <f t="shared" si="15"/>
        <v>15856.3599999999</v>
      </c>
    </row>
    <row r="358" spans="1:6">
      <c r="A358" s="208"/>
      <c r="B358" s="67"/>
      <c r="C358" s="68"/>
      <c r="D358" s="69"/>
      <c r="E358" s="69"/>
      <c r="F358" s="74">
        <f t="shared" si="15"/>
        <v>15856.3599999999</v>
      </c>
    </row>
    <row r="359" spans="1:6">
      <c r="A359" s="208"/>
      <c r="B359" s="67"/>
      <c r="C359" s="68"/>
      <c r="D359" s="69"/>
      <c r="E359" s="69"/>
      <c r="F359" s="74">
        <f t="shared" si="15"/>
        <v>15856.3599999999</v>
      </c>
    </row>
    <row r="360" spans="1:6">
      <c r="A360" s="208"/>
      <c r="B360" s="67"/>
      <c r="C360" s="68"/>
      <c r="D360" s="69"/>
      <c r="E360" s="69"/>
      <c r="F360" s="74">
        <f t="shared" si="15"/>
        <v>15856.3599999999</v>
      </c>
    </row>
    <row r="361" spans="1:6">
      <c r="A361" s="208"/>
      <c r="B361" s="67"/>
      <c r="C361" s="68"/>
      <c r="D361" s="69"/>
      <c r="E361" s="69"/>
      <c r="F361" s="74">
        <f t="shared" si="15"/>
        <v>15856.3599999999</v>
      </c>
    </row>
    <row r="362" spans="1:6">
      <c r="A362" s="208"/>
      <c r="B362" s="67"/>
      <c r="C362" s="68"/>
      <c r="D362" s="69"/>
      <c r="E362" s="69"/>
      <c r="F362" s="74">
        <f t="shared" si="15"/>
        <v>15856.3599999999</v>
      </c>
    </row>
    <row r="363" spans="1:6">
      <c r="A363" s="208"/>
      <c r="B363" s="67"/>
      <c r="C363" s="68"/>
      <c r="D363" s="69"/>
      <c r="E363" s="69"/>
      <c r="F363" s="74">
        <f t="shared" si="15"/>
        <v>15856.3599999999</v>
      </c>
    </row>
    <row r="364" spans="1:6">
      <c r="A364" s="208"/>
      <c r="B364" s="67"/>
      <c r="C364" s="68"/>
      <c r="D364" s="69"/>
      <c r="E364" s="69"/>
      <c r="F364" s="74">
        <f t="shared" si="15"/>
        <v>15856.3599999999</v>
      </c>
    </row>
    <row r="365" spans="1:6">
      <c r="A365" s="208"/>
      <c r="B365" s="67"/>
      <c r="C365" s="68"/>
      <c r="D365" s="69"/>
      <c r="E365" s="69"/>
      <c r="F365" s="74">
        <f t="shared" si="15"/>
        <v>15856.3599999999</v>
      </c>
    </row>
    <row r="366" spans="1:6">
      <c r="A366" s="208"/>
      <c r="B366" s="67"/>
      <c r="C366" s="68"/>
      <c r="D366" s="69"/>
      <c r="E366" s="69"/>
      <c r="F366" s="74">
        <f t="shared" si="15"/>
        <v>15856.3599999999</v>
      </c>
    </row>
    <row r="367" spans="1:6">
      <c r="A367" s="208"/>
      <c r="B367" s="67"/>
      <c r="C367" s="68"/>
      <c r="D367" s="69"/>
      <c r="E367" s="69"/>
      <c r="F367" s="74">
        <f t="shared" si="15"/>
        <v>15856.3599999999</v>
      </c>
    </row>
    <row r="368" spans="1:6">
      <c r="A368" s="208"/>
      <c r="B368" s="67"/>
      <c r="C368" s="68"/>
      <c r="D368" s="69"/>
      <c r="E368" s="69"/>
      <c r="F368" s="74">
        <f t="shared" ref="F368:F377" si="16">F367+D368-E368</f>
        <v>15856.3599999999</v>
      </c>
    </row>
    <row r="369" spans="1:6">
      <c r="A369" s="208"/>
      <c r="B369" s="67"/>
      <c r="C369" s="68"/>
      <c r="D369" s="69"/>
      <c r="E369" s="69"/>
      <c r="F369" s="74">
        <f t="shared" si="16"/>
        <v>15856.3599999999</v>
      </c>
    </row>
    <row r="370" spans="1:6">
      <c r="A370" s="208"/>
      <c r="B370" s="67"/>
      <c r="C370" s="68"/>
      <c r="D370" s="69"/>
      <c r="E370" s="69"/>
      <c r="F370" s="74">
        <f t="shared" si="16"/>
        <v>15856.3599999999</v>
      </c>
    </row>
    <row r="371" spans="1:6">
      <c r="A371" s="208"/>
      <c r="B371" s="67"/>
      <c r="C371" s="68"/>
      <c r="D371" s="69"/>
      <c r="E371" s="69"/>
      <c r="F371" s="74">
        <f t="shared" si="16"/>
        <v>15856.3599999999</v>
      </c>
    </row>
    <row r="372" spans="1:6">
      <c r="A372" s="208"/>
      <c r="B372" s="67"/>
      <c r="C372" s="68"/>
      <c r="D372" s="69"/>
      <c r="E372" s="69"/>
      <c r="F372" s="74">
        <f t="shared" si="16"/>
        <v>15856.3599999999</v>
      </c>
    </row>
    <row r="373" spans="1:6">
      <c r="A373" s="208"/>
      <c r="B373" s="67"/>
      <c r="C373" s="68"/>
      <c r="D373" s="69"/>
      <c r="E373" s="69"/>
      <c r="F373" s="74">
        <f t="shared" si="16"/>
        <v>15856.3599999999</v>
      </c>
    </row>
    <row r="374" spans="1:6">
      <c r="A374" s="208"/>
      <c r="B374" s="67"/>
      <c r="C374" s="68"/>
      <c r="D374" s="69"/>
      <c r="E374" s="69"/>
      <c r="F374" s="74">
        <f t="shared" si="16"/>
        <v>15856.3599999999</v>
      </c>
    </row>
    <row r="375" spans="1:6">
      <c r="A375" s="208"/>
      <c r="B375" s="67"/>
      <c r="C375" s="68"/>
      <c r="D375" s="69"/>
      <c r="E375" s="69"/>
      <c r="F375" s="74">
        <f t="shared" si="16"/>
        <v>15856.3599999999</v>
      </c>
    </row>
    <row r="376" spans="1:6">
      <c r="A376" s="208"/>
      <c r="B376" s="67"/>
      <c r="C376" s="68"/>
      <c r="D376" s="69"/>
      <c r="E376" s="69"/>
      <c r="F376" s="74">
        <f t="shared" si="16"/>
        <v>15856.3599999999</v>
      </c>
    </row>
    <row r="377" spans="1:6">
      <c r="A377" s="208"/>
      <c r="B377" s="67"/>
      <c r="C377" s="68"/>
      <c r="D377" s="69"/>
      <c r="E377" s="69"/>
      <c r="F377" s="74">
        <f t="shared" si="16"/>
        <v>15856.3599999999</v>
      </c>
    </row>
    <row r="378" spans="1:6">
      <c r="A378" s="208"/>
      <c r="B378" s="67"/>
      <c r="C378" s="68"/>
      <c r="D378" s="69"/>
      <c r="E378" s="69"/>
      <c r="F378" s="74">
        <f t="shared" ref="F378:F393" si="17">F377+D378-E378</f>
        <v>15856.3599999999</v>
      </c>
    </row>
    <row r="379" spans="1:6">
      <c r="A379" s="208"/>
      <c r="B379" s="67"/>
      <c r="C379" s="68"/>
      <c r="D379" s="69"/>
      <c r="E379" s="69"/>
      <c r="F379" s="74">
        <f t="shared" si="17"/>
        <v>15856.3599999999</v>
      </c>
    </row>
    <row r="380" spans="1:6">
      <c r="A380" s="66"/>
      <c r="B380" s="67"/>
      <c r="C380" s="68"/>
      <c r="D380" s="69"/>
      <c r="E380" s="69"/>
      <c r="F380" s="74">
        <f t="shared" si="17"/>
        <v>15856.3599999999</v>
      </c>
    </row>
    <row r="381" spans="1:6">
      <c r="A381" s="66"/>
      <c r="B381" s="67"/>
      <c r="C381" s="68"/>
      <c r="D381" s="69"/>
      <c r="E381" s="69"/>
      <c r="F381" s="74">
        <f t="shared" si="17"/>
        <v>15856.3599999999</v>
      </c>
    </row>
    <row r="382" spans="1:6">
      <c r="A382" s="66"/>
      <c r="B382" s="67"/>
      <c r="C382" s="91"/>
      <c r="D382" s="69"/>
      <c r="E382" s="69"/>
      <c r="F382" s="74">
        <f t="shared" si="17"/>
        <v>15856.3599999999</v>
      </c>
    </row>
    <row r="383" spans="1:6">
      <c r="A383" s="66"/>
      <c r="B383" s="67"/>
      <c r="C383" s="91"/>
      <c r="D383" s="69"/>
      <c r="E383" s="69"/>
      <c r="F383" s="74">
        <f t="shared" si="17"/>
        <v>15856.3599999999</v>
      </c>
    </row>
    <row r="384" spans="1:6">
      <c r="A384" s="66"/>
      <c r="B384" s="67"/>
      <c r="C384" s="91"/>
      <c r="D384" s="69"/>
      <c r="E384" s="69"/>
      <c r="F384" s="74">
        <f t="shared" si="17"/>
        <v>15856.3599999999</v>
      </c>
    </row>
    <row r="385" spans="1:6">
      <c r="A385" s="66"/>
      <c r="B385" s="67"/>
      <c r="C385" s="91"/>
      <c r="D385" s="69"/>
      <c r="E385" s="69"/>
      <c r="F385" s="74">
        <f t="shared" si="17"/>
        <v>15856.3599999999</v>
      </c>
    </row>
    <row r="386" spans="1:6">
      <c r="A386" s="66"/>
      <c r="B386" s="67"/>
      <c r="C386" s="91"/>
      <c r="D386" s="69"/>
      <c r="E386" s="69"/>
      <c r="F386" s="74">
        <f t="shared" si="17"/>
        <v>15856.3599999999</v>
      </c>
    </row>
    <row r="387" spans="1:6">
      <c r="A387" s="66"/>
      <c r="B387" s="67"/>
      <c r="C387" s="91"/>
      <c r="D387" s="69"/>
      <c r="E387" s="69"/>
      <c r="F387" s="74">
        <f t="shared" si="17"/>
        <v>15856.3599999999</v>
      </c>
    </row>
    <row r="388" spans="1:6">
      <c r="A388" s="66"/>
      <c r="B388" s="67"/>
      <c r="C388" s="68"/>
      <c r="D388" s="69"/>
      <c r="E388" s="69"/>
      <c r="F388" s="74">
        <f t="shared" si="17"/>
        <v>15856.3599999999</v>
      </c>
    </row>
    <row r="389" spans="1:6">
      <c r="A389" s="66"/>
      <c r="B389" s="67"/>
      <c r="C389" s="68"/>
      <c r="D389" s="69"/>
      <c r="E389" s="69"/>
      <c r="F389" s="74">
        <f t="shared" si="17"/>
        <v>15856.3599999999</v>
      </c>
    </row>
    <row r="390" spans="1:6">
      <c r="A390" s="66"/>
      <c r="B390" s="151"/>
      <c r="C390" s="68"/>
      <c r="D390" s="69"/>
      <c r="E390" s="69"/>
      <c r="F390" s="74">
        <f t="shared" ref="F390:F410" si="18">F389+D390-E390</f>
        <v>15856.3599999999</v>
      </c>
    </row>
    <row r="391" spans="1:6">
      <c r="A391" s="66"/>
      <c r="B391" s="151"/>
      <c r="C391" s="68"/>
      <c r="D391" s="69"/>
      <c r="E391" s="69"/>
      <c r="F391" s="74">
        <f t="shared" si="18"/>
        <v>15856.3599999999</v>
      </c>
    </row>
    <row r="392" spans="1:6">
      <c r="A392" s="66"/>
      <c r="B392" s="151"/>
      <c r="C392" s="68"/>
      <c r="D392" s="69"/>
      <c r="E392" s="69"/>
      <c r="F392" s="74">
        <f t="shared" si="18"/>
        <v>15856.3599999999</v>
      </c>
    </row>
    <row r="393" spans="1:6">
      <c r="A393" s="66"/>
      <c r="B393" s="151"/>
      <c r="C393" s="68"/>
      <c r="D393" s="69"/>
      <c r="E393" s="69"/>
      <c r="F393" s="74">
        <f t="shared" si="18"/>
        <v>15856.3599999999</v>
      </c>
    </row>
    <row r="394" spans="1:6">
      <c r="A394" s="66"/>
      <c r="B394" s="151"/>
      <c r="C394" s="68"/>
      <c r="D394" s="69"/>
      <c r="E394" s="69"/>
      <c r="F394" s="74">
        <f t="shared" si="18"/>
        <v>15856.3599999999</v>
      </c>
    </row>
    <row r="395" spans="1:6">
      <c r="A395" s="66"/>
      <c r="B395" s="151"/>
      <c r="C395" s="68"/>
      <c r="D395" s="69"/>
      <c r="E395" s="69"/>
      <c r="F395" s="74">
        <f t="shared" si="18"/>
        <v>15856.3599999999</v>
      </c>
    </row>
    <row r="396" spans="1:6">
      <c r="A396" s="66"/>
      <c r="B396" s="151"/>
      <c r="C396" s="68"/>
      <c r="D396" s="69"/>
      <c r="E396" s="69"/>
      <c r="F396" s="74">
        <f t="shared" si="18"/>
        <v>15856.3599999999</v>
      </c>
    </row>
    <row r="397" spans="1:6">
      <c r="A397" s="66"/>
      <c r="B397" s="151"/>
      <c r="C397" s="68"/>
      <c r="D397" s="69"/>
      <c r="E397" s="69"/>
      <c r="F397" s="74">
        <f t="shared" si="18"/>
        <v>15856.3599999999</v>
      </c>
    </row>
    <row r="398" spans="1:6">
      <c r="A398" s="66"/>
      <c r="B398" s="151"/>
      <c r="C398" s="68"/>
      <c r="D398" s="69"/>
      <c r="E398" s="69"/>
      <c r="F398" s="74">
        <f t="shared" si="18"/>
        <v>15856.3599999999</v>
      </c>
    </row>
    <row r="399" spans="1:6">
      <c r="A399" s="66"/>
      <c r="B399" s="151"/>
      <c r="C399" s="68"/>
      <c r="D399" s="69"/>
      <c r="E399" s="69"/>
      <c r="F399" s="74">
        <f t="shared" si="18"/>
        <v>15856.3599999999</v>
      </c>
    </row>
    <row r="400" spans="1:6">
      <c r="A400" s="66"/>
      <c r="B400" s="151"/>
      <c r="C400" s="68"/>
      <c r="D400" s="69"/>
      <c r="E400" s="69"/>
      <c r="F400" s="74">
        <f t="shared" si="18"/>
        <v>15856.3599999999</v>
      </c>
    </row>
    <row r="401" spans="1:6">
      <c r="A401" s="66"/>
      <c r="B401" s="151"/>
      <c r="C401" s="68"/>
      <c r="D401" s="69"/>
      <c r="E401" s="69"/>
      <c r="F401" s="74">
        <f t="shared" si="18"/>
        <v>15856.3599999999</v>
      </c>
    </row>
    <row r="402" spans="1:6">
      <c r="A402" s="66"/>
      <c r="B402" s="151"/>
      <c r="C402" s="68"/>
      <c r="D402" s="69"/>
      <c r="E402" s="69"/>
      <c r="F402" s="74">
        <f t="shared" si="18"/>
        <v>15856.3599999999</v>
      </c>
    </row>
    <row r="403" spans="1:6">
      <c r="A403" s="66"/>
      <c r="B403" s="67"/>
      <c r="C403" s="68"/>
      <c r="D403" s="69"/>
      <c r="E403" s="69"/>
      <c r="F403" s="74">
        <f t="shared" si="18"/>
        <v>15856.3599999999</v>
      </c>
    </row>
    <row r="404" spans="1:6">
      <c r="A404" s="66"/>
      <c r="B404" s="67"/>
      <c r="C404" s="68"/>
      <c r="D404" s="69"/>
      <c r="E404" s="69"/>
      <c r="F404" s="74">
        <f t="shared" si="18"/>
        <v>15856.3599999999</v>
      </c>
    </row>
    <row r="405" spans="1:6">
      <c r="A405" s="66"/>
      <c r="B405" s="67"/>
      <c r="C405" s="68"/>
      <c r="D405" s="69"/>
      <c r="E405" s="69"/>
      <c r="F405" s="74">
        <f t="shared" si="18"/>
        <v>15856.3599999999</v>
      </c>
    </row>
    <row r="406" spans="1:6">
      <c r="A406" s="66"/>
      <c r="B406" s="67"/>
      <c r="C406" s="68"/>
      <c r="D406" s="69"/>
      <c r="E406" s="69"/>
      <c r="F406" s="74">
        <f t="shared" si="18"/>
        <v>15856.3599999999</v>
      </c>
    </row>
    <row r="407" spans="1:6">
      <c r="A407" s="66"/>
      <c r="B407" s="67"/>
      <c r="C407" s="68"/>
      <c r="D407" s="69"/>
      <c r="E407" s="69"/>
      <c r="F407" s="74">
        <f t="shared" si="18"/>
        <v>15856.3599999999</v>
      </c>
    </row>
    <row r="408" spans="1:6">
      <c r="A408" s="66"/>
      <c r="B408" s="67"/>
      <c r="C408" s="68"/>
      <c r="D408" s="69"/>
      <c r="E408" s="69"/>
      <c r="F408" s="74">
        <f t="shared" si="18"/>
        <v>15856.3599999999</v>
      </c>
    </row>
    <row r="409" spans="1:6">
      <c r="A409" s="66"/>
      <c r="B409" s="67"/>
      <c r="C409" s="68"/>
      <c r="D409" s="69"/>
      <c r="E409" s="69"/>
      <c r="F409" s="74">
        <f t="shared" si="18"/>
        <v>15856.3599999999</v>
      </c>
    </row>
    <row r="410" spans="1:6">
      <c r="A410" s="66"/>
      <c r="B410" s="67"/>
      <c r="C410" s="68"/>
      <c r="D410" s="69"/>
      <c r="E410" s="69"/>
      <c r="F410" s="74">
        <f t="shared" si="18"/>
        <v>15856.3599999999</v>
      </c>
    </row>
    <row r="411" spans="1:6">
      <c r="A411" s="66"/>
      <c r="B411" s="67"/>
      <c r="C411" s="68"/>
      <c r="D411" s="69"/>
      <c r="E411" s="69"/>
      <c r="F411" s="74">
        <f t="shared" ref="F411:F428" si="19">F410+D411-E411</f>
        <v>15856.3599999999</v>
      </c>
    </row>
    <row r="412" spans="1:6">
      <c r="A412" s="66"/>
      <c r="B412" s="67"/>
      <c r="C412" s="68"/>
      <c r="D412" s="69"/>
      <c r="E412" s="69"/>
      <c r="F412" s="74">
        <f t="shared" si="19"/>
        <v>15856.3599999999</v>
      </c>
    </row>
    <row r="413" spans="1:6">
      <c r="A413" s="66"/>
      <c r="B413" s="67"/>
      <c r="C413" s="68"/>
      <c r="D413" s="69"/>
      <c r="E413" s="69"/>
      <c r="F413" s="74">
        <f t="shared" si="19"/>
        <v>15856.3599999999</v>
      </c>
    </row>
    <row r="414" spans="1:6">
      <c r="A414" s="66"/>
      <c r="B414" s="67"/>
      <c r="C414" s="68"/>
      <c r="D414" s="69"/>
      <c r="E414" s="69"/>
      <c r="F414" s="74">
        <f t="shared" si="19"/>
        <v>15856.3599999999</v>
      </c>
    </row>
    <row r="415" spans="1:6">
      <c r="A415" s="66"/>
      <c r="B415" s="67"/>
      <c r="C415" s="68"/>
      <c r="D415" s="69"/>
      <c r="E415" s="69"/>
      <c r="F415" s="74">
        <f t="shared" si="19"/>
        <v>15856.3599999999</v>
      </c>
    </row>
    <row r="416" spans="1:6">
      <c r="A416" s="66"/>
      <c r="B416" s="67"/>
      <c r="C416" s="68"/>
      <c r="D416" s="69"/>
      <c r="E416" s="69"/>
      <c r="F416" s="74">
        <f t="shared" si="19"/>
        <v>15856.3599999999</v>
      </c>
    </row>
    <row r="417" spans="1:6">
      <c r="A417" s="66"/>
      <c r="B417" s="67"/>
      <c r="C417" s="68"/>
      <c r="D417" s="69"/>
      <c r="E417" s="69"/>
      <c r="F417" s="74">
        <f t="shared" si="19"/>
        <v>15856.3599999999</v>
      </c>
    </row>
    <row r="418" spans="1:6">
      <c r="A418" s="66"/>
      <c r="B418" s="67"/>
      <c r="C418" s="68"/>
      <c r="D418" s="69"/>
      <c r="E418" s="69"/>
      <c r="F418" s="74">
        <f t="shared" si="19"/>
        <v>15856.3599999999</v>
      </c>
    </row>
    <row r="419" spans="1:6">
      <c r="A419" s="66"/>
      <c r="B419" s="67"/>
      <c r="C419" s="68"/>
      <c r="D419" s="69"/>
      <c r="E419" s="69"/>
      <c r="F419" s="74">
        <f t="shared" si="19"/>
        <v>15856.3599999999</v>
      </c>
    </row>
    <row r="420" spans="1:6">
      <c r="A420" s="66"/>
      <c r="B420" s="67"/>
      <c r="C420" s="68"/>
      <c r="D420" s="69"/>
      <c r="E420" s="69"/>
      <c r="F420" s="74">
        <f t="shared" si="19"/>
        <v>15856.3599999999</v>
      </c>
    </row>
    <row r="421" spans="1:6">
      <c r="A421" s="66"/>
      <c r="B421" s="67"/>
      <c r="C421" s="68"/>
      <c r="D421" s="69"/>
      <c r="E421" s="69"/>
      <c r="F421" s="74">
        <f t="shared" si="19"/>
        <v>15856.3599999999</v>
      </c>
    </row>
    <row r="422" spans="1:6">
      <c r="A422" s="66"/>
      <c r="B422" s="67"/>
      <c r="C422" s="68"/>
      <c r="D422" s="69"/>
      <c r="E422" s="69"/>
      <c r="F422" s="74">
        <f t="shared" si="19"/>
        <v>15856.3599999999</v>
      </c>
    </row>
    <row r="423" spans="1:6">
      <c r="A423" s="66"/>
      <c r="B423" s="67"/>
      <c r="C423" s="68"/>
      <c r="D423" s="69"/>
      <c r="E423" s="69"/>
      <c r="F423" s="74">
        <f t="shared" si="19"/>
        <v>15856.3599999999</v>
      </c>
    </row>
    <row r="424" spans="1:6">
      <c r="A424" s="66"/>
      <c r="B424" s="67"/>
      <c r="C424" s="68"/>
      <c r="D424" s="69"/>
      <c r="E424" s="69"/>
      <c r="F424" s="74">
        <f t="shared" si="19"/>
        <v>15856.3599999999</v>
      </c>
    </row>
    <row r="425" spans="1:6">
      <c r="A425" s="66"/>
      <c r="B425" s="67"/>
      <c r="C425" s="68"/>
      <c r="D425" s="69"/>
      <c r="E425" s="69"/>
      <c r="F425" s="74">
        <f t="shared" si="19"/>
        <v>15856.3599999999</v>
      </c>
    </row>
    <row r="426" spans="1:6">
      <c r="A426" s="66"/>
      <c r="B426" s="67"/>
      <c r="C426" s="68"/>
      <c r="D426" s="69"/>
      <c r="E426" s="69"/>
      <c r="F426" s="74">
        <f t="shared" si="19"/>
        <v>15856.3599999999</v>
      </c>
    </row>
    <row r="427" spans="1:6">
      <c r="A427" s="66"/>
      <c r="B427" s="67"/>
      <c r="C427" s="68"/>
      <c r="D427" s="69"/>
      <c r="E427" s="69"/>
      <c r="F427" s="74">
        <f t="shared" si="19"/>
        <v>15856.3599999999</v>
      </c>
    </row>
    <row r="428" spans="1:6">
      <c r="A428" s="66"/>
      <c r="B428" s="67"/>
      <c r="C428" s="68"/>
      <c r="D428" s="69"/>
      <c r="E428" s="69"/>
      <c r="F428" s="74">
        <f t="shared" si="19"/>
        <v>15856.3599999999</v>
      </c>
    </row>
    <row r="429" spans="1:6">
      <c r="A429" s="66"/>
      <c r="B429" s="67"/>
      <c r="C429" s="68"/>
      <c r="D429" s="69"/>
      <c r="E429" s="69"/>
      <c r="F429" s="74">
        <f t="shared" ref="F429:F448" si="20">F428+D429-E429</f>
        <v>15856.3599999999</v>
      </c>
    </row>
    <row r="430" spans="1:6">
      <c r="A430" s="66"/>
      <c r="B430" s="67"/>
      <c r="C430" s="68"/>
      <c r="D430" s="69"/>
      <c r="E430" s="69"/>
      <c r="F430" s="74">
        <f t="shared" si="20"/>
        <v>15856.3599999999</v>
      </c>
    </row>
    <row r="431" spans="1:6">
      <c r="A431" s="66"/>
      <c r="B431" s="67"/>
      <c r="C431" s="68"/>
      <c r="D431" s="69"/>
      <c r="E431" s="69"/>
      <c r="F431" s="74">
        <f t="shared" si="20"/>
        <v>15856.3599999999</v>
      </c>
    </row>
    <row r="432" spans="1:6">
      <c r="A432" s="66"/>
      <c r="B432" s="67"/>
      <c r="C432" s="68"/>
      <c r="D432" s="69"/>
      <c r="E432" s="69"/>
      <c r="F432" s="74">
        <f t="shared" si="20"/>
        <v>15856.3599999999</v>
      </c>
    </row>
    <row r="433" spans="1:6">
      <c r="A433" s="66"/>
      <c r="B433" s="67"/>
      <c r="C433" s="68"/>
      <c r="D433" s="69"/>
      <c r="E433" s="69"/>
      <c r="F433" s="74">
        <f t="shared" si="20"/>
        <v>15856.3599999999</v>
      </c>
    </row>
    <row r="434" spans="1:6">
      <c r="A434" s="66"/>
      <c r="B434" s="67"/>
      <c r="C434" s="68"/>
      <c r="D434" s="69"/>
      <c r="E434" s="69"/>
      <c r="F434" s="74">
        <f t="shared" si="20"/>
        <v>15856.3599999999</v>
      </c>
    </row>
    <row r="435" spans="1:6">
      <c r="A435" s="66"/>
      <c r="B435" s="67"/>
      <c r="C435" s="68"/>
      <c r="D435" s="69"/>
      <c r="E435" s="69"/>
      <c r="F435" s="74">
        <f t="shared" si="20"/>
        <v>15856.3599999999</v>
      </c>
    </row>
    <row r="436" spans="1:6">
      <c r="A436" s="66"/>
      <c r="B436" s="67"/>
      <c r="C436" s="68"/>
      <c r="D436" s="69"/>
      <c r="E436" s="69"/>
      <c r="F436" s="74">
        <f t="shared" si="20"/>
        <v>15856.3599999999</v>
      </c>
    </row>
    <row r="437" spans="1:6">
      <c r="A437" s="66"/>
      <c r="B437" s="67"/>
      <c r="C437" s="68"/>
      <c r="D437" s="69"/>
      <c r="E437" s="69"/>
      <c r="F437" s="74">
        <f t="shared" si="20"/>
        <v>15856.3599999999</v>
      </c>
    </row>
    <row r="438" spans="1:6">
      <c r="A438" s="66"/>
      <c r="B438" s="67"/>
      <c r="C438" s="68"/>
      <c r="D438" s="69"/>
      <c r="E438" s="69"/>
      <c r="F438" s="74">
        <f t="shared" si="20"/>
        <v>15856.3599999999</v>
      </c>
    </row>
    <row r="439" spans="1:6">
      <c r="A439" s="66"/>
      <c r="B439" s="67"/>
      <c r="C439" s="68"/>
      <c r="D439" s="69"/>
      <c r="E439" s="69"/>
      <c r="F439" s="74">
        <f t="shared" si="20"/>
        <v>15856.3599999999</v>
      </c>
    </row>
    <row r="440" spans="1:6">
      <c r="A440" s="66"/>
      <c r="B440" s="67"/>
      <c r="C440" s="68"/>
      <c r="D440" s="69"/>
      <c r="E440" s="69"/>
      <c r="F440" s="74">
        <f t="shared" si="20"/>
        <v>15856.3599999999</v>
      </c>
    </row>
    <row r="441" spans="1:6">
      <c r="A441" s="66"/>
      <c r="B441" s="209"/>
      <c r="C441" s="68"/>
      <c r="D441" s="69"/>
      <c r="E441" s="69"/>
      <c r="F441" s="74">
        <f t="shared" si="20"/>
        <v>15856.3599999999</v>
      </c>
    </row>
    <row r="442" spans="1:6">
      <c r="A442" s="66"/>
      <c r="B442" s="209"/>
      <c r="C442" s="68"/>
      <c r="D442" s="69"/>
      <c r="E442" s="69"/>
      <c r="F442" s="74">
        <f t="shared" si="20"/>
        <v>15856.3599999999</v>
      </c>
    </row>
    <row r="443" spans="1:6">
      <c r="A443" s="66"/>
      <c r="B443" s="67"/>
      <c r="C443" s="68"/>
      <c r="D443" s="69"/>
      <c r="E443" s="69"/>
      <c r="F443" s="74">
        <f t="shared" si="20"/>
        <v>15856.3599999999</v>
      </c>
    </row>
    <row r="444" spans="1:6">
      <c r="A444" s="66"/>
      <c r="B444" s="67"/>
      <c r="C444" s="68"/>
      <c r="D444" s="69"/>
      <c r="E444" s="69"/>
      <c r="F444" s="74">
        <f t="shared" ref="F444:F455" si="21">F443+D444-E444</f>
        <v>15856.3599999999</v>
      </c>
    </row>
    <row r="445" spans="1:6">
      <c r="A445" s="66"/>
      <c r="B445" s="67"/>
      <c r="C445" s="91"/>
      <c r="D445" s="69"/>
      <c r="E445" s="69"/>
      <c r="F445" s="74">
        <f t="shared" si="21"/>
        <v>15856.3599999999</v>
      </c>
    </row>
    <row r="446" spans="1:6">
      <c r="A446" s="66"/>
      <c r="B446" s="67"/>
      <c r="C446" s="68"/>
      <c r="D446" s="69"/>
      <c r="E446" s="69"/>
      <c r="F446" s="74">
        <f t="shared" si="21"/>
        <v>15856.3599999999</v>
      </c>
    </row>
    <row r="447" spans="1:6">
      <c r="A447" s="66"/>
      <c r="B447" s="67"/>
      <c r="C447" s="91"/>
      <c r="D447" s="69"/>
      <c r="E447" s="69"/>
      <c r="F447" s="74">
        <f t="shared" si="21"/>
        <v>15856.3599999999</v>
      </c>
    </row>
    <row r="448" spans="1:6">
      <c r="A448" s="66"/>
      <c r="B448" s="67"/>
      <c r="C448" s="68"/>
      <c r="D448" s="69"/>
      <c r="E448" s="69"/>
      <c r="F448" s="74">
        <f t="shared" si="21"/>
        <v>15856.3599999999</v>
      </c>
    </row>
    <row r="449" spans="1:6">
      <c r="A449" s="66"/>
      <c r="B449" s="67"/>
      <c r="C449" s="68"/>
      <c r="D449" s="69"/>
      <c r="E449" s="69"/>
      <c r="F449" s="74">
        <f t="shared" si="21"/>
        <v>15856.3599999999</v>
      </c>
    </row>
    <row r="450" spans="1:6">
      <c r="A450" s="66"/>
      <c r="B450" s="67"/>
      <c r="C450" s="68"/>
      <c r="D450" s="69"/>
      <c r="E450" s="69"/>
      <c r="F450" s="74">
        <f t="shared" si="21"/>
        <v>15856.3599999999</v>
      </c>
    </row>
    <row r="451" spans="1:6">
      <c r="A451" s="66"/>
      <c r="B451" s="67"/>
      <c r="C451" s="68"/>
      <c r="D451" s="69"/>
      <c r="E451" s="69"/>
      <c r="F451" s="74">
        <f t="shared" si="21"/>
        <v>15856.3599999999</v>
      </c>
    </row>
    <row r="452" spans="1:6">
      <c r="A452" s="66"/>
      <c r="B452" s="67"/>
      <c r="C452" s="68"/>
      <c r="D452" s="69"/>
      <c r="E452" s="69"/>
      <c r="F452" s="74">
        <f t="shared" si="21"/>
        <v>15856.3599999999</v>
      </c>
    </row>
    <row r="453" spans="1:6">
      <c r="A453" s="66"/>
      <c r="B453" s="67"/>
      <c r="C453" s="68"/>
      <c r="D453" s="69"/>
      <c r="E453" s="69"/>
      <c r="F453" s="74">
        <f t="shared" si="21"/>
        <v>15856.3599999999</v>
      </c>
    </row>
    <row r="454" spans="1:6">
      <c r="A454" s="66"/>
      <c r="B454" s="67"/>
      <c r="C454" s="68"/>
      <c r="D454" s="69"/>
      <c r="E454" s="69"/>
      <c r="F454" s="74">
        <f t="shared" si="21"/>
        <v>15856.3599999999</v>
      </c>
    </row>
    <row r="455" spans="1:6">
      <c r="A455" s="66"/>
      <c r="B455" s="67"/>
      <c r="C455" s="68"/>
      <c r="D455" s="69"/>
      <c r="E455" s="69"/>
      <c r="F455" s="74">
        <f t="shared" si="21"/>
        <v>15856.3599999999</v>
      </c>
    </row>
    <row r="456" spans="1:6">
      <c r="A456" s="66"/>
      <c r="B456" s="67"/>
      <c r="C456" s="68"/>
      <c r="D456" s="69"/>
      <c r="E456" s="69"/>
      <c r="F456" s="74">
        <f t="shared" ref="F456:F470" si="22">F455+D456-E456</f>
        <v>15856.3599999999</v>
      </c>
    </row>
    <row r="457" spans="1:6">
      <c r="A457" s="66"/>
      <c r="B457" s="67"/>
      <c r="C457" s="68"/>
      <c r="D457" s="69"/>
      <c r="E457" s="69"/>
      <c r="F457" s="74">
        <f t="shared" si="22"/>
        <v>15856.3599999999</v>
      </c>
    </row>
    <row r="458" spans="1:6">
      <c r="A458" s="66"/>
      <c r="B458" s="67"/>
      <c r="C458" s="68"/>
      <c r="D458" s="69"/>
      <c r="E458" s="69"/>
      <c r="F458" s="74">
        <f t="shared" si="22"/>
        <v>15856.3599999999</v>
      </c>
    </row>
    <row r="459" spans="1:6">
      <c r="A459" s="66"/>
      <c r="B459" s="67"/>
      <c r="C459" s="68"/>
      <c r="D459" s="69"/>
      <c r="E459" s="69"/>
      <c r="F459" s="74">
        <f t="shared" si="22"/>
        <v>15856.3599999999</v>
      </c>
    </row>
    <row r="460" spans="1:6">
      <c r="A460" s="66"/>
      <c r="B460" s="67"/>
      <c r="C460" s="68"/>
      <c r="D460" s="69"/>
      <c r="E460" s="69"/>
      <c r="F460" s="74">
        <f t="shared" si="22"/>
        <v>15856.3599999999</v>
      </c>
    </row>
    <row r="461" spans="1:6">
      <c r="A461" s="66"/>
      <c r="B461" s="67"/>
      <c r="C461" s="68"/>
      <c r="D461" s="69"/>
      <c r="E461" s="69"/>
      <c r="F461" s="74">
        <f t="shared" si="22"/>
        <v>15856.3599999999</v>
      </c>
    </row>
    <row r="462" spans="1:6">
      <c r="A462" s="66"/>
      <c r="B462" s="67"/>
      <c r="C462" s="68"/>
      <c r="D462" s="69"/>
      <c r="E462" s="69"/>
      <c r="F462" s="74">
        <f t="shared" si="22"/>
        <v>15856.3599999999</v>
      </c>
    </row>
    <row r="463" spans="1:6">
      <c r="A463" s="66"/>
      <c r="B463" s="67"/>
      <c r="C463" s="68"/>
      <c r="D463" s="69"/>
      <c r="E463" s="69"/>
      <c r="F463" s="74">
        <f t="shared" si="22"/>
        <v>15856.3599999999</v>
      </c>
    </row>
    <row r="464" spans="1:6">
      <c r="A464" s="66"/>
      <c r="B464" s="67"/>
      <c r="C464" s="91"/>
      <c r="D464" s="69"/>
      <c r="E464" s="69"/>
      <c r="F464" s="74">
        <f t="shared" ref="F464:F477" si="23">F463+D464-E464</f>
        <v>15856.3599999999</v>
      </c>
    </row>
    <row r="465" spans="1:6">
      <c r="A465" s="66"/>
      <c r="B465" s="67"/>
      <c r="C465" s="91"/>
      <c r="D465" s="69"/>
      <c r="E465" s="69"/>
      <c r="F465" s="74">
        <f t="shared" si="23"/>
        <v>15856.3599999999</v>
      </c>
    </row>
    <row r="466" spans="1:6">
      <c r="A466" s="66"/>
      <c r="B466" s="67"/>
      <c r="C466" s="68"/>
      <c r="D466" s="69"/>
      <c r="E466" s="69"/>
      <c r="F466" s="74">
        <f t="shared" si="23"/>
        <v>15856.3599999999</v>
      </c>
    </row>
    <row r="467" spans="1:6">
      <c r="A467" s="66"/>
      <c r="B467" s="67"/>
      <c r="C467" s="68"/>
      <c r="D467" s="69"/>
      <c r="E467" s="69"/>
      <c r="F467" s="74">
        <f t="shared" si="23"/>
        <v>15856.3599999999</v>
      </c>
    </row>
    <row r="468" spans="1:6">
      <c r="A468" s="66"/>
      <c r="B468" s="67"/>
      <c r="C468" s="68"/>
      <c r="D468" s="69"/>
      <c r="E468" s="69"/>
      <c r="F468" s="74">
        <f t="shared" si="23"/>
        <v>15856.3599999999</v>
      </c>
    </row>
    <row r="469" spans="1:6">
      <c r="A469" s="66"/>
      <c r="B469" s="67"/>
      <c r="C469" s="68"/>
      <c r="D469" s="69"/>
      <c r="E469" s="69"/>
      <c r="F469" s="74">
        <f t="shared" si="23"/>
        <v>15856.3599999999</v>
      </c>
    </row>
    <row r="470" spans="1:6">
      <c r="A470" s="66"/>
      <c r="B470" s="67"/>
      <c r="C470" s="68"/>
      <c r="D470" s="69"/>
      <c r="E470" s="69"/>
      <c r="F470" s="74">
        <f t="shared" si="23"/>
        <v>15856.3599999999</v>
      </c>
    </row>
    <row r="471" spans="1:6">
      <c r="A471" s="66"/>
      <c r="B471" s="67"/>
      <c r="C471" s="68"/>
      <c r="D471" s="69"/>
      <c r="E471" s="69"/>
      <c r="F471" s="74">
        <f t="shared" si="23"/>
        <v>15856.3599999999</v>
      </c>
    </row>
    <row r="472" spans="1:6">
      <c r="A472" s="66"/>
      <c r="B472" s="67"/>
      <c r="C472" s="68"/>
      <c r="D472" s="69"/>
      <c r="E472" s="69"/>
      <c r="F472" s="74">
        <f t="shared" si="23"/>
        <v>15856.3599999999</v>
      </c>
    </row>
    <row r="473" spans="1:6">
      <c r="A473" s="66"/>
      <c r="B473" s="67"/>
      <c r="C473" s="91"/>
      <c r="D473" s="69"/>
      <c r="E473" s="69"/>
      <c r="F473" s="74">
        <f t="shared" si="23"/>
        <v>15856.3599999999</v>
      </c>
    </row>
    <row r="474" spans="1:6">
      <c r="A474" s="66"/>
      <c r="B474" s="67"/>
      <c r="C474" s="91"/>
      <c r="D474" s="69"/>
      <c r="E474" s="69"/>
      <c r="F474" s="74">
        <f t="shared" si="23"/>
        <v>15856.3599999999</v>
      </c>
    </row>
    <row r="475" spans="1:6">
      <c r="A475" s="66"/>
      <c r="B475" s="67"/>
      <c r="C475" s="68"/>
      <c r="D475" s="69"/>
      <c r="E475" s="69"/>
      <c r="F475" s="74">
        <f t="shared" si="23"/>
        <v>15856.3599999999</v>
      </c>
    </row>
    <row r="476" spans="1:6">
      <c r="A476" s="66"/>
      <c r="B476" s="67"/>
      <c r="C476" s="68"/>
      <c r="D476" s="69"/>
      <c r="E476" s="69"/>
      <c r="F476" s="74">
        <f t="shared" si="23"/>
        <v>15856.3599999999</v>
      </c>
    </row>
    <row r="477" spans="1:6">
      <c r="A477" s="66"/>
      <c r="B477" s="67"/>
      <c r="C477" s="68"/>
      <c r="D477" s="69"/>
      <c r="E477" s="69"/>
      <c r="F477" s="74">
        <f t="shared" si="23"/>
        <v>15856.3599999999</v>
      </c>
    </row>
    <row r="478" spans="1:6">
      <c r="A478" s="66"/>
      <c r="B478" s="67"/>
      <c r="C478" s="68"/>
      <c r="D478" s="69"/>
      <c r="E478" s="69"/>
      <c r="F478" s="74">
        <f t="shared" ref="F478:F485" si="24">F477+D478-E478</f>
        <v>15856.3599999999</v>
      </c>
    </row>
    <row r="479" spans="1:6">
      <c r="A479" s="66"/>
      <c r="B479" s="67"/>
      <c r="C479" s="68"/>
      <c r="D479" s="69"/>
      <c r="E479" s="69"/>
      <c r="F479" s="74">
        <f t="shared" si="24"/>
        <v>15856.3599999999</v>
      </c>
    </row>
    <row r="480" spans="1:6">
      <c r="A480" s="66"/>
      <c r="B480" s="67"/>
      <c r="C480" s="68"/>
      <c r="D480" s="69"/>
      <c r="E480" s="69"/>
      <c r="F480" s="74">
        <f t="shared" si="24"/>
        <v>15856.3599999999</v>
      </c>
    </row>
    <row r="481" spans="1:6">
      <c r="A481" s="66"/>
      <c r="B481" s="67"/>
      <c r="C481" s="68"/>
      <c r="D481" s="69"/>
      <c r="E481" s="69"/>
      <c r="F481" s="74">
        <f t="shared" si="24"/>
        <v>15856.3599999999</v>
      </c>
    </row>
    <row r="482" spans="1:6">
      <c r="A482" s="66"/>
      <c r="B482" s="67"/>
      <c r="C482" s="68"/>
      <c r="D482" s="69"/>
      <c r="E482" s="69"/>
      <c r="F482" s="74">
        <f t="shared" si="24"/>
        <v>15856.3599999999</v>
      </c>
    </row>
    <row r="483" spans="1:6">
      <c r="A483" s="66"/>
      <c r="B483" s="67"/>
      <c r="C483" s="68"/>
      <c r="D483" s="69"/>
      <c r="E483" s="69"/>
      <c r="F483" s="74">
        <f t="shared" si="24"/>
        <v>15856.3599999999</v>
      </c>
    </row>
    <row r="484" spans="1:6">
      <c r="A484" s="66"/>
      <c r="B484" s="67"/>
      <c r="C484" s="68"/>
      <c r="D484" s="69"/>
      <c r="E484" s="69"/>
      <c r="F484" s="74">
        <f t="shared" si="24"/>
        <v>15856.3599999999</v>
      </c>
    </row>
    <row r="485" spans="1:6">
      <c r="A485" s="66"/>
      <c r="B485" s="67"/>
      <c r="C485" s="68"/>
      <c r="D485" s="69"/>
      <c r="E485" s="69"/>
      <c r="F485" s="74">
        <f t="shared" si="24"/>
        <v>15856.3599999999</v>
      </c>
    </row>
    <row r="486" spans="1:6">
      <c r="A486" s="66"/>
      <c r="B486" s="67"/>
      <c r="C486" s="68"/>
      <c r="D486" s="69"/>
      <c r="E486" s="69"/>
      <c r="F486" s="74">
        <f t="shared" ref="F486:F497" si="25">F485+D486-E486</f>
        <v>15856.3599999999</v>
      </c>
    </row>
    <row r="487" spans="1:6">
      <c r="A487" s="66"/>
      <c r="B487" s="67"/>
      <c r="C487" s="68"/>
      <c r="D487" s="69"/>
      <c r="E487" s="69"/>
      <c r="F487" s="74">
        <f t="shared" si="25"/>
        <v>15856.3599999999</v>
      </c>
    </row>
    <row r="488" spans="1:6">
      <c r="A488" s="66"/>
      <c r="B488" s="67"/>
      <c r="C488" s="68"/>
      <c r="D488" s="69"/>
      <c r="E488" s="69"/>
      <c r="F488" s="74">
        <f t="shared" si="25"/>
        <v>15856.3599999999</v>
      </c>
    </row>
    <row r="489" spans="1:6">
      <c r="A489" s="66"/>
      <c r="B489" s="67"/>
      <c r="C489" s="68"/>
      <c r="D489" s="69"/>
      <c r="E489" s="69"/>
      <c r="F489" s="74">
        <f t="shared" si="25"/>
        <v>15856.3599999999</v>
      </c>
    </row>
    <row r="490" spans="1:6">
      <c r="A490" s="66"/>
      <c r="B490" s="67"/>
      <c r="C490" s="91"/>
      <c r="D490" s="69"/>
      <c r="E490" s="69"/>
      <c r="F490" s="74">
        <f t="shared" si="25"/>
        <v>15856.3599999999</v>
      </c>
    </row>
    <row r="491" spans="1:6">
      <c r="A491" s="66"/>
      <c r="B491" s="67"/>
      <c r="C491" s="91"/>
      <c r="D491" s="69"/>
      <c r="E491" s="69"/>
      <c r="F491" s="74">
        <f t="shared" si="25"/>
        <v>15856.3599999999</v>
      </c>
    </row>
    <row r="492" spans="1:6">
      <c r="A492" s="66"/>
      <c r="B492" s="67"/>
      <c r="C492" s="68"/>
      <c r="D492" s="69"/>
      <c r="E492" s="69"/>
      <c r="F492" s="74">
        <f t="shared" si="25"/>
        <v>15856.3599999999</v>
      </c>
    </row>
    <row r="493" spans="1:6">
      <c r="A493" s="66"/>
      <c r="B493" s="67"/>
      <c r="C493" s="68"/>
      <c r="D493" s="69"/>
      <c r="E493" s="69"/>
      <c r="F493" s="74">
        <f t="shared" si="25"/>
        <v>15856.3599999999</v>
      </c>
    </row>
    <row r="494" spans="1:6">
      <c r="A494" s="66"/>
      <c r="B494" s="67"/>
      <c r="C494" s="68"/>
      <c r="D494" s="69"/>
      <c r="E494" s="69"/>
      <c r="F494" s="74">
        <f t="shared" si="25"/>
        <v>15856.3599999999</v>
      </c>
    </row>
    <row r="495" spans="1:6">
      <c r="A495" s="66"/>
      <c r="B495" s="67"/>
      <c r="C495" s="68"/>
      <c r="D495" s="69"/>
      <c r="E495" s="69"/>
      <c r="F495" s="74">
        <f t="shared" si="25"/>
        <v>15856.3599999999</v>
      </c>
    </row>
    <row r="496" spans="1:6">
      <c r="A496" s="66"/>
      <c r="B496" s="67"/>
      <c r="C496" s="68"/>
      <c r="D496" s="69"/>
      <c r="E496" s="69"/>
      <c r="F496" s="74">
        <f t="shared" si="25"/>
        <v>15856.3599999999</v>
      </c>
    </row>
    <row r="497" spans="1:6">
      <c r="A497" s="66"/>
      <c r="B497" s="67"/>
      <c r="C497" s="68"/>
      <c r="D497" s="69"/>
      <c r="E497" s="69"/>
      <c r="F497" s="74">
        <f t="shared" si="25"/>
        <v>15856.3599999999</v>
      </c>
    </row>
    <row r="498" spans="1:6">
      <c r="A498" s="66"/>
      <c r="B498" s="67"/>
      <c r="C498" s="68"/>
      <c r="D498" s="69"/>
      <c r="E498" s="69"/>
      <c r="F498" s="74">
        <f t="shared" ref="F498:F515" si="26">F497+D498-E498</f>
        <v>15856.3599999999</v>
      </c>
    </row>
    <row r="499" spans="1:6">
      <c r="A499" s="66"/>
      <c r="B499" s="67"/>
      <c r="C499" s="91"/>
      <c r="D499" s="69"/>
      <c r="E499" s="69"/>
      <c r="F499" s="74">
        <f t="shared" si="26"/>
        <v>15856.3599999999</v>
      </c>
    </row>
    <row r="500" spans="1:6">
      <c r="A500" s="66"/>
      <c r="B500" s="67"/>
      <c r="C500" s="91"/>
      <c r="D500" s="69"/>
      <c r="E500" s="69"/>
      <c r="F500" s="74">
        <f t="shared" si="26"/>
        <v>15856.3599999999</v>
      </c>
    </row>
    <row r="501" spans="1:6">
      <c r="A501" s="66"/>
      <c r="B501" s="67"/>
      <c r="C501" s="91"/>
      <c r="D501" s="69"/>
      <c r="E501" s="69"/>
      <c r="F501" s="74">
        <f t="shared" si="26"/>
        <v>15856.3599999999</v>
      </c>
    </row>
    <row r="502" spans="1:6">
      <c r="A502" s="66"/>
      <c r="B502" s="67"/>
      <c r="C502" s="91"/>
      <c r="D502" s="69"/>
      <c r="E502" s="69"/>
      <c r="F502" s="74">
        <f t="shared" si="26"/>
        <v>15856.3599999999</v>
      </c>
    </row>
    <row r="503" spans="1:6">
      <c r="A503" s="66"/>
      <c r="B503" s="67"/>
      <c r="C503" s="68"/>
      <c r="D503" s="69"/>
      <c r="E503" s="69"/>
      <c r="F503" s="74">
        <f t="shared" si="26"/>
        <v>15856.3599999999</v>
      </c>
    </row>
    <row r="504" spans="1:6">
      <c r="A504" s="66"/>
      <c r="B504" s="67"/>
      <c r="C504" s="68"/>
      <c r="D504" s="69"/>
      <c r="E504" s="69"/>
      <c r="F504" s="74">
        <f t="shared" si="26"/>
        <v>15856.3599999999</v>
      </c>
    </row>
    <row r="505" spans="1:6">
      <c r="A505" s="66"/>
      <c r="B505" s="67"/>
      <c r="C505" s="68"/>
      <c r="D505" s="69"/>
      <c r="E505" s="69"/>
      <c r="F505" s="74">
        <f t="shared" si="26"/>
        <v>15856.3599999999</v>
      </c>
    </row>
    <row r="506" spans="1:6">
      <c r="A506" s="66"/>
      <c r="B506" s="67"/>
      <c r="C506" s="68"/>
      <c r="D506" s="69"/>
      <c r="E506" s="69"/>
      <c r="F506" s="74">
        <f t="shared" si="26"/>
        <v>15856.3599999999</v>
      </c>
    </row>
    <row r="507" spans="1:6">
      <c r="A507" s="66"/>
      <c r="B507" s="67"/>
      <c r="C507" s="68"/>
      <c r="D507" s="69"/>
      <c r="E507" s="69"/>
      <c r="F507" s="74">
        <f t="shared" si="26"/>
        <v>15856.3599999999</v>
      </c>
    </row>
    <row r="508" spans="1:6">
      <c r="A508" s="66"/>
      <c r="B508" s="67"/>
      <c r="C508" s="91"/>
      <c r="D508" s="69"/>
      <c r="E508" s="69"/>
      <c r="F508" s="74">
        <f t="shared" si="26"/>
        <v>15856.3599999999</v>
      </c>
    </row>
    <row r="509" spans="1:6">
      <c r="A509" s="66"/>
      <c r="B509" s="67"/>
      <c r="C509" s="68"/>
      <c r="D509" s="69"/>
      <c r="E509" s="69"/>
      <c r="F509" s="74">
        <f t="shared" si="26"/>
        <v>15856.3599999999</v>
      </c>
    </row>
    <row r="510" spans="1:6">
      <c r="A510" s="66"/>
      <c r="B510" s="67"/>
      <c r="C510" s="68"/>
      <c r="D510" s="69"/>
      <c r="E510" s="69"/>
      <c r="F510" s="74">
        <f t="shared" si="26"/>
        <v>15856.3599999999</v>
      </c>
    </row>
    <row r="511" spans="1:6">
      <c r="A511" s="66"/>
      <c r="B511" s="67"/>
      <c r="C511" s="68"/>
      <c r="D511" s="69"/>
      <c r="E511" s="69"/>
      <c r="F511" s="74">
        <f t="shared" si="26"/>
        <v>15856.3599999999</v>
      </c>
    </row>
    <row r="512" spans="1:6">
      <c r="A512" s="66"/>
      <c r="B512" s="67"/>
      <c r="C512" s="91"/>
      <c r="D512" s="69"/>
      <c r="E512" s="69"/>
      <c r="F512" s="74">
        <f t="shared" si="26"/>
        <v>15856.3599999999</v>
      </c>
    </row>
    <row r="513" spans="1:6">
      <c r="A513" s="66"/>
      <c r="B513" s="67"/>
      <c r="C513" s="68"/>
      <c r="D513" s="69"/>
      <c r="E513" s="69"/>
      <c r="F513" s="74">
        <f t="shared" si="26"/>
        <v>15856.3599999999</v>
      </c>
    </row>
    <row r="514" spans="1:6">
      <c r="A514" s="66"/>
      <c r="B514" s="67"/>
      <c r="C514" s="68"/>
      <c r="D514" s="69"/>
      <c r="E514" s="69"/>
      <c r="F514" s="74">
        <f t="shared" si="26"/>
        <v>15856.3599999999</v>
      </c>
    </row>
    <row r="515" spans="1:6">
      <c r="A515" s="62"/>
      <c r="B515" s="67"/>
      <c r="C515" s="91"/>
      <c r="D515" s="69"/>
      <c r="E515" s="69"/>
      <c r="F515" s="74">
        <f t="shared" si="26"/>
        <v>15856.3599999999</v>
      </c>
    </row>
  </sheetData>
  <autoFilter xmlns:etc="http://www.wps.cn/officeDocument/2017/etCustomData" ref="A2:G515" etc:filterBottomFollowUsedRange="0">
    <extLst/>
  </autoFilter>
  <dataValidations count="1">
    <dataValidation type="list" allowBlank="1" showInputMessage="1" showErrorMessage="1" sqref="C446 C3:C381 C388:C444 C448:C463 C466:C472 C475:C489 C492:C498 C503:C507 C509:C511 C513:C514">
      <formula1>收支类别</formula1>
    </dataValidation>
  </dataValidations>
  <pageMargins left="0.75" right="0.75" top="1" bottom="1" header="0.51" footer="0.51"/>
  <pageSetup paperSize="9" orientation="portrait"/>
  <headerFooter alignWithMargins="0" scaleWithDoc="0"/>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95"/>
  <sheetViews>
    <sheetView workbookViewId="0">
      <pane ySplit="2" topLeftCell="A8" activePane="bottomLeft" state="frozen"/>
      <selection/>
      <selection pane="bottomLeft" activeCell="A1" sqref="A1"/>
    </sheetView>
  </sheetViews>
  <sheetFormatPr defaultColWidth="9" defaultRowHeight="17.25" outlineLevelCol="6"/>
  <cols>
    <col min="1" max="1" width="11.75" style="53" customWidth="1"/>
    <col min="2" max="2" width="55.25" style="54" customWidth="1"/>
    <col min="3" max="3" width="15.25" style="55" customWidth="1"/>
    <col min="4" max="6" width="15.625" style="56" customWidth="1"/>
    <col min="7" max="7" width="27" style="57" customWidth="1"/>
    <col min="8" max="16384" width="9" style="57"/>
  </cols>
  <sheetData>
    <row r="1" ht="22.5" customHeight="1" spans="1:7">
      <c r="A1" s="58" t="s">
        <v>2238</v>
      </c>
      <c r="B1" s="59" t="e">
        <f>VLOOKUP(A1,档案!A:B,2,FALSE)&amp;"流水明细"</f>
        <v>#N/A</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88500</v>
      </c>
      <c r="G3" s="71"/>
    </row>
    <row r="4" spans="1:7">
      <c r="A4" s="66">
        <v>45658</v>
      </c>
      <c r="B4" s="76" t="s">
        <v>1759</v>
      </c>
      <c r="C4" s="77" t="s">
        <v>57</v>
      </c>
      <c r="D4" s="204">
        <v>15.27</v>
      </c>
      <c r="E4" s="69"/>
      <c r="F4" s="74">
        <f>F3+D4-E4</f>
        <v>88515.27</v>
      </c>
      <c r="G4" s="71"/>
    </row>
    <row r="5" spans="1:7">
      <c r="A5" s="66">
        <v>45658</v>
      </c>
      <c r="B5" s="72" t="s">
        <v>1759</v>
      </c>
      <c r="C5" s="68" t="s">
        <v>57</v>
      </c>
      <c r="D5" s="73">
        <v>52.03</v>
      </c>
      <c r="E5" s="69"/>
      <c r="F5" s="74">
        <f>F4+D5-E5</f>
        <v>88567.3</v>
      </c>
      <c r="G5" s="71"/>
    </row>
    <row r="6" spans="1:7">
      <c r="A6" s="66">
        <v>45658</v>
      </c>
      <c r="B6" s="72" t="s">
        <v>1759</v>
      </c>
      <c r="C6" s="68" t="s">
        <v>57</v>
      </c>
      <c r="D6" s="69">
        <v>45.78</v>
      </c>
      <c r="E6" s="69"/>
      <c r="F6" s="74">
        <f>F5+D6-E6</f>
        <v>88613.08</v>
      </c>
      <c r="G6" s="71"/>
    </row>
    <row r="7" ht="33" spans="1:7">
      <c r="A7" s="66">
        <v>45672</v>
      </c>
      <c r="B7" s="72" t="s">
        <v>2239</v>
      </c>
      <c r="C7" s="68" t="s">
        <v>58</v>
      </c>
      <c r="D7" s="69">
        <v>50000</v>
      </c>
      <c r="E7" s="69"/>
      <c r="F7" s="74">
        <f>F6+D7-E7</f>
        <v>138613.08</v>
      </c>
      <c r="G7" s="71"/>
    </row>
    <row r="8" ht="33" spans="1:7">
      <c r="A8" s="66">
        <v>45699</v>
      </c>
      <c r="B8" s="72" t="s">
        <v>2240</v>
      </c>
      <c r="C8" s="68" t="s">
        <v>58</v>
      </c>
      <c r="D8" s="73">
        <v>3675</v>
      </c>
      <c r="E8" s="69"/>
      <c r="F8" s="74">
        <f>F7+D8-E8</f>
        <v>142288.08</v>
      </c>
      <c r="G8" s="71"/>
    </row>
    <row r="9" ht="33" spans="1:7">
      <c r="A9" s="66">
        <v>45730</v>
      </c>
      <c r="B9" s="72" t="s">
        <v>2241</v>
      </c>
      <c r="C9" s="68" t="s">
        <v>58</v>
      </c>
      <c r="D9" s="69">
        <v>28000</v>
      </c>
      <c r="E9" s="69"/>
      <c r="F9" s="74">
        <f t="shared" ref="F9:F15" si="0">F8+D9-E9</f>
        <v>170288.08</v>
      </c>
      <c r="G9" s="71"/>
    </row>
    <row r="10" ht="33" spans="1:7">
      <c r="A10" s="66">
        <v>45735</v>
      </c>
      <c r="B10" s="72" t="s">
        <v>2242</v>
      </c>
      <c r="C10" s="68" t="s">
        <v>58</v>
      </c>
      <c r="D10" s="69">
        <v>37000</v>
      </c>
      <c r="E10" s="69"/>
      <c r="F10" s="74">
        <f t="shared" si="0"/>
        <v>207288.08</v>
      </c>
      <c r="G10" s="71"/>
    </row>
    <row r="11" ht="33" spans="1:7">
      <c r="A11" s="66">
        <v>45735</v>
      </c>
      <c r="B11" s="72" t="s">
        <v>2243</v>
      </c>
      <c r="C11" s="68" t="s">
        <v>58</v>
      </c>
      <c r="D11" s="69">
        <v>17875</v>
      </c>
      <c r="E11" s="69"/>
      <c r="F11" s="74">
        <f t="shared" si="0"/>
        <v>225163.08</v>
      </c>
      <c r="G11" s="71"/>
    </row>
    <row r="12" spans="1:7">
      <c r="A12" s="66">
        <v>45735</v>
      </c>
      <c r="B12" s="76" t="s">
        <v>2244</v>
      </c>
      <c r="C12" s="77" t="s">
        <v>57</v>
      </c>
      <c r="D12" s="104">
        <v>32.05</v>
      </c>
      <c r="E12" s="69"/>
      <c r="F12" s="74">
        <f t="shared" si="0"/>
        <v>225195.13</v>
      </c>
      <c r="G12" s="71"/>
    </row>
    <row r="13" ht="49.5" spans="1:7">
      <c r="A13" s="66">
        <v>45777</v>
      </c>
      <c r="B13" s="72" t="s">
        <v>2245</v>
      </c>
      <c r="C13" s="83" t="s">
        <v>58</v>
      </c>
      <c r="D13" s="69">
        <v>50000</v>
      </c>
      <c r="E13" s="69"/>
      <c r="F13" s="74">
        <f t="shared" si="0"/>
        <v>275195.13</v>
      </c>
      <c r="G13" s="71"/>
    </row>
    <row r="14" ht="33" spans="1:7">
      <c r="A14" s="66">
        <v>45819</v>
      </c>
      <c r="B14" s="72" t="s">
        <v>2246</v>
      </c>
      <c r="C14" s="83" t="s">
        <v>58</v>
      </c>
      <c r="D14" s="69">
        <v>16500</v>
      </c>
      <c r="E14" s="69"/>
      <c r="F14" s="74">
        <f t="shared" si="0"/>
        <v>291695.13</v>
      </c>
      <c r="G14" s="71"/>
    </row>
    <row r="15" ht="33" spans="1:7">
      <c r="A15" s="66">
        <v>45819</v>
      </c>
      <c r="B15" s="72" t="s">
        <v>2247</v>
      </c>
      <c r="C15" s="83" t="s">
        <v>58</v>
      </c>
      <c r="D15" s="69">
        <v>8500</v>
      </c>
      <c r="E15" s="69"/>
      <c r="F15" s="74">
        <f t="shared" si="0"/>
        <v>300195.13</v>
      </c>
      <c r="G15" s="71"/>
    </row>
    <row r="16" ht="33" spans="1:7">
      <c r="A16" s="66">
        <v>45819</v>
      </c>
      <c r="B16" s="72" t="s">
        <v>2248</v>
      </c>
      <c r="C16" s="83" t="s">
        <v>58</v>
      </c>
      <c r="D16" s="69">
        <v>7500</v>
      </c>
      <c r="E16" s="69"/>
      <c r="F16" s="74">
        <f t="shared" ref="F12:F75" si="1">F15+D16-E16</f>
        <v>307695.13</v>
      </c>
      <c r="G16" s="71"/>
    </row>
    <row r="17" ht="33" spans="1:7">
      <c r="A17" s="66">
        <v>45819</v>
      </c>
      <c r="B17" s="72" t="s">
        <v>2249</v>
      </c>
      <c r="C17" s="83" t="s">
        <v>58</v>
      </c>
      <c r="D17" s="69">
        <v>9000</v>
      </c>
      <c r="E17" s="69"/>
      <c r="F17" s="74">
        <f t="shared" si="1"/>
        <v>316695.13</v>
      </c>
      <c r="G17" s="71"/>
    </row>
    <row r="18" spans="1:7">
      <c r="A18" s="66">
        <v>45921</v>
      </c>
      <c r="B18" s="76" t="s">
        <v>1759</v>
      </c>
      <c r="C18" s="77" t="s">
        <v>57</v>
      </c>
      <c r="D18" s="69">
        <v>161.19</v>
      </c>
      <c r="E18" s="69"/>
      <c r="F18" s="74">
        <f t="shared" si="1"/>
        <v>316856.32</v>
      </c>
      <c r="G18" s="71"/>
    </row>
    <row r="19" spans="1:7">
      <c r="A19" s="66"/>
      <c r="B19" s="72"/>
      <c r="C19" s="68"/>
      <c r="D19" s="69"/>
      <c r="E19" s="69"/>
      <c r="F19" s="74">
        <f t="shared" si="1"/>
        <v>316856.32</v>
      </c>
      <c r="G19" s="71"/>
    </row>
    <row r="20" spans="1:7">
      <c r="A20" s="66"/>
      <c r="B20" s="72"/>
      <c r="C20" s="68"/>
      <c r="D20" s="69"/>
      <c r="E20" s="69"/>
      <c r="F20" s="74">
        <f t="shared" si="1"/>
        <v>316856.32</v>
      </c>
      <c r="G20" s="71"/>
    </row>
    <row r="21" spans="1:7">
      <c r="A21" s="66"/>
      <c r="B21" s="72"/>
      <c r="C21" s="68"/>
      <c r="D21" s="69"/>
      <c r="E21" s="69"/>
      <c r="F21" s="74">
        <f t="shared" si="1"/>
        <v>316856.32</v>
      </c>
      <c r="G21" s="71"/>
    </row>
    <row r="22" spans="1:7">
      <c r="A22" s="66"/>
      <c r="B22" s="72"/>
      <c r="C22" s="68"/>
      <c r="D22" s="69"/>
      <c r="E22" s="69"/>
      <c r="F22" s="74">
        <f t="shared" si="1"/>
        <v>316856.32</v>
      </c>
      <c r="G22" s="71"/>
    </row>
    <row r="23" spans="1:7">
      <c r="A23" s="66"/>
      <c r="B23" s="72"/>
      <c r="C23" s="68"/>
      <c r="D23" s="69"/>
      <c r="E23" s="69"/>
      <c r="F23" s="74">
        <f t="shared" si="1"/>
        <v>316856.32</v>
      </c>
      <c r="G23" s="71"/>
    </row>
    <row r="24" spans="1:7">
      <c r="A24" s="66"/>
      <c r="B24" s="72"/>
      <c r="C24" s="68"/>
      <c r="D24" s="69"/>
      <c r="E24" s="69"/>
      <c r="F24" s="74">
        <f t="shared" si="1"/>
        <v>316856.32</v>
      </c>
      <c r="G24" s="71"/>
    </row>
    <row r="25" spans="1:7">
      <c r="A25" s="66"/>
      <c r="B25" s="72"/>
      <c r="C25" s="68"/>
      <c r="D25" s="69"/>
      <c r="E25" s="69"/>
      <c r="F25" s="74">
        <f t="shared" si="1"/>
        <v>316856.32</v>
      </c>
      <c r="G25" s="71"/>
    </row>
    <row r="26" spans="1:7">
      <c r="A26" s="66"/>
      <c r="B26" s="72"/>
      <c r="C26" s="68"/>
      <c r="D26" s="69"/>
      <c r="E26" s="69"/>
      <c r="F26" s="74">
        <f t="shared" si="1"/>
        <v>316856.32</v>
      </c>
      <c r="G26" s="71"/>
    </row>
    <row r="27" spans="1:7">
      <c r="A27" s="66"/>
      <c r="B27" s="72"/>
      <c r="C27" s="68"/>
      <c r="D27" s="69"/>
      <c r="E27" s="69"/>
      <c r="F27" s="74">
        <f t="shared" si="1"/>
        <v>316856.32</v>
      </c>
      <c r="G27" s="71"/>
    </row>
    <row r="28" spans="1:7">
      <c r="A28" s="66"/>
      <c r="B28" s="72"/>
      <c r="C28" s="68"/>
      <c r="D28" s="69"/>
      <c r="E28" s="69"/>
      <c r="F28" s="74">
        <f t="shared" si="1"/>
        <v>316856.32</v>
      </c>
      <c r="G28" s="71"/>
    </row>
    <row r="29" spans="1:7">
      <c r="A29" s="66"/>
      <c r="B29" s="75"/>
      <c r="C29" s="68"/>
      <c r="D29" s="69"/>
      <c r="E29" s="69"/>
      <c r="F29" s="74">
        <f t="shared" si="1"/>
        <v>316856.32</v>
      </c>
      <c r="G29" s="71"/>
    </row>
    <row r="30" spans="1:7">
      <c r="A30" s="66"/>
      <c r="B30" s="72"/>
      <c r="C30" s="68"/>
      <c r="D30" s="69"/>
      <c r="E30" s="69"/>
      <c r="F30" s="74">
        <f t="shared" si="1"/>
        <v>316856.32</v>
      </c>
      <c r="G30" s="71"/>
    </row>
    <row r="31" spans="1:7">
      <c r="A31" s="66"/>
      <c r="B31" s="72"/>
      <c r="C31" s="68"/>
      <c r="D31" s="69"/>
      <c r="E31" s="69"/>
      <c r="F31" s="74">
        <f t="shared" si="1"/>
        <v>316856.32</v>
      </c>
      <c r="G31" s="71"/>
    </row>
    <row r="32" spans="1:7">
      <c r="A32" s="66"/>
      <c r="B32" s="72"/>
      <c r="C32" s="68"/>
      <c r="D32" s="69"/>
      <c r="E32" s="69"/>
      <c r="F32" s="74">
        <f t="shared" si="1"/>
        <v>316856.32</v>
      </c>
      <c r="G32" s="71"/>
    </row>
    <row r="33" spans="1:7">
      <c r="A33" s="66"/>
      <c r="B33" s="72"/>
      <c r="C33" s="68"/>
      <c r="D33" s="69"/>
      <c r="E33" s="69"/>
      <c r="F33" s="74">
        <f t="shared" si="1"/>
        <v>316856.32</v>
      </c>
      <c r="G33" s="71"/>
    </row>
    <row r="34" spans="1:7">
      <c r="A34" s="66"/>
      <c r="B34" s="72"/>
      <c r="C34" s="68"/>
      <c r="D34" s="69"/>
      <c r="E34" s="69"/>
      <c r="F34" s="74">
        <f t="shared" si="1"/>
        <v>316856.32</v>
      </c>
      <c r="G34" s="71"/>
    </row>
    <row r="35" spans="1:7">
      <c r="A35" s="66"/>
      <c r="B35" s="72"/>
      <c r="C35" s="68"/>
      <c r="D35" s="69"/>
      <c r="E35" s="69"/>
      <c r="F35" s="74">
        <f t="shared" si="1"/>
        <v>316856.32</v>
      </c>
      <c r="G35" s="71"/>
    </row>
    <row r="36" spans="1:7">
      <c r="A36" s="66"/>
      <c r="B36" s="72"/>
      <c r="C36" s="68"/>
      <c r="D36" s="69"/>
      <c r="E36" s="69"/>
      <c r="F36" s="74">
        <f t="shared" si="1"/>
        <v>316856.32</v>
      </c>
      <c r="G36" s="71"/>
    </row>
    <row r="37" spans="1:7">
      <c r="A37" s="66"/>
      <c r="B37" s="72"/>
      <c r="C37" s="68"/>
      <c r="D37" s="69"/>
      <c r="E37" s="69"/>
      <c r="F37" s="74">
        <f t="shared" si="1"/>
        <v>316856.32</v>
      </c>
      <c r="G37" s="71"/>
    </row>
    <row r="38" spans="1:7">
      <c r="A38" s="66"/>
      <c r="B38" s="75"/>
      <c r="C38" s="68"/>
      <c r="D38" s="69"/>
      <c r="E38" s="69"/>
      <c r="F38" s="74">
        <f t="shared" si="1"/>
        <v>316856.32</v>
      </c>
      <c r="G38" s="71"/>
    </row>
    <row r="39" spans="1:7">
      <c r="A39" s="66"/>
      <c r="B39" s="72"/>
      <c r="C39" s="68"/>
      <c r="D39" s="69"/>
      <c r="E39" s="69"/>
      <c r="F39" s="74">
        <f t="shared" si="1"/>
        <v>316856.32</v>
      </c>
      <c r="G39" s="71"/>
    </row>
    <row r="40" spans="1:7">
      <c r="A40" s="66"/>
      <c r="B40" s="72"/>
      <c r="C40" s="68"/>
      <c r="D40" s="69"/>
      <c r="E40" s="69"/>
      <c r="F40" s="74">
        <f t="shared" si="1"/>
        <v>316856.32</v>
      </c>
      <c r="G40" s="71"/>
    </row>
    <row r="41" spans="1:7">
      <c r="A41" s="66"/>
      <c r="B41" s="72"/>
      <c r="C41" s="68"/>
      <c r="D41" s="69"/>
      <c r="E41" s="69"/>
      <c r="F41" s="74">
        <f t="shared" si="1"/>
        <v>316856.32</v>
      </c>
      <c r="G41" s="71"/>
    </row>
    <row r="42" spans="1:7">
      <c r="A42" s="66"/>
      <c r="B42" s="72"/>
      <c r="C42" s="68"/>
      <c r="D42" s="69"/>
      <c r="E42" s="69"/>
      <c r="F42" s="74">
        <f t="shared" si="1"/>
        <v>316856.32</v>
      </c>
      <c r="G42" s="71"/>
    </row>
    <row r="43" spans="1:7">
      <c r="A43" s="66"/>
      <c r="B43" s="72"/>
      <c r="C43" s="68"/>
      <c r="D43" s="69"/>
      <c r="E43" s="69"/>
      <c r="F43" s="74">
        <f t="shared" si="1"/>
        <v>316856.32</v>
      </c>
      <c r="G43" s="71"/>
    </row>
    <row r="44" spans="1:7">
      <c r="A44" s="66"/>
      <c r="B44" s="72"/>
      <c r="C44" s="68"/>
      <c r="D44" s="69"/>
      <c r="E44" s="69"/>
      <c r="F44" s="74">
        <f t="shared" si="1"/>
        <v>316856.32</v>
      </c>
      <c r="G44" s="71"/>
    </row>
    <row r="45" spans="1:7">
      <c r="A45" s="66"/>
      <c r="B45" s="72"/>
      <c r="C45" s="68"/>
      <c r="D45" s="69"/>
      <c r="E45" s="69"/>
      <c r="F45" s="74">
        <f t="shared" si="1"/>
        <v>316856.32</v>
      </c>
      <c r="G45" s="71"/>
    </row>
    <row r="46" spans="1:7">
      <c r="A46" s="66"/>
      <c r="B46" s="72"/>
      <c r="C46" s="68"/>
      <c r="D46" s="69"/>
      <c r="E46" s="69"/>
      <c r="F46" s="74">
        <f t="shared" si="1"/>
        <v>316856.32</v>
      </c>
      <c r="G46" s="71"/>
    </row>
    <row r="47" spans="1:7">
      <c r="A47" s="66"/>
      <c r="B47" s="67"/>
      <c r="C47" s="68"/>
      <c r="D47" s="69"/>
      <c r="E47" s="69"/>
      <c r="F47" s="74">
        <f t="shared" si="1"/>
        <v>316856.32</v>
      </c>
      <c r="G47" s="71"/>
    </row>
    <row r="48" spans="1:7">
      <c r="A48" s="66"/>
      <c r="B48" s="67"/>
      <c r="C48" s="68"/>
      <c r="D48" s="69"/>
      <c r="E48" s="69"/>
      <c r="F48" s="74">
        <f t="shared" si="1"/>
        <v>316856.32</v>
      </c>
      <c r="G48" s="71"/>
    </row>
    <row r="49" spans="1:7">
      <c r="A49" s="66"/>
      <c r="B49" s="67"/>
      <c r="C49" s="68"/>
      <c r="D49" s="69"/>
      <c r="E49" s="69"/>
      <c r="F49" s="74">
        <f t="shared" si="1"/>
        <v>316856.32</v>
      </c>
      <c r="G49" s="71"/>
    </row>
    <row r="50" spans="1:7">
      <c r="A50" s="66"/>
      <c r="B50" s="67"/>
      <c r="C50" s="68"/>
      <c r="D50" s="69"/>
      <c r="E50" s="69"/>
      <c r="F50" s="74">
        <f t="shared" si="1"/>
        <v>316856.32</v>
      </c>
      <c r="G50" s="71"/>
    </row>
    <row r="51" spans="1:7">
      <c r="A51" s="66"/>
      <c r="B51" s="67"/>
      <c r="C51" s="68"/>
      <c r="D51" s="69"/>
      <c r="E51" s="69"/>
      <c r="F51" s="74">
        <f t="shared" si="1"/>
        <v>316856.32</v>
      </c>
      <c r="G51" s="71"/>
    </row>
    <row r="52" spans="1:7">
      <c r="A52" s="66"/>
      <c r="B52" s="67"/>
      <c r="C52" s="68"/>
      <c r="D52" s="69"/>
      <c r="E52" s="69"/>
      <c r="F52" s="74">
        <f t="shared" si="1"/>
        <v>316856.32</v>
      </c>
      <c r="G52" s="71"/>
    </row>
    <row r="53" spans="1:7">
      <c r="A53" s="66"/>
      <c r="B53" s="67"/>
      <c r="C53" s="68"/>
      <c r="D53" s="69"/>
      <c r="E53" s="69"/>
      <c r="F53" s="74">
        <f t="shared" si="1"/>
        <v>316856.32</v>
      </c>
      <c r="G53" s="71"/>
    </row>
    <row r="54" spans="1:7">
      <c r="A54" s="66"/>
      <c r="B54" s="67"/>
      <c r="C54" s="68"/>
      <c r="D54" s="69"/>
      <c r="E54" s="69"/>
      <c r="F54" s="74">
        <f t="shared" si="1"/>
        <v>316856.32</v>
      </c>
      <c r="G54" s="71"/>
    </row>
    <row r="55" spans="1:7">
      <c r="A55" s="66"/>
      <c r="B55" s="67"/>
      <c r="C55" s="68"/>
      <c r="D55" s="69"/>
      <c r="E55" s="69"/>
      <c r="F55" s="74">
        <f t="shared" si="1"/>
        <v>316856.32</v>
      </c>
      <c r="G55" s="71"/>
    </row>
    <row r="56" spans="1:7">
      <c r="A56" s="66"/>
      <c r="B56" s="67"/>
      <c r="C56" s="68"/>
      <c r="D56" s="69"/>
      <c r="E56" s="69"/>
      <c r="F56" s="74">
        <f t="shared" si="1"/>
        <v>316856.32</v>
      </c>
      <c r="G56" s="71"/>
    </row>
    <row r="57" spans="1:7">
      <c r="A57" s="66"/>
      <c r="B57" s="67"/>
      <c r="C57" s="68"/>
      <c r="D57" s="69"/>
      <c r="E57" s="69"/>
      <c r="F57" s="74">
        <f t="shared" si="1"/>
        <v>316856.32</v>
      </c>
      <c r="G57" s="71"/>
    </row>
    <row r="58" spans="1:7">
      <c r="A58" s="66"/>
      <c r="B58" s="67"/>
      <c r="C58" s="68"/>
      <c r="D58" s="69"/>
      <c r="E58" s="69"/>
      <c r="F58" s="74">
        <f t="shared" si="1"/>
        <v>316856.32</v>
      </c>
      <c r="G58" s="71"/>
    </row>
    <row r="59" spans="1:7">
      <c r="A59" s="66"/>
      <c r="B59" s="67"/>
      <c r="C59" s="68"/>
      <c r="D59" s="69"/>
      <c r="E59" s="69"/>
      <c r="F59" s="74">
        <f t="shared" si="1"/>
        <v>316856.32</v>
      </c>
      <c r="G59" s="71"/>
    </row>
    <row r="60" spans="1:7">
      <c r="A60" s="66"/>
      <c r="B60" s="67"/>
      <c r="C60" s="68"/>
      <c r="D60" s="69"/>
      <c r="E60" s="69"/>
      <c r="F60" s="74">
        <f t="shared" si="1"/>
        <v>316856.32</v>
      </c>
      <c r="G60" s="71"/>
    </row>
    <row r="61" spans="1:7">
      <c r="A61" s="66"/>
      <c r="B61" s="67"/>
      <c r="C61" s="68"/>
      <c r="D61" s="69"/>
      <c r="E61" s="69"/>
      <c r="F61" s="74">
        <f t="shared" si="1"/>
        <v>316856.32</v>
      </c>
      <c r="G61" s="71"/>
    </row>
    <row r="62" spans="1:7">
      <c r="A62" s="66"/>
      <c r="B62" s="67"/>
      <c r="C62" s="68"/>
      <c r="D62" s="69"/>
      <c r="E62" s="69"/>
      <c r="F62" s="74">
        <f t="shared" si="1"/>
        <v>316856.32</v>
      </c>
      <c r="G62" s="71"/>
    </row>
    <row r="63" spans="1:7">
      <c r="A63" s="66"/>
      <c r="B63" s="67"/>
      <c r="C63" s="68"/>
      <c r="D63" s="69"/>
      <c r="E63" s="69"/>
      <c r="F63" s="74">
        <f t="shared" si="1"/>
        <v>316856.32</v>
      </c>
      <c r="G63" s="71"/>
    </row>
    <row r="64" spans="1:7">
      <c r="A64" s="66"/>
      <c r="B64" s="67"/>
      <c r="C64" s="68"/>
      <c r="D64" s="69"/>
      <c r="E64" s="69"/>
      <c r="F64" s="74">
        <f t="shared" si="1"/>
        <v>316856.32</v>
      </c>
      <c r="G64" s="71"/>
    </row>
    <row r="65" spans="1:7">
      <c r="A65" s="66"/>
      <c r="B65" s="67"/>
      <c r="C65" s="68"/>
      <c r="D65" s="69"/>
      <c r="E65" s="69"/>
      <c r="F65" s="74">
        <f t="shared" si="1"/>
        <v>316856.32</v>
      </c>
      <c r="G65" s="71"/>
    </row>
    <row r="66" spans="1:7">
      <c r="A66" s="66"/>
      <c r="B66" s="67"/>
      <c r="C66" s="68"/>
      <c r="D66" s="69"/>
      <c r="E66" s="69"/>
      <c r="F66" s="74">
        <f t="shared" si="1"/>
        <v>316856.32</v>
      </c>
      <c r="G66" s="71"/>
    </row>
    <row r="67" spans="1:7">
      <c r="A67" s="66"/>
      <c r="B67" s="67"/>
      <c r="C67" s="68"/>
      <c r="D67" s="69"/>
      <c r="E67" s="69"/>
      <c r="F67" s="74">
        <f t="shared" si="1"/>
        <v>316856.32</v>
      </c>
      <c r="G67" s="71"/>
    </row>
    <row r="68" spans="1:7">
      <c r="A68" s="66"/>
      <c r="B68" s="67"/>
      <c r="C68" s="68"/>
      <c r="D68" s="69"/>
      <c r="E68" s="69"/>
      <c r="F68" s="74">
        <f t="shared" si="1"/>
        <v>316856.32</v>
      </c>
      <c r="G68" s="71"/>
    </row>
    <row r="69" spans="1:7">
      <c r="A69" s="66"/>
      <c r="B69" s="67"/>
      <c r="C69" s="68"/>
      <c r="D69" s="69"/>
      <c r="E69" s="69"/>
      <c r="F69" s="74">
        <f t="shared" si="1"/>
        <v>316856.32</v>
      </c>
      <c r="G69" s="71"/>
    </row>
    <row r="70" spans="1:7">
      <c r="A70" s="66"/>
      <c r="B70" s="67"/>
      <c r="C70" s="68"/>
      <c r="D70" s="69"/>
      <c r="E70" s="69"/>
      <c r="F70" s="74">
        <f t="shared" si="1"/>
        <v>316856.32</v>
      </c>
      <c r="G70" s="71"/>
    </row>
    <row r="71" spans="1:7">
      <c r="A71" s="66"/>
      <c r="B71" s="67"/>
      <c r="C71" s="68"/>
      <c r="D71" s="69"/>
      <c r="E71" s="69"/>
      <c r="F71" s="74">
        <f t="shared" si="1"/>
        <v>316856.32</v>
      </c>
      <c r="G71" s="71"/>
    </row>
    <row r="72" spans="1:7">
      <c r="A72" s="66"/>
      <c r="B72" s="67"/>
      <c r="C72" s="68"/>
      <c r="D72" s="69"/>
      <c r="E72" s="69"/>
      <c r="F72" s="74">
        <f t="shared" si="1"/>
        <v>316856.32</v>
      </c>
      <c r="G72" s="71"/>
    </row>
    <row r="73" spans="1:7">
      <c r="A73" s="66"/>
      <c r="B73" s="67"/>
      <c r="C73" s="68"/>
      <c r="D73" s="69"/>
      <c r="E73" s="69"/>
      <c r="F73" s="74">
        <f t="shared" si="1"/>
        <v>316856.32</v>
      </c>
      <c r="G73" s="71"/>
    </row>
    <row r="74" spans="1:7">
      <c r="A74" s="66"/>
      <c r="B74" s="67"/>
      <c r="C74" s="68"/>
      <c r="D74" s="69"/>
      <c r="E74" s="69"/>
      <c r="F74" s="74">
        <f t="shared" si="1"/>
        <v>316856.32</v>
      </c>
      <c r="G74" s="71"/>
    </row>
    <row r="75" spans="1:7">
      <c r="A75" s="66"/>
      <c r="B75" s="67"/>
      <c r="C75" s="68"/>
      <c r="D75" s="69"/>
      <c r="E75" s="69"/>
      <c r="F75" s="74">
        <f t="shared" si="1"/>
        <v>316856.32</v>
      </c>
      <c r="G75" s="71"/>
    </row>
    <row r="76" spans="1:7">
      <c r="A76" s="66"/>
      <c r="B76" s="67"/>
      <c r="C76" s="68"/>
      <c r="D76" s="69"/>
      <c r="E76" s="69"/>
      <c r="F76" s="74">
        <f t="shared" ref="F76:F95" si="2">F75+D76-E76</f>
        <v>316856.32</v>
      </c>
      <c r="G76" s="71"/>
    </row>
    <row r="77" spans="1:7">
      <c r="A77" s="66"/>
      <c r="B77" s="67"/>
      <c r="C77" s="68"/>
      <c r="D77" s="69"/>
      <c r="E77" s="69"/>
      <c r="F77" s="74">
        <f t="shared" si="2"/>
        <v>316856.32</v>
      </c>
      <c r="G77" s="71"/>
    </row>
    <row r="78" spans="1:7">
      <c r="A78" s="66"/>
      <c r="B78" s="67"/>
      <c r="C78" s="68"/>
      <c r="D78" s="69"/>
      <c r="E78" s="69"/>
      <c r="F78" s="74">
        <f t="shared" si="2"/>
        <v>316856.32</v>
      </c>
      <c r="G78" s="71"/>
    </row>
    <row r="79" spans="1:7">
      <c r="A79" s="66"/>
      <c r="B79" s="67"/>
      <c r="C79" s="68"/>
      <c r="D79" s="69"/>
      <c r="E79" s="69"/>
      <c r="F79" s="74">
        <f t="shared" si="2"/>
        <v>316856.32</v>
      </c>
      <c r="G79" s="71"/>
    </row>
    <row r="80" spans="1:7">
      <c r="A80" s="66"/>
      <c r="B80" s="67"/>
      <c r="C80" s="68"/>
      <c r="D80" s="69"/>
      <c r="E80" s="69"/>
      <c r="F80" s="74">
        <f t="shared" si="2"/>
        <v>316856.32</v>
      </c>
      <c r="G80" s="71"/>
    </row>
    <row r="81" spans="1:7">
      <c r="A81" s="66"/>
      <c r="B81" s="67"/>
      <c r="C81" s="68"/>
      <c r="D81" s="69"/>
      <c r="E81" s="69"/>
      <c r="F81" s="74">
        <f t="shared" si="2"/>
        <v>316856.32</v>
      </c>
      <c r="G81" s="71"/>
    </row>
    <row r="82" spans="1:7">
      <c r="A82" s="66"/>
      <c r="B82" s="67"/>
      <c r="C82" s="68"/>
      <c r="D82" s="69"/>
      <c r="E82" s="69"/>
      <c r="F82" s="74">
        <f t="shared" si="2"/>
        <v>316856.32</v>
      </c>
      <c r="G82" s="71"/>
    </row>
    <row r="83" spans="1:7">
      <c r="A83" s="66"/>
      <c r="B83" s="67"/>
      <c r="C83" s="68"/>
      <c r="D83" s="69"/>
      <c r="E83" s="69"/>
      <c r="F83" s="74">
        <f t="shared" si="2"/>
        <v>316856.32</v>
      </c>
      <c r="G83" s="71"/>
    </row>
    <row r="84" spans="1:7">
      <c r="A84" s="66"/>
      <c r="B84" s="67"/>
      <c r="C84" s="68"/>
      <c r="D84" s="69"/>
      <c r="E84" s="69"/>
      <c r="F84" s="74">
        <f t="shared" si="2"/>
        <v>316856.32</v>
      </c>
      <c r="G84" s="71"/>
    </row>
    <row r="85" spans="1:7">
      <c r="A85" s="66"/>
      <c r="B85" s="67"/>
      <c r="C85" s="68"/>
      <c r="D85" s="69"/>
      <c r="E85" s="69"/>
      <c r="F85" s="74">
        <f t="shared" si="2"/>
        <v>316856.32</v>
      </c>
      <c r="G85" s="71"/>
    </row>
    <row r="86" spans="1:7">
      <c r="A86" s="66"/>
      <c r="B86" s="67"/>
      <c r="C86" s="68"/>
      <c r="D86" s="69"/>
      <c r="E86" s="69"/>
      <c r="F86" s="74">
        <f t="shared" si="2"/>
        <v>316856.32</v>
      </c>
      <c r="G86" s="71"/>
    </row>
    <row r="87" spans="1:7">
      <c r="A87" s="66"/>
      <c r="B87" s="67"/>
      <c r="C87" s="68"/>
      <c r="D87" s="69"/>
      <c r="E87" s="69"/>
      <c r="F87" s="74">
        <f t="shared" si="2"/>
        <v>316856.32</v>
      </c>
      <c r="G87" s="71"/>
    </row>
    <row r="88" spans="1:7">
      <c r="A88" s="66"/>
      <c r="B88" s="67"/>
      <c r="C88" s="68"/>
      <c r="D88" s="69"/>
      <c r="E88" s="69"/>
      <c r="F88" s="74">
        <f t="shared" si="2"/>
        <v>316856.32</v>
      </c>
      <c r="G88" s="71"/>
    </row>
    <row r="89" spans="1:7">
      <c r="A89" s="66"/>
      <c r="B89" s="67"/>
      <c r="C89" s="68"/>
      <c r="D89" s="69"/>
      <c r="E89" s="69"/>
      <c r="F89" s="74">
        <f t="shared" si="2"/>
        <v>316856.32</v>
      </c>
      <c r="G89" s="71"/>
    </row>
    <row r="90" spans="1:7">
      <c r="A90" s="66"/>
      <c r="B90" s="67"/>
      <c r="C90" s="68"/>
      <c r="D90" s="69"/>
      <c r="E90" s="69"/>
      <c r="F90" s="74">
        <f t="shared" si="2"/>
        <v>316856.32</v>
      </c>
      <c r="G90" s="71"/>
    </row>
    <row r="91" spans="1:7">
      <c r="A91" s="66"/>
      <c r="B91" s="67"/>
      <c r="C91" s="68"/>
      <c r="D91" s="69"/>
      <c r="E91" s="69"/>
      <c r="F91" s="74">
        <f t="shared" si="2"/>
        <v>316856.32</v>
      </c>
      <c r="G91" s="71"/>
    </row>
    <row r="92" spans="1:7">
      <c r="A92" s="66"/>
      <c r="B92" s="67"/>
      <c r="C92" s="68"/>
      <c r="D92" s="69"/>
      <c r="E92" s="69"/>
      <c r="F92" s="74">
        <f t="shared" si="2"/>
        <v>316856.32</v>
      </c>
      <c r="G92" s="71"/>
    </row>
    <row r="93" spans="1:7">
      <c r="A93" s="66"/>
      <c r="B93" s="67"/>
      <c r="C93" s="68"/>
      <c r="D93" s="69"/>
      <c r="E93" s="69"/>
      <c r="F93" s="74">
        <f t="shared" si="2"/>
        <v>316856.32</v>
      </c>
      <c r="G93" s="71"/>
    </row>
    <row r="94" spans="1:7">
      <c r="A94" s="66"/>
      <c r="B94" s="67"/>
      <c r="C94" s="68"/>
      <c r="D94" s="69"/>
      <c r="E94" s="69"/>
      <c r="F94" s="74">
        <f t="shared" si="2"/>
        <v>316856.32</v>
      </c>
      <c r="G94" s="71"/>
    </row>
    <row r="95" spans="1:7">
      <c r="A95" s="66"/>
      <c r="B95" s="67"/>
      <c r="C95" s="68"/>
      <c r="D95" s="69"/>
      <c r="E95" s="69"/>
      <c r="F95" s="74">
        <f t="shared" si="2"/>
        <v>316856.32</v>
      </c>
      <c r="G95" s="71"/>
    </row>
  </sheetData>
  <dataValidations count="1">
    <dataValidation type="list" allowBlank="1" showInputMessage="1" showErrorMessage="1" sqref="C3:C95">
      <formula1>收支类别</formula1>
    </dataValidation>
  </dataValidations>
  <pageMargins left="0.75" right="0.75" top="1" bottom="1" header="0.51" footer="0.51"/>
  <pageSetup paperSize="9" orientation="portrait"/>
  <headerFooter alignWithMargins="0" scaleWithDoc="0"/>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G240"/>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60.25" style="54" customWidth="1"/>
    <col min="3" max="3" width="21.75" style="55" customWidth="1"/>
    <col min="4" max="6" width="15.625" style="56" customWidth="1"/>
    <col min="7" max="7" width="19" style="57" customWidth="1"/>
    <col min="8" max="16384" width="9" style="57"/>
  </cols>
  <sheetData>
    <row r="1" ht="22.5" customHeight="1" spans="1:7">
      <c r="A1" s="58"/>
      <c r="B1" s="59" t="e">
        <f>VLOOKUP(A1,档案!A:B,2,FALSE)&amp;"流水明细"</f>
        <v>#N/A</v>
      </c>
      <c r="C1" s="60"/>
      <c r="D1" s="61"/>
      <c r="E1" s="61"/>
      <c r="F1" s="61"/>
      <c r="G1" s="60"/>
    </row>
    <row r="2" s="52" customFormat="1" spans="1:7">
      <c r="A2" s="62" t="s">
        <v>77</v>
      </c>
      <c r="B2" s="63" t="s">
        <v>82</v>
      </c>
      <c r="C2" s="64" t="s">
        <v>83</v>
      </c>
      <c r="D2" s="65" t="s">
        <v>84</v>
      </c>
      <c r="E2" s="65" t="s">
        <v>85</v>
      </c>
      <c r="F2" s="65" t="s">
        <v>5</v>
      </c>
      <c r="G2" s="64" t="s">
        <v>86</v>
      </c>
    </row>
    <row r="3" spans="1:7">
      <c r="A3" s="66">
        <v>45658</v>
      </c>
      <c r="B3" s="67"/>
      <c r="C3" s="68"/>
      <c r="D3" s="69"/>
      <c r="E3" s="69"/>
      <c r="F3" s="70"/>
      <c r="G3" s="71"/>
    </row>
    <row r="4" spans="1:7">
      <c r="A4" s="66"/>
      <c r="B4" s="72"/>
      <c r="C4" s="68"/>
      <c r="D4" s="73"/>
      <c r="E4" s="86"/>
      <c r="F4" s="74">
        <f t="shared" ref="F4:F10" si="0">F3+D4-E4</f>
        <v>0</v>
      </c>
      <c r="G4" s="71"/>
    </row>
    <row r="5" spans="1:7">
      <c r="A5" s="66"/>
      <c r="B5" s="72"/>
      <c r="C5" s="68"/>
      <c r="D5" s="73"/>
      <c r="E5" s="86"/>
      <c r="F5" s="74">
        <f t="shared" si="0"/>
        <v>0</v>
      </c>
      <c r="G5" s="71"/>
    </row>
    <row r="6" spans="1:7">
      <c r="A6" s="66"/>
      <c r="B6" s="72"/>
      <c r="C6" s="68"/>
      <c r="D6" s="73"/>
      <c r="E6" s="86"/>
      <c r="F6" s="74">
        <f t="shared" si="0"/>
        <v>0</v>
      </c>
      <c r="G6" s="71"/>
    </row>
    <row r="7" spans="1:7">
      <c r="A7" s="66"/>
      <c r="B7" s="72"/>
      <c r="C7" s="68"/>
      <c r="D7" s="73"/>
      <c r="E7" s="86"/>
      <c r="F7" s="74">
        <f t="shared" si="0"/>
        <v>0</v>
      </c>
      <c r="G7" s="71"/>
    </row>
    <row r="8" spans="1:7">
      <c r="A8" s="66"/>
      <c r="B8" s="72"/>
      <c r="C8" s="68"/>
      <c r="D8" s="69"/>
      <c r="E8" s="69"/>
      <c r="F8" s="74">
        <f t="shared" si="0"/>
        <v>0</v>
      </c>
      <c r="G8" s="71"/>
    </row>
    <row r="9" spans="1:7">
      <c r="A9" s="66"/>
      <c r="B9" s="72"/>
      <c r="C9" s="68"/>
      <c r="D9" s="69"/>
      <c r="E9" s="86"/>
      <c r="F9" s="74">
        <f t="shared" si="0"/>
        <v>0</v>
      </c>
      <c r="G9" s="71"/>
    </row>
    <row r="10" spans="1:7">
      <c r="A10" s="66"/>
      <c r="B10" s="72"/>
      <c r="C10" s="68"/>
      <c r="D10" s="69"/>
      <c r="E10" s="86"/>
      <c r="F10" s="74">
        <f t="shared" si="0"/>
        <v>0</v>
      </c>
      <c r="G10" s="71"/>
    </row>
    <row r="11" spans="1:7">
      <c r="A11" s="66"/>
      <c r="B11" s="72"/>
      <c r="C11" s="68"/>
      <c r="D11" s="73"/>
      <c r="E11" s="86"/>
      <c r="F11" s="74">
        <v>0</v>
      </c>
      <c r="G11" s="71"/>
    </row>
    <row r="12" spans="1:7">
      <c r="A12" s="66"/>
      <c r="B12" s="72"/>
      <c r="C12" s="68"/>
      <c r="D12" s="73"/>
      <c r="E12" s="69"/>
      <c r="F12" s="74">
        <f t="shared" ref="F8:F70" si="1">F11+D12-E12</f>
        <v>0</v>
      </c>
      <c r="G12" s="71"/>
    </row>
    <row r="13" spans="1:7">
      <c r="A13" s="66"/>
      <c r="B13" s="72"/>
      <c r="C13" s="68"/>
      <c r="D13" s="69"/>
      <c r="E13" s="69"/>
      <c r="F13" s="74">
        <f t="shared" si="1"/>
        <v>0</v>
      </c>
      <c r="G13" s="71"/>
    </row>
    <row r="14" spans="1:7">
      <c r="A14" s="66"/>
      <c r="B14" s="72"/>
      <c r="C14" s="68"/>
      <c r="D14" s="69"/>
      <c r="E14" s="86"/>
      <c r="F14" s="74">
        <f t="shared" si="1"/>
        <v>0</v>
      </c>
      <c r="G14" s="71"/>
    </row>
    <row r="15" spans="1:7">
      <c r="A15" s="66"/>
      <c r="B15" s="72"/>
      <c r="C15" s="68"/>
      <c r="D15" s="86"/>
      <c r="E15" s="69"/>
      <c r="F15" s="74">
        <f t="shared" si="1"/>
        <v>0</v>
      </c>
      <c r="G15" s="71"/>
    </row>
    <row r="16" spans="1:7">
      <c r="A16" s="66"/>
      <c r="B16" s="72"/>
      <c r="C16" s="68"/>
      <c r="D16" s="69"/>
      <c r="E16" s="86"/>
      <c r="F16" s="74">
        <f t="shared" si="1"/>
        <v>0</v>
      </c>
      <c r="G16" s="71"/>
    </row>
    <row r="17" spans="1:7">
      <c r="A17" s="66"/>
      <c r="B17" s="72"/>
      <c r="C17" s="68"/>
      <c r="D17" s="69"/>
      <c r="E17" s="69"/>
      <c r="F17" s="74">
        <f t="shared" si="1"/>
        <v>0</v>
      </c>
      <c r="G17" s="71"/>
    </row>
    <row r="18" spans="1:7">
      <c r="A18" s="66"/>
      <c r="B18" s="72"/>
      <c r="C18" s="68"/>
      <c r="D18" s="69"/>
      <c r="E18" s="69"/>
      <c r="F18" s="74">
        <f t="shared" si="1"/>
        <v>0</v>
      </c>
      <c r="G18" s="71"/>
    </row>
    <row r="19" spans="1:7">
      <c r="A19" s="66"/>
      <c r="B19" s="72"/>
      <c r="C19" s="68"/>
      <c r="D19" s="69"/>
      <c r="E19" s="69"/>
      <c r="F19" s="74">
        <f t="shared" si="1"/>
        <v>0</v>
      </c>
      <c r="G19" s="71"/>
    </row>
    <row r="20" spans="1:7">
      <c r="A20" s="66"/>
      <c r="B20" s="72"/>
      <c r="C20" s="68"/>
      <c r="D20" s="69"/>
      <c r="E20" s="86"/>
      <c r="F20" s="74">
        <f t="shared" si="1"/>
        <v>0</v>
      </c>
      <c r="G20" s="71"/>
    </row>
    <row r="21" spans="1:7">
      <c r="A21" s="66"/>
      <c r="B21" s="72"/>
      <c r="C21" s="68"/>
      <c r="D21" s="69"/>
      <c r="E21" s="69"/>
      <c r="F21" s="74">
        <f t="shared" si="1"/>
        <v>0</v>
      </c>
      <c r="G21" s="71"/>
    </row>
    <row r="22" spans="1:7">
      <c r="A22" s="66"/>
      <c r="B22" s="72"/>
      <c r="C22" s="68"/>
      <c r="D22" s="69"/>
      <c r="E22" s="69"/>
      <c r="F22" s="74">
        <f t="shared" si="1"/>
        <v>0</v>
      </c>
      <c r="G22" s="71"/>
    </row>
    <row r="23" spans="1:7">
      <c r="A23" s="66"/>
      <c r="B23" s="72"/>
      <c r="C23" s="68"/>
      <c r="D23" s="69"/>
      <c r="E23" s="69"/>
      <c r="F23" s="74">
        <f t="shared" si="1"/>
        <v>0</v>
      </c>
      <c r="G23" s="71"/>
    </row>
    <row r="24" spans="1:7">
      <c r="A24" s="66"/>
      <c r="B24" s="72"/>
      <c r="C24" s="68"/>
      <c r="D24" s="69"/>
      <c r="E24" s="69"/>
      <c r="F24" s="74">
        <f t="shared" si="1"/>
        <v>0</v>
      </c>
      <c r="G24" s="71"/>
    </row>
    <row r="25" spans="1:7">
      <c r="A25" s="66"/>
      <c r="B25" s="72"/>
      <c r="C25" s="68"/>
      <c r="D25" s="69"/>
      <c r="E25" s="69"/>
      <c r="F25" s="74">
        <f t="shared" si="1"/>
        <v>0</v>
      </c>
      <c r="G25" s="71"/>
    </row>
    <row r="26" spans="1:7">
      <c r="A26" s="66"/>
      <c r="B26" s="72"/>
      <c r="C26" s="68"/>
      <c r="D26" s="69"/>
      <c r="E26" s="86"/>
      <c r="F26" s="74">
        <f t="shared" si="1"/>
        <v>0</v>
      </c>
      <c r="G26" s="71"/>
    </row>
    <row r="27" spans="1:7">
      <c r="A27" s="66"/>
      <c r="B27" s="72"/>
      <c r="C27" s="68"/>
      <c r="D27" s="69"/>
      <c r="E27" s="69"/>
      <c r="F27" s="74">
        <f t="shared" si="1"/>
        <v>0</v>
      </c>
      <c r="G27" s="71"/>
    </row>
    <row r="28" spans="1:7">
      <c r="A28" s="66"/>
      <c r="B28" s="72"/>
      <c r="C28" s="68"/>
      <c r="D28" s="69"/>
      <c r="E28" s="69"/>
      <c r="F28" s="74">
        <f t="shared" si="1"/>
        <v>0</v>
      </c>
      <c r="G28" s="71"/>
    </row>
    <row r="29" spans="1:7">
      <c r="A29" s="66"/>
      <c r="B29" s="72"/>
      <c r="C29" s="68"/>
      <c r="D29" s="69"/>
      <c r="E29" s="69"/>
      <c r="F29" s="74">
        <f t="shared" si="1"/>
        <v>0</v>
      </c>
      <c r="G29" s="71"/>
    </row>
    <row r="30" spans="1:7">
      <c r="A30" s="66"/>
      <c r="B30" s="72"/>
      <c r="C30" s="68"/>
      <c r="D30" s="69"/>
      <c r="E30" s="69"/>
      <c r="F30" s="74">
        <f t="shared" si="1"/>
        <v>0</v>
      </c>
      <c r="G30" s="71"/>
    </row>
    <row r="31" spans="1:7">
      <c r="A31" s="66"/>
      <c r="B31" s="72"/>
      <c r="C31" s="68"/>
      <c r="D31" s="69"/>
      <c r="E31" s="69"/>
      <c r="F31" s="74">
        <f t="shared" si="1"/>
        <v>0</v>
      </c>
      <c r="G31" s="71"/>
    </row>
    <row r="32" spans="1:7">
      <c r="A32" s="66"/>
      <c r="B32" s="72"/>
      <c r="C32" s="68"/>
      <c r="D32" s="69"/>
      <c r="E32" s="69"/>
      <c r="F32" s="74">
        <f t="shared" si="1"/>
        <v>0</v>
      </c>
      <c r="G32" s="71"/>
    </row>
    <row r="33" spans="1:7">
      <c r="A33" s="66"/>
      <c r="B33" s="75"/>
      <c r="C33" s="68"/>
      <c r="D33" s="69"/>
      <c r="E33" s="69"/>
      <c r="F33" s="74">
        <f t="shared" si="1"/>
        <v>0</v>
      </c>
      <c r="G33" s="71"/>
    </row>
    <row r="34" spans="1:7">
      <c r="A34" s="66"/>
      <c r="B34" s="72"/>
      <c r="C34" s="68"/>
      <c r="D34" s="69"/>
      <c r="E34" s="69"/>
      <c r="F34" s="74">
        <f t="shared" si="1"/>
        <v>0</v>
      </c>
      <c r="G34" s="71"/>
    </row>
    <row r="35" spans="1:7">
      <c r="A35" s="66"/>
      <c r="B35" s="72"/>
      <c r="C35" s="68"/>
      <c r="D35" s="69"/>
      <c r="E35" s="69"/>
      <c r="F35" s="74">
        <f t="shared" si="1"/>
        <v>0</v>
      </c>
      <c r="G35" s="71"/>
    </row>
    <row r="36" spans="1:7">
      <c r="A36" s="66"/>
      <c r="B36" s="72"/>
      <c r="C36" s="68"/>
      <c r="D36" s="69"/>
      <c r="E36" s="69"/>
      <c r="F36" s="74">
        <f t="shared" si="1"/>
        <v>0</v>
      </c>
      <c r="G36" s="71"/>
    </row>
    <row r="37" spans="1:7">
      <c r="A37" s="66"/>
      <c r="B37" s="72"/>
      <c r="C37" s="68"/>
      <c r="D37" s="69"/>
      <c r="E37" s="69"/>
      <c r="F37" s="74">
        <f t="shared" si="1"/>
        <v>0</v>
      </c>
      <c r="G37" s="71"/>
    </row>
    <row r="38" spans="1:7">
      <c r="A38" s="66"/>
      <c r="B38" s="72"/>
      <c r="C38" s="68"/>
      <c r="D38" s="69"/>
      <c r="E38" s="69"/>
      <c r="F38" s="74">
        <f t="shared" si="1"/>
        <v>0</v>
      </c>
      <c r="G38" s="71"/>
    </row>
    <row r="39" spans="1:7">
      <c r="A39" s="66"/>
      <c r="B39" s="72"/>
      <c r="C39" s="68"/>
      <c r="D39" s="69"/>
      <c r="E39" s="69"/>
      <c r="F39" s="74">
        <f t="shared" si="1"/>
        <v>0</v>
      </c>
      <c r="G39" s="71"/>
    </row>
    <row r="40" spans="1:7">
      <c r="A40" s="66"/>
      <c r="B40" s="72"/>
      <c r="C40" s="68"/>
      <c r="D40" s="69"/>
      <c r="E40" s="69"/>
      <c r="F40" s="74">
        <f t="shared" si="1"/>
        <v>0</v>
      </c>
      <c r="G40" s="71"/>
    </row>
    <row r="41" spans="1:7">
      <c r="A41" s="66"/>
      <c r="B41" s="72"/>
      <c r="C41" s="68"/>
      <c r="D41" s="69"/>
      <c r="E41" s="69"/>
      <c r="F41" s="74">
        <f t="shared" si="1"/>
        <v>0</v>
      </c>
      <c r="G41" s="71"/>
    </row>
    <row r="42" spans="1:7">
      <c r="A42" s="66"/>
      <c r="B42" s="75"/>
      <c r="C42" s="68"/>
      <c r="D42" s="69"/>
      <c r="E42" s="69"/>
      <c r="F42" s="74">
        <f t="shared" si="1"/>
        <v>0</v>
      </c>
      <c r="G42" s="71"/>
    </row>
    <row r="43" spans="1:7">
      <c r="A43" s="66"/>
      <c r="B43" s="72"/>
      <c r="C43" s="68"/>
      <c r="D43" s="69"/>
      <c r="E43" s="69"/>
      <c r="F43" s="74">
        <f t="shared" si="1"/>
        <v>0</v>
      </c>
      <c r="G43" s="71"/>
    </row>
    <row r="44" spans="1:7">
      <c r="A44" s="66"/>
      <c r="B44" s="72"/>
      <c r="C44" s="68"/>
      <c r="D44" s="69"/>
      <c r="E44" s="69"/>
      <c r="F44" s="74">
        <f t="shared" si="1"/>
        <v>0</v>
      </c>
      <c r="G44" s="71"/>
    </row>
    <row r="45" spans="1:7">
      <c r="A45" s="66"/>
      <c r="B45" s="72"/>
      <c r="C45" s="68"/>
      <c r="D45" s="69"/>
      <c r="E45" s="69"/>
      <c r="F45" s="74">
        <f t="shared" si="1"/>
        <v>0</v>
      </c>
      <c r="G45" s="71"/>
    </row>
    <row r="46" spans="1:7">
      <c r="A46" s="66"/>
      <c r="B46" s="72"/>
      <c r="C46" s="68"/>
      <c r="D46" s="69"/>
      <c r="E46" s="69"/>
      <c r="F46" s="74">
        <f t="shared" si="1"/>
        <v>0</v>
      </c>
      <c r="G46" s="71"/>
    </row>
    <row r="47" spans="1:7">
      <c r="A47" s="66"/>
      <c r="B47" s="72"/>
      <c r="C47" s="68"/>
      <c r="D47" s="69"/>
      <c r="E47" s="69"/>
      <c r="F47" s="74">
        <f t="shared" si="1"/>
        <v>0</v>
      </c>
      <c r="G47" s="71"/>
    </row>
    <row r="48" spans="1:7">
      <c r="A48" s="66"/>
      <c r="B48" s="72"/>
      <c r="C48" s="68"/>
      <c r="D48" s="69"/>
      <c r="E48" s="69"/>
      <c r="F48" s="74">
        <f t="shared" si="1"/>
        <v>0</v>
      </c>
      <c r="G48" s="71"/>
    </row>
    <row r="49" spans="1:7">
      <c r="A49" s="66"/>
      <c r="B49" s="72"/>
      <c r="C49" s="68"/>
      <c r="D49" s="69"/>
      <c r="E49" s="69"/>
      <c r="F49" s="74">
        <f t="shared" si="1"/>
        <v>0</v>
      </c>
      <c r="G49" s="71"/>
    </row>
    <row r="50" spans="1:7">
      <c r="A50" s="66"/>
      <c r="B50" s="72"/>
      <c r="C50" s="68"/>
      <c r="D50" s="69"/>
      <c r="E50" s="69"/>
      <c r="F50" s="74">
        <f t="shared" si="1"/>
        <v>0</v>
      </c>
      <c r="G50" s="71"/>
    </row>
    <row r="51" spans="1:7">
      <c r="A51" s="66"/>
      <c r="B51" s="67"/>
      <c r="C51" s="68"/>
      <c r="D51" s="69"/>
      <c r="E51" s="69"/>
      <c r="F51" s="74">
        <f t="shared" si="1"/>
        <v>0</v>
      </c>
      <c r="G51" s="71"/>
    </row>
    <row r="52" spans="1:7">
      <c r="A52" s="66"/>
      <c r="B52" s="67"/>
      <c r="C52" s="68"/>
      <c r="D52" s="69"/>
      <c r="E52" s="69"/>
      <c r="F52" s="74">
        <f t="shared" si="1"/>
        <v>0</v>
      </c>
      <c r="G52" s="71"/>
    </row>
    <row r="53" spans="1:7">
      <c r="A53" s="66"/>
      <c r="B53" s="67"/>
      <c r="C53" s="68"/>
      <c r="D53" s="69"/>
      <c r="E53" s="69"/>
      <c r="F53" s="104">
        <f t="shared" si="1"/>
        <v>0</v>
      </c>
      <c r="G53" s="71"/>
    </row>
    <row r="54" spans="1:7">
      <c r="A54" s="66"/>
      <c r="B54" s="67"/>
      <c r="C54" s="68"/>
      <c r="D54" s="69"/>
      <c r="E54" s="69"/>
      <c r="F54" s="104">
        <f t="shared" si="1"/>
        <v>0</v>
      </c>
      <c r="G54" s="71"/>
    </row>
    <row r="55" spans="1:7">
      <c r="A55" s="66"/>
      <c r="B55" s="67"/>
      <c r="C55" s="68"/>
      <c r="D55" s="69"/>
      <c r="E55" s="69"/>
      <c r="F55" s="74">
        <f t="shared" si="1"/>
        <v>0</v>
      </c>
      <c r="G55" s="71"/>
    </row>
    <row r="56" spans="1:7">
      <c r="A56" s="66"/>
      <c r="B56" s="67"/>
      <c r="C56" s="68"/>
      <c r="D56" s="69"/>
      <c r="E56" s="69"/>
      <c r="F56" s="74">
        <f t="shared" si="1"/>
        <v>0</v>
      </c>
      <c r="G56" s="71"/>
    </row>
    <row r="57" spans="1:7">
      <c r="A57" s="66"/>
      <c r="B57" s="67"/>
      <c r="C57" s="68"/>
      <c r="D57" s="69"/>
      <c r="E57" s="69"/>
      <c r="F57" s="74">
        <f t="shared" si="1"/>
        <v>0</v>
      </c>
      <c r="G57" s="71"/>
    </row>
    <row r="58" spans="1:7">
      <c r="A58" s="66"/>
      <c r="B58" s="67"/>
      <c r="C58" s="68"/>
      <c r="D58" s="69"/>
      <c r="E58" s="69"/>
      <c r="F58" s="74">
        <f t="shared" si="1"/>
        <v>0</v>
      </c>
      <c r="G58" s="71"/>
    </row>
    <row r="59" spans="1:7">
      <c r="A59" s="66"/>
      <c r="B59" s="67"/>
      <c r="C59" s="68"/>
      <c r="D59" s="69"/>
      <c r="E59" s="69"/>
      <c r="F59" s="74">
        <f t="shared" si="1"/>
        <v>0</v>
      </c>
      <c r="G59" s="71"/>
    </row>
    <row r="60" spans="1:7">
      <c r="A60" s="66"/>
      <c r="B60" s="67"/>
      <c r="C60" s="68"/>
      <c r="D60" s="69"/>
      <c r="E60" s="69"/>
      <c r="F60" s="74">
        <f t="shared" si="1"/>
        <v>0</v>
      </c>
      <c r="G60" s="71"/>
    </row>
    <row r="61" spans="1:7">
      <c r="A61" s="66"/>
      <c r="B61" s="67"/>
      <c r="C61" s="68"/>
      <c r="D61" s="69"/>
      <c r="E61" s="69"/>
      <c r="F61" s="74">
        <f t="shared" si="1"/>
        <v>0</v>
      </c>
      <c r="G61" s="71"/>
    </row>
    <row r="62" spans="1:7">
      <c r="A62" s="66"/>
      <c r="B62" s="67"/>
      <c r="C62" s="68"/>
      <c r="D62" s="69"/>
      <c r="E62" s="69"/>
      <c r="F62" s="74">
        <f t="shared" si="1"/>
        <v>0</v>
      </c>
      <c r="G62" s="71"/>
    </row>
    <row r="63" spans="1:7">
      <c r="A63" s="66"/>
      <c r="B63" s="67"/>
      <c r="C63" s="68"/>
      <c r="D63" s="69"/>
      <c r="E63" s="69"/>
      <c r="F63" s="74">
        <f t="shared" si="1"/>
        <v>0</v>
      </c>
      <c r="G63" s="71"/>
    </row>
    <row r="64" spans="1:7">
      <c r="A64" s="66"/>
      <c r="B64" s="67"/>
      <c r="C64" s="68"/>
      <c r="D64" s="69"/>
      <c r="E64" s="69"/>
      <c r="F64" s="74">
        <f t="shared" si="1"/>
        <v>0</v>
      </c>
      <c r="G64" s="71"/>
    </row>
    <row r="65" spans="1:7">
      <c r="A65" s="66"/>
      <c r="B65" s="67"/>
      <c r="C65" s="68"/>
      <c r="D65" s="69"/>
      <c r="E65" s="69"/>
      <c r="F65" s="74">
        <f t="shared" si="1"/>
        <v>0</v>
      </c>
      <c r="G65" s="71"/>
    </row>
    <row r="66" spans="1:7">
      <c r="A66" s="66"/>
      <c r="B66" s="67"/>
      <c r="C66" s="68"/>
      <c r="D66" s="69"/>
      <c r="E66" s="69"/>
      <c r="F66" s="74">
        <f t="shared" si="1"/>
        <v>0</v>
      </c>
      <c r="G66" s="71"/>
    </row>
    <row r="67" spans="1:7">
      <c r="A67" s="66"/>
      <c r="B67" s="67"/>
      <c r="C67" s="68"/>
      <c r="D67" s="69"/>
      <c r="E67" s="69"/>
      <c r="F67" s="74">
        <f t="shared" si="1"/>
        <v>0</v>
      </c>
      <c r="G67" s="71"/>
    </row>
    <row r="68" spans="1:7">
      <c r="A68" s="66"/>
      <c r="B68" s="67"/>
      <c r="C68" s="68"/>
      <c r="D68" s="69"/>
      <c r="E68" s="69"/>
      <c r="F68" s="74">
        <f t="shared" si="1"/>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ref="F71:F134" si="2">F70+D71-E71</f>
        <v>0</v>
      </c>
      <c r="G71" s="71"/>
    </row>
    <row r="72" spans="1:7">
      <c r="A72" s="66"/>
      <c r="B72" s="67"/>
      <c r="C72" s="68"/>
      <c r="D72" s="69"/>
      <c r="E72" s="69"/>
      <c r="F72" s="104">
        <f t="shared" si="2"/>
        <v>0</v>
      </c>
      <c r="G72" s="71"/>
    </row>
    <row r="73" spans="1:7">
      <c r="A73" s="66"/>
      <c r="B73" s="67"/>
      <c r="C73" s="68"/>
      <c r="D73" s="69"/>
      <c r="E73" s="69"/>
      <c r="F73" s="74">
        <f t="shared" si="2"/>
        <v>0</v>
      </c>
      <c r="G73" s="71"/>
    </row>
    <row r="74" spans="1:7">
      <c r="A74" s="66"/>
      <c r="B74" s="67"/>
      <c r="C74" s="68"/>
      <c r="D74" s="69"/>
      <c r="E74" s="69"/>
      <c r="F74" s="74">
        <f t="shared" si="2"/>
        <v>0</v>
      </c>
      <c r="G74" s="71"/>
    </row>
    <row r="75" spans="1:7">
      <c r="A75" s="66"/>
      <c r="B75" s="67"/>
      <c r="C75" s="68"/>
      <c r="D75" s="69"/>
      <c r="E75" s="69"/>
      <c r="F75" s="74">
        <f t="shared" si="2"/>
        <v>0</v>
      </c>
      <c r="G75" s="71"/>
    </row>
    <row r="76" spans="1:7">
      <c r="A76" s="66"/>
      <c r="B76" s="67"/>
      <c r="C76" s="68"/>
      <c r="D76" s="69"/>
      <c r="E76" s="69"/>
      <c r="F76" s="74">
        <f t="shared" si="2"/>
        <v>0</v>
      </c>
      <c r="G76" s="71"/>
    </row>
    <row r="77" spans="1:7">
      <c r="A77" s="66"/>
      <c r="B77" s="67"/>
      <c r="C77" s="68"/>
      <c r="D77" s="69"/>
      <c r="E77" s="69"/>
      <c r="F77" s="74">
        <f t="shared" si="2"/>
        <v>0</v>
      </c>
      <c r="G77" s="71"/>
    </row>
    <row r="78" spans="1:7">
      <c r="A78" s="66"/>
      <c r="B78" s="67"/>
      <c r="C78" s="68"/>
      <c r="D78" s="69"/>
      <c r="E78" s="69"/>
      <c r="F78" s="74">
        <f t="shared" si="2"/>
        <v>0</v>
      </c>
      <c r="G78" s="71"/>
    </row>
    <row r="79" spans="1:7">
      <c r="A79" s="66"/>
      <c r="B79" s="67"/>
      <c r="C79" s="68"/>
      <c r="D79" s="69"/>
      <c r="E79" s="69"/>
      <c r="F79" s="74">
        <f t="shared" si="2"/>
        <v>0</v>
      </c>
      <c r="G79" s="71"/>
    </row>
    <row r="80" spans="1:7">
      <c r="A80" s="66"/>
      <c r="B80" s="67"/>
      <c r="C80" s="68"/>
      <c r="D80" s="69"/>
      <c r="E80" s="69"/>
      <c r="F80" s="74">
        <f t="shared" si="2"/>
        <v>0</v>
      </c>
      <c r="G80" s="71"/>
    </row>
    <row r="81" spans="1:7">
      <c r="A81" s="66"/>
      <c r="B81" s="67"/>
      <c r="C81" s="68"/>
      <c r="D81" s="69"/>
      <c r="E81" s="69"/>
      <c r="F81" s="74">
        <f t="shared" si="2"/>
        <v>0</v>
      </c>
      <c r="G81" s="71"/>
    </row>
    <row r="82" spans="1:7">
      <c r="A82" s="66"/>
      <c r="B82" s="67"/>
      <c r="C82" s="68"/>
      <c r="D82" s="69"/>
      <c r="E82" s="69"/>
      <c r="F82" s="74">
        <f t="shared" si="2"/>
        <v>0</v>
      </c>
      <c r="G82" s="71"/>
    </row>
    <row r="83" spans="1:7">
      <c r="A83" s="66"/>
      <c r="B83" s="67"/>
      <c r="C83" s="68"/>
      <c r="D83" s="69"/>
      <c r="E83" s="69"/>
      <c r="F83" s="74">
        <f t="shared" si="2"/>
        <v>0</v>
      </c>
      <c r="G83" s="71"/>
    </row>
    <row r="84" spans="1:7">
      <c r="A84" s="66"/>
      <c r="B84" s="67"/>
      <c r="C84" s="68"/>
      <c r="D84" s="69"/>
      <c r="E84" s="69"/>
      <c r="F84" s="74">
        <f t="shared" si="2"/>
        <v>0</v>
      </c>
      <c r="G84" s="71"/>
    </row>
    <row r="85" spans="1:7">
      <c r="A85" s="66"/>
      <c r="B85" s="67"/>
      <c r="C85" s="68"/>
      <c r="D85" s="69"/>
      <c r="E85" s="69"/>
      <c r="F85" s="74">
        <f t="shared" si="2"/>
        <v>0</v>
      </c>
      <c r="G85" s="71"/>
    </row>
    <row r="86" spans="1:7">
      <c r="A86" s="66"/>
      <c r="B86" s="67"/>
      <c r="C86" s="68"/>
      <c r="D86" s="69"/>
      <c r="E86" s="69"/>
      <c r="F86" s="74">
        <f t="shared" si="2"/>
        <v>0</v>
      </c>
      <c r="G86" s="71"/>
    </row>
    <row r="87" spans="1:7">
      <c r="A87" s="66"/>
      <c r="B87" s="67"/>
      <c r="C87" s="68"/>
      <c r="D87" s="69"/>
      <c r="E87" s="69"/>
      <c r="F87" s="74">
        <f t="shared" si="2"/>
        <v>0</v>
      </c>
      <c r="G87" s="71"/>
    </row>
    <row r="88" spans="1:7">
      <c r="A88" s="66"/>
      <c r="B88" s="67"/>
      <c r="C88" s="68"/>
      <c r="D88" s="69"/>
      <c r="E88" s="69"/>
      <c r="F88" s="74">
        <f t="shared" si="2"/>
        <v>0</v>
      </c>
      <c r="G88" s="71"/>
    </row>
    <row r="89" spans="1:7">
      <c r="A89" s="66"/>
      <c r="B89" s="67"/>
      <c r="C89" s="68"/>
      <c r="D89" s="69"/>
      <c r="E89" s="69"/>
      <c r="F89" s="74">
        <f t="shared" si="2"/>
        <v>0</v>
      </c>
      <c r="G89" s="71"/>
    </row>
    <row r="90" spans="1:7">
      <c r="A90" s="66"/>
      <c r="B90" s="67"/>
      <c r="C90" s="68"/>
      <c r="D90" s="69"/>
      <c r="E90" s="69"/>
      <c r="F90" s="74">
        <f t="shared" si="2"/>
        <v>0</v>
      </c>
      <c r="G90" s="71"/>
    </row>
    <row r="91" spans="1:7">
      <c r="A91" s="66"/>
      <c r="B91" s="67"/>
      <c r="C91" s="68"/>
      <c r="D91" s="69"/>
      <c r="E91" s="69"/>
      <c r="F91" s="74">
        <f t="shared" si="2"/>
        <v>0</v>
      </c>
      <c r="G91" s="71"/>
    </row>
    <row r="92" spans="1:7">
      <c r="A92" s="66"/>
      <c r="B92" s="67"/>
      <c r="C92" s="68"/>
      <c r="D92" s="69"/>
      <c r="E92" s="69"/>
      <c r="F92" s="74">
        <f t="shared" si="2"/>
        <v>0</v>
      </c>
      <c r="G92" s="71"/>
    </row>
    <row r="93" spans="1:7">
      <c r="A93" s="66"/>
      <c r="B93" s="67"/>
      <c r="C93" s="68"/>
      <c r="D93" s="69"/>
      <c r="E93" s="69"/>
      <c r="F93" s="74">
        <f t="shared" si="2"/>
        <v>0</v>
      </c>
      <c r="G93" s="71"/>
    </row>
    <row r="94" spans="1:7">
      <c r="A94" s="66"/>
      <c r="B94" s="67"/>
      <c r="C94" s="68"/>
      <c r="D94" s="69"/>
      <c r="E94" s="69"/>
      <c r="F94" s="74">
        <f t="shared" si="2"/>
        <v>0</v>
      </c>
      <c r="G94" s="71"/>
    </row>
    <row r="95" spans="1:7">
      <c r="A95" s="66"/>
      <c r="B95" s="67"/>
      <c r="C95" s="68"/>
      <c r="D95" s="69"/>
      <c r="E95" s="69"/>
      <c r="F95" s="74">
        <f t="shared" si="2"/>
        <v>0</v>
      </c>
      <c r="G95" s="71"/>
    </row>
    <row r="96" spans="1:6">
      <c r="A96" s="66"/>
      <c r="B96" s="67"/>
      <c r="C96" s="68"/>
      <c r="D96" s="69"/>
      <c r="E96" s="69"/>
      <c r="F96" s="74">
        <f t="shared" si="2"/>
        <v>0</v>
      </c>
    </row>
    <row r="97" spans="1:6">
      <c r="A97" s="66"/>
      <c r="B97" s="67"/>
      <c r="C97" s="68"/>
      <c r="D97" s="69"/>
      <c r="E97" s="69"/>
      <c r="F97" s="74">
        <f t="shared" si="2"/>
        <v>0</v>
      </c>
    </row>
    <row r="98" spans="1:6">
      <c r="A98" s="66"/>
      <c r="B98" s="67"/>
      <c r="C98" s="68"/>
      <c r="D98" s="69"/>
      <c r="E98" s="69"/>
      <c r="F98" s="74">
        <f t="shared" si="2"/>
        <v>0</v>
      </c>
    </row>
    <row r="99" spans="1:6">
      <c r="A99" s="66"/>
      <c r="B99" s="67"/>
      <c r="C99" s="68"/>
      <c r="D99" s="69"/>
      <c r="E99" s="69"/>
      <c r="F99" s="74">
        <f t="shared" si="2"/>
        <v>0</v>
      </c>
    </row>
    <row r="100" spans="1:6">
      <c r="A100" s="66"/>
      <c r="B100" s="67"/>
      <c r="C100" s="68"/>
      <c r="D100" s="69"/>
      <c r="E100" s="69"/>
      <c r="F100" s="74">
        <f t="shared" si="2"/>
        <v>0</v>
      </c>
    </row>
    <row r="101" spans="1:6">
      <c r="A101" s="66"/>
      <c r="B101" s="67"/>
      <c r="C101" s="68"/>
      <c r="D101" s="69"/>
      <c r="E101" s="69"/>
      <c r="F101" s="74">
        <f t="shared" si="2"/>
        <v>0</v>
      </c>
    </row>
    <row r="102" spans="1:6">
      <c r="A102" s="66"/>
      <c r="B102" s="67"/>
      <c r="C102" s="68"/>
      <c r="D102" s="69"/>
      <c r="E102" s="69"/>
      <c r="F102" s="74">
        <f t="shared" si="2"/>
        <v>0</v>
      </c>
    </row>
    <row r="103" spans="1:6">
      <c r="A103" s="66"/>
      <c r="B103" s="67"/>
      <c r="C103" s="68"/>
      <c r="D103" s="69"/>
      <c r="E103" s="69"/>
      <c r="F103" s="74">
        <f t="shared" si="2"/>
        <v>0</v>
      </c>
    </row>
    <row r="104" spans="1:6">
      <c r="A104" s="66"/>
      <c r="B104" s="67"/>
      <c r="C104" s="68"/>
      <c r="D104" s="69"/>
      <c r="E104" s="69"/>
      <c r="F104" s="74">
        <f t="shared" si="2"/>
        <v>0</v>
      </c>
    </row>
    <row r="105" spans="1:6">
      <c r="A105" s="66"/>
      <c r="B105" s="67"/>
      <c r="C105" s="68"/>
      <c r="D105" s="69"/>
      <c r="E105" s="69"/>
      <c r="F105" s="74">
        <f t="shared" si="2"/>
        <v>0</v>
      </c>
    </row>
    <row r="106" spans="1:6">
      <c r="A106" s="66"/>
      <c r="B106" s="67"/>
      <c r="C106" s="68"/>
      <c r="D106" s="69"/>
      <c r="E106" s="69"/>
      <c r="F106" s="74">
        <f t="shared" si="2"/>
        <v>0</v>
      </c>
    </row>
    <row r="107" spans="1:6">
      <c r="A107" s="66"/>
      <c r="B107" s="67"/>
      <c r="C107" s="68"/>
      <c r="D107" s="69"/>
      <c r="E107" s="69"/>
      <c r="F107" s="74">
        <f t="shared" si="2"/>
        <v>0</v>
      </c>
    </row>
    <row r="108" spans="1:6">
      <c r="A108" s="66"/>
      <c r="B108" s="67"/>
      <c r="C108" s="68"/>
      <c r="D108" s="69"/>
      <c r="E108" s="69"/>
      <c r="F108" s="74">
        <f t="shared" si="2"/>
        <v>0</v>
      </c>
    </row>
    <row r="109" spans="1:6">
      <c r="A109" s="66"/>
      <c r="B109" s="67"/>
      <c r="C109" s="68"/>
      <c r="D109" s="69"/>
      <c r="E109" s="69"/>
      <c r="F109" s="74">
        <f t="shared" si="2"/>
        <v>0</v>
      </c>
    </row>
    <row r="110" spans="1:6">
      <c r="A110" s="66"/>
      <c r="B110" s="67"/>
      <c r="C110" s="68"/>
      <c r="D110" s="69"/>
      <c r="E110" s="69"/>
      <c r="F110" s="74">
        <f t="shared" si="2"/>
        <v>0</v>
      </c>
    </row>
    <row r="111" spans="1:6">
      <c r="A111" s="66"/>
      <c r="B111" s="67"/>
      <c r="C111" s="68"/>
      <c r="D111" s="69"/>
      <c r="E111" s="69"/>
      <c r="F111" s="104">
        <f t="shared" si="2"/>
        <v>0</v>
      </c>
    </row>
    <row r="112" spans="1:6">
      <c r="A112" s="66"/>
      <c r="B112" s="67"/>
      <c r="C112" s="68"/>
      <c r="D112" s="69"/>
      <c r="E112" s="69"/>
      <c r="F112" s="74">
        <f t="shared" si="2"/>
        <v>0</v>
      </c>
    </row>
    <row r="113" spans="1:6">
      <c r="A113" s="66"/>
      <c r="B113" s="67"/>
      <c r="C113" s="68"/>
      <c r="D113" s="69"/>
      <c r="E113" s="69"/>
      <c r="F113" s="104">
        <f t="shared" si="2"/>
        <v>0</v>
      </c>
    </row>
    <row r="114" spans="1:6">
      <c r="A114" s="66"/>
      <c r="B114" s="67"/>
      <c r="C114" s="68"/>
      <c r="D114" s="69"/>
      <c r="E114" s="69"/>
      <c r="F114" s="74">
        <f t="shared" si="2"/>
        <v>0</v>
      </c>
    </row>
    <row r="115" spans="1:6">
      <c r="A115" s="66"/>
      <c r="B115" s="67"/>
      <c r="C115" s="68"/>
      <c r="D115" s="69"/>
      <c r="E115" s="69"/>
      <c r="F115" s="74">
        <f t="shared" si="2"/>
        <v>0</v>
      </c>
    </row>
    <row r="116" spans="1:6">
      <c r="A116" s="66"/>
      <c r="B116" s="67"/>
      <c r="C116" s="68"/>
      <c r="D116" s="69"/>
      <c r="E116" s="69"/>
      <c r="F116" s="74">
        <f t="shared" si="2"/>
        <v>0</v>
      </c>
    </row>
    <row r="117" spans="1:6">
      <c r="A117" s="66"/>
      <c r="B117" s="67"/>
      <c r="C117" s="68"/>
      <c r="D117" s="69"/>
      <c r="E117" s="69"/>
      <c r="F117" s="74">
        <f t="shared" si="2"/>
        <v>0</v>
      </c>
    </row>
    <row r="118" spans="1:6">
      <c r="A118" s="66"/>
      <c r="B118" s="67"/>
      <c r="C118" s="68"/>
      <c r="D118" s="69"/>
      <c r="E118" s="69"/>
      <c r="F118" s="74">
        <f t="shared" si="2"/>
        <v>0</v>
      </c>
    </row>
    <row r="119" spans="1:6">
      <c r="A119" s="66"/>
      <c r="B119" s="67"/>
      <c r="C119" s="68"/>
      <c r="D119" s="69"/>
      <c r="E119" s="69"/>
      <c r="F119" s="74">
        <f t="shared" si="2"/>
        <v>0</v>
      </c>
    </row>
    <row r="120" spans="1:6">
      <c r="A120" s="66"/>
      <c r="B120" s="67"/>
      <c r="C120" s="68"/>
      <c r="D120" s="69"/>
      <c r="E120" s="69"/>
      <c r="F120" s="74">
        <f t="shared" si="2"/>
        <v>0</v>
      </c>
    </row>
    <row r="121" spans="1:6">
      <c r="A121" s="66"/>
      <c r="B121" s="67"/>
      <c r="C121" s="68"/>
      <c r="D121" s="69"/>
      <c r="E121" s="69"/>
      <c r="F121" s="74">
        <f t="shared" si="2"/>
        <v>0</v>
      </c>
    </row>
    <row r="122" spans="1:6">
      <c r="A122" s="66"/>
      <c r="B122" s="67"/>
      <c r="C122" s="68"/>
      <c r="D122" s="69"/>
      <c r="E122" s="69"/>
      <c r="F122" s="74">
        <f t="shared" si="2"/>
        <v>0</v>
      </c>
    </row>
    <row r="123" spans="1:6">
      <c r="A123" s="66"/>
      <c r="B123" s="67"/>
      <c r="C123" s="68"/>
      <c r="D123" s="69"/>
      <c r="E123" s="69"/>
      <c r="F123" s="74">
        <f t="shared" si="2"/>
        <v>0</v>
      </c>
    </row>
    <row r="124" spans="1:6">
      <c r="A124" s="66"/>
      <c r="B124" s="67"/>
      <c r="C124" s="68"/>
      <c r="D124" s="69"/>
      <c r="E124" s="69"/>
      <c r="F124" s="74">
        <f t="shared" si="2"/>
        <v>0</v>
      </c>
    </row>
    <row r="125" spans="1:6">
      <c r="A125" s="66"/>
      <c r="B125" s="67"/>
      <c r="C125" s="68"/>
      <c r="D125" s="69"/>
      <c r="E125" s="69"/>
      <c r="F125" s="74">
        <f t="shared" si="2"/>
        <v>0</v>
      </c>
    </row>
    <row r="126" spans="1:6">
      <c r="A126" s="66"/>
      <c r="B126" s="67"/>
      <c r="C126" s="68"/>
      <c r="D126" s="69"/>
      <c r="E126" s="69"/>
      <c r="F126" s="74">
        <f t="shared" si="2"/>
        <v>0</v>
      </c>
    </row>
    <row r="127" spans="1:6">
      <c r="A127" s="66"/>
      <c r="B127" s="67"/>
      <c r="C127" s="68"/>
      <c r="D127" s="69"/>
      <c r="E127" s="69"/>
      <c r="F127" s="74">
        <f t="shared" si="2"/>
        <v>0</v>
      </c>
    </row>
    <row r="128" spans="1:6">
      <c r="A128" s="66"/>
      <c r="B128" s="67"/>
      <c r="C128" s="68"/>
      <c r="D128" s="69"/>
      <c r="E128" s="69"/>
      <c r="F128" s="74">
        <f t="shared" si="2"/>
        <v>0</v>
      </c>
    </row>
    <row r="129" spans="1:6">
      <c r="A129" s="66"/>
      <c r="B129" s="67"/>
      <c r="C129" s="68"/>
      <c r="D129" s="69"/>
      <c r="E129" s="69"/>
      <c r="F129" s="74">
        <f t="shared" si="2"/>
        <v>0</v>
      </c>
    </row>
    <row r="130" spans="1:6">
      <c r="A130" s="66"/>
      <c r="B130" s="67"/>
      <c r="C130" s="68"/>
      <c r="D130" s="69"/>
      <c r="E130" s="69"/>
      <c r="F130" s="74">
        <f t="shared" si="2"/>
        <v>0</v>
      </c>
    </row>
    <row r="131" spans="1:6">
      <c r="A131" s="66"/>
      <c r="B131" s="67"/>
      <c r="C131" s="68"/>
      <c r="D131" s="69"/>
      <c r="E131" s="69"/>
      <c r="F131" s="74">
        <f t="shared" si="2"/>
        <v>0</v>
      </c>
    </row>
    <row r="132" spans="1:6">
      <c r="A132" s="66"/>
      <c r="B132" s="67"/>
      <c r="C132" s="68"/>
      <c r="D132" s="69"/>
      <c r="E132" s="69"/>
      <c r="F132" s="74">
        <f t="shared" si="2"/>
        <v>0</v>
      </c>
    </row>
    <row r="133" spans="1:6">
      <c r="A133" s="66"/>
      <c r="B133" s="67"/>
      <c r="C133" s="68"/>
      <c r="D133" s="69"/>
      <c r="E133" s="69"/>
      <c r="F133" s="104">
        <f t="shared" si="2"/>
        <v>0</v>
      </c>
    </row>
    <row r="134" spans="1:6">
      <c r="A134" s="66"/>
      <c r="B134" s="67"/>
      <c r="C134" s="68"/>
      <c r="D134" s="69"/>
      <c r="E134" s="69"/>
      <c r="F134" s="74">
        <f t="shared" si="2"/>
        <v>0</v>
      </c>
    </row>
    <row r="135" spans="1:6">
      <c r="A135" s="66"/>
      <c r="B135" s="67"/>
      <c r="C135" s="68"/>
      <c r="D135" s="69"/>
      <c r="E135" s="69"/>
      <c r="F135" s="74">
        <f t="shared" ref="F135:F198" si="3">F134+D135-E135</f>
        <v>0</v>
      </c>
    </row>
    <row r="136" spans="1:6">
      <c r="A136" s="66"/>
      <c r="B136" s="67"/>
      <c r="C136" s="68"/>
      <c r="D136" s="69"/>
      <c r="E136" s="69"/>
      <c r="F136" s="74">
        <f t="shared" si="3"/>
        <v>0</v>
      </c>
    </row>
    <row r="137" spans="1:6">
      <c r="A137" s="66"/>
      <c r="B137" s="67"/>
      <c r="C137" s="68"/>
      <c r="D137" s="69"/>
      <c r="E137" s="69"/>
      <c r="F137" s="74">
        <f t="shared" si="3"/>
        <v>0</v>
      </c>
    </row>
    <row r="138" spans="1:6">
      <c r="A138" s="66"/>
      <c r="B138" s="67"/>
      <c r="C138" s="68"/>
      <c r="D138" s="69"/>
      <c r="E138" s="69"/>
      <c r="F138" s="104">
        <f t="shared" si="3"/>
        <v>0</v>
      </c>
    </row>
    <row r="139" spans="1:6">
      <c r="A139" s="66"/>
      <c r="B139" s="67"/>
      <c r="C139" s="68"/>
      <c r="D139" s="69"/>
      <c r="E139" s="69"/>
      <c r="F139" s="74">
        <f t="shared" si="3"/>
        <v>0</v>
      </c>
    </row>
    <row r="140" spans="1:6">
      <c r="A140" s="66"/>
      <c r="B140" s="151"/>
      <c r="C140" s="68"/>
      <c r="D140" s="69"/>
      <c r="E140" s="69"/>
      <c r="F140" s="74">
        <f t="shared" si="3"/>
        <v>0</v>
      </c>
    </row>
    <row r="141" spans="1:6">
      <c r="A141" s="66"/>
      <c r="B141" s="151"/>
      <c r="C141" s="68"/>
      <c r="D141" s="69"/>
      <c r="E141" s="69"/>
      <c r="F141" s="74">
        <f t="shared" si="3"/>
        <v>0</v>
      </c>
    </row>
    <row r="142" spans="1:6">
      <c r="A142" s="66"/>
      <c r="B142" s="151"/>
      <c r="C142" s="68"/>
      <c r="D142" s="69"/>
      <c r="E142" s="69"/>
      <c r="F142" s="74">
        <f t="shared" si="3"/>
        <v>0</v>
      </c>
    </row>
    <row r="143" spans="1:6">
      <c r="A143" s="66"/>
      <c r="B143" s="151"/>
      <c r="C143" s="68"/>
      <c r="D143" s="69"/>
      <c r="E143" s="69"/>
      <c r="F143" s="74">
        <f t="shared" si="3"/>
        <v>0</v>
      </c>
    </row>
    <row r="144" spans="1:6">
      <c r="A144" s="66"/>
      <c r="B144" s="151"/>
      <c r="C144" s="68"/>
      <c r="D144" s="69"/>
      <c r="E144" s="69"/>
      <c r="F144" s="74">
        <f t="shared" si="3"/>
        <v>0</v>
      </c>
    </row>
    <row r="145" spans="1:6">
      <c r="A145" s="66"/>
      <c r="B145" s="151"/>
      <c r="C145" s="68"/>
      <c r="D145" s="69"/>
      <c r="E145" s="69"/>
      <c r="F145" s="74">
        <f t="shared" si="3"/>
        <v>0</v>
      </c>
    </row>
    <row r="146" spans="1:6">
      <c r="A146" s="66"/>
      <c r="B146" s="151"/>
      <c r="C146" s="68"/>
      <c r="D146" s="69"/>
      <c r="E146" s="69"/>
      <c r="F146" s="74">
        <f t="shared" si="3"/>
        <v>0</v>
      </c>
    </row>
    <row r="147" spans="1:6">
      <c r="A147" s="66"/>
      <c r="B147" s="67"/>
      <c r="C147" s="68"/>
      <c r="D147" s="69"/>
      <c r="E147" s="69"/>
      <c r="F147" s="74">
        <f t="shared" si="3"/>
        <v>0</v>
      </c>
    </row>
    <row r="148" spans="1:6">
      <c r="A148" s="66"/>
      <c r="B148" s="67"/>
      <c r="C148" s="68"/>
      <c r="D148" s="69"/>
      <c r="E148" s="69"/>
      <c r="F148" s="74">
        <f t="shared" si="3"/>
        <v>0</v>
      </c>
    </row>
    <row r="149" spans="1:6">
      <c r="A149" s="66"/>
      <c r="B149" s="67"/>
      <c r="C149" s="68"/>
      <c r="D149" s="69"/>
      <c r="E149" s="69"/>
      <c r="F149" s="74">
        <f t="shared" si="3"/>
        <v>0</v>
      </c>
    </row>
    <row r="150" spans="1:6">
      <c r="A150" s="66"/>
      <c r="B150" s="67"/>
      <c r="C150" s="68"/>
      <c r="D150" s="69"/>
      <c r="E150" s="69"/>
      <c r="F150" s="74">
        <f t="shared" si="3"/>
        <v>0</v>
      </c>
    </row>
    <row r="151" spans="1:6">
      <c r="A151" s="66"/>
      <c r="B151" s="67"/>
      <c r="C151" s="68"/>
      <c r="D151" s="69"/>
      <c r="E151" s="69"/>
      <c r="F151" s="74">
        <f t="shared" si="3"/>
        <v>0</v>
      </c>
    </row>
    <row r="152" spans="1:6">
      <c r="A152" s="66"/>
      <c r="B152" s="148"/>
      <c r="C152" s="68"/>
      <c r="D152" s="69"/>
      <c r="E152" s="69"/>
      <c r="F152" s="74">
        <f t="shared" si="3"/>
        <v>0</v>
      </c>
    </row>
    <row r="153" spans="1:6">
      <c r="A153" s="66"/>
      <c r="B153" s="148"/>
      <c r="C153" s="68"/>
      <c r="D153" s="69"/>
      <c r="E153" s="69"/>
      <c r="F153" s="74">
        <f t="shared" si="3"/>
        <v>0</v>
      </c>
    </row>
    <row r="154" spans="1:6">
      <c r="A154" s="66"/>
      <c r="B154" s="201"/>
      <c r="C154" s="202"/>
      <c r="D154" s="203"/>
      <c r="E154" s="203"/>
      <c r="F154" s="74">
        <f t="shared" si="3"/>
        <v>0</v>
      </c>
    </row>
    <row r="155" spans="1:6">
      <c r="A155" s="66"/>
      <c r="B155" s="201"/>
      <c r="C155" s="202"/>
      <c r="D155" s="203"/>
      <c r="E155" s="203"/>
      <c r="F155" s="74">
        <f t="shared" si="3"/>
        <v>0</v>
      </c>
    </row>
    <row r="156" spans="1:6">
      <c r="A156" s="66"/>
      <c r="B156" s="201"/>
      <c r="C156" s="202"/>
      <c r="D156" s="203"/>
      <c r="E156" s="151"/>
      <c r="F156" s="74">
        <f t="shared" si="3"/>
        <v>0</v>
      </c>
    </row>
    <row r="157" spans="1:6">
      <c r="A157" s="66"/>
      <c r="B157" s="201"/>
      <c r="C157" s="202"/>
      <c r="D157" s="203"/>
      <c r="E157" s="151"/>
      <c r="F157" s="74">
        <f t="shared" si="3"/>
        <v>0</v>
      </c>
    </row>
    <row r="158" spans="1:6">
      <c r="A158" s="66"/>
      <c r="B158" s="201"/>
      <c r="C158" s="202"/>
      <c r="D158" s="203"/>
      <c r="E158" s="151"/>
      <c r="F158" s="74">
        <f t="shared" si="3"/>
        <v>0</v>
      </c>
    </row>
    <row r="159" spans="1:6">
      <c r="A159" s="66"/>
      <c r="B159" s="201"/>
      <c r="C159" s="202"/>
      <c r="D159" s="203"/>
      <c r="E159" s="151"/>
      <c r="F159" s="74">
        <f t="shared" si="3"/>
        <v>0</v>
      </c>
    </row>
    <row r="160" spans="1:6">
      <c r="A160" s="66"/>
      <c r="B160" s="201"/>
      <c r="C160" s="202"/>
      <c r="D160" s="203"/>
      <c r="E160" s="151"/>
      <c r="F160" s="74">
        <f t="shared" si="3"/>
        <v>0</v>
      </c>
    </row>
    <row r="161" spans="1:6">
      <c r="A161" s="66"/>
      <c r="B161" s="201"/>
      <c r="C161" s="202"/>
      <c r="D161" s="203"/>
      <c r="E161" s="151"/>
      <c r="F161" s="74">
        <f t="shared" si="3"/>
        <v>0</v>
      </c>
    </row>
    <row r="162" spans="1:6">
      <c r="A162" s="66"/>
      <c r="B162" s="67"/>
      <c r="C162" s="202"/>
      <c r="D162" s="69"/>
      <c r="E162" s="69"/>
      <c r="F162" s="74">
        <f t="shared" si="3"/>
        <v>0</v>
      </c>
    </row>
    <row r="163" spans="1:6">
      <c r="A163" s="66"/>
      <c r="B163" s="201"/>
      <c r="C163" s="202"/>
      <c r="D163" s="69"/>
      <c r="E163" s="69"/>
      <c r="F163" s="74">
        <f t="shared" si="3"/>
        <v>0</v>
      </c>
    </row>
    <row r="164" spans="1:6">
      <c r="A164" s="66"/>
      <c r="B164" s="201"/>
      <c r="C164" s="202"/>
      <c r="D164" s="69"/>
      <c r="E164" s="69"/>
      <c r="F164" s="74">
        <f t="shared" si="3"/>
        <v>0</v>
      </c>
    </row>
    <row r="165" spans="1:6">
      <c r="A165" s="66"/>
      <c r="B165" s="67"/>
      <c r="C165" s="202"/>
      <c r="D165" s="69"/>
      <c r="E165" s="69"/>
      <c r="F165" s="74">
        <f t="shared" si="3"/>
        <v>0</v>
      </c>
    </row>
    <row r="166" spans="1:6">
      <c r="A166" s="66"/>
      <c r="B166" s="67"/>
      <c r="C166" s="202"/>
      <c r="D166" s="69"/>
      <c r="E166" s="69"/>
      <c r="F166" s="74">
        <f t="shared" si="3"/>
        <v>0</v>
      </c>
    </row>
    <row r="167" spans="1:6">
      <c r="A167" s="66"/>
      <c r="B167" s="67"/>
      <c r="C167" s="202"/>
      <c r="D167" s="69"/>
      <c r="E167" s="69"/>
      <c r="F167" s="74">
        <f t="shared" si="3"/>
        <v>0</v>
      </c>
    </row>
    <row r="168" spans="1:6">
      <c r="A168" s="66"/>
      <c r="B168" s="67"/>
      <c r="C168" s="202"/>
      <c r="D168" s="69"/>
      <c r="E168" s="69"/>
      <c r="F168" s="74">
        <f t="shared" si="3"/>
        <v>0</v>
      </c>
    </row>
    <row r="169" spans="1:6">
      <c r="A169" s="66"/>
      <c r="B169" s="67"/>
      <c r="C169" s="202"/>
      <c r="D169" s="69"/>
      <c r="E169" s="69"/>
      <c r="F169" s="74">
        <f t="shared" si="3"/>
        <v>0</v>
      </c>
    </row>
    <row r="170" spans="1:6">
      <c r="A170" s="66"/>
      <c r="B170" s="67"/>
      <c r="C170" s="202"/>
      <c r="D170" s="69"/>
      <c r="E170" s="69"/>
      <c r="F170" s="74">
        <f t="shared" si="3"/>
        <v>0</v>
      </c>
    </row>
    <row r="171" spans="1:6">
      <c r="A171" s="66"/>
      <c r="B171" s="67"/>
      <c r="C171" s="202"/>
      <c r="D171" s="69"/>
      <c r="E171" s="69"/>
      <c r="F171" s="74">
        <f t="shared" si="3"/>
        <v>0</v>
      </c>
    </row>
    <row r="172" spans="1:6">
      <c r="A172" s="66"/>
      <c r="B172" s="67"/>
      <c r="C172" s="68"/>
      <c r="D172" s="69"/>
      <c r="E172" s="69"/>
      <c r="F172" s="74">
        <f t="shared" si="3"/>
        <v>0</v>
      </c>
    </row>
    <row r="173" spans="1:6">
      <c r="A173" s="66"/>
      <c r="B173" s="67"/>
      <c r="C173" s="202"/>
      <c r="D173" s="69"/>
      <c r="E173" s="69"/>
      <c r="F173" s="74">
        <f t="shared" si="3"/>
        <v>0</v>
      </c>
    </row>
    <row r="174" spans="1:6">
      <c r="A174" s="66"/>
      <c r="B174" s="67"/>
      <c r="C174" s="202"/>
      <c r="D174" s="69"/>
      <c r="E174" s="69"/>
      <c r="F174" s="74">
        <f t="shared" si="3"/>
        <v>0</v>
      </c>
    </row>
    <row r="175" spans="1:6">
      <c r="A175" s="66"/>
      <c r="B175" s="67"/>
      <c r="C175" s="202"/>
      <c r="D175" s="69"/>
      <c r="E175" s="69"/>
      <c r="F175" s="74">
        <f t="shared" si="3"/>
        <v>0</v>
      </c>
    </row>
    <row r="176" spans="1:6">
      <c r="A176" s="66"/>
      <c r="B176" s="67"/>
      <c r="C176" s="202"/>
      <c r="D176" s="69"/>
      <c r="E176" s="69"/>
      <c r="F176" s="74">
        <f t="shared" si="3"/>
        <v>0</v>
      </c>
    </row>
    <row r="177" spans="1:6">
      <c r="A177" s="66"/>
      <c r="B177" s="67"/>
      <c r="C177" s="202"/>
      <c r="D177" s="69"/>
      <c r="E177" s="69"/>
      <c r="F177" s="74">
        <f t="shared" si="3"/>
        <v>0</v>
      </c>
    </row>
    <row r="178" spans="1:6">
      <c r="A178" s="66"/>
      <c r="B178" s="67"/>
      <c r="C178" s="202"/>
      <c r="D178" s="69"/>
      <c r="E178" s="69"/>
      <c r="F178" s="74">
        <f t="shared" si="3"/>
        <v>0</v>
      </c>
    </row>
    <row r="179" spans="1:6">
      <c r="A179" s="66"/>
      <c r="B179" s="67"/>
      <c r="C179" s="202"/>
      <c r="D179" s="69"/>
      <c r="E179" s="69"/>
      <c r="F179" s="74">
        <f t="shared" si="3"/>
        <v>0</v>
      </c>
    </row>
    <row r="180" spans="1:6">
      <c r="A180" s="66"/>
      <c r="B180" s="72"/>
      <c r="C180" s="202"/>
      <c r="D180" s="73"/>
      <c r="E180" s="86"/>
      <c r="F180" s="74">
        <f t="shared" si="3"/>
        <v>0</v>
      </c>
    </row>
    <row r="181" spans="1:6">
      <c r="A181" s="66"/>
      <c r="B181" s="72"/>
      <c r="C181" s="202"/>
      <c r="D181" s="69"/>
      <c r="E181" s="69"/>
      <c r="F181" s="74">
        <f t="shared" si="3"/>
        <v>0</v>
      </c>
    </row>
    <row r="182" spans="1:6">
      <c r="A182" s="66"/>
      <c r="B182" s="72"/>
      <c r="C182" s="68"/>
      <c r="D182" s="69"/>
      <c r="E182" s="86"/>
      <c r="F182" s="74">
        <f t="shared" si="3"/>
        <v>0</v>
      </c>
    </row>
    <row r="183" spans="1:6">
      <c r="A183" s="66"/>
      <c r="B183" s="72"/>
      <c r="C183" s="68"/>
      <c r="D183" s="69"/>
      <c r="E183" s="86"/>
      <c r="F183" s="74">
        <f t="shared" si="3"/>
        <v>0</v>
      </c>
    </row>
    <row r="184" spans="1:6">
      <c r="A184" s="66"/>
      <c r="B184" s="72"/>
      <c r="C184" s="68"/>
      <c r="D184" s="73"/>
      <c r="E184" s="86"/>
      <c r="F184" s="74">
        <f t="shared" si="3"/>
        <v>0</v>
      </c>
    </row>
    <row r="185" spans="1:6">
      <c r="A185" s="66"/>
      <c r="B185" s="72"/>
      <c r="C185" s="68"/>
      <c r="D185" s="73"/>
      <c r="E185" s="69"/>
      <c r="F185" s="74">
        <f t="shared" si="3"/>
        <v>0</v>
      </c>
    </row>
    <row r="186" spans="1:6">
      <c r="A186" s="66"/>
      <c r="B186" s="72"/>
      <c r="C186" s="68"/>
      <c r="D186" s="69"/>
      <c r="E186" s="69"/>
      <c r="F186" s="74">
        <f t="shared" si="3"/>
        <v>0</v>
      </c>
    </row>
    <row r="187" spans="1:6">
      <c r="A187" s="66"/>
      <c r="B187" s="72"/>
      <c r="C187" s="68"/>
      <c r="D187" s="69"/>
      <c r="E187" s="86"/>
      <c r="F187" s="74">
        <f t="shared" si="3"/>
        <v>0</v>
      </c>
    </row>
    <row r="188" spans="1:6">
      <c r="A188" s="66"/>
      <c r="B188" s="72"/>
      <c r="C188" s="68"/>
      <c r="D188" s="86"/>
      <c r="E188" s="69"/>
      <c r="F188" s="74">
        <f t="shared" si="3"/>
        <v>0</v>
      </c>
    </row>
    <row r="189" spans="1:6">
      <c r="A189" s="66"/>
      <c r="B189" s="72"/>
      <c r="C189" s="68"/>
      <c r="D189" s="69"/>
      <c r="E189" s="86"/>
      <c r="F189" s="74">
        <f t="shared" si="3"/>
        <v>0</v>
      </c>
    </row>
    <row r="190" spans="1:6">
      <c r="A190" s="66"/>
      <c r="B190" s="72"/>
      <c r="C190" s="68"/>
      <c r="D190" s="69"/>
      <c r="E190" s="69"/>
      <c r="F190" s="74">
        <f t="shared" si="3"/>
        <v>0</v>
      </c>
    </row>
    <row r="191" spans="1:6">
      <c r="A191" s="66"/>
      <c r="B191" s="72"/>
      <c r="C191" s="68"/>
      <c r="D191" s="69"/>
      <c r="E191" s="69"/>
      <c r="F191" s="74">
        <f t="shared" si="3"/>
        <v>0</v>
      </c>
    </row>
    <row r="192" spans="1:6">
      <c r="A192" s="66"/>
      <c r="B192" s="72"/>
      <c r="C192" s="68"/>
      <c r="D192" s="69"/>
      <c r="E192" s="69"/>
      <c r="F192" s="74">
        <f t="shared" si="3"/>
        <v>0</v>
      </c>
    </row>
    <row r="193" spans="1:6">
      <c r="A193" s="66"/>
      <c r="B193" s="72"/>
      <c r="C193" s="68"/>
      <c r="D193" s="69"/>
      <c r="E193" s="86"/>
      <c r="F193" s="74">
        <f t="shared" si="3"/>
        <v>0</v>
      </c>
    </row>
    <row r="194" spans="1:6">
      <c r="A194" s="66"/>
      <c r="B194" s="72"/>
      <c r="C194" s="68"/>
      <c r="D194" s="69"/>
      <c r="E194" s="69"/>
      <c r="F194" s="74">
        <f t="shared" si="3"/>
        <v>0</v>
      </c>
    </row>
    <row r="195" spans="1:6">
      <c r="A195" s="66"/>
      <c r="B195" s="72"/>
      <c r="C195" s="68"/>
      <c r="D195" s="69"/>
      <c r="E195" s="69"/>
      <c r="F195" s="74">
        <f t="shared" si="3"/>
        <v>0</v>
      </c>
    </row>
    <row r="196" spans="1:6">
      <c r="A196" s="66"/>
      <c r="B196" s="72"/>
      <c r="C196" s="68"/>
      <c r="D196" s="69"/>
      <c r="E196" s="69"/>
      <c r="F196" s="74">
        <f t="shared" si="3"/>
        <v>0</v>
      </c>
    </row>
    <row r="197" spans="1:6">
      <c r="A197" s="66"/>
      <c r="B197" s="72"/>
      <c r="C197" s="68"/>
      <c r="D197" s="69"/>
      <c r="E197" s="69"/>
      <c r="F197" s="74">
        <f t="shared" si="3"/>
        <v>0</v>
      </c>
    </row>
    <row r="198" spans="1:6">
      <c r="A198" s="66"/>
      <c r="B198" s="72"/>
      <c r="C198" s="68"/>
      <c r="D198" s="69"/>
      <c r="E198" s="69"/>
      <c r="F198" s="74">
        <f t="shared" si="3"/>
        <v>0</v>
      </c>
    </row>
    <row r="199" spans="1:6">
      <c r="A199" s="66"/>
      <c r="B199" s="72"/>
      <c r="C199" s="68"/>
      <c r="D199" s="69"/>
      <c r="E199" s="86"/>
      <c r="F199" s="74">
        <f t="shared" ref="F199:F227" si="4">F198+D199-E199</f>
        <v>0</v>
      </c>
    </row>
    <row r="200" spans="1:6">
      <c r="A200" s="66"/>
      <c r="B200" s="72"/>
      <c r="C200" s="68"/>
      <c r="D200" s="69"/>
      <c r="E200" s="69"/>
      <c r="F200" s="74">
        <f t="shared" si="4"/>
        <v>0</v>
      </c>
    </row>
    <row r="201" spans="1:6">
      <c r="A201" s="66"/>
      <c r="B201" s="72"/>
      <c r="C201" s="68"/>
      <c r="D201" s="69"/>
      <c r="E201" s="69"/>
      <c r="F201" s="74">
        <f t="shared" si="4"/>
        <v>0</v>
      </c>
    </row>
    <row r="202" spans="1:6">
      <c r="A202" s="66"/>
      <c r="B202" s="72"/>
      <c r="C202" s="68"/>
      <c r="D202" s="69"/>
      <c r="E202" s="69"/>
      <c r="F202" s="74">
        <f t="shared" si="4"/>
        <v>0</v>
      </c>
    </row>
    <row r="203" spans="1:6">
      <c r="A203" s="66"/>
      <c r="B203" s="72"/>
      <c r="C203" s="68"/>
      <c r="D203" s="69"/>
      <c r="E203" s="69"/>
      <c r="F203" s="74">
        <f t="shared" si="4"/>
        <v>0</v>
      </c>
    </row>
    <row r="204" spans="1:6">
      <c r="A204" s="66"/>
      <c r="B204" s="72"/>
      <c r="C204" s="68"/>
      <c r="D204" s="69"/>
      <c r="E204" s="69"/>
      <c r="F204" s="74">
        <f t="shared" si="4"/>
        <v>0</v>
      </c>
    </row>
    <row r="205" spans="1:6">
      <c r="A205" s="66"/>
      <c r="B205" s="72"/>
      <c r="C205" s="68"/>
      <c r="D205" s="69"/>
      <c r="E205" s="69"/>
      <c r="F205" s="74">
        <f t="shared" si="4"/>
        <v>0</v>
      </c>
    </row>
    <row r="206" spans="1:6">
      <c r="A206" s="66"/>
      <c r="B206" s="75"/>
      <c r="C206" s="68"/>
      <c r="D206" s="69"/>
      <c r="E206" s="69"/>
      <c r="F206" s="74">
        <f t="shared" si="4"/>
        <v>0</v>
      </c>
    </row>
    <row r="207" spans="1:6">
      <c r="A207" s="66"/>
      <c r="B207" s="72"/>
      <c r="C207" s="68"/>
      <c r="D207" s="69"/>
      <c r="E207" s="69"/>
      <c r="F207" s="74">
        <f t="shared" si="4"/>
        <v>0</v>
      </c>
    </row>
    <row r="208" spans="1:6">
      <c r="A208" s="66"/>
      <c r="B208" s="72"/>
      <c r="C208" s="68"/>
      <c r="D208" s="69"/>
      <c r="E208" s="69"/>
      <c r="F208" s="74">
        <f t="shared" si="4"/>
        <v>0</v>
      </c>
    </row>
    <row r="209" spans="1:6">
      <c r="A209" s="66"/>
      <c r="B209" s="72"/>
      <c r="C209" s="68"/>
      <c r="D209" s="69"/>
      <c r="E209" s="69"/>
      <c r="F209" s="74">
        <f t="shared" si="4"/>
        <v>0</v>
      </c>
    </row>
    <row r="210" spans="1:6">
      <c r="A210" s="66"/>
      <c r="B210" s="72"/>
      <c r="C210" s="68"/>
      <c r="D210" s="69"/>
      <c r="E210" s="69"/>
      <c r="F210" s="74">
        <f t="shared" si="4"/>
        <v>0</v>
      </c>
    </row>
    <row r="211" spans="1:6">
      <c r="A211" s="66"/>
      <c r="B211" s="72"/>
      <c r="C211" s="68"/>
      <c r="D211" s="69"/>
      <c r="E211" s="69"/>
      <c r="F211" s="74">
        <f t="shared" si="4"/>
        <v>0</v>
      </c>
    </row>
    <row r="212" spans="1:6">
      <c r="A212" s="66"/>
      <c r="B212" s="72"/>
      <c r="C212" s="68"/>
      <c r="D212" s="69"/>
      <c r="E212" s="69"/>
      <c r="F212" s="74">
        <f t="shared" si="4"/>
        <v>0</v>
      </c>
    </row>
    <row r="213" spans="1:6">
      <c r="A213" s="66"/>
      <c r="B213" s="75"/>
      <c r="C213" s="68"/>
      <c r="D213" s="69"/>
      <c r="E213" s="69"/>
      <c r="F213" s="74">
        <f t="shared" si="4"/>
        <v>0</v>
      </c>
    </row>
    <row r="214" spans="1:6">
      <c r="A214" s="66"/>
      <c r="B214" s="72"/>
      <c r="C214" s="68"/>
      <c r="D214" s="69"/>
      <c r="E214" s="69"/>
      <c r="F214" s="74">
        <f t="shared" si="4"/>
        <v>0</v>
      </c>
    </row>
    <row r="215" spans="1:6">
      <c r="A215" s="66"/>
      <c r="B215" s="72"/>
      <c r="C215" s="68"/>
      <c r="D215" s="69"/>
      <c r="E215" s="69"/>
      <c r="F215" s="74">
        <f t="shared" si="4"/>
        <v>0</v>
      </c>
    </row>
    <row r="216" spans="1:6">
      <c r="A216" s="66"/>
      <c r="B216" s="72"/>
      <c r="C216" s="68"/>
      <c r="D216" s="69"/>
      <c r="E216" s="69"/>
      <c r="F216" s="74">
        <f t="shared" si="4"/>
        <v>0</v>
      </c>
    </row>
    <row r="217" spans="1:6">
      <c r="A217" s="66"/>
      <c r="B217" s="72"/>
      <c r="C217" s="68"/>
      <c r="D217" s="69"/>
      <c r="E217" s="69"/>
      <c r="F217" s="74">
        <f t="shared" si="4"/>
        <v>0</v>
      </c>
    </row>
    <row r="218" spans="1:6">
      <c r="A218" s="66"/>
      <c r="B218" s="72"/>
      <c r="C218" s="68"/>
      <c r="D218" s="69"/>
      <c r="E218" s="69"/>
      <c r="F218" s="74">
        <f t="shared" si="4"/>
        <v>0</v>
      </c>
    </row>
    <row r="219" spans="1:6">
      <c r="A219" s="66"/>
      <c r="B219" s="72"/>
      <c r="C219" s="68"/>
      <c r="D219" s="69"/>
      <c r="E219" s="69"/>
      <c r="F219" s="74">
        <f t="shared" si="4"/>
        <v>0</v>
      </c>
    </row>
    <row r="220" spans="1:6">
      <c r="A220" s="66"/>
      <c r="B220" s="72"/>
      <c r="C220" s="68"/>
      <c r="D220" s="69"/>
      <c r="E220" s="69"/>
      <c r="F220" s="74">
        <f t="shared" si="4"/>
        <v>0</v>
      </c>
    </row>
    <row r="221" spans="1:6">
      <c r="A221" s="66"/>
      <c r="B221" s="72"/>
      <c r="C221" s="68"/>
      <c r="D221" s="69"/>
      <c r="E221" s="69"/>
      <c r="F221" s="74">
        <f t="shared" si="4"/>
        <v>0</v>
      </c>
    </row>
    <row r="222" spans="1:6">
      <c r="A222" s="66"/>
      <c r="B222" s="75"/>
      <c r="C222" s="68"/>
      <c r="D222" s="69"/>
      <c r="E222" s="69"/>
      <c r="F222" s="74">
        <f t="shared" si="4"/>
        <v>0</v>
      </c>
    </row>
    <row r="223" spans="1:6">
      <c r="A223" s="66"/>
      <c r="B223" s="72"/>
      <c r="C223" s="68"/>
      <c r="D223" s="69"/>
      <c r="E223" s="69"/>
      <c r="F223" s="74">
        <f t="shared" si="4"/>
        <v>0</v>
      </c>
    </row>
    <row r="224" spans="1:6">
      <c r="A224" s="66"/>
      <c r="B224" s="72"/>
      <c r="C224" s="68"/>
      <c r="D224" s="69"/>
      <c r="E224" s="69"/>
      <c r="F224" s="74">
        <f t="shared" si="4"/>
        <v>0</v>
      </c>
    </row>
    <row r="225" spans="1:6">
      <c r="A225" s="66"/>
      <c r="B225" s="67"/>
      <c r="C225" s="68"/>
      <c r="D225" s="69"/>
      <c r="E225" s="69"/>
      <c r="F225" s="74">
        <f t="shared" si="4"/>
        <v>0</v>
      </c>
    </row>
    <row r="226" spans="1:6">
      <c r="A226" s="66"/>
      <c r="B226" s="67"/>
      <c r="C226" s="68"/>
      <c r="D226" s="69"/>
      <c r="E226" s="69"/>
      <c r="F226" s="74">
        <f t="shared" si="4"/>
        <v>0</v>
      </c>
    </row>
    <row r="227" spans="1:6">
      <c r="A227" s="66"/>
      <c r="B227" s="67"/>
      <c r="C227" s="68"/>
      <c r="D227" s="69"/>
      <c r="E227" s="69"/>
      <c r="F227" s="74">
        <f t="shared" si="4"/>
        <v>0</v>
      </c>
    </row>
    <row r="228" spans="1:6">
      <c r="A228" s="66"/>
      <c r="B228" s="67"/>
      <c r="C228" s="68"/>
      <c r="D228" s="69"/>
      <c r="E228" s="69"/>
      <c r="F228" s="74">
        <f t="shared" ref="F228:F236" si="5">F227+D228-E228</f>
        <v>0</v>
      </c>
    </row>
    <row r="229" spans="1:6">
      <c r="A229" s="66"/>
      <c r="B229" s="67"/>
      <c r="C229" s="68"/>
      <c r="D229" s="69"/>
      <c r="E229" s="69"/>
      <c r="F229" s="74">
        <f t="shared" si="5"/>
        <v>0</v>
      </c>
    </row>
    <row r="230" spans="1:6">
      <c r="A230" s="66"/>
      <c r="B230" s="67"/>
      <c r="C230" s="68"/>
      <c r="D230" s="69"/>
      <c r="E230" s="69"/>
      <c r="F230" s="74">
        <f t="shared" si="5"/>
        <v>0</v>
      </c>
    </row>
    <row r="231" spans="1:6">
      <c r="A231" s="66"/>
      <c r="B231" s="72"/>
      <c r="C231" s="68"/>
      <c r="D231" s="69"/>
      <c r="E231" s="69"/>
      <c r="F231" s="74">
        <f t="shared" si="5"/>
        <v>0</v>
      </c>
    </row>
    <row r="232" spans="1:6">
      <c r="A232" s="66"/>
      <c r="B232" s="67"/>
      <c r="C232" s="68"/>
      <c r="D232" s="69"/>
      <c r="E232" s="69"/>
      <c r="F232" s="74">
        <f t="shared" si="5"/>
        <v>0</v>
      </c>
    </row>
    <row r="233" spans="1:6">
      <c r="A233" s="66"/>
      <c r="B233" s="72"/>
      <c r="C233" s="68"/>
      <c r="D233" s="69"/>
      <c r="E233" s="69"/>
      <c r="F233" s="74">
        <f t="shared" si="5"/>
        <v>0</v>
      </c>
    </row>
    <row r="234" spans="1:6">
      <c r="A234" s="66"/>
      <c r="B234" s="72"/>
      <c r="C234" s="68"/>
      <c r="D234" s="69"/>
      <c r="E234" s="69"/>
      <c r="F234" s="74">
        <f t="shared" si="5"/>
        <v>0</v>
      </c>
    </row>
    <row r="235" spans="1:6">
      <c r="A235" s="66"/>
      <c r="B235" s="67"/>
      <c r="C235" s="68"/>
      <c r="D235" s="69"/>
      <c r="E235" s="69"/>
      <c r="F235" s="74">
        <v>0</v>
      </c>
    </row>
    <row r="236" spans="1:6">
      <c r="A236" s="62"/>
      <c r="B236" s="67"/>
      <c r="C236" s="91"/>
      <c r="D236" s="69"/>
      <c r="E236" s="69"/>
      <c r="F236" s="74">
        <v>0</v>
      </c>
    </row>
    <row r="237" spans="1:6">
      <c r="A237" s="62"/>
      <c r="B237" s="67"/>
      <c r="C237" s="91"/>
      <c r="D237" s="69"/>
      <c r="E237" s="69"/>
      <c r="F237" s="69"/>
    </row>
    <row r="238" spans="1:6">
      <c r="A238" s="62"/>
      <c r="B238" s="67"/>
      <c r="C238" s="91"/>
      <c r="D238" s="69"/>
      <c r="E238" s="69"/>
      <c r="F238" s="69"/>
    </row>
    <row r="239" spans="1:6">
      <c r="A239" s="62"/>
      <c r="B239" s="67"/>
      <c r="C239" s="91"/>
      <c r="D239" s="69"/>
      <c r="E239" s="69"/>
      <c r="F239" s="69"/>
    </row>
    <row r="240" spans="1:6">
      <c r="A240" s="62"/>
      <c r="B240" s="67"/>
      <c r="C240" s="91"/>
      <c r="D240" s="69"/>
      <c r="E240" s="69"/>
      <c r="F240" s="69"/>
    </row>
  </sheetData>
  <autoFilter xmlns:etc="http://www.wps.cn/officeDocument/2017/etCustomData" ref="A2:G236" etc:filterBottomFollowUsedRange="0">
    <sortState ref="A2:G236">
      <sortCondition ref="B2"/>
    </sortState>
    <extLst/>
  </autoFilter>
  <dataValidations count="1">
    <dataValidation type="list" allowBlank="1" showInputMessage="1" showErrorMessage="1" sqref="C3:C235">
      <formula1>收支类别</formula1>
    </dataValidation>
  </dataValidations>
  <pageMargins left="0.75" right="0.75" top="1" bottom="1" header="0.51" footer="0.51"/>
  <pageSetup paperSize="9" orientation="portrait"/>
  <headerFooter alignWithMargins="0" scaleWithDoc="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0"/>
  <sheetViews>
    <sheetView workbookViewId="0">
      <pane ySplit="2" topLeftCell="A249" activePane="bottomLeft" state="frozen"/>
      <selection/>
      <selection pane="bottomLeft" activeCell="A1" sqref="A1"/>
    </sheetView>
  </sheetViews>
  <sheetFormatPr defaultColWidth="9" defaultRowHeight="17.25" outlineLevelCol="6"/>
  <cols>
    <col min="1" max="1" width="12.25" style="53" customWidth="1"/>
    <col min="2" max="2" width="70.5583333333333" style="54" customWidth="1"/>
    <col min="3" max="3" width="15.375" style="55" customWidth="1"/>
    <col min="4" max="6" width="15.625" style="56" customWidth="1"/>
    <col min="7" max="7" width="14.375" style="57" customWidth="1"/>
    <col min="8" max="16384" width="9" style="57"/>
  </cols>
  <sheetData>
    <row r="1" ht="22.5" customHeight="1" spans="1:7">
      <c r="A1" s="58">
        <v>16</v>
      </c>
      <c r="B1" s="59" t="str">
        <f>VLOOKUP(A1,档案!A:B,2,FALSE)&amp;"流水明细"</f>
        <v>电子承兑汇票流水明细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965113.11</v>
      </c>
      <c r="G3" s="71"/>
    </row>
    <row r="4" ht="33" spans="1:7">
      <c r="A4" s="66">
        <v>45659</v>
      </c>
      <c r="B4" s="72" t="s">
        <v>2250</v>
      </c>
      <c r="C4" s="68" t="s">
        <v>54</v>
      </c>
      <c r="D4" s="73">
        <v>57000</v>
      </c>
      <c r="E4" s="69"/>
      <c r="F4" s="70">
        <f>F3+D4-E4</f>
        <v>1022113.11</v>
      </c>
      <c r="G4" s="71"/>
    </row>
    <row r="5" ht="33" spans="1:7">
      <c r="A5" s="66">
        <v>45659</v>
      </c>
      <c r="B5" s="72" t="s">
        <v>2251</v>
      </c>
      <c r="C5" s="68" t="s">
        <v>64</v>
      </c>
      <c r="D5" s="86"/>
      <c r="E5" s="69">
        <v>14238.81</v>
      </c>
      <c r="F5" s="74">
        <f t="shared" ref="F4:F20" si="0">F4+D5-E5</f>
        <v>1007874.3</v>
      </c>
      <c r="G5" s="71"/>
    </row>
    <row r="6" spans="1:7">
      <c r="A6" s="66">
        <v>45660</v>
      </c>
      <c r="B6" s="72" t="s">
        <v>2252</v>
      </c>
      <c r="C6" s="68" t="s">
        <v>64</v>
      </c>
      <c r="D6" s="86"/>
      <c r="E6" s="69">
        <v>8437</v>
      </c>
      <c r="F6" s="74">
        <f t="shared" si="0"/>
        <v>999437.3</v>
      </c>
      <c r="G6" s="71"/>
    </row>
    <row r="7" ht="33" spans="1:7">
      <c r="A7" s="66">
        <v>45665</v>
      </c>
      <c r="B7" s="72" t="s">
        <v>2253</v>
      </c>
      <c r="C7" s="68" t="s">
        <v>54</v>
      </c>
      <c r="D7" s="86">
        <v>30000</v>
      </c>
      <c r="E7" s="69"/>
      <c r="F7" s="74">
        <f t="shared" si="0"/>
        <v>1029437.3</v>
      </c>
      <c r="G7" s="71"/>
    </row>
    <row r="8" ht="33" spans="1:7">
      <c r="A8" s="66">
        <v>45667</v>
      </c>
      <c r="B8" s="72" t="s">
        <v>2254</v>
      </c>
      <c r="C8" s="68" t="s">
        <v>65</v>
      </c>
      <c r="D8" s="73"/>
      <c r="E8" s="69">
        <v>71089</v>
      </c>
      <c r="F8" s="74">
        <f t="shared" si="0"/>
        <v>958348.3</v>
      </c>
      <c r="G8" s="71"/>
    </row>
    <row r="9" spans="1:7">
      <c r="A9" s="66">
        <v>45670</v>
      </c>
      <c r="B9" s="72" t="s">
        <v>2255</v>
      </c>
      <c r="C9" s="68" t="s">
        <v>54</v>
      </c>
      <c r="D9" s="73">
        <v>528000</v>
      </c>
      <c r="E9" s="69"/>
      <c r="F9" s="74">
        <f t="shared" si="0"/>
        <v>1486348.3</v>
      </c>
      <c r="G9" s="71"/>
    </row>
    <row r="10" spans="1:7">
      <c r="A10" s="66">
        <v>45671</v>
      </c>
      <c r="B10" s="72" t="s">
        <v>2256</v>
      </c>
      <c r="C10" s="68" t="s">
        <v>64</v>
      </c>
      <c r="D10" s="69"/>
      <c r="E10" s="69">
        <v>461200</v>
      </c>
      <c r="F10" s="74">
        <f t="shared" si="0"/>
        <v>1025148.3</v>
      </c>
      <c r="G10" s="71"/>
    </row>
    <row r="11" ht="33" spans="1:7">
      <c r="A11" s="66">
        <v>45674</v>
      </c>
      <c r="B11" s="72" t="s">
        <v>2257</v>
      </c>
      <c r="C11" s="68" t="s">
        <v>54</v>
      </c>
      <c r="D11" s="86">
        <v>20000</v>
      </c>
      <c r="E11" s="69"/>
      <c r="F11" s="74">
        <f t="shared" si="0"/>
        <v>1045148.3</v>
      </c>
      <c r="G11" s="71"/>
    </row>
    <row r="12" ht="33" spans="1:7">
      <c r="A12" s="66">
        <v>45674</v>
      </c>
      <c r="B12" s="72" t="s">
        <v>2258</v>
      </c>
      <c r="C12" s="68" t="s">
        <v>54</v>
      </c>
      <c r="D12" s="86">
        <v>10000</v>
      </c>
      <c r="E12" s="69"/>
      <c r="F12" s="74">
        <f t="shared" si="0"/>
        <v>1055148.3</v>
      </c>
      <c r="G12" s="71"/>
    </row>
    <row r="13" spans="1:7">
      <c r="A13" s="66">
        <v>45674</v>
      </c>
      <c r="B13" s="72" t="s">
        <v>2259</v>
      </c>
      <c r="C13" s="68" t="s">
        <v>64</v>
      </c>
      <c r="D13" s="69"/>
      <c r="E13" s="69">
        <v>812101.54</v>
      </c>
      <c r="F13" s="74">
        <f t="shared" si="0"/>
        <v>243046.76</v>
      </c>
      <c r="G13" s="71"/>
    </row>
    <row r="14" ht="33" spans="1:7">
      <c r="A14" s="66">
        <v>45679</v>
      </c>
      <c r="B14" s="72" t="s">
        <v>2260</v>
      </c>
      <c r="C14" s="68" t="s">
        <v>54</v>
      </c>
      <c r="D14" s="69">
        <v>30000</v>
      </c>
      <c r="E14" s="86"/>
      <c r="F14" s="74">
        <f t="shared" si="0"/>
        <v>273046.76</v>
      </c>
      <c r="G14" s="71"/>
    </row>
    <row r="15" ht="33" spans="1:7">
      <c r="A15" s="66">
        <v>45679</v>
      </c>
      <c r="B15" s="72" t="s">
        <v>2261</v>
      </c>
      <c r="C15" s="68" t="s">
        <v>54</v>
      </c>
      <c r="D15" s="69">
        <v>70000</v>
      </c>
      <c r="E15" s="69"/>
      <c r="F15" s="74">
        <f t="shared" si="0"/>
        <v>343046.76</v>
      </c>
      <c r="G15" s="71"/>
    </row>
    <row r="16" ht="33" spans="1:7">
      <c r="A16" s="66">
        <v>45679</v>
      </c>
      <c r="B16" s="72" t="s">
        <v>2262</v>
      </c>
      <c r="C16" s="68" t="s">
        <v>54</v>
      </c>
      <c r="D16" s="69">
        <v>70000</v>
      </c>
      <c r="E16" s="69"/>
      <c r="F16" s="74">
        <f t="shared" si="0"/>
        <v>413046.76</v>
      </c>
      <c r="G16" s="71"/>
    </row>
    <row r="17" ht="33" spans="1:7">
      <c r="A17" s="66">
        <v>45680</v>
      </c>
      <c r="B17" s="72" t="s">
        <v>2263</v>
      </c>
      <c r="C17" s="68" t="s">
        <v>65</v>
      </c>
      <c r="D17" s="69"/>
      <c r="E17" s="69">
        <v>20660</v>
      </c>
      <c r="F17" s="74">
        <f t="shared" si="0"/>
        <v>392386.76</v>
      </c>
      <c r="G17" s="71"/>
    </row>
    <row r="18" spans="1:7">
      <c r="A18" s="66">
        <v>45680</v>
      </c>
      <c r="B18" s="72" t="s">
        <v>2264</v>
      </c>
      <c r="C18" s="68" t="s">
        <v>65</v>
      </c>
      <c r="D18" s="69"/>
      <c r="E18" s="69">
        <v>30000</v>
      </c>
      <c r="F18" s="74">
        <f t="shared" si="0"/>
        <v>362386.76</v>
      </c>
      <c r="G18" s="71"/>
    </row>
    <row r="19" ht="33" spans="1:7">
      <c r="A19" s="66">
        <v>45680</v>
      </c>
      <c r="B19" s="72" t="s">
        <v>2265</v>
      </c>
      <c r="C19" s="68" t="s">
        <v>65</v>
      </c>
      <c r="D19" s="69"/>
      <c r="E19" s="69">
        <v>19664.8</v>
      </c>
      <c r="F19" s="74">
        <f t="shared" si="0"/>
        <v>342721.96</v>
      </c>
      <c r="G19" s="71"/>
    </row>
    <row r="20" spans="1:7">
      <c r="A20" s="66">
        <v>45680</v>
      </c>
      <c r="B20" s="72" t="s">
        <v>2266</v>
      </c>
      <c r="C20" s="68" t="s">
        <v>64</v>
      </c>
      <c r="D20" s="69"/>
      <c r="E20" s="69">
        <v>170000</v>
      </c>
      <c r="F20" s="74">
        <f t="shared" ref="F20:F37" si="1">F19+D20-E20</f>
        <v>172721.96</v>
      </c>
      <c r="G20" s="71"/>
    </row>
    <row r="21" spans="1:7">
      <c r="A21" s="66">
        <v>45682</v>
      </c>
      <c r="B21" s="72" t="s">
        <v>2267</v>
      </c>
      <c r="C21" s="68" t="s">
        <v>54</v>
      </c>
      <c r="D21" s="69">
        <v>32473.41</v>
      </c>
      <c r="E21" s="69"/>
      <c r="F21" s="74">
        <f t="shared" si="1"/>
        <v>205195.37</v>
      </c>
      <c r="G21" s="71"/>
    </row>
    <row r="22" spans="1:7">
      <c r="A22" s="66">
        <v>45682</v>
      </c>
      <c r="B22" s="72" t="s">
        <v>2268</v>
      </c>
      <c r="C22" s="68" t="s">
        <v>54</v>
      </c>
      <c r="D22" s="69">
        <v>10000</v>
      </c>
      <c r="E22" s="69"/>
      <c r="F22" s="74">
        <f t="shared" si="1"/>
        <v>215195.37</v>
      </c>
      <c r="G22" s="71"/>
    </row>
    <row r="23" spans="1:7">
      <c r="A23" s="66">
        <v>45682</v>
      </c>
      <c r="B23" s="72" t="s">
        <v>2269</v>
      </c>
      <c r="C23" s="68" t="s">
        <v>54</v>
      </c>
      <c r="D23" s="69">
        <v>98735.35</v>
      </c>
      <c r="E23" s="69"/>
      <c r="F23" s="74">
        <f t="shared" si="1"/>
        <v>313930.72</v>
      </c>
      <c r="G23" s="71"/>
    </row>
    <row r="24" spans="1:7">
      <c r="A24" s="66">
        <v>45682</v>
      </c>
      <c r="B24" s="72" t="s">
        <v>2270</v>
      </c>
      <c r="C24" s="68" t="s">
        <v>54</v>
      </c>
      <c r="D24" s="69">
        <v>60000</v>
      </c>
      <c r="E24" s="69"/>
      <c r="F24" s="74">
        <f t="shared" si="1"/>
        <v>373930.72</v>
      </c>
      <c r="G24" s="71"/>
    </row>
    <row r="25" spans="1:7">
      <c r="A25" s="66">
        <v>45682</v>
      </c>
      <c r="B25" s="72" t="s">
        <v>2271</v>
      </c>
      <c r="C25" s="68" t="s">
        <v>54</v>
      </c>
      <c r="D25" s="86">
        <v>18797.4</v>
      </c>
      <c r="E25" s="69"/>
      <c r="F25" s="74">
        <f t="shared" si="1"/>
        <v>392728.12</v>
      </c>
      <c r="G25" s="71"/>
    </row>
    <row r="26" spans="1:7">
      <c r="A26" s="66">
        <v>45682</v>
      </c>
      <c r="B26" s="72" t="s">
        <v>2272</v>
      </c>
      <c r="C26" s="68" t="s">
        <v>54</v>
      </c>
      <c r="D26" s="86">
        <v>2511392.04</v>
      </c>
      <c r="E26" s="69"/>
      <c r="F26" s="74">
        <f t="shared" si="1"/>
        <v>2904120.16</v>
      </c>
      <c r="G26" s="71"/>
    </row>
    <row r="27" ht="33" spans="1:7">
      <c r="A27" s="66">
        <v>45682</v>
      </c>
      <c r="B27" s="72" t="s">
        <v>2273</v>
      </c>
      <c r="C27" s="68" t="s">
        <v>65</v>
      </c>
      <c r="D27" s="69"/>
      <c r="E27" s="69">
        <v>80000</v>
      </c>
      <c r="F27" s="74">
        <f t="shared" si="1"/>
        <v>2824120.16</v>
      </c>
      <c r="G27" s="71"/>
    </row>
    <row r="28" ht="33" spans="1:7">
      <c r="A28" s="66">
        <v>45682</v>
      </c>
      <c r="B28" s="72" t="s">
        <v>2274</v>
      </c>
      <c r="C28" s="68" t="s">
        <v>64</v>
      </c>
      <c r="D28" s="69"/>
      <c r="E28" s="69">
        <v>1428910</v>
      </c>
      <c r="F28" s="74">
        <f t="shared" si="1"/>
        <v>1395210.16</v>
      </c>
      <c r="G28" s="71"/>
    </row>
    <row r="29" spans="1:7">
      <c r="A29" s="66">
        <v>45683</v>
      </c>
      <c r="B29" s="72" t="s">
        <v>2275</v>
      </c>
      <c r="C29" s="68" t="s">
        <v>54</v>
      </c>
      <c r="D29" s="86">
        <v>37448</v>
      </c>
      <c r="E29" s="69"/>
      <c r="F29" s="74">
        <f t="shared" si="1"/>
        <v>1432658.16</v>
      </c>
      <c r="G29" s="71"/>
    </row>
    <row r="30" spans="1:7">
      <c r="A30" s="66">
        <v>45683</v>
      </c>
      <c r="B30" s="72" t="s">
        <v>2276</v>
      </c>
      <c r="C30" s="68" t="s">
        <v>54</v>
      </c>
      <c r="D30" s="69">
        <v>77035.7</v>
      </c>
      <c r="E30" s="69"/>
      <c r="F30" s="74">
        <f t="shared" si="1"/>
        <v>1509693.86</v>
      </c>
      <c r="G30" s="71"/>
    </row>
    <row r="31" ht="33" spans="1:7">
      <c r="A31" s="66">
        <v>45683</v>
      </c>
      <c r="B31" s="72" t="s">
        <v>2277</v>
      </c>
      <c r="C31" s="68" t="s">
        <v>65</v>
      </c>
      <c r="D31" s="69"/>
      <c r="E31" s="69">
        <v>59528.04</v>
      </c>
      <c r="F31" s="74">
        <f t="shared" si="1"/>
        <v>1450165.82</v>
      </c>
      <c r="G31" s="71"/>
    </row>
    <row r="32" ht="33" spans="1:7">
      <c r="A32" s="66">
        <v>45693</v>
      </c>
      <c r="B32" s="180" t="s">
        <v>2278</v>
      </c>
      <c r="C32" s="68" t="s">
        <v>54</v>
      </c>
      <c r="D32" s="69">
        <v>50000</v>
      </c>
      <c r="E32" s="69"/>
      <c r="F32" s="74">
        <f t="shared" si="1"/>
        <v>1500165.82</v>
      </c>
      <c r="G32" s="71"/>
    </row>
    <row r="33" spans="1:7">
      <c r="A33" s="66">
        <v>45693</v>
      </c>
      <c r="B33" s="181" t="s">
        <v>2279</v>
      </c>
      <c r="C33" s="68" t="s">
        <v>54</v>
      </c>
      <c r="D33" s="69">
        <v>29800</v>
      </c>
      <c r="E33" s="69"/>
      <c r="F33" s="74">
        <f t="shared" si="1"/>
        <v>1529965.82</v>
      </c>
      <c r="G33" s="71"/>
    </row>
    <row r="34" ht="33" spans="1:7">
      <c r="A34" s="66">
        <v>45695</v>
      </c>
      <c r="B34" s="72" t="s">
        <v>2280</v>
      </c>
      <c r="C34" s="68" t="s">
        <v>64</v>
      </c>
      <c r="D34" s="69"/>
      <c r="E34" s="69">
        <v>18217.33</v>
      </c>
      <c r="F34" s="74">
        <f t="shared" si="1"/>
        <v>1511748.49</v>
      </c>
      <c r="G34" s="71"/>
    </row>
    <row r="35" ht="33" spans="1:7">
      <c r="A35" s="66">
        <v>45695</v>
      </c>
      <c r="B35" s="72" t="s">
        <v>2281</v>
      </c>
      <c r="C35" s="68" t="s">
        <v>64</v>
      </c>
      <c r="D35" s="69"/>
      <c r="E35" s="69">
        <v>4675.49</v>
      </c>
      <c r="F35" s="74">
        <f t="shared" si="1"/>
        <v>1507073</v>
      </c>
      <c r="G35" s="71"/>
    </row>
    <row r="36" ht="33" spans="1:7">
      <c r="A36" s="66">
        <v>45701</v>
      </c>
      <c r="B36" s="72" t="s">
        <v>2282</v>
      </c>
      <c r="C36" s="68" t="s">
        <v>54</v>
      </c>
      <c r="D36" s="86">
        <v>20000</v>
      </c>
      <c r="E36" s="69"/>
      <c r="F36" s="74">
        <f t="shared" si="1"/>
        <v>1527073</v>
      </c>
      <c r="G36" s="71"/>
    </row>
    <row r="37" spans="1:7">
      <c r="A37" s="66">
        <v>45702</v>
      </c>
      <c r="B37" s="72" t="s">
        <v>2283</v>
      </c>
      <c r="C37" s="68" t="s">
        <v>64</v>
      </c>
      <c r="D37" s="69"/>
      <c r="E37" s="69">
        <v>957074</v>
      </c>
      <c r="F37" s="74">
        <f t="shared" si="1"/>
        <v>569999</v>
      </c>
      <c r="G37" s="71"/>
    </row>
    <row r="38" spans="1:7">
      <c r="A38" s="66">
        <v>45702</v>
      </c>
      <c r="B38" s="72" t="s">
        <v>2284</v>
      </c>
      <c r="C38" s="68" t="s">
        <v>64</v>
      </c>
      <c r="D38" s="69"/>
      <c r="E38" s="69">
        <v>209171.05</v>
      </c>
      <c r="F38" s="74">
        <f t="shared" ref="F32:F81" si="2">F37+D38-E38</f>
        <v>360827.95</v>
      </c>
      <c r="G38" s="71"/>
    </row>
    <row r="39" spans="1:7">
      <c r="A39" s="66">
        <v>45702</v>
      </c>
      <c r="B39" s="72" t="s">
        <v>2285</v>
      </c>
      <c r="C39" s="68" t="s">
        <v>64</v>
      </c>
      <c r="D39" s="69"/>
      <c r="E39" s="69">
        <v>26600</v>
      </c>
      <c r="F39" s="74">
        <f t="shared" si="2"/>
        <v>334227.95</v>
      </c>
      <c r="G39" s="71"/>
    </row>
    <row r="40" spans="1:7">
      <c r="A40" s="66">
        <v>45702</v>
      </c>
      <c r="B40" s="72" t="s">
        <v>2286</v>
      </c>
      <c r="C40" s="68" t="s">
        <v>64</v>
      </c>
      <c r="D40" s="86"/>
      <c r="E40" s="73">
        <v>59702.67</v>
      </c>
      <c r="F40" s="74">
        <f t="shared" si="2"/>
        <v>274525.28</v>
      </c>
      <c r="G40" s="71"/>
    </row>
    <row r="41" ht="33" spans="1:7">
      <c r="A41" s="66">
        <v>45708</v>
      </c>
      <c r="B41" s="72" t="s">
        <v>2287</v>
      </c>
      <c r="C41" s="68" t="s">
        <v>65</v>
      </c>
      <c r="D41" s="69"/>
      <c r="E41" s="69">
        <v>87001.75</v>
      </c>
      <c r="F41" s="74">
        <f t="shared" si="2"/>
        <v>187523.53</v>
      </c>
      <c r="G41" s="71"/>
    </row>
    <row r="42" ht="33" spans="1:7">
      <c r="A42" s="66">
        <v>45708</v>
      </c>
      <c r="B42" s="72" t="s">
        <v>2288</v>
      </c>
      <c r="C42" s="68" t="s">
        <v>65</v>
      </c>
      <c r="D42" s="69"/>
      <c r="E42" s="69">
        <v>22998.25</v>
      </c>
      <c r="F42" s="74">
        <f t="shared" si="2"/>
        <v>164525.28</v>
      </c>
      <c r="G42" s="71"/>
    </row>
    <row r="43" ht="33" spans="1:7">
      <c r="A43" s="66">
        <v>45708</v>
      </c>
      <c r="B43" s="72" t="s">
        <v>2289</v>
      </c>
      <c r="C43" s="68" t="s">
        <v>65</v>
      </c>
      <c r="D43" s="69"/>
      <c r="E43" s="69">
        <v>46200</v>
      </c>
      <c r="F43" s="74">
        <f t="shared" si="2"/>
        <v>118325.28</v>
      </c>
      <c r="G43" s="71"/>
    </row>
    <row r="44" spans="1:7">
      <c r="A44" s="66">
        <v>45712</v>
      </c>
      <c r="B44" s="72" t="s">
        <v>2290</v>
      </c>
      <c r="C44" s="68" t="s">
        <v>54</v>
      </c>
      <c r="D44" s="69">
        <v>610858</v>
      </c>
      <c r="E44" s="69"/>
      <c r="F44" s="74">
        <f t="shared" si="2"/>
        <v>729183.28</v>
      </c>
      <c r="G44" s="71"/>
    </row>
    <row r="45" spans="1:7">
      <c r="A45" s="66">
        <v>45713</v>
      </c>
      <c r="B45" s="72" t="s">
        <v>2291</v>
      </c>
      <c r="C45" s="68" t="s">
        <v>54</v>
      </c>
      <c r="D45" s="69">
        <v>229478.37</v>
      </c>
      <c r="E45" s="69"/>
      <c r="F45" s="74">
        <f t="shared" si="2"/>
        <v>958661.65</v>
      </c>
      <c r="G45" s="71"/>
    </row>
    <row r="46" ht="33" spans="1:7">
      <c r="A46" s="66">
        <v>45714</v>
      </c>
      <c r="B46" s="72" t="s">
        <v>2292</v>
      </c>
      <c r="C46" s="68" t="s">
        <v>64</v>
      </c>
      <c r="D46" s="69"/>
      <c r="E46" s="69">
        <v>3840.42</v>
      </c>
      <c r="F46" s="74">
        <f t="shared" si="2"/>
        <v>954821.23</v>
      </c>
      <c r="G46" s="71"/>
    </row>
    <row r="47" ht="33" spans="1:7">
      <c r="A47" s="66">
        <v>45714</v>
      </c>
      <c r="B47" s="72" t="s">
        <v>2293</v>
      </c>
      <c r="C47" s="68" t="s">
        <v>64</v>
      </c>
      <c r="D47" s="69"/>
      <c r="E47" s="69">
        <v>237.46</v>
      </c>
      <c r="F47" s="74">
        <f t="shared" si="2"/>
        <v>954583.77</v>
      </c>
      <c r="G47" s="71"/>
    </row>
    <row r="48" ht="33" spans="1:7">
      <c r="A48" s="66">
        <v>45714</v>
      </c>
      <c r="B48" s="72" t="s">
        <v>2294</v>
      </c>
      <c r="C48" s="68" t="s">
        <v>64</v>
      </c>
      <c r="D48" s="69"/>
      <c r="E48" s="69">
        <v>42020</v>
      </c>
      <c r="F48" s="74">
        <f t="shared" si="2"/>
        <v>912563.77</v>
      </c>
      <c r="G48" s="71"/>
    </row>
    <row r="49" spans="1:7">
      <c r="A49" s="66">
        <v>45715</v>
      </c>
      <c r="B49" s="72" t="s">
        <v>2295</v>
      </c>
      <c r="C49" s="68" t="s">
        <v>65</v>
      </c>
      <c r="D49" s="69"/>
      <c r="E49" s="69">
        <v>51000</v>
      </c>
      <c r="F49" s="74">
        <f t="shared" si="2"/>
        <v>861563.77</v>
      </c>
      <c r="G49" s="71"/>
    </row>
    <row r="50" spans="1:7">
      <c r="A50" s="66">
        <v>45715</v>
      </c>
      <c r="B50" s="72" t="s">
        <v>2296</v>
      </c>
      <c r="C50" s="68" t="s">
        <v>54</v>
      </c>
      <c r="D50" s="69">
        <v>38682</v>
      </c>
      <c r="E50" s="69"/>
      <c r="F50" s="74">
        <f t="shared" si="2"/>
        <v>900245.77</v>
      </c>
      <c r="G50" s="71"/>
    </row>
    <row r="51" spans="1:7">
      <c r="A51" s="66">
        <v>45715</v>
      </c>
      <c r="B51" s="72" t="s">
        <v>2297</v>
      </c>
      <c r="C51" s="68" t="s">
        <v>54</v>
      </c>
      <c r="D51" s="69">
        <v>550000</v>
      </c>
      <c r="E51" s="69"/>
      <c r="F51" s="74">
        <f t="shared" si="2"/>
        <v>1450245.77</v>
      </c>
      <c r="G51" s="71"/>
    </row>
    <row r="52" ht="33" spans="1:7">
      <c r="A52" s="66">
        <v>45716</v>
      </c>
      <c r="B52" s="72" t="s">
        <v>2298</v>
      </c>
      <c r="C52" s="68" t="s">
        <v>64</v>
      </c>
      <c r="D52" s="69"/>
      <c r="E52" s="69">
        <v>10000</v>
      </c>
      <c r="F52" s="74">
        <f t="shared" si="2"/>
        <v>1440245.77</v>
      </c>
      <c r="G52" s="71"/>
    </row>
    <row r="53" spans="1:7">
      <c r="A53" s="66">
        <v>45716</v>
      </c>
      <c r="B53" s="72" t="s">
        <v>2299</v>
      </c>
      <c r="C53" s="68" t="s">
        <v>64</v>
      </c>
      <c r="D53" s="69"/>
      <c r="E53" s="69">
        <v>791308.37</v>
      </c>
      <c r="F53" s="74">
        <f t="shared" si="2"/>
        <v>648937.4</v>
      </c>
      <c r="G53" s="71"/>
    </row>
    <row r="54" spans="1:7">
      <c r="A54" s="66">
        <v>45716</v>
      </c>
      <c r="B54" s="72" t="s">
        <v>2300</v>
      </c>
      <c r="C54" s="68" t="s">
        <v>54</v>
      </c>
      <c r="D54" s="69">
        <v>50000</v>
      </c>
      <c r="E54" s="69"/>
      <c r="F54" s="74">
        <f t="shared" si="2"/>
        <v>698937.4</v>
      </c>
      <c r="G54" s="71"/>
    </row>
    <row r="55" spans="1:7">
      <c r="A55" s="66">
        <v>45716</v>
      </c>
      <c r="B55" s="72" t="s">
        <v>2300</v>
      </c>
      <c r="C55" s="68" t="s">
        <v>54</v>
      </c>
      <c r="D55" s="69">
        <v>36595.05</v>
      </c>
      <c r="E55" s="69"/>
      <c r="F55" s="74">
        <f t="shared" si="2"/>
        <v>735532.45</v>
      </c>
      <c r="G55" s="71"/>
    </row>
    <row r="56" spans="1:7">
      <c r="A56" s="66">
        <v>45716</v>
      </c>
      <c r="B56" s="72" t="s">
        <v>2259</v>
      </c>
      <c r="C56" s="68" t="s">
        <v>64</v>
      </c>
      <c r="D56" s="69"/>
      <c r="E56" s="69">
        <v>38682</v>
      </c>
      <c r="F56" s="74">
        <f t="shared" si="2"/>
        <v>696850.45</v>
      </c>
      <c r="G56" s="71"/>
    </row>
    <row r="57" spans="1:7">
      <c r="A57" s="66">
        <v>45716</v>
      </c>
      <c r="B57" s="72" t="s">
        <v>2259</v>
      </c>
      <c r="C57" s="68" t="s">
        <v>64</v>
      </c>
      <c r="D57" s="69"/>
      <c r="E57" s="69">
        <v>550000</v>
      </c>
      <c r="F57" s="74">
        <f t="shared" si="2"/>
        <v>146850.45</v>
      </c>
      <c r="G57" s="71"/>
    </row>
    <row r="58" ht="33" spans="1:7">
      <c r="A58" s="66">
        <v>45722</v>
      </c>
      <c r="B58" s="72" t="s">
        <v>2301</v>
      </c>
      <c r="C58" s="68" t="s">
        <v>64</v>
      </c>
      <c r="D58" s="69"/>
      <c r="E58" s="69">
        <v>9580</v>
      </c>
      <c r="F58" s="74">
        <f t="shared" si="2"/>
        <v>137270.45</v>
      </c>
      <c r="G58" s="71"/>
    </row>
    <row r="59" ht="34.5" spans="1:7">
      <c r="A59" s="66">
        <v>45737</v>
      </c>
      <c r="B59" s="182" t="s">
        <v>2302</v>
      </c>
      <c r="C59" s="68" t="s">
        <v>54</v>
      </c>
      <c r="D59" s="69">
        <v>12802</v>
      </c>
      <c r="E59" s="69"/>
      <c r="F59" s="74">
        <f t="shared" si="2"/>
        <v>150072.45</v>
      </c>
      <c r="G59" s="71"/>
    </row>
    <row r="60" ht="34.5" spans="1:7">
      <c r="A60" s="66">
        <v>45737</v>
      </c>
      <c r="B60" s="183" t="s">
        <v>2303</v>
      </c>
      <c r="C60" s="68" t="s">
        <v>54</v>
      </c>
      <c r="D60" s="69">
        <v>63187.5</v>
      </c>
      <c r="E60" s="69"/>
      <c r="F60" s="74">
        <f t="shared" si="2"/>
        <v>213259.95</v>
      </c>
      <c r="G60" s="71"/>
    </row>
    <row r="61" ht="33" spans="1:7">
      <c r="A61" s="66">
        <v>45740</v>
      </c>
      <c r="B61" s="72" t="s">
        <v>2304</v>
      </c>
      <c r="C61" s="68" t="s">
        <v>65</v>
      </c>
      <c r="D61" s="69"/>
      <c r="E61" s="69">
        <v>17800</v>
      </c>
      <c r="F61" s="74">
        <f t="shared" si="2"/>
        <v>195459.95</v>
      </c>
      <c r="G61" s="71"/>
    </row>
    <row r="62" spans="1:7">
      <c r="A62" s="66">
        <v>45741</v>
      </c>
      <c r="B62" s="67" t="s">
        <v>2305</v>
      </c>
      <c r="C62" s="68" t="s">
        <v>54</v>
      </c>
      <c r="D62" s="69">
        <v>6657.29</v>
      </c>
      <c r="E62" s="69"/>
      <c r="F62" s="74">
        <f t="shared" si="2"/>
        <v>202117.24</v>
      </c>
      <c r="G62" s="71"/>
    </row>
    <row r="63" spans="1:7">
      <c r="A63" s="66">
        <v>45741</v>
      </c>
      <c r="B63" s="67" t="s">
        <v>2306</v>
      </c>
      <c r="C63" s="68" t="s">
        <v>54</v>
      </c>
      <c r="D63" s="69">
        <v>535083.11</v>
      </c>
      <c r="E63" s="69"/>
      <c r="F63" s="74">
        <f t="shared" si="2"/>
        <v>737200.35</v>
      </c>
      <c r="G63" s="71"/>
    </row>
    <row r="64" ht="34.5" spans="1:7">
      <c r="A64" s="66">
        <v>45742</v>
      </c>
      <c r="B64" s="67" t="s">
        <v>2307</v>
      </c>
      <c r="C64" s="68" t="s">
        <v>54</v>
      </c>
      <c r="D64" s="69">
        <v>78300</v>
      </c>
      <c r="E64" s="69"/>
      <c r="F64" s="74">
        <f t="shared" si="2"/>
        <v>815500.35</v>
      </c>
      <c r="G64" s="71"/>
    </row>
    <row r="65" spans="1:7">
      <c r="A65" s="66">
        <v>45743</v>
      </c>
      <c r="B65" s="67" t="s">
        <v>2308</v>
      </c>
      <c r="C65" s="68" t="s">
        <v>64</v>
      </c>
      <c r="D65" s="69"/>
      <c r="E65" s="69">
        <v>614342.55</v>
      </c>
      <c r="F65" s="74">
        <f t="shared" si="2"/>
        <v>201157.8</v>
      </c>
      <c r="G65" s="71"/>
    </row>
    <row r="66" spans="1:7">
      <c r="A66" s="66">
        <v>45743</v>
      </c>
      <c r="B66" s="67" t="s">
        <v>2309</v>
      </c>
      <c r="C66" s="68" t="s">
        <v>64</v>
      </c>
      <c r="D66" s="69"/>
      <c r="E66" s="69">
        <v>78300</v>
      </c>
      <c r="F66" s="74">
        <f t="shared" si="2"/>
        <v>122857.8</v>
      </c>
      <c r="G66" s="71"/>
    </row>
    <row r="67" ht="34.5" spans="1:7">
      <c r="A67" s="66">
        <v>45744</v>
      </c>
      <c r="B67" s="67" t="s">
        <v>2310</v>
      </c>
      <c r="C67" s="68" t="s">
        <v>54</v>
      </c>
      <c r="D67" s="69">
        <v>50000</v>
      </c>
      <c r="E67" s="69"/>
      <c r="F67" s="74">
        <f t="shared" si="2"/>
        <v>172857.8</v>
      </c>
      <c r="G67" s="71"/>
    </row>
    <row r="68" ht="34.5" spans="1:7">
      <c r="A68" s="66">
        <v>45744</v>
      </c>
      <c r="B68" s="67" t="s">
        <v>2311</v>
      </c>
      <c r="C68" s="68" t="s">
        <v>54</v>
      </c>
      <c r="D68" s="69">
        <v>127340.72</v>
      </c>
      <c r="E68" s="69"/>
      <c r="F68" s="74">
        <f t="shared" si="2"/>
        <v>300198.52</v>
      </c>
      <c r="G68" s="71"/>
    </row>
    <row r="69" ht="34.5" spans="1:7">
      <c r="A69" s="66">
        <v>45744</v>
      </c>
      <c r="B69" s="67" t="s">
        <v>2312</v>
      </c>
      <c r="C69" s="68" t="s">
        <v>54</v>
      </c>
      <c r="D69" s="69">
        <v>10000</v>
      </c>
      <c r="E69" s="69"/>
      <c r="F69" s="74">
        <f t="shared" si="2"/>
        <v>310198.52</v>
      </c>
      <c r="G69" s="71"/>
    </row>
    <row r="70" ht="34.5" spans="1:7">
      <c r="A70" s="66">
        <v>45745</v>
      </c>
      <c r="B70" s="67" t="s">
        <v>2313</v>
      </c>
      <c r="C70" s="68" t="s">
        <v>54</v>
      </c>
      <c r="D70" s="69">
        <v>401032.4</v>
      </c>
      <c r="E70" s="69"/>
      <c r="F70" s="74">
        <f t="shared" si="2"/>
        <v>711230.92</v>
      </c>
      <c r="G70" s="71"/>
    </row>
    <row r="71" ht="34.5" spans="1:7">
      <c r="A71" s="66">
        <v>45745</v>
      </c>
      <c r="B71" s="67" t="s">
        <v>2314</v>
      </c>
      <c r="C71" s="68" t="s">
        <v>65</v>
      </c>
      <c r="D71" s="69"/>
      <c r="E71" s="69">
        <v>10000</v>
      </c>
      <c r="F71" s="74">
        <f t="shared" si="2"/>
        <v>701230.92</v>
      </c>
      <c r="G71" s="71"/>
    </row>
    <row r="72" ht="34.5" spans="1:7">
      <c r="A72" s="66">
        <v>45745</v>
      </c>
      <c r="B72" s="67" t="s">
        <v>2315</v>
      </c>
      <c r="C72" s="68" t="s">
        <v>65</v>
      </c>
      <c r="D72" s="69"/>
      <c r="E72" s="69">
        <v>13947</v>
      </c>
      <c r="F72" s="74">
        <f t="shared" si="2"/>
        <v>687283.92</v>
      </c>
      <c r="G72" s="71"/>
    </row>
    <row r="73" ht="34.5" spans="1:7">
      <c r="A73" s="66">
        <v>45748</v>
      </c>
      <c r="B73" s="67" t="s">
        <v>2316</v>
      </c>
      <c r="C73" s="68" t="s">
        <v>54</v>
      </c>
      <c r="D73" s="69">
        <v>100000</v>
      </c>
      <c r="E73" s="69"/>
      <c r="F73" s="74">
        <f t="shared" si="2"/>
        <v>787283.92</v>
      </c>
      <c r="G73" s="71"/>
    </row>
    <row r="74" ht="34.5" spans="1:7">
      <c r="A74" s="66">
        <v>45750</v>
      </c>
      <c r="B74" s="67" t="s">
        <v>2317</v>
      </c>
      <c r="C74" s="68" t="s">
        <v>54</v>
      </c>
      <c r="D74" s="69">
        <v>38902.03</v>
      </c>
      <c r="E74" s="69"/>
      <c r="F74" s="74">
        <f t="shared" si="2"/>
        <v>826185.95</v>
      </c>
      <c r="G74" s="71"/>
    </row>
    <row r="75" spans="1:7">
      <c r="A75" s="66">
        <v>45758</v>
      </c>
      <c r="B75" s="184" t="s">
        <v>2318</v>
      </c>
      <c r="C75" s="68" t="s">
        <v>54</v>
      </c>
      <c r="D75" s="69">
        <v>15000</v>
      </c>
      <c r="E75" s="69"/>
      <c r="F75" s="74">
        <f t="shared" ref="F75:F87" si="3">F74+D75-E75</f>
        <v>841185.95</v>
      </c>
      <c r="G75" s="71"/>
    </row>
    <row r="76" spans="1:7">
      <c r="A76" s="66">
        <v>45758</v>
      </c>
      <c r="B76" s="67" t="s">
        <v>2319</v>
      </c>
      <c r="C76" s="68" t="s">
        <v>64</v>
      </c>
      <c r="D76" s="69"/>
      <c r="E76" s="69">
        <v>501032.4</v>
      </c>
      <c r="F76" s="74">
        <f t="shared" si="3"/>
        <v>340153.55</v>
      </c>
      <c r="G76" s="71"/>
    </row>
    <row r="77" spans="1:7">
      <c r="A77" s="66">
        <v>45758</v>
      </c>
      <c r="B77" s="67" t="s">
        <v>2320</v>
      </c>
      <c r="C77" s="68" t="s">
        <v>64</v>
      </c>
      <c r="D77" s="69"/>
      <c r="E77" s="69">
        <v>166242.75</v>
      </c>
      <c r="F77" s="74">
        <f t="shared" si="3"/>
        <v>173910.8</v>
      </c>
      <c r="G77" s="71"/>
    </row>
    <row r="78" ht="34.5" spans="1:7">
      <c r="A78" s="66">
        <v>45762</v>
      </c>
      <c r="B78" s="67" t="s">
        <v>2321</v>
      </c>
      <c r="C78" s="68" t="s">
        <v>54</v>
      </c>
      <c r="D78" s="69">
        <v>80000</v>
      </c>
      <c r="E78" s="69"/>
      <c r="F78" s="74">
        <f t="shared" si="3"/>
        <v>253910.8</v>
      </c>
      <c r="G78" s="71"/>
    </row>
    <row r="79" ht="34.5" spans="1:7">
      <c r="A79" s="66">
        <v>45764</v>
      </c>
      <c r="B79" s="67" t="s">
        <v>2322</v>
      </c>
      <c r="C79" s="68" t="s">
        <v>54</v>
      </c>
      <c r="D79" s="69">
        <v>27254.5</v>
      </c>
      <c r="E79" s="69"/>
      <c r="F79" s="74">
        <f t="shared" si="3"/>
        <v>281165.3</v>
      </c>
      <c r="G79" s="71"/>
    </row>
    <row r="80" spans="1:7">
      <c r="A80" s="66">
        <v>45764</v>
      </c>
      <c r="B80" s="67" t="s">
        <v>2323</v>
      </c>
      <c r="C80" s="68" t="s">
        <v>64</v>
      </c>
      <c r="D80" s="69"/>
      <c r="E80" s="69">
        <v>50000</v>
      </c>
      <c r="F80" s="74">
        <f t="shared" si="3"/>
        <v>231165.3</v>
      </c>
      <c r="G80" s="71"/>
    </row>
    <row r="81" ht="34.5" spans="1:7">
      <c r="A81" s="66">
        <v>45765</v>
      </c>
      <c r="B81" s="67" t="s">
        <v>2324</v>
      </c>
      <c r="C81" s="68" t="s">
        <v>54</v>
      </c>
      <c r="D81" s="69">
        <v>324529.15</v>
      </c>
      <c r="E81" s="69"/>
      <c r="F81" s="74">
        <f t="shared" si="3"/>
        <v>555694.45</v>
      </c>
      <c r="G81" s="71"/>
    </row>
    <row r="82" spans="1:7">
      <c r="A82" s="66">
        <v>45765</v>
      </c>
      <c r="B82" s="67" t="s">
        <v>2291</v>
      </c>
      <c r="C82" s="68" t="s">
        <v>54</v>
      </c>
      <c r="D82" s="69">
        <v>317160</v>
      </c>
      <c r="E82" s="69"/>
      <c r="F82" s="74">
        <f t="shared" si="3"/>
        <v>872854.45</v>
      </c>
      <c r="G82" s="71"/>
    </row>
    <row r="83" ht="34.5" spans="1:7">
      <c r="A83" s="66">
        <v>45765</v>
      </c>
      <c r="B83" s="67" t="s">
        <v>2325</v>
      </c>
      <c r="C83" s="68" t="s">
        <v>54</v>
      </c>
      <c r="D83" s="69">
        <v>100000</v>
      </c>
      <c r="E83" s="69"/>
      <c r="F83" s="74">
        <f t="shared" si="3"/>
        <v>972854.45</v>
      </c>
      <c r="G83" s="71"/>
    </row>
    <row r="84" spans="1:7">
      <c r="A84" s="66">
        <v>45771</v>
      </c>
      <c r="B84" s="67" t="s">
        <v>2326</v>
      </c>
      <c r="C84" s="68" t="s">
        <v>64</v>
      </c>
      <c r="D84" s="69"/>
      <c r="E84" s="69">
        <v>5625.4</v>
      </c>
      <c r="F84" s="74">
        <f t="shared" si="3"/>
        <v>967229.05</v>
      </c>
      <c r="G84" s="71"/>
    </row>
    <row r="85" spans="1:7">
      <c r="A85" s="66">
        <v>45771</v>
      </c>
      <c r="B85" s="67" t="s">
        <v>2327</v>
      </c>
      <c r="C85" s="68" t="s">
        <v>64</v>
      </c>
      <c r="D85" s="69"/>
      <c r="E85" s="69">
        <v>804529.15</v>
      </c>
      <c r="F85" s="74">
        <f t="shared" si="3"/>
        <v>162699.9</v>
      </c>
      <c r="G85" s="71"/>
    </row>
    <row r="86" spans="1:7">
      <c r="A86" s="66">
        <v>45771</v>
      </c>
      <c r="B86" s="67" t="s">
        <v>2309</v>
      </c>
      <c r="C86" s="68" t="s">
        <v>64</v>
      </c>
      <c r="D86" s="69"/>
      <c r="E86" s="69">
        <v>27254.5</v>
      </c>
      <c r="F86" s="74">
        <f t="shared" si="3"/>
        <v>135445.4</v>
      </c>
      <c r="G86" s="71"/>
    </row>
    <row r="87" spans="1:7">
      <c r="A87" s="66">
        <v>45771</v>
      </c>
      <c r="B87" s="67" t="s">
        <v>2328</v>
      </c>
      <c r="C87" s="68" t="s">
        <v>54</v>
      </c>
      <c r="D87" s="69">
        <v>289282.74</v>
      </c>
      <c r="E87" s="69"/>
      <c r="F87" s="74">
        <f t="shared" si="3"/>
        <v>424728.14</v>
      </c>
      <c r="G87" s="71"/>
    </row>
    <row r="88" ht="34.5" spans="1:7">
      <c r="A88" s="66">
        <v>45772</v>
      </c>
      <c r="B88" s="67" t="s">
        <v>2329</v>
      </c>
      <c r="C88" s="68" t="s">
        <v>54</v>
      </c>
      <c r="D88" s="69">
        <v>18400</v>
      </c>
      <c r="E88" s="69"/>
      <c r="F88" s="74">
        <f t="shared" ref="F81:F113" si="4">F87+D88-E88</f>
        <v>443128.14</v>
      </c>
      <c r="G88" s="71"/>
    </row>
    <row r="89" ht="34.5" spans="1:7">
      <c r="A89" s="66">
        <v>45775</v>
      </c>
      <c r="B89" s="67" t="s">
        <v>2330</v>
      </c>
      <c r="C89" s="68" t="s">
        <v>54</v>
      </c>
      <c r="D89" s="69">
        <v>4601.59</v>
      </c>
      <c r="E89" s="69"/>
      <c r="F89" s="69">
        <f t="shared" si="4"/>
        <v>447729.73</v>
      </c>
      <c r="G89" s="71"/>
    </row>
    <row r="90" spans="1:7">
      <c r="A90" s="66">
        <v>45777</v>
      </c>
      <c r="B90" s="72" t="s">
        <v>2331</v>
      </c>
      <c r="C90" s="68" t="s">
        <v>64</v>
      </c>
      <c r="D90" s="69"/>
      <c r="E90" s="69">
        <v>15250</v>
      </c>
      <c r="F90" s="69">
        <f t="shared" si="4"/>
        <v>432479.73</v>
      </c>
      <c r="G90" s="71"/>
    </row>
    <row r="91" spans="1:7">
      <c r="A91" s="66">
        <v>45784</v>
      </c>
      <c r="B91" s="72" t="s">
        <v>2332</v>
      </c>
      <c r="C91" s="68" t="s">
        <v>64</v>
      </c>
      <c r="D91" s="69"/>
      <c r="E91" s="69">
        <v>289282.74</v>
      </c>
      <c r="F91" s="69">
        <f t="shared" si="4"/>
        <v>143196.99</v>
      </c>
      <c r="G91" s="71"/>
    </row>
    <row r="92" spans="1:7">
      <c r="A92" s="66">
        <v>45786</v>
      </c>
      <c r="B92" s="72" t="s">
        <v>2333</v>
      </c>
      <c r="C92" s="68" t="s">
        <v>64</v>
      </c>
      <c r="D92" s="69"/>
      <c r="E92" s="69">
        <v>20000</v>
      </c>
      <c r="F92" s="69">
        <f t="shared" si="4"/>
        <v>123196.99</v>
      </c>
      <c r="G92" s="71"/>
    </row>
    <row r="93" spans="1:7">
      <c r="A93" s="66">
        <v>45789</v>
      </c>
      <c r="B93" s="67" t="s">
        <v>2276</v>
      </c>
      <c r="C93" s="68" t="s">
        <v>54</v>
      </c>
      <c r="D93" s="69">
        <v>48900</v>
      </c>
      <c r="E93" s="69"/>
      <c r="F93" s="69">
        <f t="shared" si="4"/>
        <v>172096.99</v>
      </c>
      <c r="G93" s="71"/>
    </row>
    <row r="94" spans="1:7">
      <c r="A94" s="66">
        <v>45789</v>
      </c>
      <c r="B94" s="67" t="s">
        <v>2276</v>
      </c>
      <c r="C94" s="68" t="s">
        <v>54</v>
      </c>
      <c r="D94" s="69">
        <v>161400</v>
      </c>
      <c r="E94" s="69"/>
      <c r="F94" s="69">
        <f t="shared" si="4"/>
        <v>333496.99</v>
      </c>
      <c r="G94" s="71"/>
    </row>
    <row r="95" spans="1:7">
      <c r="A95" s="66">
        <v>45791</v>
      </c>
      <c r="B95" s="67" t="s">
        <v>2334</v>
      </c>
      <c r="C95" s="68" t="s">
        <v>54</v>
      </c>
      <c r="D95" s="69">
        <v>100000</v>
      </c>
      <c r="E95" s="69"/>
      <c r="F95" s="69">
        <f t="shared" si="4"/>
        <v>433496.99</v>
      </c>
      <c r="G95" s="71"/>
    </row>
    <row r="96" spans="1:7">
      <c r="A96" s="66">
        <v>45796</v>
      </c>
      <c r="B96" s="67" t="s">
        <v>2309</v>
      </c>
      <c r="C96" s="68" t="s">
        <v>64</v>
      </c>
      <c r="D96" s="69"/>
      <c r="E96" s="69">
        <v>48900</v>
      </c>
      <c r="F96" s="69">
        <f t="shared" si="4"/>
        <v>384596.99</v>
      </c>
      <c r="G96" s="71"/>
    </row>
    <row r="97" spans="1:7">
      <c r="A97" s="66">
        <v>45796</v>
      </c>
      <c r="B97" s="67" t="s">
        <v>2309</v>
      </c>
      <c r="C97" s="68" t="s">
        <v>64</v>
      </c>
      <c r="D97" s="69"/>
      <c r="E97" s="69">
        <v>161400</v>
      </c>
      <c r="F97" s="69">
        <f t="shared" si="4"/>
        <v>223196.99</v>
      </c>
      <c r="G97" s="71"/>
    </row>
    <row r="98" spans="1:7">
      <c r="A98" s="66">
        <v>45796</v>
      </c>
      <c r="B98" s="67" t="s">
        <v>2335</v>
      </c>
      <c r="C98" s="68" t="s">
        <v>64</v>
      </c>
      <c r="D98" s="69"/>
      <c r="E98" s="69">
        <v>100000</v>
      </c>
      <c r="F98" s="69">
        <f t="shared" si="4"/>
        <v>123196.99</v>
      </c>
      <c r="G98" s="71"/>
    </row>
    <row r="99" spans="1:7">
      <c r="A99" s="66">
        <v>45797</v>
      </c>
      <c r="B99" s="67" t="s">
        <v>2336</v>
      </c>
      <c r="C99" s="68" t="s">
        <v>54</v>
      </c>
      <c r="D99" s="69">
        <v>23826.44</v>
      </c>
      <c r="E99" s="69"/>
      <c r="F99" s="69">
        <f t="shared" si="4"/>
        <v>147023.43</v>
      </c>
      <c r="G99" s="71"/>
    </row>
    <row r="100" spans="1:7">
      <c r="A100" s="66">
        <v>45797</v>
      </c>
      <c r="B100" s="67" t="s">
        <v>2336</v>
      </c>
      <c r="C100" s="68" t="s">
        <v>54</v>
      </c>
      <c r="D100" s="69">
        <v>19665</v>
      </c>
      <c r="E100" s="69"/>
      <c r="F100" s="69">
        <f t="shared" si="4"/>
        <v>166688.43</v>
      </c>
      <c r="G100" s="71"/>
    </row>
    <row r="101" spans="1:7">
      <c r="A101" s="66">
        <v>45798</v>
      </c>
      <c r="B101" s="67" t="s">
        <v>2318</v>
      </c>
      <c r="C101" s="68" t="s">
        <v>54</v>
      </c>
      <c r="D101" s="69">
        <v>5000</v>
      </c>
      <c r="E101" s="69"/>
      <c r="F101" s="69">
        <f t="shared" si="4"/>
        <v>171688.43</v>
      </c>
      <c r="G101" s="71"/>
    </row>
    <row r="102" spans="1:7">
      <c r="A102" s="66">
        <v>45798</v>
      </c>
      <c r="B102" s="67" t="s">
        <v>2318</v>
      </c>
      <c r="C102" s="68" t="s">
        <v>54</v>
      </c>
      <c r="D102" s="69">
        <v>10000</v>
      </c>
      <c r="E102" s="69"/>
      <c r="F102" s="69">
        <f t="shared" si="4"/>
        <v>181688.43</v>
      </c>
      <c r="G102" s="71"/>
    </row>
    <row r="103" spans="1:7">
      <c r="A103" s="66">
        <v>45799</v>
      </c>
      <c r="B103" s="67" t="s">
        <v>2309</v>
      </c>
      <c r="C103" s="68" t="s">
        <v>64</v>
      </c>
      <c r="D103" s="69"/>
      <c r="E103" s="69">
        <v>18400</v>
      </c>
      <c r="F103" s="69">
        <f t="shared" si="4"/>
        <v>163288.43</v>
      </c>
      <c r="G103" s="71"/>
    </row>
    <row r="104" spans="1:7">
      <c r="A104" s="66">
        <v>45799</v>
      </c>
      <c r="B104" s="67" t="s">
        <v>2309</v>
      </c>
      <c r="C104" s="68" t="s">
        <v>64</v>
      </c>
      <c r="D104" s="69"/>
      <c r="E104" s="69">
        <v>23826.44</v>
      </c>
      <c r="F104" s="69">
        <f t="shared" si="4"/>
        <v>139461.99</v>
      </c>
      <c r="G104" s="71"/>
    </row>
    <row r="105" spans="1:7">
      <c r="A105" s="66">
        <v>45799</v>
      </c>
      <c r="B105" s="67" t="s">
        <v>2309</v>
      </c>
      <c r="C105" s="68" t="s">
        <v>64</v>
      </c>
      <c r="D105" s="69"/>
      <c r="E105" s="69">
        <v>19665</v>
      </c>
      <c r="F105" s="69">
        <f t="shared" si="4"/>
        <v>119796.99</v>
      </c>
      <c r="G105" s="71"/>
    </row>
    <row r="106" spans="1:7">
      <c r="A106" s="66">
        <v>45799</v>
      </c>
      <c r="B106" s="67" t="s">
        <v>2309</v>
      </c>
      <c r="C106" s="68" t="s">
        <v>64</v>
      </c>
      <c r="D106" s="69"/>
      <c r="E106" s="69">
        <v>15000</v>
      </c>
      <c r="F106" s="74">
        <f t="shared" si="4"/>
        <v>104796.99</v>
      </c>
      <c r="G106" s="71"/>
    </row>
    <row r="107" spans="1:7">
      <c r="A107" s="66">
        <v>45799</v>
      </c>
      <c r="B107" s="67" t="s">
        <v>2335</v>
      </c>
      <c r="C107" s="68" t="s">
        <v>64</v>
      </c>
      <c r="D107" s="69"/>
      <c r="E107" s="69">
        <v>17160</v>
      </c>
      <c r="F107" s="74">
        <f t="shared" si="4"/>
        <v>87636.9899999996</v>
      </c>
      <c r="G107" s="71"/>
    </row>
    <row r="108" spans="1:7">
      <c r="A108" s="66">
        <v>45804</v>
      </c>
      <c r="B108" s="67" t="s">
        <v>2337</v>
      </c>
      <c r="C108" s="68" t="s">
        <v>64</v>
      </c>
      <c r="D108" s="69"/>
      <c r="E108" s="69">
        <v>12802</v>
      </c>
      <c r="F108" s="74">
        <f t="shared" si="4"/>
        <v>74834.9899999996</v>
      </c>
      <c r="G108" s="71"/>
    </row>
    <row r="109" ht="34.5" spans="1:7">
      <c r="A109" s="66">
        <v>45804</v>
      </c>
      <c r="B109" s="67" t="s">
        <v>2338</v>
      </c>
      <c r="C109" s="68" t="s">
        <v>54</v>
      </c>
      <c r="D109" s="69">
        <v>1021.58</v>
      </c>
      <c r="E109" s="69"/>
      <c r="F109" s="74">
        <f t="shared" si="4"/>
        <v>75856.5699999996</v>
      </c>
      <c r="G109" s="71"/>
    </row>
    <row r="110" ht="34.5" spans="1:7">
      <c r="A110" s="66">
        <v>45805</v>
      </c>
      <c r="B110" s="67" t="s">
        <v>2339</v>
      </c>
      <c r="C110" s="68" t="s">
        <v>54</v>
      </c>
      <c r="D110" s="69">
        <v>16300</v>
      </c>
      <c r="E110" s="69"/>
      <c r="F110" s="74">
        <f t="shared" si="4"/>
        <v>92156.5699999996</v>
      </c>
      <c r="G110" s="71"/>
    </row>
    <row r="111" ht="24" customHeight="1" spans="1:7">
      <c r="A111" s="66">
        <v>45806</v>
      </c>
      <c r="B111" s="185" t="s">
        <v>2340</v>
      </c>
      <c r="C111" s="68" t="s">
        <v>54</v>
      </c>
      <c r="D111" s="69">
        <v>120000</v>
      </c>
      <c r="E111" s="69"/>
      <c r="F111" s="74">
        <f t="shared" si="4"/>
        <v>212156.57</v>
      </c>
      <c r="G111" s="71"/>
    </row>
    <row r="112" ht="21" customHeight="1" spans="1:7">
      <c r="A112" s="66">
        <v>45806</v>
      </c>
      <c r="B112" s="186" t="s">
        <v>2341</v>
      </c>
      <c r="C112" s="68" t="s">
        <v>54</v>
      </c>
      <c r="D112" s="69">
        <v>100000</v>
      </c>
      <c r="E112" s="69"/>
      <c r="F112" s="74">
        <f t="shared" si="4"/>
        <v>312156.57</v>
      </c>
      <c r="G112" s="71"/>
    </row>
    <row r="113" ht="37" customHeight="1" spans="1:7">
      <c r="A113" s="66">
        <v>45807</v>
      </c>
      <c r="B113" s="67" t="s">
        <v>2342</v>
      </c>
      <c r="C113" s="68" t="s">
        <v>64</v>
      </c>
      <c r="D113" s="69"/>
      <c r="E113" s="69">
        <v>256300</v>
      </c>
      <c r="F113" s="74">
        <f t="shared" si="4"/>
        <v>55856.5699999996</v>
      </c>
      <c r="G113" s="71"/>
    </row>
    <row r="114" ht="37" customHeight="1" spans="1:7">
      <c r="A114" s="66">
        <v>45807</v>
      </c>
      <c r="B114" s="67" t="s">
        <v>2343</v>
      </c>
      <c r="C114" s="68" t="s">
        <v>58</v>
      </c>
      <c r="D114" s="69">
        <v>7317.95</v>
      </c>
      <c r="E114" s="69"/>
      <c r="F114" s="74">
        <f t="shared" ref="F114:F159" si="5">F113+D114-E114</f>
        <v>63174.5199999996</v>
      </c>
      <c r="G114" s="71"/>
    </row>
    <row r="115" ht="37" customHeight="1" spans="1:7">
      <c r="A115" s="66">
        <v>45807</v>
      </c>
      <c r="B115" s="67" t="s">
        <v>2344</v>
      </c>
      <c r="C115" s="68" t="s">
        <v>58</v>
      </c>
      <c r="D115" s="69">
        <v>2735.73</v>
      </c>
      <c r="E115" s="69"/>
      <c r="F115" s="74">
        <f t="shared" si="5"/>
        <v>65910.2499999996</v>
      </c>
      <c r="G115" s="71"/>
    </row>
    <row r="116" ht="32" customHeight="1" spans="1:7">
      <c r="A116" s="66">
        <v>45807</v>
      </c>
      <c r="B116" s="67" t="s">
        <v>2345</v>
      </c>
      <c r="C116" s="68" t="s">
        <v>65</v>
      </c>
      <c r="D116" s="69"/>
      <c r="E116" s="69">
        <v>7317.95</v>
      </c>
      <c r="F116" s="74">
        <f t="shared" si="5"/>
        <v>58592.2999999996</v>
      </c>
      <c r="G116" s="71"/>
    </row>
    <row r="117" ht="41" customHeight="1" spans="1:7">
      <c r="A117" s="66">
        <v>45807</v>
      </c>
      <c r="B117" s="67" t="s">
        <v>2345</v>
      </c>
      <c r="C117" s="68" t="s">
        <v>65</v>
      </c>
      <c r="D117" s="69"/>
      <c r="E117" s="69">
        <v>5000</v>
      </c>
      <c r="F117" s="74">
        <f t="shared" si="5"/>
        <v>53592.2999999996</v>
      </c>
      <c r="G117" s="71"/>
    </row>
    <row r="118" ht="34.5" spans="1:7">
      <c r="A118" s="66">
        <v>45807</v>
      </c>
      <c r="B118" s="67" t="s">
        <v>2346</v>
      </c>
      <c r="C118" s="68" t="s">
        <v>65</v>
      </c>
      <c r="D118" s="69"/>
      <c r="E118" s="69">
        <v>8776.11</v>
      </c>
      <c r="F118" s="74">
        <f t="shared" si="5"/>
        <v>44816.1899999996</v>
      </c>
      <c r="G118" s="71"/>
    </row>
    <row r="119" ht="34.5" spans="1:7">
      <c r="A119" s="66">
        <v>45807</v>
      </c>
      <c r="B119" s="67" t="s">
        <v>2346</v>
      </c>
      <c r="C119" s="68" t="s">
        <v>65</v>
      </c>
      <c r="D119" s="69"/>
      <c r="E119" s="69">
        <v>2735.73</v>
      </c>
      <c r="F119" s="74">
        <f t="shared" si="5"/>
        <v>42080.4599999996</v>
      </c>
      <c r="G119" s="71"/>
    </row>
    <row r="120" ht="34.5" spans="1:7">
      <c r="A120" s="66">
        <v>45807</v>
      </c>
      <c r="B120" s="67" t="s">
        <v>2347</v>
      </c>
      <c r="C120" s="68" t="s">
        <v>65</v>
      </c>
      <c r="D120" s="69"/>
      <c r="E120" s="69">
        <v>6657.29</v>
      </c>
      <c r="F120" s="74">
        <f t="shared" si="5"/>
        <v>35423.1699999996</v>
      </c>
      <c r="G120" s="71"/>
    </row>
    <row r="121" ht="34.5" spans="1:7">
      <c r="A121" s="66">
        <v>45807</v>
      </c>
      <c r="B121" s="67" t="s">
        <v>2347</v>
      </c>
      <c r="C121" s="68" t="s">
        <v>65</v>
      </c>
      <c r="D121" s="69"/>
      <c r="E121" s="69">
        <v>4601.59</v>
      </c>
      <c r="F121" s="74">
        <f t="shared" si="5"/>
        <v>30821.5799999996</v>
      </c>
      <c r="G121" s="71"/>
    </row>
    <row r="122" ht="34.5" spans="1:7">
      <c r="A122" s="66">
        <v>45807</v>
      </c>
      <c r="B122" s="67" t="s">
        <v>2347</v>
      </c>
      <c r="C122" s="68" t="s">
        <v>65</v>
      </c>
      <c r="D122" s="69"/>
      <c r="E122" s="69">
        <v>1021.58</v>
      </c>
      <c r="F122" s="74">
        <f t="shared" si="5"/>
        <v>29799.9999999996</v>
      </c>
      <c r="G122" s="71"/>
    </row>
    <row r="123" spans="1:7">
      <c r="A123" s="66">
        <v>45817</v>
      </c>
      <c r="B123" s="67" t="s">
        <v>2348</v>
      </c>
      <c r="C123" s="68" t="s">
        <v>54</v>
      </c>
      <c r="D123" s="69">
        <v>75900</v>
      </c>
      <c r="E123" s="69"/>
      <c r="F123" s="74">
        <f t="shared" si="5"/>
        <v>105700</v>
      </c>
      <c r="G123" s="71"/>
    </row>
    <row r="124" ht="19" customHeight="1" spans="1:7">
      <c r="A124" s="66">
        <v>45818</v>
      </c>
      <c r="B124" s="67" t="s">
        <v>2349</v>
      </c>
      <c r="C124" s="68" t="s">
        <v>54</v>
      </c>
      <c r="D124" s="69">
        <v>15000</v>
      </c>
      <c r="E124" s="69"/>
      <c r="F124" s="74">
        <f t="shared" si="5"/>
        <v>120700</v>
      </c>
      <c r="G124" s="71"/>
    </row>
    <row r="125" ht="34.5" spans="1:7">
      <c r="A125" s="66">
        <v>45820</v>
      </c>
      <c r="B125" s="67" t="s">
        <v>2345</v>
      </c>
      <c r="C125" s="68" t="s">
        <v>65</v>
      </c>
      <c r="D125" s="69"/>
      <c r="E125" s="69">
        <v>29800</v>
      </c>
      <c r="F125" s="74">
        <f t="shared" si="5"/>
        <v>90899.9999999996</v>
      </c>
      <c r="G125" s="71"/>
    </row>
    <row r="126" ht="24" spans="1:7">
      <c r="A126" s="66">
        <v>45820</v>
      </c>
      <c r="B126" s="187" t="s">
        <v>2350</v>
      </c>
      <c r="C126" s="68" t="s">
        <v>54</v>
      </c>
      <c r="D126" s="69">
        <v>10000</v>
      </c>
      <c r="E126" s="69"/>
      <c r="F126" s="74">
        <f t="shared" si="5"/>
        <v>100900</v>
      </c>
      <c r="G126" s="71"/>
    </row>
    <row r="127" ht="24" spans="1:7">
      <c r="A127" s="66">
        <v>45820</v>
      </c>
      <c r="B127" s="187" t="s">
        <v>2351</v>
      </c>
      <c r="C127" s="68" t="s">
        <v>54</v>
      </c>
      <c r="D127" s="69">
        <v>150000</v>
      </c>
      <c r="E127" s="69"/>
      <c r="F127" s="74">
        <f t="shared" si="5"/>
        <v>250900</v>
      </c>
      <c r="G127" s="71"/>
    </row>
    <row r="128" spans="1:7">
      <c r="A128" s="66">
        <v>45820</v>
      </c>
      <c r="B128" s="67" t="s">
        <v>2333</v>
      </c>
      <c r="C128" s="68" t="s">
        <v>64</v>
      </c>
      <c r="D128" s="69"/>
      <c r="E128" s="69">
        <v>15000</v>
      </c>
      <c r="F128" s="74">
        <f t="shared" si="5"/>
        <v>235900</v>
      </c>
      <c r="G128" s="71"/>
    </row>
    <row r="129" spans="1:7">
      <c r="A129" s="66">
        <v>45824</v>
      </c>
      <c r="B129" s="67" t="s">
        <v>2352</v>
      </c>
      <c r="C129" s="68" t="s">
        <v>54</v>
      </c>
      <c r="D129" s="69">
        <v>2300</v>
      </c>
      <c r="E129" s="69"/>
      <c r="F129" s="74">
        <f t="shared" si="5"/>
        <v>238200</v>
      </c>
      <c r="G129" s="71"/>
    </row>
    <row r="130" spans="1:7">
      <c r="A130" s="66">
        <v>45825</v>
      </c>
      <c r="B130" s="67" t="s">
        <v>2353</v>
      </c>
      <c r="C130" s="68" t="s">
        <v>64</v>
      </c>
      <c r="D130" s="69"/>
      <c r="E130" s="69">
        <v>46100</v>
      </c>
      <c r="F130" s="74">
        <f t="shared" si="5"/>
        <v>192100</v>
      </c>
      <c r="G130" s="71"/>
    </row>
    <row r="131" spans="1:7">
      <c r="A131" s="66">
        <v>45833</v>
      </c>
      <c r="B131" s="67" t="s">
        <v>2354</v>
      </c>
      <c r="C131" s="68" t="s">
        <v>54</v>
      </c>
      <c r="D131" s="69">
        <v>132000</v>
      </c>
      <c r="E131" s="69"/>
      <c r="F131" s="74">
        <f t="shared" si="5"/>
        <v>324100</v>
      </c>
      <c r="G131" s="71"/>
    </row>
    <row r="132" spans="1:7">
      <c r="A132" s="66">
        <v>45833</v>
      </c>
      <c r="B132" s="67" t="s">
        <v>2354</v>
      </c>
      <c r="C132" s="68" t="s">
        <v>54</v>
      </c>
      <c r="D132" s="69">
        <v>4090.55</v>
      </c>
      <c r="E132" s="69"/>
      <c r="F132" s="74">
        <f t="shared" si="5"/>
        <v>328190.55</v>
      </c>
      <c r="G132" s="71"/>
    </row>
    <row r="133" spans="1:7">
      <c r="A133" s="66">
        <v>45833</v>
      </c>
      <c r="B133" s="67" t="s">
        <v>2354</v>
      </c>
      <c r="C133" s="68" t="s">
        <v>54</v>
      </c>
      <c r="D133" s="69">
        <v>62726.94</v>
      </c>
      <c r="E133" s="69"/>
      <c r="F133" s="74">
        <f t="shared" si="5"/>
        <v>390917.49</v>
      </c>
      <c r="G133" s="71"/>
    </row>
    <row r="134" spans="1:7">
      <c r="A134" s="66">
        <v>45833</v>
      </c>
      <c r="B134" s="188" t="s">
        <v>2355</v>
      </c>
      <c r="C134" s="68" t="s">
        <v>54</v>
      </c>
      <c r="D134" s="69">
        <v>53082.62</v>
      </c>
      <c r="E134" s="69"/>
      <c r="F134" s="74">
        <f t="shared" si="5"/>
        <v>444000.11</v>
      </c>
      <c r="G134" s="71"/>
    </row>
    <row r="135" spans="1:7">
      <c r="A135" s="66">
        <v>45833</v>
      </c>
      <c r="B135" s="188" t="s">
        <v>2355</v>
      </c>
      <c r="C135" s="68" t="s">
        <v>54</v>
      </c>
      <c r="D135" s="69">
        <v>100000</v>
      </c>
      <c r="E135" s="69"/>
      <c r="F135" s="74">
        <f t="shared" si="5"/>
        <v>544000.11</v>
      </c>
      <c r="G135" s="71"/>
    </row>
    <row r="136" spans="1:7">
      <c r="A136" s="66">
        <v>45835</v>
      </c>
      <c r="B136" s="67" t="s">
        <v>2356</v>
      </c>
      <c r="C136" s="68" t="s">
        <v>54</v>
      </c>
      <c r="D136" s="69">
        <v>50800</v>
      </c>
      <c r="E136" s="69"/>
      <c r="F136" s="74">
        <f t="shared" si="5"/>
        <v>594800.11</v>
      </c>
      <c r="G136" s="71"/>
    </row>
    <row r="137" ht="34.5" spans="1:7">
      <c r="A137" s="66">
        <v>45834</v>
      </c>
      <c r="B137" s="67" t="s">
        <v>2357</v>
      </c>
      <c r="C137" s="68" t="s">
        <v>65</v>
      </c>
      <c r="D137" s="69"/>
      <c r="E137" s="69">
        <v>24030</v>
      </c>
      <c r="F137" s="74">
        <f t="shared" si="5"/>
        <v>570770.11</v>
      </c>
      <c r="G137" s="71"/>
    </row>
    <row r="138" spans="1:7">
      <c r="A138" s="66">
        <v>45836</v>
      </c>
      <c r="B138" s="189" t="s">
        <v>2358</v>
      </c>
      <c r="C138" s="68" t="s">
        <v>54</v>
      </c>
      <c r="D138" s="69">
        <v>2850</v>
      </c>
      <c r="E138" s="69"/>
      <c r="F138" s="74">
        <f t="shared" si="5"/>
        <v>573620.11</v>
      </c>
      <c r="G138" s="71"/>
    </row>
    <row r="139" spans="1:7">
      <c r="A139" s="66">
        <v>45836</v>
      </c>
      <c r="B139" s="189" t="s">
        <v>2358</v>
      </c>
      <c r="C139" s="68" t="s">
        <v>54</v>
      </c>
      <c r="D139" s="69">
        <v>120000</v>
      </c>
      <c r="E139" s="69"/>
      <c r="F139" s="74">
        <f t="shared" si="5"/>
        <v>693620.11</v>
      </c>
      <c r="G139" s="71"/>
    </row>
    <row r="140" spans="1:7">
      <c r="A140" s="66">
        <v>45840</v>
      </c>
      <c r="B140" s="67" t="s">
        <v>2309</v>
      </c>
      <c r="C140" s="68" t="s">
        <v>64</v>
      </c>
      <c r="D140" s="69"/>
      <c r="E140" s="69">
        <v>50800</v>
      </c>
      <c r="F140" s="74">
        <f t="shared" si="5"/>
        <v>642820.11</v>
      </c>
      <c r="G140" s="71"/>
    </row>
    <row r="141" spans="1:7">
      <c r="A141" s="66">
        <v>45840</v>
      </c>
      <c r="B141" s="67" t="s">
        <v>2359</v>
      </c>
      <c r="C141" s="68" t="s">
        <v>64</v>
      </c>
      <c r="D141" s="69"/>
      <c r="E141" s="69">
        <v>593779.56</v>
      </c>
      <c r="F141" s="74">
        <f t="shared" si="5"/>
        <v>49040.5499999996</v>
      </c>
      <c r="G141" s="71"/>
    </row>
    <row r="142" spans="1:7">
      <c r="A142" s="66">
        <v>45846</v>
      </c>
      <c r="B142" s="190" t="s">
        <v>2360</v>
      </c>
      <c r="C142" s="68" t="s">
        <v>54</v>
      </c>
      <c r="D142" s="69">
        <v>15000</v>
      </c>
      <c r="E142" s="69"/>
      <c r="F142" s="74">
        <f t="shared" si="5"/>
        <v>64040.5499999996</v>
      </c>
      <c r="G142" s="71"/>
    </row>
    <row r="143" spans="1:7">
      <c r="A143" s="66">
        <v>45849</v>
      </c>
      <c r="B143" s="67" t="s">
        <v>2361</v>
      </c>
      <c r="C143" s="68" t="s">
        <v>64</v>
      </c>
      <c r="D143" s="69"/>
      <c r="E143" s="69">
        <v>16940.55</v>
      </c>
      <c r="F143" s="74">
        <f t="shared" si="5"/>
        <v>47099.9999999996</v>
      </c>
      <c r="G143" s="71"/>
    </row>
    <row r="144" spans="1:7">
      <c r="A144" s="66">
        <v>45852</v>
      </c>
      <c r="B144" s="105" t="s">
        <v>2362</v>
      </c>
      <c r="C144" s="68" t="s">
        <v>54</v>
      </c>
      <c r="D144" s="69">
        <v>152000</v>
      </c>
      <c r="E144" s="69"/>
      <c r="F144" s="74">
        <f t="shared" si="5"/>
        <v>199100</v>
      </c>
      <c r="G144" s="71"/>
    </row>
    <row r="145" ht="51.75" spans="1:7">
      <c r="A145" s="66">
        <v>45852</v>
      </c>
      <c r="B145" s="67" t="s">
        <v>2363</v>
      </c>
      <c r="C145" s="68" t="s">
        <v>65</v>
      </c>
      <c r="D145" s="69"/>
      <c r="E145" s="69">
        <v>20000</v>
      </c>
      <c r="F145" s="74">
        <f t="shared" si="5"/>
        <v>179100</v>
      </c>
      <c r="G145" s="71"/>
    </row>
    <row r="146" spans="1:7">
      <c r="A146" s="66">
        <v>45854</v>
      </c>
      <c r="B146" s="191" t="s">
        <v>2364</v>
      </c>
      <c r="C146" s="68" t="s">
        <v>54</v>
      </c>
      <c r="D146" s="69">
        <v>3952</v>
      </c>
      <c r="E146" s="69"/>
      <c r="F146" s="74">
        <f t="shared" si="5"/>
        <v>183052</v>
      </c>
      <c r="G146" s="71"/>
    </row>
    <row r="147" spans="1:7">
      <c r="A147" s="66">
        <v>45857</v>
      </c>
      <c r="B147" s="67" t="s">
        <v>2352</v>
      </c>
      <c r="C147" s="68" t="s">
        <v>54</v>
      </c>
      <c r="D147" s="69">
        <v>10000</v>
      </c>
      <c r="E147" s="69"/>
      <c r="F147" s="74">
        <f t="shared" si="5"/>
        <v>193052</v>
      </c>
      <c r="G147" s="71"/>
    </row>
    <row r="148" spans="1:7">
      <c r="A148" s="66">
        <v>45857</v>
      </c>
      <c r="B148" s="192" t="s">
        <v>2365</v>
      </c>
      <c r="C148" s="68" t="s">
        <v>54</v>
      </c>
      <c r="D148" s="69">
        <v>65000</v>
      </c>
      <c r="E148" s="69"/>
      <c r="F148" s="74">
        <f t="shared" si="5"/>
        <v>258052</v>
      </c>
      <c r="G148" s="71"/>
    </row>
    <row r="149" spans="1:7">
      <c r="A149" s="66">
        <v>45859</v>
      </c>
      <c r="B149" s="67" t="s">
        <v>2366</v>
      </c>
      <c r="C149" s="68" t="s">
        <v>64</v>
      </c>
      <c r="D149" s="69"/>
      <c r="E149" s="69">
        <v>2300</v>
      </c>
      <c r="F149" s="74">
        <f t="shared" si="5"/>
        <v>255752</v>
      </c>
      <c r="G149" s="71"/>
    </row>
    <row r="150" spans="1:7">
      <c r="A150" s="66">
        <v>45860</v>
      </c>
      <c r="B150" s="113" t="s">
        <v>2367</v>
      </c>
      <c r="C150" s="68" t="s">
        <v>54</v>
      </c>
      <c r="D150" s="69">
        <v>3505</v>
      </c>
      <c r="E150" s="69"/>
      <c r="F150" s="74">
        <f t="shared" si="5"/>
        <v>259257</v>
      </c>
      <c r="G150" s="71"/>
    </row>
    <row r="151" spans="1:7">
      <c r="A151" s="66">
        <v>45861</v>
      </c>
      <c r="B151" s="67" t="s">
        <v>2333</v>
      </c>
      <c r="C151" s="68" t="s">
        <v>64</v>
      </c>
      <c r="D151" s="69"/>
      <c r="E151" s="69">
        <v>65000</v>
      </c>
      <c r="F151" s="74">
        <f t="shared" si="5"/>
        <v>194257</v>
      </c>
      <c r="G151" s="71"/>
    </row>
    <row r="152" spans="1:7">
      <c r="A152" s="66">
        <v>45863</v>
      </c>
      <c r="B152" s="67" t="s">
        <v>2368</v>
      </c>
      <c r="C152" s="68" t="s">
        <v>54</v>
      </c>
      <c r="D152" s="69">
        <v>20081.73</v>
      </c>
      <c r="E152" s="69"/>
      <c r="F152" s="74">
        <f t="shared" si="5"/>
        <v>214338.73</v>
      </c>
      <c r="G152" s="71"/>
    </row>
    <row r="153" spans="1:7">
      <c r="A153" s="66">
        <v>45863</v>
      </c>
      <c r="B153" s="67" t="s">
        <v>2369</v>
      </c>
      <c r="C153" s="68" t="s">
        <v>64</v>
      </c>
      <c r="D153" s="69"/>
      <c r="E153" s="69">
        <v>147000</v>
      </c>
      <c r="F153" s="74">
        <f t="shared" si="5"/>
        <v>67338.7299999996</v>
      </c>
      <c r="G153" s="71"/>
    </row>
    <row r="154" spans="1:7">
      <c r="A154" s="66">
        <v>45863</v>
      </c>
      <c r="B154" s="67" t="s">
        <v>2353</v>
      </c>
      <c r="C154" s="68" t="s">
        <v>64</v>
      </c>
      <c r="D154" s="69"/>
      <c r="E154" s="69">
        <v>10000</v>
      </c>
      <c r="F154" s="74">
        <f t="shared" si="5"/>
        <v>57338.7299999996</v>
      </c>
      <c r="G154" s="71"/>
    </row>
    <row r="155" spans="1:7">
      <c r="A155" s="66">
        <v>45866</v>
      </c>
      <c r="B155" s="67" t="s">
        <v>2356</v>
      </c>
      <c r="C155" s="68" t="s">
        <v>54</v>
      </c>
      <c r="D155" s="69">
        <v>200000</v>
      </c>
      <c r="E155" s="69"/>
      <c r="F155" s="74">
        <f t="shared" si="5"/>
        <v>257338.73</v>
      </c>
      <c r="G155" s="71"/>
    </row>
    <row r="156" spans="1:7">
      <c r="A156" s="66">
        <v>45866</v>
      </c>
      <c r="B156" s="193" t="s">
        <v>2370</v>
      </c>
      <c r="C156" s="68" t="s">
        <v>54</v>
      </c>
      <c r="D156" s="69">
        <v>15486.04</v>
      </c>
      <c r="E156" s="69"/>
      <c r="F156" s="74">
        <f t="shared" si="5"/>
        <v>272824.77</v>
      </c>
      <c r="G156" s="71"/>
    </row>
    <row r="157" spans="1:7">
      <c r="A157" s="66">
        <v>45866</v>
      </c>
      <c r="B157" s="67" t="s">
        <v>2371</v>
      </c>
      <c r="C157" s="68" t="s">
        <v>64</v>
      </c>
      <c r="D157" s="69"/>
      <c r="E157" s="69">
        <v>29800</v>
      </c>
      <c r="F157" s="74">
        <f t="shared" si="5"/>
        <v>243024.77</v>
      </c>
      <c r="G157" s="71"/>
    </row>
    <row r="158" spans="1:7">
      <c r="A158" s="66">
        <v>45867</v>
      </c>
      <c r="B158" s="67" t="s">
        <v>2355</v>
      </c>
      <c r="C158" s="68" t="s">
        <v>54</v>
      </c>
      <c r="D158" s="69">
        <v>100000</v>
      </c>
      <c r="E158" s="69"/>
      <c r="F158" s="74">
        <f t="shared" ref="F158:F194" si="6">F157+D158-E158</f>
        <v>343024.77</v>
      </c>
      <c r="G158" s="71"/>
    </row>
    <row r="159" spans="1:7">
      <c r="A159" s="66">
        <v>45868</v>
      </c>
      <c r="B159" s="67" t="s">
        <v>2285</v>
      </c>
      <c r="C159" s="68" t="s">
        <v>64</v>
      </c>
      <c r="D159" s="69"/>
      <c r="E159" s="69">
        <v>200000</v>
      </c>
      <c r="F159" s="74">
        <f t="shared" si="6"/>
        <v>143024.77</v>
      </c>
      <c r="G159" s="71"/>
    </row>
    <row r="160" spans="1:7">
      <c r="A160" s="66">
        <v>45868</v>
      </c>
      <c r="B160" s="67" t="s">
        <v>2372</v>
      </c>
      <c r="C160" s="68" t="s">
        <v>64</v>
      </c>
      <c r="D160" s="69"/>
      <c r="E160" s="69">
        <v>100000</v>
      </c>
      <c r="F160" s="74">
        <f t="shared" si="6"/>
        <v>43024.7699999996</v>
      </c>
      <c r="G160" s="71"/>
    </row>
    <row r="161" spans="1:7">
      <c r="A161" s="66">
        <v>45869</v>
      </c>
      <c r="B161" s="67" t="s">
        <v>2373</v>
      </c>
      <c r="C161" s="68" t="s">
        <v>54</v>
      </c>
      <c r="D161" s="69">
        <v>263308.41</v>
      </c>
      <c r="E161" s="69"/>
      <c r="F161" s="74">
        <f t="shared" si="6"/>
        <v>306333.18</v>
      </c>
      <c r="G161" s="71"/>
    </row>
    <row r="162" spans="1:7">
      <c r="A162" s="66">
        <v>45869</v>
      </c>
      <c r="B162" s="67" t="s">
        <v>2373</v>
      </c>
      <c r="C162" s="68" t="s">
        <v>54</v>
      </c>
      <c r="D162" s="69">
        <v>160961.59</v>
      </c>
      <c r="E162" s="69"/>
      <c r="F162" s="74">
        <f t="shared" si="6"/>
        <v>467294.77</v>
      </c>
      <c r="G162" s="71"/>
    </row>
    <row r="163" spans="1:7">
      <c r="A163" s="66">
        <v>45869</v>
      </c>
      <c r="B163" s="67" t="s">
        <v>2290</v>
      </c>
      <c r="C163" s="68" t="s">
        <v>54</v>
      </c>
      <c r="D163" s="69">
        <v>106263.81</v>
      </c>
      <c r="E163" s="69"/>
      <c r="F163" s="74">
        <f t="shared" si="6"/>
        <v>573558.58</v>
      </c>
      <c r="G163" s="71"/>
    </row>
    <row r="164" spans="1:7">
      <c r="A164" s="66">
        <v>45869</v>
      </c>
      <c r="B164" s="67" t="s">
        <v>2374</v>
      </c>
      <c r="C164" s="68" t="s">
        <v>54</v>
      </c>
      <c r="D164" s="69">
        <v>36309.24</v>
      </c>
      <c r="E164" s="69"/>
      <c r="F164" s="74">
        <f t="shared" si="6"/>
        <v>609867.82</v>
      </c>
      <c r="G164" s="71"/>
    </row>
    <row r="165" spans="1:7">
      <c r="A165" s="66">
        <v>45869</v>
      </c>
      <c r="B165" s="67" t="s">
        <v>2309</v>
      </c>
      <c r="C165" s="68" t="s">
        <v>64</v>
      </c>
      <c r="D165" s="69"/>
      <c r="E165" s="69">
        <v>263308.41</v>
      </c>
      <c r="F165" s="74">
        <f t="shared" si="6"/>
        <v>346559.41</v>
      </c>
      <c r="G165" s="71"/>
    </row>
    <row r="166" spans="1:7">
      <c r="A166" s="66">
        <v>45869</v>
      </c>
      <c r="B166" s="67" t="s">
        <v>2309</v>
      </c>
      <c r="C166" s="68" t="s">
        <v>64</v>
      </c>
      <c r="D166" s="69"/>
      <c r="E166" s="69">
        <v>160961.59</v>
      </c>
      <c r="F166" s="74">
        <f t="shared" si="6"/>
        <v>185597.82</v>
      </c>
      <c r="G166" s="71"/>
    </row>
    <row r="167" spans="1:7">
      <c r="A167" s="66">
        <v>45869</v>
      </c>
      <c r="B167" s="67" t="s">
        <v>2335</v>
      </c>
      <c r="C167" s="68" t="s">
        <v>64</v>
      </c>
      <c r="D167" s="69"/>
      <c r="E167" s="69">
        <v>100000</v>
      </c>
      <c r="F167" s="74">
        <f t="shared" si="6"/>
        <v>85597.8199999996</v>
      </c>
      <c r="G167" s="71"/>
    </row>
    <row r="168" spans="1:7">
      <c r="A168" s="66">
        <v>45875</v>
      </c>
      <c r="B168" s="192" t="s">
        <v>2375</v>
      </c>
      <c r="C168" s="68" t="s">
        <v>54</v>
      </c>
      <c r="D168" s="69">
        <v>21150</v>
      </c>
      <c r="E168" s="69"/>
      <c r="F168" s="74">
        <f t="shared" si="6"/>
        <v>106747.82</v>
      </c>
      <c r="G168" s="71"/>
    </row>
    <row r="169" spans="1:7">
      <c r="A169" s="66">
        <v>45875</v>
      </c>
      <c r="B169" s="67" t="s">
        <v>2376</v>
      </c>
      <c r="C169" s="68" t="s">
        <v>58</v>
      </c>
      <c r="D169" s="69">
        <v>10000</v>
      </c>
      <c r="E169" s="69"/>
      <c r="F169" s="74">
        <f t="shared" si="6"/>
        <v>116747.82</v>
      </c>
      <c r="G169" s="71"/>
    </row>
    <row r="170" spans="1:7">
      <c r="A170" s="66">
        <v>45875</v>
      </c>
      <c r="B170" s="67" t="s">
        <v>2377</v>
      </c>
      <c r="C170" s="68" t="s">
        <v>58</v>
      </c>
      <c r="D170" s="69">
        <v>12763.19</v>
      </c>
      <c r="E170" s="69"/>
      <c r="F170" s="74">
        <f t="shared" si="6"/>
        <v>129511.01</v>
      </c>
      <c r="G170" s="71"/>
    </row>
    <row r="171" spans="1:7">
      <c r="A171" s="66">
        <v>45875</v>
      </c>
      <c r="B171" s="67" t="s">
        <v>2327</v>
      </c>
      <c r="C171" s="68" t="s">
        <v>64</v>
      </c>
      <c r="D171" s="69"/>
      <c r="E171" s="69">
        <v>54353.79</v>
      </c>
      <c r="F171" s="74">
        <f t="shared" si="6"/>
        <v>75157.2199999996</v>
      </c>
      <c r="G171" s="71"/>
    </row>
    <row r="172" spans="1:7">
      <c r="A172" s="66">
        <v>45875</v>
      </c>
      <c r="B172" s="67" t="s">
        <v>2378</v>
      </c>
      <c r="C172" s="68" t="s">
        <v>64</v>
      </c>
      <c r="D172" s="69"/>
      <c r="E172" s="69">
        <v>36309.24</v>
      </c>
      <c r="F172" s="74">
        <f t="shared" si="6"/>
        <v>38847.9799999996</v>
      </c>
      <c r="G172" s="71"/>
    </row>
    <row r="173" spans="1:7">
      <c r="A173" s="66">
        <v>45876</v>
      </c>
      <c r="B173" s="67" t="s">
        <v>2379</v>
      </c>
      <c r="C173" s="68" t="s">
        <v>54</v>
      </c>
      <c r="D173" s="69">
        <v>10000</v>
      </c>
      <c r="E173" s="69"/>
      <c r="F173" s="74">
        <f t="shared" si="6"/>
        <v>48847.9799999996</v>
      </c>
      <c r="G173" s="71"/>
    </row>
    <row r="174" ht="34.5" spans="1:7">
      <c r="A174" s="66">
        <v>45877</v>
      </c>
      <c r="B174" s="67" t="s">
        <v>2380</v>
      </c>
      <c r="C174" s="68" t="s">
        <v>65</v>
      </c>
      <c r="D174" s="69"/>
      <c r="E174" s="69">
        <v>18502</v>
      </c>
      <c r="F174" s="74">
        <f t="shared" si="6"/>
        <v>30345.9799999996</v>
      </c>
      <c r="G174" s="71"/>
    </row>
    <row r="175" spans="1:7">
      <c r="A175" s="66">
        <v>45877</v>
      </c>
      <c r="B175" s="67" t="s">
        <v>2381</v>
      </c>
      <c r="C175" s="68" t="s">
        <v>64</v>
      </c>
      <c r="D175" s="69"/>
      <c r="E175" s="69">
        <v>22888.98</v>
      </c>
      <c r="F175" s="74">
        <f t="shared" si="6"/>
        <v>7456.99999999963</v>
      </c>
      <c r="G175" s="71"/>
    </row>
    <row r="176" spans="1:7">
      <c r="A176" s="66">
        <v>45882</v>
      </c>
      <c r="B176" s="194" t="s">
        <v>2352</v>
      </c>
      <c r="C176" s="68" t="s">
        <v>54</v>
      </c>
      <c r="D176" s="69">
        <v>19400</v>
      </c>
      <c r="E176" s="69"/>
      <c r="F176" s="74">
        <f t="shared" si="6"/>
        <v>26856.9999999996</v>
      </c>
      <c r="G176" s="71"/>
    </row>
    <row r="177" spans="1:7">
      <c r="A177" s="66">
        <v>45893</v>
      </c>
      <c r="B177" s="195" t="s">
        <v>2271</v>
      </c>
      <c r="C177" s="68" t="s">
        <v>54</v>
      </c>
      <c r="D177" s="69">
        <v>10800</v>
      </c>
      <c r="E177" s="69"/>
      <c r="F177" s="74">
        <f t="shared" si="6"/>
        <v>37656.9999999996</v>
      </c>
      <c r="G177" s="71"/>
    </row>
    <row r="178" spans="1:7">
      <c r="A178" s="66">
        <v>45894</v>
      </c>
      <c r="B178" s="67" t="s">
        <v>2382</v>
      </c>
      <c r="C178" s="68" t="s">
        <v>54</v>
      </c>
      <c r="D178" s="69">
        <v>8700</v>
      </c>
      <c r="E178" s="69"/>
      <c r="F178" s="74">
        <f t="shared" si="6"/>
        <v>46356.9999999996</v>
      </c>
      <c r="G178" s="71"/>
    </row>
    <row r="179" spans="1:7">
      <c r="A179" s="66">
        <v>45896</v>
      </c>
      <c r="B179" s="67" t="s">
        <v>2383</v>
      </c>
      <c r="C179" s="68" t="s">
        <v>54</v>
      </c>
      <c r="D179" s="69">
        <v>18533.7</v>
      </c>
      <c r="E179" s="69"/>
      <c r="F179" s="74">
        <f t="shared" si="6"/>
        <v>64890.6999999996</v>
      </c>
      <c r="G179" s="71"/>
    </row>
    <row r="180" spans="1:7">
      <c r="A180" s="66">
        <v>45897</v>
      </c>
      <c r="B180" s="67" t="s">
        <v>2348</v>
      </c>
      <c r="C180" s="68" t="s">
        <v>54</v>
      </c>
      <c r="D180" s="69">
        <v>25300</v>
      </c>
      <c r="E180" s="69"/>
      <c r="F180" s="74">
        <f t="shared" si="6"/>
        <v>90190.6999999996</v>
      </c>
      <c r="G180" s="71"/>
    </row>
    <row r="181" spans="1:7">
      <c r="A181" s="66">
        <v>45897</v>
      </c>
      <c r="B181" s="162" t="s">
        <v>2384</v>
      </c>
      <c r="C181" s="68" t="s">
        <v>54</v>
      </c>
      <c r="D181" s="69">
        <v>10000</v>
      </c>
      <c r="E181" s="69"/>
      <c r="F181" s="74">
        <f t="shared" si="6"/>
        <v>100190.7</v>
      </c>
      <c r="G181" s="71"/>
    </row>
    <row r="182" spans="1:7">
      <c r="A182" s="66">
        <v>45898</v>
      </c>
      <c r="B182" s="103" t="s">
        <v>2358</v>
      </c>
      <c r="C182" s="68" t="s">
        <v>54</v>
      </c>
      <c r="D182" s="69">
        <v>47172.87</v>
      </c>
      <c r="E182" s="69"/>
      <c r="F182" s="74">
        <f t="shared" si="6"/>
        <v>147363.57</v>
      </c>
      <c r="G182" s="71"/>
    </row>
    <row r="183" spans="1:7">
      <c r="A183" s="66">
        <v>45898</v>
      </c>
      <c r="B183" s="67" t="s">
        <v>2385</v>
      </c>
      <c r="C183" s="68" t="s">
        <v>54</v>
      </c>
      <c r="D183" s="69">
        <v>7412</v>
      </c>
      <c r="E183" s="69"/>
      <c r="F183" s="74">
        <f t="shared" si="6"/>
        <v>154775.57</v>
      </c>
      <c r="G183" s="71"/>
    </row>
    <row r="184" spans="1:7">
      <c r="A184" s="66">
        <v>45898</v>
      </c>
      <c r="B184" s="67" t="s">
        <v>2386</v>
      </c>
      <c r="C184" s="68" t="s">
        <v>54</v>
      </c>
      <c r="D184" s="69">
        <v>72800</v>
      </c>
      <c r="E184" s="69"/>
      <c r="F184" s="74">
        <f t="shared" si="6"/>
        <v>227575.57</v>
      </c>
      <c r="G184" s="71"/>
    </row>
    <row r="185" spans="1:7">
      <c r="A185" s="66">
        <v>45898</v>
      </c>
      <c r="B185" s="67" t="s">
        <v>2386</v>
      </c>
      <c r="C185" s="68" t="s">
        <v>54</v>
      </c>
      <c r="D185" s="69">
        <v>76667.5</v>
      </c>
      <c r="E185" s="69"/>
      <c r="F185" s="74">
        <f t="shared" si="6"/>
        <v>304243.07</v>
      </c>
      <c r="G185" s="71"/>
    </row>
    <row r="186" spans="1:7">
      <c r="A186" s="66">
        <v>45898</v>
      </c>
      <c r="B186" s="67" t="s">
        <v>2386</v>
      </c>
      <c r="C186" s="68" t="s">
        <v>54</v>
      </c>
      <c r="D186" s="69">
        <v>117131.61</v>
      </c>
      <c r="E186" s="69"/>
      <c r="F186" s="74">
        <f t="shared" si="6"/>
        <v>421374.68</v>
      </c>
      <c r="G186" s="71"/>
    </row>
    <row r="187" spans="1:7">
      <c r="A187" s="66">
        <v>45898</v>
      </c>
      <c r="B187" s="67" t="s">
        <v>2387</v>
      </c>
      <c r="C187" s="68" t="s">
        <v>64</v>
      </c>
      <c r="D187" s="69"/>
      <c r="E187" s="69">
        <v>57972.87</v>
      </c>
      <c r="F187" s="74">
        <f t="shared" si="6"/>
        <v>363401.81</v>
      </c>
      <c r="G187" s="71"/>
    </row>
    <row r="188" spans="1:7">
      <c r="A188" s="66">
        <v>45898</v>
      </c>
      <c r="B188" s="67" t="s">
        <v>2388</v>
      </c>
      <c r="C188" s="68" t="s">
        <v>64</v>
      </c>
      <c r="D188" s="69"/>
      <c r="E188" s="69">
        <v>63233.7</v>
      </c>
      <c r="F188" s="74">
        <f t="shared" si="6"/>
        <v>300168.11</v>
      </c>
      <c r="G188" s="71"/>
    </row>
    <row r="189" spans="1:7">
      <c r="A189" s="66">
        <v>45898</v>
      </c>
      <c r="B189" s="67" t="s">
        <v>2389</v>
      </c>
      <c r="C189" s="68" t="s">
        <v>64</v>
      </c>
      <c r="D189" s="69"/>
      <c r="E189" s="69">
        <v>10000</v>
      </c>
      <c r="F189" s="74">
        <f t="shared" si="6"/>
        <v>290168.11</v>
      </c>
      <c r="G189" s="71"/>
    </row>
    <row r="190" spans="1:7">
      <c r="A190" s="66">
        <v>45900</v>
      </c>
      <c r="B190" s="189" t="s">
        <v>2390</v>
      </c>
      <c r="C190" s="68" t="s">
        <v>54</v>
      </c>
      <c r="D190" s="69">
        <v>30000</v>
      </c>
      <c r="E190" s="69"/>
      <c r="F190" s="74">
        <f t="shared" si="6"/>
        <v>320168.11</v>
      </c>
      <c r="G190" s="71"/>
    </row>
    <row r="191" spans="1:7">
      <c r="A191" s="66">
        <v>45901</v>
      </c>
      <c r="B191" s="67" t="s">
        <v>2391</v>
      </c>
      <c r="C191" s="68" t="s">
        <v>54</v>
      </c>
      <c r="D191" s="69">
        <v>18400</v>
      </c>
      <c r="E191" s="69"/>
      <c r="F191" s="74">
        <f t="shared" si="6"/>
        <v>338568.11</v>
      </c>
      <c r="G191" s="71"/>
    </row>
    <row r="192" spans="1:7">
      <c r="A192" s="66">
        <v>45902</v>
      </c>
      <c r="B192" s="67" t="s">
        <v>2327</v>
      </c>
      <c r="C192" s="68" t="s">
        <v>64</v>
      </c>
      <c r="D192" s="69"/>
      <c r="E192" s="69">
        <v>296599.11</v>
      </c>
      <c r="F192" s="74">
        <f t="shared" si="6"/>
        <v>41968.9999999996</v>
      </c>
      <c r="G192" s="71"/>
    </row>
    <row r="193" spans="1:7">
      <c r="A193" s="66">
        <v>45903</v>
      </c>
      <c r="B193" s="176" t="s">
        <v>2375</v>
      </c>
      <c r="C193" s="68" t="s">
        <v>54</v>
      </c>
      <c r="D193" s="69">
        <v>4500</v>
      </c>
      <c r="E193" s="69"/>
      <c r="F193" s="74">
        <f t="shared" si="6"/>
        <v>46468.9999999996</v>
      </c>
      <c r="G193" s="71"/>
    </row>
    <row r="194" spans="1:7">
      <c r="A194" s="66">
        <v>45905</v>
      </c>
      <c r="B194" s="67" t="s">
        <v>2360</v>
      </c>
      <c r="C194" s="68" t="s">
        <v>54</v>
      </c>
      <c r="D194" s="69">
        <v>17000</v>
      </c>
      <c r="E194" s="196"/>
      <c r="F194" s="74">
        <f t="shared" si="6"/>
        <v>63468.9999999996</v>
      </c>
      <c r="G194" s="71"/>
    </row>
    <row r="195" spans="1:7">
      <c r="A195" s="66">
        <v>45908</v>
      </c>
      <c r="B195" s="67" t="s">
        <v>2392</v>
      </c>
      <c r="C195" s="68" t="s">
        <v>54</v>
      </c>
      <c r="D195" s="69">
        <v>120000</v>
      </c>
      <c r="E195" s="69"/>
      <c r="F195" s="74">
        <f t="shared" ref="F193:F217" si="7">F194+D195-E195</f>
        <v>183469</v>
      </c>
      <c r="G195" s="71"/>
    </row>
    <row r="196" spans="1:7">
      <c r="A196" s="66">
        <v>45908</v>
      </c>
      <c r="B196" s="197" t="s">
        <v>2335</v>
      </c>
      <c r="C196" s="68" t="s">
        <v>64</v>
      </c>
      <c r="D196" s="69"/>
      <c r="E196" s="69">
        <v>120000</v>
      </c>
      <c r="F196" s="74">
        <f t="shared" si="7"/>
        <v>63468.9999999996</v>
      </c>
      <c r="G196" s="71"/>
    </row>
    <row r="197" spans="1:7">
      <c r="A197" s="66">
        <v>45908</v>
      </c>
      <c r="B197" s="67" t="s">
        <v>2393</v>
      </c>
      <c r="C197" s="68" t="s">
        <v>64</v>
      </c>
      <c r="D197" s="69"/>
      <c r="E197" s="69">
        <v>18400</v>
      </c>
      <c r="F197" s="74">
        <f t="shared" si="7"/>
        <v>45068.9999999996</v>
      </c>
      <c r="G197" s="71"/>
    </row>
    <row r="198" spans="1:7">
      <c r="A198" s="66">
        <v>45908</v>
      </c>
      <c r="B198" s="67" t="s">
        <v>2335</v>
      </c>
      <c r="C198" s="68" t="s">
        <v>64</v>
      </c>
      <c r="D198" s="69"/>
      <c r="E198" s="69">
        <v>7412</v>
      </c>
      <c r="F198" s="74">
        <f t="shared" si="7"/>
        <v>37656.9999999996</v>
      </c>
      <c r="G198" s="71"/>
    </row>
    <row r="199" spans="1:7">
      <c r="A199" s="66">
        <v>45908</v>
      </c>
      <c r="B199" s="67" t="s">
        <v>2335</v>
      </c>
      <c r="C199" s="68" t="s">
        <v>64</v>
      </c>
      <c r="D199" s="69"/>
      <c r="E199" s="69">
        <v>4500</v>
      </c>
      <c r="F199" s="74">
        <f t="shared" si="7"/>
        <v>33156.9999999996</v>
      </c>
      <c r="G199" s="71"/>
    </row>
    <row r="200" spans="1:7">
      <c r="A200" s="66">
        <v>45908</v>
      </c>
      <c r="B200" s="67" t="s">
        <v>2394</v>
      </c>
      <c r="C200" s="68" t="s">
        <v>64</v>
      </c>
      <c r="D200" s="69"/>
      <c r="E200" s="69">
        <v>3952</v>
      </c>
      <c r="F200" s="74">
        <f t="shared" si="7"/>
        <v>29204.9999999996</v>
      </c>
      <c r="G200" s="71"/>
    </row>
    <row r="201" spans="1:7">
      <c r="A201" s="66">
        <v>45908</v>
      </c>
      <c r="B201" s="67" t="s">
        <v>2389</v>
      </c>
      <c r="C201" s="68" t="s">
        <v>64</v>
      </c>
      <c r="D201" s="69"/>
      <c r="E201" s="69">
        <v>3505</v>
      </c>
      <c r="F201" s="74">
        <f t="shared" si="7"/>
        <v>25699.9999999996</v>
      </c>
      <c r="G201" s="71"/>
    </row>
    <row r="202" spans="1:7">
      <c r="A202" s="66">
        <v>45909</v>
      </c>
      <c r="B202" s="67" t="s">
        <v>2309</v>
      </c>
      <c r="C202" s="68" t="s">
        <v>64</v>
      </c>
      <c r="D202" s="69"/>
      <c r="E202" s="69">
        <v>8700</v>
      </c>
      <c r="F202" s="74">
        <f t="shared" si="7"/>
        <v>16999.9999999996</v>
      </c>
      <c r="G202" s="71"/>
    </row>
    <row r="203" spans="1:7">
      <c r="A203" s="66">
        <v>45909</v>
      </c>
      <c r="B203" s="67" t="s">
        <v>2309</v>
      </c>
      <c r="C203" s="68" t="s">
        <v>64</v>
      </c>
      <c r="D203" s="69"/>
      <c r="E203" s="69">
        <v>17000</v>
      </c>
      <c r="F203" s="74">
        <f t="shared" si="7"/>
        <v>-4.07453626394272e-10</v>
      </c>
      <c r="G203" s="71"/>
    </row>
    <row r="204" spans="1:7">
      <c r="A204" s="66">
        <v>45911</v>
      </c>
      <c r="B204" s="67" t="s">
        <v>2395</v>
      </c>
      <c r="C204" s="68" t="s">
        <v>54</v>
      </c>
      <c r="D204" s="69">
        <v>9711.95</v>
      </c>
      <c r="E204" s="69"/>
      <c r="F204" s="74">
        <f t="shared" si="7"/>
        <v>9711.94999999959</v>
      </c>
      <c r="G204" s="71"/>
    </row>
    <row r="205" spans="1:7">
      <c r="A205" s="66">
        <v>45915</v>
      </c>
      <c r="B205" s="67" t="s">
        <v>2396</v>
      </c>
      <c r="C205" s="68" t="s">
        <v>54</v>
      </c>
      <c r="D205" s="69">
        <v>4255</v>
      </c>
      <c r="E205" s="69"/>
      <c r="F205" s="74">
        <f t="shared" si="7"/>
        <v>13966.9499999996</v>
      </c>
      <c r="G205" s="71"/>
    </row>
    <row r="206" spans="1:7">
      <c r="A206" s="66">
        <v>45915</v>
      </c>
      <c r="B206" s="67" t="s">
        <v>2396</v>
      </c>
      <c r="C206" s="68" t="s">
        <v>54</v>
      </c>
      <c r="D206" s="69">
        <v>29970</v>
      </c>
      <c r="E206" s="69"/>
      <c r="F206" s="74">
        <f t="shared" si="7"/>
        <v>43936.9499999996</v>
      </c>
      <c r="G206" s="71"/>
    </row>
    <row r="207" spans="1:7">
      <c r="A207" s="66">
        <v>45915</v>
      </c>
      <c r="B207" s="67" t="s">
        <v>2352</v>
      </c>
      <c r="C207" s="68" t="s">
        <v>54</v>
      </c>
      <c r="D207" s="69">
        <v>17292</v>
      </c>
      <c r="E207" s="69"/>
      <c r="F207" s="74">
        <f t="shared" si="7"/>
        <v>61228.9499999996</v>
      </c>
      <c r="G207" s="71"/>
    </row>
    <row r="208" spans="1:7">
      <c r="A208" s="66">
        <v>45916</v>
      </c>
      <c r="B208" s="67" t="s">
        <v>2333</v>
      </c>
      <c r="C208" s="68" t="s">
        <v>64</v>
      </c>
      <c r="D208" s="69"/>
      <c r="E208" s="69">
        <v>29970</v>
      </c>
      <c r="F208" s="74">
        <f t="shared" si="7"/>
        <v>31258.9499999996</v>
      </c>
      <c r="G208" s="71"/>
    </row>
    <row r="209" spans="1:7">
      <c r="A209" s="66">
        <v>45919</v>
      </c>
      <c r="B209" s="192" t="s">
        <v>2397</v>
      </c>
      <c r="C209" s="68" t="s">
        <v>54</v>
      </c>
      <c r="D209" s="69">
        <v>50000</v>
      </c>
      <c r="E209" s="69"/>
      <c r="F209" s="74">
        <f t="shared" si="7"/>
        <v>81258.9499999996</v>
      </c>
      <c r="G209" s="71"/>
    </row>
    <row r="210" spans="1:7">
      <c r="A210" s="66">
        <v>45922</v>
      </c>
      <c r="B210" s="67" t="s">
        <v>2398</v>
      </c>
      <c r="C210" s="68" t="s">
        <v>54</v>
      </c>
      <c r="D210" s="69">
        <v>20000</v>
      </c>
      <c r="E210" s="69"/>
      <c r="F210" s="74">
        <f t="shared" si="7"/>
        <v>101258.95</v>
      </c>
      <c r="G210" s="71"/>
    </row>
    <row r="211" ht="34.5" spans="1:7">
      <c r="A211" s="66">
        <v>45922</v>
      </c>
      <c r="B211" s="67" t="s">
        <v>2399</v>
      </c>
      <c r="C211" s="68" t="s">
        <v>65</v>
      </c>
      <c r="D211" s="69"/>
      <c r="E211" s="69">
        <v>41095</v>
      </c>
      <c r="F211" s="74">
        <f t="shared" si="7"/>
        <v>60163.9499999996</v>
      </c>
      <c r="G211" s="71"/>
    </row>
    <row r="212" spans="1:7">
      <c r="A212" s="66">
        <v>45925</v>
      </c>
      <c r="B212" s="67" t="s">
        <v>2386</v>
      </c>
      <c r="C212" s="68" t="s">
        <v>54</v>
      </c>
      <c r="D212" s="69">
        <v>75600</v>
      </c>
      <c r="E212" s="69"/>
      <c r="F212" s="74">
        <f t="shared" si="7"/>
        <v>135763.95</v>
      </c>
      <c r="G212" s="71"/>
    </row>
    <row r="213" spans="1:7">
      <c r="A213" s="66">
        <v>45926</v>
      </c>
      <c r="B213" s="67" t="s">
        <v>2400</v>
      </c>
      <c r="C213" s="68" t="s">
        <v>54</v>
      </c>
      <c r="D213" s="69">
        <v>2000</v>
      </c>
      <c r="E213" s="69"/>
      <c r="F213" s="74">
        <f t="shared" si="7"/>
        <v>137763.95</v>
      </c>
      <c r="G213" s="71"/>
    </row>
    <row r="214" spans="1:7">
      <c r="A214" s="66">
        <v>45926</v>
      </c>
      <c r="B214" s="67" t="s">
        <v>2401</v>
      </c>
      <c r="C214" s="68" t="s">
        <v>54</v>
      </c>
      <c r="D214" s="69">
        <v>440</v>
      </c>
      <c r="E214" s="69"/>
      <c r="F214" s="74">
        <f t="shared" si="7"/>
        <v>138203.95</v>
      </c>
      <c r="G214" s="71"/>
    </row>
    <row r="215" spans="1:7">
      <c r="A215" s="66">
        <v>45926</v>
      </c>
      <c r="B215" s="67" t="s">
        <v>2401</v>
      </c>
      <c r="C215" s="68" t="s">
        <v>54</v>
      </c>
      <c r="D215" s="69">
        <v>67.4</v>
      </c>
      <c r="E215" s="69"/>
      <c r="F215" s="74">
        <f t="shared" si="7"/>
        <v>138271.35</v>
      </c>
      <c r="G215" s="71"/>
    </row>
    <row r="216" spans="1:7">
      <c r="A216" s="66">
        <v>45926</v>
      </c>
      <c r="B216" s="67" t="s">
        <v>2401</v>
      </c>
      <c r="C216" s="68" t="s">
        <v>54</v>
      </c>
      <c r="D216" s="69">
        <v>30000</v>
      </c>
      <c r="E216" s="69"/>
      <c r="F216" s="74">
        <f t="shared" si="7"/>
        <v>168271.35</v>
      </c>
      <c r="G216" s="71"/>
    </row>
    <row r="217" spans="1:7">
      <c r="A217" s="66">
        <v>45926</v>
      </c>
      <c r="B217" s="67" t="s">
        <v>2401</v>
      </c>
      <c r="C217" s="68" t="s">
        <v>54</v>
      </c>
      <c r="D217" s="69">
        <v>190</v>
      </c>
      <c r="E217" s="69"/>
      <c r="F217" s="74">
        <f t="shared" si="7"/>
        <v>168461.35</v>
      </c>
      <c r="G217" s="71"/>
    </row>
    <row r="218" spans="1:7">
      <c r="A218" s="66">
        <v>45926</v>
      </c>
      <c r="B218" s="67" t="s">
        <v>2285</v>
      </c>
      <c r="C218" s="68" t="s">
        <v>64</v>
      </c>
      <c r="D218" s="69"/>
      <c r="E218" s="69">
        <v>30000</v>
      </c>
      <c r="F218" s="74">
        <f t="shared" ref="F218:F244" si="8">F217+D218-E218</f>
        <v>138461.35</v>
      </c>
      <c r="G218" s="71"/>
    </row>
    <row r="219" ht="18" customHeight="1" spans="1:7">
      <c r="A219" s="66">
        <v>45926</v>
      </c>
      <c r="B219" s="67" t="s">
        <v>2285</v>
      </c>
      <c r="C219" s="68" t="s">
        <v>64</v>
      </c>
      <c r="D219" s="69"/>
      <c r="E219" s="69">
        <v>17292</v>
      </c>
      <c r="F219" s="74">
        <f t="shared" si="8"/>
        <v>121169.35</v>
      </c>
      <c r="G219" s="71"/>
    </row>
    <row r="220" spans="1:7">
      <c r="A220" s="66">
        <v>45926</v>
      </c>
      <c r="B220" s="67" t="s">
        <v>2392</v>
      </c>
      <c r="C220" s="68" t="s">
        <v>54</v>
      </c>
      <c r="D220" s="69">
        <v>33990</v>
      </c>
      <c r="E220" s="69"/>
      <c r="F220" s="74">
        <f t="shared" si="8"/>
        <v>155159.35</v>
      </c>
      <c r="G220" s="71"/>
    </row>
    <row r="221" spans="1:7">
      <c r="A221" s="66">
        <v>45926</v>
      </c>
      <c r="B221" s="67" t="s">
        <v>2392</v>
      </c>
      <c r="C221" s="68" t="s">
        <v>54</v>
      </c>
      <c r="D221" s="69">
        <v>71622.67</v>
      </c>
      <c r="E221" s="69"/>
      <c r="F221" s="74">
        <f t="shared" si="8"/>
        <v>226782.02</v>
      </c>
      <c r="G221" s="71"/>
    </row>
    <row r="222" spans="1:7">
      <c r="A222" s="66">
        <v>45926</v>
      </c>
      <c r="B222" s="198" t="s">
        <v>2402</v>
      </c>
      <c r="C222" s="68" t="s">
        <v>54</v>
      </c>
      <c r="D222" s="69">
        <v>11214.78</v>
      </c>
      <c r="E222" s="69"/>
      <c r="F222" s="74">
        <f t="shared" si="8"/>
        <v>237996.8</v>
      </c>
      <c r="G222" s="71"/>
    </row>
    <row r="223" spans="1:7">
      <c r="A223" s="66">
        <v>45926</v>
      </c>
      <c r="B223" s="67" t="s">
        <v>2372</v>
      </c>
      <c r="C223" s="68" t="s">
        <v>64</v>
      </c>
      <c r="D223" s="69"/>
      <c r="E223" s="69">
        <v>75600</v>
      </c>
      <c r="F223" s="74">
        <f t="shared" si="8"/>
        <v>162396.8</v>
      </c>
      <c r="G223" s="71"/>
    </row>
    <row r="224" spans="1:7">
      <c r="A224" s="66">
        <v>45926</v>
      </c>
      <c r="B224" s="67" t="s">
        <v>2372</v>
      </c>
      <c r="C224" s="68" t="s">
        <v>64</v>
      </c>
      <c r="D224" s="69"/>
      <c r="E224" s="69">
        <v>20000</v>
      </c>
      <c r="F224" s="74">
        <f t="shared" si="8"/>
        <v>142396.8</v>
      </c>
      <c r="G224" s="71"/>
    </row>
    <row r="225" spans="1:7">
      <c r="A225" s="66">
        <v>45926</v>
      </c>
      <c r="B225" s="67" t="s">
        <v>2372</v>
      </c>
      <c r="C225" s="68" t="s">
        <v>64</v>
      </c>
      <c r="D225" s="69"/>
      <c r="E225" s="69">
        <v>9711.95</v>
      </c>
      <c r="F225" s="74">
        <f t="shared" si="8"/>
        <v>132684.85</v>
      </c>
      <c r="G225" s="71"/>
    </row>
    <row r="226" spans="1:7">
      <c r="A226" s="66">
        <v>45926</v>
      </c>
      <c r="B226" s="67" t="s">
        <v>2372</v>
      </c>
      <c r="C226" s="68" t="s">
        <v>64</v>
      </c>
      <c r="D226" s="69"/>
      <c r="E226" s="69">
        <v>8905</v>
      </c>
      <c r="F226" s="74">
        <f t="shared" si="8"/>
        <v>123779.85</v>
      </c>
      <c r="G226" s="71"/>
    </row>
    <row r="227" spans="1:7">
      <c r="A227" s="66">
        <v>45928</v>
      </c>
      <c r="B227" s="67" t="s">
        <v>2403</v>
      </c>
      <c r="C227" s="68" t="s">
        <v>54</v>
      </c>
      <c r="D227" s="69">
        <v>21607.74</v>
      </c>
      <c r="E227" s="69"/>
      <c r="F227" s="74">
        <f t="shared" si="8"/>
        <v>145387.59</v>
      </c>
      <c r="G227" s="71"/>
    </row>
    <row r="228" spans="1:7">
      <c r="A228" s="66">
        <v>45929</v>
      </c>
      <c r="B228" s="67" t="s">
        <v>2404</v>
      </c>
      <c r="C228" s="68" t="s">
        <v>54</v>
      </c>
      <c r="D228" s="69">
        <v>540000</v>
      </c>
      <c r="E228" s="69"/>
      <c r="F228" s="74">
        <f t="shared" si="8"/>
        <v>685387.59</v>
      </c>
      <c r="G228" s="71"/>
    </row>
    <row r="229" spans="1:7">
      <c r="A229" s="66">
        <v>45929</v>
      </c>
      <c r="B229" s="67" t="s">
        <v>2386</v>
      </c>
      <c r="C229" s="68" t="s">
        <v>54</v>
      </c>
      <c r="D229" s="69">
        <v>6377.77</v>
      </c>
      <c r="E229" s="69"/>
      <c r="F229" s="74">
        <f t="shared" si="8"/>
        <v>691765.36</v>
      </c>
      <c r="G229" s="71"/>
    </row>
    <row r="230" spans="1:7">
      <c r="A230" s="66">
        <v>45929</v>
      </c>
      <c r="B230" s="67" t="s">
        <v>2386</v>
      </c>
      <c r="C230" s="68" t="s">
        <v>54</v>
      </c>
      <c r="D230" s="69">
        <v>50000</v>
      </c>
      <c r="E230" s="69"/>
      <c r="F230" s="74">
        <f t="shared" si="8"/>
        <v>741765.36</v>
      </c>
      <c r="G230" s="71"/>
    </row>
    <row r="231" spans="1:7">
      <c r="A231" s="66">
        <v>45929</v>
      </c>
      <c r="B231" s="67" t="s">
        <v>2405</v>
      </c>
      <c r="C231" s="68" t="s">
        <v>54</v>
      </c>
      <c r="D231" s="69">
        <v>14331.84</v>
      </c>
      <c r="E231" s="69"/>
      <c r="F231" s="74">
        <f t="shared" si="8"/>
        <v>756097.2</v>
      </c>
      <c r="G231" s="71"/>
    </row>
    <row r="232" spans="1:7">
      <c r="A232" s="66">
        <v>45929</v>
      </c>
      <c r="B232" s="67" t="s">
        <v>2405</v>
      </c>
      <c r="C232" s="68" t="s">
        <v>54</v>
      </c>
      <c r="D232" s="69">
        <v>10700</v>
      </c>
      <c r="E232" s="69"/>
      <c r="F232" s="74">
        <f t="shared" si="8"/>
        <v>766797.2</v>
      </c>
      <c r="G232" s="71"/>
    </row>
    <row r="233" spans="1:7">
      <c r="A233" s="66">
        <v>45929</v>
      </c>
      <c r="B233" s="67" t="s">
        <v>2405</v>
      </c>
      <c r="C233" s="68" t="s">
        <v>54</v>
      </c>
      <c r="D233" s="69">
        <v>14598.16</v>
      </c>
      <c r="E233" s="69"/>
      <c r="F233" s="74">
        <f t="shared" si="8"/>
        <v>781395.36</v>
      </c>
      <c r="G233" s="71"/>
    </row>
    <row r="234" spans="1:7">
      <c r="A234" s="66">
        <v>45929</v>
      </c>
      <c r="B234" s="67" t="s">
        <v>2405</v>
      </c>
      <c r="C234" s="68" t="s">
        <v>54</v>
      </c>
      <c r="D234" s="69">
        <v>10000</v>
      </c>
      <c r="E234" s="69"/>
      <c r="F234" s="74">
        <f t="shared" si="8"/>
        <v>791395.36</v>
      </c>
      <c r="G234" s="71"/>
    </row>
    <row r="235" spans="1:7">
      <c r="A235" s="66">
        <v>45929</v>
      </c>
      <c r="B235" s="67" t="s">
        <v>2405</v>
      </c>
      <c r="C235" s="68" t="s">
        <v>54</v>
      </c>
      <c r="D235" s="69">
        <v>370</v>
      </c>
      <c r="E235" s="69"/>
      <c r="F235" s="74">
        <f t="shared" si="8"/>
        <v>791765.36</v>
      </c>
      <c r="G235" s="71"/>
    </row>
    <row r="236" ht="21" customHeight="1" spans="1:7">
      <c r="A236" s="66">
        <v>45929</v>
      </c>
      <c r="B236" s="67" t="s">
        <v>2405</v>
      </c>
      <c r="C236" s="68" t="s">
        <v>54</v>
      </c>
      <c r="D236" s="69">
        <v>100000</v>
      </c>
      <c r="E236" s="69"/>
      <c r="F236" s="74">
        <f t="shared" si="8"/>
        <v>891765.36</v>
      </c>
      <c r="G236" s="71"/>
    </row>
    <row r="237" spans="1:7">
      <c r="A237" s="66">
        <v>45929</v>
      </c>
      <c r="B237" s="67" t="s">
        <v>2359</v>
      </c>
      <c r="C237" s="68" t="s">
        <v>64</v>
      </c>
      <c r="D237" s="69"/>
      <c r="E237" s="69">
        <v>713205.22</v>
      </c>
      <c r="F237" s="74">
        <f t="shared" si="8"/>
        <v>178560.14</v>
      </c>
      <c r="G237" s="71"/>
    </row>
    <row r="238" spans="1:7">
      <c r="A238" s="66">
        <v>45930</v>
      </c>
      <c r="B238" s="67" t="s">
        <v>2406</v>
      </c>
      <c r="C238" s="68" t="s">
        <v>64</v>
      </c>
      <c r="D238" s="69"/>
      <c r="E238" s="69">
        <v>31607.74</v>
      </c>
      <c r="F238" s="74">
        <f t="shared" si="8"/>
        <v>146952.4</v>
      </c>
      <c r="G238" s="71"/>
    </row>
    <row r="239" spans="1:7">
      <c r="A239" s="66">
        <v>45940</v>
      </c>
      <c r="B239" s="67" t="s">
        <v>2407</v>
      </c>
      <c r="C239" s="68" t="s">
        <v>64</v>
      </c>
      <c r="D239" s="69"/>
      <c r="E239" s="69">
        <v>139630</v>
      </c>
      <c r="F239" s="74">
        <f t="shared" si="8"/>
        <v>7322.40000000002</v>
      </c>
      <c r="G239" s="71"/>
    </row>
    <row r="240" spans="1:7">
      <c r="A240" s="66">
        <v>45945</v>
      </c>
      <c r="B240" s="67" t="s">
        <v>2408</v>
      </c>
      <c r="C240" s="68" t="s">
        <v>54</v>
      </c>
      <c r="D240" s="69">
        <v>92000</v>
      </c>
      <c r="E240" s="69"/>
      <c r="F240" s="74">
        <f t="shared" si="8"/>
        <v>99322.4</v>
      </c>
      <c r="G240" s="71"/>
    </row>
    <row r="241" spans="1:7">
      <c r="A241" s="66">
        <v>45946</v>
      </c>
      <c r="B241" s="67" t="s">
        <v>2409</v>
      </c>
      <c r="C241" s="68" t="s">
        <v>54</v>
      </c>
      <c r="D241" s="69">
        <v>20000</v>
      </c>
      <c r="E241" s="69"/>
      <c r="F241" s="74">
        <f t="shared" si="8"/>
        <v>119322.4</v>
      </c>
      <c r="G241" s="71"/>
    </row>
    <row r="242" spans="1:7">
      <c r="A242" s="66">
        <v>45947</v>
      </c>
      <c r="B242" s="67" t="s">
        <v>2381</v>
      </c>
      <c r="C242" s="68" t="s">
        <v>64</v>
      </c>
      <c r="D242" s="69"/>
      <c r="E242" s="69">
        <v>6255</v>
      </c>
      <c r="F242" s="74">
        <f t="shared" si="8"/>
        <v>113067.4</v>
      </c>
      <c r="G242" s="71"/>
    </row>
    <row r="243" spans="1:7">
      <c r="A243" s="66">
        <v>45950</v>
      </c>
      <c r="B243" s="67" t="s">
        <v>2352</v>
      </c>
      <c r="C243" s="68" t="s">
        <v>54</v>
      </c>
      <c r="D243" s="69">
        <v>5000</v>
      </c>
      <c r="E243" s="69"/>
      <c r="F243" s="74">
        <f t="shared" si="8"/>
        <v>118067.4</v>
      </c>
      <c r="G243" s="71"/>
    </row>
    <row r="244" spans="1:7">
      <c r="A244" s="66">
        <v>45950</v>
      </c>
      <c r="B244" s="67" t="s">
        <v>2352</v>
      </c>
      <c r="C244" s="68" t="s">
        <v>54</v>
      </c>
      <c r="D244" s="69">
        <v>15600</v>
      </c>
      <c r="E244" s="69"/>
      <c r="F244" s="74">
        <f t="shared" si="8"/>
        <v>133667.4</v>
      </c>
      <c r="G244" s="71"/>
    </row>
    <row r="245" spans="1:7">
      <c r="A245" s="66">
        <v>45950</v>
      </c>
      <c r="B245" s="67" t="s">
        <v>2333</v>
      </c>
      <c r="C245" s="68" t="s">
        <v>64</v>
      </c>
      <c r="D245" s="69"/>
      <c r="E245" s="69">
        <v>92000</v>
      </c>
      <c r="F245" s="74">
        <f t="shared" ref="F245:F263" si="9">F244+D245-E245</f>
        <v>41667.4</v>
      </c>
      <c r="G245" s="71"/>
    </row>
    <row r="246" spans="1:7">
      <c r="A246" s="66">
        <v>45951</v>
      </c>
      <c r="B246" s="67" t="s">
        <v>2410</v>
      </c>
      <c r="C246" s="68" t="s">
        <v>54</v>
      </c>
      <c r="D246" s="69">
        <v>20000</v>
      </c>
      <c r="E246" s="69"/>
      <c r="F246" s="74">
        <f t="shared" si="9"/>
        <v>61667.4</v>
      </c>
      <c r="G246" s="71"/>
    </row>
    <row r="247" spans="1:7">
      <c r="A247" s="66">
        <v>45952</v>
      </c>
      <c r="B247" s="67" t="s">
        <v>2411</v>
      </c>
      <c r="C247" s="68" t="s">
        <v>54</v>
      </c>
      <c r="D247" s="69">
        <v>19800</v>
      </c>
      <c r="E247" s="69"/>
      <c r="F247" s="74">
        <f t="shared" si="9"/>
        <v>81467.4</v>
      </c>
      <c r="G247" s="71"/>
    </row>
    <row r="248" spans="1:7">
      <c r="A248" s="66">
        <v>45952</v>
      </c>
      <c r="B248" s="67" t="s">
        <v>2412</v>
      </c>
      <c r="C248" s="68" t="s">
        <v>54</v>
      </c>
      <c r="D248" s="69">
        <v>70000</v>
      </c>
      <c r="E248" s="69"/>
      <c r="F248" s="74">
        <f t="shared" si="9"/>
        <v>151467.4</v>
      </c>
      <c r="G248" s="71"/>
    </row>
    <row r="249" ht="34.5" spans="1:7">
      <c r="A249" s="66">
        <v>45952</v>
      </c>
      <c r="B249" s="67" t="s">
        <v>2413</v>
      </c>
      <c r="C249" s="68" t="s">
        <v>65</v>
      </c>
      <c r="D249" s="69"/>
      <c r="E249" s="69">
        <v>87318</v>
      </c>
      <c r="F249" s="74">
        <f t="shared" si="9"/>
        <v>64149.4</v>
      </c>
      <c r="G249" s="71"/>
    </row>
    <row r="250" spans="1:7">
      <c r="A250" s="66">
        <v>45953</v>
      </c>
      <c r="B250" s="191" t="s">
        <v>2414</v>
      </c>
      <c r="C250" s="68" t="s">
        <v>54</v>
      </c>
      <c r="D250" s="69">
        <v>238000</v>
      </c>
      <c r="E250" s="69"/>
      <c r="F250" s="74">
        <f t="shared" si="9"/>
        <v>302149.4</v>
      </c>
      <c r="G250" s="71"/>
    </row>
    <row r="251" spans="1:7">
      <c r="A251" s="66">
        <v>45954</v>
      </c>
      <c r="B251" s="67" t="s">
        <v>2348</v>
      </c>
      <c r="C251" s="68" t="s">
        <v>54</v>
      </c>
      <c r="D251" s="69">
        <v>344400</v>
      </c>
      <c r="E251" s="69"/>
      <c r="F251" s="74">
        <f t="shared" si="9"/>
        <v>646549.4</v>
      </c>
      <c r="G251" s="71"/>
    </row>
    <row r="252" spans="1:7">
      <c r="A252" s="66">
        <v>45957</v>
      </c>
      <c r="B252" s="67" t="s">
        <v>2415</v>
      </c>
      <c r="C252" s="68" t="s">
        <v>54</v>
      </c>
      <c r="D252" s="69">
        <v>435000</v>
      </c>
      <c r="E252" s="69"/>
      <c r="F252" s="74">
        <f t="shared" si="9"/>
        <v>1081549.4</v>
      </c>
      <c r="G252" s="71"/>
    </row>
    <row r="253" ht="34.5" spans="1:7">
      <c r="A253" s="66">
        <v>45957</v>
      </c>
      <c r="B253" s="67" t="s">
        <v>2416</v>
      </c>
      <c r="C253" s="68" t="s">
        <v>65</v>
      </c>
      <c r="D253" s="69"/>
      <c r="E253" s="69">
        <v>10000</v>
      </c>
      <c r="F253" s="74">
        <f t="shared" si="9"/>
        <v>1071549.4</v>
      </c>
      <c r="G253" s="71"/>
    </row>
    <row r="254" spans="1:7">
      <c r="A254" s="66">
        <v>45958</v>
      </c>
      <c r="B254" s="67" t="s">
        <v>2415</v>
      </c>
      <c r="C254" s="68" t="s">
        <v>54</v>
      </c>
      <c r="D254" s="69">
        <v>29500</v>
      </c>
      <c r="E254" s="69"/>
      <c r="F254" s="74">
        <f t="shared" si="9"/>
        <v>1101049.4</v>
      </c>
      <c r="G254" s="71"/>
    </row>
    <row r="255" spans="1:7">
      <c r="A255" s="66">
        <v>45958</v>
      </c>
      <c r="B255" s="67" t="s">
        <v>2415</v>
      </c>
      <c r="C255" s="68" t="s">
        <v>54</v>
      </c>
      <c r="D255" s="69">
        <v>16801</v>
      </c>
      <c r="E255" s="69"/>
      <c r="F255" s="74">
        <f t="shared" si="9"/>
        <v>1117850.4</v>
      </c>
      <c r="G255" s="71"/>
    </row>
    <row r="256" spans="1:7">
      <c r="A256" s="66">
        <v>45959</v>
      </c>
      <c r="B256" s="199" t="s">
        <v>2417</v>
      </c>
      <c r="C256" s="68" t="s">
        <v>54</v>
      </c>
      <c r="D256" s="69">
        <v>50000</v>
      </c>
      <c r="E256" s="69"/>
      <c r="F256" s="74">
        <f t="shared" si="9"/>
        <v>1167850.4</v>
      </c>
      <c r="G256" s="71"/>
    </row>
    <row r="257" spans="1:7">
      <c r="A257" s="66">
        <v>45959</v>
      </c>
      <c r="B257" s="67" t="s">
        <v>2388</v>
      </c>
      <c r="C257" s="68" t="s">
        <v>64</v>
      </c>
      <c r="D257" s="69"/>
      <c r="E257" s="69">
        <v>414400</v>
      </c>
      <c r="F257" s="74">
        <f t="shared" si="9"/>
        <v>753450.4</v>
      </c>
      <c r="G257" s="71"/>
    </row>
    <row r="258" spans="1:7">
      <c r="A258" s="66">
        <v>45959</v>
      </c>
      <c r="B258" s="198" t="s">
        <v>2418</v>
      </c>
      <c r="C258" s="68" t="s">
        <v>54</v>
      </c>
      <c r="D258" s="69">
        <v>140295</v>
      </c>
      <c r="E258" s="69"/>
      <c r="F258" s="74">
        <f t="shared" si="9"/>
        <v>893745.4</v>
      </c>
      <c r="G258" s="71"/>
    </row>
    <row r="259" spans="1:7">
      <c r="A259" s="66">
        <v>45959</v>
      </c>
      <c r="B259" s="200" t="s">
        <v>2387</v>
      </c>
      <c r="C259" s="68" t="s">
        <v>64</v>
      </c>
      <c r="D259" s="69"/>
      <c r="E259" s="69">
        <v>258000</v>
      </c>
      <c r="F259" s="74">
        <f t="shared" si="9"/>
        <v>635745.4</v>
      </c>
      <c r="G259" s="71"/>
    </row>
    <row r="260" spans="1:7">
      <c r="A260" s="66">
        <v>45960</v>
      </c>
      <c r="B260" s="67" t="s">
        <v>2419</v>
      </c>
      <c r="C260" s="68" t="s">
        <v>54</v>
      </c>
      <c r="D260" s="69">
        <v>615000</v>
      </c>
      <c r="E260" s="69"/>
      <c r="F260" s="74">
        <f t="shared" si="9"/>
        <v>1250745.4</v>
      </c>
      <c r="G260" s="71"/>
    </row>
    <row r="261" spans="1:7">
      <c r="A261" s="66">
        <v>45961</v>
      </c>
      <c r="B261" s="67" t="s">
        <v>2381</v>
      </c>
      <c r="C261" s="68" t="s">
        <v>64</v>
      </c>
      <c r="D261" s="69"/>
      <c r="E261" s="69">
        <v>155295</v>
      </c>
      <c r="F261" s="74">
        <f t="shared" si="9"/>
        <v>1095450.4</v>
      </c>
      <c r="G261" s="71"/>
    </row>
    <row r="262" ht="34.5" spans="1:7">
      <c r="A262" s="66">
        <v>45962</v>
      </c>
      <c r="B262" s="67" t="s">
        <v>2420</v>
      </c>
      <c r="C262" s="68" t="s">
        <v>65</v>
      </c>
      <c r="D262" s="69"/>
      <c r="E262" s="69">
        <v>36160</v>
      </c>
      <c r="F262" s="74">
        <f t="shared" si="9"/>
        <v>1059290.4</v>
      </c>
      <c r="G262" s="71"/>
    </row>
    <row r="263" spans="1:7">
      <c r="A263" s="66">
        <v>45964</v>
      </c>
      <c r="B263" s="67" t="s">
        <v>2421</v>
      </c>
      <c r="C263" s="68" t="s">
        <v>64</v>
      </c>
      <c r="D263" s="69"/>
      <c r="E263" s="69">
        <v>563840</v>
      </c>
      <c r="F263" s="74">
        <f t="shared" si="9"/>
        <v>495450.4</v>
      </c>
      <c r="G263" s="71"/>
    </row>
    <row r="264" spans="1:7">
      <c r="A264" s="66">
        <v>45965</v>
      </c>
      <c r="B264" s="192" t="s">
        <v>2422</v>
      </c>
      <c r="C264" s="68" t="s">
        <v>54</v>
      </c>
      <c r="D264" s="69">
        <v>91800</v>
      </c>
      <c r="E264" s="69"/>
      <c r="F264" s="74">
        <f t="shared" ref="F264:F297" si="10">F263+D264-E264</f>
        <v>587250.4</v>
      </c>
      <c r="G264" s="71"/>
    </row>
    <row r="265" spans="1:7">
      <c r="A265" s="66">
        <v>45966</v>
      </c>
      <c r="B265" s="67" t="s">
        <v>2423</v>
      </c>
      <c r="C265" s="68" t="s">
        <v>54</v>
      </c>
      <c r="D265" s="69">
        <v>28234.98</v>
      </c>
      <c r="E265" s="69"/>
      <c r="F265" s="74">
        <f t="shared" si="10"/>
        <v>615485.38</v>
      </c>
      <c r="G265" s="71"/>
    </row>
    <row r="266" spans="1:7">
      <c r="A266" s="66"/>
      <c r="B266" s="67"/>
      <c r="C266" s="68"/>
      <c r="D266" s="69"/>
      <c r="E266" s="69"/>
      <c r="F266" s="74">
        <f t="shared" si="10"/>
        <v>615485.38</v>
      </c>
      <c r="G266" s="71"/>
    </row>
    <row r="267" spans="1:7">
      <c r="A267" s="66"/>
      <c r="B267" s="67"/>
      <c r="C267" s="68"/>
      <c r="D267" s="69"/>
      <c r="E267" s="69"/>
      <c r="F267" s="74">
        <f t="shared" si="10"/>
        <v>615485.38</v>
      </c>
      <c r="G267" s="71"/>
    </row>
    <row r="268" spans="1:7">
      <c r="A268" s="66"/>
      <c r="B268" s="67"/>
      <c r="C268" s="68"/>
      <c r="D268" s="69"/>
      <c r="E268" s="69"/>
      <c r="F268" s="74">
        <f t="shared" si="10"/>
        <v>615485.38</v>
      </c>
      <c r="G268" s="71"/>
    </row>
    <row r="269" spans="1:7">
      <c r="A269" s="66"/>
      <c r="B269" s="67"/>
      <c r="C269" s="68"/>
      <c r="D269" s="69"/>
      <c r="E269" s="69"/>
      <c r="F269" s="74">
        <f t="shared" si="10"/>
        <v>615485.38</v>
      </c>
      <c r="G269" s="71"/>
    </row>
    <row r="270" spans="1:7">
      <c r="A270" s="66"/>
      <c r="B270" s="67"/>
      <c r="C270" s="68"/>
      <c r="D270" s="69"/>
      <c r="E270" s="69"/>
      <c r="F270" s="74">
        <f t="shared" si="10"/>
        <v>615485.38</v>
      </c>
      <c r="G270" s="71"/>
    </row>
    <row r="271" spans="1:7">
      <c r="A271" s="66"/>
      <c r="B271" s="67"/>
      <c r="C271" s="68"/>
      <c r="D271" s="69"/>
      <c r="E271" s="69"/>
      <c r="F271" s="74">
        <f t="shared" si="10"/>
        <v>615485.38</v>
      </c>
      <c r="G271" s="71"/>
    </row>
    <row r="272" spans="1:7">
      <c r="A272" s="66"/>
      <c r="B272" s="67"/>
      <c r="C272" s="68"/>
      <c r="D272" s="69"/>
      <c r="E272" s="69"/>
      <c r="F272" s="74">
        <f t="shared" si="10"/>
        <v>615485.38</v>
      </c>
      <c r="G272" s="71"/>
    </row>
    <row r="273" spans="1:7">
      <c r="A273" s="66"/>
      <c r="B273" s="67"/>
      <c r="C273" s="68"/>
      <c r="D273" s="69"/>
      <c r="E273" s="69"/>
      <c r="F273" s="74">
        <f t="shared" si="10"/>
        <v>615485.38</v>
      </c>
      <c r="G273" s="71"/>
    </row>
    <row r="274" spans="1:7">
      <c r="A274" s="66"/>
      <c r="B274" s="67"/>
      <c r="C274" s="68"/>
      <c r="D274" s="69"/>
      <c r="E274" s="69"/>
      <c r="F274" s="74">
        <f t="shared" si="10"/>
        <v>615485.38</v>
      </c>
      <c r="G274" s="71"/>
    </row>
    <row r="275" spans="1:7">
      <c r="A275" s="66"/>
      <c r="B275" s="67"/>
      <c r="C275" s="68"/>
      <c r="D275" s="69"/>
      <c r="E275" s="69"/>
      <c r="F275" s="74">
        <f t="shared" si="10"/>
        <v>615485.38</v>
      </c>
      <c r="G275" s="71"/>
    </row>
    <row r="276" spans="1:7">
      <c r="A276" s="66"/>
      <c r="B276" s="67"/>
      <c r="C276" s="68"/>
      <c r="D276" s="69"/>
      <c r="E276" s="69"/>
      <c r="F276" s="74">
        <f t="shared" si="10"/>
        <v>615485.38</v>
      </c>
      <c r="G276" s="71"/>
    </row>
    <row r="277" spans="1:7">
      <c r="A277" s="66"/>
      <c r="B277" s="67"/>
      <c r="C277" s="68"/>
      <c r="D277" s="69"/>
      <c r="E277" s="69"/>
      <c r="F277" s="74">
        <f t="shared" si="10"/>
        <v>615485.38</v>
      </c>
      <c r="G277" s="71"/>
    </row>
    <row r="278" spans="1:7">
      <c r="A278" s="66"/>
      <c r="B278" s="67"/>
      <c r="C278" s="68"/>
      <c r="D278" s="69"/>
      <c r="E278" s="69"/>
      <c r="F278" s="74">
        <f t="shared" si="10"/>
        <v>615485.38</v>
      </c>
      <c r="G278" s="71"/>
    </row>
    <row r="279" spans="1:7">
      <c r="A279" s="66"/>
      <c r="B279" s="67"/>
      <c r="C279" s="68"/>
      <c r="D279" s="69"/>
      <c r="E279" s="69"/>
      <c r="F279" s="74">
        <f t="shared" si="10"/>
        <v>615485.38</v>
      </c>
      <c r="G279" s="71"/>
    </row>
    <row r="280" spans="1:7">
      <c r="A280" s="66"/>
      <c r="B280" s="67"/>
      <c r="C280" s="68"/>
      <c r="D280" s="69"/>
      <c r="E280" s="69"/>
      <c r="F280" s="74">
        <f t="shared" si="10"/>
        <v>615485.38</v>
      </c>
      <c r="G280" s="71"/>
    </row>
    <row r="281" spans="1:7">
      <c r="A281" s="66"/>
      <c r="B281" s="67"/>
      <c r="C281" s="68"/>
      <c r="D281" s="69"/>
      <c r="E281" s="69"/>
      <c r="F281" s="74">
        <f t="shared" si="10"/>
        <v>615485.38</v>
      </c>
      <c r="G281" s="71"/>
    </row>
    <row r="282" spans="1:7">
      <c r="A282" s="66"/>
      <c r="B282" s="67"/>
      <c r="C282" s="68"/>
      <c r="D282" s="69"/>
      <c r="E282" s="69"/>
      <c r="F282" s="74">
        <f t="shared" si="10"/>
        <v>615485.38</v>
      </c>
      <c r="G282" s="71"/>
    </row>
    <row r="283" spans="1:7">
      <c r="A283" s="66"/>
      <c r="B283" s="67"/>
      <c r="C283" s="68"/>
      <c r="D283" s="69"/>
      <c r="E283" s="69"/>
      <c r="F283" s="74">
        <f t="shared" si="10"/>
        <v>615485.38</v>
      </c>
      <c r="G283" s="71"/>
    </row>
    <row r="284" spans="1:7">
      <c r="A284" s="66"/>
      <c r="B284" s="67"/>
      <c r="C284" s="68"/>
      <c r="D284" s="69"/>
      <c r="E284" s="69"/>
      <c r="F284" s="74">
        <f t="shared" si="10"/>
        <v>615485.38</v>
      </c>
      <c r="G284" s="71"/>
    </row>
    <row r="285" spans="1:7">
      <c r="A285" s="66"/>
      <c r="B285" s="67"/>
      <c r="C285" s="68"/>
      <c r="D285" s="69"/>
      <c r="E285" s="69"/>
      <c r="F285" s="74">
        <f t="shared" si="10"/>
        <v>615485.38</v>
      </c>
      <c r="G285" s="71"/>
    </row>
    <row r="286" spans="1:7">
      <c r="A286" s="66"/>
      <c r="B286" s="67"/>
      <c r="C286" s="68"/>
      <c r="D286" s="69"/>
      <c r="E286" s="69"/>
      <c r="F286" s="74">
        <f t="shared" si="10"/>
        <v>615485.38</v>
      </c>
      <c r="G286" s="71"/>
    </row>
    <row r="287" spans="1:7">
      <c r="A287" s="66"/>
      <c r="B287" s="67"/>
      <c r="C287" s="68"/>
      <c r="D287" s="69"/>
      <c r="E287" s="69"/>
      <c r="F287" s="74">
        <f t="shared" si="10"/>
        <v>615485.38</v>
      </c>
      <c r="G287" s="71"/>
    </row>
    <row r="288" spans="1:7">
      <c r="A288" s="66"/>
      <c r="B288" s="67"/>
      <c r="C288" s="68"/>
      <c r="D288" s="69"/>
      <c r="E288" s="69"/>
      <c r="F288" s="74">
        <f t="shared" si="10"/>
        <v>615485.38</v>
      </c>
      <c r="G288" s="71"/>
    </row>
    <row r="289" spans="1:7">
      <c r="A289" s="66"/>
      <c r="B289" s="67"/>
      <c r="C289" s="68"/>
      <c r="D289" s="69"/>
      <c r="E289" s="69"/>
      <c r="F289" s="74">
        <f t="shared" si="10"/>
        <v>615485.38</v>
      </c>
      <c r="G289" s="71"/>
    </row>
    <row r="290" spans="1:7">
      <c r="A290" s="66"/>
      <c r="B290" s="67"/>
      <c r="C290" s="68"/>
      <c r="D290" s="69"/>
      <c r="E290" s="69"/>
      <c r="F290" s="74">
        <f t="shared" si="10"/>
        <v>615485.38</v>
      </c>
      <c r="G290" s="71"/>
    </row>
    <row r="291" spans="1:7">
      <c r="A291" s="66"/>
      <c r="B291" s="67"/>
      <c r="C291" s="68"/>
      <c r="D291" s="69"/>
      <c r="E291" s="69"/>
      <c r="F291" s="74">
        <f t="shared" si="10"/>
        <v>615485.38</v>
      </c>
      <c r="G291" s="71"/>
    </row>
    <row r="292" spans="1:7">
      <c r="A292" s="66"/>
      <c r="B292" s="67"/>
      <c r="C292" s="68"/>
      <c r="D292" s="69"/>
      <c r="E292" s="69"/>
      <c r="F292" s="74">
        <f t="shared" si="10"/>
        <v>615485.38</v>
      </c>
      <c r="G292" s="71"/>
    </row>
    <row r="293" spans="1:7">
      <c r="A293" s="66"/>
      <c r="B293" s="67"/>
      <c r="C293" s="68"/>
      <c r="D293" s="69"/>
      <c r="E293" s="69"/>
      <c r="F293" s="74">
        <f t="shared" si="10"/>
        <v>615485.38</v>
      </c>
      <c r="G293" s="71"/>
    </row>
    <row r="294" spans="1:7">
      <c r="A294" s="66"/>
      <c r="B294" s="67"/>
      <c r="C294" s="68"/>
      <c r="D294" s="69"/>
      <c r="E294" s="69"/>
      <c r="F294" s="74">
        <f t="shared" si="10"/>
        <v>615485.38</v>
      </c>
      <c r="G294" s="71"/>
    </row>
    <row r="295" spans="1:7">
      <c r="A295" s="66"/>
      <c r="B295" s="67"/>
      <c r="C295" s="68"/>
      <c r="D295" s="69"/>
      <c r="E295" s="69"/>
      <c r="F295" s="74">
        <f t="shared" si="10"/>
        <v>615485.38</v>
      </c>
      <c r="G295" s="71"/>
    </row>
    <row r="296" spans="1:7">
      <c r="A296" s="66"/>
      <c r="B296" s="67"/>
      <c r="C296" s="68"/>
      <c r="D296" s="69"/>
      <c r="E296" s="69"/>
      <c r="F296" s="74">
        <f t="shared" si="10"/>
        <v>615485.38</v>
      </c>
      <c r="G296" s="71"/>
    </row>
    <row r="297" spans="1:7">
      <c r="A297" s="66"/>
      <c r="B297" s="67"/>
      <c r="C297" s="68"/>
      <c r="D297" s="69"/>
      <c r="E297" s="69"/>
      <c r="F297" s="74">
        <f t="shared" si="10"/>
        <v>615485.38</v>
      </c>
      <c r="G297" s="71"/>
    </row>
    <row r="298" spans="1:7">
      <c r="A298" s="62"/>
      <c r="B298" s="67"/>
      <c r="C298" s="91"/>
      <c r="D298" s="69"/>
      <c r="E298" s="69"/>
      <c r="F298" s="69"/>
      <c r="G298" s="71"/>
    </row>
    <row r="299" spans="1:7">
      <c r="A299" s="62"/>
      <c r="B299" s="67"/>
      <c r="C299" s="91"/>
      <c r="D299" s="69"/>
      <c r="E299" s="69"/>
      <c r="F299" s="69"/>
      <c r="G299" s="71"/>
    </row>
    <row r="300" spans="1:7">
      <c r="A300" s="62"/>
      <c r="B300" s="67"/>
      <c r="C300" s="91"/>
      <c r="D300" s="69"/>
      <c r="E300" s="69"/>
      <c r="F300" s="69"/>
      <c r="G300" s="71"/>
    </row>
    <row r="301" spans="1:7">
      <c r="A301" s="62"/>
      <c r="B301" s="67"/>
      <c r="C301" s="91"/>
      <c r="D301" s="69"/>
      <c r="E301" s="69"/>
      <c r="F301" s="69"/>
      <c r="G301" s="71"/>
    </row>
    <row r="302" spans="1:7">
      <c r="A302" s="62"/>
      <c r="B302" s="67"/>
      <c r="C302" s="91"/>
      <c r="D302" s="69"/>
      <c r="E302" s="69"/>
      <c r="F302" s="69"/>
      <c r="G302" s="71"/>
    </row>
    <row r="303" spans="1:7">
      <c r="A303" s="62"/>
      <c r="B303" s="67"/>
      <c r="C303" s="91"/>
      <c r="D303" s="69"/>
      <c r="E303" s="69"/>
      <c r="F303" s="69"/>
      <c r="G303" s="71"/>
    </row>
    <row r="304" spans="1:7">
      <c r="A304" s="62"/>
      <c r="B304" s="67"/>
      <c r="C304" s="91"/>
      <c r="D304" s="69"/>
      <c r="E304" s="69"/>
      <c r="F304" s="69"/>
      <c r="G304" s="71"/>
    </row>
    <row r="305" spans="1:7">
      <c r="A305" s="62"/>
      <c r="B305" s="67"/>
      <c r="C305" s="91"/>
      <c r="D305" s="69"/>
      <c r="E305" s="69"/>
      <c r="F305" s="69"/>
      <c r="G305" s="71"/>
    </row>
    <row r="306" spans="1:7">
      <c r="A306" s="62"/>
      <c r="B306" s="67"/>
      <c r="C306" s="91"/>
      <c r="D306" s="69"/>
      <c r="E306" s="69"/>
      <c r="F306" s="69"/>
      <c r="G306" s="71"/>
    </row>
    <row r="307" spans="1:7">
      <c r="A307" s="62"/>
      <c r="B307" s="67"/>
      <c r="C307" s="91"/>
      <c r="D307" s="69"/>
      <c r="E307" s="69"/>
      <c r="F307" s="69"/>
      <c r="G307" s="71"/>
    </row>
    <row r="308" spans="1:7">
      <c r="A308" s="62"/>
      <c r="B308" s="67"/>
      <c r="C308" s="91"/>
      <c r="D308" s="69"/>
      <c r="E308" s="69"/>
      <c r="F308" s="69"/>
      <c r="G308" s="71"/>
    </row>
    <row r="309" spans="1:7">
      <c r="A309" s="62"/>
      <c r="B309" s="67"/>
      <c r="C309" s="91"/>
      <c r="D309" s="69"/>
      <c r="E309" s="69"/>
      <c r="F309" s="69"/>
      <c r="G309" s="71"/>
    </row>
    <row r="310" spans="1:7">
      <c r="A310" s="62"/>
      <c r="B310" s="67"/>
      <c r="C310" s="91"/>
      <c r="D310" s="69"/>
      <c r="E310" s="69"/>
      <c r="F310" s="69"/>
      <c r="G310" s="71"/>
    </row>
  </sheetData>
  <autoFilter xmlns:etc="http://www.wps.cn/officeDocument/2017/etCustomData" ref="A2:G297" etc:filterBottomFollowUsedRange="0">
    <extLst/>
  </autoFilter>
  <dataValidations count="1">
    <dataValidation type="list" allowBlank="1" showInputMessage="1" showErrorMessage="1" sqref="C3:C297">
      <formula1>收支类别</formula1>
    </dataValidation>
  </dataValidations>
  <pageMargins left="0.75" right="0.75" top="1" bottom="1" header="0.51" footer="0.51"/>
  <pageSetup paperSize="9" orientation="portrait"/>
  <headerFooter alignWithMargins="0" scaleWithDoc="0"/>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pane ySplit="2" topLeftCell="A3" activePane="bottomLeft" state="frozen"/>
      <selection/>
      <selection pane="bottomLeft" activeCell="B6" sqref="B6:B7"/>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17</v>
      </c>
      <c r="B1" s="59" t="str">
        <f>VLOOKUP(A1,档案!A:B,2,FALSE)&amp;"流水明细"</f>
        <v>库存现金流水明细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1000</v>
      </c>
      <c r="G3" s="71"/>
    </row>
    <row r="4" ht="64" customHeight="1" spans="1:7">
      <c r="A4" s="66">
        <v>45717</v>
      </c>
      <c r="B4" s="67" t="s">
        <v>2424</v>
      </c>
      <c r="C4" s="68" t="s">
        <v>57</v>
      </c>
      <c r="D4" s="69">
        <v>55</v>
      </c>
      <c r="E4" s="69"/>
      <c r="F4" s="70">
        <f t="shared" ref="F4:F9" si="0">F3+D4-E4</f>
        <v>1055</v>
      </c>
      <c r="G4" s="71"/>
    </row>
    <row r="5" spans="1:7">
      <c r="A5" s="66">
        <v>45735</v>
      </c>
      <c r="B5" s="72" t="s">
        <v>2425</v>
      </c>
      <c r="C5" s="68" t="s">
        <v>64</v>
      </c>
      <c r="D5" s="73"/>
      <c r="E5" s="69">
        <v>1000</v>
      </c>
      <c r="F5" s="70">
        <f t="shared" si="0"/>
        <v>55</v>
      </c>
      <c r="G5" s="71"/>
    </row>
    <row r="6" spans="1:7">
      <c r="A6" s="66">
        <v>45912</v>
      </c>
      <c r="B6" s="76" t="s">
        <v>2426</v>
      </c>
      <c r="C6" s="68" t="s">
        <v>57</v>
      </c>
      <c r="D6" s="69">
        <v>200</v>
      </c>
      <c r="E6" s="69"/>
      <c r="F6" s="70">
        <f t="shared" si="0"/>
        <v>255</v>
      </c>
      <c r="G6" s="71"/>
    </row>
    <row r="7" spans="1:7">
      <c r="A7" s="66">
        <v>45912</v>
      </c>
      <c r="B7" s="76" t="s">
        <v>2427</v>
      </c>
      <c r="C7" s="68" t="s">
        <v>57</v>
      </c>
      <c r="D7" s="69">
        <v>50</v>
      </c>
      <c r="E7" s="69"/>
      <c r="F7" s="70">
        <f t="shared" si="0"/>
        <v>305</v>
      </c>
      <c r="G7" s="71"/>
    </row>
    <row r="8" spans="1:7">
      <c r="A8" s="66"/>
      <c r="B8" s="72"/>
      <c r="C8" s="68"/>
      <c r="D8" s="69"/>
      <c r="E8" s="69"/>
      <c r="F8" s="70">
        <f t="shared" si="0"/>
        <v>305</v>
      </c>
      <c r="G8" s="71"/>
    </row>
    <row r="9" spans="1:7">
      <c r="A9" s="66"/>
      <c r="B9" s="72"/>
      <c r="C9" s="68"/>
      <c r="D9" s="73"/>
      <c r="E9" s="69"/>
      <c r="F9" s="70">
        <f t="shared" si="0"/>
        <v>305</v>
      </c>
      <c r="G9" s="71"/>
    </row>
    <row r="10" spans="1:7">
      <c r="A10" s="66"/>
      <c r="B10" s="72"/>
      <c r="C10" s="68"/>
      <c r="D10" s="73"/>
      <c r="E10" s="69"/>
      <c r="F10" s="74"/>
      <c r="G10" s="71"/>
    </row>
    <row r="11" spans="1:7">
      <c r="A11" s="66"/>
      <c r="B11" s="72"/>
      <c r="C11" s="68"/>
      <c r="D11" s="69"/>
      <c r="E11" s="69"/>
      <c r="F11" s="74"/>
      <c r="G11" s="71"/>
    </row>
    <row r="12" spans="1:7">
      <c r="A12" s="66"/>
      <c r="B12" s="72"/>
      <c r="C12" s="68"/>
      <c r="D12" s="69"/>
      <c r="E12" s="69"/>
      <c r="F12" s="74"/>
      <c r="G12" s="71"/>
    </row>
    <row r="13" spans="1:7">
      <c r="A13" s="66"/>
      <c r="B13" s="72"/>
      <c r="C13" s="68"/>
      <c r="D13" s="69"/>
      <c r="E13" s="69"/>
      <c r="F13" s="74"/>
      <c r="G13" s="71"/>
    </row>
    <row r="14" spans="1:7">
      <c r="A14" s="66"/>
      <c r="B14" s="72"/>
      <c r="C14" s="68"/>
      <c r="D14" s="69"/>
      <c r="E14" s="69"/>
      <c r="F14" s="74"/>
      <c r="G14" s="71"/>
    </row>
    <row r="15" spans="1:7">
      <c r="A15" s="66"/>
      <c r="B15" s="72"/>
      <c r="C15" s="68"/>
      <c r="D15" s="69"/>
      <c r="E15" s="69"/>
      <c r="F15" s="74"/>
      <c r="G15" s="71"/>
    </row>
    <row r="16" spans="1:7">
      <c r="A16" s="66"/>
      <c r="B16" s="72"/>
      <c r="C16" s="68"/>
      <c r="D16" s="69"/>
      <c r="E16" s="69"/>
      <c r="F16" s="74"/>
      <c r="G16" s="71"/>
    </row>
    <row r="17" spans="1:7">
      <c r="A17" s="66"/>
      <c r="B17" s="72"/>
      <c r="C17" s="68"/>
      <c r="D17" s="69"/>
      <c r="E17" s="69"/>
      <c r="F17" s="74"/>
      <c r="G17" s="71"/>
    </row>
    <row r="18" spans="1:7">
      <c r="A18" s="66"/>
      <c r="B18" s="72"/>
      <c r="C18" s="68"/>
      <c r="D18" s="69"/>
      <c r="E18" s="69"/>
      <c r="F18" s="74"/>
      <c r="G18" s="71"/>
    </row>
    <row r="19" spans="1:7">
      <c r="A19" s="66"/>
      <c r="B19" s="72"/>
      <c r="C19" s="68"/>
      <c r="D19" s="69"/>
      <c r="E19" s="69"/>
      <c r="F19" s="74"/>
      <c r="G19" s="71"/>
    </row>
    <row r="20" spans="1:7">
      <c r="A20" s="66"/>
      <c r="B20" s="72"/>
      <c r="C20" s="68"/>
      <c r="D20" s="69"/>
      <c r="E20" s="69"/>
      <c r="F20" s="74"/>
      <c r="G20" s="71"/>
    </row>
    <row r="21" spans="1:7">
      <c r="A21" s="66"/>
      <c r="B21" s="72"/>
      <c r="C21" s="68"/>
      <c r="D21" s="69"/>
      <c r="E21" s="69"/>
      <c r="F21" s="74"/>
      <c r="G21" s="71"/>
    </row>
    <row r="22" spans="1:7">
      <c r="A22" s="66"/>
      <c r="B22" s="72"/>
      <c r="C22" s="68"/>
      <c r="D22" s="69"/>
      <c r="E22" s="69"/>
      <c r="F22" s="74"/>
      <c r="G22" s="71"/>
    </row>
    <row r="23" spans="1:7">
      <c r="A23" s="66"/>
      <c r="B23" s="72"/>
      <c r="C23" s="68"/>
      <c r="D23" s="69"/>
      <c r="E23" s="69"/>
      <c r="F23" s="74"/>
      <c r="G23" s="71"/>
    </row>
    <row r="24" spans="1:7">
      <c r="A24" s="66"/>
      <c r="B24" s="72"/>
      <c r="C24" s="68"/>
      <c r="D24" s="69"/>
      <c r="E24" s="69"/>
      <c r="F24" s="74"/>
      <c r="G24" s="71"/>
    </row>
    <row r="25" spans="1:7">
      <c r="A25" s="66"/>
      <c r="B25" s="72"/>
      <c r="C25" s="68"/>
      <c r="D25" s="69"/>
      <c r="E25" s="69"/>
      <c r="F25" s="74"/>
      <c r="G25" s="71"/>
    </row>
    <row r="26" spans="1:7">
      <c r="A26" s="66"/>
      <c r="B26" s="72"/>
      <c r="C26" s="68"/>
      <c r="D26" s="69"/>
      <c r="E26" s="69"/>
      <c r="F26" s="74"/>
      <c r="G26" s="71"/>
    </row>
    <row r="27" spans="1:7">
      <c r="A27" s="66"/>
      <c r="B27" s="72"/>
      <c r="C27" s="68"/>
      <c r="D27" s="69"/>
      <c r="E27" s="69"/>
      <c r="F27" s="74"/>
      <c r="G27" s="71"/>
    </row>
    <row r="28" spans="1:7">
      <c r="A28" s="66"/>
      <c r="B28" s="72"/>
      <c r="C28" s="68"/>
      <c r="D28" s="69"/>
      <c r="E28" s="69"/>
      <c r="F28" s="74"/>
      <c r="G28" s="71"/>
    </row>
    <row r="29" spans="1:7">
      <c r="A29" s="66"/>
      <c r="B29" s="72"/>
      <c r="C29" s="68"/>
      <c r="D29" s="69"/>
      <c r="E29" s="69"/>
      <c r="F29" s="74"/>
      <c r="G29" s="71"/>
    </row>
    <row r="30" spans="1:7">
      <c r="A30" s="66"/>
      <c r="B30" s="72"/>
      <c r="C30" s="68"/>
      <c r="D30" s="69"/>
      <c r="E30" s="69"/>
      <c r="F30" s="74"/>
      <c r="G30" s="71"/>
    </row>
    <row r="31" spans="1:7">
      <c r="A31" s="66"/>
      <c r="B31" s="75"/>
      <c r="C31" s="68"/>
      <c r="D31" s="69"/>
      <c r="E31" s="69"/>
      <c r="F31" s="74"/>
      <c r="G31" s="71"/>
    </row>
    <row r="32" spans="1:7">
      <c r="A32" s="66"/>
      <c r="B32" s="72"/>
      <c r="C32" s="68"/>
      <c r="D32" s="69"/>
      <c r="E32" s="69"/>
      <c r="F32" s="74"/>
      <c r="G32" s="71"/>
    </row>
    <row r="33" spans="1:7">
      <c r="A33" s="66"/>
      <c r="B33" s="72"/>
      <c r="C33" s="68"/>
      <c r="D33" s="69"/>
      <c r="E33" s="69"/>
      <c r="F33" s="74"/>
      <c r="G33" s="71"/>
    </row>
    <row r="34" spans="1:7">
      <c r="A34" s="66"/>
      <c r="B34" s="72"/>
      <c r="C34" s="68"/>
      <c r="D34" s="69"/>
      <c r="E34" s="69"/>
      <c r="F34" s="74"/>
      <c r="G34" s="71"/>
    </row>
    <row r="35" spans="1:7">
      <c r="A35" s="66"/>
      <c r="B35" s="72"/>
      <c r="C35" s="68"/>
      <c r="D35" s="69"/>
      <c r="E35" s="69"/>
      <c r="F35" s="74"/>
      <c r="G35" s="71"/>
    </row>
    <row r="36" spans="1:7">
      <c r="A36" s="66"/>
      <c r="B36" s="72"/>
      <c r="C36" s="68"/>
      <c r="D36" s="69"/>
      <c r="E36" s="69"/>
      <c r="F36" s="74"/>
      <c r="G36" s="71"/>
    </row>
    <row r="37" spans="1:7">
      <c r="A37" s="66"/>
      <c r="B37" s="72"/>
      <c r="C37" s="68"/>
      <c r="D37" s="69"/>
      <c r="E37" s="69"/>
      <c r="F37" s="74"/>
      <c r="G37" s="71"/>
    </row>
    <row r="38" spans="1:7">
      <c r="A38" s="66"/>
      <c r="B38" s="72"/>
      <c r="C38" s="68"/>
      <c r="D38" s="69"/>
      <c r="E38" s="69"/>
      <c r="F38" s="74"/>
      <c r="G38" s="71"/>
    </row>
    <row r="39" spans="1:7">
      <c r="A39" s="66"/>
      <c r="B39" s="72"/>
      <c r="C39" s="68"/>
      <c r="D39" s="69"/>
      <c r="E39" s="69"/>
      <c r="F39" s="74"/>
      <c r="G39" s="71"/>
    </row>
    <row r="40" spans="1:7">
      <c r="A40" s="66"/>
      <c r="B40" s="75"/>
      <c r="C40" s="68"/>
      <c r="D40" s="69"/>
      <c r="E40" s="69"/>
      <c r="F40" s="74"/>
      <c r="G40" s="71"/>
    </row>
    <row r="41" spans="1:7">
      <c r="A41" s="66"/>
      <c r="B41" s="72"/>
      <c r="C41" s="68"/>
      <c r="D41" s="69"/>
      <c r="E41" s="69"/>
      <c r="F41" s="74"/>
      <c r="G41" s="71"/>
    </row>
    <row r="42" spans="1:7">
      <c r="A42" s="66"/>
      <c r="B42" s="72"/>
      <c r="C42" s="68"/>
      <c r="D42" s="69"/>
      <c r="E42" s="69"/>
      <c r="F42" s="74"/>
      <c r="G42" s="71"/>
    </row>
    <row r="43" spans="1:7">
      <c r="A43" s="66"/>
      <c r="B43" s="72"/>
      <c r="C43" s="68"/>
      <c r="D43" s="69"/>
      <c r="E43" s="69"/>
      <c r="F43" s="74"/>
      <c r="G43" s="71"/>
    </row>
    <row r="44" spans="1:7">
      <c r="A44" s="66"/>
      <c r="B44" s="72"/>
      <c r="C44" s="68"/>
      <c r="D44" s="69"/>
      <c r="E44" s="69"/>
      <c r="F44" s="74"/>
      <c r="G44" s="71"/>
    </row>
    <row r="45" spans="1:7">
      <c r="A45" s="66"/>
      <c r="B45" s="72"/>
      <c r="C45" s="68"/>
      <c r="D45" s="69"/>
      <c r="E45" s="69"/>
      <c r="F45" s="74"/>
      <c r="G45" s="71"/>
    </row>
    <row r="46" spans="1:7">
      <c r="A46" s="66"/>
      <c r="B46" s="72"/>
      <c r="C46" s="68"/>
      <c r="D46" s="69"/>
      <c r="E46" s="69"/>
      <c r="F46" s="74"/>
      <c r="G46" s="71"/>
    </row>
    <row r="47" spans="1:7">
      <c r="A47" s="66"/>
      <c r="B47" s="72"/>
      <c r="C47" s="68"/>
      <c r="D47" s="69"/>
      <c r="E47" s="69"/>
      <c r="F47" s="74"/>
      <c r="G47" s="71"/>
    </row>
    <row r="48" spans="1:7">
      <c r="A48" s="66"/>
      <c r="B48" s="72"/>
      <c r="C48" s="68"/>
      <c r="D48" s="69"/>
      <c r="E48" s="69"/>
      <c r="F48" s="74"/>
      <c r="G48" s="71"/>
    </row>
    <row r="49" spans="1:7">
      <c r="A49" s="66"/>
      <c r="B49" s="67"/>
      <c r="C49" s="68"/>
      <c r="D49" s="69"/>
      <c r="E49" s="69"/>
      <c r="F49" s="74"/>
      <c r="G49" s="71"/>
    </row>
    <row r="50" spans="1:7">
      <c r="A50" s="66"/>
      <c r="B50" s="67"/>
      <c r="C50" s="68"/>
      <c r="D50" s="69"/>
      <c r="E50" s="69"/>
      <c r="F50" s="74"/>
      <c r="G50" s="71"/>
    </row>
    <row r="51" spans="1:7">
      <c r="A51" s="66"/>
      <c r="B51" s="67"/>
      <c r="C51" s="68"/>
      <c r="D51" s="69"/>
      <c r="E51" s="69"/>
      <c r="F51" s="74"/>
      <c r="G51" s="71"/>
    </row>
    <row r="52" spans="1:7">
      <c r="A52" s="66"/>
      <c r="B52" s="67"/>
      <c r="C52" s="68"/>
      <c r="D52" s="69"/>
      <c r="E52" s="69"/>
      <c r="F52" s="74"/>
      <c r="G52" s="71"/>
    </row>
    <row r="53" spans="1:7">
      <c r="A53" s="66"/>
      <c r="B53" s="67"/>
      <c r="C53" s="68"/>
      <c r="D53" s="69"/>
      <c r="E53" s="69"/>
      <c r="F53" s="74"/>
      <c r="G53" s="71"/>
    </row>
    <row r="54" spans="1:7">
      <c r="A54" s="66"/>
      <c r="B54" s="67"/>
      <c r="C54" s="68"/>
      <c r="D54" s="69"/>
      <c r="E54" s="69"/>
      <c r="F54" s="74"/>
      <c r="G54" s="71"/>
    </row>
    <row r="55" spans="1:7">
      <c r="A55" s="66"/>
      <c r="B55" s="67"/>
      <c r="C55" s="68"/>
      <c r="D55" s="69"/>
      <c r="E55" s="69"/>
      <c r="F55" s="74"/>
      <c r="G55" s="71"/>
    </row>
    <row r="56" spans="1:7">
      <c r="A56" s="66"/>
      <c r="B56" s="67"/>
      <c r="C56" s="68"/>
      <c r="D56" s="69"/>
      <c r="E56" s="69"/>
      <c r="F56" s="74"/>
      <c r="G56" s="71"/>
    </row>
    <row r="57" spans="1:7">
      <c r="A57" s="66"/>
      <c r="B57" s="67"/>
      <c r="C57" s="68"/>
      <c r="D57" s="69"/>
      <c r="E57" s="69"/>
      <c r="F57" s="74"/>
      <c r="G57" s="71"/>
    </row>
    <row r="58" spans="1:7">
      <c r="A58" s="66"/>
      <c r="B58" s="67"/>
      <c r="C58" s="68"/>
      <c r="D58" s="69"/>
      <c r="E58" s="69"/>
      <c r="F58" s="74"/>
      <c r="G58" s="71"/>
    </row>
    <row r="59" spans="1:7">
      <c r="A59" s="66"/>
      <c r="B59" s="67"/>
      <c r="C59" s="68"/>
      <c r="D59" s="69"/>
      <c r="E59" s="69"/>
      <c r="F59" s="74"/>
      <c r="G59" s="71"/>
    </row>
    <row r="60" spans="1:7">
      <c r="A60" s="66"/>
      <c r="B60" s="67"/>
      <c r="C60" s="68"/>
      <c r="D60" s="69"/>
      <c r="E60" s="69"/>
      <c r="F60" s="74"/>
      <c r="G60" s="71"/>
    </row>
    <row r="61" spans="1:7">
      <c r="A61" s="66"/>
      <c r="B61" s="67"/>
      <c r="C61" s="68"/>
      <c r="D61" s="69"/>
      <c r="E61" s="69"/>
      <c r="F61" s="74"/>
      <c r="G61" s="71"/>
    </row>
    <row r="62" spans="1:7">
      <c r="A62" s="66"/>
      <c r="B62" s="67"/>
      <c r="C62" s="68"/>
      <c r="D62" s="69"/>
      <c r="E62" s="69"/>
      <c r="F62" s="74"/>
      <c r="G62" s="71"/>
    </row>
    <row r="63" spans="1:7">
      <c r="A63" s="66"/>
      <c r="B63" s="67"/>
      <c r="C63" s="68"/>
      <c r="D63" s="69"/>
      <c r="E63" s="69"/>
      <c r="F63" s="74"/>
      <c r="G63" s="71"/>
    </row>
    <row r="64" spans="1:7">
      <c r="A64" s="66"/>
      <c r="B64" s="67"/>
      <c r="C64" s="68"/>
      <c r="D64" s="69"/>
      <c r="E64" s="69"/>
      <c r="F64" s="74"/>
      <c r="G64" s="71"/>
    </row>
    <row r="65" spans="1:7">
      <c r="A65" s="66"/>
      <c r="B65" s="67"/>
      <c r="C65" s="68"/>
      <c r="D65" s="69"/>
      <c r="E65" s="69"/>
      <c r="F65" s="74"/>
      <c r="G65" s="71"/>
    </row>
    <row r="66" spans="1:7">
      <c r="A66" s="66"/>
      <c r="B66" s="67"/>
      <c r="C66" s="68"/>
      <c r="D66" s="69"/>
      <c r="E66" s="69"/>
      <c r="F66" s="74"/>
      <c r="G66" s="71"/>
    </row>
    <row r="67" spans="1:7">
      <c r="A67" s="66"/>
      <c r="B67" s="67"/>
      <c r="C67" s="68"/>
      <c r="D67" s="69"/>
      <c r="E67" s="69"/>
      <c r="F67" s="74"/>
      <c r="G67" s="71"/>
    </row>
    <row r="68" spans="1:7">
      <c r="A68" s="66"/>
      <c r="B68" s="67"/>
      <c r="C68" s="68"/>
      <c r="D68" s="69"/>
      <c r="E68" s="69"/>
      <c r="F68" s="74"/>
      <c r="G68" s="71"/>
    </row>
    <row r="69" spans="1:7">
      <c r="A69" s="66"/>
      <c r="B69" s="67"/>
      <c r="C69" s="68"/>
      <c r="D69" s="69"/>
      <c r="E69" s="69"/>
      <c r="F69" s="74"/>
      <c r="G69" s="71"/>
    </row>
    <row r="70" spans="1:7">
      <c r="A70" s="66"/>
      <c r="B70" s="67"/>
      <c r="C70" s="68"/>
      <c r="D70" s="69"/>
      <c r="E70" s="69"/>
      <c r="F70" s="74"/>
      <c r="G70" s="71"/>
    </row>
    <row r="71" spans="1:7">
      <c r="A71" s="66"/>
      <c r="B71" s="67"/>
      <c r="C71" s="68"/>
      <c r="D71" s="69"/>
      <c r="E71" s="69"/>
      <c r="F71" s="74"/>
      <c r="G71" s="71"/>
    </row>
    <row r="72" spans="1:7">
      <c r="A72" s="66"/>
      <c r="B72" s="67"/>
      <c r="C72" s="68"/>
      <c r="D72" s="69"/>
      <c r="E72" s="69"/>
      <c r="F72" s="74"/>
      <c r="G72" s="71"/>
    </row>
    <row r="73" spans="1:7">
      <c r="A73" s="66"/>
      <c r="B73" s="67"/>
      <c r="C73" s="68"/>
      <c r="D73" s="69"/>
      <c r="E73" s="69"/>
      <c r="F73" s="74"/>
      <c r="G73" s="71"/>
    </row>
    <row r="74" spans="1:7">
      <c r="A74" s="66"/>
      <c r="B74" s="67"/>
      <c r="C74" s="68"/>
      <c r="D74" s="69"/>
      <c r="E74" s="69"/>
      <c r="F74" s="74"/>
      <c r="G74" s="71"/>
    </row>
    <row r="75" spans="1:7">
      <c r="A75" s="66"/>
      <c r="B75" s="67"/>
      <c r="C75" s="68"/>
      <c r="D75" s="69"/>
      <c r="E75" s="69"/>
      <c r="F75" s="74"/>
      <c r="G75" s="71"/>
    </row>
    <row r="76" spans="1:7">
      <c r="A76" s="66"/>
      <c r="B76" s="67"/>
      <c r="C76" s="68"/>
      <c r="D76" s="69"/>
      <c r="E76" s="69"/>
      <c r="F76" s="74"/>
      <c r="G76" s="71"/>
    </row>
    <row r="77" spans="1:7">
      <c r="A77" s="66"/>
      <c r="B77" s="67"/>
      <c r="C77" s="68"/>
      <c r="D77" s="69"/>
      <c r="E77" s="69"/>
      <c r="F77" s="74"/>
      <c r="G77" s="71"/>
    </row>
    <row r="78" spans="1:7">
      <c r="A78" s="66"/>
      <c r="B78" s="67"/>
      <c r="C78" s="68"/>
      <c r="D78" s="69"/>
      <c r="E78" s="69"/>
      <c r="F78" s="74"/>
      <c r="G78" s="71"/>
    </row>
    <row r="79" spans="1:7">
      <c r="A79" s="66"/>
      <c r="B79" s="67"/>
      <c r="C79" s="68"/>
      <c r="D79" s="69"/>
      <c r="E79" s="69"/>
      <c r="F79" s="74">
        <f t="shared" ref="F76:F97" si="1">F78+D79-E79</f>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row r="97" spans="1:7">
      <c r="A97" s="66"/>
      <c r="B97" s="67"/>
      <c r="C97" s="68"/>
      <c r="D97" s="69"/>
      <c r="E97" s="69"/>
      <c r="F97" s="74">
        <f t="shared" si="1"/>
        <v>0</v>
      </c>
      <c r="G97" s="71"/>
    </row>
  </sheetData>
  <dataValidations count="1">
    <dataValidation type="list" allowBlank="1" showInputMessage="1" showErrorMessage="1" sqref="C3:C97">
      <formula1>收支类别</formula1>
    </dataValidation>
  </dataValidations>
  <pageMargins left="0.75" right="0.75" top="1" bottom="1" header="0.51" footer="0.51"/>
  <pageSetup paperSize="9" orientation="portrait"/>
  <headerFooter alignWithMargins="0" scaleWithDoc="0"/>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G100"/>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71.125" style="54" customWidth="1"/>
    <col min="3" max="3" width="15.375" style="55" customWidth="1"/>
    <col min="4" max="6" width="15.625" style="56" customWidth="1"/>
    <col min="7" max="7" width="16" style="57" customWidth="1"/>
    <col min="8" max="16384" width="9" style="57"/>
  </cols>
  <sheetData>
    <row r="1" ht="24.75" spans="1:7">
      <c r="A1" s="58">
        <v>18</v>
      </c>
      <c r="B1" s="59" t="str">
        <f>VLOOKUP(A1,档案!A:B,2,FALSE)&amp;"流水明细"</f>
        <v>工商银行西山支行15212流水明细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1614.78</v>
      </c>
      <c r="G3" s="71"/>
    </row>
    <row r="4" spans="1:7">
      <c r="A4" s="66">
        <v>45737</v>
      </c>
      <c r="B4" s="72" t="s">
        <v>1027</v>
      </c>
      <c r="C4" s="68" t="s">
        <v>57</v>
      </c>
      <c r="D4" s="73">
        <v>0.4</v>
      </c>
      <c r="E4" s="69"/>
      <c r="F4" s="74">
        <f>F3+D4-E4</f>
        <v>1615.18</v>
      </c>
      <c r="G4" s="71"/>
    </row>
    <row r="5" spans="1:7">
      <c r="A5" s="66">
        <v>45829</v>
      </c>
      <c r="B5" s="72" t="s">
        <v>2179</v>
      </c>
      <c r="C5" s="68" t="s">
        <v>57</v>
      </c>
      <c r="D5" s="69">
        <v>0.34</v>
      </c>
      <c r="E5" s="69"/>
      <c r="F5" s="74">
        <f>F4+D5-E5</f>
        <v>1615.52</v>
      </c>
      <c r="G5" s="71"/>
    </row>
    <row r="6" spans="1:7">
      <c r="A6" s="66">
        <v>45829</v>
      </c>
      <c r="B6" s="72" t="s">
        <v>2234</v>
      </c>
      <c r="C6" s="68" t="s">
        <v>61</v>
      </c>
      <c r="D6" s="86"/>
      <c r="E6" s="69">
        <v>5</v>
      </c>
      <c r="F6" s="74">
        <f>F5+D6-E6</f>
        <v>1610.52</v>
      </c>
      <c r="G6" s="71"/>
    </row>
    <row r="7" spans="1:7">
      <c r="A7" s="66">
        <v>45916</v>
      </c>
      <c r="B7" s="72" t="s">
        <v>2428</v>
      </c>
      <c r="C7" s="68" t="s">
        <v>61</v>
      </c>
      <c r="D7" s="86"/>
      <c r="E7" s="69">
        <v>100</v>
      </c>
      <c r="F7" s="74">
        <f t="shared" ref="F7:F16" si="0">F6+D7-E7</f>
        <v>1510.52</v>
      </c>
      <c r="G7" s="71"/>
    </row>
    <row r="8" spans="1:7">
      <c r="A8" s="66">
        <v>45916</v>
      </c>
      <c r="B8" s="72" t="s">
        <v>2428</v>
      </c>
      <c r="C8" s="68" t="s">
        <v>61</v>
      </c>
      <c r="D8" s="86"/>
      <c r="E8" s="69">
        <v>100</v>
      </c>
      <c r="F8" s="74">
        <f t="shared" si="0"/>
        <v>1410.52</v>
      </c>
      <c r="G8" s="71"/>
    </row>
    <row r="9" spans="1:7">
      <c r="A9" s="66">
        <v>45917</v>
      </c>
      <c r="B9" s="72" t="s">
        <v>2235</v>
      </c>
      <c r="C9" s="68" t="s">
        <v>61</v>
      </c>
      <c r="D9" s="86"/>
      <c r="E9" s="69">
        <v>360</v>
      </c>
      <c r="F9" s="74">
        <f t="shared" si="0"/>
        <v>1050.52</v>
      </c>
      <c r="G9" s="71"/>
    </row>
    <row r="10" spans="1:7">
      <c r="A10" s="66">
        <v>45921</v>
      </c>
      <c r="B10" s="72" t="s">
        <v>1027</v>
      </c>
      <c r="C10" s="68" t="s">
        <v>57</v>
      </c>
      <c r="D10" s="69">
        <v>0.2</v>
      </c>
      <c r="E10" s="69"/>
      <c r="F10" s="74">
        <f t="shared" si="0"/>
        <v>1050.72</v>
      </c>
      <c r="G10" s="71"/>
    </row>
    <row r="11" spans="1:7">
      <c r="A11" s="66">
        <v>45924</v>
      </c>
      <c r="B11" s="72" t="s">
        <v>1844</v>
      </c>
      <c r="C11" s="68" t="s">
        <v>58</v>
      </c>
      <c r="D11" s="73">
        <v>2900000</v>
      </c>
      <c r="E11" s="86"/>
      <c r="F11" s="74">
        <f t="shared" si="0"/>
        <v>2901050.72</v>
      </c>
      <c r="G11" s="71"/>
    </row>
    <row r="12" spans="1:7">
      <c r="A12" s="66">
        <v>45924</v>
      </c>
      <c r="B12" s="72" t="s">
        <v>1844</v>
      </c>
      <c r="C12" s="68" t="s">
        <v>58</v>
      </c>
      <c r="D12" s="73">
        <v>5000000</v>
      </c>
      <c r="E12" s="69"/>
      <c r="F12" s="74">
        <f t="shared" si="0"/>
        <v>7901050.72</v>
      </c>
      <c r="G12" s="71"/>
    </row>
    <row r="13" spans="1:7">
      <c r="A13" s="66">
        <v>45924</v>
      </c>
      <c r="B13" s="72" t="s">
        <v>185</v>
      </c>
      <c r="C13" s="68" t="s">
        <v>64</v>
      </c>
      <c r="D13" s="69"/>
      <c r="E13" s="69">
        <v>1000000</v>
      </c>
      <c r="F13" s="74">
        <f t="shared" si="0"/>
        <v>6901050.72</v>
      </c>
      <c r="G13" s="71"/>
    </row>
    <row r="14" spans="1:7">
      <c r="A14" s="66">
        <v>45924</v>
      </c>
      <c r="B14" s="72" t="s">
        <v>185</v>
      </c>
      <c r="C14" s="68" t="s">
        <v>64</v>
      </c>
      <c r="D14" s="69"/>
      <c r="E14" s="69">
        <v>1000000</v>
      </c>
      <c r="F14" s="74">
        <f t="shared" si="0"/>
        <v>5901050.72</v>
      </c>
      <c r="G14" s="71"/>
    </row>
    <row r="15" spans="1:7">
      <c r="A15" s="66">
        <v>45924</v>
      </c>
      <c r="B15" s="72" t="s">
        <v>185</v>
      </c>
      <c r="C15" s="68" t="s">
        <v>64</v>
      </c>
      <c r="D15" s="69"/>
      <c r="E15" s="69">
        <v>1000000</v>
      </c>
      <c r="F15" s="74">
        <f t="shared" si="0"/>
        <v>4901050.72</v>
      </c>
      <c r="G15" s="71"/>
    </row>
    <row r="16" spans="1:7">
      <c r="A16" s="66">
        <v>45924</v>
      </c>
      <c r="B16" s="72" t="s">
        <v>185</v>
      </c>
      <c r="C16" s="68" t="s">
        <v>64</v>
      </c>
      <c r="D16" s="69"/>
      <c r="E16" s="69">
        <v>1000000</v>
      </c>
      <c r="F16" s="74">
        <f t="shared" si="0"/>
        <v>3901050.72</v>
      </c>
      <c r="G16" s="71"/>
    </row>
    <row r="17" spans="1:7">
      <c r="A17" s="66">
        <v>45924</v>
      </c>
      <c r="B17" s="72" t="s">
        <v>185</v>
      </c>
      <c r="C17" s="68" t="s">
        <v>64</v>
      </c>
      <c r="D17" s="69"/>
      <c r="E17" s="69">
        <v>1000000</v>
      </c>
      <c r="F17" s="74">
        <f t="shared" ref="F17:F22" si="1">F16+D17-E17</f>
        <v>2901050.72</v>
      </c>
      <c r="G17" s="71"/>
    </row>
    <row r="18" spans="1:7">
      <c r="A18" s="66">
        <v>45924</v>
      </c>
      <c r="B18" s="72" t="s">
        <v>2214</v>
      </c>
      <c r="C18" s="68" t="s">
        <v>64</v>
      </c>
      <c r="D18" s="69"/>
      <c r="E18" s="69">
        <v>1000000</v>
      </c>
      <c r="F18" s="74">
        <f t="shared" si="1"/>
        <v>1901050.72</v>
      </c>
      <c r="G18" s="71"/>
    </row>
    <row r="19" spans="1:7">
      <c r="A19" s="66">
        <v>45924</v>
      </c>
      <c r="B19" s="72" t="s">
        <v>2214</v>
      </c>
      <c r="C19" s="68" t="s">
        <v>64</v>
      </c>
      <c r="D19" s="69"/>
      <c r="E19" s="69">
        <v>1000000</v>
      </c>
      <c r="F19" s="74">
        <f t="shared" si="1"/>
        <v>901050.72</v>
      </c>
      <c r="G19" s="71"/>
    </row>
    <row r="20" spans="1:7">
      <c r="A20" s="66">
        <v>45924</v>
      </c>
      <c r="B20" s="72" t="s">
        <v>2214</v>
      </c>
      <c r="C20" s="68" t="s">
        <v>64</v>
      </c>
      <c r="D20" s="69"/>
      <c r="E20" s="69">
        <v>900000</v>
      </c>
      <c r="F20" s="74">
        <f t="shared" si="1"/>
        <v>1050.7200000002</v>
      </c>
      <c r="G20" s="71"/>
    </row>
    <row r="21" spans="1:7">
      <c r="A21" s="66">
        <v>45924</v>
      </c>
      <c r="B21" s="72" t="s">
        <v>2429</v>
      </c>
      <c r="C21" s="68" t="s">
        <v>61</v>
      </c>
      <c r="D21" s="69"/>
      <c r="E21" s="69">
        <v>160</v>
      </c>
      <c r="F21" s="74">
        <f t="shared" si="1"/>
        <v>890.720000000205</v>
      </c>
      <c r="G21" s="71"/>
    </row>
    <row r="22" spans="1:7">
      <c r="A22" s="66">
        <v>45948</v>
      </c>
      <c r="B22" s="72" t="s">
        <v>2236</v>
      </c>
      <c r="C22" s="68" t="s">
        <v>61</v>
      </c>
      <c r="D22" s="69"/>
      <c r="E22" s="69">
        <v>100</v>
      </c>
      <c r="F22" s="74">
        <f t="shared" si="1"/>
        <v>790.720000000205</v>
      </c>
      <c r="G22" s="71"/>
    </row>
    <row r="23" spans="1:7">
      <c r="A23" s="66"/>
      <c r="B23" s="72"/>
      <c r="C23" s="68"/>
      <c r="D23" s="69"/>
      <c r="E23" s="69"/>
      <c r="F23" s="74">
        <f t="shared" ref="F18:F71" si="2">F22+D23-E23</f>
        <v>790.720000000205</v>
      </c>
      <c r="G23" s="71"/>
    </row>
    <row r="24" spans="1:7">
      <c r="A24" s="66"/>
      <c r="B24" s="72"/>
      <c r="C24" s="68"/>
      <c r="D24" s="69"/>
      <c r="E24" s="69"/>
      <c r="F24" s="74">
        <f t="shared" si="2"/>
        <v>790.720000000205</v>
      </c>
      <c r="G24" s="71"/>
    </row>
    <row r="25" spans="1:7">
      <c r="A25" s="66"/>
      <c r="B25" s="72"/>
      <c r="C25" s="68"/>
      <c r="D25" s="69"/>
      <c r="E25" s="69"/>
      <c r="F25" s="74">
        <f t="shared" si="2"/>
        <v>790.720000000205</v>
      </c>
      <c r="G25" s="71"/>
    </row>
    <row r="26" spans="1:7">
      <c r="A26" s="66"/>
      <c r="B26" s="72"/>
      <c r="C26" s="68"/>
      <c r="D26" s="69"/>
      <c r="E26" s="69"/>
      <c r="F26" s="74">
        <f t="shared" si="2"/>
        <v>790.720000000205</v>
      </c>
      <c r="G26" s="71"/>
    </row>
    <row r="27" spans="1:7">
      <c r="A27" s="66"/>
      <c r="B27" s="72"/>
      <c r="C27" s="68"/>
      <c r="D27" s="69"/>
      <c r="E27" s="69"/>
      <c r="F27" s="74">
        <f t="shared" si="2"/>
        <v>790.720000000205</v>
      </c>
      <c r="G27" s="71"/>
    </row>
    <row r="28" spans="1:7">
      <c r="A28" s="66"/>
      <c r="B28" s="72"/>
      <c r="C28" s="68"/>
      <c r="D28" s="69"/>
      <c r="E28" s="69"/>
      <c r="F28" s="74">
        <f t="shared" si="2"/>
        <v>790.720000000205</v>
      </c>
      <c r="G28" s="71"/>
    </row>
    <row r="29" spans="1:7">
      <c r="A29" s="66"/>
      <c r="B29" s="72"/>
      <c r="C29" s="68"/>
      <c r="D29" s="69"/>
      <c r="E29" s="69"/>
      <c r="F29" s="74">
        <f t="shared" si="2"/>
        <v>790.720000000205</v>
      </c>
      <c r="G29" s="71"/>
    </row>
    <row r="30" spans="1:7">
      <c r="A30" s="66"/>
      <c r="B30" s="72"/>
      <c r="C30" s="68"/>
      <c r="D30" s="69"/>
      <c r="E30" s="69"/>
      <c r="F30" s="74">
        <f t="shared" si="2"/>
        <v>790.720000000205</v>
      </c>
      <c r="G30" s="71"/>
    </row>
    <row r="31" spans="1:7">
      <c r="A31" s="66"/>
      <c r="B31" s="72"/>
      <c r="C31" s="68"/>
      <c r="D31" s="69"/>
      <c r="E31" s="69"/>
      <c r="F31" s="74">
        <f t="shared" si="2"/>
        <v>790.720000000205</v>
      </c>
      <c r="G31" s="71"/>
    </row>
    <row r="32" spans="1:7">
      <c r="A32" s="66"/>
      <c r="B32" s="72"/>
      <c r="C32" s="68"/>
      <c r="D32" s="69"/>
      <c r="E32" s="69"/>
      <c r="F32" s="74">
        <f t="shared" si="2"/>
        <v>790.720000000205</v>
      </c>
      <c r="G32" s="71"/>
    </row>
    <row r="33" spans="1:7">
      <c r="A33" s="66"/>
      <c r="B33" s="72"/>
      <c r="C33" s="68"/>
      <c r="D33" s="69"/>
      <c r="E33" s="69"/>
      <c r="F33" s="74">
        <f t="shared" si="2"/>
        <v>790.720000000205</v>
      </c>
      <c r="G33" s="71"/>
    </row>
    <row r="34" spans="1:7">
      <c r="A34" s="66"/>
      <c r="B34" s="75"/>
      <c r="C34" s="68"/>
      <c r="D34" s="69"/>
      <c r="E34" s="69"/>
      <c r="F34" s="74">
        <f t="shared" si="2"/>
        <v>790.720000000205</v>
      </c>
      <c r="G34" s="71"/>
    </row>
    <row r="35" spans="1:7">
      <c r="A35" s="66"/>
      <c r="B35" s="72"/>
      <c r="C35" s="68"/>
      <c r="D35" s="69"/>
      <c r="E35" s="69"/>
      <c r="F35" s="74">
        <f t="shared" si="2"/>
        <v>790.720000000205</v>
      </c>
      <c r="G35" s="71"/>
    </row>
    <row r="36" spans="1:7">
      <c r="A36" s="66"/>
      <c r="B36" s="72"/>
      <c r="C36" s="68"/>
      <c r="D36" s="69"/>
      <c r="E36" s="69"/>
      <c r="F36" s="74">
        <f t="shared" si="2"/>
        <v>790.720000000205</v>
      </c>
      <c r="G36" s="71"/>
    </row>
    <row r="37" spans="1:7">
      <c r="A37" s="66"/>
      <c r="B37" s="72"/>
      <c r="C37" s="68"/>
      <c r="D37" s="69"/>
      <c r="E37" s="69"/>
      <c r="F37" s="74">
        <f t="shared" si="2"/>
        <v>790.720000000205</v>
      </c>
      <c r="G37" s="71"/>
    </row>
    <row r="38" spans="1:7">
      <c r="A38" s="66"/>
      <c r="B38" s="72"/>
      <c r="C38" s="68"/>
      <c r="D38" s="69"/>
      <c r="E38" s="69"/>
      <c r="F38" s="74">
        <f t="shared" si="2"/>
        <v>790.720000000205</v>
      </c>
      <c r="G38" s="71"/>
    </row>
    <row r="39" spans="1:7">
      <c r="A39" s="66"/>
      <c r="B39" s="72"/>
      <c r="C39" s="68"/>
      <c r="D39" s="69"/>
      <c r="E39" s="69"/>
      <c r="F39" s="74">
        <f t="shared" si="2"/>
        <v>790.720000000205</v>
      </c>
      <c r="G39" s="71"/>
    </row>
    <row r="40" spans="1:7">
      <c r="A40" s="66"/>
      <c r="B40" s="72"/>
      <c r="C40" s="68"/>
      <c r="D40" s="69"/>
      <c r="E40" s="69"/>
      <c r="F40" s="74">
        <f t="shared" si="2"/>
        <v>790.720000000205</v>
      </c>
      <c r="G40" s="71"/>
    </row>
    <row r="41" spans="1:7">
      <c r="A41" s="66"/>
      <c r="B41" s="72"/>
      <c r="C41" s="68"/>
      <c r="D41" s="69"/>
      <c r="E41" s="69"/>
      <c r="F41" s="74">
        <f t="shared" si="2"/>
        <v>790.720000000205</v>
      </c>
      <c r="G41" s="71"/>
    </row>
    <row r="42" spans="1:7">
      <c r="A42" s="66"/>
      <c r="B42" s="72"/>
      <c r="C42" s="68"/>
      <c r="D42" s="69"/>
      <c r="E42" s="69"/>
      <c r="F42" s="74">
        <f t="shared" si="2"/>
        <v>790.720000000205</v>
      </c>
      <c r="G42" s="71"/>
    </row>
    <row r="43" spans="1:7">
      <c r="A43" s="66"/>
      <c r="B43" s="75"/>
      <c r="C43" s="68"/>
      <c r="D43" s="69"/>
      <c r="E43" s="69"/>
      <c r="F43" s="74">
        <f t="shared" si="2"/>
        <v>790.720000000205</v>
      </c>
      <c r="G43" s="71"/>
    </row>
    <row r="44" spans="1:7">
      <c r="A44" s="66"/>
      <c r="B44" s="72"/>
      <c r="C44" s="68"/>
      <c r="D44" s="69"/>
      <c r="E44" s="69"/>
      <c r="F44" s="74">
        <f t="shared" si="2"/>
        <v>790.720000000205</v>
      </c>
      <c r="G44" s="71"/>
    </row>
    <row r="45" spans="1:7">
      <c r="A45" s="66"/>
      <c r="B45" s="72"/>
      <c r="C45" s="68"/>
      <c r="D45" s="69"/>
      <c r="E45" s="69"/>
      <c r="F45" s="74">
        <f t="shared" si="2"/>
        <v>790.720000000205</v>
      </c>
      <c r="G45" s="71"/>
    </row>
    <row r="46" spans="1:7">
      <c r="A46" s="66"/>
      <c r="B46" s="72"/>
      <c r="C46" s="68"/>
      <c r="D46" s="69"/>
      <c r="E46" s="69"/>
      <c r="F46" s="74">
        <f t="shared" si="2"/>
        <v>790.720000000205</v>
      </c>
      <c r="G46" s="71"/>
    </row>
    <row r="47" spans="1:7">
      <c r="A47" s="66"/>
      <c r="B47" s="72"/>
      <c r="C47" s="68"/>
      <c r="D47" s="69"/>
      <c r="E47" s="69"/>
      <c r="F47" s="74">
        <f t="shared" si="2"/>
        <v>790.720000000205</v>
      </c>
      <c r="G47" s="71"/>
    </row>
    <row r="48" spans="1:7">
      <c r="A48" s="66"/>
      <c r="B48" s="72"/>
      <c r="C48" s="68"/>
      <c r="D48" s="69"/>
      <c r="E48" s="69"/>
      <c r="F48" s="74">
        <f t="shared" si="2"/>
        <v>790.720000000205</v>
      </c>
      <c r="G48" s="71"/>
    </row>
    <row r="49" spans="1:7">
      <c r="A49" s="66"/>
      <c r="B49" s="72"/>
      <c r="C49" s="68"/>
      <c r="D49" s="69"/>
      <c r="E49" s="69"/>
      <c r="F49" s="74">
        <f t="shared" si="2"/>
        <v>790.720000000205</v>
      </c>
      <c r="G49" s="71"/>
    </row>
    <row r="50" spans="1:7">
      <c r="A50" s="66"/>
      <c r="B50" s="72"/>
      <c r="C50" s="68"/>
      <c r="D50" s="69"/>
      <c r="E50" s="69"/>
      <c r="F50" s="74">
        <f t="shared" si="2"/>
        <v>790.720000000205</v>
      </c>
      <c r="G50" s="71"/>
    </row>
    <row r="51" spans="1:7">
      <c r="A51" s="66"/>
      <c r="B51" s="72"/>
      <c r="C51" s="68"/>
      <c r="D51" s="69"/>
      <c r="E51" s="69"/>
      <c r="F51" s="74">
        <f t="shared" si="2"/>
        <v>790.720000000205</v>
      </c>
      <c r="G51" s="71"/>
    </row>
    <row r="52" spans="1:7">
      <c r="A52" s="66"/>
      <c r="B52" s="67"/>
      <c r="C52" s="68"/>
      <c r="D52" s="69"/>
      <c r="E52" s="69"/>
      <c r="F52" s="74">
        <f t="shared" si="2"/>
        <v>790.720000000205</v>
      </c>
      <c r="G52" s="71"/>
    </row>
    <row r="53" spans="1:7">
      <c r="A53" s="66"/>
      <c r="B53" s="67"/>
      <c r="C53" s="68"/>
      <c r="D53" s="69"/>
      <c r="E53" s="69"/>
      <c r="F53" s="74">
        <f t="shared" si="2"/>
        <v>790.720000000205</v>
      </c>
      <c r="G53" s="71"/>
    </row>
    <row r="54" spans="1:7">
      <c r="A54" s="66"/>
      <c r="B54" s="67"/>
      <c r="C54" s="68"/>
      <c r="D54" s="69"/>
      <c r="E54" s="69"/>
      <c r="F54" s="74">
        <f t="shared" si="2"/>
        <v>790.720000000205</v>
      </c>
      <c r="G54" s="71"/>
    </row>
    <row r="55" spans="1:7">
      <c r="A55" s="66"/>
      <c r="B55" s="67"/>
      <c r="C55" s="68"/>
      <c r="D55" s="69"/>
      <c r="E55" s="69"/>
      <c r="F55" s="74">
        <f t="shared" si="2"/>
        <v>790.720000000205</v>
      </c>
      <c r="G55" s="71"/>
    </row>
    <row r="56" spans="1:7">
      <c r="A56" s="66"/>
      <c r="B56" s="67"/>
      <c r="C56" s="68"/>
      <c r="D56" s="69"/>
      <c r="E56" s="69"/>
      <c r="F56" s="74">
        <f t="shared" si="2"/>
        <v>790.720000000205</v>
      </c>
      <c r="G56" s="71"/>
    </row>
    <row r="57" spans="1:7">
      <c r="A57" s="66"/>
      <c r="B57" s="67"/>
      <c r="C57" s="68"/>
      <c r="D57" s="69"/>
      <c r="E57" s="69"/>
      <c r="F57" s="74">
        <f t="shared" si="2"/>
        <v>790.720000000205</v>
      </c>
      <c r="G57" s="71"/>
    </row>
    <row r="58" spans="1:7">
      <c r="A58" s="66"/>
      <c r="B58" s="67"/>
      <c r="C58" s="68"/>
      <c r="D58" s="69"/>
      <c r="E58" s="69"/>
      <c r="F58" s="74">
        <f t="shared" si="2"/>
        <v>790.720000000205</v>
      </c>
      <c r="G58" s="71"/>
    </row>
    <row r="59" spans="1:7">
      <c r="A59" s="66"/>
      <c r="B59" s="67"/>
      <c r="C59" s="68"/>
      <c r="D59" s="69"/>
      <c r="E59" s="69"/>
      <c r="F59" s="74">
        <f t="shared" si="2"/>
        <v>790.720000000205</v>
      </c>
      <c r="G59" s="71"/>
    </row>
    <row r="60" spans="1:7">
      <c r="A60" s="66"/>
      <c r="B60" s="67"/>
      <c r="C60" s="68"/>
      <c r="D60" s="69"/>
      <c r="E60" s="69"/>
      <c r="F60" s="74">
        <f t="shared" si="2"/>
        <v>790.720000000205</v>
      </c>
      <c r="G60" s="71"/>
    </row>
    <row r="61" spans="1:7">
      <c r="A61" s="66"/>
      <c r="B61" s="67"/>
      <c r="C61" s="68"/>
      <c r="D61" s="69"/>
      <c r="E61" s="69"/>
      <c r="F61" s="74">
        <f t="shared" si="2"/>
        <v>790.720000000205</v>
      </c>
      <c r="G61" s="71"/>
    </row>
    <row r="62" spans="1:7">
      <c r="A62" s="66"/>
      <c r="B62" s="67"/>
      <c r="C62" s="68"/>
      <c r="D62" s="69"/>
      <c r="E62" s="69"/>
      <c r="F62" s="74">
        <f t="shared" si="2"/>
        <v>790.720000000205</v>
      </c>
      <c r="G62" s="71"/>
    </row>
    <row r="63" spans="1:7">
      <c r="A63" s="66"/>
      <c r="B63" s="67"/>
      <c r="C63" s="68"/>
      <c r="D63" s="69"/>
      <c r="E63" s="69"/>
      <c r="F63" s="74">
        <f t="shared" si="2"/>
        <v>790.720000000205</v>
      </c>
      <c r="G63" s="71"/>
    </row>
    <row r="64" spans="1:7">
      <c r="A64" s="66"/>
      <c r="B64" s="67"/>
      <c r="C64" s="68"/>
      <c r="D64" s="69"/>
      <c r="E64" s="69"/>
      <c r="F64" s="74">
        <f t="shared" si="2"/>
        <v>790.720000000205</v>
      </c>
      <c r="G64" s="71"/>
    </row>
    <row r="65" spans="1:7">
      <c r="A65" s="66"/>
      <c r="B65" s="67"/>
      <c r="C65" s="68"/>
      <c r="D65" s="69"/>
      <c r="E65" s="69"/>
      <c r="F65" s="74">
        <f t="shared" si="2"/>
        <v>790.720000000205</v>
      </c>
      <c r="G65" s="71"/>
    </row>
    <row r="66" spans="1:7">
      <c r="A66" s="66"/>
      <c r="B66" s="67"/>
      <c r="C66" s="68"/>
      <c r="D66" s="69"/>
      <c r="E66" s="69"/>
      <c r="F66" s="74">
        <f t="shared" si="2"/>
        <v>790.720000000205</v>
      </c>
      <c r="G66" s="71"/>
    </row>
    <row r="67" spans="1:7">
      <c r="A67" s="66"/>
      <c r="B67" s="67"/>
      <c r="C67" s="68"/>
      <c r="D67" s="69"/>
      <c r="E67" s="69"/>
      <c r="F67" s="74">
        <f t="shared" si="2"/>
        <v>790.720000000205</v>
      </c>
      <c r="G67" s="71"/>
    </row>
    <row r="68" spans="1:7">
      <c r="A68" s="66"/>
      <c r="B68" s="67"/>
      <c r="C68" s="68"/>
      <c r="D68" s="69"/>
      <c r="E68" s="69"/>
      <c r="F68" s="74">
        <f t="shared" si="2"/>
        <v>790.720000000205</v>
      </c>
      <c r="G68" s="71"/>
    </row>
    <row r="69" spans="1:7">
      <c r="A69" s="66"/>
      <c r="B69" s="67"/>
      <c r="C69" s="68"/>
      <c r="D69" s="69"/>
      <c r="E69" s="69"/>
      <c r="F69" s="74">
        <f t="shared" si="2"/>
        <v>790.720000000205</v>
      </c>
      <c r="G69" s="71"/>
    </row>
    <row r="70" spans="1:7">
      <c r="A70" s="66"/>
      <c r="B70" s="67"/>
      <c r="C70" s="68"/>
      <c r="D70" s="69"/>
      <c r="E70" s="69"/>
      <c r="F70" s="74">
        <f t="shared" si="2"/>
        <v>790.720000000205</v>
      </c>
      <c r="G70" s="71"/>
    </row>
    <row r="71" spans="1:7">
      <c r="A71" s="66"/>
      <c r="B71" s="67"/>
      <c r="C71" s="68"/>
      <c r="D71" s="69"/>
      <c r="E71" s="69"/>
      <c r="F71" s="74">
        <f t="shared" si="2"/>
        <v>790.720000000205</v>
      </c>
      <c r="G71" s="71"/>
    </row>
    <row r="72" spans="1:7">
      <c r="A72" s="66"/>
      <c r="B72" s="67"/>
      <c r="C72" s="68"/>
      <c r="D72" s="69"/>
      <c r="E72" s="69"/>
      <c r="F72" s="74">
        <f t="shared" ref="F72:F100" si="3">F71+D72-E72</f>
        <v>790.720000000205</v>
      </c>
      <c r="G72" s="71"/>
    </row>
    <row r="73" spans="1:7">
      <c r="A73" s="66"/>
      <c r="B73" s="67"/>
      <c r="C73" s="68"/>
      <c r="D73" s="69"/>
      <c r="E73" s="69"/>
      <c r="F73" s="74">
        <f t="shared" si="3"/>
        <v>790.720000000205</v>
      </c>
      <c r="G73" s="71"/>
    </row>
    <row r="74" spans="1:7">
      <c r="A74" s="66"/>
      <c r="B74" s="67"/>
      <c r="C74" s="68"/>
      <c r="D74" s="69"/>
      <c r="E74" s="69"/>
      <c r="F74" s="74">
        <f t="shared" si="3"/>
        <v>790.720000000205</v>
      </c>
      <c r="G74" s="71"/>
    </row>
    <row r="75" spans="1:7">
      <c r="A75" s="66"/>
      <c r="B75" s="67"/>
      <c r="C75" s="68"/>
      <c r="D75" s="69"/>
      <c r="E75" s="69"/>
      <c r="F75" s="74">
        <f t="shared" si="3"/>
        <v>790.720000000205</v>
      </c>
      <c r="G75" s="71"/>
    </row>
    <row r="76" spans="1:7">
      <c r="A76" s="66"/>
      <c r="B76" s="67"/>
      <c r="C76" s="68"/>
      <c r="D76" s="69"/>
      <c r="E76" s="69"/>
      <c r="F76" s="74">
        <f t="shared" si="3"/>
        <v>790.720000000205</v>
      </c>
      <c r="G76" s="71"/>
    </row>
    <row r="77" spans="1:7">
      <c r="A77" s="66"/>
      <c r="B77" s="67"/>
      <c r="C77" s="68"/>
      <c r="D77" s="69"/>
      <c r="E77" s="69"/>
      <c r="F77" s="74">
        <f t="shared" si="3"/>
        <v>790.720000000205</v>
      </c>
      <c r="G77" s="71"/>
    </row>
    <row r="78" spans="1:7">
      <c r="A78" s="66"/>
      <c r="B78" s="67"/>
      <c r="C78" s="68"/>
      <c r="D78" s="69"/>
      <c r="E78" s="69"/>
      <c r="F78" s="74">
        <f t="shared" si="3"/>
        <v>790.720000000205</v>
      </c>
      <c r="G78" s="71"/>
    </row>
    <row r="79" spans="1:7">
      <c r="A79" s="66"/>
      <c r="B79" s="67"/>
      <c r="C79" s="68"/>
      <c r="D79" s="69"/>
      <c r="E79" s="69"/>
      <c r="F79" s="74">
        <f t="shared" si="3"/>
        <v>790.720000000205</v>
      </c>
      <c r="G79" s="71"/>
    </row>
    <row r="80" spans="1:7">
      <c r="A80" s="66"/>
      <c r="B80" s="67"/>
      <c r="C80" s="68"/>
      <c r="D80" s="69"/>
      <c r="E80" s="69"/>
      <c r="F80" s="74">
        <f t="shared" si="3"/>
        <v>790.720000000205</v>
      </c>
      <c r="G80" s="71"/>
    </row>
    <row r="81" spans="1:7">
      <c r="A81" s="66"/>
      <c r="B81" s="67"/>
      <c r="C81" s="68"/>
      <c r="D81" s="69"/>
      <c r="E81" s="69"/>
      <c r="F81" s="74">
        <f t="shared" si="3"/>
        <v>790.720000000205</v>
      </c>
      <c r="G81" s="71"/>
    </row>
    <row r="82" spans="1:7">
      <c r="A82" s="66"/>
      <c r="B82" s="67"/>
      <c r="C82" s="68"/>
      <c r="D82" s="69"/>
      <c r="E82" s="69"/>
      <c r="F82" s="74">
        <f t="shared" si="3"/>
        <v>790.720000000205</v>
      </c>
      <c r="G82" s="71"/>
    </row>
    <row r="83" spans="1:7">
      <c r="A83" s="66"/>
      <c r="B83" s="67"/>
      <c r="C83" s="68"/>
      <c r="D83" s="69"/>
      <c r="E83" s="69"/>
      <c r="F83" s="74">
        <f t="shared" si="3"/>
        <v>790.720000000205</v>
      </c>
      <c r="G83" s="71"/>
    </row>
    <row r="84" spans="1:7">
      <c r="A84" s="66"/>
      <c r="B84" s="67"/>
      <c r="C84" s="68"/>
      <c r="D84" s="69"/>
      <c r="E84" s="69"/>
      <c r="F84" s="74">
        <f t="shared" si="3"/>
        <v>790.720000000205</v>
      </c>
      <c r="G84" s="71"/>
    </row>
    <row r="85" spans="1:7">
      <c r="A85" s="66"/>
      <c r="B85" s="67"/>
      <c r="C85" s="68"/>
      <c r="D85" s="69"/>
      <c r="E85" s="69"/>
      <c r="F85" s="74">
        <f t="shared" si="3"/>
        <v>790.720000000205</v>
      </c>
      <c r="G85" s="71"/>
    </row>
    <row r="86" spans="1:7">
      <c r="A86" s="66"/>
      <c r="B86" s="67"/>
      <c r="C86" s="68"/>
      <c r="D86" s="69"/>
      <c r="E86" s="69"/>
      <c r="F86" s="74">
        <f t="shared" si="3"/>
        <v>790.720000000205</v>
      </c>
      <c r="G86" s="71"/>
    </row>
    <row r="87" spans="1:7">
      <c r="A87" s="66"/>
      <c r="B87" s="67"/>
      <c r="C87" s="68"/>
      <c r="D87" s="69"/>
      <c r="E87" s="69"/>
      <c r="F87" s="74">
        <f t="shared" si="3"/>
        <v>790.720000000205</v>
      </c>
      <c r="G87" s="71"/>
    </row>
    <row r="88" spans="1:7">
      <c r="A88" s="66"/>
      <c r="B88" s="67"/>
      <c r="C88" s="68"/>
      <c r="D88" s="69"/>
      <c r="E88" s="69"/>
      <c r="F88" s="74">
        <f t="shared" si="3"/>
        <v>790.720000000205</v>
      </c>
      <c r="G88" s="71"/>
    </row>
    <row r="89" spans="1:7">
      <c r="A89" s="66"/>
      <c r="B89" s="67"/>
      <c r="C89" s="68"/>
      <c r="D89" s="69"/>
      <c r="E89" s="69"/>
      <c r="F89" s="74">
        <f t="shared" si="3"/>
        <v>790.720000000205</v>
      </c>
      <c r="G89" s="71"/>
    </row>
    <row r="90" spans="1:7">
      <c r="A90" s="66"/>
      <c r="B90" s="67"/>
      <c r="C90" s="68"/>
      <c r="D90" s="69"/>
      <c r="E90" s="69"/>
      <c r="F90" s="74">
        <f t="shared" si="3"/>
        <v>790.720000000205</v>
      </c>
      <c r="G90" s="71"/>
    </row>
    <row r="91" spans="1:7">
      <c r="A91" s="66"/>
      <c r="B91" s="67"/>
      <c r="C91" s="68"/>
      <c r="D91" s="69"/>
      <c r="E91" s="69"/>
      <c r="F91" s="74">
        <f t="shared" si="3"/>
        <v>790.720000000205</v>
      </c>
      <c r="G91" s="71"/>
    </row>
    <row r="92" spans="1:7">
      <c r="A92" s="66"/>
      <c r="B92" s="67"/>
      <c r="C92" s="68"/>
      <c r="D92" s="69"/>
      <c r="E92" s="69"/>
      <c r="F92" s="74">
        <f t="shared" si="3"/>
        <v>790.720000000205</v>
      </c>
      <c r="G92" s="71"/>
    </row>
    <row r="93" spans="1:7">
      <c r="A93" s="66"/>
      <c r="B93" s="67"/>
      <c r="C93" s="68"/>
      <c r="D93" s="69"/>
      <c r="E93" s="69"/>
      <c r="F93" s="74">
        <f t="shared" si="3"/>
        <v>790.720000000205</v>
      </c>
      <c r="G93" s="71"/>
    </row>
    <row r="94" spans="1:7">
      <c r="A94" s="66"/>
      <c r="B94" s="67"/>
      <c r="C94" s="68"/>
      <c r="D94" s="69"/>
      <c r="E94" s="69"/>
      <c r="F94" s="74">
        <f t="shared" si="3"/>
        <v>790.720000000205</v>
      </c>
      <c r="G94" s="71"/>
    </row>
    <row r="95" spans="1:7">
      <c r="A95" s="66"/>
      <c r="B95" s="67"/>
      <c r="C95" s="68"/>
      <c r="D95" s="69"/>
      <c r="E95" s="69"/>
      <c r="F95" s="74">
        <f t="shared" si="3"/>
        <v>790.720000000205</v>
      </c>
      <c r="G95" s="71"/>
    </row>
    <row r="96" spans="1:7">
      <c r="A96" s="66"/>
      <c r="B96" s="67"/>
      <c r="C96" s="68"/>
      <c r="D96" s="69"/>
      <c r="E96" s="69"/>
      <c r="F96" s="74">
        <f t="shared" si="3"/>
        <v>790.720000000205</v>
      </c>
      <c r="G96" s="71"/>
    </row>
    <row r="97" spans="1:7">
      <c r="A97" s="66"/>
      <c r="B97" s="67"/>
      <c r="C97" s="68"/>
      <c r="D97" s="69"/>
      <c r="E97" s="69"/>
      <c r="F97" s="74">
        <f t="shared" si="3"/>
        <v>790.720000000205</v>
      </c>
      <c r="G97" s="71"/>
    </row>
    <row r="98" spans="1:7">
      <c r="A98" s="66"/>
      <c r="B98" s="67"/>
      <c r="C98" s="68"/>
      <c r="D98" s="69"/>
      <c r="E98" s="69"/>
      <c r="F98" s="74">
        <f t="shared" si="3"/>
        <v>790.720000000205</v>
      </c>
      <c r="G98" s="71"/>
    </row>
    <row r="99" spans="1:7">
      <c r="A99" s="66"/>
      <c r="B99" s="67"/>
      <c r="C99" s="68"/>
      <c r="D99" s="69"/>
      <c r="E99" s="69"/>
      <c r="F99" s="74">
        <f t="shared" si="3"/>
        <v>790.720000000205</v>
      </c>
      <c r="G99" s="71"/>
    </row>
    <row r="100" spans="1:7">
      <c r="A100" s="66"/>
      <c r="B100" s="67"/>
      <c r="C100" s="68"/>
      <c r="D100" s="69"/>
      <c r="E100" s="69"/>
      <c r="F100" s="74">
        <f t="shared" si="3"/>
        <v>790.720000000205</v>
      </c>
      <c r="G100" s="71"/>
    </row>
  </sheetData>
  <dataValidations count="1">
    <dataValidation type="list" allowBlank="1" showInputMessage="1" showErrorMessage="1" sqref="C3:C100">
      <formula1>收支类别</formula1>
    </dataValidation>
  </dataValidations>
  <pageMargins left="0.75" right="0.75" top="1" bottom="1" header="0.51" footer="0.51"/>
  <pageSetup paperSize="9" orientation="portrait"/>
  <headerFooter alignWithMargins="0" scaleWithDoc="0"/>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G227"/>
  <sheetViews>
    <sheetView workbookViewId="0">
      <pane ySplit="2" topLeftCell="A131" activePane="bottomLeft" state="frozen"/>
      <selection/>
      <selection pane="bottomLeft" activeCell="B155" sqref="B155"/>
    </sheetView>
  </sheetViews>
  <sheetFormatPr defaultColWidth="9" defaultRowHeight="17.25" outlineLevelCol="6"/>
  <cols>
    <col min="1" max="1" width="11.75" style="53" customWidth="1"/>
    <col min="2" max="2" width="67.5" style="54" customWidth="1"/>
    <col min="3" max="3" width="15.375" style="55" customWidth="1"/>
    <col min="4" max="6" width="15.625" style="56" customWidth="1"/>
    <col min="7" max="7" width="27" style="57" customWidth="1"/>
    <col min="8" max="16384" width="9" style="57"/>
  </cols>
  <sheetData>
    <row r="1" ht="22.5" customHeight="1" spans="1:7">
      <c r="A1" s="58">
        <v>19</v>
      </c>
      <c r="B1" s="59" t="str">
        <f>VLOOKUP(A1,档案!A:B,2,FALSE)&amp;"流水明细"</f>
        <v>建设银行绿地支行0564流水明细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9551.87000000001</v>
      </c>
      <c r="G3" s="71"/>
    </row>
    <row r="4" spans="1:7">
      <c r="A4" s="66">
        <v>45658</v>
      </c>
      <c r="B4" s="72" t="s">
        <v>121</v>
      </c>
      <c r="C4" s="68" t="s">
        <v>65</v>
      </c>
      <c r="D4" s="73"/>
      <c r="E4" s="86">
        <v>10.1</v>
      </c>
      <c r="F4" s="74">
        <f>F3+D4-E4</f>
        <v>9541.77000000001</v>
      </c>
      <c r="G4" s="71"/>
    </row>
    <row r="5" spans="1:7">
      <c r="A5" s="66">
        <v>45658</v>
      </c>
      <c r="B5" s="72" t="s">
        <v>121</v>
      </c>
      <c r="C5" s="68" t="s">
        <v>65</v>
      </c>
      <c r="D5" s="73"/>
      <c r="E5" s="86">
        <v>10.1</v>
      </c>
      <c r="F5" s="74">
        <f t="shared" ref="F5:F16" si="0">F4+D5-E5</f>
        <v>9531.67000000001</v>
      </c>
      <c r="G5" s="71"/>
    </row>
    <row r="6" spans="1:7">
      <c r="A6" s="66">
        <v>45658</v>
      </c>
      <c r="B6" s="72" t="s">
        <v>121</v>
      </c>
      <c r="C6" s="68" t="s">
        <v>65</v>
      </c>
      <c r="D6" s="73"/>
      <c r="E6" s="86">
        <v>9.5</v>
      </c>
      <c r="F6" s="74">
        <f t="shared" si="0"/>
        <v>9522.17000000001</v>
      </c>
      <c r="G6" s="71"/>
    </row>
    <row r="7" spans="1:7">
      <c r="A7" s="66">
        <v>45661</v>
      </c>
      <c r="B7" s="72" t="s">
        <v>121</v>
      </c>
      <c r="C7" s="68" t="s">
        <v>65</v>
      </c>
      <c r="D7" s="73"/>
      <c r="E7" s="86">
        <v>14.25</v>
      </c>
      <c r="F7" s="74">
        <f t="shared" si="0"/>
        <v>9507.92000000001</v>
      </c>
      <c r="G7" s="71"/>
    </row>
    <row r="8" spans="1:7">
      <c r="A8" s="66">
        <v>45661</v>
      </c>
      <c r="B8" s="72" t="s">
        <v>121</v>
      </c>
      <c r="C8" s="68" t="s">
        <v>65</v>
      </c>
      <c r="D8" s="73"/>
      <c r="E8" s="86">
        <v>14.25</v>
      </c>
      <c r="F8" s="74">
        <f t="shared" si="0"/>
        <v>9493.67000000001</v>
      </c>
      <c r="G8" s="71"/>
    </row>
    <row r="9" spans="1:7">
      <c r="A9" s="66">
        <v>45664</v>
      </c>
      <c r="B9" s="72" t="s">
        <v>121</v>
      </c>
      <c r="C9" s="68" t="s">
        <v>65</v>
      </c>
      <c r="D9" s="73"/>
      <c r="E9" s="86">
        <v>10.1</v>
      </c>
      <c r="F9" s="74">
        <f t="shared" si="0"/>
        <v>9483.57000000001</v>
      </c>
      <c r="G9" s="71"/>
    </row>
    <row r="10" spans="1:7">
      <c r="A10" s="66">
        <v>45665</v>
      </c>
      <c r="B10" s="72" t="s">
        <v>121</v>
      </c>
      <c r="C10" s="68" t="s">
        <v>65</v>
      </c>
      <c r="D10" s="73"/>
      <c r="E10" s="86">
        <v>10.1</v>
      </c>
      <c r="F10" s="74">
        <f t="shared" si="0"/>
        <v>9473.47000000001</v>
      </c>
      <c r="G10" s="71"/>
    </row>
    <row r="11" spans="1:7">
      <c r="A11" s="66">
        <v>45666</v>
      </c>
      <c r="B11" s="72" t="s">
        <v>121</v>
      </c>
      <c r="C11" s="68" t="s">
        <v>65</v>
      </c>
      <c r="D11" s="73"/>
      <c r="E11" s="86">
        <v>10.1</v>
      </c>
      <c r="F11" s="74">
        <f t="shared" si="0"/>
        <v>9463.37000000001</v>
      </c>
      <c r="G11" s="71"/>
    </row>
    <row r="12" spans="1:7">
      <c r="A12" s="66">
        <v>45667</v>
      </c>
      <c r="B12" s="72" t="s">
        <v>121</v>
      </c>
      <c r="C12" s="68" t="s">
        <v>65</v>
      </c>
      <c r="D12" s="73"/>
      <c r="E12" s="86">
        <v>10.1</v>
      </c>
      <c r="F12" s="74">
        <f t="shared" si="0"/>
        <v>9453.27000000001</v>
      </c>
      <c r="G12" s="71"/>
    </row>
    <row r="13" spans="1:7">
      <c r="A13" s="66">
        <v>45667</v>
      </c>
      <c r="B13" s="72" t="s">
        <v>121</v>
      </c>
      <c r="C13" s="68" t="s">
        <v>65</v>
      </c>
      <c r="D13" s="73"/>
      <c r="E13" s="86">
        <v>10.1</v>
      </c>
      <c r="F13" s="74">
        <f t="shared" si="0"/>
        <v>9443.17000000001</v>
      </c>
      <c r="G13" s="71"/>
    </row>
    <row r="14" spans="1:7">
      <c r="A14" s="66">
        <v>45668</v>
      </c>
      <c r="B14" s="72" t="s">
        <v>121</v>
      </c>
      <c r="C14" s="68" t="s">
        <v>65</v>
      </c>
      <c r="D14" s="73"/>
      <c r="E14" s="86">
        <v>162.45</v>
      </c>
      <c r="F14" s="74">
        <f t="shared" si="0"/>
        <v>9280.72000000001</v>
      </c>
      <c r="G14" s="71"/>
    </row>
    <row r="15" spans="1:7">
      <c r="A15" s="66">
        <v>45668</v>
      </c>
      <c r="B15" s="72" t="s">
        <v>121</v>
      </c>
      <c r="C15" s="68" t="s">
        <v>65</v>
      </c>
      <c r="D15" s="73"/>
      <c r="E15" s="86">
        <v>87.4</v>
      </c>
      <c r="F15" s="74">
        <f t="shared" si="0"/>
        <v>9193.32000000001</v>
      </c>
      <c r="G15" s="71"/>
    </row>
    <row r="16" spans="1:7">
      <c r="A16" s="66">
        <v>45672</v>
      </c>
      <c r="B16" s="72" t="s">
        <v>2430</v>
      </c>
      <c r="C16" s="68" t="s">
        <v>61</v>
      </c>
      <c r="D16" s="69"/>
      <c r="E16" s="86">
        <v>318.97</v>
      </c>
      <c r="F16" s="74">
        <f t="shared" ref="F16:F42" si="1">F15+D16-E16</f>
        <v>8874.35000000001</v>
      </c>
      <c r="G16" s="71"/>
    </row>
    <row r="17" spans="1:7">
      <c r="A17" s="66">
        <v>45672</v>
      </c>
      <c r="B17" s="72" t="s">
        <v>121</v>
      </c>
      <c r="C17" s="68" t="s">
        <v>65</v>
      </c>
      <c r="D17" s="69"/>
      <c r="E17" s="86">
        <v>3.8</v>
      </c>
      <c r="F17" s="74">
        <f t="shared" si="1"/>
        <v>8870.55000000001</v>
      </c>
      <c r="G17" s="71"/>
    </row>
    <row r="18" spans="1:7">
      <c r="A18" s="66">
        <v>45672</v>
      </c>
      <c r="B18" s="72" t="s">
        <v>121</v>
      </c>
      <c r="C18" s="68" t="s">
        <v>65</v>
      </c>
      <c r="D18" s="69"/>
      <c r="E18" s="86">
        <v>18.64</v>
      </c>
      <c r="F18" s="74">
        <f t="shared" si="1"/>
        <v>8851.91000000001</v>
      </c>
      <c r="G18" s="71"/>
    </row>
    <row r="19" spans="1:7">
      <c r="A19" s="66">
        <v>45672</v>
      </c>
      <c r="B19" s="72" t="s">
        <v>121</v>
      </c>
      <c r="C19" s="68" t="s">
        <v>65</v>
      </c>
      <c r="D19" s="69"/>
      <c r="E19" s="86">
        <v>5.7</v>
      </c>
      <c r="F19" s="74">
        <f t="shared" si="1"/>
        <v>8846.21000000001</v>
      </c>
      <c r="G19" s="71"/>
    </row>
    <row r="20" spans="1:7">
      <c r="A20" s="66">
        <v>45672</v>
      </c>
      <c r="B20" s="72" t="s">
        <v>121</v>
      </c>
      <c r="C20" s="68" t="s">
        <v>65</v>
      </c>
      <c r="D20" s="69"/>
      <c r="E20" s="86">
        <v>10.1</v>
      </c>
      <c r="F20" s="74">
        <f t="shared" si="1"/>
        <v>8836.11000000001</v>
      </c>
      <c r="G20" s="71"/>
    </row>
    <row r="21" spans="1:7">
      <c r="A21" s="66">
        <v>45672</v>
      </c>
      <c r="B21" s="72" t="s">
        <v>121</v>
      </c>
      <c r="C21" s="68" t="s">
        <v>65</v>
      </c>
      <c r="D21" s="69"/>
      <c r="E21" s="86">
        <v>10.1</v>
      </c>
      <c r="F21" s="74">
        <f t="shared" si="1"/>
        <v>8826.01000000001</v>
      </c>
      <c r="G21" s="71"/>
    </row>
    <row r="22" spans="1:7">
      <c r="A22" s="66">
        <v>45672</v>
      </c>
      <c r="B22" s="72" t="s">
        <v>121</v>
      </c>
      <c r="C22" s="68" t="s">
        <v>65</v>
      </c>
      <c r="D22" s="69"/>
      <c r="E22" s="86">
        <v>10.1</v>
      </c>
      <c r="F22" s="74">
        <f t="shared" si="1"/>
        <v>8815.91000000001</v>
      </c>
      <c r="G22" s="71"/>
    </row>
    <row r="23" spans="1:7">
      <c r="A23" s="66">
        <v>45672</v>
      </c>
      <c r="B23" s="72" t="s">
        <v>121</v>
      </c>
      <c r="C23" s="68" t="s">
        <v>65</v>
      </c>
      <c r="D23" s="69"/>
      <c r="E23" s="86">
        <v>14.25</v>
      </c>
      <c r="F23" s="74">
        <f t="shared" si="1"/>
        <v>8801.66000000001</v>
      </c>
      <c r="G23" s="71"/>
    </row>
    <row r="24" spans="1:7">
      <c r="A24" s="66">
        <v>45672</v>
      </c>
      <c r="B24" s="72" t="s">
        <v>121</v>
      </c>
      <c r="C24" s="68" t="s">
        <v>65</v>
      </c>
      <c r="D24" s="69"/>
      <c r="E24" s="86">
        <v>10.1</v>
      </c>
      <c r="F24" s="74">
        <f t="shared" si="1"/>
        <v>8791.56000000001</v>
      </c>
      <c r="G24" s="71"/>
    </row>
    <row r="25" spans="1:7">
      <c r="A25" s="66">
        <v>45673</v>
      </c>
      <c r="B25" s="72" t="s">
        <v>121</v>
      </c>
      <c r="C25" s="68" t="s">
        <v>65</v>
      </c>
      <c r="D25" s="69"/>
      <c r="E25" s="86">
        <v>10.1</v>
      </c>
      <c r="F25" s="74">
        <f t="shared" si="1"/>
        <v>8781.46000000001</v>
      </c>
      <c r="G25" s="71"/>
    </row>
    <row r="26" spans="1:7">
      <c r="A26" s="66">
        <v>45674</v>
      </c>
      <c r="B26" s="72" t="s">
        <v>121</v>
      </c>
      <c r="C26" s="68" t="s">
        <v>65</v>
      </c>
      <c r="D26" s="69"/>
      <c r="E26" s="86">
        <v>10.1</v>
      </c>
      <c r="F26" s="74">
        <f t="shared" si="1"/>
        <v>8771.36000000001</v>
      </c>
      <c r="G26" s="71"/>
    </row>
    <row r="27" spans="1:7">
      <c r="A27" s="66">
        <v>45674</v>
      </c>
      <c r="B27" s="72" t="s">
        <v>121</v>
      </c>
      <c r="C27" s="68" t="s">
        <v>65</v>
      </c>
      <c r="D27" s="69"/>
      <c r="E27" s="86">
        <v>10.1</v>
      </c>
      <c r="F27" s="74">
        <f t="shared" si="1"/>
        <v>8761.26000000001</v>
      </c>
      <c r="G27" s="71"/>
    </row>
    <row r="28" spans="1:7">
      <c r="A28" s="66">
        <v>45675</v>
      </c>
      <c r="B28" s="72" t="s">
        <v>121</v>
      </c>
      <c r="C28" s="68" t="s">
        <v>65</v>
      </c>
      <c r="D28" s="69"/>
      <c r="E28" s="86">
        <v>10.1</v>
      </c>
      <c r="F28" s="74">
        <f t="shared" si="1"/>
        <v>8751.16000000001</v>
      </c>
      <c r="G28" s="71"/>
    </row>
    <row r="29" spans="1:7">
      <c r="A29" s="66">
        <v>45675</v>
      </c>
      <c r="B29" s="72" t="s">
        <v>121</v>
      </c>
      <c r="C29" s="68" t="s">
        <v>65</v>
      </c>
      <c r="D29" s="69"/>
      <c r="E29" s="86">
        <v>10.1</v>
      </c>
      <c r="F29" s="74">
        <f t="shared" si="1"/>
        <v>8741.06</v>
      </c>
      <c r="G29" s="71"/>
    </row>
    <row r="30" spans="1:7">
      <c r="A30" s="66">
        <v>45676</v>
      </c>
      <c r="B30" s="72" t="s">
        <v>121</v>
      </c>
      <c r="C30" s="68" t="s">
        <v>65</v>
      </c>
      <c r="D30" s="69"/>
      <c r="E30" s="86">
        <v>21.7</v>
      </c>
      <c r="F30" s="74">
        <f t="shared" si="1"/>
        <v>8719.36</v>
      </c>
      <c r="G30" s="71"/>
    </row>
    <row r="31" spans="1:7">
      <c r="A31" s="66">
        <v>45678</v>
      </c>
      <c r="B31" s="72" t="s">
        <v>121</v>
      </c>
      <c r="C31" s="68" t="s">
        <v>65</v>
      </c>
      <c r="D31" s="69"/>
      <c r="E31" s="86">
        <v>18.64</v>
      </c>
      <c r="F31" s="74">
        <f t="shared" si="1"/>
        <v>8700.72</v>
      </c>
      <c r="G31" s="71"/>
    </row>
    <row r="32" spans="1:7">
      <c r="A32" s="66">
        <v>45678</v>
      </c>
      <c r="B32" s="72" t="s">
        <v>121</v>
      </c>
      <c r="C32" s="68" t="s">
        <v>65</v>
      </c>
      <c r="D32" s="69"/>
      <c r="E32" s="86">
        <v>10.1</v>
      </c>
      <c r="F32" s="74">
        <f t="shared" si="1"/>
        <v>8690.62</v>
      </c>
      <c r="G32" s="71"/>
    </row>
    <row r="33" spans="1:7">
      <c r="A33" s="66">
        <v>45679</v>
      </c>
      <c r="B33" s="72" t="s">
        <v>121</v>
      </c>
      <c r="C33" s="68" t="s">
        <v>65</v>
      </c>
      <c r="D33" s="69"/>
      <c r="E33" s="86">
        <v>10.1</v>
      </c>
      <c r="F33" s="74">
        <f t="shared" si="1"/>
        <v>8680.52</v>
      </c>
      <c r="G33" s="71"/>
    </row>
    <row r="34" spans="1:7">
      <c r="A34" s="66">
        <v>45679</v>
      </c>
      <c r="B34" s="72" t="s">
        <v>121</v>
      </c>
      <c r="C34" s="68" t="s">
        <v>65</v>
      </c>
      <c r="D34" s="69"/>
      <c r="E34" s="86">
        <v>10.1</v>
      </c>
      <c r="F34" s="74">
        <f t="shared" si="1"/>
        <v>8670.42</v>
      </c>
      <c r="G34" s="71"/>
    </row>
    <row r="35" spans="1:7">
      <c r="A35" s="66">
        <v>45680</v>
      </c>
      <c r="B35" s="72" t="s">
        <v>121</v>
      </c>
      <c r="C35" s="68" t="s">
        <v>65</v>
      </c>
      <c r="D35" s="69"/>
      <c r="E35" s="86">
        <v>10.1</v>
      </c>
      <c r="F35" s="74">
        <f t="shared" si="1"/>
        <v>8660.32</v>
      </c>
      <c r="G35" s="71"/>
    </row>
    <row r="36" spans="1:7">
      <c r="A36" s="66">
        <v>45680</v>
      </c>
      <c r="B36" s="72" t="s">
        <v>121</v>
      </c>
      <c r="C36" s="68" t="s">
        <v>65</v>
      </c>
      <c r="D36" s="69"/>
      <c r="E36" s="86">
        <v>10.1</v>
      </c>
      <c r="F36" s="74">
        <f t="shared" si="1"/>
        <v>8650.22</v>
      </c>
      <c r="G36" s="71"/>
    </row>
    <row r="37" spans="1:7">
      <c r="A37" s="66">
        <v>45680</v>
      </c>
      <c r="B37" s="72" t="s">
        <v>2431</v>
      </c>
      <c r="C37" s="68" t="s">
        <v>61</v>
      </c>
      <c r="D37" s="69"/>
      <c r="E37" s="86">
        <v>1620.35</v>
      </c>
      <c r="F37" s="74">
        <f t="shared" si="1"/>
        <v>7029.87</v>
      </c>
      <c r="G37" s="71"/>
    </row>
    <row r="38" spans="1:7">
      <c r="A38" s="66">
        <v>45681</v>
      </c>
      <c r="B38" s="72" t="s">
        <v>121</v>
      </c>
      <c r="C38" s="68" t="s">
        <v>65</v>
      </c>
      <c r="D38" s="69"/>
      <c r="E38" s="69">
        <v>31.92</v>
      </c>
      <c r="F38" s="74">
        <f t="shared" si="1"/>
        <v>6997.95</v>
      </c>
      <c r="G38" s="71"/>
    </row>
    <row r="39" spans="1:7">
      <c r="A39" s="66">
        <v>45681</v>
      </c>
      <c r="B39" s="72" t="s">
        <v>121</v>
      </c>
      <c r="C39" s="68" t="s">
        <v>65</v>
      </c>
      <c r="D39" s="73"/>
      <c r="E39" s="86">
        <v>18.64</v>
      </c>
      <c r="F39" s="74">
        <f t="shared" si="1"/>
        <v>6979.31</v>
      </c>
      <c r="G39" s="71"/>
    </row>
    <row r="40" spans="1:7">
      <c r="A40" s="66">
        <v>45681</v>
      </c>
      <c r="B40" s="72" t="s">
        <v>121</v>
      </c>
      <c r="C40" s="68" t="s">
        <v>65</v>
      </c>
      <c r="D40" s="73"/>
      <c r="E40" s="86">
        <v>20.9</v>
      </c>
      <c r="F40" s="74">
        <f t="shared" si="1"/>
        <v>6958.41</v>
      </c>
      <c r="G40" s="71"/>
    </row>
    <row r="41" spans="1:7">
      <c r="A41" s="66">
        <v>45682</v>
      </c>
      <c r="B41" s="72" t="s">
        <v>121</v>
      </c>
      <c r="C41" s="68" t="s">
        <v>65</v>
      </c>
      <c r="D41" s="73"/>
      <c r="E41" s="86">
        <v>10.1</v>
      </c>
      <c r="F41" s="74">
        <f t="shared" si="1"/>
        <v>6948.31</v>
      </c>
      <c r="G41" s="71"/>
    </row>
    <row r="42" spans="1:7">
      <c r="A42" s="66">
        <v>45683</v>
      </c>
      <c r="B42" s="72" t="s">
        <v>121</v>
      </c>
      <c r="C42" s="68" t="s">
        <v>65</v>
      </c>
      <c r="D42" s="69"/>
      <c r="E42" s="86">
        <v>14.25</v>
      </c>
      <c r="F42" s="74">
        <f t="shared" si="1"/>
        <v>6934.06</v>
      </c>
      <c r="G42" s="71"/>
    </row>
    <row r="43" ht="33" spans="1:7">
      <c r="A43" s="66">
        <v>45683</v>
      </c>
      <c r="B43" s="72" t="s">
        <v>2432</v>
      </c>
      <c r="C43" s="68" t="s">
        <v>57</v>
      </c>
      <c r="D43" s="69">
        <v>19997.12</v>
      </c>
      <c r="E43" s="86"/>
      <c r="F43" s="74">
        <f t="shared" ref="F37:F99" si="2">F42+D43-E43</f>
        <v>26931.18</v>
      </c>
      <c r="G43" s="71"/>
    </row>
    <row r="44" spans="1:7">
      <c r="A44" s="66">
        <v>45684</v>
      </c>
      <c r="B44" s="72" t="s">
        <v>121</v>
      </c>
      <c r="C44" s="68" t="s">
        <v>65</v>
      </c>
      <c r="D44" s="69"/>
      <c r="E44" s="69">
        <v>10.1</v>
      </c>
      <c r="F44" s="74">
        <f t="shared" si="2"/>
        <v>26921.08</v>
      </c>
      <c r="G44" s="71"/>
    </row>
    <row r="45" spans="1:7">
      <c r="A45" s="66">
        <v>45684</v>
      </c>
      <c r="B45" s="72" t="s">
        <v>121</v>
      </c>
      <c r="C45" s="68" t="s">
        <v>65</v>
      </c>
      <c r="D45" s="69"/>
      <c r="E45" s="86">
        <v>10.1</v>
      </c>
      <c r="F45" s="74">
        <f t="shared" si="2"/>
        <v>26910.98</v>
      </c>
      <c r="G45" s="71"/>
    </row>
    <row r="46" spans="1:7">
      <c r="A46" s="66">
        <v>45694</v>
      </c>
      <c r="B46" s="72" t="s">
        <v>121</v>
      </c>
      <c r="C46" s="68" t="s">
        <v>65</v>
      </c>
      <c r="D46" s="69"/>
      <c r="E46" s="69">
        <v>10.1</v>
      </c>
      <c r="F46" s="74">
        <f t="shared" si="2"/>
        <v>26900.88</v>
      </c>
      <c r="G46" s="71"/>
    </row>
    <row r="47" spans="1:7">
      <c r="A47" s="66">
        <v>45694</v>
      </c>
      <c r="B47" s="72" t="s">
        <v>121</v>
      </c>
      <c r="C47" s="68" t="s">
        <v>65</v>
      </c>
      <c r="D47" s="69"/>
      <c r="E47" s="86">
        <v>10.1</v>
      </c>
      <c r="F47" s="74">
        <f t="shared" si="2"/>
        <v>26890.78</v>
      </c>
      <c r="G47" s="71"/>
    </row>
    <row r="48" spans="1:7">
      <c r="A48" s="66">
        <v>45696</v>
      </c>
      <c r="B48" s="72" t="s">
        <v>121</v>
      </c>
      <c r="C48" s="68" t="s">
        <v>65</v>
      </c>
      <c r="D48" s="69"/>
      <c r="E48" s="69">
        <v>10.1</v>
      </c>
      <c r="F48" s="74">
        <f t="shared" si="2"/>
        <v>26880.68</v>
      </c>
      <c r="G48" s="71"/>
    </row>
    <row r="49" spans="1:7">
      <c r="A49" s="66">
        <v>45697</v>
      </c>
      <c r="B49" s="72" t="s">
        <v>2433</v>
      </c>
      <c r="C49" s="68" t="s">
        <v>61</v>
      </c>
      <c r="D49" s="69"/>
      <c r="E49" s="69">
        <v>600</v>
      </c>
      <c r="F49" s="74">
        <f t="shared" si="2"/>
        <v>26280.68</v>
      </c>
      <c r="G49" s="71"/>
    </row>
    <row r="50" spans="1:7">
      <c r="A50" s="66">
        <v>45700</v>
      </c>
      <c r="B50" s="72" t="s">
        <v>121</v>
      </c>
      <c r="C50" s="68" t="s">
        <v>65</v>
      </c>
      <c r="D50" s="69"/>
      <c r="E50" s="86">
        <v>10.1</v>
      </c>
      <c r="F50" s="74">
        <f t="shared" si="2"/>
        <v>26270.58</v>
      </c>
      <c r="G50" s="71"/>
    </row>
    <row r="51" spans="1:7">
      <c r="A51" s="66">
        <v>45702</v>
      </c>
      <c r="B51" s="72" t="s">
        <v>121</v>
      </c>
      <c r="C51" s="68" t="s">
        <v>65</v>
      </c>
      <c r="D51" s="69"/>
      <c r="E51" s="69">
        <v>10.1</v>
      </c>
      <c r="F51" s="74">
        <f t="shared" si="2"/>
        <v>26260.48</v>
      </c>
      <c r="G51" s="71"/>
    </row>
    <row r="52" spans="1:7">
      <c r="A52" s="66">
        <v>45705</v>
      </c>
      <c r="B52" s="72" t="s">
        <v>121</v>
      </c>
      <c r="C52" s="68" t="s">
        <v>65</v>
      </c>
      <c r="D52" s="69"/>
      <c r="E52" s="69">
        <v>10.1</v>
      </c>
      <c r="F52" s="74">
        <f t="shared" si="2"/>
        <v>26250.38</v>
      </c>
      <c r="G52" s="71"/>
    </row>
    <row r="53" spans="1:7">
      <c r="A53" s="66">
        <v>45706</v>
      </c>
      <c r="B53" s="72" t="s">
        <v>121</v>
      </c>
      <c r="C53" s="68" t="s">
        <v>65</v>
      </c>
      <c r="D53" s="69"/>
      <c r="E53" s="69">
        <v>10.1</v>
      </c>
      <c r="F53" s="74">
        <f t="shared" si="2"/>
        <v>26240.28</v>
      </c>
      <c r="G53" s="71"/>
    </row>
    <row r="54" spans="1:7">
      <c r="A54" s="66">
        <v>45706</v>
      </c>
      <c r="B54" s="72" t="s">
        <v>121</v>
      </c>
      <c r="C54" s="68" t="s">
        <v>65</v>
      </c>
      <c r="D54" s="69"/>
      <c r="E54" s="69">
        <v>10.1</v>
      </c>
      <c r="F54" s="74">
        <f t="shared" si="2"/>
        <v>26230.18</v>
      </c>
      <c r="G54" s="71"/>
    </row>
    <row r="55" spans="1:7">
      <c r="A55" s="66">
        <v>45707</v>
      </c>
      <c r="B55" s="72" t="s">
        <v>121</v>
      </c>
      <c r="C55" s="68" t="s">
        <v>65</v>
      </c>
      <c r="D55" s="69"/>
      <c r="E55" s="69">
        <v>10.1</v>
      </c>
      <c r="F55" s="74">
        <f t="shared" si="2"/>
        <v>26220.08</v>
      </c>
      <c r="G55" s="71"/>
    </row>
    <row r="56" spans="1:7">
      <c r="A56" s="66">
        <v>45711</v>
      </c>
      <c r="B56" s="72" t="s">
        <v>121</v>
      </c>
      <c r="C56" s="68" t="s">
        <v>65</v>
      </c>
      <c r="D56" s="69"/>
      <c r="E56" s="69">
        <v>10.1</v>
      </c>
      <c r="F56" s="74">
        <f t="shared" si="2"/>
        <v>26209.98</v>
      </c>
      <c r="G56" s="71"/>
    </row>
    <row r="57" spans="1:7">
      <c r="A57" s="66">
        <v>45713</v>
      </c>
      <c r="B57" s="72" t="s">
        <v>121</v>
      </c>
      <c r="C57" s="68" t="s">
        <v>65</v>
      </c>
      <c r="D57" s="69"/>
      <c r="E57" s="69">
        <v>18.64</v>
      </c>
      <c r="F57" s="74">
        <f t="shared" si="2"/>
        <v>26191.34</v>
      </c>
      <c r="G57" s="71"/>
    </row>
    <row r="58" spans="1:7">
      <c r="A58" s="66">
        <v>45713</v>
      </c>
      <c r="B58" s="72" t="s">
        <v>2434</v>
      </c>
      <c r="C58" s="68" t="s">
        <v>61</v>
      </c>
      <c r="D58" s="69"/>
      <c r="E58" s="69">
        <v>1620.35</v>
      </c>
      <c r="F58" s="74">
        <f t="shared" si="2"/>
        <v>24570.99</v>
      </c>
      <c r="G58" s="71"/>
    </row>
    <row r="59" spans="1:7">
      <c r="A59" s="66">
        <v>45716</v>
      </c>
      <c r="B59" s="72" t="s">
        <v>121</v>
      </c>
      <c r="C59" s="68" t="s">
        <v>65</v>
      </c>
      <c r="D59" s="69"/>
      <c r="E59" s="69">
        <v>10.1</v>
      </c>
      <c r="F59" s="74">
        <f t="shared" si="2"/>
        <v>24560.89</v>
      </c>
      <c r="G59" s="71"/>
    </row>
    <row r="60" spans="1:7">
      <c r="A60" s="66">
        <v>45716</v>
      </c>
      <c r="B60" s="72" t="s">
        <v>121</v>
      </c>
      <c r="C60" s="68" t="s">
        <v>65</v>
      </c>
      <c r="D60" s="69"/>
      <c r="E60" s="69">
        <v>10.1</v>
      </c>
      <c r="F60" s="74">
        <f t="shared" si="2"/>
        <v>24550.79</v>
      </c>
      <c r="G60" s="71"/>
    </row>
    <row r="61" spans="1:7">
      <c r="A61" s="66">
        <v>45716</v>
      </c>
      <c r="B61" s="72" t="s">
        <v>121</v>
      </c>
      <c r="C61" s="68" t="s">
        <v>65</v>
      </c>
      <c r="D61" s="69"/>
      <c r="E61" s="69">
        <v>10.1</v>
      </c>
      <c r="F61" s="74">
        <f t="shared" si="2"/>
        <v>24540.69</v>
      </c>
      <c r="G61" s="71"/>
    </row>
    <row r="62" spans="1:7">
      <c r="A62" s="66">
        <v>45717</v>
      </c>
      <c r="B62" s="72" t="s">
        <v>121</v>
      </c>
      <c r="C62" s="68" t="s">
        <v>65</v>
      </c>
      <c r="D62" s="69"/>
      <c r="E62" s="69">
        <v>10.1</v>
      </c>
      <c r="F62" s="74">
        <f t="shared" si="2"/>
        <v>24530.59</v>
      </c>
      <c r="G62" s="71"/>
    </row>
    <row r="63" spans="1:7">
      <c r="A63" s="66">
        <v>45718</v>
      </c>
      <c r="B63" s="72" t="s">
        <v>121</v>
      </c>
      <c r="C63" s="68" t="s">
        <v>65</v>
      </c>
      <c r="D63" s="69"/>
      <c r="E63" s="69">
        <v>10.1</v>
      </c>
      <c r="F63" s="74">
        <f t="shared" si="2"/>
        <v>24520.49</v>
      </c>
      <c r="G63" s="71"/>
    </row>
    <row r="64" spans="1:7">
      <c r="A64" s="66">
        <v>45720</v>
      </c>
      <c r="B64" s="72" t="s">
        <v>121</v>
      </c>
      <c r="C64" s="68" t="s">
        <v>65</v>
      </c>
      <c r="D64" s="69"/>
      <c r="E64" s="69">
        <v>10.1</v>
      </c>
      <c r="F64" s="74">
        <f t="shared" si="2"/>
        <v>24510.39</v>
      </c>
      <c r="G64" s="71"/>
    </row>
    <row r="65" spans="1:7">
      <c r="A65" s="66">
        <v>45722</v>
      </c>
      <c r="B65" s="72" t="s">
        <v>121</v>
      </c>
      <c r="C65" s="68" t="s">
        <v>65</v>
      </c>
      <c r="D65" s="69"/>
      <c r="E65" s="69">
        <v>21.7</v>
      </c>
      <c r="F65" s="74">
        <f t="shared" si="2"/>
        <v>24488.69</v>
      </c>
      <c r="G65" s="71"/>
    </row>
    <row r="66" spans="1:7">
      <c r="A66" s="66">
        <v>45724</v>
      </c>
      <c r="B66" s="72" t="s">
        <v>121</v>
      </c>
      <c r="C66" s="68" t="s">
        <v>65</v>
      </c>
      <c r="D66" s="69"/>
      <c r="E66" s="69">
        <v>10.1</v>
      </c>
      <c r="F66" s="74">
        <f t="shared" si="2"/>
        <v>24478.59</v>
      </c>
      <c r="G66" s="71"/>
    </row>
    <row r="67" spans="1:7">
      <c r="A67" s="66">
        <v>45724</v>
      </c>
      <c r="B67" s="72" t="s">
        <v>121</v>
      </c>
      <c r="C67" s="68" t="s">
        <v>65</v>
      </c>
      <c r="D67" s="69"/>
      <c r="E67" s="69">
        <v>10.1</v>
      </c>
      <c r="F67" s="74">
        <f t="shared" si="2"/>
        <v>24468.49</v>
      </c>
      <c r="G67" s="71"/>
    </row>
    <row r="68" spans="1:7">
      <c r="A68" s="66">
        <v>45727</v>
      </c>
      <c r="B68" s="72" t="s">
        <v>121</v>
      </c>
      <c r="C68" s="68" t="s">
        <v>65</v>
      </c>
      <c r="D68" s="69"/>
      <c r="E68" s="69">
        <v>10.1</v>
      </c>
      <c r="F68" s="74">
        <f t="shared" si="2"/>
        <v>24458.39</v>
      </c>
      <c r="G68" s="71"/>
    </row>
    <row r="69" spans="1:7">
      <c r="A69" s="66">
        <v>45727</v>
      </c>
      <c r="B69" s="72" t="s">
        <v>121</v>
      </c>
      <c r="C69" s="68" t="s">
        <v>65</v>
      </c>
      <c r="D69" s="69"/>
      <c r="E69" s="69">
        <v>10.1</v>
      </c>
      <c r="F69" s="74">
        <f t="shared" si="2"/>
        <v>24448.29</v>
      </c>
      <c r="G69" s="71"/>
    </row>
    <row r="70" spans="1:7">
      <c r="A70" s="66">
        <v>45728</v>
      </c>
      <c r="B70" s="72" t="s">
        <v>121</v>
      </c>
      <c r="C70" s="68" t="s">
        <v>65</v>
      </c>
      <c r="D70" s="69"/>
      <c r="E70" s="69">
        <v>29.45</v>
      </c>
      <c r="F70" s="74">
        <f t="shared" si="2"/>
        <v>24418.84</v>
      </c>
      <c r="G70" s="71"/>
    </row>
    <row r="71" spans="1:7">
      <c r="A71" s="66">
        <v>45728</v>
      </c>
      <c r="B71" s="72" t="s">
        <v>121</v>
      </c>
      <c r="C71" s="68" t="s">
        <v>65</v>
      </c>
      <c r="D71" s="69"/>
      <c r="E71" s="69">
        <v>54.78</v>
      </c>
      <c r="F71" s="74">
        <f t="shared" si="2"/>
        <v>24364.06</v>
      </c>
      <c r="G71" s="71"/>
    </row>
    <row r="72" spans="1:7">
      <c r="A72" s="66">
        <v>45728</v>
      </c>
      <c r="B72" s="72" t="s">
        <v>121</v>
      </c>
      <c r="C72" s="68" t="s">
        <v>65</v>
      </c>
      <c r="D72" s="69"/>
      <c r="E72" s="69">
        <v>33.97</v>
      </c>
      <c r="F72" s="74">
        <f t="shared" si="2"/>
        <v>24330.09</v>
      </c>
      <c r="G72" s="71"/>
    </row>
    <row r="73" spans="1:7">
      <c r="A73" s="178">
        <v>45737</v>
      </c>
      <c r="B73" s="72" t="s">
        <v>2201</v>
      </c>
      <c r="C73" s="71" t="s">
        <v>57</v>
      </c>
      <c r="D73" s="69">
        <v>4.79</v>
      </c>
      <c r="E73" s="69"/>
      <c r="F73" s="74">
        <f t="shared" si="2"/>
        <v>24334.88</v>
      </c>
      <c r="G73" s="71"/>
    </row>
    <row r="74" spans="1:7">
      <c r="A74" s="66">
        <v>45741</v>
      </c>
      <c r="B74" s="72" t="s">
        <v>121</v>
      </c>
      <c r="C74" s="71" t="s">
        <v>65</v>
      </c>
      <c r="D74" s="69"/>
      <c r="E74" s="69">
        <v>18.64</v>
      </c>
      <c r="F74" s="74">
        <f t="shared" si="2"/>
        <v>24316.24</v>
      </c>
      <c r="G74" s="71"/>
    </row>
    <row r="75" spans="1:7">
      <c r="A75" s="66">
        <v>45741</v>
      </c>
      <c r="B75" s="72" t="s">
        <v>121</v>
      </c>
      <c r="C75" s="68" t="s">
        <v>65</v>
      </c>
      <c r="D75" s="69"/>
      <c r="E75" s="69">
        <v>81.42</v>
      </c>
      <c r="F75" s="74">
        <f t="shared" si="2"/>
        <v>24234.82</v>
      </c>
      <c r="G75" s="71"/>
    </row>
    <row r="76" spans="1:7">
      <c r="A76" s="66">
        <v>45741</v>
      </c>
      <c r="B76" s="72" t="s">
        <v>121</v>
      </c>
      <c r="C76" s="68" t="s">
        <v>65</v>
      </c>
      <c r="D76" s="69"/>
      <c r="E76" s="69">
        <v>31.96</v>
      </c>
      <c r="F76" s="74">
        <f t="shared" si="2"/>
        <v>24202.86</v>
      </c>
      <c r="G76" s="71"/>
    </row>
    <row r="77" spans="1:7">
      <c r="A77" s="66">
        <v>45743</v>
      </c>
      <c r="B77" s="72" t="s">
        <v>2434</v>
      </c>
      <c r="C77" s="68" t="s">
        <v>61</v>
      </c>
      <c r="D77" s="69"/>
      <c r="E77" s="69">
        <v>3240.7</v>
      </c>
      <c r="F77" s="74">
        <f t="shared" si="2"/>
        <v>20962.16</v>
      </c>
      <c r="G77" s="71"/>
    </row>
    <row r="78" spans="1:7">
      <c r="A78" s="66">
        <v>45743</v>
      </c>
      <c r="B78" s="72" t="s">
        <v>121</v>
      </c>
      <c r="C78" s="68" t="s">
        <v>65</v>
      </c>
      <c r="D78" s="69"/>
      <c r="E78" s="69">
        <v>9.5</v>
      </c>
      <c r="F78" s="74">
        <f t="shared" si="2"/>
        <v>20952.66</v>
      </c>
      <c r="G78" s="71"/>
    </row>
    <row r="79" spans="1:7">
      <c r="A79" s="66">
        <v>45743</v>
      </c>
      <c r="B79" s="72" t="s">
        <v>121</v>
      </c>
      <c r="C79" s="68" t="s">
        <v>65</v>
      </c>
      <c r="D79" s="69"/>
      <c r="E79" s="69">
        <v>10.1</v>
      </c>
      <c r="F79" s="104">
        <f t="shared" si="2"/>
        <v>20942.56</v>
      </c>
      <c r="G79" s="71"/>
    </row>
    <row r="80" spans="1:7">
      <c r="A80" s="66">
        <v>45751</v>
      </c>
      <c r="B80" s="72" t="s">
        <v>121</v>
      </c>
      <c r="C80" s="68" t="s">
        <v>65</v>
      </c>
      <c r="D80" s="69"/>
      <c r="E80" s="69">
        <v>31.92</v>
      </c>
      <c r="F80" s="74">
        <f t="shared" si="2"/>
        <v>20910.64</v>
      </c>
      <c r="G80" s="71"/>
    </row>
    <row r="81" spans="1:7">
      <c r="A81" s="66">
        <v>45751</v>
      </c>
      <c r="B81" s="72" t="s">
        <v>121</v>
      </c>
      <c r="C81" s="68" t="s">
        <v>65</v>
      </c>
      <c r="D81" s="69"/>
      <c r="E81" s="69">
        <v>63.65</v>
      </c>
      <c r="F81" s="74">
        <f t="shared" si="2"/>
        <v>20846.99</v>
      </c>
      <c r="G81" s="71"/>
    </row>
    <row r="82" spans="1:7">
      <c r="A82" s="66">
        <v>45756</v>
      </c>
      <c r="B82" s="72" t="s">
        <v>121</v>
      </c>
      <c r="C82" s="68" t="s">
        <v>65</v>
      </c>
      <c r="D82" s="69"/>
      <c r="E82" s="69">
        <v>10.1</v>
      </c>
      <c r="F82" s="74">
        <f t="shared" si="2"/>
        <v>20836.89</v>
      </c>
      <c r="G82" s="71"/>
    </row>
    <row r="83" spans="1:7">
      <c r="A83" s="66">
        <v>45760</v>
      </c>
      <c r="B83" s="72" t="s">
        <v>121</v>
      </c>
      <c r="C83" s="68" t="s">
        <v>65</v>
      </c>
      <c r="D83" s="69"/>
      <c r="E83" s="69">
        <v>18.64</v>
      </c>
      <c r="F83" s="74">
        <f t="shared" si="2"/>
        <v>20818.25</v>
      </c>
      <c r="G83" s="71"/>
    </row>
    <row r="84" spans="1:7">
      <c r="A84" s="66">
        <v>45762</v>
      </c>
      <c r="B84" s="72" t="s">
        <v>121</v>
      </c>
      <c r="C84" s="68" t="s">
        <v>65</v>
      </c>
      <c r="D84" s="69"/>
      <c r="E84" s="69">
        <v>18.64</v>
      </c>
      <c r="F84" s="104">
        <f t="shared" si="2"/>
        <v>20799.61</v>
      </c>
      <c r="G84" s="71"/>
    </row>
    <row r="85" spans="1:7">
      <c r="A85" s="66">
        <v>45762</v>
      </c>
      <c r="B85" s="72" t="s">
        <v>121</v>
      </c>
      <c r="C85" s="68" t="s">
        <v>65</v>
      </c>
      <c r="D85" s="69"/>
      <c r="E85" s="69">
        <v>10.1</v>
      </c>
      <c r="F85" s="74">
        <f t="shared" si="2"/>
        <v>20789.51</v>
      </c>
      <c r="G85" s="71"/>
    </row>
    <row r="86" spans="1:7">
      <c r="A86" s="66">
        <v>45763</v>
      </c>
      <c r="B86" s="72" t="s">
        <v>121</v>
      </c>
      <c r="C86" s="68" t="s">
        <v>65</v>
      </c>
      <c r="D86" s="69"/>
      <c r="E86" s="69">
        <v>18.64</v>
      </c>
      <c r="F86" s="74">
        <f t="shared" si="2"/>
        <v>20770.87</v>
      </c>
      <c r="G86" s="71"/>
    </row>
    <row r="87" spans="1:7">
      <c r="A87" s="66">
        <v>45763</v>
      </c>
      <c r="B87" s="72" t="s">
        <v>481</v>
      </c>
      <c r="C87" s="68" t="s">
        <v>58</v>
      </c>
      <c r="D87" s="69">
        <v>110000</v>
      </c>
      <c r="E87" s="69"/>
      <c r="F87" s="74">
        <f t="shared" si="2"/>
        <v>130770.87</v>
      </c>
      <c r="G87" s="71"/>
    </row>
    <row r="88" spans="1:7">
      <c r="A88" s="66">
        <v>45763</v>
      </c>
      <c r="B88" s="72" t="s">
        <v>2435</v>
      </c>
      <c r="C88" s="68" t="s">
        <v>61</v>
      </c>
      <c r="D88" s="69"/>
      <c r="E88" s="69">
        <v>101767.08</v>
      </c>
      <c r="F88" s="74">
        <f t="shared" si="2"/>
        <v>29003.79</v>
      </c>
      <c r="G88" s="71"/>
    </row>
    <row r="89" spans="1:7">
      <c r="A89" s="66">
        <v>45766</v>
      </c>
      <c r="B89" s="72" t="s">
        <v>121</v>
      </c>
      <c r="C89" s="68" t="s">
        <v>65</v>
      </c>
      <c r="D89" s="69"/>
      <c r="E89" s="69">
        <v>11.4</v>
      </c>
      <c r="F89" s="74">
        <f t="shared" si="2"/>
        <v>28992.39</v>
      </c>
      <c r="G89" s="71"/>
    </row>
    <row r="90" spans="1:7">
      <c r="A90" s="66">
        <v>45772</v>
      </c>
      <c r="B90" s="72" t="s">
        <v>2436</v>
      </c>
      <c r="C90" s="68" t="s">
        <v>61</v>
      </c>
      <c r="D90" s="69"/>
      <c r="E90" s="69">
        <v>1620.35</v>
      </c>
      <c r="F90" s="74">
        <f t="shared" si="2"/>
        <v>27372.04</v>
      </c>
      <c r="G90" s="71"/>
    </row>
    <row r="91" spans="1:7">
      <c r="A91" s="66">
        <v>45776</v>
      </c>
      <c r="B91" s="72" t="s">
        <v>121</v>
      </c>
      <c r="C91" s="68" t="s">
        <v>65</v>
      </c>
      <c r="D91" s="69"/>
      <c r="E91" s="69">
        <v>10.1</v>
      </c>
      <c r="F91" s="74">
        <f t="shared" si="2"/>
        <v>27361.94</v>
      </c>
      <c r="G91" s="71"/>
    </row>
    <row r="92" spans="1:7">
      <c r="A92" s="66">
        <v>45776</v>
      </c>
      <c r="B92" s="72" t="s">
        <v>121</v>
      </c>
      <c r="C92" s="68" t="s">
        <v>65</v>
      </c>
      <c r="D92" s="69"/>
      <c r="E92" s="69">
        <v>18.64</v>
      </c>
      <c r="F92" s="74">
        <f t="shared" si="2"/>
        <v>27343.3</v>
      </c>
      <c r="G92" s="71"/>
    </row>
    <row r="93" spans="1:7">
      <c r="A93" s="66">
        <v>45779</v>
      </c>
      <c r="B93" s="72" t="s">
        <v>121</v>
      </c>
      <c r="C93" s="68" t="s">
        <v>65</v>
      </c>
      <c r="D93" s="69"/>
      <c r="E93" s="69">
        <v>14.25</v>
      </c>
      <c r="F93" s="74">
        <f t="shared" si="2"/>
        <v>27329.05</v>
      </c>
      <c r="G93" s="71"/>
    </row>
    <row r="94" spans="1:7">
      <c r="A94" s="66">
        <v>45805</v>
      </c>
      <c r="B94" s="72" t="s">
        <v>2437</v>
      </c>
      <c r="C94" s="68" t="s">
        <v>61</v>
      </c>
      <c r="D94" s="69"/>
      <c r="E94" s="69">
        <v>1620.35</v>
      </c>
      <c r="F94" s="74">
        <f t="shared" si="2"/>
        <v>25708.7</v>
      </c>
      <c r="G94" s="71"/>
    </row>
    <row r="95" spans="1:7">
      <c r="A95" s="66">
        <v>45829</v>
      </c>
      <c r="B95" s="72" t="s">
        <v>1775</v>
      </c>
      <c r="C95" s="68" t="s">
        <v>57</v>
      </c>
      <c r="D95" s="69">
        <v>5.35</v>
      </c>
      <c r="E95" s="69"/>
      <c r="F95" s="74">
        <f t="shared" si="2"/>
        <v>25714.05</v>
      </c>
      <c r="G95" s="71"/>
    </row>
    <row r="96" spans="1:7">
      <c r="A96" s="66">
        <v>45835</v>
      </c>
      <c r="B96" s="72" t="s">
        <v>2438</v>
      </c>
      <c r="C96" s="68" t="s">
        <v>61</v>
      </c>
      <c r="D96" s="69"/>
      <c r="E96" s="69">
        <v>1620.35</v>
      </c>
      <c r="F96" s="74">
        <f t="shared" si="2"/>
        <v>24093.7</v>
      </c>
      <c r="G96" s="71"/>
    </row>
    <row r="97" spans="1:7">
      <c r="A97" s="66">
        <v>45857</v>
      </c>
      <c r="B97" s="72" t="s">
        <v>121</v>
      </c>
      <c r="C97" s="68" t="s">
        <v>65</v>
      </c>
      <c r="D97" s="69"/>
      <c r="E97" s="69">
        <v>10.1</v>
      </c>
      <c r="F97" s="74">
        <f t="shared" ref="F97:F103" si="3">F96+D97-E97</f>
        <v>24083.6</v>
      </c>
      <c r="G97" s="71"/>
    </row>
    <row r="98" spans="1:7">
      <c r="A98" s="66">
        <v>45857</v>
      </c>
      <c r="B98" s="72" t="s">
        <v>121</v>
      </c>
      <c r="C98" s="68" t="s">
        <v>65</v>
      </c>
      <c r="D98" s="69"/>
      <c r="E98" s="69">
        <v>10.1</v>
      </c>
      <c r="F98" s="74">
        <f t="shared" si="3"/>
        <v>24073.5</v>
      </c>
      <c r="G98" s="71"/>
    </row>
    <row r="99" spans="1:7">
      <c r="A99" s="66">
        <v>45858</v>
      </c>
      <c r="B99" s="72" t="s">
        <v>121</v>
      </c>
      <c r="C99" s="68" t="s">
        <v>65</v>
      </c>
      <c r="D99" s="69"/>
      <c r="E99" s="69">
        <v>14.25</v>
      </c>
      <c r="F99" s="74">
        <f t="shared" si="3"/>
        <v>24059.25</v>
      </c>
      <c r="G99" s="71"/>
    </row>
    <row r="100" spans="1:7">
      <c r="A100" s="66">
        <v>45858</v>
      </c>
      <c r="B100" s="72" t="s">
        <v>121</v>
      </c>
      <c r="C100" s="68" t="s">
        <v>65</v>
      </c>
      <c r="D100" s="69"/>
      <c r="E100" s="69">
        <v>14.25</v>
      </c>
      <c r="F100" s="74">
        <f t="shared" si="3"/>
        <v>24045</v>
      </c>
      <c r="G100" s="71"/>
    </row>
    <row r="101" spans="1:7">
      <c r="A101" s="66">
        <v>45863</v>
      </c>
      <c r="B101" s="72" t="s">
        <v>527</v>
      </c>
      <c r="C101" s="68" t="s">
        <v>64</v>
      </c>
      <c r="D101" s="69"/>
      <c r="E101" s="69">
        <v>10</v>
      </c>
      <c r="F101" s="74">
        <f t="shared" si="3"/>
        <v>24035</v>
      </c>
      <c r="G101" s="71"/>
    </row>
    <row r="102" spans="1:7">
      <c r="A102" s="66">
        <v>45866</v>
      </c>
      <c r="B102" s="72" t="s">
        <v>2439</v>
      </c>
      <c r="C102" s="68" t="s">
        <v>61</v>
      </c>
      <c r="D102" s="69"/>
      <c r="E102" s="69">
        <v>1620.35</v>
      </c>
      <c r="F102" s="74">
        <f t="shared" si="3"/>
        <v>22414.65</v>
      </c>
      <c r="G102" s="71"/>
    </row>
    <row r="103" spans="1:7">
      <c r="A103" s="66">
        <v>45869</v>
      </c>
      <c r="B103" s="72" t="s">
        <v>121</v>
      </c>
      <c r="C103" s="68" t="s">
        <v>65</v>
      </c>
      <c r="D103" s="69"/>
      <c r="E103" s="69">
        <v>10.1</v>
      </c>
      <c r="F103" s="74">
        <f t="shared" si="3"/>
        <v>22404.55</v>
      </c>
      <c r="G103" s="71"/>
    </row>
    <row r="104" spans="1:7">
      <c r="A104" s="66">
        <v>45871</v>
      </c>
      <c r="B104" s="72" t="s">
        <v>121</v>
      </c>
      <c r="C104" s="68" t="s">
        <v>65</v>
      </c>
      <c r="D104" s="69"/>
      <c r="E104" s="69">
        <v>10.1</v>
      </c>
      <c r="F104" s="74">
        <f t="shared" ref="F104:F126" si="4">F103+D104-E104</f>
        <v>22394.45</v>
      </c>
      <c r="G104" s="71"/>
    </row>
    <row r="105" spans="1:7">
      <c r="A105" s="66">
        <v>45872</v>
      </c>
      <c r="B105" s="72" t="s">
        <v>121</v>
      </c>
      <c r="C105" s="68" t="s">
        <v>65</v>
      </c>
      <c r="D105" s="69"/>
      <c r="E105" s="69">
        <v>10.1</v>
      </c>
      <c r="F105" s="74">
        <f t="shared" si="4"/>
        <v>22384.35</v>
      </c>
      <c r="G105" s="71"/>
    </row>
    <row r="106" spans="1:7">
      <c r="A106" s="66">
        <v>45883</v>
      </c>
      <c r="B106" s="72" t="s">
        <v>2440</v>
      </c>
      <c r="C106" s="68" t="s">
        <v>61</v>
      </c>
      <c r="D106" s="69"/>
      <c r="E106" s="69">
        <v>9108.94</v>
      </c>
      <c r="F106" s="74">
        <f t="shared" si="4"/>
        <v>13275.41</v>
      </c>
      <c r="G106" s="71"/>
    </row>
    <row r="107" spans="1:7">
      <c r="A107" s="66">
        <v>45887</v>
      </c>
      <c r="B107" s="72" t="s">
        <v>121</v>
      </c>
      <c r="C107" s="68" t="s">
        <v>65</v>
      </c>
      <c r="D107" s="69"/>
      <c r="E107" s="69">
        <v>10.1</v>
      </c>
      <c r="F107" s="74">
        <f t="shared" si="4"/>
        <v>13265.31</v>
      </c>
      <c r="G107" s="71"/>
    </row>
    <row r="108" spans="1:7">
      <c r="A108" s="66">
        <v>45889</v>
      </c>
      <c r="B108" s="72" t="s">
        <v>121</v>
      </c>
      <c r="C108" s="68" t="s">
        <v>65</v>
      </c>
      <c r="D108" s="69"/>
      <c r="E108" s="69">
        <v>29.45</v>
      </c>
      <c r="F108" s="74">
        <f t="shared" si="4"/>
        <v>13235.86</v>
      </c>
      <c r="G108" s="71"/>
    </row>
    <row r="109" spans="1:7">
      <c r="A109" s="66">
        <v>45889</v>
      </c>
      <c r="B109" s="72" t="s">
        <v>121</v>
      </c>
      <c r="C109" s="68" t="s">
        <v>65</v>
      </c>
      <c r="D109" s="69"/>
      <c r="E109" s="69">
        <v>35.15</v>
      </c>
      <c r="F109" s="74">
        <f t="shared" si="4"/>
        <v>13200.71</v>
      </c>
      <c r="G109" s="71"/>
    </row>
    <row r="110" spans="1:7">
      <c r="A110" s="66">
        <v>45890</v>
      </c>
      <c r="B110" s="72" t="s">
        <v>121</v>
      </c>
      <c r="C110" s="68" t="s">
        <v>65</v>
      </c>
      <c r="D110" s="69"/>
      <c r="E110" s="69">
        <v>1</v>
      </c>
      <c r="F110" s="74">
        <f t="shared" si="4"/>
        <v>13199.71</v>
      </c>
      <c r="G110" s="71"/>
    </row>
    <row r="111" spans="1:7">
      <c r="A111" s="66">
        <v>45890</v>
      </c>
      <c r="B111" s="72" t="s">
        <v>121</v>
      </c>
      <c r="C111" s="68" t="s">
        <v>65</v>
      </c>
      <c r="D111" s="69"/>
      <c r="E111" s="69">
        <v>10.1</v>
      </c>
      <c r="F111" s="74">
        <f t="shared" si="4"/>
        <v>13189.61</v>
      </c>
      <c r="G111" s="71"/>
    </row>
    <row r="112" spans="1:7">
      <c r="A112" s="66">
        <v>45892</v>
      </c>
      <c r="B112" s="72" t="s">
        <v>121</v>
      </c>
      <c r="C112" s="68" t="s">
        <v>65</v>
      </c>
      <c r="D112" s="69"/>
      <c r="E112" s="69">
        <v>33.8</v>
      </c>
      <c r="F112" s="74">
        <f t="shared" si="4"/>
        <v>13155.81</v>
      </c>
      <c r="G112" s="71"/>
    </row>
    <row r="113" spans="1:7">
      <c r="A113" s="66">
        <v>45892</v>
      </c>
      <c r="B113" s="72" t="s">
        <v>121</v>
      </c>
      <c r="C113" s="68" t="s">
        <v>65</v>
      </c>
      <c r="D113" s="69"/>
      <c r="E113" s="69">
        <v>10.1</v>
      </c>
      <c r="F113" s="74">
        <f t="shared" si="4"/>
        <v>13145.71</v>
      </c>
      <c r="G113" s="71"/>
    </row>
    <row r="114" spans="1:7">
      <c r="A114" s="66">
        <v>45892</v>
      </c>
      <c r="B114" s="72" t="s">
        <v>121</v>
      </c>
      <c r="C114" s="68" t="s">
        <v>65</v>
      </c>
      <c r="D114" s="69"/>
      <c r="E114" s="69">
        <v>31.92</v>
      </c>
      <c r="F114" s="74">
        <f t="shared" si="4"/>
        <v>13113.79</v>
      </c>
      <c r="G114" s="71"/>
    </row>
    <row r="115" spans="1:7">
      <c r="A115" s="66">
        <v>45893</v>
      </c>
      <c r="B115" s="72" t="s">
        <v>121</v>
      </c>
      <c r="C115" s="68" t="s">
        <v>65</v>
      </c>
      <c r="D115" s="69"/>
      <c r="E115" s="69">
        <v>10.1</v>
      </c>
      <c r="F115" s="74">
        <f t="shared" si="4"/>
        <v>13103.69</v>
      </c>
      <c r="G115" s="71"/>
    </row>
    <row r="116" spans="1:7">
      <c r="A116" s="66">
        <v>45896</v>
      </c>
      <c r="B116" s="72" t="s">
        <v>2441</v>
      </c>
      <c r="C116" s="68" t="s">
        <v>61</v>
      </c>
      <c r="D116" s="69"/>
      <c r="E116" s="69">
        <v>1620.35</v>
      </c>
      <c r="F116" s="74">
        <f t="shared" si="4"/>
        <v>11483.34</v>
      </c>
      <c r="G116" s="71"/>
    </row>
    <row r="117" spans="1:7">
      <c r="A117" s="66">
        <v>45904</v>
      </c>
      <c r="B117" s="72" t="s">
        <v>121</v>
      </c>
      <c r="C117" s="68" t="s">
        <v>65</v>
      </c>
      <c r="D117" s="69"/>
      <c r="E117" s="69">
        <v>21.7</v>
      </c>
      <c r="F117" s="74">
        <f t="shared" si="4"/>
        <v>11461.64</v>
      </c>
      <c r="G117" s="71"/>
    </row>
    <row r="118" spans="1:7">
      <c r="A118" s="66">
        <v>45909</v>
      </c>
      <c r="B118" s="72" t="s">
        <v>121</v>
      </c>
      <c r="C118" s="68" t="s">
        <v>65</v>
      </c>
      <c r="D118" s="69"/>
      <c r="E118" s="69">
        <v>1.76</v>
      </c>
      <c r="F118" s="74">
        <f t="shared" si="4"/>
        <v>11459.88</v>
      </c>
      <c r="G118" s="71"/>
    </row>
    <row r="119" spans="1:7">
      <c r="A119" s="66">
        <v>45911</v>
      </c>
      <c r="B119" s="72" t="s">
        <v>121</v>
      </c>
      <c r="C119" s="68" t="s">
        <v>65</v>
      </c>
      <c r="D119" s="69"/>
      <c r="E119" s="69">
        <v>29.45</v>
      </c>
      <c r="F119" s="74">
        <f t="shared" si="4"/>
        <v>11430.43</v>
      </c>
      <c r="G119" s="71"/>
    </row>
    <row r="120" spans="1:7">
      <c r="A120" s="66">
        <v>45911</v>
      </c>
      <c r="B120" s="72" t="s">
        <v>121</v>
      </c>
      <c r="C120" s="68" t="s">
        <v>65</v>
      </c>
      <c r="D120" s="69"/>
      <c r="E120" s="69">
        <v>29.45</v>
      </c>
      <c r="F120" s="74">
        <f t="shared" si="4"/>
        <v>11400.98</v>
      </c>
      <c r="G120" s="71"/>
    </row>
    <row r="121" spans="1:7">
      <c r="A121" s="66">
        <v>45911</v>
      </c>
      <c r="B121" s="72" t="s">
        <v>121</v>
      </c>
      <c r="C121" s="68" t="s">
        <v>65</v>
      </c>
      <c r="D121" s="69"/>
      <c r="E121" s="69">
        <v>10.1</v>
      </c>
      <c r="F121" s="74">
        <f t="shared" si="4"/>
        <v>11390.88</v>
      </c>
      <c r="G121" s="71"/>
    </row>
    <row r="122" spans="1:7">
      <c r="A122" s="66">
        <v>45915</v>
      </c>
      <c r="B122" s="72" t="s">
        <v>2442</v>
      </c>
      <c r="C122" s="68" t="s">
        <v>61</v>
      </c>
      <c r="D122" s="69"/>
      <c r="E122" s="69">
        <v>6412.21</v>
      </c>
      <c r="F122" s="74">
        <f t="shared" si="4"/>
        <v>4978.67</v>
      </c>
      <c r="G122" s="71">
        <v>3978.67</v>
      </c>
    </row>
    <row r="123" spans="1:7">
      <c r="A123" s="66">
        <v>45919</v>
      </c>
      <c r="B123" s="72" t="s">
        <v>121</v>
      </c>
      <c r="C123" s="68" t="s">
        <v>65</v>
      </c>
      <c r="D123" s="69"/>
      <c r="E123" s="69">
        <v>240</v>
      </c>
      <c r="F123" s="74">
        <f t="shared" si="4"/>
        <v>4738.67</v>
      </c>
      <c r="G123" s="71"/>
    </row>
    <row r="124" spans="1:7">
      <c r="A124" s="66">
        <v>45921</v>
      </c>
      <c r="B124" s="67" t="s">
        <v>1775</v>
      </c>
      <c r="C124" s="68" t="s">
        <v>57</v>
      </c>
      <c r="D124" s="69">
        <v>2.36</v>
      </c>
      <c r="E124" s="69"/>
      <c r="F124" s="74">
        <f t="shared" si="4"/>
        <v>4741.03</v>
      </c>
      <c r="G124" s="71"/>
    </row>
    <row r="125" spans="1:7">
      <c r="A125" s="66">
        <v>45926</v>
      </c>
      <c r="B125" s="72" t="s">
        <v>2443</v>
      </c>
      <c r="C125" s="68" t="s">
        <v>61</v>
      </c>
      <c r="D125" s="69"/>
      <c r="E125" s="69">
        <v>1623.38</v>
      </c>
      <c r="F125" s="74">
        <f t="shared" si="4"/>
        <v>3117.65</v>
      </c>
      <c r="G125" s="71"/>
    </row>
    <row r="126" spans="1:7">
      <c r="A126" s="66">
        <v>45928</v>
      </c>
      <c r="B126" s="67" t="s">
        <v>121</v>
      </c>
      <c r="C126" s="68" t="s">
        <v>65</v>
      </c>
      <c r="D126" s="69"/>
      <c r="E126" s="69">
        <v>103.12</v>
      </c>
      <c r="F126" s="74">
        <f t="shared" si="4"/>
        <v>3014.53</v>
      </c>
      <c r="G126" s="71"/>
    </row>
    <row r="127" spans="1:7">
      <c r="A127" s="66">
        <v>45929</v>
      </c>
      <c r="B127" s="67" t="s">
        <v>121</v>
      </c>
      <c r="C127" s="68" t="s">
        <v>65</v>
      </c>
      <c r="D127" s="69"/>
      <c r="E127" s="69">
        <v>52.83</v>
      </c>
      <c r="F127" s="74">
        <f t="shared" ref="F127:F141" si="5">F126+D127-E127</f>
        <v>2961.7</v>
      </c>
      <c r="G127" s="71"/>
    </row>
    <row r="128" spans="1:7">
      <c r="A128" s="66">
        <v>45930</v>
      </c>
      <c r="B128" s="67" t="s">
        <v>121</v>
      </c>
      <c r="C128" s="68" t="s">
        <v>65</v>
      </c>
      <c r="D128" s="69"/>
      <c r="E128" s="69">
        <v>57.95</v>
      </c>
      <c r="F128" s="74">
        <f t="shared" si="5"/>
        <v>2903.75</v>
      </c>
      <c r="G128" s="71"/>
    </row>
    <row r="129" spans="1:7">
      <c r="A129" s="66">
        <v>45930</v>
      </c>
      <c r="B129" s="67" t="s">
        <v>121</v>
      </c>
      <c r="C129" s="68" t="s">
        <v>65</v>
      </c>
      <c r="D129" s="69"/>
      <c r="E129" s="69">
        <v>35.15</v>
      </c>
      <c r="F129" s="74">
        <f t="shared" si="5"/>
        <v>2868.6</v>
      </c>
      <c r="G129" s="71"/>
    </row>
    <row r="130" spans="1:7">
      <c r="A130" s="66">
        <v>45931</v>
      </c>
      <c r="B130" s="67" t="s">
        <v>121</v>
      </c>
      <c r="C130" s="68" t="s">
        <v>65</v>
      </c>
      <c r="D130" s="69"/>
      <c r="E130" s="69">
        <v>29.45</v>
      </c>
      <c r="F130" s="74">
        <f t="shared" si="5"/>
        <v>2839.15</v>
      </c>
      <c r="G130" s="71"/>
    </row>
    <row r="131" spans="1:7">
      <c r="A131" s="66">
        <v>45942</v>
      </c>
      <c r="B131" s="67" t="s">
        <v>121</v>
      </c>
      <c r="C131" s="68" t="s">
        <v>65</v>
      </c>
      <c r="D131" s="69"/>
      <c r="E131" s="179">
        <v>35.15</v>
      </c>
      <c r="F131" s="74">
        <f t="shared" si="5"/>
        <v>2804</v>
      </c>
      <c r="G131" s="71"/>
    </row>
    <row r="132" spans="1:7">
      <c r="A132" s="66">
        <v>45942</v>
      </c>
      <c r="B132" s="67" t="s">
        <v>121</v>
      </c>
      <c r="C132" s="68" t="s">
        <v>65</v>
      </c>
      <c r="D132" s="69"/>
      <c r="E132" s="69">
        <v>31.92</v>
      </c>
      <c r="F132" s="74">
        <f t="shared" si="5"/>
        <v>2772.08</v>
      </c>
      <c r="G132" s="71"/>
    </row>
    <row r="133" spans="1:7">
      <c r="A133" s="66">
        <v>45947</v>
      </c>
      <c r="B133" s="72" t="s">
        <v>181</v>
      </c>
      <c r="C133" s="68" t="s">
        <v>58</v>
      </c>
      <c r="D133" s="69">
        <v>8000</v>
      </c>
      <c r="E133" s="69"/>
      <c r="F133" s="74">
        <f t="shared" si="5"/>
        <v>10772.08</v>
      </c>
      <c r="G133" s="71"/>
    </row>
    <row r="134" spans="1:7">
      <c r="A134" s="66">
        <v>45949</v>
      </c>
      <c r="B134" s="67" t="s">
        <v>121</v>
      </c>
      <c r="C134" s="68" t="s">
        <v>65</v>
      </c>
      <c r="D134" s="69"/>
      <c r="E134" s="69">
        <v>14.25</v>
      </c>
      <c r="F134" s="74">
        <f t="shared" si="5"/>
        <v>10757.83</v>
      </c>
      <c r="G134" s="71"/>
    </row>
    <row r="135" spans="1:7">
      <c r="A135" s="66">
        <v>45950</v>
      </c>
      <c r="B135" s="67" t="s">
        <v>121</v>
      </c>
      <c r="C135" s="68" t="s">
        <v>65</v>
      </c>
      <c r="D135" s="69"/>
      <c r="E135" s="69">
        <v>11.4</v>
      </c>
      <c r="F135" s="74">
        <f t="shared" si="5"/>
        <v>10746.43</v>
      </c>
      <c r="G135" s="71"/>
    </row>
    <row r="136" spans="1:7">
      <c r="A136" s="66">
        <v>45950</v>
      </c>
      <c r="B136" s="67" t="s">
        <v>121</v>
      </c>
      <c r="C136" s="68" t="s">
        <v>65</v>
      </c>
      <c r="D136" s="69"/>
      <c r="E136" s="69">
        <v>11.4</v>
      </c>
      <c r="F136" s="74">
        <f t="shared" si="5"/>
        <v>10735.03</v>
      </c>
      <c r="G136" s="71"/>
    </row>
    <row r="137" spans="1:7">
      <c r="A137" s="66">
        <v>45951</v>
      </c>
      <c r="B137" s="67" t="s">
        <v>121</v>
      </c>
      <c r="C137" s="68" t="s">
        <v>65</v>
      </c>
      <c r="D137" s="69"/>
      <c r="E137" s="69">
        <v>29.45</v>
      </c>
      <c r="F137" s="74">
        <f t="shared" si="5"/>
        <v>10705.58</v>
      </c>
      <c r="G137" s="71"/>
    </row>
    <row r="138" spans="1:7">
      <c r="A138" s="66">
        <v>45952</v>
      </c>
      <c r="B138" s="67" t="s">
        <v>121</v>
      </c>
      <c r="C138" s="68" t="s">
        <v>65</v>
      </c>
      <c r="D138" s="69"/>
      <c r="E138" s="69">
        <v>31.92</v>
      </c>
      <c r="F138" s="74">
        <f t="shared" si="5"/>
        <v>10673.66</v>
      </c>
      <c r="G138" s="71"/>
    </row>
    <row r="139" spans="1:7">
      <c r="A139" s="66">
        <v>45952</v>
      </c>
      <c r="B139" s="67" t="s">
        <v>121</v>
      </c>
      <c r="C139" s="68" t="s">
        <v>65</v>
      </c>
      <c r="D139" s="69"/>
      <c r="E139" s="69">
        <v>29.45</v>
      </c>
      <c r="F139" s="74">
        <f t="shared" si="5"/>
        <v>10644.21</v>
      </c>
      <c r="G139" s="71"/>
    </row>
    <row r="140" spans="1:7">
      <c r="A140" s="66">
        <v>45953</v>
      </c>
      <c r="B140" s="67" t="s">
        <v>121</v>
      </c>
      <c r="C140" s="68" t="s">
        <v>65</v>
      </c>
      <c r="D140" s="69"/>
      <c r="E140" s="69">
        <v>29.45</v>
      </c>
      <c r="F140" s="74">
        <f t="shared" si="5"/>
        <v>10614.76</v>
      </c>
      <c r="G140" s="71"/>
    </row>
    <row r="141" spans="1:7">
      <c r="A141" s="66">
        <v>45954</v>
      </c>
      <c r="B141" s="72" t="s">
        <v>2444</v>
      </c>
      <c r="C141" s="68" t="s">
        <v>61</v>
      </c>
      <c r="D141" s="69"/>
      <c r="E141" s="69">
        <v>5835.67</v>
      </c>
      <c r="F141" s="74">
        <f t="shared" si="5"/>
        <v>4779.09</v>
      </c>
      <c r="G141" s="71"/>
    </row>
    <row r="142" spans="1:7">
      <c r="A142" s="66">
        <v>45954</v>
      </c>
      <c r="B142" s="67" t="s">
        <v>121</v>
      </c>
      <c r="C142" s="68" t="s">
        <v>65</v>
      </c>
      <c r="D142" s="69"/>
      <c r="E142" s="69">
        <v>11.4</v>
      </c>
      <c r="F142" s="74">
        <f t="shared" ref="F141:F151" si="6">F141+D142-E142</f>
        <v>4767.69</v>
      </c>
      <c r="G142" s="71"/>
    </row>
    <row r="143" spans="1:7">
      <c r="A143" s="66">
        <v>45958</v>
      </c>
      <c r="B143" s="67" t="s">
        <v>121</v>
      </c>
      <c r="C143" s="68" t="s">
        <v>65</v>
      </c>
      <c r="D143" s="69"/>
      <c r="E143" s="69">
        <v>11.4</v>
      </c>
      <c r="F143" s="74">
        <f t="shared" si="6"/>
        <v>4756.29</v>
      </c>
      <c r="G143" s="71"/>
    </row>
    <row r="144" spans="1:7">
      <c r="A144" s="66">
        <v>45958</v>
      </c>
      <c r="B144" s="67" t="s">
        <v>121</v>
      </c>
      <c r="C144" s="68" t="s">
        <v>65</v>
      </c>
      <c r="D144" s="69"/>
      <c r="E144" s="69">
        <v>11.4</v>
      </c>
      <c r="F144" s="74">
        <f t="shared" si="6"/>
        <v>4744.89</v>
      </c>
      <c r="G144" s="71"/>
    </row>
    <row r="145" spans="1:7">
      <c r="A145" s="66">
        <v>45958</v>
      </c>
      <c r="B145" s="67" t="s">
        <v>121</v>
      </c>
      <c r="C145" s="68" t="s">
        <v>65</v>
      </c>
      <c r="D145" s="69"/>
      <c r="E145" s="69">
        <v>10.1</v>
      </c>
      <c r="F145" s="74">
        <f t="shared" si="6"/>
        <v>4734.79</v>
      </c>
      <c r="G145" s="71"/>
    </row>
    <row r="146" spans="1:7">
      <c r="A146" s="66">
        <v>45959</v>
      </c>
      <c r="B146" s="72" t="s">
        <v>2445</v>
      </c>
      <c r="C146" s="68" t="s">
        <v>61</v>
      </c>
      <c r="D146" s="69"/>
      <c r="E146" s="69">
        <v>1621.79</v>
      </c>
      <c r="F146" s="74">
        <f t="shared" si="6"/>
        <v>3113</v>
      </c>
      <c r="G146" s="71"/>
    </row>
    <row r="147" spans="1:7">
      <c r="A147" s="66">
        <v>45965</v>
      </c>
      <c r="B147" s="76" t="s">
        <v>121</v>
      </c>
      <c r="C147" s="68" t="s">
        <v>65</v>
      </c>
      <c r="D147" s="69"/>
      <c r="E147" s="69">
        <v>11.4</v>
      </c>
      <c r="F147" s="74">
        <f t="shared" si="6"/>
        <v>3101.6</v>
      </c>
      <c r="G147" s="71"/>
    </row>
    <row r="148" spans="1:7">
      <c r="A148" s="66">
        <v>45965</v>
      </c>
      <c r="B148" s="76" t="s">
        <v>121</v>
      </c>
      <c r="C148" s="68" t="s">
        <v>65</v>
      </c>
      <c r="D148" s="69"/>
      <c r="E148" s="69">
        <v>11.4</v>
      </c>
      <c r="F148" s="74">
        <f t="shared" si="6"/>
        <v>3090.2</v>
      </c>
      <c r="G148" s="71"/>
    </row>
    <row r="149" spans="1:7">
      <c r="A149" s="66">
        <v>45967</v>
      </c>
      <c r="B149" s="76" t="s">
        <v>121</v>
      </c>
      <c r="C149" s="68" t="s">
        <v>65</v>
      </c>
      <c r="D149" s="69"/>
      <c r="E149" s="69">
        <v>11.4</v>
      </c>
      <c r="F149" s="74">
        <f t="shared" si="6"/>
        <v>3078.8</v>
      </c>
      <c r="G149" s="71"/>
    </row>
    <row r="150" spans="1:7">
      <c r="A150" s="66">
        <v>45968</v>
      </c>
      <c r="B150" s="76" t="s">
        <v>121</v>
      </c>
      <c r="C150" s="68" t="s">
        <v>65</v>
      </c>
      <c r="D150" s="69"/>
      <c r="E150" s="69">
        <v>10.1</v>
      </c>
      <c r="F150" s="74">
        <f t="shared" si="6"/>
        <v>3068.7</v>
      </c>
      <c r="G150" s="71"/>
    </row>
    <row r="151" spans="1:7">
      <c r="A151" s="66">
        <v>45969</v>
      </c>
      <c r="B151" s="76" t="s">
        <v>121</v>
      </c>
      <c r="C151" s="68" t="s">
        <v>65</v>
      </c>
      <c r="D151" s="69"/>
      <c r="E151" s="69">
        <v>153.83</v>
      </c>
      <c r="F151" s="74">
        <f t="shared" si="6"/>
        <v>2914.87</v>
      </c>
      <c r="G151" s="71"/>
    </row>
    <row r="152" spans="1:7">
      <c r="A152" s="66">
        <v>45970</v>
      </c>
      <c r="B152" s="76" t="s">
        <v>121</v>
      </c>
      <c r="C152" s="68" t="s">
        <v>65</v>
      </c>
      <c r="D152" s="69"/>
      <c r="E152" s="69">
        <v>164.85</v>
      </c>
      <c r="F152" s="74">
        <f t="shared" ref="F152:F161" si="7">F151+D152-E152</f>
        <v>2750.02</v>
      </c>
      <c r="G152" s="71"/>
    </row>
    <row r="153" spans="1:7">
      <c r="A153" s="66">
        <v>45973</v>
      </c>
      <c r="B153" s="76" t="s">
        <v>1844</v>
      </c>
      <c r="C153" s="68" t="s">
        <v>58</v>
      </c>
      <c r="D153" s="69">
        <v>5000</v>
      </c>
      <c r="E153" s="69"/>
      <c r="F153" s="74">
        <f t="shared" si="7"/>
        <v>7750.02</v>
      </c>
      <c r="G153" s="71"/>
    </row>
    <row r="154" spans="1:7">
      <c r="A154" s="66">
        <v>45973</v>
      </c>
      <c r="B154" s="76" t="s">
        <v>121</v>
      </c>
      <c r="C154" s="68" t="s">
        <v>65</v>
      </c>
      <c r="D154" s="69"/>
      <c r="E154" s="69">
        <v>20.44</v>
      </c>
      <c r="F154" s="74">
        <f t="shared" si="7"/>
        <v>7729.58</v>
      </c>
      <c r="G154" s="71"/>
    </row>
    <row r="155" spans="1:7">
      <c r="A155" s="66">
        <v>45973</v>
      </c>
      <c r="B155" s="76" t="s">
        <v>2446</v>
      </c>
      <c r="C155" s="68" t="s">
        <v>61</v>
      </c>
      <c r="D155" s="69"/>
      <c r="E155" s="69">
        <v>231.99</v>
      </c>
      <c r="F155" s="74">
        <f t="shared" si="7"/>
        <v>7497.59</v>
      </c>
      <c r="G155" s="71"/>
    </row>
    <row r="156" spans="1:7">
      <c r="A156" s="66"/>
      <c r="B156" s="72"/>
      <c r="C156" s="68"/>
      <c r="D156" s="69"/>
      <c r="E156" s="69"/>
      <c r="F156" s="74">
        <f t="shared" si="7"/>
        <v>7497.59</v>
      </c>
      <c r="G156" s="71"/>
    </row>
    <row r="157" spans="1:7">
      <c r="A157" s="66"/>
      <c r="B157" s="72"/>
      <c r="C157" s="68"/>
      <c r="D157" s="69"/>
      <c r="E157" s="69"/>
      <c r="F157" s="74">
        <f t="shared" si="7"/>
        <v>7497.59</v>
      </c>
      <c r="G157" s="71"/>
    </row>
    <row r="158" spans="1:7">
      <c r="A158" s="66"/>
      <c r="B158" s="72"/>
      <c r="C158" s="68"/>
      <c r="D158" s="69"/>
      <c r="E158" s="69"/>
      <c r="F158" s="74">
        <f t="shared" si="7"/>
        <v>7497.59</v>
      </c>
      <c r="G158" s="71"/>
    </row>
    <row r="159" spans="1:7">
      <c r="A159" s="66"/>
      <c r="B159" s="72"/>
      <c r="C159" s="68"/>
      <c r="D159" s="69"/>
      <c r="E159" s="69"/>
      <c r="F159" s="74">
        <f t="shared" si="7"/>
        <v>7497.59</v>
      </c>
      <c r="G159" s="71"/>
    </row>
    <row r="160" spans="1:7">
      <c r="A160" s="66"/>
      <c r="B160" s="67"/>
      <c r="C160" s="68"/>
      <c r="D160" s="69"/>
      <c r="E160" s="69"/>
      <c r="F160" s="74">
        <f t="shared" si="7"/>
        <v>7497.59</v>
      </c>
      <c r="G160" s="71"/>
    </row>
    <row r="161" spans="1:7">
      <c r="A161" s="66"/>
      <c r="B161" s="72"/>
      <c r="C161" s="68"/>
      <c r="D161" s="69"/>
      <c r="E161" s="69"/>
      <c r="F161" s="74">
        <f t="shared" si="7"/>
        <v>7497.59</v>
      </c>
      <c r="G161" s="71"/>
    </row>
    <row r="162" spans="1:7">
      <c r="A162" s="66"/>
      <c r="B162" s="72"/>
      <c r="C162" s="68"/>
      <c r="D162" s="69"/>
      <c r="E162" s="69"/>
      <c r="F162" s="74">
        <f t="shared" ref="F162:F186" si="8">F161+D162-E162</f>
        <v>7497.59</v>
      </c>
      <c r="G162" s="71"/>
    </row>
    <row r="163" spans="1:7">
      <c r="A163" s="66"/>
      <c r="B163" s="72"/>
      <c r="C163" s="68"/>
      <c r="D163" s="69"/>
      <c r="E163" s="69"/>
      <c r="F163" s="74">
        <f t="shared" si="8"/>
        <v>7497.59</v>
      </c>
      <c r="G163" s="71"/>
    </row>
    <row r="164" spans="1:7">
      <c r="A164" s="66"/>
      <c r="B164" s="72"/>
      <c r="C164" s="68"/>
      <c r="D164" s="69"/>
      <c r="E164" s="69"/>
      <c r="F164" s="74">
        <f t="shared" si="8"/>
        <v>7497.59</v>
      </c>
      <c r="G164" s="71"/>
    </row>
    <row r="165" spans="1:7">
      <c r="A165" s="66"/>
      <c r="B165" s="72"/>
      <c r="C165" s="68"/>
      <c r="D165" s="69"/>
      <c r="E165" s="69"/>
      <c r="F165" s="74">
        <f t="shared" si="8"/>
        <v>7497.59</v>
      </c>
      <c r="G165" s="71"/>
    </row>
    <row r="166" spans="1:7">
      <c r="A166" s="66"/>
      <c r="B166" s="72"/>
      <c r="C166" s="68"/>
      <c r="D166" s="69"/>
      <c r="E166" s="69"/>
      <c r="F166" s="74">
        <f t="shared" si="8"/>
        <v>7497.59</v>
      </c>
      <c r="G166" s="71"/>
    </row>
    <row r="167" spans="1:7">
      <c r="A167" s="66"/>
      <c r="B167" s="72"/>
      <c r="C167" s="68"/>
      <c r="D167" s="69"/>
      <c r="E167" s="69"/>
      <c r="F167" s="74">
        <f t="shared" si="8"/>
        <v>7497.59</v>
      </c>
      <c r="G167" s="71"/>
    </row>
    <row r="168" spans="1:7">
      <c r="A168" s="66"/>
      <c r="B168" s="72"/>
      <c r="C168" s="68"/>
      <c r="D168" s="69"/>
      <c r="E168" s="69"/>
      <c r="F168" s="74">
        <f t="shared" si="8"/>
        <v>7497.59</v>
      </c>
      <c r="G168" s="71"/>
    </row>
    <row r="169" spans="1:7">
      <c r="A169" s="66"/>
      <c r="B169" s="72"/>
      <c r="C169" s="68"/>
      <c r="D169" s="69"/>
      <c r="E169" s="69"/>
      <c r="F169" s="74">
        <f t="shared" si="8"/>
        <v>7497.59</v>
      </c>
      <c r="G169" s="71"/>
    </row>
    <row r="170" spans="1:7">
      <c r="A170" s="66"/>
      <c r="B170" s="72"/>
      <c r="C170" s="68"/>
      <c r="D170" s="69"/>
      <c r="E170" s="69"/>
      <c r="F170" s="74">
        <f t="shared" si="8"/>
        <v>7497.59</v>
      </c>
      <c r="G170" s="71"/>
    </row>
    <row r="171" spans="1:7">
      <c r="A171" s="66"/>
      <c r="B171" s="72"/>
      <c r="C171" s="68"/>
      <c r="D171" s="69"/>
      <c r="E171" s="69"/>
      <c r="F171" s="74">
        <f t="shared" si="8"/>
        <v>7497.59</v>
      </c>
      <c r="G171" s="71"/>
    </row>
    <row r="172" spans="1:7">
      <c r="A172" s="66"/>
      <c r="B172" s="72"/>
      <c r="C172" s="68"/>
      <c r="D172" s="69"/>
      <c r="E172" s="69"/>
      <c r="F172" s="74">
        <f t="shared" si="8"/>
        <v>7497.59</v>
      </c>
      <c r="G172" s="71"/>
    </row>
    <row r="173" spans="1:7">
      <c r="A173" s="66"/>
      <c r="B173" s="72"/>
      <c r="C173" s="68"/>
      <c r="D173" s="69"/>
      <c r="E173" s="69"/>
      <c r="F173" s="74">
        <f t="shared" si="8"/>
        <v>7497.59</v>
      </c>
      <c r="G173" s="71"/>
    </row>
    <row r="174" spans="1:7">
      <c r="A174" s="66"/>
      <c r="B174" s="72"/>
      <c r="C174" s="68"/>
      <c r="D174" s="69"/>
      <c r="E174" s="69"/>
      <c r="F174" s="74">
        <f t="shared" si="8"/>
        <v>7497.59</v>
      </c>
      <c r="G174" s="71"/>
    </row>
    <row r="175" spans="1:7">
      <c r="A175" s="66"/>
      <c r="B175" s="67"/>
      <c r="C175" s="68"/>
      <c r="D175" s="69"/>
      <c r="E175" s="69"/>
      <c r="F175" s="74">
        <f t="shared" si="8"/>
        <v>7497.59</v>
      </c>
      <c r="G175" s="71"/>
    </row>
    <row r="176" spans="1:7">
      <c r="A176" s="66"/>
      <c r="B176" s="67"/>
      <c r="C176" s="68"/>
      <c r="D176" s="69"/>
      <c r="E176" s="69"/>
      <c r="F176" s="69">
        <f t="shared" si="8"/>
        <v>7497.59</v>
      </c>
      <c r="G176" s="71"/>
    </row>
    <row r="177" spans="1:7">
      <c r="A177" s="66"/>
      <c r="B177" s="67"/>
      <c r="C177" s="68"/>
      <c r="D177" s="69"/>
      <c r="E177" s="69"/>
      <c r="F177" s="69">
        <f t="shared" si="8"/>
        <v>7497.59</v>
      </c>
      <c r="G177" s="71"/>
    </row>
    <row r="178" spans="1:7">
      <c r="A178" s="66"/>
      <c r="B178" s="67"/>
      <c r="C178" s="68"/>
      <c r="D178" s="69"/>
      <c r="E178" s="69"/>
      <c r="F178" s="69">
        <f t="shared" si="8"/>
        <v>7497.59</v>
      </c>
      <c r="G178" s="71"/>
    </row>
    <row r="179" spans="1:7">
      <c r="A179" s="66"/>
      <c r="B179" s="67"/>
      <c r="C179" s="68"/>
      <c r="D179" s="69"/>
      <c r="E179" s="69"/>
      <c r="F179" s="69">
        <f t="shared" si="8"/>
        <v>7497.59</v>
      </c>
      <c r="G179" s="71"/>
    </row>
    <row r="180" spans="1:7">
      <c r="A180" s="66"/>
      <c r="B180" s="67"/>
      <c r="C180" s="68"/>
      <c r="D180" s="69"/>
      <c r="E180" s="69"/>
      <c r="F180" s="69">
        <f t="shared" si="8"/>
        <v>7497.59</v>
      </c>
      <c r="G180" s="71"/>
    </row>
    <row r="181" spans="1:7">
      <c r="A181" s="66"/>
      <c r="B181" s="67"/>
      <c r="C181" s="68"/>
      <c r="D181" s="69"/>
      <c r="E181" s="69"/>
      <c r="F181" s="69">
        <f t="shared" si="8"/>
        <v>7497.59</v>
      </c>
      <c r="G181" s="71"/>
    </row>
    <row r="182" spans="1:7">
      <c r="A182" s="66"/>
      <c r="B182" s="67"/>
      <c r="C182" s="68"/>
      <c r="D182" s="69"/>
      <c r="E182" s="69"/>
      <c r="F182" s="69">
        <f t="shared" si="8"/>
        <v>7497.59</v>
      </c>
      <c r="G182" s="71"/>
    </row>
    <row r="183" spans="1:7">
      <c r="A183" s="66"/>
      <c r="B183" s="72"/>
      <c r="C183" s="68"/>
      <c r="D183" s="69"/>
      <c r="E183" s="69"/>
      <c r="F183" s="69">
        <f t="shared" ref="F183:F203" si="9">F182+D183-E183</f>
        <v>7497.59</v>
      </c>
      <c r="G183" s="71"/>
    </row>
    <row r="184" spans="1:7">
      <c r="A184" s="66"/>
      <c r="B184" s="72"/>
      <c r="C184" s="68"/>
      <c r="D184" s="69"/>
      <c r="E184" s="69"/>
      <c r="F184" s="69">
        <f t="shared" si="9"/>
        <v>7497.59</v>
      </c>
      <c r="G184" s="71"/>
    </row>
    <row r="185" spans="1:7">
      <c r="A185" s="66"/>
      <c r="B185" s="72"/>
      <c r="C185" s="68"/>
      <c r="D185" s="69"/>
      <c r="E185" s="69"/>
      <c r="F185" s="69">
        <f t="shared" si="9"/>
        <v>7497.59</v>
      </c>
      <c r="G185" s="71"/>
    </row>
    <row r="186" spans="1:7">
      <c r="A186" s="66"/>
      <c r="B186" s="72"/>
      <c r="C186" s="68"/>
      <c r="D186" s="69"/>
      <c r="E186" s="69"/>
      <c r="F186" s="69">
        <f t="shared" si="9"/>
        <v>7497.59</v>
      </c>
      <c r="G186" s="71"/>
    </row>
    <row r="187" spans="1:7">
      <c r="A187" s="66"/>
      <c r="B187" s="72"/>
      <c r="C187" s="68"/>
      <c r="D187" s="69"/>
      <c r="E187" s="69"/>
      <c r="F187" s="69">
        <f t="shared" si="9"/>
        <v>7497.59</v>
      </c>
      <c r="G187" s="71"/>
    </row>
    <row r="188" spans="1:7">
      <c r="A188" s="66"/>
      <c r="B188" s="72"/>
      <c r="C188" s="68"/>
      <c r="D188" s="69"/>
      <c r="E188" s="69"/>
      <c r="F188" s="69">
        <f t="shared" si="9"/>
        <v>7497.59</v>
      </c>
      <c r="G188" s="71"/>
    </row>
    <row r="189" spans="1:7">
      <c r="A189" s="66"/>
      <c r="B189" s="72"/>
      <c r="C189" s="68"/>
      <c r="D189" s="69"/>
      <c r="E189" s="69"/>
      <c r="F189" s="69">
        <f t="shared" si="9"/>
        <v>7497.59</v>
      </c>
      <c r="G189" s="71"/>
    </row>
    <row r="190" spans="1:7">
      <c r="A190" s="66"/>
      <c r="B190" s="72"/>
      <c r="C190" s="68"/>
      <c r="D190" s="69"/>
      <c r="E190" s="69"/>
      <c r="F190" s="69">
        <f t="shared" si="9"/>
        <v>7497.59</v>
      </c>
      <c r="G190" s="71"/>
    </row>
    <row r="191" spans="1:7">
      <c r="A191" s="66"/>
      <c r="B191" s="67"/>
      <c r="C191" s="68"/>
      <c r="D191" s="69"/>
      <c r="E191" s="69"/>
      <c r="F191" s="69">
        <f t="shared" si="9"/>
        <v>7497.59</v>
      </c>
      <c r="G191" s="71"/>
    </row>
    <row r="192" spans="1:7">
      <c r="A192" s="66"/>
      <c r="B192" s="67"/>
      <c r="C192" s="68"/>
      <c r="D192" s="69"/>
      <c r="E192" s="69"/>
      <c r="F192" s="69">
        <f t="shared" si="9"/>
        <v>7497.59</v>
      </c>
      <c r="G192" s="71"/>
    </row>
    <row r="193" spans="1:7">
      <c r="A193" s="66"/>
      <c r="B193" s="67"/>
      <c r="C193" s="68"/>
      <c r="D193" s="69"/>
      <c r="E193" s="69"/>
      <c r="F193" s="69">
        <f t="shared" si="9"/>
        <v>7497.59</v>
      </c>
      <c r="G193" s="71"/>
    </row>
    <row r="194" spans="1:7">
      <c r="A194" s="66"/>
      <c r="B194" s="67"/>
      <c r="C194" s="68"/>
      <c r="D194" s="69"/>
      <c r="E194" s="69"/>
      <c r="F194" s="69">
        <f t="shared" si="9"/>
        <v>7497.59</v>
      </c>
      <c r="G194" s="71"/>
    </row>
    <row r="195" spans="1:7">
      <c r="A195" s="66"/>
      <c r="B195" s="72"/>
      <c r="C195" s="68"/>
      <c r="D195" s="69"/>
      <c r="E195" s="69"/>
      <c r="F195" s="69">
        <f t="shared" si="9"/>
        <v>7497.59</v>
      </c>
      <c r="G195" s="71"/>
    </row>
    <row r="196" spans="1:7">
      <c r="A196" s="66"/>
      <c r="B196" s="72"/>
      <c r="C196" s="68"/>
      <c r="D196" s="69"/>
      <c r="E196" s="69"/>
      <c r="F196" s="69">
        <f t="shared" si="9"/>
        <v>7497.59</v>
      </c>
      <c r="G196" s="71"/>
    </row>
    <row r="197" spans="1:7">
      <c r="A197" s="66"/>
      <c r="B197" s="72"/>
      <c r="C197" s="68"/>
      <c r="D197" s="69"/>
      <c r="E197" s="69"/>
      <c r="F197" s="69">
        <f t="shared" si="9"/>
        <v>7497.59</v>
      </c>
      <c r="G197" s="71"/>
    </row>
    <row r="198" spans="1:7">
      <c r="A198" s="66"/>
      <c r="B198" s="72"/>
      <c r="C198" s="68"/>
      <c r="D198" s="69"/>
      <c r="E198" s="69"/>
      <c r="F198" s="69">
        <f t="shared" si="9"/>
        <v>7497.59</v>
      </c>
      <c r="G198" s="71"/>
    </row>
    <row r="199" spans="1:7">
      <c r="A199" s="66"/>
      <c r="B199" s="72"/>
      <c r="C199" s="68"/>
      <c r="D199" s="69"/>
      <c r="E199" s="69"/>
      <c r="F199" s="69">
        <f t="shared" si="9"/>
        <v>7497.59</v>
      </c>
      <c r="G199" s="71"/>
    </row>
    <row r="200" spans="1:7">
      <c r="A200" s="66"/>
      <c r="B200" s="72"/>
      <c r="C200" s="68"/>
      <c r="D200" s="69"/>
      <c r="E200" s="69"/>
      <c r="F200" s="69">
        <f t="shared" si="9"/>
        <v>7497.59</v>
      </c>
      <c r="G200" s="71"/>
    </row>
    <row r="201" spans="1:7">
      <c r="A201" s="66"/>
      <c r="B201" s="72"/>
      <c r="C201" s="68"/>
      <c r="D201" s="69"/>
      <c r="E201" s="69"/>
      <c r="F201" s="69">
        <f t="shared" si="9"/>
        <v>7497.59</v>
      </c>
      <c r="G201" s="71"/>
    </row>
    <row r="202" spans="1:7">
      <c r="A202" s="66"/>
      <c r="B202" s="67"/>
      <c r="C202" s="68"/>
      <c r="D202" s="69"/>
      <c r="E202" s="69"/>
      <c r="F202" s="69">
        <f t="shared" si="9"/>
        <v>7497.59</v>
      </c>
      <c r="G202" s="71"/>
    </row>
    <row r="203" spans="1:7">
      <c r="A203" s="66"/>
      <c r="B203" s="67"/>
      <c r="C203" s="68"/>
      <c r="D203" s="69"/>
      <c r="E203" s="69"/>
      <c r="F203" s="69">
        <f t="shared" si="9"/>
        <v>7497.59</v>
      </c>
      <c r="G203" s="71"/>
    </row>
    <row r="204" spans="1:7">
      <c r="A204" s="66"/>
      <c r="B204" s="67"/>
      <c r="C204" s="68"/>
      <c r="D204" s="69"/>
      <c r="E204" s="69"/>
      <c r="F204" s="69">
        <f t="shared" ref="F204:F210" si="10">F203+D204-E204</f>
        <v>7497.59</v>
      </c>
      <c r="G204" s="71"/>
    </row>
    <row r="205" spans="1:7">
      <c r="A205" s="66"/>
      <c r="B205" s="72"/>
      <c r="C205" s="68"/>
      <c r="D205" s="69"/>
      <c r="E205" s="69"/>
      <c r="F205" s="69">
        <f t="shared" si="10"/>
        <v>7497.59</v>
      </c>
      <c r="G205" s="71"/>
    </row>
    <row r="206" spans="1:7">
      <c r="A206" s="66"/>
      <c r="B206" s="72"/>
      <c r="C206" s="68"/>
      <c r="D206" s="69"/>
      <c r="E206" s="69"/>
      <c r="F206" s="69">
        <f t="shared" si="10"/>
        <v>7497.59</v>
      </c>
      <c r="G206" s="71"/>
    </row>
    <row r="207" spans="1:7">
      <c r="A207" s="66"/>
      <c r="B207" s="72"/>
      <c r="C207" s="68"/>
      <c r="D207" s="69"/>
      <c r="E207" s="69"/>
      <c r="F207" s="69">
        <f t="shared" si="10"/>
        <v>7497.59</v>
      </c>
      <c r="G207" s="71"/>
    </row>
    <row r="208" spans="1:7">
      <c r="A208" s="62"/>
      <c r="B208" s="67"/>
      <c r="C208" s="91"/>
      <c r="D208" s="69"/>
      <c r="E208" s="69"/>
      <c r="F208" s="69">
        <f t="shared" si="10"/>
        <v>7497.59</v>
      </c>
      <c r="G208" s="71"/>
    </row>
    <row r="209" spans="1:7">
      <c r="A209" s="62"/>
      <c r="B209" s="67"/>
      <c r="C209" s="91"/>
      <c r="D209" s="69"/>
      <c r="E209" s="69"/>
      <c r="F209" s="69">
        <f t="shared" si="10"/>
        <v>7497.59</v>
      </c>
      <c r="G209" s="71"/>
    </row>
    <row r="210" spans="1:7">
      <c r="A210" s="62"/>
      <c r="B210" s="67"/>
      <c r="C210" s="91"/>
      <c r="D210" s="69"/>
      <c r="E210" s="69"/>
      <c r="F210" s="69">
        <f t="shared" si="10"/>
        <v>7497.59</v>
      </c>
      <c r="G210" s="71"/>
    </row>
    <row r="211" spans="1:7">
      <c r="A211" s="62"/>
      <c r="B211" s="67"/>
      <c r="C211" s="91"/>
      <c r="D211" s="69"/>
      <c r="E211" s="69"/>
      <c r="F211" s="69"/>
      <c r="G211" s="71"/>
    </row>
    <row r="212" spans="1:7">
      <c r="A212" s="62"/>
      <c r="B212" s="67"/>
      <c r="C212" s="91"/>
      <c r="D212" s="69"/>
      <c r="E212" s="69"/>
      <c r="F212" s="69"/>
      <c r="G212" s="71"/>
    </row>
    <row r="213" spans="1:7">
      <c r="A213" s="62"/>
      <c r="B213" s="67"/>
      <c r="C213" s="91"/>
      <c r="D213" s="69"/>
      <c r="E213" s="69"/>
      <c r="F213" s="69"/>
      <c r="G213" s="71"/>
    </row>
    <row r="214" spans="1:7">
      <c r="A214" s="62"/>
      <c r="B214" s="67"/>
      <c r="C214" s="91"/>
      <c r="D214" s="69"/>
      <c r="E214" s="69"/>
      <c r="F214" s="69"/>
      <c r="G214" s="71"/>
    </row>
    <row r="215" spans="1:7">
      <c r="A215" s="62"/>
      <c r="B215" s="67"/>
      <c r="C215" s="91"/>
      <c r="D215" s="69"/>
      <c r="E215" s="69"/>
      <c r="F215" s="69"/>
      <c r="G215" s="71"/>
    </row>
    <row r="216" spans="1:7">
      <c r="A216" s="62"/>
      <c r="B216" s="67"/>
      <c r="C216" s="91"/>
      <c r="D216" s="69"/>
      <c r="E216" s="69"/>
      <c r="F216" s="69"/>
      <c r="G216" s="71"/>
    </row>
    <row r="217" spans="1:7">
      <c r="A217" s="62"/>
      <c r="B217" s="67"/>
      <c r="C217" s="91"/>
      <c r="D217" s="69"/>
      <c r="E217" s="69"/>
      <c r="F217" s="69"/>
      <c r="G217" s="71"/>
    </row>
    <row r="218" spans="1:7">
      <c r="A218" s="62"/>
      <c r="B218" s="67"/>
      <c r="C218" s="91"/>
      <c r="D218" s="69"/>
      <c r="E218" s="69"/>
      <c r="F218" s="69"/>
      <c r="G218" s="71"/>
    </row>
    <row r="219" spans="1:7">
      <c r="A219" s="62"/>
      <c r="B219" s="67"/>
      <c r="C219" s="91"/>
      <c r="D219" s="69"/>
      <c r="E219" s="69"/>
      <c r="F219" s="69"/>
      <c r="G219" s="71"/>
    </row>
    <row r="220" spans="1:7">
      <c r="A220" s="62"/>
      <c r="B220" s="67"/>
      <c r="C220" s="91"/>
      <c r="D220" s="69"/>
      <c r="E220" s="69"/>
      <c r="F220" s="69"/>
      <c r="G220" s="71"/>
    </row>
    <row r="221" spans="1:7">
      <c r="A221" s="62"/>
      <c r="B221" s="67"/>
      <c r="C221" s="91"/>
      <c r="D221" s="69"/>
      <c r="E221" s="69"/>
      <c r="F221" s="69"/>
      <c r="G221" s="71"/>
    </row>
    <row r="222" spans="1:7">
      <c r="A222" s="62"/>
      <c r="B222" s="67"/>
      <c r="C222" s="91"/>
      <c r="D222" s="69"/>
      <c r="E222" s="69"/>
      <c r="F222" s="69"/>
      <c r="G222" s="71"/>
    </row>
    <row r="223" spans="1:7">
      <c r="A223" s="62"/>
      <c r="B223" s="67"/>
      <c r="C223" s="91"/>
      <c r="D223" s="69"/>
      <c r="E223" s="69"/>
      <c r="F223" s="69"/>
      <c r="G223" s="71"/>
    </row>
    <row r="224" spans="1:7">
      <c r="A224" s="62"/>
      <c r="B224" s="67"/>
      <c r="C224" s="91"/>
      <c r="D224" s="69"/>
      <c r="E224" s="69"/>
      <c r="F224" s="69"/>
      <c r="G224" s="71"/>
    </row>
    <row r="225" spans="1:7">
      <c r="A225" s="62"/>
      <c r="B225" s="67"/>
      <c r="C225" s="91"/>
      <c r="D225" s="69"/>
      <c r="E225" s="69"/>
      <c r="F225" s="69"/>
      <c r="G225" s="71"/>
    </row>
    <row r="226" spans="1:7">
      <c r="A226" s="62"/>
      <c r="B226" s="67"/>
      <c r="C226" s="91"/>
      <c r="D226" s="69"/>
      <c r="E226" s="69"/>
      <c r="F226" s="69"/>
      <c r="G226" s="71"/>
    </row>
    <row r="227" spans="1:7">
      <c r="A227" s="62"/>
      <c r="B227" s="67"/>
      <c r="C227" s="91"/>
      <c r="D227" s="69"/>
      <c r="E227" s="69"/>
      <c r="F227" s="69"/>
      <c r="G227" s="71"/>
    </row>
  </sheetData>
  <dataValidations count="1">
    <dataValidation type="list" allowBlank="1" showInputMessage="1" showErrorMessage="1" sqref="C3:C207">
      <formula1>收支类别</formula1>
    </dataValidation>
  </dataValidations>
  <pageMargins left="0.75" right="0.75" top="1" bottom="1" header="0.51" footer="0.51"/>
  <pageSetup paperSize="9" orientation="portrait"/>
  <headerFooter alignWithMargins="0" scaleWithDoc="0"/>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G204"/>
  <sheetViews>
    <sheetView workbookViewId="0">
      <pane ySplit="2" topLeftCell="A176" activePane="bottomLeft" state="frozen"/>
      <selection/>
      <selection pane="bottomLeft" activeCell="A1" sqref="A$1:A$1048576"/>
    </sheetView>
  </sheetViews>
  <sheetFormatPr defaultColWidth="9" defaultRowHeight="17.25" outlineLevelCol="6"/>
  <cols>
    <col min="1" max="1" width="11.75" style="53" customWidth="1"/>
    <col min="2" max="2" width="70.75" style="54" customWidth="1"/>
    <col min="3" max="3" width="15.375" style="55" customWidth="1"/>
    <col min="4" max="4" width="15.625" style="56" customWidth="1"/>
    <col min="5" max="5" width="13.5" style="56" customWidth="1"/>
    <col min="6" max="6" width="17.875" style="56" customWidth="1"/>
    <col min="7" max="7" width="27" style="57" customWidth="1"/>
    <col min="8" max="16384" width="9" style="57"/>
  </cols>
  <sheetData>
    <row r="1" ht="22.5" customHeight="1" spans="1:7">
      <c r="A1" s="58">
        <v>20</v>
      </c>
      <c r="B1" s="59" t="str">
        <f>VLOOKUP(A1,档案!A:B,2,FALSE)&amp;"流水明细"</f>
        <v>中信银行武汉东湖支行181028流水明细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230208.42</v>
      </c>
      <c r="G3" s="71"/>
    </row>
    <row r="4" spans="1:7">
      <c r="A4" s="66">
        <v>45671</v>
      </c>
      <c r="B4" s="72" t="s">
        <v>2447</v>
      </c>
      <c r="C4" s="68" t="s">
        <v>58</v>
      </c>
      <c r="D4" s="73">
        <v>53560</v>
      </c>
      <c r="E4" s="69"/>
      <c r="F4" s="74">
        <f t="shared" ref="F4:F67" si="0">F3+D4-E4</f>
        <v>283768.42</v>
      </c>
      <c r="G4" s="71"/>
    </row>
    <row r="5" spans="1:7">
      <c r="A5" s="66">
        <v>45671</v>
      </c>
      <c r="B5" s="72" t="s">
        <v>2188</v>
      </c>
      <c r="C5" s="68" t="s">
        <v>64</v>
      </c>
      <c r="D5" s="69"/>
      <c r="E5" s="86">
        <v>270000</v>
      </c>
      <c r="F5" s="74">
        <f t="shared" si="0"/>
        <v>13768.42</v>
      </c>
      <c r="G5" s="71"/>
    </row>
    <row r="6" spans="1:7">
      <c r="A6" s="66">
        <v>45673</v>
      </c>
      <c r="B6" s="72" t="s">
        <v>2448</v>
      </c>
      <c r="C6" s="68" t="s">
        <v>61</v>
      </c>
      <c r="D6" s="86"/>
      <c r="E6" s="69">
        <v>600</v>
      </c>
      <c r="F6" s="74">
        <f t="shared" si="0"/>
        <v>13168.42</v>
      </c>
      <c r="G6" s="71"/>
    </row>
    <row r="7" spans="1:7">
      <c r="A7" s="66">
        <v>45673</v>
      </c>
      <c r="B7" s="72" t="s">
        <v>2449</v>
      </c>
      <c r="C7" s="68" t="s">
        <v>54</v>
      </c>
      <c r="D7" s="86">
        <v>185479.1</v>
      </c>
      <c r="E7" s="69"/>
      <c r="F7" s="74">
        <f t="shared" si="0"/>
        <v>198647.52</v>
      </c>
      <c r="G7" s="71"/>
    </row>
    <row r="8" spans="1:7">
      <c r="A8" s="66">
        <v>45673</v>
      </c>
      <c r="B8" s="72" t="s">
        <v>1765</v>
      </c>
      <c r="C8" s="68" t="s">
        <v>64</v>
      </c>
      <c r="D8" s="141"/>
      <c r="E8" s="69">
        <v>180000</v>
      </c>
      <c r="F8" s="74">
        <f t="shared" si="0"/>
        <v>18647.52</v>
      </c>
      <c r="G8" s="71"/>
    </row>
    <row r="9" spans="1:7">
      <c r="A9" s="66">
        <v>45681</v>
      </c>
      <c r="B9" s="89" t="s">
        <v>2449</v>
      </c>
      <c r="C9" s="68" t="s">
        <v>54</v>
      </c>
      <c r="D9" s="141">
        <v>50715.69</v>
      </c>
      <c r="E9" s="69"/>
      <c r="F9" s="74">
        <f t="shared" si="0"/>
        <v>69363.2100000001</v>
      </c>
      <c r="G9" s="71"/>
    </row>
    <row r="10" spans="1:7">
      <c r="A10" s="66">
        <v>45681</v>
      </c>
      <c r="B10" s="89" t="s">
        <v>1827</v>
      </c>
      <c r="C10" s="68" t="s">
        <v>55</v>
      </c>
      <c r="D10" s="86">
        <v>20000</v>
      </c>
      <c r="E10" s="69"/>
      <c r="F10" s="74">
        <f t="shared" si="0"/>
        <v>89363.2100000001</v>
      </c>
      <c r="G10" s="71"/>
    </row>
    <row r="11" spans="1:7">
      <c r="A11" s="66">
        <v>45682</v>
      </c>
      <c r="B11" s="72" t="s">
        <v>2450</v>
      </c>
      <c r="C11" s="68" t="s">
        <v>61</v>
      </c>
      <c r="D11" s="86"/>
      <c r="E11" s="69">
        <v>1068.07</v>
      </c>
      <c r="F11" s="74">
        <f t="shared" si="0"/>
        <v>88295.14</v>
      </c>
      <c r="G11" s="71"/>
    </row>
    <row r="12" spans="1:7">
      <c r="A12" s="66">
        <v>45682</v>
      </c>
      <c r="B12" s="72" t="s">
        <v>2451</v>
      </c>
      <c r="C12" s="68" t="s">
        <v>61</v>
      </c>
      <c r="D12" s="69"/>
      <c r="E12" s="69">
        <v>4500</v>
      </c>
      <c r="F12" s="74">
        <f t="shared" si="0"/>
        <v>83795.14</v>
      </c>
      <c r="G12" s="71"/>
    </row>
    <row r="13" spans="1:7">
      <c r="A13" s="66">
        <v>45682</v>
      </c>
      <c r="B13" s="72" t="s">
        <v>2452</v>
      </c>
      <c r="C13" s="68" t="s">
        <v>61</v>
      </c>
      <c r="D13" s="86"/>
      <c r="E13" s="69">
        <v>4500</v>
      </c>
      <c r="F13" s="74">
        <f t="shared" si="0"/>
        <v>79295.14</v>
      </c>
      <c r="G13" s="71"/>
    </row>
    <row r="14" spans="1:7">
      <c r="A14" s="66">
        <v>45683</v>
      </c>
      <c r="B14" s="72" t="s">
        <v>2453</v>
      </c>
      <c r="C14" s="68" t="s">
        <v>61</v>
      </c>
      <c r="D14" s="69"/>
      <c r="E14" s="69">
        <v>180</v>
      </c>
      <c r="F14" s="74">
        <f t="shared" si="0"/>
        <v>79115.14</v>
      </c>
      <c r="G14" s="71"/>
    </row>
    <row r="15" spans="1:7">
      <c r="A15" s="66">
        <v>45686</v>
      </c>
      <c r="B15" s="72" t="s">
        <v>2454</v>
      </c>
      <c r="C15" s="68" t="s">
        <v>61</v>
      </c>
      <c r="D15" s="69"/>
      <c r="E15" s="69">
        <v>30</v>
      </c>
      <c r="F15" s="74">
        <f t="shared" si="0"/>
        <v>79085.14</v>
      </c>
      <c r="G15" s="71"/>
    </row>
    <row r="16" spans="1:7">
      <c r="A16" s="66">
        <v>45689</v>
      </c>
      <c r="B16" s="72" t="s">
        <v>2455</v>
      </c>
      <c r="C16" s="68" t="s">
        <v>61</v>
      </c>
      <c r="D16" s="69"/>
      <c r="E16" s="69">
        <v>15.6</v>
      </c>
      <c r="F16" s="74">
        <f t="shared" si="0"/>
        <v>79069.54</v>
      </c>
      <c r="G16" s="71"/>
    </row>
    <row r="17" spans="1:7">
      <c r="A17" s="66">
        <v>45689</v>
      </c>
      <c r="B17" s="72" t="s">
        <v>2456</v>
      </c>
      <c r="C17" s="68" t="s">
        <v>61</v>
      </c>
      <c r="D17" s="69"/>
      <c r="E17" s="69">
        <v>18.72</v>
      </c>
      <c r="F17" s="74">
        <f t="shared" si="0"/>
        <v>79050.82</v>
      </c>
      <c r="G17" s="71"/>
    </row>
    <row r="18" ht="33" spans="1:7">
      <c r="A18" s="66">
        <v>45701</v>
      </c>
      <c r="B18" s="72" t="s">
        <v>2457</v>
      </c>
      <c r="C18" s="68" t="s">
        <v>58</v>
      </c>
      <c r="D18" s="69">
        <v>49580</v>
      </c>
      <c r="E18" s="69"/>
      <c r="F18" s="74">
        <f t="shared" si="0"/>
        <v>128630.82</v>
      </c>
      <c r="G18" s="71"/>
    </row>
    <row r="19" spans="1:7">
      <c r="A19" s="66">
        <v>45702</v>
      </c>
      <c r="B19" s="72" t="s">
        <v>2458</v>
      </c>
      <c r="C19" s="68" t="s">
        <v>64</v>
      </c>
      <c r="D19" s="69"/>
      <c r="E19" s="69">
        <v>128000</v>
      </c>
      <c r="F19" s="74">
        <f t="shared" si="0"/>
        <v>630.820000000036</v>
      </c>
      <c r="G19" s="71"/>
    </row>
    <row r="20" spans="1:7">
      <c r="A20" s="66">
        <v>45716</v>
      </c>
      <c r="B20" s="72" t="s">
        <v>315</v>
      </c>
      <c r="C20" s="68" t="s">
        <v>58</v>
      </c>
      <c r="D20" s="69">
        <v>30000</v>
      </c>
      <c r="E20" s="69"/>
      <c r="F20" s="74">
        <f t="shared" si="0"/>
        <v>30630.82</v>
      </c>
      <c r="G20" s="71"/>
    </row>
    <row r="21" spans="1:7">
      <c r="A21" s="66">
        <v>45716</v>
      </c>
      <c r="B21" s="72" t="s">
        <v>2459</v>
      </c>
      <c r="C21" s="68" t="s">
        <v>61</v>
      </c>
      <c r="D21" s="69"/>
      <c r="E21" s="69">
        <v>1180.12</v>
      </c>
      <c r="F21" s="74">
        <f t="shared" si="0"/>
        <v>29450.7</v>
      </c>
      <c r="G21" s="71"/>
    </row>
    <row r="22" spans="1:7">
      <c r="A22" s="66">
        <v>45716</v>
      </c>
      <c r="B22" s="72" t="s">
        <v>2460</v>
      </c>
      <c r="C22" s="68" t="s">
        <v>61</v>
      </c>
      <c r="D22" s="69"/>
      <c r="E22" s="69">
        <v>4500</v>
      </c>
      <c r="F22" s="74">
        <f t="shared" si="0"/>
        <v>24950.7</v>
      </c>
      <c r="G22" s="71"/>
    </row>
    <row r="23" spans="1:7">
      <c r="A23" s="66">
        <v>45716</v>
      </c>
      <c r="B23" s="72" t="s">
        <v>2461</v>
      </c>
      <c r="C23" s="68" t="s">
        <v>61</v>
      </c>
      <c r="D23" s="69"/>
      <c r="E23" s="69">
        <v>4500</v>
      </c>
      <c r="F23" s="74">
        <f t="shared" si="0"/>
        <v>20450.7</v>
      </c>
      <c r="G23" s="71"/>
    </row>
    <row r="24" spans="1:7">
      <c r="A24" s="66">
        <v>45716</v>
      </c>
      <c r="B24" s="72" t="s">
        <v>2454</v>
      </c>
      <c r="C24" s="68" t="s">
        <v>61</v>
      </c>
      <c r="D24" s="69"/>
      <c r="E24" s="69">
        <v>30</v>
      </c>
      <c r="F24" s="74">
        <f t="shared" si="0"/>
        <v>20420.7</v>
      </c>
      <c r="G24" s="71"/>
    </row>
    <row r="25" spans="1:7">
      <c r="A25" s="66">
        <v>45717</v>
      </c>
      <c r="B25" s="72" t="s">
        <v>2455</v>
      </c>
      <c r="C25" s="68" t="s">
        <v>61</v>
      </c>
      <c r="D25" s="69"/>
      <c r="E25" s="69">
        <v>12</v>
      </c>
      <c r="F25" s="74">
        <f t="shared" si="0"/>
        <v>20408.7</v>
      </c>
      <c r="G25" s="71"/>
    </row>
    <row r="26" spans="1:7">
      <c r="A26" s="66">
        <v>45736</v>
      </c>
      <c r="B26" s="72" t="s">
        <v>2462</v>
      </c>
      <c r="C26" s="68" t="s">
        <v>54</v>
      </c>
      <c r="D26" s="69">
        <v>113970.73</v>
      </c>
      <c r="E26" s="69"/>
      <c r="F26" s="74">
        <f t="shared" si="0"/>
        <v>134379.43</v>
      </c>
      <c r="G26" s="71"/>
    </row>
    <row r="27" spans="1:7">
      <c r="A27" s="66">
        <v>45737</v>
      </c>
      <c r="B27" s="72" t="s">
        <v>485</v>
      </c>
      <c r="C27" s="68" t="s">
        <v>57</v>
      </c>
      <c r="D27" s="69">
        <v>16.98</v>
      </c>
      <c r="E27" s="69"/>
      <c r="F27" s="74">
        <f t="shared" si="0"/>
        <v>134396.41</v>
      </c>
      <c r="G27" s="71"/>
    </row>
    <row r="28" spans="1:7">
      <c r="A28" s="66">
        <v>45737</v>
      </c>
      <c r="B28" s="72" t="s">
        <v>153</v>
      </c>
      <c r="C28" s="68" t="s">
        <v>64</v>
      </c>
      <c r="D28" s="69"/>
      <c r="E28" s="69">
        <v>134000</v>
      </c>
      <c r="F28" s="74">
        <f t="shared" si="0"/>
        <v>396.410000000033</v>
      </c>
      <c r="G28" s="71"/>
    </row>
    <row r="29" spans="1:7">
      <c r="A29" s="66">
        <v>45744</v>
      </c>
      <c r="B29" s="72" t="s">
        <v>1844</v>
      </c>
      <c r="C29" s="68" t="s">
        <v>58</v>
      </c>
      <c r="D29" s="69">
        <v>50000</v>
      </c>
      <c r="E29" s="86"/>
      <c r="F29" s="74">
        <f t="shared" si="0"/>
        <v>50396.41</v>
      </c>
      <c r="G29" s="71"/>
    </row>
    <row r="30" spans="1:7">
      <c r="A30" s="66">
        <v>45745</v>
      </c>
      <c r="B30" s="75" t="s">
        <v>2454</v>
      </c>
      <c r="C30" s="68" t="s">
        <v>61</v>
      </c>
      <c r="D30" s="69"/>
      <c r="E30" s="86">
        <v>30</v>
      </c>
      <c r="F30" s="74">
        <f t="shared" si="0"/>
        <v>50366.41</v>
      </c>
      <c r="G30" s="71"/>
    </row>
    <row r="31" spans="1:7">
      <c r="A31" s="66">
        <v>45748</v>
      </c>
      <c r="B31" s="72" t="s">
        <v>2463</v>
      </c>
      <c r="C31" s="68" t="s">
        <v>61</v>
      </c>
      <c r="D31" s="69"/>
      <c r="E31" s="69">
        <v>1180.12</v>
      </c>
      <c r="F31" s="74">
        <f t="shared" si="0"/>
        <v>49186.29</v>
      </c>
      <c r="G31" s="71"/>
    </row>
    <row r="32" spans="1:7">
      <c r="A32" s="66">
        <v>45748</v>
      </c>
      <c r="B32" s="72" t="s">
        <v>2464</v>
      </c>
      <c r="C32" s="68" t="s">
        <v>61</v>
      </c>
      <c r="D32" s="69"/>
      <c r="E32" s="69">
        <v>4500</v>
      </c>
      <c r="F32" s="74">
        <f t="shared" si="0"/>
        <v>44686.29</v>
      </c>
      <c r="G32" s="71"/>
    </row>
    <row r="33" spans="1:7">
      <c r="A33" s="66">
        <v>45748</v>
      </c>
      <c r="B33" s="72" t="s">
        <v>2465</v>
      </c>
      <c r="C33" s="68" t="s">
        <v>61</v>
      </c>
      <c r="D33" s="69"/>
      <c r="E33" s="69">
        <v>4500</v>
      </c>
      <c r="F33" s="74">
        <f t="shared" si="0"/>
        <v>40186.29</v>
      </c>
      <c r="G33" s="71"/>
    </row>
    <row r="34" spans="1:7">
      <c r="A34" s="66">
        <v>45748</v>
      </c>
      <c r="B34" s="72" t="s">
        <v>2466</v>
      </c>
      <c r="C34" s="68" t="s">
        <v>61</v>
      </c>
      <c r="D34" s="69"/>
      <c r="E34" s="69">
        <v>1080.91</v>
      </c>
      <c r="F34" s="74">
        <f t="shared" si="0"/>
        <v>39105.38</v>
      </c>
      <c r="G34" s="71"/>
    </row>
    <row r="35" spans="1:7">
      <c r="A35" s="66">
        <v>45748</v>
      </c>
      <c r="B35" s="72" t="s">
        <v>2467</v>
      </c>
      <c r="C35" s="68" t="s">
        <v>61</v>
      </c>
      <c r="D35" s="69"/>
      <c r="E35" s="69">
        <v>1187.5</v>
      </c>
      <c r="F35" s="74">
        <f t="shared" si="0"/>
        <v>37917.88</v>
      </c>
      <c r="G35" s="71"/>
    </row>
    <row r="36" spans="1:7">
      <c r="A36" s="66">
        <v>45748</v>
      </c>
      <c r="B36" s="72" t="s">
        <v>2455</v>
      </c>
      <c r="C36" s="68" t="s">
        <v>61</v>
      </c>
      <c r="D36" s="69"/>
      <c r="E36" s="69">
        <v>12</v>
      </c>
      <c r="F36" s="74">
        <f t="shared" si="0"/>
        <v>37905.88</v>
      </c>
      <c r="G36" s="71"/>
    </row>
    <row r="37" spans="1:7">
      <c r="A37" s="66">
        <v>45750</v>
      </c>
      <c r="B37" s="72" t="s">
        <v>1844</v>
      </c>
      <c r="C37" s="68" t="s">
        <v>58</v>
      </c>
      <c r="D37" s="69">
        <v>20000</v>
      </c>
      <c r="E37" s="69"/>
      <c r="F37" s="74">
        <f t="shared" si="0"/>
        <v>57905.88</v>
      </c>
      <c r="G37" s="71"/>
    </row>
    <row r="38" ht="33" spans="1:7">
      <c r="A38" s="66">
        <v>45750</v>
      </c>
      <c r="B38" s="72" t="s">
        <v>2468</v>
      </c>
      <c r="C38" s="68" t="s">
        <v>61</v>
      </c>
      <c r="D38" s="69"/>
      <c r="E38" s="69">
        <v>33262.84</v>
      </c>
      <c r="F38" s="74">
        <f t="shared" si="0"/>
        <v>24643.04</v>
      </c>
      <c r="G38" s="71"/>
    </row>
    <row r="39" ht="33" spans="1:7">
      <c r="A39" s="66">
        <v>45750</v>
      </c>
      <c r="B39" s="72" t="s">
        <v>2469</v>
      </c>
      <c r="C39" s="68" t="s">
        <v>61</v>
      </c>
      <c r="D39" s="69"/>
      <c r="E39" s="69">
        <v>15711.52</v>
      </c>
      <c r="F39" s="74">
        <f t="shared" si="0"/>
        <v>8931.52000000003</v>
      </c>
      <c r="G39" s="71"/>
    </row>
    <row r="40" spans="1:7">
      <c r="A40" s="66">
        <v>45755</v>
      </c>
      <c r="B40" s="72" t="s">
        <v>1865</v>
      </c>
      <c r="C40" s="68" t="s">
        <v>57</v>
      </c>
      <c r="D40" s="69">
        <v>160</v>
      </c>
      <c r="E40" s="69"/>
      <c r="F40" s="74">
        <f t="shared" si="0"/>
        <v>9091.52000000003</v>
      </c>
      <c r="G40" s="71"/>
    </row>
    <row r="41" spans="1:7">
      <c r="A41" s="66">
        <v>45756</v>
      </c>
      <c r="B41" s="72" t="s">
        <v>2470</v>
      </c>
      <c r="C41" s="68" t="s">
        <v>58</v>
      </c>
      <c r="D41" s="69">
        <v>1000000</v>
      </c>
      <c r="E41" s="86"/>
      <c r="F41" s="74">
        <f t="shared" si="0"/>
        <v>1009091.52</v>
      </c>
      <c r="G41" s="71"/>
    </row>
    <row r="42" spans="1:7">
      <c r="A42" s="66">
        <v>45756</v>
      </c>
      <c r="B42" s="72" t="s">
        <v>2470</v>
      </c>
      <c r="C42" s="68" t="s">
        <v>58</v>
      </c>
      <c r="D42" s="69">
        <v>1000000</v>
      </c>
      <c r="E42" s="69"/>
      <c r="F42" s="74">
        <f t="shared" si="0"/>
        <v>2009091.52</v>
      </c>
      <c r="G42" s="71"/>
    </row>
    <row r="43" spans="1:7">
      <c r="A43" s="66">
        <v>45756</v>
      </c>
      <c r="B43" s="72" t="s">
        <v>186</v>
      </c>
      <c r="C43" s="68" t="s">
        <v>64</v>
      </c>
      <c r="D43" s="69"/>
      <c r="E43" s="69">
        <v>1200000</v>
      </c>
      <c r="F43" s="74">
        <f t="shared" si="0"/>
        <v>809091.52</v>
      </c>
      <c r="G43" s="71"/>
    </row>
    <row r="44" spans="1:7">
      <c r="A44" s="66">
        <v>45756</v>
      </c>
      <c r="B44" s="72" t="s">
        <v>186</v>
      </c>
      <c r="C44" s="68" t="s">
        <v>64</v>
      </c>
      <c r="D44" s="69"/>
      <c r="E44" s="69">
        <v>800000</v>
      </c>
      <c r="F44" s="74">
        <f t="shared" si="0"/>
        <v>9091.52000000002</v>
      </c>
      <c r="G44" s="71"/>
    </row>
    <row r="45" spans="1:7">
      <c r="A45" s="66">
        <v>45758</v>
      </c>
      <c r="B45" s="72" t="s">
        <v>2470</v>
      </c>
      <c r="C45" s="68" t="s">
        <v>58</v>
      </c>
      <c r="D45" s="69">
        <v>600000</v>
      </c>
      <c r="E45" s="69"/>
      <c r="F45" s="74">
        <f t="shared" si="0"/>
        <v>609091.52</v>
      </c>
      <c r="G45" s="71"/>
    </row>
    <row r="46" spans="1:7">
      <c r="A46" s="66">
        <v>45758</v>
      </c>
      <c r="B46" s="72" t="s">
        <v>2470</v>
      </c>
      <c r="C46" s="68" t="s">
        <v>58</v>
      </c>
      <c r="D46" s="69">
        <v>600000</v>
      </c>
      <c r="E46" s="69"/>
      <c r="F46" s="74">
        <f t="shared" si="0"/>
        <v>1209091.52</v>
      </c>
      <c r="G46" s="71"/>
    </row>
    <row r="47" spans="1:7">
      <c r="A47" s="66">
        <v>45758</v>
      </c>
      <c r="B47" s="72" t="s">
        <v>186</v>
      </c>
      <c r="C47" s="68" t="s">
        <v>64</v>
      </c>
      <c r="D47" s="69"/>
      <c r="E47" s="69">
        <v>550000</v>
      </c>
      <c r="F47" s="74">
        <f t="shared" si="0"/>
        <v>659091.52</v>
      </c>
      <c r="G47" s="71"/>
    </row>
    <row r="48" spans="1:7">
      <c r="A48" s="66">
        <v>45758</v>
      </c>
      <c r="B48" s="72" t="s">
        <v>186</v>
      </c>
      <c r="C48" s="68" t="s">
        <v>64</v>
      </c>
      <c r="D48" s="69"/>
      <c r="E48" s="69">
        <v>650000</v>
      </c>
      <c r="F48" s="74">
        <f t="shared" si="0"/>
        <v>9091.52000000002</v>
      </c>
      <c r="G48" s="71"/>
    </row>
    <row r="49" spans="1:7">
      <c r="A49" s="66">
        <v>45759</v>
      </c>
      <c r="B49" s="72" t="s">
        <v>2470</v>
      </c>
      <c r="C49" s="68" t="s">
        <v>58</v>
      </c>
      <c r="D49" s="69">
        <v>150000</v>
      </c>
      <c r="E49" s="69"/>
      <c r="F49" s="104">
        <f t="shared" si="0"/>
        <v>159091.52</v>
      </c>
      <c r="G49" s="71"/>
    </row>
    <row r="50" spans="1:7">
      <c r="A50" s="66">
        <v>45759</v>
      </c>
      <c r="B50" s="72" t="s">
        <v>2470</v>
      </c>
      <c r="C50" s="68" t="s">
        <v>58</v>
      </c>
      <c r="D50" s="69">
        <v>150000</v>
      </c>
      <c r="E50" s="69"/>
      <c r="F50" s="74">
        <f t="shared" si="0"/>
        <v>309091.52</v>
      </c>
      <c r="G50" s="71"/>
    </row>
    <row r="51" spans="1:7">
      <c r="A51" s="66">
        <v>45759</v>
      </c>
      <c r="B51" s="67" t="s">
        <v>186</v>
      </c>
      <c r="C51" s="68" t="s">
        <v>64</v>
      </c>
      <c r="D51" s="69"/>
      <c r="E51" s="69">
        <v>200000</v>
      </c>
      <c r="F51" s="104">
        <f t="shared" si="0"/>
        <v>109091.52</v>
      </c>
      <c r="G51" s="71"/>
    </row>
    <row r="52" spans="1:7">
      <c r="A52" s="66">
        <v>45759</v>
      </c>
      <c r="B52" s="67" t="s">
        <v>186</v>
      </c>
      <c r="C52" s="68" t="s">
        <v>64</v>
      </c>
      <c r="D52" s="69"/>
      <c r="E52" s="69">
        <v>100000</v>
      </c>
      <c r="F52" s="74">
        <f t="shared" si="0"/>
        <v>9091.52000000002</v>
      </c>
      <c r="G52" s="71"/>
    </row>
    <row r="53" spans="1:7">
      <c r="A53" s="66">
        <v>45765</v>
      </c>
      <c r="B53" s="67" t="s">
        <v>481</v>
      </c>
      <c r="C53" s="68" t="s">
        <v>58</v>
      </c>
      <c r="D53" s="69">
        <v>590000</v>
      </c>
      <c r="E53" s="69"/>
      <c r="F53" s="74">
        <f t="shared" si="0"/>
        <v>599091.52</v>
      </c>
      <c r="G53" s="71"/>
    </row>
    <row r="54" spans="1:7">
      <c r="A54" s="66">
        <v>45765</v>
      </c>
      <c r="B54" s="67" t="s">
        <v>2471</v>
      </c>
      <c r="C54" s="68" t="s">
        <v>54</v>
      </c>
      <c r="D54" s="69">
        <v>59574.57</v>
      </c>
      <c r="E54" s="69"/>
      <c r="F54" s="74">
        <f t="shared" si="0"/>
        <v>658666.09</v>
      </c>
      <c r="G54" s="71"/>
    </row>
    <row r="55" spans="1:7">
      <c r="A55" s="66">
        <v>45765</v>
      </c>
      <c r="B55" s="67" t="s">
        <v>2458</v>
      </c>
      <c r="C55" s="68" t="s">
        <v>64</v>
      </c>
      <c r="D55" s="69"/>
      <c r="E55" s="69">
        <v>300000</v>
      </c>
      <c r="F55" s="74">
        <f t="shared" si="0"/>
        <v>358666.09</v>
      </c>
      <c r="G55" s="71"/>
    </row>
    <row r="56" spans="1:7">
      <c r="A56" s="66">
        <v>45765</v>
      </c>
      <c r="B56" s="67" t="s">
        <v>2458</v>
      </c>
      <c r="C56" s="68" t="s">
        <v>64</v>
      </c>
      <c r="D56" s="69"/>
      <c r="E56" s="69">
        <v>300000</v>
      </c>
      <c r="F56" s="74">
        <f t="shared" si="0"/>
        <v>58666.09</v>
      </c>
      <c r="G56" s="71"/>
    </row>
    <row r="57" ht="34.5" spans="1:7">
      <c r="A57" s="66">
        <v>45765</v>
      </c>
      <c r="B57" s="67" t="s">
        <v>2472</v>
      </c>
      <c r="C57" s="68" t="s">
        <v>61</v>
      </c>
      <c r="D57" s="69"/>
      <c r="E57" s="69">
        <v>32000</v>
      </c>
      <c r="F57" s="74">
        <f t="shared" si="0"/>
        <v>26666.09</v>
      </c>
      <c r="G57" s="71"/>
    </row>
    <row r="58" spans="1:7">
      <c r="A58" s="66">
        <v>45774</v>
      </c>
      <c r="B58" s="67" t="s">
        <v>2473</v>
      </c>
      <c r="C58" s="68" t="s">
        <v>54</v>
      </c>
      <c r="D58" s="69">
        <v>5808.56</v>
      </c>
      <c r="E58" s="69"/>
      <c r="F58" s="74">
        <f t="shared" si="0"/>
        <v>32474.65</v>
      </c>
      <c r="G58" s="71"/>
    </row>
    <row r="59" spans="1:7">
      <c r="A59" s="66">
        <v>45776</v>
      </c>
      <c r="B59" s="67" t="s">
        <v>2474</v>
      </c>
      <c r="C59" s="68" t="s">
        <v>61</v>
      </c>
      <c r="D59" s="69"/>
      <c r="E59" s="69">
        <v>1180.12</v>
      </c>
      <c r="F59" s="74">
        <f t="shared" si="0"/>
        <v>31294.53</v>
      </c>
      <c r="G59" s="71"/>
    </row>
    <row r="60" spans="1:7">
      <c r="A60" s="66">
        <v>45776</v>
      </c>
      <c r="B60" s="67" t="s">
        <v>2475</v>
      </c>
      <c r="C60" s="68" t="s">
        <v>61</v>
      </c>
      <c r="D60" s="69"/>
      <c r="E60" s="69">
        <v>4500</v>
      </c>
      <c r="F60" s="74">
        <f t="shared" si="0"/>
        <v>26794.53</v>
      </c>
      <c r="G60" s="71"/>
    </row>
    <row r="61" spans="1:7">
      <c r="A61" s="66">
        <v>45776</v>
      </c>
      <c r="B61" s="67" t="s">
        <v>2476</v>
      </c>
      <c r="C61" s="68" t="s">
        <v>61</v>
      </c>
      <c r="D61" s="69"/>
      <c r="E61" s="69">
        <v>4500</v>
      </c>
      <c r="F61" s="74">
        <f t="shared" si="0"/>
        <v>22294.53</v>
      </c>
      <c r="G61" s="71"/>
    </row>
    <row r="62" spans="1:7">
      <c r="A62" s="66">
        <v>45776</v>
      </c>
      <c r="B62" s="67" t="s">
        <v>2477</v>
      </c>
      <c r="C62" s="68" t="s">
        <v>61</v>
      </c>
      <c r="D62" s="69"/>
      <c r="E62" s="69">
        <v>3417.5</v>
      </c>
      <c r="F62" s="74">
        <f t="shared" si="0"/>
        <v>18877.03</v>
      </c>
      <c r="G62" s="71"/>
    </row>
    <row r="63" spans="1:7">
      <c r="A63" s="66">
        <v>45776</v>
      </c>
      <c r="B63" s="67" t="s">
        <v>2478</v>
      </c>
      <c r="C63" s="68" t="s">
        <v>61</v>
      </c>
      <c r="D63" s="69"/>
      <c r="E63" s="69">
        <v>2395.83</v>
      </c>
      <c r="F63" s="74">
        <f t="shared" si="0"/>
        <v>16481.2</v>
      </c>
      <c r="G63" s="71"/>
    </row>
    <row r="64" spans="1:7">
      <c r="A64" s="66">
        <v>45776</v>
      </c>
      <c r="B64" s="67" t="s">
        <v>2455</v>
      </c>
      <c r="C64" s="68" t="s">
        <v>61</v>
      </c>
      <c r="D64" s="69"/>
      <c r="E64" s="69">
        <v>30</v>
      </c>
      <c r="F64" s="104">
        <f t="shared" si="0"/>
        <v>16451.2</v>
      </c>
      <c r="G64" s="71"/>
    </row>
    <row r="65" spans="1:7">
      <c r="A65" s="66">
        <v>45777</v>
      </c>
      <c r="B65" s="67" t="s">
        <v>2479</v>
      </c>
      <c r="C65" s="68" t="s">
        <v>61</v>
      </c>
      <c r="D65" s="69"/>
      <c r="E65" s="69">
        <v>3855.12</v>
      </c>
      <c r="F65" s="74">
        <f t="shared" si="0"/>
        <v>12596.08</v>
      </c>
      <c r="G65" s="71"/>
    </row>
    <row r="66" spans="1:7">
      <c r="A66" s="66">
        <v>45778</v>
      </c>
      <c r="B66" s="67" t="s">
        <v>2480</v>
      </c>
      <c r="C66" s="68" t="s">
        <v>61</v>
      </c>
      <c r="D66" s="69"/>
      <c r="E66" s="69">
        <v>151.2</v>
      </c>
      <c r="F66" s="104">
        <f t="shared" si="0"/>
        <v>12444.88</v>
      </c>
      <c r="G66" s="71"/>
    </row>
    <row r="67" ht="34.5" spans="1:7">
      <c r="A67" s="66">
        <v>45782</v>
      </c>
      <c r="B67" s="67" t="s">
        <v>2481</v>
      </c>
      <c r="C67" s="68" t="s">
        <v>61</v>
      </c>
      <c r="D67" s="69"/>
      <c r="E67" s="69">
        <v>100</v>
      </c>
      <c r="F67" s="74">
        <f t="shared" si="0"/>
        <v>12344.88</v>
      </c>
      <c r="G67" s="71"/>
    </row>
    <row r="68" spans="1:7">
      <c r="A68" s="66">
        <v>45786</v>
      </c>
      <c r="B68" s="67" t="s">
        <v>130</v>
      </c>
      <c r="C68" s="68" t="s">
        <v>58</v>
      </c>
      <c r="D68" s="69">
        <v>500000</v>
      </c>
      <c r="E68" s="69"/>
      <c r="F68" s="74">
        <f>F67+D68-E68</f>
        <v>512344.88</v>
      </c>
      <c r="G68" s="71"/>
    </row>
    <row r="69" spans="1:7">
      <c r="A69" s="66">
        <v>45786</v>
      </c>
      <c r="B69" s="67" t="s">
        <v>130</v>
      </c>
      <c r="C69" s="68" t="s">
        <v>58</v>
      </c>
      <c r="D69" s="69">
        <v>500000</v>
      </c>
      <c r="E69" s="69"/>
      <c r="F69" s="74">
        <f t="shared" ref="F69:F79" si="1">F68+D69-E69</f>
        <v>1012344.88</v>
      </c>
      <c r="G69" s="71"/>
    </row>
    <row r="70" spans="1:7">
      <c r="A70" s="66">
        <v>45786</v>
      </c>
      <c r="B70" s="67" t="s">
        <v>2482</v>
      </c>
      <c r="C70" s="68" t="s">
        <v>64</v>
      </c>
      <c r="D70" s="69"/>
      <c r="E70" s="69">
        <v>710000</v>
      </c>
      <c r="F70" s="104">
        <f t="shared" si="1"/>
        <v>302344.88</v>
      </c>
      <c r="G70" s="71"/>
    </row>
    <row r="71" spans="1:7">
      <c r="A71" s="66">
        <v>45789</v>
      </c>
      <c r="B71" s="67" t="s">
        <v>1138</v>
      </c>
      <c r="C71" s="68" t="s">
        <v>64</v>
      </c>
      <c r="D71" s="69"/>
      <c r="E71" s="69">
        <v>100000</v>
      </c>
      <c r="F71" s="74">
        <f t="shared" si="1"/>
        <v>202344.88</v>
      </c>
      <c r="G71" s="71"/>
    </row>
    <row r="72" spans="1:7">
      <c r="A72" s="66">
        <v>45793</v>
      </c>
      <c r="B72" s="67" t="s">
        <v>2458</v>
      </c>
      <c r="C72" s="68" t="s">
        <v>64</v>
      </c>
      <c r="D72" s="69"/>
      <c r="E72" s="69">
        <v>190000</v>
      </c>
      <c r="F72" s="74">
        <f t="shared" si="1"/>
        <v>12344.8799999999</v>
      </c>
      <c r="G72" s="71"/>
    </row>
    <row r="73" spans="1:7">
      <c r="A73" s="66">
        <v>45793</v>
      </c>
      <c r="B73" s="67" t="s">
        <v>2483</v>
      </c>
      <c r="C73" s="68" t="s">
        <v>61</v>
      </c>
      <c r="D73" s="69"/>
      <c r="E73" s="69">
        <v>5299.41</v>
      </c>
      <c r="F73" s="74">
        <f t="shared" si="1"/>
        <v>7045.46999999989</v>
      </c>
      <c r="G73" s="71"/>
    </row>
    <row r="74" ht="34.5" spans="1:7">
      <c r="A74" s="66">
        <v>45796</v>
      </c>
      <c r="B74" s="67" t="s">
        <v>2484</v>
      </c>
      <c r="C74" s="68" t="s">
        <v>58</v>
      </c>
      <c r="D74" s="69">
        <v>49700</v>
      </c>
      <c r="E74" s="69"/>
      <c r="F74" s="74">
        <f t="shared" si="1"/>
        <v>56745.4699999999</v>
      </c>
      <c r="G74" s="71"/>
    </row>
    <row r="75" spans="1:7">
      <c r="A75" s="66">
        <v>45796</v>
      </c>
      <c r="B75" s="67" t="s">
        <v>153</v>
      </c>
      <c r="C75" s="68" t="s">
        <v>64</v>
      </c>
      <c r="D75" s="69"/>
      <c r="E75" s="69">
        <v>55000</v>
      </c>
      <c r="F75" s="74">
        <f t="shared" si="1"/>
        <v>1745.46999999988</v>
      </c>
      <c r="G75" s="71"/>
    </row>
    <row r="76" spans="1:7">
      <c r="A76" s="66">
        <v>45806</v>
      </c>
      <c r="B76" s="67" t="s">
        <v>2454</v>
      </c>
      <c r="C76" s="68" t="s">
        <v>61</v>
      </c>
      <c r="D76" s="69"/>
      <c r="E76" s="69">
        <v>30</v>
      </c>
      <c r="F76" s="74">
        <f t="shared" si="1"/>
        <v>1715.46999999988</v>
      </c>
      <c r="G76" s="71"/>
    </row>
    <row r="77" spans="1:7">
      <c r="A77" s="66">
        <v>45810</v>
      </c>
      <c r="B77" s="67" t="s">
        <v>2480</v>
      </c>
      <c r="C77" s="68" t="s">
        <v>61</v>
      </c>
      <c r="D77" s="69"/>
      <c r="E77" s="69">
        <v>46</v>
      </c>
      <c r="F77" s="74">
        <f t="shared" si="1"/>
        <v>1669.46999999988</v>
      </c>
      <c r="G77" s="71"/>
    </row>
    <row r="78" spans="1:7">
      <c r="A78" s="66">
        <v>45811</v>
      </c>
      <c r="B78" s="67" t="s">
        <v>2485</v>
      </c>
      <c r="C78" s="68" t="s">
        <v>61</v>
      </c>
      <c r="D78" s="69"/>
      <c r="E78" s="69">
        <v>200</v>
      </c>
      <c r="F78" s="74">
        <f t="shared" si="1"/>
        <v>1469.46999999988</v>
      </c>
      <c r="G78" s="71"/>
    </row>
    <row r="79" spans="1:7">
      <c r="A79" s="66">
        <v>45812</v>
      </c>
      <c r="B79" s="67" t="s">
        <v>2486</v>
      </c>
      <c r="C79" s="68" t="s">
        <v>61</v>
      </c>
      <c r="D79" s="69"/>
      <c r="E79" s="69">
        <v>1031.25</v>
      </c>
      <c r="F79" s="74">
        <f t="shared" si="1"/>
        <v>438.219999999885</v>
      </c>
      <c r="G79" s="71"/>
    </row>
    <row r="80" spans="1:7">
      <c r="A80" s="66">
        <v>45813</v>
      </c>
      <c r="B80" s="67" t="s">
        <v>1844</v>
      </c>
      <c r="C80" s="68" t="s">
        <v>58</v>
      </c>
      <c r="D80" s="69">
        <v>20000</v>
      </c>
      <c r="E80" s="69"/>
      <c r="F80" s="74">
        <f t="shared" ref="F80:F85" si="2">F79+D80-E80</f>
        <v>20438.2199999999</v>
      </c>
      <c r="G80" s="71"/>
    </row>
    <row r="81" spans="1:7">
      <c r="A81" s="66">
        <v>45813</v>
      </c>
      <c r="B81" s="67" t="s">
        <v>2487</v>
      </c>
      <c r="C81" s="68" t="s">
        <v>61</v>
      </c>
      <c r="D81" s="69"/>
      <c r="E81" s="69">
        <v>3107.62</v>
      </c>
      <c r="F81" s="74">
        <f t="shared" si="2"/>
        <v>17330.5999999999</v>
      </c>
      <c r="G81" s="71"/>
    </row>
    <row r="82" spans="1:7">
      <c r="A82" s="66">
        <v>45813</v>
      </c>
      <c r="B82" s="67" t="s">
        <v>2488</v>
      </c>
      <c r="C82" s="68" t="s">
        <v>61</v>
      </c>
      <c r="D82" s="69"/>
      <c r="E82" s="69">
        <v>4500</v>
      </c>
      <c r="F82" s="74">
        <f t="shared" si="2"/>
        <v>12830.5999999999</v>
      </c>
      <c r="G82" s="71"/>
    </row>
    <row r="83" spans="1:7">
      <c r="A83" s="66">
        <v>45813</v>
      </c>
      <c r="B83" s="67" t="s">
        <v>2489</v>
      </c>
      <c r="C83" s="68" t="s">
        <v>61</v>
      </c>
      <c r="D83" s="69"/>
      <c r="E83" s="69">
        <v>4500</v>
      </c>
      <c r="F83" s="74">
        <f t="shared" si="2"/>
        <v>8330.59999999989</v>
      </c>
      <c r="G83" s="71"/>
    </row>
    <row r="84" spans="1:7">
      <c r="A84" s="66">
        <v>45813</v>
      </c>
      <c r="B84" s="67" t="s">
        <v>2490</v>
      </c>
      <c r="C84" s="68" t="s">
        <v>61</v>
      </c>
      <c r="D84" s="69"/>
      <c r="E84" s="69">
        <v>3940</v>
      </c>
      <c r="F84" s="74">
        <f t="shared" si="2"/>
        <v>4390.59999999989</v>
      </c>
      <c r="G84" s="71"/>
    </row>
    <row r="85" spans="1:7">
      <c r="A85" s="66">
        <v>45813</v>
      </c>
      <c r="B85" s="67" t="s">
        <v>2491</v>
      </c>
      <c r="C85" s="68" t="s">
        <v>61</v>
      </c>
      <c r="D85" s="69"/>
      <c r="E85" s="69">
        <v>1458.33</v>
      </c>
      <c r="F85" s="74">
        <f t="shared" si="2"/>
        <v>2932.26999999989</v>
      </c>
      <c r="G85" s="71"/>
    </row>
    <row r="86" spans="1:7">
      <c r="A86" s="66">
        <v>45813</v>
      </c>
      <c r="B86" s="67" t="s">
        <v>1844</v>
      </c>
      <c r="C86" s="68" t="s">
        <v>58</v>
      </c>
      <c r="D86" s="69">
        <v>10000</v>
      </c>
      <c r="E86" s="69"/>
      <c r="F86" s="74">
        <f t="shared" ref="F81:F117" si="3">F85+D86-E86</f>
        <v>12932.2699999999</v>
      </c>
      <c r="G86" s="71"/>
    </row>
    <row r="87" spans="1:7">
      <c r="A87" s="66">
        <v>45814</v>
      </c>
      <c r="B87" s="67" t="s">
        <v>2492</v>
      </c>
      <c r="C87" s="68" t="s">
        <v>61</v>
      </c>
      <c r="D87" s="69"/>
      <c r="E87" s="69">
        <v>3000</v>
      </c>
      <c r="F87" s="74">
        <f t="shared" si="3"/>
        <v>9932.26999999989</v>
      </c>
      <c r="G87" s="71"/>
    </row>
    <row r="88" spans="1:7">
      <c r="A88" s="66">
        <v>45817</v>
      </c>
      <c r="B88" s="67" t="s">
        <v>2493</v>
      </c>
      <c r="C88" s="68" t="s">
        <v>61</v>
      </c>
      <c r="D88" s="69"/>
      <c r="E88" s="69">
        <v>1875</v>
      </c>
      <c r="F88" s="74">
        <f t="shared" si="3"/>
        <v>8057.26999999989</v>
      </c>
      <c r="G88" s="71"/>
    </row>
    <row r="89" spans="1:7">
      <c r="A89" s="66">
        <v>45818</v>
      </c>
      <c r="B89" s="67" t="s">
        <v>694</v>
      </c>
      <c r="C89" s="68" t="s">
        <v>58</v>
      </c>
      <c r="D89" s="69">
        <v>600000</v>
      </c>
      <c r="E89" s="69"/>
      <c r="F89" s="74">
        <f t="shared" si="3"/>
        <v>608057.27</v>
      </c>
      <c r="G89" s="71"/>
    </row>
    <row r="90" spans="1:7">
      <c r="A90" s="66">
        <v>45818</v>
      </c>
      <c r="B90" s="67" t="s">
        <v>694</v>
      </c>
      <c r="C90" s="68" t="s">
        <v>58</v>
      </c>
      <c r="D90" s="69">
        <v>600000</v>
      </c>
      <c r="E90" s="69"/>
      <c r="F90" s="74">
        <f t="shared" si="3"/>
        <v>1208057.27</v>
      </c>
      <c r="G90" s="71"/>
    </row>
    <row r="91" spans="1:7">
      <c r="A91" s="66">
        <v>45818</v>
      </c>
      <c r="B91" s="67" t="s">
        <v>2494</v>
      </c>
      <c r="C91" s="68" t="s">
        <v>64</v>
      </c>
      <c r="D91" s="69"/>
      <c r="E91" s="69">
        <v>500000</v>
      </c>
      <c r="F91" s="74">
        <f t="shared" si="3"/>
        <v>708057.27</v>
      </c>
      <c r="G91" s="71"/>
    </row>
    <row r="92" spans="1:7">
      <c r="A92" s="66">
        <v>45818</v>
      </c>
      <c r="B92" s="67" t="s">
        <v>2494</v>
      </c>
      <c r="C92" s="68" t="s">
        <v>64</v>
      </c>
      <c r="D92" s="69"/>
      <c r="E92" s="69">
        <v>700000</v>
      </c>
      <c r="F92" s="74">
        <f t="shared" si="3"/>
        <v>8057.27000000002</v>
      </c>
      <c r="G92" s="71"/>
    </row>
    <row r="93" spans="1:7">
      <c r="A93" s="66">
        <v>45819</v>
      </c>
      <c r="B93" s="67" t="s">
        <v>694</v>
      </c>
      <c r="C93" s="68" t="s">
        <v>58</v>
      </c>
      <c r="D93" s="69">
        <v>150000</v>
      </c>
      <c r="E93" s="69"/>
      <c r="F93" s="74">
        <f t="shared" si="3"/>
        <v>158057.27</v>
      </c>
      <c r="G93" s="71"/>
    </row>
    <row r="94" spans="1:7">
      <c r="A94" s="66">
        <v>45819</v>
      </c>
      <c r="B94" s="67" t="s">
        <v>318</v>
      </c>
      <c r="C94" s="68" t="s">
        <v>64</v>
      </c>
      <c r="D94" s="69"/>
      <c r="E94" s="69">
        <v>150000</v>
      </c>
      <c r="F94" s="74">
        <f t="shared" si="3"/>
        <v>8057.27000000002</v>
      </c>
      <c r="G94" s="71"/>
    </row>
    <row r="95" spans="1:7">
      <c r="A95" s="66">
        <v>45821</v>
      </c>
      <c r="B95" s="67" t="s">
        <v>694</v>
      </c>
      <c r="C95" s="68" t="s">
        <v>58</v>
      </c>
      <c r="D95" s="69">
        <v>500000</v>
      </c>
      <c r="E95" s="69"/>
      <c r="F95" s="74">
        <f t="shared" si="3"/>
        <v>508057.27</v>
      </c>
      <c r="G95" s="71"/>
    </row>
    <row r="96" spans="1:7">
      <c r="A96" s="66">
        <v>45821</v>
      </c>
      <c r="B96" s="67" t="s">
        <v>1765</v>
      </c>
      <c r="C96" s="68" t="s">
        <v>64</v>
      </c>
      <c r="D96" s="69"/>
      <c r="E96" s="69">
        <v>200000</v>
      </c>
      <c r="F96" s="74">
        <f t="shared" si="3"/>
        <v>308057.27</v>
      </c>
      <c r="G96" s="71"/>
    </row>
    <row r="97" spans="1:7">
      <c r="A97" s="66">
        <v>45821</v>
      </c>
      <c r="B97" s="67" t="s">
        <v>1765</v>
      </c>
      <c r="C97" s="68" t="s">
        <v>64</v>
      </c>
      <c r="D97" s="69"/>
      <c r="E97" s="69">
        <v>300000</v>
      </c>
      <c r="F97" s="74">
        <f t="shared" si="3"/>
        <v>8057.27000000002</v>
      </c>
      <c r="G97" s="71"/>
    </row>
    <row r="98" spans="1:7">
      <c r="A98" s="66">
        <v>45826</v>
      </c>
      <c r="B98" s="67" t="s">
        <v>694</v>
      </c>
      <c r="C98" s="68" t="s">
        <v>58</v>
      </c>
      <c r="D98" s="69">
        <v>300000</v>
      </c>
      <c r="E98" s="69"/>
      <c r="F98" s="74">
        <f t="shared" si="3"/>
        <v>308057.27</v>
      </c>
      <c r="G98" s="172"/>
    </row>
    <row r="99" spans="1:7">
      <c r="A99" s="66">
        <v>45826</v>
      </c>
      <c r="B99" s="67" t="s">
        <v>694</v>
      </c>
      <c r="C99" s="68" t="s">
        <v>58</v>
      </c>
      <c r="D99" s="69">
        <v>300000</v>
      </c>
      <c r="E99" s="69"/>
      <c r="F99" s="74">
        <f t="shared" si="3"/>
        <v>608057.27</v>
      </c>
      <c r="G99" s="172"/>
    </row>
    <row r="100" spans="1:7">
      <c r="A100" s="66">
        <v>45826</v>
      </c>
      <c r="B100" s="67" t="s">
        <v>1765</v>
      </c>
      <c r="C100" s="68" t="s">
        <v>64</v>
      </c>
      <c r="D100" s="69"/>
      <c r="E100" s="69">
        <v>200000</v>
      </c>
      <c r="F100" s="74">
        <f t="shared" si="3"/>
        <v>408057.27</v>
      </c>
      <c r="G100" s="71"/>
    </row>
    <row r="101" spans="1:7">
      <c r="A101" s="66">
        <v>45826</v>
      </c>
      <c r="B101" s="67" t="s">
        <v>1765</v>
      </c>
      <c r="C101" s="68" t="s">
        <v>64</v>
      </c>
      <c r="D101" s="69"/>
      <c r="E101" s="69">
        <v>400000</v>
      </c>
      <c r="F101" s="74">
        <f t="shared" si="3"/>
        <v>8057.27000000002</v>
      </c>
      <c r="G101" s="71"/>
    </row>
    <row r="102" spans="1:7">
      <c r="A102" s="66">
        <v>45828</v>
      </c>
      <c r="B102" s="67" t="s">
        <v>2218</v>
      </c>
      <c r="C102" s="68" t="s">
        <v>57</v>
      </c>
      <c r="D102" s="69">
        <v>7.42</v>
      </c>
      <c r="E102" s="69"/>
      <c r="F102" s="74">
        <f t="shared" si="3"/>
        <v>8064.69000000002</v>
      </c>
      <c r="G102" s="71"/>
    </row>
    <row r="103" spans="1:7">
      <c r="A103" s="66">
        <v>45833</v>
      </c>
      <c r="B103" s="67" t="s">
        <v>2471</v>
      </c>
      <c r="C103" s="68" t="s">
        <v>54</v>
      </c>
      <c r="D103" s="69">
        <v>63000</v>
      </c>
      <c r="E103" s="69"/>
      <c r="F103" s="74">
        <f t="shared" si="3"/>
        <v>71064.69</v>
      </c>
      <c r="G103" s="71"/>
    </row>
    <row r="104" ht="34.5" spans="1:7">
      <c r="A104" s="66">
        <v>45833</v>
      </c>
      <c r="B104" s="67" t="s">
        <v>2495</v>
      </c>
      <c r="C104" s="68" t="s">
        <v>61</v>
      </c>
      <c r="D104" s="69"/>
      <c r="E104" s="69">
        <v>1440</v>
      </c>
      <c r="F104" s="74">
        <f t="shared" si="3"/>
        <v>69624.69</v>
      </c>
      <c r="G104" s="71"/>
    </row>
    <row r="105" spans="1:7">
      <c r="A105" s="66">
        <v>45837</v>
      </c>
      <c r="B105" s="67" t="s">
        <v>2454</v>
      </c>
      <c r="C105" s="68" t="s">
        <v>61</v>
      </c>
      <c r="D105" s="69"/>
      <c r="E105" s="69">
        <v>30</v>
      </c>
      <c r="F105" s="74">
        <f t="shared" si="3"/>
        <v>69594.69</v>
      </c>
      <c r="G105" s="71"/>
    </row>
    <row r="106" spans="1:7">
      <c r="A106" s="66">
        <v>45838</v>
      </c>
      <c r="B106" s="67" t="s">
        <v>2496</v>
      </c>
      <c r="C106" s="68" t="s">
        <v>61</v>
      </c>
      <c r="D106" s="69"/>
      <c r="E106" s="69">
        <v>3957.62</v>
      </c>
      <c r="F106" s="74">
        <f t="shared" si="3"/>
        <v>65637.07</v>
      </c>
      <c r="G106" s="71"/>
    </row>
    <row r="107" spans="1:7">
      <c r="A107" s="66">
        <v>45838</v>
      </c>
      <c r="B107" s="67" t="s">
        <v>2497</v>
      </c>
      <c r="C107" s="68" t="s">
        <v>61</v>
      </c>
      <c r="D107" s="69"/>
      <c r="E107" s="69">
        <v>4500</v>
      </c>
      <c r="F107" s="74">
        <f t="shared" si="3"/>
        <v>61137.07</v>
      </c>
      <c r="G107" s="71"/>
    </row>
    <row r="108" spans="1:7">
      <c r="A108" s="66">
        <v>45838</v>
      </c>
      <c r="B108" s="67" t="s">
        <v>2498</v>
      </c>
      <c r="C108" s="68" t="s">
        <v>61</v>
      </c>
      <c r="D108" s="69"/>
      <c r="E108" s="69">
        <v>4500</v>
      </c>
      <c r="F108" s="74">
        <f t="shared" si="3"/>
        <v>56637.07</v>
      </c>
      <c r="G108" s="71"/>
    </row>
    <row r="109" spans="1:7">
      <c r="A109" s="66">
        <v>45838</v>
      </c>
      <c r="B109" s="67" t="s">
        <v>2499</v>
      </c>
      <c r="C109" s="68" t="s">
        <v>61</v>
      </c>
      <c r="D109" s="69"/>
      <c r="E109" s="69">
        <v>4312.5</v>
      </c>
      <c r="F109" s="74">
        <f t="shared" si="3"/>
        <v>52324.57</v>
      </c>
      <c r="G109" s="71"/>
    </row>
    <row r="110" spans="1:7">
      <c r="A110" s="66">
        <v>45838</v>
      </c>
      <c r="B110" s="67" t="s">
        <v>2500</v>
      </c>
      <c r="C110" s="68" t="s">
        <v>61</v>
      </c>
      <c r="D110" s="69"/>
      <c r="E110" s="69">
        <v>5000</v>
      </c>
      <c r="F110" s="74">
        <f t="shared" si="3"/>
        <v>47324.57</v>
      </c>
      <c r="G110" s="71"/>
    </row>
    <row r="111" spans="1:7">
      <c r="A111" s="66">
        <v>45839</v>
      </c>
      <c r="B111" s="67" t="s">
        <v>2480</v>
      </c>
      <c r="C111" s="68" t="s">
        <v>61</v>
      </c>
      <c r="D111" s="69"/>
      <c r="E111" s="69">
        <v>85.2</v>
      </c>
      <c r="F111" s="74">
        <f t="shared" si="3"/>
        <v>47239.37</v>
      </c>
      <c r="G111" s="71"/>
    </row>
    <row r="112" spans="1:7">
      <c r="A112" s="66">
        <v>45845</v>
      </c>
      <c r="B112" s="67" t="s">
        <v>1765</v>
      </c>
      <c r="C112" s="68" t="s">
        <v>64</v>
      </c>
      <c r="D112" s="69"/>
      <c r="E112" s="69">
        <v>47000</v>
      </c>
      <c r="F112" s="74">
        <f t="shared" si="3"/>
        <v>239.370000000024</v>
      </c>
      <c r="G112" s="71"/>
    </row>
    <row r="113" spans="1:7">
      <c r="A113" s="66">
        <v>45859</v>
      </c>
      <c r="B113" s="67" t="s">
        <v>694</v>
      </c>
      <c r="C113" s="68" t="s">
        <v>58</v>
      </c>
      <c r="D113" s="173">
        <v>914.77</v>
      </c>
      <c r="E113" s="174"/>
      <c r="F113" s="74">
        <f t="shared" si="3"/>
        <v>1154.14000000002</v>
      </c>
      <c r="G113" s="71"/>
    </row>
    <row r="114" spans="1:7">
      <c r="A114" s="66">
        <v>45863</v>
      </c>
      <c r="B114" s="67" t="s">
        <v>2501</v>
      </c>
      <c r="C114" s="68" t="s">
        <v>58</v>
      </c>
      <c r="D114" s="69">
        <v>10</v>
      </c>
      <c r="E114" s="69"/>
      <c r="F114" s="74">
        <f t="shared" si="3"/>
        <v>1164.14000000002</v>
      </c>
      <c r="G114" s="71"/>
    </row>
    <row r="115" spans="1:7">
      <c r="A115" s="66">
        <v>45867</v>
      </c>
      <c r="B115" s="67" t="s">
        <v>2454</v>
      </c>
      <c r="C115" s="68" t="s">
        <v>61</v>
      </c>
      <c r="D115" s="69"/>
      <c r="E115" s="69">
        <v>30</v>
      </c>
      <c r="F115" s="74">
        <f t="shared" si="3"/>
        <v>1134.14000000002</v>
      </c>
      <c r="G115" s="71"/>
    </row>
    <row r="116" spans="1:7">
      <c r="A116" s="66">
        <v>45870</v>
      </c>
      <c r="B116" s="67" t="s">
        <v>2502</v>
      </c>
      <c r="C116" s="68" t="s">
        <v>54</v>
      </c>
      <c r="D116" s="69">
        <v>25000</v>
      </c>
      <c r="E116" s="69"/>
      <c r="F116" s="74">
        <f t="shared" ref="F116:F144" si="4">F115+D116-E116</f>
        <v>26134.14</v>
      </c>
      <c r="G116" s="71"/>
    </row>
    <row r="117" spans="1:7">
      <c r="A117" s="66">
        <v>45870</v>
      </c>
      <c r="B117" s="67" t="s">
        <v>1742</v>
      </c>
      <c r="C117" s="68" t="s">
        <v>61</v>
      </c>
      <c r="D117" s="69"/>
      <c r="E117" s="69">
        <v>8.64</v>
      </c>
      <c r="F117" s="74">
        <f t="shared" si="4"/>
        <v>26125.5</v>
      </c>
      <c r="G117" s="71"/>
    </row>
    <row r="118" spans="1:7">
      <c r="A118" s="66">
        <v>45874</v>
      </c>
      <c r="B118" s="67" t="s">
        <v>2503</v>
      </c>
      <c r="C118" s="68" t="s">
        <v>61</v>
      </c>
      <c r="D118" s="69"/>
      <c r="E118" s="69">
        <v>4500</v>
      </c>
      <c r="F118" s="74">
        <f t="shared" si="4"/>
        <v>21625.5</v>
      </c>
      <c r="G118" s="71"/>
    </row>
    <row r="119" spans="1:7">
      <c r="A119" s="66">
        <v>45874</v>
      </c>
      <c r="B119" s="67" t="s">
        <v>2504</v>
      </c>
      <c r="C119" s="68" t="s">
        <v>61</v>
      </c>
      <c r="D119" s="69"/>
      <c r="E119" s="69">
        <v>4782.61</v>
      </c>
      <c r="F119" s="74">
        <f t="shared" si="4"/>
        <v>16842.89</v>
      </c>
      <c r="G119" s="71"/>
    </row>
    <row r="120" spans="1:7">
      <c r="A120" s="66">
        <v>45874</v>
      </c>
      <c r="B120" s="67" t="s">
        <v>2505</v>
      </c>
      <c r="C120" s="68" t="s">
        <v>61</v>
      </c>
      <c r="D120" s="69"/>
      <c r="E120" s="69">
        <v>3982.62</v>
      </c>
      <c r="F120" s="74">
        <f t="shared" si="4"/>
        <v>12860.27</v>
      </c>
      <c r="G120" s="71"/>
    </row>
    <row r="121" spans="1:7">
      <c r="A121" s="66">
        <v>45875</v>
      </c>
      <c r="B121" s="67" t="s">
        <v>2506</v>
      </c>
      <c r="C121" s="68" t="s">
        <v>61</v>
      </c>
      <c r="D121" s="69"/>
      <c r="E121" s="69">
        <v>2000</v>
      </c>
      <c r="F121" s="74">
        <f t="shared" si="4"/>
        <v>10860.27</v>
      </c>
      <c r="G121" s="71"/>
    </row>
    <row r="122" spans="1:7">
      <c r="A122" s="66">
        <v>45877</v>
      </c>
      <c r="B122" s="67" t="s">
        <v>2507</v>
      </c>
      <c r="C122" s="68" t="s">
        <v>61</v>
      </c>
      <c r="D122" s="69"/>
      <c r="E122" s="69">
        <v>4500</v>
      </c>
      <c r="F122" s="74">
        <f t="shared" si="4"/>
        <v>6360.27000000003</v>
      </c>
      <c r="G122" s="71"/>
    </row>
    <row r="123" spans="1:7">
      <c r="A123" s="66">
        <v>45877</v>
      </c>
      <c r="B123" s="67" t="s">
        <v>2508</v>
      </c>
      <c r="C123" s="68" t="s">
        <v>61</v>
      </c>
      <c r="D123" s="69"/>
      <c r="E123" s="69">
        <v>4500</v>
      </c>
      <c r="F123" s="74">
        <f t="shared" si="4"/>
        <v>1860.27000000003</v>
      </c>
      <c r="G123" s="71"/>
    </row>
    <row r="124" spans="1:7">
      <c r="A124" s="66">
        <v>45898</v>
      </c>
      <c r="B124" s="67" t="s">
        <v>2454</v>
      </c>
      <c r="C124" s="68" t="s">
        <v>61</v>
      </c>
      <c r="D124" s="69"/>
      <c r="E124" s="69">
        <v>30</v>
      </c>
      <c r="F124" s="74">
        <f t="shared" si="4"/>
        <v>1830.27000000003</v>
      </c>
      <c r="G124" s="71"/>
    </row>
    <row r="125" spans="1:7">
      <c r="A125" s="66">
        <v>45901</v>
      </c>
      <c r="B125" s="67" t="s">
        <v>1742</v>
      </c>
      <c r="C125" s="68" t="s">
        <v>61</v>
      </c>
      <c r="D125" s="69"/>
      <c r="E125" s="69">
        <v>7.2</v>
      </c>
      <c r="F125" s="74">
        <f t="shared" si="4"/>
        <v>1823.07000000003</v>
      </c>
      <c r="G125" s="71"/>
    </row>
    <row r="126" spans="1:7">
      <c r="A126" s="66">
        <v>45901</v>
      </c>
      <c r="B126" s="67" t="s">
        <v>1742</v>
      </c>
      <c r="C126" s="68" t="s">
        <v>61</v>
      </c>
      <c r="D126" s="69"/>
      <c r="E126" s="69">
        <v>4.32</v>
      </c>
      <c r="F126" s="74">
        <f t="shared" si="4"/>
        <v>1818.75000000003</v>
      </c>
      <c r="G126" s="71"/>
    </row>
    <row r="127" spans="1:7">
      <c r="A127" s="66">
        <v>45902</v>
      </c>
      <c r="B127" s="67" t="s">
        <v>2509</v>
      </c>
      <c r="C127" s="68" t="s">
        <v>57</v>
      </c>
      <c r="D127" s="69">
        <v>0.03</v>
      </c>
      <c r="E127" s="69"/>
      <c r="F127" s="74">
        <f t="shared" si="4"/>
        <v>1818.78000000003</v>
      </c>
      <c r="G127" s="71"/>
    </row>
    <row r="128" spans="1:7">
      <c r="A128" s="66">
        <v>45902</v>
      </c>
      <c r="B128" s="67" t="s">
        <v>315</v>
      </c>
      <c r="C128" s="68" t="s">
        <v>58</v>
      </c>
      <c r="D128" s="69">
        <v>500000</v>
      </c>
      <c r="E128" s="69"/>
      <c r="F128" s="74">
        <f t="shared" si="4"/>
        <v>501818.78</v>
      </c>
      <c r="G128" s="71"/>
    </row>
    <row r="129" spans="1:7">
      <c r="A129" s="66">
        <v>45902</v>
      </c>
      <c r="B129" s="67" t="s">
        <v>1765</v>
      </c>
      <c r="C129" s="68" t="s">
        <v>64</v>
      </c>
      <c r="D129" s="69"/>
      <c r="E129" s="69">
        <v>500000</v>
      </c>
      <c r="F129" s="74">
        <f t="shared" si="4"/>
        <v>1818.78000000003</v>
      </c>
      <c r="G129" s="71"/>
    </row>
    <row r="130" spans="1:7">
      <c r="A130" s="66">
        <v>45902</v>
      </c>
      <c r="B130" s="67" t="s">
        <v>315</v>
      </c>
      <c r="C130" s="68" t="s">
        <v>58</v>
      </c>
      <c r="D130" s="69">
        <v>1800000</v>
      </c>
      <c r="E130" s="69"/>
      <c r="F130" s="74">
        <f t="shared" si="4"/>
        <v>1801818.78</v>
      </c>
      <c r="G130" s="71"/>
    </row>
    <row r="131" spans="1:7">
      <c r="A131" s="66">
        <v>45902</v>
      </c>
      <c r="B131" s="67" t="s">
        <v>315</v>
      </c>
      <c r="C131" s="68" t="s">
        <v>58</v>
      </c>
      <c r="D131" s="69">
        <v>1700000</v>
      </c>
      <c r="E131" s="69"/>
      <c r="F131" s="74">
        <f t="shared" si="4"/>
        <v>3501818.78</v>
      </c>
      <c r="G131" s="71"/>
    </row>
    <row r="132" spans="1:7">
      <c r="A132" s="66">
        <v>45902</v>
      </c>
      <c r="B132" s="67" t="s">
        <v>318</v>
      </c>
      <c r="C132" s="68" t="s">
        <v>64</v>
      </c>
      <c r="D132" s="69"/>
      <c r="E132" s="69">
        <v>1700000</v>
      </c>
      <c r="F132" s="74">
        <f t="shared" si="4"/>
        <v>1801818.78</v>
      </c>
      <c r="G132" s="71"/>
    </row>
    <row r="133" spans="1:7">
      <c r="A133" s="66">
        <v>45902</v>
      </c>
      <c r="B133" s="67" t="s">
        <v>318</v>
      </c>
      <c r="C133" s="68" t="s">
        <v>64</v>
      </c>
      <c r="D133" s="69"/>
      <c r="E133" s="69">
        <v>1800000</v>
      </c>
      <c r="F133" s="74">
        <f t="shared" si="4"/>
        <v>1818.78000000026</v>
      </c>
      <c r="G133" s="71"/>
    </row>
    <row r="134" spans="1:7">
      <c r="A134" s="66">
        <v>45903</v>
      </c>
      <c r="B134" s="67" t="s">
        <v>315</v>
      </c>
      <c r="C134" s="68" t="s">
        <v>58</v>
      </c>
      <c r="D134" s="69">
        <v>1600000</v>
      </c>
      <c r="E134" s="69"/>
      <c r="F134" s="74">
        <f t="shared" si="4"/>
        <v>1601818.78</v>
      </c>
      <c r="G134" s="71"/>
    </row>
    <row r="135" spans="1:7">
      <c r="A135" s="66">
        <v>45903</v>
      </c>
      <c r="B135" s="67" t="s">
        <v>315</v>
      </c>
      <c r="C135" s="68" t="s">
        <v>58</v>
      </c>
      <c r="D135" s="69">
        <v>1900000</v>
      </c>
      <c r="E135" s="69"/>
      <c r="F135" s="74">
        <f t="shared" si="4"/>
        <v>3501818.78</v>
      </c>
      <c r="G135" s="71"/>
    </row>
    <row r="136" spans="1:7">
      <c r="A136" s="66">
        <v>45903</v>
      </c>
      <c r="B136" s="67" t="s">
        <v>2510</v>
      </c>
      <c r="C136" s="68" t="s">
        <v>64</v>
      </c>
      <c r="D136" s="69"/>
      <c r="E136" s="69">
        <v>1500000</v>
      </c>
      <c r="F136" s="74">
        <f t="shared" si="4"/>
        <v>2001818.78</v>
      </c>
      <c r="G136" s="71"/>
    </row>
    <row r="137" spans="1:7">
      <c r="A137" s="66">
        <v>45903</v>
      </c>
      <c r="B137" s="67" t="s">
        <v>318</v>
      </c>
      <c r="C137" s="68" t="s">
        <v>64</v>
      </c>
      <c r="D137" s="69"/>
      <c r="E137" s="69">
        <v>2000000</v>
      </c>
      <c r="F137" s="74">
        <f t="shared" si="4"/>
        <v>1818.78000000026</v>
      </c>
      <c r="G137" s="71"/>
    </row>
    <row r="138" spans="1:7">
      <c r="A138" s="66">
        <v>45903</v>
      </c>
      <c r="B138" s="67" t="s">
        <v>315</v>
      </c>
      <c r="C138" s="68" t="s">
        <v>58</v>
      </c>
      <c r="D138" s="69">
        <v>1900000</v>
      </c>
      <c r="E138" s="69"/>
      <c r="F138" s="74">
        <f t="shared" si="4"/>
        <v>1901818.78</v>
      </c>
      <c r="G138" s="71"/>
    </row>
    <row r="139" spans="1:7">
      <c r="A139" s="66">
        <v>45903</v>
      </c>
      <c r="B139" s="67" t="s">
        <v>315</v>
      </c>
      <c r="C139" s="68" t="s">
        <v>58</v>
      </c>
      <c r="D139" s="69">
        <v>1600000</v>
      </c>
      <c r="E139" s="69"/>
      <c r="F139" s="74">
        <f t="shared" si="4"/>
        <v>3501818.78</v>
      </c>
      <c r="G139" s="71"/>
    </row>
    <row r="140" spans="1:7">
      <c r="A140" s="66">
        <v>45903</v>
      </c>
      <c r="B140" s="67" t="s">
        <v>2510</v>
      </c>
      <c r="C140" s="68" t="s">
        <v>64</v>
      </c>
      <c r="D140" s="69"/>
      <c r="E140" s="69">
        <v>1850000</v>
      </c>
      <c r="F140" s="74">
        <f t="shared" si="4"/>
        <v>1651818.78</v>
      </c>
      <c r="G140" s="71"/>
    </row>
    <row r="141" spans="1:7">
      <c r="A141" s="66">
        <v>45903</v>
      </c>
      <c r="B141" s="67" t="s">
        <v>318</v>
      </c>
      <c r="C141" s="68" t="s">
        <v>64</v>
      </c>
      <c r="D141" s="69"/>
      <c r="E141" s="69">
        <v>1650000</v>
      </c>
      <c r="F141" s="74">
        <f t="shared" si="4"/>
        <v>1818.78000000026</v>
      </c>
      <c r="G141" s="71"/>
    </row>
    <row r="142" spans="1:7">
      <c r="A142" s="66">
        <v>45904</v>
      </c>
      <c r="B142" s="67" t="s">
        <v>315</v>
      </c>
      <c r="C142" s="68" t="s">
        <v>58</v>
      </c>
      <c r="D142" s="69">
        <v>1500000</v>
      </c>
      <c r="E142" s="69"/>
      <c r="F142" s="74">
        <f t="shared" si="4"/>
        <v>1501818.78</v>
      </c>
      <c r="G142" s="71"/>
    </row>
    <row r="143" spans="1:7">
      <c r="A143" s="66">
        <v>45904</v>
      </c>
      <c r="B143" s="67" t="s">
        <v>926</v>
      </c>
      <c r="C143" s="68" t="s">
        <v>64</v>
      </c>
      <c r="D143" s="69"/>
      <c r="E143" s="69">
        <v>1500000</v>
      </c>
      <c r="F143" s="74">
        <f t="shared" si="4"/>
        <v>1818.78000000026</v>
      </c>
      <c r="G143" s="71"/>
    </row>
    <row r="144" spans="1:7">
      <c r="A144" s="66">
        <v>45904</v>
      </c>
      <c r="B144" s="67" t="s">
        <v>315</v>
      </c>
      <c r="C144" s="68" t="s">
        <v>58</v>
      </c>
      <c r="D144" s="69">
        <v>750000</v>
      </c>
      <c r="E144" s="69"/>
      <c r="F144" s="74">
        <f t="shared" si="4"/>
        <v>751818.78</v>
      </c>
      <c r="G144" s="71"/>
    </row>
    <row r="145" spans="1:7">
      <c r="A145" s="66">
        <v>45904</v>
      </c>
      <c r="B145" s="67" t="s">
        <v>315</v>
      </c>
      <c r="C145" s="68" t="s">
        <v>58</v>
      </c>
      <c r="D145" s="69">
        <v>750000</v>
      </c>
      <c r="E145" s="69"/>
      <c r="F145" s="74">
        <f t="shared" ref="F145:F194" si="5">F144+D145-E145</f>
        <v>1501818.78</v>
      </c>
      <c r="G145" s="71"/>
    </row>
    <row r="146" spans="1:7">
      <c r="A146" s="66">
        <v>45904</v>
      </c>
      <c r="B146" s="67" t="s">
        <v>926</v>
      </c>
      <c r="C146" s="68" t="s">
        <v>64</v>
      </c>
      <c r="D146" s="69"/>
      <c r="E146" s="69">
        <v>1000000</v>
      </c>
      <c r="F146" s="74">
        <f t="shared" si="5"/>
        <v>501818.78</v>
      </c>
      <c r="G146" s="71"/>
    </row>
    <row r="147" spans="1:7">
      <c r="A147" s="66">
        <v>45904</v>
      </c>
      <c r="B147" s="67" t="s">
        <v>1138</v>
      </c>
      <c r="C147" s="68" t="s">
        <v>64</v>
      </c>
      <c r="D147" s="69"/>
      <c r="E147" s="69">
        <v>150000</v>
      </c>
      <c r="F147" s="74">
        <f t="shared" si="5"/>
        <v>351818.78</v>
      </c>
      <c r="G147" s="71"/>
    </row>
    <row r="148" spans="1:7">
      <c r="A148" s="66">
        <v>45905</v>
      </c>
      <c r="B148" s="67" t="s">
        <v>315</v>
      </c>
      <c r="C148" s="68" t="s">
        <v>58</v>
      </c>
      <c r="D148" s="69">
        <v>500000</v>
      </c>
      <c r="E148" s="69"/>
      <c r="F148" s="74">
        <f t="shared" si="5"/>
        <v>851818.78</v>
      </c>
      <c r="G148" s="71"/>
    </row>
    <row r="149" spans="1:7">
      <c r="A149" s="66">
        <v>45905</v>
      </c>
      <c r="B149" s="67" t="s">
        <v>1765</v>
      </c>
      <c r="C149" s="68" t="s">
        <v>64</v>
      </c>
      <c r="D149" s="69"/>
      <c r="E149" s="69">
        <v>200000</v>
      </c>
      <c r="F149" s="74">
        <f t="shared" si="5"/>
        <v>651818.78</v>
      </c>
      <c r="G149" s="71"/>
    </row>
    <row r="150" spans="1:7">
      <c r="A150" s="66">
        <v>45908</v>
      </c>
      <c r="B150" s="67" t="s">
        <v>2510</v>
      </c>
      <c r="C150" s="68" t="s">
        <v>64</v>
      </c>
      <c r="D150" s="69"/>
      <c r="E150" s="69">
        <v>651800</v>
      </c>
      <c r="F150" s="74">
        <f t="shared" si="5"/>
        <v>18.7800000000279</v>
      </c>
      <c r="G150" s="71"/>
    </row>
    <row r="151" ht="34.5" spans="1:7">
      <c r="A151" s="66">
        <v>45909</v>
      </c>
      <c r="B151" s="67" t="s">
        <v>2511</v>
      </c>
      <c r="C151" s="68" t="s">
        <v>58</v>
      </c>
      <c r="D151" s="69">
        <v>10335</v>
      </c>
      <c r="E151" s="69"/>
      <c r="F151" s="74">
        <f t="shared" si="5"/>
        <v>10353.78</v>
      </c>
      <c r="G151" s="71"/>
    </row>
    <row r="152" spans="1:7">
      <c r="A152" s="66">
        <v>45911</v>
      </c>
      <c r="B152" s="67" t="s">
        <v>2512</v>
      </c>
      <c r="C152" s="68" t="s">
        <v>56</v>
      </c>
      <c r="D152" s="69">
        <v>1000000</v>
      </c>
      <c r="E152" s="69"/>
      <c r="F152" s="74">
        <f t="shared" si="5"/>
        <v>1010353.78</v>
      </c>
      <c r="G152" s="71"/>
    </row>
    <row r="153" spans="1:7">
      <c r="A153" s="66">
        <v>45911</v>
      </c>
      <c r="B153" s="67" t="s">
        <v>2512</v>
      </c>
      <c r="C153" s="68" t="s">
        <v>56</v>
      </c>
      <c r="D153" s="69">
        <v>1000000</v>
      </c>
      <c r="E153" s="69"/>
      <c r="F153" s="74">
        <f t="shared" si="5"/>
        <v>2010353.78</v>
      </c>
      <c r="G153" s="71"/>
    </row>
    <row r="154" spans="1:7">
      <c r="A154" s="66">
        <v>45911</v>
      </c>
      <c r="B154" s="67" t="s">
        <v>2512</v>
      </c>
      <c r="C154" s="68" t="s">
        <v>56</v>
      </c>
      <c r="D154" s="69">
        <v>1000000</v>
      </c>
      <c r="E154" s="69"/>
      <c r="F154" s="74">
        <f t="shared" si="5"/>
        <v>3010353.78</v>
      </c>
      <c r="G154" s="71"/>
    </row>
    <row r="155" spans="1:7">
      <c r="A155" s="66">
        <v>45911</v>
      </c>
      <c r="B155" s="67" t="s">
        <v>2512</v>
      </c>
      <c r="C155" s="68" t="s">
        <v>56</v>
      </c>
      <c r="D155" s="69">
        <v>1000000</v>
      </c>
      <c r="E155" s="69"/>
      <c r="F155" s="74">
        <f t="shared" si="5"/>
        <v>4010353.78</v>
      </c>
      <c r="G155" s="71"/>
    </row>
    <row r="156" spans="1:7">
      <c r="A156" s="66">
        <v>45911</v>
      </c>
      <c r="B156" s="67" t="s">
        <v>2512</v>
      </c>
      <c r="C156" s="68" t="s">
        <v>56</v>
      </c>
      <c r="D156" s="69">
        <v>500000</v>
      </c>
      <c r="E156" s="69"/>
      <c r="F156" s="74">
        <f t="shared" si="5"/>
        <v>4510353.78</v>
      </c>
      <c r="G156" s="71"/>
    </row>
    <row r="157" spans="1:7">
      <c r="A157" s="66">
        <v>45911</v>
      </c>
      <c r="B157" s="67" t="s">
        <v>318</v>
      </c>
      <c r="C157" s="68" t="s">
        <v>64</v>
      </c>
      <c r="D157" s="69"/>
      <c r="E157" s="69">
        <v>1500000</v>
      </c>
      <c r="F157" s="74">
        <f t="shared" si="5"/>
        <v>3010353.78</v>
      </c>
      <c r="G157" s="71"/>
    </row>
    <row r="158" spans="1:7">
      <c r="A158" s="66">
        <v>45911</v>
      </c>
      <c r="B158" s="67" t="s">
        <v>2510</v>
      </c>
      <c r="C158" s="68" t="s">
        <v>64</v>
      </c>
      <c r="D158" s="69"/>
      <c r="E158" s="69">
        <v>1500000</v>
      </c>
      <c r="F158" s="74">
        <f t="shared" si="5"/>
        <v>1510353.78</v>
      </c>
      <c r="G158" s="71"/>
    </row>
    <row r="159" spans="1:7">
      <c r="A159" s="66">
        <v>45911</v>
      </c>
      <c r="B159" s="67" t="s">
        <v>2510</v>
      </c>
      <c r="C159" s="68" t="s">
        <v>64</v>
      </c>
      <c r="D159" s="69"/>
      <c r="E159" s="69">
        <v>1500000</v>
      </c>
      <c r="F159" s="74">
        <f t="shared" si="5"/>
        <v>10353.7800000003</v>
      </c>
      <c r="G159" s="71"/>
    </row>
    <row r="160" spans="1:7">
      <c r="A160" s="66">
        <v>45921</v>
      </c>
      <c r="B160" s="67" t="s">
        <v>485</v>
      </c>
      <c r="C160" s="68" t="s">
        <v>57</v>
      </c>
      <c r="D160" s="69">
        <v>4.65</v>
      </c>
      <c r="E160" s="69"/>
      <c r="F160" s="74">
        <f t="shared" si="5"/>
        <v>10358.4300000003</v>
      </c>
      <c r="G160" s="71"/>
    </row>
    <row r="161" spans="1:7">
      <c r="A161" s="66">
        <v>45924</v>
      </c>
      <c r="B161" s="175" t="s">
        <v>2471</v>
      </c>
      <c r="C161" s="68" t="s">
        <v>54</v>
      </c>
      <c r="D161" s="69">
        <v>56149.15</v>
      </c>
      <c r="E161" s="69"/>
      <c r="F161" s="74">
        <f t="shared" si="5"/>
        <v>66507.5800000003</v>
      </c>
      <c r="G161" s="71"/>
    </row>
    <row r="162" spans="1:7">
      <c r="A162" s="66">
        <v>45924</v>
      </c>
      <c r="B162" s="175" t="s">
        <v>2513</v>
      </c>
      <c r="C162" s="68" t="s">
        <v>54</v>
      </c>
      <c r="D162" s="69">
        <v>32521.61</v>
      </c>
      <c r="E162"/>
      <c r="F162" s="74">
        <f t="shared" si="5"/>
        <v>99029.1900000003</v>
      </c>
      <c r="G162" s="71"/>
    </row>
    <row r="163" spans="1:7">
      <c r="A163" s="66">
        <v>45926</v>
      </c>
      <c r="B163" s="175" t="s">
        <v>2514</v>
      </c>
      <c r="C163" s="68" t="s">
        <v>54</v>
      </c>
      <c r="D163" s="69">
        <v>1500</v>
      </c>
      <c r="E163" s="69"/>
      <c r="F163" s="74">
        <f t="shared" si="5"/>
        <v>100529.19</v>
      </c>
      <c r="G163" s="71"/>
    </row>
    <row r="164" spans="1:7">
      <c r="A164" s="66">
        <v>45928</v>
      </c>
      <c r="B164" s="176" t="s">
        <v>2515</v>
      </c>
      <c r="C164" s="68" t="s">
        <v>58</v>
      </c>
      <c r="D164" s="69">
        <v>5000000</v>
      </c>
      <c r="E164" s="69"/>
      <c r="F164" s="74">
        <f t="shared" si="5"/>
        <v>5100529.19</v>
      </c>
      <c r="G164" s="71"/>
    </row>
    <row r="165" spans="1:7">
      <c r="A165" s="66">
        <v>45928</v>
      </c>
      <c r="B165" s="176" t="s">
        <v>2516</v>
      </c>
      <c r="C165" s="68" t="s">
        <v>62</v>
      </c>
      <c r="D165" s="69"/>
      <c r="E165" s="69">
        <v>4500000</v>
      </c>
      <c r="F165" s="74">
        <f t="shared" si="5"/>
        <v>600529.19</v>
      </c>
      <c r="G165" s="71"/>
    </row>
    <row r="166" spans="1:7">
      <c r="A166" s="66">
        <v>45928</v>
      </c>
      <c r="B166" s="67" t="s">
        <v>2517</v>
      </c>
      <c r="C166" s="68" t="s">
        <v>62</v>
      </c>
      <c r="D166" s="69"/>
      <c r="E166" s="69">
        <v>40000</v>
      </c>
      <c r="F166" s="74">
        <f t="shared" si="5"/>
        <v>560529.19</v>
      </c>
      <c r="G166" s="71"/>
    </row>
    <row r="167" spans="1:7">
      <c r="A167" s="66">
        <v>45929</v>
      </c>
      <c r="B167" s="67" t="s">
        <v>2518</v>
      </c>
      <c r="C167" s="91" t="s">
        <v>61</v>
      </c>
      <c r="D167" s="69"/>
      <c r="E167" s="69">
        <v>4020.12</v>
      </c>
      <c r="F167" s="74">
        <f t="shared" si="5"/>
        <v>556509.07</v>
      </c>
      <c r="G167" s="71"/>
    </row>
    <row r="168" spans="1:7">
      <c r="A168" s="66">
        <v>45929</v>
      </c>
      <c r="B168" s="67" t="s">
        <v>2519</v>
      </c>
      <c r="C168" s="91" t="s">
        <v>61</v>
      </c>
      <c r="D168" s="69"/>
      <c r="E168" s="69">
        <v>5000</v>
      </c>
      <c r="F168" s="74">
        <f t="shared" si="5"/>
        <v>551509.07</v>
      </c>
      <c r="G168" s="71"/>
    </row>
    <row r="169" spans="1:7">
      <c r="A169" s="66">
        <v>45929</v>
      </c>
      <c r="B169" s="67" t="s">
        <v>2520</v>
      </c>
      <c r="C169" s="91" t="s">
        <v>61</v>
      </c>
      <c r="D169" s="69"/>
      <c r="E169" s="69">
        <v>4500</v>
      </c>
      <c r="F169" s="74">
        <f t="shared" si="5"/>
        <v>547009.07</v>
      </c>
      <c r="G169" s="71"/>
    </row>
    <row r="170" spans="1:7">
      <c r="A170" s="66">
        <v>45929</v>
      </c>
      <c r="B170" s="67" t="s">
        <v>2521</v>
      </c>
      <c r="C170" s="91" t="s">
        <v>61</v>
      </c>
      <c r="D170" s="69"/>
      <c r="E170" s="69">
        <v>4500</v>
      </c>
      <c r="F170" s="74">
        <f t="shared" si="5"/>
        <v>542509.07</v>
      </c>
      <c r="G170" s="71"/>
    </row>
    <row r="171" spans="1:7">
      <c r="A171" s="66">
        <v>45929</v>
      </c>
      <c r="B171" s="67" t="s">
        <v>2522</v>
      </c>
      <c r="C171" s="91" t="s">
        <v>61</v>
      </c>
      <c r="D171" s="69"/>
      <c r="E171" s="69">
        <v>1666.67</v>
      </c>
      <c r="F171" s="74">
        <f t="shared" si="5"/>
        <v>540842.4</v>
      </c>
      <c r="G171" s="71"/>
    </row>
    <row r="172" spans="1:7">
      <c r="A172" s="66">
        <v>45929</v>
      </c>
      <c r="B172" s="67" t="s">
        <v>1742</v>
      </c>
      <c r="C172" s="91" t="s">
        <v>61</v>
      </c>
      <c r="D172" s="69"/>
      <c r="E172" s="69">
        <v>30</v>
      </c>
      <c r="F172" s="74">
        <f t="shared" si="5"/>
        <v>540812.4</v>
      </c>
      <c r="G172" s="71"/>
    </row>
    <row r="173" spans="1:7">
      <c r="A173" s="66">
        <v>45930</v>
      </c>
      <c r="B173" s="67" t="s">
        <v>2523</v>
      </c>
      <c r="C173" s="68" t="s">
        <v>61</v>
      </c>
      <c r="D173" s="69"/>
      <c r="E173" s="69">
        <v>4500</v>
      </c>
      <c r="F173" s="74">
        <f t="shared" si="5"/>
        <v>536312.4</v>
      </c>
      <c r="G173" s="71"/>
    </row>
    <row r="174" spans="1:7">
      <c r="A174" s="66">
        <v>45930</v>
      </c>
      <c r="B174" s="67" t="s">
        <v>2524</v>
      </c>
      <c r="C174" s="68" t="s">
        <v>61</v>
      </c>
      <c r="D174" s="177"/>
      <c r="E174" s="69">
        <v>3000</v>
      </c>
      <c r="F174" s="74">
        <f t="shared" si="5"/>
        <v>533312.4</v>
      </c>
      <c r="G174" s="71"/>
    </row>
    <row r="175" spans="1:7">
      <c r="A175" s="66">
        <v>45930</v>
      </c>
      <c r="B175" s="176" t="s">
        <v>153</v>
      </c>
      <c r="C175" s="68" t="s">
        <v>64</v>
      </c>
      <c r="D175" s="177"/>
      <c r="E175" s="177">
        <v>530000</v>
      </c>
      <c r="F175" s="74">
        <f t="shared" si="5"/>
        <v>3312.40000000037</v>
      </c>
      <c r="G175" s="71"/>
    </row>
    <row r="176" spans="1:7">
      <c r="A176" s="66">
        <v>45930</v>
      </c>
      <c r="B176" s="67" t="s">
        <v>1844</v>
      </c>
      <c r="C176" s="68" t="s">
        <v>58</v>
      </c>
      <c r="D176" s="69">
        <v>20000</v>
      </c>
      <c r="E176" s="69"/>
      <c r="F176" s="74">
        <f t="shared" si="5"/>
        <v>23312.4000000004</v>
      </c>
      <c r="G176" s="71"/>
    </row>
    <row r="177" spans="1:7">
      <c r="A177" s="66">
        <v>45930</v>
      </c>
      <c r="B177" s="67" t="s">
        <v>2525</v>
      </c>
      <c r="C177" s="68" t="s">
        <v>61</v>
      </c>
      <c r="D177" s="69"/>
      <c r="E177" s="69">
        <v>10000</v>
      </c>
      <c r="F177" s="74">
        <f t="shared" si="5"/>
        <v>13312.4000000004</v>
      </c>
      <c r="G177" s="71"/>
    </row>
    <row r="178" spans="1:7">
      <c r="A178" s="66">
        <v>45931</v>
      </c>
      <c r="B178" s="67" t="s">
        <v>1742</v>
      </c>
      <c r="C178" s="68" t="s">
        <v>61</v>
      </c>
      <c r="D178" s="69"/>
      <c r="E178" s="69">
        <v>347.6</v>
      </c>
      <c r="F178" s="74">
        <f t="shared" si="5"/>
        <v>12964.8000000004</v>
      </c>
      <c r="G178" s="71"/>
    </row>
    <row r="179" spans="1:7">
      <c r="A179" s="66">
        <v>45931</v>
      </c>
      <c r="B179" s="67" t="s">
        <v>1742</v>
      </c>
      <c r="C179" s="68" t="s">
        <v>61</v>
      </c>
      <c r="D179" s="69"/>
      <c r="E179" s="69">
        <v>144.72</v>
      </c>
      <c r="F179" s="74">
        <f t="shared" si="5"/>
        <v>12820.0800000004</v>
      </c>
      <c r="G179" s="71"/>
    </row>
    <row r="180" spans="1:7">
      <c r="A180" s="66">
        <v>45947</v>
      </c>
      <c r="B180" s="67" t="s">
        <v>2228</v>
      </c>
      <c r="C180" s="68" t="s">
        <v>64</v>
      </c>
      <c r="D180" s="69"/>
      <c r="E180" s="69">
        <v>8000</v>
      </c>
      <c r="F180" s="74">
        <f t="shared" si="5"/>
        <v>4820.08000000037</v>
      </c>
      <c r="G180" s="71"/>
    </row>
    <row r="181" spans="1:7">
      <c r="A181" s="66">
        <v>45953</v>
      </c>
      <c r="B181" s="67" t="s">
        <v>130</v>
      </c>
      <c r="C181" s="68" t="s">
        <v>58</v>
      </c>
      <c r="D181" s="69">
        <v>10000</v>
      </c>
      <c r="E181" s="69"/>
      <c r="F181" s="74">
        <f t="shared" si="5"/>
        <v>14820.0800000004</v>
      </c>
      <c r="G181" s="71"/>
    </row>
    <row r="182" spans="1:7">
      <c r="A182" s="66">
        <v>45959</v>
      </c>
      <c r="B182" s="67" t="s">
        <v>1844</v>
      </c>
      <c r="C182" s="68" t="s">
        <v>58</v>
      </c>
      <c r="D182" s="69">
        <v>10000</v>
      </c>
      <c r="E182" s="69"/>
      <c r="F182" s="74">
        <f t="shared" si="5"/>
        <v>24820.0800000004</v>
      </c>
      <c r="G182" s="71"/>
    </row>
    <row r="183" spans="1:7">
      <c r="A183" s="66">
        <v>45959</v>
      </c>
      <c r="B183" s="67" t="s">
        <v>2526</v>
      </c>
      <c r="C183" s="91" t="s">
        <v>61</v>
      </c>
      <c r="D183" s="69"/>
      <c r="E183" s="69">
        <v>2860.32</v>
      </c>
      <c r="F183" s="74">
        <f t="shared" si="5"/>
        <v>21959.7600000004</v>
      </c>
      <c r="G183" s="71"/>
    </row>
    <row r="184" spans="1:7">
      <c r="A184" s="66">
        <v>45959</v>
      </c>
      <c r="B184" s="67" t="s">
        <v>2527</v>
      </c>
      <c r="C184" s="91" t="s">
        <v>61</v>
      </c>
      <c r="D184" s="69"/>
      <c r="E184" s="69">
        <v>4500</v>
      </c>
      <c r="F184" s="74">
        <f t="shared" si="5"/>
        <v>17459.7600000004</v>
      </c>
      <c r="G184" s="71"/>
    </row>
    <row r="185" spans="1:7">
      <c r="A185" s="66">
        <v>45959</v>
      </c>
      <c r="B185" s="67" t="s">
        <v>2528</v>
      </c>
      <c r="C185" s="91" t="s">
        <v>61</v>
      </c>
      <c r="D185" s="69"/>
      <c r="E185" s="69">
        <v>4500</v>
      </c>
      <c r="F185" s="74">
        <f t="shared" si="5"/>
        <v>12959.7600000004</v>
      </c>
      <c r="G185" s="71"/>
    </row>
    <row r="186" spans="1:7">
      <c r="A186" s="66">
        <v>45959</v>
      </c>
      <c r="B186" s="67" t="s">
        <v>2529</v>
      </c>
      <c r="C186" s="91" t="s">
        <v>61</v>
      </c>
      <c r="D186" s="69"/>
      <c r="E186" s="69">
        <v>1296.3</v>
      </c>
      <c r="F186" s="74">
        <f t="shared" si="5"/>
        <v>11663.4600000004</v>
      </c>
      <c r="G186" s="71"/>
    </row>
    <row r="187" spans="1:7">
      <c r="A187" s="66">
        <v>45959</v>
      </c>
      <c r="B187" s="67" t="s">
        <v>2530</v>
      </c>
      <c r="C187" s="68" t="s">
        <v>61</v>
      </c>
      <c r="D187" s="69"/>
      <c r="E187" s="69">
        <v>4500</v>
      </c>
      <c r="F187" s="74">
        <f t="shared" si="5"/>
        <v>7163.46000000037</v>
      </c>
      <c r="G187" s="71"/>
    </row>
    <row r="188" spans="1:7">
      <c r="A188" s="66">
        <v>45959</v>
      </c>
      <c r="B188" s="67" t="s">
        <v>1742</v>
      </c>
      <c r="C188" s="68" t="s">
        <v>61</v>
      </c>
      <c r="D188" s="69"/>
      <c r="E188" s="69">
        <v>30</v>
      </c>
      <c r="F188" s="74">
        <f t="shared" si="5"/>
        <v>7133.46000000037</v>
      </c>
      <c r="G188" s="71"/>
    </row>
    <row r="189" spans="1:7">
      <c r="A189" s="66">
        <v>45962</v>
      </c>
      <c r="B189" s="67" t="s">
        <v>1742</v>
      </c>
      <c r="C189" s="68" t="s">
        <v>61</v>
      </c>
      <c r="D189" s="69"/>
      <c r="E189" s="69">
        <v>8.64</v>
      </c>
      <c r="F189" s="74">
        <f t="shared" si="5"/>
        <v>7124.82000000037</v>
      </c>
      <c r="G189" s="71"/>
    </row>
    <row r="190" spans="1:7">
      <c r="A190" s="66">
        <v>45962</v>
      </c>
      <c r="B190" s="67" t="s">
        <v>1742</v>
      </c>
      <c r="C190" s="68" t="s">
        <v>61</v>
      </c>
      <c r="D190" s="69"/>
      <c r="E190" s="69">
        <v>3.6</v>
      </c>
      <c r="F190" s="74">
        <f t="shared" si="5"/>
        <v>7121.22000000037</v>
      </c>
      <c r="G190" s="71"/>
    </row>
    <row r="191" spans="1:7">
      <c r="A191" s="66">
        <v>45974</v>
      </c>
      <c r="B191" s="93" t="s">
        <v>2531</v>
      </c>
      <c r="C191" s="68" t="s">
        <v>54</v>
      </c>
      <c r="D191" s="69">
        <v>1000</v>
      </c>
      <c r="E191" s="69"/>
      <c r="F191" s="74">
        <f t="shared" si="5"/>
        <v>8121.22000000037</v>
      </c>
      <c r="G191" s="71"/>
    </row>
    <row r="192" spans="1:7">
      <c r="A192" s="62"/>
      <c r="B192" s="67"/>
      <c r="C192" s="91"/>
      <c r="D192" s="69"/>
      <c r="E192" s="69"/>
      <c r="F192" s="74">
        <f t="shared" si="5"/>
        <v>8121.22000000037</v>
      </c>
      <c r="G192" s="71"/>
    </row>
    <row r="193" spans="1:7">
      <c r="A193" s="62"/>
      <c r="B193" s="67"/>
      <c r="C193" s="91"/>
      <c r="D193" s="69"/>
      <c r="E193" s="69"/>
      <c r="F193" s="74">
        <f t="shared" si="5"/>
        <v>8121.22000000037</v>
      </c>
      <c r="G193" s="71"/>
    </row>
    <row r="194" spans="1:7">
      <c r="A194" s="62"/>
      <c r="B194" s="67"/>
      <c r="C194" s="91"/>
      <c r="D194" s="69"/>
      <c r="E194" s="69"/>
      <c r="F194" s="74">
        <f t="shared" si="5"/>
        <v>8121.22000000037</v>
      </c>
      <c r="G194" s="71"/>
    </row>
    <row r="195" spans="1:7">
      <c r="A195" s="62"/>
      <c r="B195" s="67"/>
      <c r="C195" s="91"/>
      <c r="D195" s="69"/>
      <c r="E195" s="69"/>
      <c r="F195" s="69"/>
      <c r="G195" s="71"/>
    </row>
    <row r="196" spans="1:7">
      <c r="A196" s="62"/>
      <c r="B196" s="67"/>
      <c r="C196" s="91"/>
      <c r="D196" s="69"/>
      <c r="E196" s="69"/>
      <c r="F196" s="69"/>
      <c r="G196" s="71"/>
    </row>
    <row r="197" spans="1:7">
      <c r="A197" s="62"/>
      <c r="B197" s="67"/>
      <c r="C197" s="91"/>
      <c r="D197" s="69"/>
      <c r="E197" s="69"/>
      <c r="F197" s="69"/>
      <c r="G197" s="71"/>
    </row>
    <row r="198" spans="1:7">
      <c r="A198" s="62"/>
      <c r="B198" s="67"/>
      <c r="C198" s="91"/>
      <c r="D198" s="69"/>
      <c r="E198" s="69"/>
      <c r="F198" s="69"/>
      <c r="G198" s="71"/>
    </row>
    <row r="199" spans="1:7">
      <c r="A199" s="62"/>
      <c r="B199" s="67"/>
      <c r="C199" s="91"/>
      <c r="D199" s="69"/>
      <c r="E199" s="69"/>
      <c r="F199" s="69"/>
      <c r="G199" s="71"/>
    </row>
    <row r="200" spans="1:7">
      <c r="A200" s="62"/>
      <c r="B200" s="67"/>
      <c r="C200" s="91"/>
      <c r="D200" s="69"/>
      <c r="E200" s="69"/>
      <c r="F200" s="69"/>
      <c r="G200" s="71"/>
    </row>
    <row r="201" spans="1:7">
      <c r="A201" s="62"/>
      <c r="B201" s="67"/>
      <c r="C201" s="91"/>
      <c r="D201" s="69"/>
      <c r="E201" s="69"/>
      <c r="F201" s="69"/>
      <c r="G201" s="71"/>
    </row>
    <row r="202" spans="1:7">
      <c r="A202" s="62"/>
      <c r="B202" s="67"/>
      <c r="C202" s="91"/>
      <c r="D202" s="69"/>
      <c r="E202" s="69"/>
      <c r="F202" s="69"/>
      <c r="G202" s="71"/>
    </row>
    <row r="203" spans="1:7">
      <c r="A203" s="62"/>
      <c r="B203" s="67"/>
      <c r="C203" s="91"/>
      <c r="D203" s="69"/>
      <c r="E203" s="69"/>
      <c r="F203" s="69"/>
      <c r="G203" s="71"/>
    </row>
    <row r="204" spans="1:7">
      <c r="A204" s="62"/>
      <c r="B204" s="67"/>
      <c r="C204" s="91"/>
      <c r="D204" s="69"/>
      <c r="E204" s="69"/>
      <c r="F204" s="69"/>
      <c r="G204" s="71"/>
    </row>
  </sheetData>
  <autoFilter xmlns:etc="http://www.wps.cn/officeDocument/2017/etCustomData" ref="A2:G194" etc:filterBottomFollowUsedRange="0">
    <extLst/>
  </autoFilter>
  <dataValidations count="1">
    <dataValidation type="list" allowBlank="1" showInputMessage="1" showErrorMessage="1" sqref="C3:C166 C173:C182 C187:C191">
      <formula1>收支类别</formula1>
    </dataValidation>
  </dataValidations>
  <pageMargins left="0.75" right="0.75" top="1" bottom="1" header="0.51" footer="0.51"/>
  <pageSetup paperSize="9" orientation="portrait"/>
  <headerFooter alignWithMargins="0" scaleWithDoc="0"/>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G96"/>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71.625" style="54" customWidth="1"/>
    <col min="3" max="3" width="15.375" style="55" customWidth="1"/>
    <col min="4" max="6" width="15.625" style="56" customWidth="1"/>
    <col min="7" max="7" width="20.75" style="57" customWidth="1"/>
    <col min="8" max="16384" width="9" style="57"/>
  </cols>
  <sheetData>
    <row r="1" ht="24.75" spans="1:7">
      <c r="A1" s="58">
        <v>21</v>
      </c>
      <c r="B1" s="59" t="str">
        <f>VLOOKUP(A1,档案!A:B,2,FALSE)&amp;"流水明细"</f>
        <v>汉口银行光谷分行454891流水明细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791.539999999997</v>
      </c>
      <c r="G3" s="71"/>
    </row>
    <row r="4" spans="1:7">
      <c r="A4" s="66">
        <v>45694</v>
      </c>
      <c r="B4" s="72" t="s">
        <v>2532</v>
      </c>
      <c r="C4" s="68" t="s">
        <v>61</v>
      </c>
      <c r="D4" s="73"/>
      <c r="E4" s="69">
        <v>80</v>
      </c>
      <c r="F4" s="74">
        <f t="shared" ref="F4:F67" si="0">F3+D4-E4</f>
        <v>711.539999999997</v>
      </c>
      <c r="G4" s="71"/>
    </row>
    <row r="5" spans="1:7">
      <c r="A5" s="66">
        <v>45737</v>
      </c>
      <c r="B5" s="72" t="s">
        <v>1027</v>
      </c>
      <c r="C5" s="71" t="s">
        <v>57</v>
      </c>
      <c r="D5" s="69">
        <v>0.19</v>
      </c>
      <c r="E5" s="69"/>
      <c r="F5" s="74">
        <f t="shared" si="0"/>
        <v>711.729999999997</v>
      </c>
      <c r="G5" s="71"/>
    </row>
    <row r="6" spans="1:7">
      <c r="A6" s="66">
        <v>45829</v>
      </c>
      <c r="B6" s="72" t="s">
        <v>1027</v>
      </c>
      <c r="C6" s="71" t="s">
        <v>57</v>
      </c>
      <c r="D6" s="69">
        <v>0.15</v>
      </c>
      <c r="E6" s="69"/>
      <c r="F6" s="74">
        <f t="shared" si="0"/>
        <v>711.879999999997</v>
      </c>
      <c r="G6" s="71"/>
    </row>
    <row r="7" spans="1:7">
      <c r="A7" s="66">
        <v>45919</v>
      </c>
      <c r="B7" s="72" t="s">
        <v>2533</v>
      </c>
      <c r="C7" s="68" t="s">
        <v>61</v>
      </c>
      <c r="D7" s="69"/>
      <c r="E7" s="69">
        <v>80</v>
      </c>
      <c r="F7" s="74">
        <f t="shared" si="0"/>
        <v>631.879999999997</v>
      </c>
      <c r="G7" s="71"/>
    </row>
    <row r="8" spans="1:7">
      <c r="A8" s="66">
        <v>45921</v>
      </c>
      <c r="B8" s="72" t="s">
        <v>1027</v>
      </c>
      <c r="C8" s="71" t="s">
        <v>57</v>
      </c>
      <c r="D8" s="73">
        <v>0.09</v>
      </c>
      <c r="E8" s="86"/>
      <c r="F8" s="74">
        <f t="shared" si="0"/>
        <v>631.969999999997</v>
      </c>
      <c r="G8" s="71"/>
    </row>
    <row r="9" spans="1:7">
      <c r="A9" s="66"/>
      <c r="B9" s="72"/>
      <c r="C9" s="68"/>
      <c r="D9" s="73"/>
      <c r="E9" s="69"/>
      <c r="F9" s="74">
        <f t="shared" si="0"/>
        <v>631.969999999997</v>
      </c>
      <c r="G9" s="71"/>
    </row>
    <row r="10" spans="1:7">
      <c r="A10" s="66"/>
      <c r="B10" s="72"/>
      <c r="C10" s="68"/>
      <c r="D10" s="69"/>
      <c r="E10" s="86"/>
      <c r="F10" s="74">
        <f t="shared" si="0"/>
        <v>631.969999999997</v>
      </c>
      <c r="G10" s="71"/>
    </row>
    <row r="11" spans="1:7">
      <c r="A11" s="66"/>
      <c r="B11" s="72"/>
      <c r="C11" s="68"/>
      <c r="D11" s="69"/>
      <c r="E11" s="69"/>
      <c r="F11" s="74">
        <f t="shared" si="0"/>
        <v>631.969999999997</v>
      </c>
      <c r="G11" s="71"/>
    </row>
    <row r="12" spans="1:7">
      <c r="A12" s="66"/>
      <c r="B12" s="72"/>
      <c r="C12" s="68"/>
      <c r="D12" s="69"/>
      <c r="E12" s="69"/>
      <c r="F12" s="74">
        <f t="shared" si="0"/>
        <v>631.969999999997</v>
      </c>
      <c r="G12" s="71"/>
    </row>
    <row r="13" spans="1:7">
      <c r="A13" s="66"/>
      <c r="B13" s="72"/>
      <c r="C13" s="68"/>
      <c r="D13" s="69"/>
      <c r="E13" s="69"/>
      <c r="F13" s="74">
        <f t="shared" si="0"/>
        <v>631.969999999997</v>
      </c>
      <c r="G13" s="71"/>
    </row>
    <row r="14" spans="1:7">
      <c r="A14" s="66"/>
      <c r="B14" s="72"/>
      <c r="C14" s="68"/>
      <c r="D14" s="69"/>
      <c r="E14" s="69"/>
      <c r="F14" s="74">
        <f t="shared" si="0"/>
        <v>631.969999999997</v>
      </c>
      <c r="G14" s="71"/>
    </row>
    <row r="15" spans="1:7">
      <c r="A15" s="66"/>
      <c r="B15" s="72"/>
      <c r="C15" s="68"/>
      <c r="D15" s="69"/>
      <c r="E15" s="69"/>
      <c r="F15" s="74">
        <f t="shared" si="0"/>
        <v>631.969999999997</v>
      </c>
      <c r="G15" s="71"/>
    </row>
    <row r="16" spans="1:7">
      <c r="A16" s="66"/>
      <c r="B16" s="72"/>
      <c r="C16" s="68"/>
      <c r="D16" s="69"/>
      <c r="E16" s="69"/>
      <c r="F16" s="74">
        <f t="shared" si="0"/>
        <v>631.969999999997</v>
      </c>
      <c r="G16" s="71"/>
    </row>
    <row r="17" spans="1:7">
      <c r="A17" s="66"/>
      <c r="B17" s="72"/>
      <c r="C17" s="68"/>
      <c r="D17" s="69"/>
      <c r="E17" s="69"/>
      <c r="F17" s="74">
        <f t="shared" si="0"/>
        <v>631.969999999997</v>
      </c>
      <c r="G17" s="71"/>
    </row>
    <row r="18" spans="1:7">
      <c r="A18" s="66"/>
      <c r="B18" s="72"/>
      <c r="C18" s="68"/>
      <c r="D18" s="69"/>
      <c r="E18" s="69"/>
      <c r="F18" s="74">
        <f t="shared" si="0"/>
        <v>631.969999999997</v>
      </c>
      <c r="G18" s="71"/>
    </row>
    <row r="19" spans="1:7">
      <c r="A19" s="66"/>
      <c r="B19" s="72"/>
      <c r="C19" s="68"/>
      <c r="D19" s="69"/>
      <c r="E19" s="69"/>
      <c r="F19" s="74">
        <f t="shared" si="0"/>
        <v>631.969999999997</v>
      </c>
      <c r="G19" s="71"/>
    </row>
    <row r="20" spans="1:7">
      <c r="A20" s="66"/>
      <c r="B20" s="72"/>
      <c r="C20" s="68"/>
      <c r="D20" s="69"/>
      <c r="E20" s="69"/>
      <c r="F20" s="74">
        <f t="shared" si="0"/>
        <v>631.969999999997</v>
      </c>
      <c r="G20" s="71"/>
    </row>
    <row r="21" spans="1:7">
      <c r="A21" s="66"/>
      <c r="B21" s="72"/>
      <c r="C21" s="68"/>
      <c r="D21" s="69"/>
      <c r="E21" s="69"/>
      <c r="F21" s="74">
        <f t="shared" si="0"/>
        <v>631.969999999997</v>
      </c>
      <c r="G21" s="71"/>
    </row>
    <row r="22" spans="1:7">
      <c r="A22" s="66"/>
      <c r="B22" s="72"/>
      <c r="C22" s="68"/>
      <c r="D22" s="69"/>
      <c r="E22" s="69"/>
      <c r="F22" s="74">
        <f t="shared" si="0"/>
        <v>631.969999999997</v>
      </c>
      <c r="G22" s="71"/>
    </row>
    <row r="23" spans="1:7">
      <c r="A23" s="66"/>
      <c r="B23" s="72"/>
      <c r="C23" s="68"/>
      <c r="D23" s="69"/>
      <c r="E23" s="69"/>
      <c r="F23" s="74">
        <f t="shared" si="0"/>
        <v>631.969999999997</v>
      </c>
      <c r="G23" s="71"/>
    </row>
    <row r="24" spans="1:7">
      <c r="A24" s="66"/>
      <c r="B24" s="72"/>
      <c r="C24" s="68"/>
      <c r="D24" s="69"/>
      <c r="E24" s="69"/>
      <c r="F24" s="74">
        <f t="shared" si="0"/>
        <v>631.969999999997</v>
      </c>
      <c r="G24" s="71"/>
    </row>
    <row r="25" spans="1:7">
      <c r="A25" s="66"/>
      <c r="B25" s="72"/>
      <c r="C25" s="68"/>
      <c r="D25" s="69"/>
      <c r="E25" s="69"/>
      <c r="F25" s="74">
        <f t="shared" si="0"/>
        <v>631.969999999997</v>
      </c>
      <c r="G25" s="71"/>
    </row>
    <row r="26" spans="1:7">
      <c r="A26" s="66"/>
      <c r="B26" s="72"/>
      <c r="C26" s="68"/>
      <c r="D26" s="69"/>
      <c r="E26" s="69"/>
      <c r="F26" s="74">
        <f t="shared" si="0"/>
        <v>631.969999999997</v>
      </c>
      <c r="G26" s="71"/>
    </row>
    <row r="27" spans="1:7">
      <c r="A27" s="66"/>
      <c r="B27" s="72"/>
      <c r="C27" s="68"/>
      <c r="D27" s="69"/>
      <c r="E27" s="69"/>
      <c r="F27" s="74">
        <f t="shared" si="0"/>
        <v>631.969999999997</v>
      </c>
      <c r="G27" s="71"/>
    </row>
    <row r="28" spans="1:7">
      <c r="A28" s="66"/>
      <c r="B28" s="72"/>
      <c r="C28" s="68"/>
      <c r="D28" s="69"/>
      <c r="E28" s="69"/>
      <c r="F28" s="74">
        <f t="shared" si="0"/>
        <v>631.969999999997</v>
      </c>
      <c r="G28" s="71"/>
    </row>
    <row r="29" spans="1:7">
      <c r="A29" s="66"/>
      <c r="B29" s="72"/>
      <c r="C29" s="68"/>
      <c r="D29" s="69"/>
      <c r="E29" s="69"/>
      <c r="F29" s="74">
        <f t="shared" si="0"/>
        <v>631.969999999997</v>
      </c>
      <c r="G29" s="71"/>
    </row>
    <row r="30" spans="1:7">
      <c r="A30" s="66"/>
      <c r="B30" s="75"/>
      <c r="C30" s="68"/>
      <c r="D30" s="69"/>
      <c r="E30" s="69"/>
      <c r="F30" s="74">
        <f t="shared" si="0"/>
        <v>631.969999999997</v>
      </c>
      <c r="G30" s="71"/>
    </row>
    <row r="31" spans="1:7">
      <c r="A31" s="66"/>
      <c r="B31" s="72"/>
      <c r="C31" s="68"/>
      <c r="D31" s="69"/>
      <c r="E31" s="69"/>
      <c r="F31" s="74">
        <f t="shared" si="0"/>
        <v>631.969999999997</v>
      </c>
      <c r="G31" s="71"/>
    </row>
    <row r="32" spans="1:7">
      <c r="A32" s="66"/>
      <c r="B32" s="72"/>
      <c r="C32" s="68"/>
      <c r="D32" s="69"/>
      <c r="E32" s="69"/>
      <c r="F32" s="74">
        <f t="shared" si="0"/>
        <v>631.969999999997</v>
      </c>
      <c r="G32" s="71"/>
    </row>
    <row r="33" spans="1:7">
      <c r="A33" s="66"/>
      <c r="B33" s="72"/>
      <c r="C33" s="68"/>
      <c r="D33" s="69"/>
      <c r="E33" s="69"/>
      <c r="F33" s="74">
        <f t="shared" si="0"/>
        <v>631.969999999997</v>
      </c>
      <c r="G33" s="71"/>
    </row>
    <row r="34" spans="1:7">
      <c r="A34" s="66"/>
      <c r="B34" s="72"/>
      <c r="C34" s="68"/>
      <c r="D34" s="69"/>
      <c r="E34" s="69"/>
      <c r="F34" s="74">
        <f t="shared" si="0"/>
        <v>631.969999999997</v>
      </c>
      <c r="G34" s="71"/>
    </row>
    <row r="35" spans="1:7">
      <c r="A35" s="66"/>
      <c r="B35" s="72"/>
      <c r="C35" s="68"/>
      <c r="D35" s="69"/>
      <c r="E35" s="69"/>
      <c r="F35" s="74">
        <f t="shared" si="0"/>
        <v>631.969999999997</v>
      </c>
      <c r="G35" s="71"/>
    </row>
    <row r="36" spans="1:7">
      <c r="A36" s="66"/>
      <c r="B36" s="72"/>
      <c r="C36" s="68"/>
      <c r="D36" s="69"/>
      <c r="E36" s="69"/>
      <c r="F36" s="74">
        <f t="shared" si="0"/>
        <v>631.969999999997</v>
      </c>
      <c r="G36" s="71"/>
    </row>
    <row r="37" spans="1:7">
      <c r="A37" s="66"/>
      <c r="B37" s="72"/>
      <c r="C37" s="68"/>
      <c r="D37" s="69"/>
      <c r="E37" s="69"/>
      <c r="F37" s="74">
        <f t="shared" si="0"/>
        <v>631.969999999997</v>
      </c>
      <c r="G37" s="71"/>
    </row>
    <row r="38" spans="1:7">
      <c r="A38" s="66"/>
      <c r="B38" s="72"/>
      <c r="C38" s="68"/>
      <c r="D38" s="69"/>
      <c r="E38" s="69"/>
      <c r="F38" s="74">
        <f t="shared" si="0"/>
        <v>631.969999999997</v>
      </c>
      <c r="G38" s="71"/>
    </row>
    <row r="39" spans="1:7">
      <c r="A39" s="66"/>
      <c r="B39" s="75"/>
      <c r="C39" s="68"/>
      <c r="D39" s="69"/>
      <c r="E39" s="69"/>
      <c r="F39" s="74">
        <f t="shared" si="0"/>
        <v>631.969999999997</v>
      </c>
      <c r="G39" s="71"/>
    </row>
    <row r="40" spans="1:7">
      <c r="A40" s="66"/>
      <c r="B40" s="72"/>
      <c r="C40" s="68"/>
      <c r="D40" s="69"/>
      <c r="E40" s="69"/>
      <c r="F40" s="74">
        <f t="shared" si="0"/>
        <v>631.969999999997</v>
      </c>
      <c r="G40" s="71"/>
    </row>
    <row r="41" spans="1:7">
      <c r="A41" s="66"/>
      <c r="B41" s="72"/>
      <c r="C41" s="68"/>
      <c r="D41" s="69"/>
      <c r="E41" s="69"/>
      <c r="F41" s="74">
        <f t="shared" si="0"/>
        <v>631.969999999997</v>
      </c>
      <c r="G41" s="71"/>
    </row>
    <row r="42" spans="1:7">
      <c r="A42" s="66"/>
      <c r="B42" s="72"/>
      <c r="C42" s="68"/>
      <c r="D42" s="69"/>
      <c r="E42" s="69"/>
      <c r="F42" s="74">
        <f t="shared" si="0"/>
        <v>631.969999999997</v>
      </c>
      <c r="G42" s="71"/>
    </row>
    <row r="43" spans="1:7">
      <c r="A43" s="66"/>
      <c r="B43" s="72"/>
      <c r="C43" s="68"/>
      <c r="D43" s="69"/>
      <c r="E43" s="69"/>
      <c r="F43" s="74">
        <f t="shared" si="0"/>
        <v>631.969999999997</v>
      </c>
      <c r="G43" s="71"/>
    </row>
    <row r="44" spans="1:7">
      <c r="A44" s="66"/>
      <c r="B44" s="72"/>
      <c r="C44" s="68"/>
      <c r="D44" s="69"/>
      <c r="E44" s="69"/>
      <c r="F44" s="74">
        <f t="shared" si="0"/>
        <v>631.969999999997</v>
      </c>
      <c r="G44" s="71"/>
    </row>
    <row r="45" spans="1:7">
      <c r="A45" s="66"/>
      <c r="B45" s="72"/>
      <c r="C45" s="68"/>
      <c r="D45" s="69"/>
      <c r="E45" s="69"/>
      <c r="F45" s="74">
        <f t="shared" si="0"/>
        <v>631.969999999997</v>
      </c>
      <c r="G45" s="71"/>
    </row>
    <row r="46" spans="1:7">
      <c r="A46" s="66"/>
      <c r="B46" s="72"/>
      <c r="C46" s="68"/>
      <c r="D46" s="69"/>
      <c r="E46" s="69"/>
      <c r="F46" s="74">
        <f t="shared" si="0"/>
        <v>631.969999999997</v>
      </c>
      <c r="G46" s="71"/>
    </row>
    <row r="47" spans="1:7">
      <c r="A47" s="66"/>
      <c r="B47" s="72"/>
      <c r="C47" s="68"/>
      <c r="D47" s="69"/>
      <c r="E47" s="69"/>
      <c r="F47" s="74">
        <f t="shared" si="0"/>
        <v>631.969999999997</v>
      </c>
      <c r="G47" s="71"/>
    </row>
    <row r="48" spans="1:7">
      <c r="A48" s="66"/>
      <c r="B48" s="67"/>
      <c r="C48" s="68"/>
      <c r="D48" s="69"/>
      <c r="E48" s="69"/>
      <c r="F48" s="74">
        <f t="shared" si="0"/>
        <v>631.969999999997</v>
      </c>
      <c r="G48" s="71"/>
    </row>
    <row r="49" spans="1:7">
      <c r="A49" s="66"/>
      <c r="B49" s="67"/>
      <c r="C49" s="68"/>
      <c r="D49" s="69"/>
      <c r="E49" s="69"/>
      <c r="F49" s="74">
        <f t="shared" si="0"/>
        <v>631.969999999997</v>
      </c>
      <c r="G49" s="71"/>
    </row>
    <row r="50" spans="1:7">
      <c r="A50" s="66"/>
      <c r="B50" s="67"/>
      <c r="C50" s="68"/>
      <c r="D50" s="69"/>
      <c r="E50" s="69"/>
      <c r="F50" s="74">
        <f t="shared" si="0"/>
        <v>631.969999999997</v>
      </c>
      <c r="G50" s="71"/>
    </row>
    <row r="51" spans="1:7">
      <c r="A51" s="66"/>
      <c r="B51" s="67"/>
      <c r="C51" s="68"/>
      <c r="D51" s="69"/>
      <c r="E51" s="69"/>
      <c r="F51" s="74">
        <f t="shared" si="0"/>
        <v>631.969999999997</v>
      </c>
      <c r="G51" s="71"/>
    </row>
    <row r="52" spans="1:7">
      <c r="A52" s="66"/>
      <c r="B52" s="67"/>
      <c r="C52" s="68"/>
      <c r="D52" s="69"/>
      <c r="E52" s="69"/>
      <c r="F52" s="74">
        <f t="shared" si="0"/>
        <v>631.969999999997</v>
      </c>
      <c r="G52" s="71"/>
    </row>
    <row r="53" spans="1:7">
      <c r="A53" s="66"/>
      <c r="B53" s="67"/>
      <c r="C53" s="68"/>
      <c r="D53" s="69"/>
      <c r="E53" s="69"/>
      <c r="F53" s="74">
        <f t="shared" si="0"/>
        <v>631.969999999997</v>
      </c>
      <c r="G53" s="71"/>
    </row>
    <row r="54" spans="1:7">
      <c r="A54" s="66"/>
      <c r="B54" s="67"/>
      <c r="C54" s="68"/>
      <c r="D54" s="69"/>
      <c r="E54" s="69"/>
      <c r="F54" s="74">
        <f t="shared" si="0"/>
        <v>631.969999999997</v>
      </c>
      <c r="G54" s="71"/>
    </row>
    <row r="55" spans="1:7">
      <c r="A55" s="66"/>
      <c r="B55" s="67"/>
      <c r="C55" s="68"/>
      <c r="D55" s="69"/>
      <c r="E55" s="69"/>
      <c r="F55" s="74">
        <f t="shared" si="0"/>
        <v>631.969999999997</v>
      </c>
      <c r="G55" s="71"/>
    </row>
    <row r="56" spans="1:7">
      <c r="A56" s="66"/>
      <c r="B56" s="67"/>
      <c r="C56" s="68"/>
      <c r="D56" s="69"/>
      <c r="E56" s="69"/>
      <c r="F56" s="74">
        <f t="shared" si="0"/>
        <v>631.969999999997</v>
      </c>
      <c r="G56" s="71"/>
    </row>
    <row r="57" spans="1:7">
      <c r="A57" s="66"/>
      <c r="B57" s="67"/>
      <c r="C57" s="68"/>
      <c r="D57" s="69"/>
      <c r="E57" s="69"/>
      <c r="F57" s="74">
        <f t="shared" si="0"/>
        <v>631.969999999997</v>
      </c>
      <c r="G57" s="71"/>
    </row>
    <row r="58" spans="1:7">
      <c r="A58" s="66"/>
      <c r="B58" s="67"/>
      <c r="C58" s="68"/>
      <c r="D58" s="69"/>
      <c r="E58" s="69"/>
      <c r="F58" s="74">
        <f t="shared" si="0"/>
        <v>631.969999999997</v>
      </c>
      <c r="G58" s="71"/>
    </row>
    <row r="59" spans="1:7">
      <c r="A59" s="66"/>
      <c r="B59" s="67"/>
      <c r="C59" s="68"/>
      <c r="D59" s="69"/>
      <c r="E59" s="69"/>
      <c r="F59" s="74">
        <f t="shared" si="0"/>
        <v>631.969999999997</v>
      </c>
      <c r="G59" s="71"/>
    </row>
    <row r="60" spans="1:7">
      <c r="A60" s="66"/>
      <c r="B60" s="67"/>
      <c r="C60" s="68"/>
      <c r="D60" s="69"/>
      <c r="E60" s="69"/>
      <c r="F60" s="74">
        <f t="shared" si="0"/>
        <v>631.969999999997</v>
      </c>
      <c r="G60" s="71"/>
    </row>
    <row r="61" spans="1:7">
      <c r="A61" s="66"/>
      <c r="B61" s="67"/>
      <c r="C61" s="68"/>
      <c r="D61" s="69"/>
      <c r="E61" s="69"/>
      <c r="F61" s="74">
        <f t="shared" si="0"/>
        <v>631.969999999997</v>
      </c>
      <c r="G61" s="71"/>
    </row>
    <row r="62" spans="1:7">
      <c r="A62" s="66"/>
      <c r="B62" s="67"/>
      <c r="C62" s="68"/>
      <c r="D62" s="69"/>
      <c r="E62" s="69"/>
      <c r="F62" s="74">
        <f t="shared" si="0"/>
        <v>631.969999999997</v>
      </c>
      <c r="G62" s="71"/>
    </row>
    <row r="63" spans="1:7">
      <c r="A63" s="66"/>
      <c r="B63" s="67"/>
      <c r="C63" s="68"/>
      <c r="D63" s="69"/>
      <c r="E63" s="69"/>
      <c r="F63" s="74">
        <f t="shared" si="0"/>
        <v>631.969999999997</v>
      </c>
      <c r="G63" s="71"/>
    </row>
    <row r="64" spans="1:7">
      <c r="A64" s="66"/>
      <c r="B64" s="67"/>
      <c r="C64" s="68"/>
      <c r="D64" s="69"/>
      <c r="E64" s="69"/>
      <c r="F64" s="74">
        <f t="shared" si="0"/>
        <v>631.969999999997</v>
      </c>
      <c r="G64" s="71"/>
    </row>
    <row r="65" spans="1:7">
      <c r="A65" s="66"/>
      <c r="B65" s="67"/>
      <c r="C65" s="68"/>
      <c r="D65" s="69"/>
      <c r="E65" s="69"/>
      <c r="F65" s="74">
        <f t="shared" si="0"/>
        <v>631.969999999997</v>
      </c>
      <c r="G65" s="71"/>
    </row>
    <row r="66" spans="1:7">
      <c r="A66" s="66"/>
      <c r="B66" s="67"/>
      <c r="C66" s="68"/>
      <c r="D66" s="69"/>
      <c r="E66" s="69"/>
      <c r="F66" s="74">
        <f t="shared" si="0"/>
        <v>631.969999999997</v>
      </c>
      <c r="G66" s="71"/>
    </row>
    <row r="67" spans="1:7">
      <c r="A67" s="66"/>
      <c r="B67" s="67"/>
      <c r="C67" s="68"/>
      <c r="D67" s="69"/>
      <c r="E67" s="69"/>
      <c r="F67" s="74">
        <f t="shared" si="0"/>
        <v>631.969999999997</v>
      </c>
      <c r="G67" s="71"/>
    </row>
    <row r="68" spans="1:7">
      <c r="A68" s="66"/>
      <c r="B68" s="67"/>
      <c r="C68" s="68"/>
      <c r="D68" s="69"/>
      <c r="E68" s="69"/>
      <c r="F68" s="74">
        <f t="shared" ref="F68:F96" si="1">F67+D68-E68</f>
        <v>631.969999999997</v>
      </c>
      <c r="G68" s="71"/>
    </row>
    <row r="69" spans="1:7">
      <c r="A69" s="66"/>
      <c r="B69" s="67"/>
      <c r="C69" s="68"/>
      <c r="D69" s="69"/>
      <c r="E69" s="69"/>
      <c r="F69" s="74">
        <f t="shared" si="1"/>
        <v>631.969999999997</v>
      </c>
      <c r="G69" s="71"/>
    </row>
    <row r="70" spans="1:7">
      <c r="A70" s="66"/>
      <c r="B70" s="67"/>
      <c r="C70" s="68"/>
      <c r="D70" s="69"/>
      <c r="E70" s="69"/>
      <c r="F70" s="74">
        <f t="shared" si="1"/>
        <v>631.969999999997</v>
      </c>
      <c r="G70" s="71"/>
    </row>
    <row r="71" spans="1:7">
      <c r="A71" s="66"/>
      <c r="B71" s="67"/>
      <c r="C71" s="68"/>
      <c r="D71" s="69"/>
      <c r="E71" s="69"/>
      <c r="F71" s="74">
        <f t="shared" si="1"/>
        <v>631.969999999997</v>
      </c>
      <c r="G71" s="71"/>
    </row>
    <row r="72" spans="1:7">
      <c r="A72" s="66"/>
      <c r="B72" s="67"/>
      <c r="C72" s="68"/>
      <c r="D72" s="69"/>
      <c r="E72" s="69"/>
      <c r="F72" s="74">
        <f t="shared" si="1"/>
        <v>631.969999999997</v>
      </c>
      <c r="G72" s="71"/>
    </row>
    <row r="73" spans="1:7">
      <c r="A73" s="66"/>
      <c r="B73" s="67"/>
      <c r="C73" s="68"/>
      <c r="D73" s="69"/>
      <c r="E73" s="69"/>
      <c r="F73" s="74">
        <f t="shared" si="1"/>
        <v>631.969999999997</v>
      </c>
      <c r="G73" s="71"/>
    </row>
    <row r="74" spans="1:7">
      <c r="A74" s="66"/>
      <c r="B74" s="67"/>
      <c r="C74" s="68"/>
      <c r="D74" s="69"/>
      <c r="E74" s="69"/>
      <c r="F74" s="74">
        <f t="shared" si="1"/>
        <v>631.969999999997</v>
      </c>
      <c r="G74" s="71"/>
    </row>
    <row r="75" spans="1:7">
      <c r="A75" s="66"/>
      <c r="B75" s="67"/>
      <c r="C75" s="68"/>
      <c r="D75" s="69"/>
      <c r="E75" s="69"/>
      <c r="F75" s="74">
        <f t="shared" si="1"/>
        <v>631.969999999997</v>
      </c>
      <c r="G75" s="71"/>
    </row>
    <row r="76" spans="1:7">
      <c r="A76" s="66"/>
      <c r="B76" s="67"/>
      <c r="C76" s="68"/>
      <c r="D76" s="69"/>
      <c r="E76" s="69"/>
      <c r="F76" s="74">
        <f t="shared" si="1"/>
        <v>631.969999999997</v>
      </c>
      <c r="G76" s="71"/>
    </row>
    <row r="77" spans="1:7">
      <c r="A77" s="66"/>
      <c r="B77" s="67"/>
      <c r="C77" s="68"/>
      <c r="D77" s="69"/>
      <c r="E77" s="69"/>
      <c r="F77" s="74">
        <f t="shared" si="1"/>
        <v>631.969999999997</v>
      </c>
      <c r="G77" s="71"/>
    </row>
    <row r="78" spans="1:7">
      <c r="A78" s="66"/>
      <c r="B78" s="67"/>
      <c r="C78" s="68"/>
      <c r="D78" s="69"/>
      <c r="E78" s="69"/>
      <c r="F78" s="74">
        <f t="shared" si="1"/>
        <v>631.969999999997</v>
      </c>
      <c r="G78" s="71"/>
    </row>
    <row r="79" spans="1:7">
      <c r="A79" s="66"/>
      <c r="B79" s="67"/>
      <c r="C79" s="68"/>
      <c r="D79" s="69"/>
      <c r="E79" s="69"/>
      <c r="F79" s="74">
        <f t="shared" si="1"/>
        <v>631.969999999997</v>
      </c>
      <c r="G79" s="71"/>
    </row>
    <row r="80" spans="1:7">
      <c r="A80" s="66"/>
      <c r="B80" s="67"/>
      <c r="C80" s="68"/>
      <c r="D80" s="69"/>
      <c r="E80" s="69"/>
      <c r="F80" s="74">
        <f t="shared" si="1"/>
        <v>631.969999999997</v>
      </c>
      <c r="G80" s="71"/>
    </row>
    <row r="81" spans="1:7">
      <c r="A81" s="66"/>
      <c r="B81" s="67"/>
      <c r="C81" s="68"/>
      <c r="D81" s="69"/>
      <c r="E81" s="69"/>
      <c r="F81" s="74">
        <f t="shared" si="1"/>
        <v>631.969999999997</v>
      </c>
      <c r="G81" s="71"/>
    </row>
    <row r="82" spans="1:7">
      <c r="A82" s="66"/>
      <c r="B82" s="67"/>
      <c r="C82" s="68"/>
      <c r="D82" s="69"/>
      <c r="E82" s="69"/>
      <c r="F82" s="74">
        <f t="shared" si="1"/>
        <v>631.969999999997</v>
      </c>
      <c r="G82" s="71"/>
    </row>
    <row r="83" spans="1:7">
      <c r="A83" s="66"/>
      <c r="B83" s="67"/>
      <c r="C83" s="68"/>
      <c r="D83" s="69"/>
      <c r="E83" s="69"/>
      <c r="F83" s="74">
        <f t="shared" si="1"/>
        <v>631.969999999997</v>
      </c>
      <c r="G83" s="71"/>
    </row>
    <row r="84" spans="1:7">
      <c r="A84" s="66"/>
      <c r="B84" s="67"/>
      <c r="C84" s="68"/>
      <c r="D84" s="69"/>
      <c r="E84" s="69"/>
      <c r="F84" s="74">
        <f t="shared" si="1"/>
        <v>631.969999999997</v>
      </c>
      <c r="G84" s="71"/>
    </row>
    <row r="85" spans="1:7">
      <c r="A85" s="66"/>
      <c r="B85" s="67"/>
      <c r="C85" s="68"/>
      <c r="D85" s="69"/>
      <c r="E85" s="69"/>
      <c r="F85" s="74">
        <f t="shared" si="1"/>
        <v>631.969999999997</v>
      </c>
      <c r="G85" s="71"/>
    </row>
    <row r="86" spans="1:7">
      <c r="A86" s="66"/>
      <c r="B86" s="67"/>
      <c r="C86" s="68"/>
      <c r="D86" s="69"/>
      <c r="E86" s="69"/>
      <c r="F86" s="74">
        <f t="shared" si="1"/>
        <v>631.969999999997</v>
      </c>
      <c r="G86" s="71"/>
    </row>
    <row r="87" spans="1:7">
      <c r="A87" s="66"/>
      <c r="B87" s="67"/>
      <c r="C87" s="68"/>
      <c r="D87" s="69"/>
      <c r="E87" s="69"/>
      <c r="F87" s="74">
        <f t="shared" si="1"/>
        <v>631.969999999997</v>
      </c>
      <c r="G87" s="71"/>
    </row>
    <row r="88" spans="1:7">
      <c r="A88" s="66"/>
      <c r="B88" s="67"/>
      <c r="C88" s="68"/>
      <c r="D88" s="69"/>
      <c r="E88" s="69"/>
      <c r="F88" s="74">
        <f t="shared" si="1"/>
        <v>631.969999999997</v>
      </c>
      <c r="G88" s="71"/>
    </row>
    <row r="89" spans="1:7">
      <c r="A89" s="66"/>
      <c r="B89" s="67"/>
      <c r="C89" s="68"/>
      <c r="D89" s="69"/>
      <c r="E89" s="69"/>
      <c r="F89" s="74">
        <f t="shared" si="1"/>
        <v>631.969999999997</v>
      </c>
      <c r="G89" s="71"/>
    </row>
    <row r="90" spans="1:7">
      <c r="A90" s="66"/>
      <c r="B90" s="67"/>
      <c r="C90" s="68"/>
      <c r="D90" s="69"/>
      <c r="E90" s="69"/>
      <c r="F90" s="74">
        <f t="shared" si="1"/>
        <v>631.969999999997</v>
      </c>
      <c r="G90" s="71"/>
    </row>
    <row r="91" spans="1:7">
      <c r="A91" s="66"/>
      <c r="B91" s="67"/>
      <c r="C91" s="68"/>
      <c r="D91" s="69"/>
      <c r="E91" s="69"/>
      <c r="F91" s="74">
        <f t="shared" si="1"/>
        <v>631.969999999997</v>
      </c>
      <c r="G91" s="71"/>
    </row>
    <row r="92" spans="1:7">
      <c r="A92" s="66"/>
      <c r="B92" s="67"/>
      <c r="C92" s="68"/>
      <c r="D92" s="69"/>
      <c r="E92" s="69"/>
      <c r="F92" s="74">
        <f t="shared" si="1"/>
        <v>631.969999999997</v>
      </c>
      <c r="G92" s="71"/>
    </row>
    <row r="93" spans="1:7">
      <c r="A93" s="66"/>
      <c r="B93" s="67"/>
      <c r="C93" s="68"/>
      <c r="D93" s="69"/>
      <c r="E93" s="69"/>
      <c r="F93" s="74">
        <f t="shared" si="1"/>
        <v>631.969999999997</v>
      </c>
      <c r="G93" s="71"/>
    </row>
    <row r="94" spans="1:7">
      <c r="A94" s="66"/>
      <c r="B94" s="67"/>
      <c r="C94" s="68"/>
      <c r="D94" s="69"/>
      <c r="E94" s="69"/>
      <c r="F94" s="74">
        <f t="shared" si="1"/>
        <v>631.969999999997</v>
      </c>
      <c r="G94" s="71"/>
    </row>
    <row r="95" spans="1:7">
      <c r="A95" s="66"/>
      <c r="B95" s="67"/>
      <c r="C95" s="68"/>
      <c r="D95" s="69"/>
      <c r="E95" s="69"/>
      <c r="F95" s="74">
        <f t="shared" si="1"/>
        <v>631.969999999997</v>
      </c>
      <c r="G95" s="71"/>
    </row>
    <row r="96" spans="1:7">
      <c r="A96" s="66"/>
      <c r="B96" s="67"/>
      <c r="C96" s="68"/>
      <c r="D96" s="69"/>
      <c r="E96" s="69"/>
      <c r="F96" s="74">
        <f t="shared" si="1"/>
        <v>631.969999999997</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61.875" style="54" customWidth="1"/>
    <col min="3" max="3" width="15.375" style="55" customWidth="1"/>
    <col min="4" max="6" width="15.625" style="56" customWidth="1"/>
    <col min="7" max="7" width="27" style="57" customWidth="1"/>
    <col min="8" max="16384" width="9" style="57"/>
  </cols>
  <sheetData>
    <row r="1" ht="22.5" customHeight="1" spans="1:7">
      <c r="A1" s="58">
        <v>25</v>
      </c>
      <c r="B1" s="59" t="str">
        <f>VLOOKUP(A1,档案!A:B,2,FALSE)&amp;"流水明细"</f>
        <v>电子承兑汇票流水明细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104060</v>
      </c>
      <c r="G3" s="71"/>
    </row>
    <row r="4" spans="1:7">
      <c r="A4" s="66">
        <v>45671</v>
      </c>
      <c r="B4" s="72" t="s">
        <v>2534</v>
      </c>
      <c r="C4" s="68" t="s">
        <v>64</v>
      </c>
      <c r="D4" s="73"/>
      <c r="E4" s="69">
        <v>54060</v>
      </c>
      <c r="F4" s="74">
        <f t="shared" ref="F4:F67" si="0">F3+D4-E4</f>
        <v>50000</v>
      </c>
      <c r="G4" s="71"/>
    </row>
    <row r="5" spans="1:7">
      <c r="A5" s="66">
        <v>45701</v>
      </c>
      <c r="B5" s="72" t="s">
        <v>2535</v>
      </c>
      <c r="C5" s="68" t="s">
        <v>64</v>
      </c>
      <c r="D5" s="69"/>
      <c r="E5" s="69">
        <v>50000</v>
      </c>
      <c r="F5" s="74">
        <f t="shared" si="0"/>
        <v>0</v>
      </c>
      <c r="G5" s="71"/>
    </row>
    <row r="6" spans="1:7">
      <c r="A6" s="66">
        <v>45786</v>
      </c>
      <c r="B6" s="72" t="s">
        <v>2536</v>
      </c>
      <c r="C6" s="68" t="s">
        <v>54</v>
      </c>
      <c r="D6" s="69">
        <v>50000</v>
      </c>
      <c r="E6" s="69"/>
      <c r="F6" s="74">
        <f t="shared" si="0"/>
        <v>50000</v>
      </c>
      <c r="G6" s="71"/>
    </row>
    <row r="7" spans="1:7">
      <c r="A7" s="66">
        <v>45796</v>
      </c>
      <c r="B7" s="72" t="s">
        <v>2537</v>
      </c>
      <c r="C7" s="68" t="s">
        <v>64</v>
      </c>
      <c r="D7" s="69"/>
      <c r="E7" s="69">
        <v>50000</v>
      </c>
      <c r="F7" s="74">
        <f t="shared" si="0"/>
        <v>0</v>
      </c>
      <c r="G7" s="71"/>
    </row>
    <row r="8" spans="1:7">
      <c r="A8" s="66">
        <v>45870</v>
      </c>
      <c r="B8" s="72" t="s">
        <v>2536</v>
      </c>
      <c r="C8" s="68" t="s">
        <v>54</v>
      </c>
      <c r="D8" s="73">
        <v>5100</v>
      </c>
      <c r="E8" s="69"/>
      <c r="F8" s="74">
        <f t="shared" si="0"/>
        <v>5100</v>
      </c>
      <c r="G8" s="71"/>
    </row>
    <row r="9" spans="1:7">
      <c r="A9" s="66">
        <v>45870</v>
      </c>
      <c r="B9" s="72" t="s">
        <v>2536</v>
      </c>
      <c r="C9" s="68" t="s">
        <v>54</v>
      </c>
      <c r="D9" s="73">
        <v>5200</v>
      </c>
      <c r="E9" s="69"/>
      <c r="F9" s="74">
        <f t="shared" si="0"/>
        <v>10300</v>
      </c>
      <c r="G9" s="71"/>
    </row>
    <row r="10" spans="1:7">
      <c r="A10" s="66">
        <v>45870</v>
      </c>
      <c r="B10" s="72" t="s">
        <v>2536</v>
      </c>
      <c r="C10" s="68" t="s">
        <v>54</v>
      </c>
      <c r="D10" s="69">
        <v>535</v>
      </c>
      <c r="E10" s="69"/>
      <c r="F10" s="74">
        <f t="shared" si="0"/>
        <v>10835</v>
      </c>
      <c r="G10" s="71"/>
    </row>
    <row r="11" spans="1:7">
      <c r="A11" s="66">
        <v>45873</v>
      </c>
      <c r="B11" s="72" t="s">
        <v>2536</v>
      </c>
      <c r="C11" s="68" t="s">
        <v>54</v>
      </c>
      <c r="D11" s="69">
        <v>10000</v>
      </c>
      <c r="E11" s="69"/>
      <c r="F11" s="74">
        <f t="shared" si="0"/>
        <v>20835</v>
      </c>
      <c r="G11" s="71"/>
    </row>
    <row r="12" spans="1:7">
      <c r="A12" s="66">
        <v>45875</v>
      </c>
      <c r="B12" s="72" t="s">
        <v>2538</v>
      </c>
      <c r="C12" s="68" t="s">
        <v>64</v>
      </c>
      <c r="D12" s="69"/>
      <c r="E12" s="69">
        <v>10000</v>
      </c>
      <c r="F12" s="104">
        <f t="shared" si="0"/>
        <v>10835</v>
      </c>
      <c r="G12" s="71"/>
    </row>
    <row r="13" spans="1:7">
      <c r="A13" s="66">
        <v>45909</v>
      </c>
      <c r="B13" s="72" t="s">
        <v>2537</v>
      </c>
      <c r="C13" s="68" t="s">
        <v>64</v>
      </c>
      <c r="D13" s="69"/>
      <c r="E13" s="69">
        <v>5100</v>
      </c>
      <c r="F13" s="74">
        <f t="shared" si="0"/>
        <v>5735</v>
      </c>
      <c r="G13" s="71"/>
    </row>
    <row r="14" spans="1:7">
      <c r="A14" s="66">
        <v>45909</v>
      </c>
      <c r="B14" s="72" t="s">
        <v>2537</v>
      </c>
      <c r="C14" s="68" t="s">
        <v>64</v>
      </c>
      <c r="D14" s="69"/>
      <c r="E14" s="69">
        <v>5200</v>
      </c>
      <c r="F14" s="74">
        <f t="shared" si="0"/>
        <v>535</v>
      </c>
      <c r="G14" s="71"/>
    </row>
    <row r="15" spans="1:7">
      <c r="A15" s="66">
        <v>45909</v>
      </c>
      <c r="B15" s="72" t="s">
        <v>2537</v>
      </c>
      <c r="C15" s="68" t="s">
        <v>64</v>
      </c>
      <c r="D15" s="69"/>
      <c r="E15" s="69">
        <v>535</v>
      </c>
      <c r="F15" s="74">
        <f t="shared" si="0"/>
        <v>0</v>
      </c>
      <c r="G15" s="71"/>
    </row>
    <row r="16" spans="1:7">
      <c r="A16" s="66">
        <v>45909</v>
      </c>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171"/>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26</v>
      </c>
      <c r="B1" s="59" t="str">
        <f>VLOOKUP(A1,档案!A:B,2,FALSE)&amp;"流水明细"</f>
        <v>库存现金流水明细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G763"/>
  <sheetViews>
    <sheetView zoomScale="90" zoomScaleNormal="90" workbookViewId="0">
      <pane ySplit="2" topLeftCell="A404" activePane="bottomLeft" state="frozen"/>
      <selection/>
      <selection pane="bottomLeft" activeCell="B425" sqref="B425"/>
    </sheetView>
  </sheetViews>
  <sheetFormatPr defaultColWidth="9" defaultRowHeight="17.25" outlineLevelCol="6"/>
  <cols>
    <col min="1" max="1" width="11.75" style="53" customWidth="1"/>
    <col min="2" max="2" width="88.475" style="54" customWidth="1"/>
    <col min="3" max="3" width="15.375" style="55" customWidth="1"/>
    <col min="4" max="6" width="15.625" style="56" customWidth="1"/>
    <col min="7" max="7" width="9.725" style="57" customWidth="1"/>
    <col min="8" max="16384" width="9" style="57"/>
  </cols>
  <sheetData>
    <row r="1" ht="24.75" spans="1:7">
      <c r="A1" s="58">
        <v>0</v>
      </c>
      <c r="B1" s="59" t="e">
        <f>VLOOKUP(A1,档案!A:B,2,FALSE)&amp;"流水明细"</f>
        <v>#N/A</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182732.52</v>
      </c>
      <c r="G3" s="71"/>
    </row>
    <row r="4" spans="1:7">
      <c r="A4" s="66">
        <v>45659</v>
      </c>
      <c r="B4" s="72" t="s">
        <v>2539</v>
      </c>
      <c r="C4" s="68" t="s">
        <v>61</v>
      </c>
      <c r="D4" s="73"/>
      <c r="E4" s="69">
        <v>1253</v>
      </c>
      <c r="F4" s="74">
        <f t="shared" ref="F4:F26" si="0">F3+D4-E4</f>
        <v>181479.52</v>
      </c>
      <c r="G4" s="71"/>
    </row>
    <row r="5" spans="1:7">
      <c r="A5" s="66">
        <v>45660</v>
      </c>
      <c r="B5" s="72" t="s">
        <v>2540</v>
      </c>
      <c r="C5" s="68" t="s">
        <v>65</v>
      </c>
      <c r="D5" s="69"/>
      <c r="E5" s="69">
        <v>1528.85</v>
      </c>
      <c r="F5" s="74">
        <f t="shared" si="0"/>
        <v>179950.67</v>
      </c>
      <c r="G5" s="71"/>
    </row>
    <row r="6" spans="1:7">
      <c r="A6" s="66">
        <v>45660</v>
      </c>
      <c r="B6" s="72" t="s">
        <v>2541</v>
      </c>
      <c r="C6" s="68" t="s">
        <v>65</v>
      </c>
      <c r="D6" s="69"/>
      <c r="E6" s="69">
        <v>330</v>
      </c>
      <c r="F6" s="74">
        <f t="shared" si="0"/>
        <v>179620.67</v>
      </c>
      <c r="G6" s="71"/>
    </row>
    <row r="7" spans="1:7">
      <c r="A7" s="66">
        <v>45660</v>
      </c>
      <c r="B7" s="72" t="s">
        <v>2542</v>
      </c>
      <c r="C7" s="68" t="s">
        <v>65</v>
      </c>
      <c r="D7" s="69"/>
      <c r="E7" s="69">
        <v>1179</v>
      </c>
      <c r="F7" s="74">
        <f t="shared" si="0"/>
        <v>178441.67</v>
      </c>
      <c r="G7" s="71"/>
    </row>
    <row r="8" spans="1:7">
      <c r="A8" s="66">
        <v>45660</v>
      </c>
      <c r="B8" s="72" t="s">
        <v>2543</v>
      </c>
      <c r="C8" s="68" t="s">
        <v>65</v>
      </c>
      <c r="D8" s="73"/>
      <c r="E8" s="69">
        <v>634.5</v>
      </c>
      <c r="F8" s="74">
        <f t="shared" si="0"/>
        <v>177807.17</v>
      </c>
      <c r="G8" s="71"/>
    </row>
    <row r="9" spans="1:7">
      <c r="A9" s="66">
        <v>45660</v>
      </c>
      <c r="B9" s="72" t="s">
        <v>2544</v>
      </c>
      <c r="C9" s="68" t="s">
        <v>65</v>
      </c>
      <c r="D9" s="73"/>
      <c r="E9" s="69">
        <v>612.5</v>
      </c>
      <c r="F9" s="74">
        <f t="shared" si="0"/>
        <v>177194.67</v>
      </c>
      <c r="G9" s="71"/>
    </row>
    <row r="10" spans="1:7">
      <c r="A10" s="66">
        <v>45660</v>
      </c>
      <c r="B10" s="72" t="s">
        <v>2545</v>
      </c>
      <c r="C10" s="68" t="s">
        <v>65</v>
      </c>
      <c r="D10" s="69"/>
      <c r="E10" s="69">
        <v>604.9</v>
      </c>
      <c r="F10" s="74">
        <f t="shared" si="0"/>
        <v>176589.77</v>
      </c>
      <c r="G10" s="71"/>
    </row>
    <row r="11" spans="1:7">
      <c r="A11" s="66">
        <v>45660</v>
      </c>
      <c r="B11" s="72" t="s">
        <v>2546</v>
      </c>
      <c r="C11" s="68" t="s">
        <v>65</v>
      </c>
      <c r="D11" s="69"/>
      <c r="E11" s="69">
        <v>177</v>
      </c>
      <c r="F11" s="74">
        <f t="shared" si="0"/>
        <v>176412.77</v>
      </c>
      <c r="G11" s="71"/>
    </row>
    <row r="12" spans="1:7">
      <c r="A12" s="66">
        <v>45660</v>
      </c>
      <c r="B12" s="72" t="s">
        <v>2547</v>
      </c>
      <c r="C12" s="68" t="s">
        <v>65</v>
      </c>
      <c r="D12" s="69"/>
      <c r="E12" s="69">
        <v>8585</v>
      </c>
      <c r="F12" s="74">
        <f t="shared" si="0"/>
        <v>167827.77</v>
      </c>
      <c r="G12" s="71"/>
    </row>
    <row r="13" spans="1:7">
      <c r="A13" s="66">
        <v>45660</v>
      </c>
      <c r="B13" s="72" t="s">
        <v>2548</v>
      </c>
      <c r="C13" s="68" t="s">
        <v>65</v>
      </c>
      <c r="D13" s="69"/>
      <c r="E13" s="69">
        <v>1845.45</v>
      </c>
      <c r="F13" s="74">
        <f t="shared" si="0"/>
        <v>165982.32</v>
      </c>
      <c r="G13" s="71"/>
    </row>
    <row r="14" spans="1:7">
      <c r="A14" s="66">
        <v>45660</v>
      </c>
      <c r="B14" s="72" t="s">
        <v>2549</v>
      </c>
      <c r="C14" s="68" t="s">
        <v>65</v>
      </c>
      <c r="D14" s="69"/>
      <c r="E14" s="86">
        <v>581.3</v>
      </c>
      <c r="F14" s="74">
        <f t="shared" si="0"/>
        <v>165401.02</v>
      </c>
      <c r="G14" s="71"/>
    </row>
    <row r="15" spans="1:7">
      <c r="A15" s="66">
        <v>45660</v>
      </c>
      <c r="B15" s="72" t="s">
        <v>2550</v>
      </c>
      <c r="C15" s="68" t="s">
        <v>65</v>
      </c>
      <c r="D15" s="69"/>
      <c r="E15" s="69">
        <v>2307.09</v>
      </c>
      <c r="F15" s="74">
        <f t="shared" si="0"/>
        <v>163093.93</v>
      </c>
      <c r="G15" s="71"/>
    </row>
    <row r="16" spans="1:7">
      <c r="A16" s="66">
        <v>45660</v>
      </c>
      <c r="B16" s="72" t="s">
        <v>2551</v>
      </c>
      <c r="C16" s="68" t="s">
        <v>65</v>
      </c>
      <c r="D16" s="69"/>
      <c r="E16" s="69">
        <v>800</v>
      </c>
      <c r="F16" s="74">
        <f t="shared" si="0"/>
        <v>162293.93</v>
      </c>
      <c r="G16" s="71"/>
    </row>
    <row r="17" spans="1:7">
      <c r="A17" s="66">
        <v>45660</v>
      </c>
      <c r="B17" s="72" t="s">
        <v>2552</v>
      </c>
      <c r="C17" s="68" t="s">
        <v>65</v>
      </c>
      <c r="D17" s="69"/>
      <c r="E17" s="86">
        <v>32</v>
      </c>
      <c r="F17" s="74">
        <f t="shared" si="0"/>
        <v>162261.93</v>
      </c>
      <c r="G17" s="71"/>
    </row>
    <row r="18" spans="1:7">
      <c r="A18" s="66">
        <v>45660</v>
      </c>
      <c r="B18" s="72" t="s">
        <v>2553</v>
      </c>
      <c r="C18" s="68" t="s">
        <v>65</v>
      </c>
      <c r="D18" s="69"/>
      <c r="E18" s="69">
        <v>129</v>
      </c>
      <c r="F18" s="74">
        <f t="shared" si="0"/>
        <v>162132.93</v>
      </c>
      <c r="G18" s="71"/>
    </row>
    <row r="19" spans="1:7">
      <c r="A19" s="66">
        <v>45660</v>
      </c>
      <c r="B19" s="72" t="s">
        <v>2554</v>
      </c>
      <c r="C19" s="68" t="s">
        <v>65</v>
      </c>
      <c r="D19" s="69"/>
      <c r="E19" s="69">
        <v>36000</v>
      </c>
      <c r="F19" s="74">
        <f t="shared" si="0"/>
        <v>126132.93</v>
      </c>
      <c r="G19" s="71"/>
    </row>
    <row r="20" spans="1:7">
      <c r="A20" s="66">
        <v>45660</v>
      </c>
      <c r="B20" s="72" t="s">
        <v>2555</v>
      </c>
      <c r="C20" s="68" t="s">
        <v>65</v>
      </c>
      <c r="D20" s="69"/>
      <c r="E20" s="69">
        <v>56</v>
      </c>
      <c r="F20" s="74">
        <f t="shared" si="0"/>
        <v>126076.93</v>
      </c>
      <c r="G20" s="71"/>
    </row>
    <row r="21" spans="1:7">
      <c r="A21" s="66">
        <v>45660</v>
      </c>
      <c r="B21" s="72" t="s">
        <v>2556</v>
      </c>
      <c r="C21" s="68" t="s">
        <v>65</v>
      </c>
      <c r="D21" s="69"/>
      <c r="E21" s="69">
        <v>1180</v>
      </c>
      <c r="F21" s="74">
        <f t="shared" si="0"/>
        <v>124896.93</v>
      </c>
      <c r="G21" s="71"/>
    </row>
    <row r="22" spans="1:7">
      <c r="A22" s="66">
        <v>45660</v>
      </c>
      <c r="B22" s="72" t="s">
        <v>2555</v>
      </c>
      <c r="C22" s="68" t="s">
        <v>65</v>
      </c>
      <c r="D22" s="69"/>
      <c r="E22" s="69">
        <v>30</v>
      </c>
      <c r="F22" s="74">
        <f t="shared" si="0"/>
        <v>124866.93</v>
      </c>
      <c r="G22" s="71"/>
    </row>
    <row r="23" spans="1:7">
      <c r="A23" s="66">
        <v>45660</v>
      </c>
      <c r="B23" s="72" t="s">
        <v>2557</v>
      </c>
      <c r="C23" s="68" t="s">
        <v>65</v>
      </c>
      <c r="D23" s="69"/>
      <c r="E23" s="69">
        <v>6000</v>
      </c>
      <c r="F23" s="74">
        <f t="shared" si="0"/>
        <v>118866.93</v>
      </c>
      <c r="G23" s="71"/>
    </row>
    <row r="24" spans="1:7">
      <c r="A24" s="66">
        <v>45660</v>
      </c>
      <c r="B24" s="72" t="s">
        <v>2558</v>
      </c>
      <c r="C24" s="68" t="s">
        <v>65</v>
      </c>
      <c r="D24" s="69"/>
      <c r="E24" s="69">
        <v>510</v>
      </c>
      <c r="F24" s="74">
        <f t="shared" si="0"/>
        <v>118356.93</v>
      </c>
      <c r="G24" s="71"/>
    </row>
    <row r="25" spans="1:7">
      <c r="A25" s="66">
        <v>45660</v>
      </c>
      <c r="B25" s="72" t="s">
        <v>2559</v>
      </c>
      <c r="C25" s="68" t="s">
        <v>65</v>
      </c>
      <c r="D25" s="69"/>
      <c r="E25" s="69">
        <v>1180.8</v>
      </c>
      <c r="F25" s="74">
        <f t="shared" si="0"/>
        <v>117176.13</v>
      </c>
      <c r="G25" s="71"/>
    </row>
    <row r="26" spans="1:7">
      <c r="A26" s="66">
        <v>45660</v>
      </c>
      <c r="B26" s="72" t="s">
        <v>2560</v>
      </c>
      <c r="C26" s="68" t="s">
        <v>65</v>
      </c>
      <c r="D26" s="69"/>
      <c r="E26" s="69">
        <v>8684</v>
      </c>
      <c r="F26" s="74">
        <f t="shared" si="0"/>
        <v>108492.13</v>
      </c>
      <c r="G26" s="71"/>
    </row>
    <row r="27" spans="1:7">
      <c r="A27" s="66">
        <v>45660</v>
      </c>
      <c r="B27" s="72" t="s">
        <v>2561</v>
      </c>
      <c r="C27" s="68" t="s">
        <v>65</v>
      </c>
      <c r="D27" s="69"/>
      <c r="E27" s="69">
        <v>52070</v>
      </c>
      <c r="F27" s="74">
        <f t="shared" ref="F27:F40" si="1">F26+D27-E27</f>
        <v>56422.13</v>
      </c>
      <c r="G27" s="71"/>
    </row>
    <row r="28" spans="1:7">
      <c r="A28" s="66">
        <v>45660</v>
      </c>
      <c r="B28" s="72" t="s">
        <v>2562</v>
      </c>
      <c r="C28" s="68" t="s">
        <v>65</v>
      </c>
      <c r="D28" s="69"/>
      <c r="E28" s="69">
        <v>225</v>
      </c>
      <c r="F28" s="74">
        <f t="shared" si="1"/>
        <v>56197.13</v>
      </c>
      <c r="G28" s="71"/>
    </row>
    <row r="29" spans="1:7">
      <c r="A29" s="66">
        <v>45663</v>
      </c>
      <c r="B29" s="75" t="s">
        <v>2563</v>
      </c>
      <c r="C29" s="68" t="s">
        <v>65</v>
      </c>
      <c r="D29" s="69"/>
      <c r="E29" s="69">
        <v>25000</v>
      </c>
      <c r="F29" s="74">
        <f t="shared" si="1"/>
        <v>31197.13</v>
      </c>
      <c r="G29" s="71"/>
    </row>
    <row r="30" spans="1:7">
      <c r="A30" s="66">
        <v>45667</v>
      </c>
      <c r="B30" s="72" t="s">
        <v>2564</v>
      </c>
      <c r="C30" s="68" t="s">
        <v>65</v>
      </c>
      <c r="D30" s="69"/>
      <c r="E30" s="69">
        <v>850</v>
      </c>
      <c r="F30" s="74">
        <f t="shared" si="1"/>
        <v>30347.13</v>
      </c>
      <c r="G30" s="71"/>
    </row>
    <row r="31" spans="1:7">
      <c r="A31" s="66">
        <v>45667</v>
      </c>
      <c r="B31" s="72" t="s">
        <v>2565</v>
      </c>
      <c r="C31" s="68" t="s">
        <v>65</v>
      </c>
      <c r="D31" s="86"/>
      <c r="E31" s="69">
        <v>47</v>
      </c>
      <c r="F31" s="74">
        <f t="shared" si="1"/>
        <v>30300.13</v>
      </c>
      <c r="G31" s="71"/>
    </row>
    <row r="32" spans="1:7">
      <c r="A32" s="66">
        <v>45667</v>
      </c>
      <c r="B32" s="72" t="s">
        <v>2566</v>
      </c>
      <c r="C32" s="68" t="s">
        <v>65</v>
      </c>
      <c r="D32" s="69"/>
      <c r="E32" s="86">
        <v>400</v>
      </c>
      <c r="F32" s="74">
        <f t="shared" si="1"/>
        <v>29900.13</v>
      </c>
      <c r="G32" s="71"/>
    </row>
    <row r="33" spans="1:7">
      <c r="A33" s="66">
        <v>45667</v>
      </c>
      <c r="B33" s="72" t="s">
        <v>2567</v>
      </c>
      <c r="C33" s="68" t="s">
        <v>65</v>
      </c>
      <c r="D33" s="69"/>
      <c r="E33" s="69">
        <v>367</v>
      </c>
      <c r="F33" s="74">
        <f t="shared" si="1"/>
        <v>29533.13</v>
      </c>
      <c r="G33" s="71"/>
    </row>
    <row r="34" spans="1:7">
      <c r="A34" s="66">
        <v>45667</v>
      </c>
      <c r="B34" s="72" t="s">
        <v>1844</v>
      </c>
      <c r="C34" s="68" t="s">
        <v>58</v>
      </c>
      <c r="D34" s="69">
        <v>100000</v>
      </c>
      <c r="E34" s="69"/>
      <c r="F34" s="74">
        <f t="shared" si="1"/>
        <v>129533.13</v>
      </c>
      <c r="G34" s="71"/>
    </row>
    <row r="35" spans="1:7">
      <c r="A35" s="66">
        <v>45670</v>
      </c>
      <c r="B35" s="72" t="s">
        <v>2568</v>
      </c>
      <c r="C35" s="68" t="s">
        <v>65</v>
      </c>
      <c r="D35" s="69"/>
      <c r="E35" s="69">
        <v>20000</v>
      </c>
      <c r="F35" s="74">
        <f t="shared" si="1"/>
        <v>109533.13</v>
      </c>
      <c r="G35" s="71"/>
    </row>
    <row r="36" ht="33" spans="1:7">
      <c r="A36" s="66">
        <v>45671</v>
      </c>
      <c r="B36" s="72" t="s">
        <v>2569</v>
      </c>
      <c r="C36" s="68" t="s">
        <v>61</v>
      </c>
      <c r="D36" s="69"/>
      <c r="E36" s="69">
        <v>7500</v>
      </c>
      <c r="F36" s="74">
        <f t="shared" si="1"/>
        <v>102033.13</v>
      </c>
      <c r="G36" s="71"/>
    </row>
    <row r="37" ht="33" spans="1:7">
      <c r="A37" s="66">
        <v>45671</v>
      </c>
      <c r="B37" s="72" t="s">
        <v>2570</v>
      </c>
      <c r="C37" s="68" t="s">
        <v>61</v>
      </c>
      <c r="D37" s="69"/>
      <c r="E37" s="69">
        <v>16544.56</v>
      </c>
      <c r="F37" s="74">
        <f t="shared" si="1"/>
        <v>85488.57</v>
      </c>
      <c r="G37" s="71"/>
    </row>
    <row r="38" spans="1:7">
      <c r="A38" s="66">
        <v>45671</v>
      </c>
      <c r="B38" s="166" t="s">
        <v>2571</v>
      </c>
      <c r="C38" s="68" t="s">
        <v>61</v>
      </c>
      <c r="D38" s="69"/>
      <c r="E38" s="69">
        <v>20465.36</v>
      </c>
      <c r="F38" s="74">
        <f t="shared" si="1"/>
        <v>65023.21</v>
      </c>
      <c r="G38" s="71"/>
    </row>
    <row r="39" spans="1:7">
      <c r="A39" s="66">
        <v>45671</v>
      </c>
      <c r="B39" s="72" t="s">
        <v>2572</v>
      </c>
      <c r="C39" s="68" t="s">
        <v>61</v>
      </c>
      <c r="D39" s="69"/>
      <c r="E39" s="86">
        <v>25743</v>
      </c>
      <c r="F39" s="74">
        <f t="shared" si="1"/>
        <v>39280.21</v>
      </c>
      <c r="G39" s="71"/>
    </row>
    <row r="40" spans="1:7">
      <c r="A40" s="66">
        <v>45671</v>
      </c>
      <c r="B40" s="72" t="s">
        <v>2573</v>
      </c>
      <c r="C40" s="68" t="s">
        <v>65</v>
      </c>
      <c r="D40" s="69"/>
      <c r="E40" s="69">
        <v>3436</v>
      </c>
      <c r="F40" s="74">
        <f t="shared" si="1"/>
        <v>35844.21</v>
      </c>
      <c r="G40" s="71"/>
    </row>
    <row r="41" spans="1:7">
      <c r="A41" s="66">
        <v>45673</v>
      </c>
      <c r="B41" s="72" t="s">
        <v>2574</v>
      </c>
      <c r="C41" s="68" t="s">
        <v>61</v>
      </c>
      <c r="D41" s="69"/>
      <c r="E41" s="69">
        <v>2000</v>
      </c>
      <c r="F41" s="74">
        <f t="shared" ref="F27:F66" si="2">F40+D41-E41</f>
        <v>33844.21</v>
      </c>
      <c r="G41" s="71"/>
    </row>
    <row r="42" spans="1:7">
      <c r="A42" s="66">
        <v>45673</v>
      </c>
      <c r="B42" s="72" t="s">
        <v>2575</v>
      </c>
      <c r="C42" s="68" t="s">
        <v>61</v>
      </c>
      <c r="D42" s="69"/>
      <c r="E42" s="69">
        <v>345.6</v>
      </c>
      <c r="F42" s="74">
        <f t="shared" si="2"/>
        <v>33498.61</v>
      </c>
      <c r="G42" s="71"/>
    </row>
    <row r="43" spans="1:7">
      <c r="A43" s="66">
        <v>45673</v>
      </c>
      <c r="B43" s="72" t="s">
        <v>2576</v>
      </c>
      <c r="C43" s="68" t="s">
        <v>61</v>
      </c>
      <c r="D43" s="69"/>
      <c r="E43" s="69">
        <v>1000</v>
      </c>
      <c r="F43" s="74">
        <f t="shared" si="2"/>
        <v>32498.61</v>
      </c>
      <c r="G43" s="71"/>
    </row>
    <row r="44" spans="1:7">
      <c r="A44" s="66">
        <v>45674</v>
      </c>
      <c r="B44" s="72" t="s">
        <v>2577</v>
      </c>
      <c r="C44" s="68" t="s">
        <v>65</v>
      </c>
      <c r="D44" s="69"/>
      <c r="E44" s="69">
        <v>540.2</v>
      </c>
      <c r="F44" s="74">
        <f t="shared" si="2"/>
        <v>31958.41</v>
      </c>
      <c r="G44" s="71"/>
    </row>
    <row r="45" spans="1:7">
      <c r="A45" s="66">
        <v>45674</v>
      </c>
      <c r="B45" s="72" t="s">
        <v>2578</v>
      </c>
      <c r="C45" s="68" t="s">
        <v>65</v>
      </c>
      <c r="D45" s="69"/>
      <c r="E45" s="69">
        <v>40</v>
      </c>
      <c r="F45" s="74">
        <f t="shared" si="2"/>
        <v>31918.41</v>
      </c>
      <c r="G45" s="71"/>
    </row>
    <row r="46" spans="1:7">
      <c r="A46" s="66">
        <v>45674</v>
      </c>
      <c r="B46" s="72" t="s">
        <v>2579</v>
      </c>
      <c r="C46" s="68" t="s">
        <v>65</v>
      </c>
      <c r="D46" s="69"/>
      <c r="E46" s="69">
        <v>3340</v>
      </c>
      <c r="F46" s="74">
        <f t="shared" si="2"/>
        <v>28578.41</v>
      </c>
      <c r="G46" s="71"/>
    </row>
    <row r="47" spans="1:7">
      <c r="A47" s="66">
        <v>45674</v>
      </c>
      <c r="B47" s="67" t="s">
        <v>2580</v>
      </c>
      <c r="C47" s="68" t="s">
        <v>65</v>
      </c>
      <c r="D47" s="69"/>
      <c r="E47" s="69">
        <v>58</v>
      </c>
      <c r="F47" s="74">
        <f t="shared" si="2"/>
        <v>28520.41</v>
      </c>
      <c r="G47" s="71"/>
    </row>
    <row r="48" spans="1:7">
      <c r="A48" s="66">
        <v>45674</v>
      </c>
      <c r="B48" s="67" t="s">
        <v>1844</v>
      </c>
      <c r="C48" s="68" t="s">
        <v>58</v>
      </c>
      <c r="D48" s="69">
        <v>250000</v>
      </c>
      <c r="E48" s="69"/>
      <c r="F48" s="74">
        <f t="shared" si="2"/>
        <v>278520.41</v>
      </c>
      <c r="G48" s="71"/>
    </row>
    <row r="49" spans="1:7">
      <c r="A49" s="66">
        <v>45674</v>
      </c>
      <c r="B49" s="67" t="s">
        <v>2188</v>
      </c>
      <c r="C49" s="68" t="s">
        <v>64</v>
      </c>
      <c r="D49" s="69"/>
      <c r="E49" s="69">
        <v>60000</v>
      </c>
      <c r="F49" s="74">
        <f t="shared" si="2"/>
        <v>218520.41</v>
      </c>
      <c r="G49" s="71"/>
    </row>
    <row r="50" spans="1:7">
      <c r="A50" s="66">
        <v>45674</v>
      </c>
      <c r="B50" s="67" t="s">
        <v>2482</v>
      </c>
      <c r="C50" s="68" t="s">
        <v>64</v>
      </c>
      <c r="D50" s="69"/>
      <c r="E50" s="69">
        <v>10000</v>
      </c>
      <c r="F50" s="74">
        <f t="shared" si="2"/>
        <v>208520.41</v>
      </c>
      <c r="G50" s="71"/>
    </row>
    <row r="51" spans="1:7">
      <c r="A51" s="66">
        <v>45677</v>
      </c>
      <c r="B51" s="67" t="s">
        <v>201</v>
      </c>
      <c r="C51" s="68" t="s">
        <v>62</v>
      </c>
      <c r="D51" s="69"/>
      <c r="E51" s="69">
        <v>44045.84</v>
      </c>
      <c r="F51" s="74">
        <f t="shared" si="2"/>
        <v>164474.57</v>
      </c>
      <c r="G51" s="71"/>
    </row>
    <row r="52" spans="1:7">
      <c r="A52" s="66">
        <v>45680</v>
      </c>
      <c r="B52" s="67" t="s">
        <v>2581</v>
      </c>
      <c r="C52" s="68" t="s">
        <v>65</v>
      </c>
      <c r="D52" s="69"/>
      <c r="E52" s="69">
        <v>11000</v>
      </c>
      <c r="F52" s="74">
        <f t="shared" si="2"/>
        <v>153474.57</v>
      </c>
      <c r="G52" s="71"/>
    </row>
    <row r="53" spans="1:7">
      <c r="A53" s="66">
        <v>45680</v>
      </c>
      <c r="B53" s="67" t="s">
        <v>2582</v>
      </c>
      <c r="C53" s="68" t="s">
        <v>65</v>
      </c>
      <c r="D53" s="69"/>
      <c r="E53" s="69">
        <v>1345</v>
      </c>
      <c r="F53" s="74">
        <f t="shared" si="2"/>
        <v>152129.57</v>
      </c>
      <c r="G53" s="71"/>
    </row>
    <row r="54" spans="1:7">
      <c r="A54" s="66">
        <v>45680</v>
      </c>
      <c r="B54" s="67" t="s">
        <v>2583</v>
      </c>
      <c r="C54" s="68" t="s">
        <v>65</v>
      </c>
      <c r="D54" s="69"/>
      <c r="E54" s="69">
        <v>1960</v>
      </c>
      <c r="F54" s="74">
        <f t="shared" si="2"/>
        <v>150169.57</v>
      </c>
      <c r="G54" s="71"/>
    </row>
    <row r="55" spans="1:7">
      <c r="A55" s="66">
        <v>45682</v>
      </c>
      <c r="B55" s="67" t="s">
        <v>1844</v>
      </c>
      <c r="C55" s="68" t="s">
        <v>58</v>
      </c>
      <c r="D55" s="69">
        <v>100000</v>
      </c>
      <c r="E55" s="69"/>
      <c r="F55" s="74">
        <f t="shared" si="2"/>
        <v>250169.57</v>
      </c>
      <c r="G55" s="71"/>
    </row>
    <row r="56" spans="1:7">
      <c r="A56" s="66">
        <v>45682</v>
      </c>
      <c r="B56" s="67" t="s">
        <v>2584</v>
      </c>
      <c r="C56" s="68" t="s">
        <v>61</v>
      </c>
      <c r="D56" s="69"/>
      <c r="E56" s="69">
        <v>183737.56</v>
      </c>
      <c r="F56" s="74">
        <f t="shared" si="2"/>
        <v>66432.01</v>
      </c>
      <c r="G56" s="71"/>
    </row>
    <row r="57" spans="1:7">
      <c r="A57" s="66">
        <v>45682</v>
      </c>
      <c r="B57" s="67" t="s">
        <v>2585</v>
      </c>
      <c r="C57" s="68" t="s">
        <v>61</v>
      </c>
      <c r="D57" s="69"/>
      <c r="E57" s="69">
        <v>520</v>
      </c>
      <c r="F57" s="74">
        <f t="shared" si="2"/>
        <v>65912.01</v>
      </c>
      <c r="G57" s="71"/>
    </row>
    <row r="58" spans="1:7">
      <c r="A58" s="66">
        <v>45683</v>
      </c>
      <c r="B58" s="67" t="s">
        <v>2586</v>
      </c>
      <c r="C58" s="68" t="s">
        <v>61</v>
      </c>
      <c r="D58" s="69"/>
      <c r="E58" s="69">
        <v>1380</v>
      </c>
      <c r="F58" s="74">
        <f t="shared" si="2"/>
        <v>64532.01</v>
      </c>
      <c r="G58" s="71"/>
    </row>
    <row r="59" spans="1:7">
      <c r="A59" s="66">
        <v>45683</v>
      </c>
      <c r="B59" s="67" t="s">
        <v>2587</v>
      </c>
      <c r="C59" s="68" t="s">
        <v>61</v>
      </c>
      <c r="D59" s="69"/>
      <c r="E59" s="69">
        <v>600</v>
      </c>
      <c r="F59" s="74">
        <f t="shared" si="2"/>
        <v>63932.01</v>
      </c>
      <c r="G59" s="71"/>
    </row>
    <row r="60" spans="1:7">
      <c r="A60" s="66">
        <v>45683</v>
      </c>
      <c r="B60" s="67" t="s">
        <v>2588</v>
      </c>
      <c r="C60" s="68" t="s">
        <v>61</v>
      </c>
      <c r="D60" s="69"/>
      <c r="E60" s="69">
        <v>1300</v>
      </c>
      <c r="F60" s="74">
        <f t="shared" si="2"/>
        <v>62632.01</v>
      </c>
      <c r="G60" s="71"/>
    </row>
    <row r="61" spans="1:7">
      <c r="A61" s="66">
        <v>45683</v>
      </c>
      <c r="B61" s="67" t="s">
        <v>2589</v>
      </c>
      <c r="C61" s="68" t="s">
        <v>61</v>
      </c>
      <c r="D61" s="69"/>
      <c r="E61" s="69">
        <v>2399.99</v>
      </c>
      <c r="F61" s="74">
        <f t="shared" si="2"/>
        <v>60232.02</v>
      </c>
      <c r="G61" s="71"/>
    </row>
    <row r="62" spans="1:7">
      <c r="A62" s="66">
        <v>45683</v>
      </c>
      <c r="B62" s="67" t="s">
        <v>2590</v>
      </c>
      <c r="C62" s="68" t="s">
        <v>65</v>
      </c>
      <c r="D62" s="69"/>
      <c r="E62" s="86">
        <v>699</v>
      </c>
      <c r="F62" s="74">
        <f t="shared" si="2"/>
        <v>59533.02</v>
      </c>
      <c r="G62" s="71"/>
    </row>
    <row r="63" spans="1:7">
      <c r="A63" s="66">
        <v>45683</v>
      </c>
      <c r="B63" s="67" t="s">
        <v>2591</v>
      </c>
      <c r="C63" s="68" t="s">
        <v>65</v>
      </c>
      <c r="D63" s="69"/>
      <c r="E63" s="86">
        <v>687</v>
      </c>
      <c r="F63" s="74">
        <f t="shared" si="2"/>
        <v>58846.02</v>
      </c>
      <c r="G63" s="71"/>
    </row>
    <row r="64" ht="34.5" spans="1:7">
      <c r="A64" s="66">
        <v>45683</v>
      </c>
      <c r="B64" s="67" t="s">
        <v>2592</v>
      </c>
      <c r="C64" s="68" t="s">
        <v>65</v>
      </c>
      <c r="D64" s="69"/>
      <c r="E64" s="69">
        <v>1837</v>
      </c>
      <c r="F64" s="74">
        <f t="shared" si="2"/>
        <v>57009.02</v>
      </c>
      <c r="G64" s="71"/>
    </row>
    <row r="65" spans="1:7">
      <c r="A65" s="66">
        <v>45683</v>
      </c>
      <c r="B65" s="67" t="s">
        <v>2593</v>
      </c>
      <c r="C65" s="68" t="s">
        <v>65</v>
      </c>
      <c r="D65" s="69"/>
      <c r="E65" s="69">
        <v>570.2</v>
      </c>
      <c r="F65" s="74">
        <f t="shared" si="2"/>
        <v>56438.82</v>
      </c>
      <c r="G65" s="71"/>
    </row>
    <row r="66" spans="1:7">
      <c r="A66" s="66">
        <v>45683</v>
      </c>
      <c r="B66" s="67" t="s">
        <v>2594</v>
      </c>
      <c r="C66" s="68" t="s">
        <v>65</v>
      </c>
      <c r="D66" s="69"/>
      <c r="E66" s="69">
        <v>670.5</v>
      </c>
      <c r="F66" s="74">
        <f t="shared" si="2"/>
        <v>55768.32</v>
      </c>
      <c r="G66" s="71"/>
    </row>
    <row r="67" spans="1:7">
      <c r="A67" s="66">
        <v>45683</v>
      </c>
      <c r="B67" s="67" t="s">
        <v>2595</v>
      </c>
      <c r="C67" s="68" t="s">
        <v>65</v>
      </c>
      <c r="D67" s="69"/>
      <c r="E67" s="69">
        <v>535</v>
      </c>
      <c r="F67" s="74">
        <f t="shared" ref="F67:F95" si="3">F66+D67-E67</f>
        <v>55233.32</v>
      </c>
      <c r="G67" s="71"/>
    </row>
    <row r="68" spans="1:7">
      <c r="A68" s="66">
        <v>45683</v>
      </c>
      <c r="B68" s="67" t="s">
        <v>2596</v>
      </c>
      <c r="C68" s="68" t="s">
        <v>65</v>
      </c>
      <c r="D68" s="69"/>
      <c r="E68" s="69">
        <v>1018.5</v>
      </c>
      <c r="F68" s="74">
        <f t="shared" si="3"/>
        <v>54214.82</v>
      </c>
      <c r="G68" s="71"/>
    </row>
    <row r="69" spans="1:7">
      <c r="A69" s="66">
        <v>45683</v>
      </c>
      <c r="B69" s="67" t="s">
        <v>2597</v>
      </c>
      <c r="C69" s="68" t="s">
        <v>65</v>
      </c>
      <c r="D69" s="69"/>
      <c r="E69" s="69">
        <v>1144</v>
      </c>
      <c r="F69" s="74">
        <f t="shared" si="3"/>
        <v>53070.82</v>
      </c>
      <c r="G69" s="71"/>
    </row>
    <row r="70" spans="1:7">
      <c r="A70" s="66">
        <v>45683</v>
      </c>
      <c r="B70" s="67" t="s">
        <v>2598</v>
      </c>
      <c r="C70" s="68" t="s">
        <v>61</v>
      </c>
      <c r="D70" s="69"/>
      <c r="E70" s="69">
        <v>27386</v>
      </c>
      <c r="F70" s="74">
        <f t="shared" si="3"/>
        <v>25684.82</v>
      </c>
      <c r="G70" s="71"/>
    </row>
    <row r="71" spans="1:7">
      <c r="A71" s="66">
        <v>45694</v>
      </c>
      <c r="B71" s="67" t="s">
        <v>2599</v>
      </c>
      <c r="C71" s="68" t="s">
        <v>65</v>
      </c>
      <c r="D71" s="69"/>
      <c r="E71" s="69">
        <v>5430</v>
      </c>
      <c r="F71" s="74">
        <f t="shared" si="3"/>
        <v>20254.82</v>
      </c>
      <c r="G71" s="71"/>
    </row>
    <row r="72" spans="1:7">
      <c r="A72" s="66">
        <v>45702</v>
      </c>
      <c r="B72" s="67" t="s">
        <v>2600</v>
      </c>
      <c r="C72" s="68" t="s">
        <v>65</v>
      </c>
      <c r="D72" s="69"/>
      <c r="E72" s="69">
        <v>753.7</v>
      </c>
      <c r="F72" s="74">
        <f t="shared" si="3"/>
        <v>19501.12</v>
      </c>
      <c r="G72" s="71"/>
    </row>
    <row r="73" spans="1:7">
      <c r="A73" s="66">
        <v>45702</v>
      </c>
      <c r="B73" s="67" t="s">
        <v>2601</v>
      </c>
      <c r="C73" s="68" t="s">
        <v>65</v>
      </c>
      <c r="D73" s="69"/>
      <c r="E73" s="69">
        <v>452.5</v>
      </c>
      <c r="F73" s="74">
        <f t="shared" si="3"/>
        <v>19048.62</v>
      </c>
      <c r="G73" s="71"/>
    </row>
    <row r="74" spans="1:7">
      <c r="A74" s="66">
        <v>45702</v>
      </c>
      <c r="B74" s="67" t="s">
        <v>2602</v>
      </c>
      <c r="C74" s="68" t="s">
        <v>65</v>
      </c>
      <c r="D74" s="69"/>
      <c r="E74" s="69">
        <v>359.5</v>
      </c>
      <c r="F74" s="74">
        <f t="shared" si="3"/>
        <v>18689.12</v>
      </c>
      <c r="G74" s="71"/>
    </row>
    <row r="75" spans="1:7">
      <c r="A75" s="66">
        <v>45702</v>
      </c>
      <c r="B75" s="67" t="s">
        <v>2603</v>
      </c>
      <c r="C75" s="68" t="s">
        <v>65</v>
      </c>
      <c r="D75" s="69"/>
      <c r="E75" s="69">
        <v>491.5</v>
      </c>
      <c r="F75" s="74">
        <f t="shared" si="3"/>
        <v>18197.62</v>
      </c>
      <c r="G75" s="71"/>
    </row>
    <row r="76" spans="1:7">
      <c r="A76" s="66">
        <v>45702</v>
      </c>
      <c r="B76" s="67" t="s">
        <v>2604</v>
      </c>
      <c r="C76" s="68" t="s">
        <v>65</v>
      </c>
      <c r="D76" s="69"/>
      <c r="E76" s="69">
        <v>529.5</v>
      </c>
      <c r="F76" s="74">
        <f t="shared" si="3"/>
        <v>17668.12</v>
      </c>
      <c r="G76" s="71"/>
    </row>
    <row r="77" spans="1:7">
      <c r="A77" s="66">
        <v>45702</v>
      </c>
      <c r="B77" s="67" t="s">
        <v>2605</v>
      </c>
      <c r="C77" s="68" t="s">
        <v>65</v>
      </c>
      <c r="D77" s="69"/>
      <c r="E77" s="69">
        <v>159.12</v>
      </c>
      <c r="F77" s="74">
        <f t="shared" si="3"/>
        <v>17509</v>
      </c>
      <c r="G77" s="71"/>
    </row>
    <row r="78" spans="1:7">
      <c r="A78" s="66">
        <v>45702</v>
      </c>
      <c r="B78" s="67" t="s">
        <v>2606</v>
      </c>
      <c r="C78" s="68" t="s">
        <v>65</v>
      </c>
      <c r="D78" s="69"/>
      <c r="E78" s="69">
        <v>286</v>
      </c>
      <c r="F78" s="74">
        <f t="shared" si="3"/>
        <v>17223</v>
      </c>
      <c r="G78" s="71"/>
    </row>
    <row r="79" spans="1:7">
      <c r="A79" s="66">
        <v>45702</v>
      </c>
      <c r="B79" s="67" t="s">
        <v>2607</v>
      </c>
      <c r="C79" s="68" t="s">
        <v>65</v>
      </c>
      <c r="D79" s="69"/>
      <c r="E79" s="69">
        <v>304</v>
      </c>
      <c r="F79" s="74">
        <f t="shared" si="3"/>
        <v>16919</v>
      </c>
      <c r="G79" s="71"/>
    </row>
    <row r="80" spans="1:7">
      <c r="A80" s="66">
        <v>45702</v>
      </c>
      <c r="B80" s="67" t="s">
        <v>2608</v>
      </c>
      <c r="C80" s="68" t="s">
        <v>65</v>
      </c>
      <c r="D80" s="69"/>
      <c r="E80" s="69">
        <v>25.5</v>
      </c>
      <c r="F80" s="74">
        <f t="shared" si="3"/>
        <v>16893.5</v>
      </c>
      <c r="G80" s="71"/>
    </row>
    <row r="81" spans="1:7">
      <c r="A81" s="66">
        <v>45702</v>
      </c>
      <c r="B81" s="67" t="s">
        <v>2609</v>
      </c>
      <c r="C81" s="68" t="s">
        <v>65</v>
      </c>
      <c r="D81" s="69"/>
      <c r="E81" s="69">
        <v>456.8</v>
      </c>
      <c r="F81" s="74">
        <f t="shared" si="3"/>
        <v>16436.7</v>
      </c>
      <c r="G81" s="71"/>
    </row>
    <row r="82" spans="1:7">
      <c r="A82" s="66">
        <v>45702</v>
      </c>
      <c r="B82" s="67" t="s">
        <v>2610</v>
      </c>
      <c r="C82" s="68" t="s">
        <v>65</v>
      </c>
      <c r="D82" s="69"/>
      <c r="E82" s="86">
        <v>83</v>
      </c>
      <c r="F82" s="74">
        <f t="shared" si="3"/>
        <v>16353.7</v>
      </c>
      <c r="G82" s="71"/>
    </row>
    <row r="83" spans="1:7">
      <c r="A83" s="66">
        <v>45702</v>
      </c>
      <c r="B83" s="67" t="s">
        <v>2611</v>
      </c>
      <c r="C83" s="68" t="s">
        <v>65</v>
      </c>
      <c r="D83" s="69"/>
      <c r="E83" s="86">
        <v>540</v>
      </c>
      <c r="F83" s="74">
        <f t="shared" si="3"/>
        <v>15813.7</v>
      </c>
      <c r="G83" s="71"/>
    </row>
    <row r="84" spans="1:7">
      <c r="A84" s="66">
        <v>45702</v>
      </c>
      <c r="B84" s="67" t="s">
        <v>2612</v>
      </c>
      <c r="C84" s="68" t="s">
        <v>65</v>
      </c>
      <c r="D84" s="69"/>
      <c r="E84" s="86">
        <v>159</v>
      </c>
      <c r="F84" s="74">
        <f t="shared" si="3"/>
        <v>15654.7</v>
      </c>
      <c r="G84" s="71"/>
    </row>
    <row r="85" ht="34.5" spans="1:7">
      <c r="A85" s="66">
        <v>45702</v>
      </c>
      <c r="B85" s="67" t="s">
        <v>2613</v>
      </c>
      <c r="C85" s="68" t="s">
        <v>65</v>
      </c>
      <c r="D85" s="69"/>
      <c r="E85" s="69">
        <v>1738</v>
      </c>
      <c r="F85" s="74">
        <f t="shared" si="3"/>
        <v>13916.7</v>
      </c>
      <c r="G85" s="71"/>
    </row>
    <row r="86" spans="1:7">
      <c r="A86" s="66">
        <v>45702</v>
      </c>
      <c r="B86" s="67" t="s">
        <v>2614</v>
      </c>
      <c r="C86" s="68" t="s">
        <v>65</v>
      </c>
      <c r="D86" s="69"/>
      <c r="E86" s="69">
        <v>6</v>
      </c>
      <c r="F86" s="74">
        <f t="shared" si="3"/>
        <v>13910.7</v>
      </c>
      <c r="G86" s="71"/>
    </row>
    <row r="87" spans="1:7">
      <c r="A87" s="66">
        <v>45702</v>
      </c>
      <c r="B87" s="67" t="s">
        <v>2615</v>
      </c>
      <c r="C87" s="68" t="s">
        <v>65</v>
      </c>
      <c r="D87" s="69"/>
      <c r="E87" s="69">
        <v>108</v>
      </c>
      <c r="F87" s="74">
        <f t="shared" si="3"/>
        <v>13802.7</v>
      </c>
      <c r="G87" s="71"/>
    </row>
    <row r="88" spans="1:7">
      <c r="A88" s="66">
        <v>45702</v>
      </c>
      <c r="B88" s="67" t="s">
        <v>2616</v>
      </c>
      <c r="C88" s="68" t="s">
        <v>65</v>
      </c>
      <c r="D88" s="69"/>
      <c r="E88" s="86">
        <v>840</v>
      </c>
      <c r="F88" s="74">
        <f t="shared" si="3"/>
        <v>12962.7</v>
      </c>
      <c r="G88" s="71"/>
    </row>
    <row r="89" spans="1:7">
      <c r="A89" s="66">
        <v>45702</v>
      </c>
      <c r="B89" s="67" t="s">
        <v>2617</v>
      </c>
      <c r="C89" s="68" t="s">
        <v>65</v>
      </c>
      <c r="D89" s="86"/>
      <c r="E89" s="69">
        <v>99</v>
      </c>
      <c r="F89" s="74">
        <f t="shared" si="3"/>
        <v>12863.7</v>
      </c>
      <c r="G89" s="71"/>
    </row>
    <row r="90" spans="1:7">
      <c r="A90" s="66">
        <v>45702</v>
      </c>
      <c r="B90" s="67" t="s">
        <v>2618</v>
      </c>
      <c r="C90" s="68" t="s">
        <v>65</v>
      </c>
      <c r="D90" s="69"/>
      <c r="E90" s="86">
        <v>925</v>
      </c>
      <c r="F90" s="74">
        <f t="shared" si="3"/>
        <v>11938.7</v>
      </c>
      <c r="G90" s="71"/>
    </row>
    <row r="91" spans="1:7">
      <c r="A91" s="66">
        <v>45702</v>
      </c>
      <c r="B91" s="67" t="s">
        <v>2619</v>
      </c>
      <c r="C91" s="68" t="s">
        <v>65</v>
      </c>
      <c r="D91" s="69"/>
      <c r="E91" s="69">
        <v>350</v>
      </c>
      <c r="F91" s="74">
        <f t="shared" si="3"/>
        <v>11588.7</v>
      </c>
      <c r="G91" s="71"/>
    </row>
    <row r="92" spans="1:7">
      <c r="A92" s="66">
        <v>45702</v>
      </c>
      <c r="B92" s="67" t="s">
        <v>2620</v>
      </c>
      <c r="C92" s="68" t="s">
        <v>65</v>
      </c>
      <c r="D92" s="69"/>
      <c r="E92" s="69">
        <v>600</v>
      </c>
      <c r="F92" s="74">
        <f t="shared" si="3"/>
        <v>10988.7</v>
      </c>
      <c r="G92" s="71"/>
    </row>
    <row r="93" spans="1:7">
      <c r="A93" s="66">
        <v>45702</v>
      </c>
      <c r="B93" s="67" t="s">
        <v>2621</v>
      </c>
      <c r="C93" s="68" t="s">
        <v>65</v>
      </c>
      <c r="D93" s="69"/>
      <c r="E93" s="69">
        <v>290</v>
      </c>
      <c r="F93" s="74">
        <f t="shared" si="3"/>
        <v>10698.7</v>
      </c>
      <c r="G93" s="71"/>
    </row>
    <row r="94" spans="1:7">
      <c r="A94" s="66">
        <v>45702</v>
      </c>
      <c r="B94" s="67" t="s">
        <v>2622</v>
      </c>
      <c r="C94" s="68" t="s">
        <v>65</v>
      </c>
      <c r="D94" s="69"/>
      <c r="E94" s="69">
        <v>1295</v>
      </c>
      <c r="F94" s="74">
        <f t="shared" si="3"/>
        <v>9403.69999999999</v>
      </c>
      <c r="G94" s="71"/>
    </row>
    <row r="95" spans="1:7">
      <c r="A95" s="66">
        <v>45702</v>
      </c>
      <c r="B95" s="67" t="s">
        <v>181</v>
      </c>
      <c r="C95" s="68" t="s">
        <v>58</v>
      </c>
      <c r="D95" s="69">
        <v>128000</v>
      </c>
      <c r="E95" s="69"/>
      <c r="F95" s="74">
        <f t="shared" si="3"/>
        <v>137403.7</v>
      </c>
      <c r="G95" s="71"/>
    </row>
    <row r="96" spans="1:7">
      <c r="A96" s="66">
        <v>45702</v>
      </c>
      <c r="B96" s="67" t="s">
        <v>1844</v>
      </c>
      <c r="C96" s="68" t="s">
        <v>58</v>
      </c>
      <c r="D96" s="69">
        <v>1300000</v>
      </c>
      <c r="E96" s="69"/>
      <c r="F96" s="74">
        <f t="shared" ref="F96:F123" si="4">F95+D96-E96</f>
        <v>1437403.7</v>
      </c>
      <c r="G96" s="71"/>
    </row>
    <row r="97" spans="1:7">
      <c r="A97" s="66">
        <v>45702</v>
      </c>
      <c r="B97" s="67" t="s">
        <v>130</v>
      </c>
      <c r="C97" s="68" t="s">
        <v>58</v>
      </c>
      <c r="D97" s="69">
        <v>80000</v>
      </c>
      <c r="E97" s="69"/>
      <c r="F97" s="74">
        <f t="shared" si="4"/>
        <v>1517403.7</v>
      </c>
      <c r="G97" s="71"/>
    </row>
    <row r="98" spans="1:7">
      <c r="A98" s="66">
        <v>45702</v>
      </c>
      <c r="B98" s="67" t="s">
        <v>2623</v>
      </c>
      <c r="C98" s="68" t="s">
        <v>58</v>
      </c>
      <c r="D98" s="69">
        <v>40530</v>
      </c>
      <c r="E98" s="69"/>
      <c r="F98" s="74">
        <f t="shared" si="4"/>
        <v>1557933.7</v>
      </c>
      <c r="G98" s="71"/>
    </row>
    <row r="99" spans="1:7">
      <c r="A99" s="66">
        <v>45706</v>
      </c>
      <c r="B99" s="67" t="s">
        <v>2624</v>
      </c>
      <c r="C99" s="68" t="s">
        <v>65</v>
      </c>
      <c r="D99" s="69"/>
      <c r="E99" s="69">
        <v>2130</v>
      </c>
      <c r="F99" s="74">
        <f t="shared" si="4"/>
        <v>1555803.7</v>
      </c>
      <c r="G99" s="71"/>
    </row>
    <row r="100" spans="1:7">
      <c r="A100" s="66">
        <v>45706</v>
      </c>
      <c r="B100" s="67" t="s">
        <v>2625</v>
      </c>
      <c r="C100" s="68" t="s">
        <v>65</v>
      </c>
      <c r="D100" s="69"/>
      <c r="E100" s="69">
        <v>148.5</v>
      </c>
      <c r="F100" s="74">
        <f t="shared" si="4"/>
        <v>1555655.2</v>
      </c>
      <c r="G100" s="71"/>
    </row>
    <row r="101" spans="1:7">
      <c r="A101" s="66">
        <v>45706</v>
      </c>
      <c r="B101" s="67" t="s">
        <v>2626</v>
      </c>
      <c r="C101" s="68" t="s">
        <v>65</v>
      </c>
      <c r="D101" s="69"/>
      <c r="E101" s="86">
        <v>4346.36</v>
      </c>
      <c r="F101" s="74">
        <f t="shared" si="4"/>
        <v>1551308.84</v>
      </c>
      <c r="G101" s="71"/>
    </row>
    <row r="102" spans="1:7">
      <c r="A102" s="66">
        <v>45707</v>
      </c>
      <c r="B102" s="67" t="s">
        <v>2482</v>
      </c>
      <c r="C102" s="68" t="s">
        <v>64</v>
      </c>
      <c r="D102" s="69"/>
      <c r="E102" s="69">
        <v>15000</v>
      </c>
      <c r="F102" s="74">
        <f t="shared" si="4"/>
        <v>1536308.84</v>
      </c>
      <c r="G102" s="71"/>
    </row>
    <row r="103" spans="1:7">
      <c r="A103" s="66">
        <v>45707</v>
      </c>
      <c r="B103" s="67" t="s">
        <v>1765</v>
      </c>
      <c r="C103" s="68" t="s">
        <v>64</v>
      </c>
      <c r="D103" s="69"/>
      <c r="E103" s="69">
        <v>500000</v>
      </c>
      <c r="F103" s="74">
        <f t="shared" si="4"/>
        <v>1036308.84</v>
      </c>
      <c r="G103" s="71"/>
    </row>
    <row r="104" spans="1:7">
      <c r="A104" s="66">
        <v>45708</v>
      </c>
      <c r="B104" s="67" t="s">
        <v>201</v>
      </c>
      <c r="C104" s="68" t="s">
        <v>62</v>
      </c>
      <c r="D104" s="69"/>
      <c r="E104" s="69">
        <v>44045.84</v>
      </c>
      <c r="F104" s="74">
        <f t="shared" si="4"/>
        <v>992263</v>
      </c>
      <c r="G104" s="71"/>
    </row>
    <row r="105" spans="1:7">
      <c r="A105" s="66">
        <v>45709</v>
      </c>
      <c r="B105" s="67" t="s">
        <v>2627</v>
      </c>
      <c r="C105" s="68" t="s">
        <v>61</v>
      </c>
      <c r="D105" s="69"/>
      <c r="E105" s="69">
        <v>10</v>
      </c>
      <c r="F105" s="74">
        <f t="shared" si="4"/>
        <v>992253</v>
      </c>
      <c r="G105" s="71"/>
    </row>
    <row r="106" ht="34.5" spans="1:7">
      <c r="A106" s="66">
        <v>45709</v>
      </c>
      <c r="B106" s="67" t="s">
        <v>2628</v>
      </c>
      <c r="C106" s="68" t="s">
        <v>61</v>
      </c>
      <c r="D106" s="69"/>
      <c r="E106" s="86">
        <v>5000</v>
      </c>
      <c r="F106" s="74">
        <f t="shared" si="4"/>
        <v>987253</v>
      </c>
      <c r="G106" s="71"/>
    </row>
    <row r="107" spans="1:7">
      <c r="A107" s="66">
        <v>45709</v>
      </c>
      <c r="B107" s="67" t="s">
        <v>2629</v>
      </c>
      <c r="C107" s="68" t="s">
        <v>65</v>
      </c>
      <c r="D107" s="69"/>
      <c r="E107" s="86">
        <v>255</v>
      </c>
      <c r="F107" s="74">
        <f t="shared" si="4"/>
        <v>986998</v>
      </c>
      <c r="G107" s="71"/>
    </row>
    <row r="108" spans="1:7">
      <c r="A108" s="66">
        <v>45709</v>
      </c>
      <c r="B108" s="67" t="s">
        <v>2630</v>
      </c>
      <c r="C108" s="68" t="s">
        <v>65</v>
      </c>
      <c r="D108" s="69"/>
      <c r="E108" s="69">
        <v>474</v>
      </c>
      <c r="F108" s="74">
        <f t="shared" si="4"/>
        <v>986524</v>
      </c>
      <c r="G108" s="71"/>
    </row>
    <row r="109" spans="1:7">
      <c r="A109" s="66">
        <v>45709</v>
      </c>
      <c r="B109" s="67" t="s">
        <v>2631</v>
      </c>
      <c r="C109" s="68" t="s">
        <v>65</v>
      </c>
      <c r="D109" s="69"/>
      <c r="E109" s="69">
        <v>606</v>
      </c>
      <c r="F109" s="74">
        <f t="shared" si="4"/>
        <v>985918</v>
      </c>
      <c r="G109" s="71"/>
    </row>
    <row r="110" spans="1:7">
      <c r="A110" s="66">
        <v>45709</v>
      </c>
      <c r="B110" s="67" t="s">
        <v>2632</v>
      </c>
      <c r="C110" s="68" t="s">
        <v>65</v>
      </c>
      <c r="D110" s="69"/>
      <c r="E110" s="69">
        <v>1185.14</v>
      </c>
      <c r="F110" s="74">
        <f t="shared" si="4"/>
        <v>984732.86</v>
      </c>
      <c r="G110" s="71"/>
    </row>
    <row r="111" spans="1:7">
      <c r="A111" s="66">
        <v>45709</v>
      </c>
      <c r="B111" s="67" t="s">
        <v>2633</v>
      </c>
      <c r="C111" s="68" t="s">
        <v>65</v>
      </c>
      <c r="D111" s="69"/>
      <c r="E111" s="69">
        <v>47</v>
      </c>
      <c r="F111" s="74">
        <f t="shared" si="4"/>
        <v>984685.86</v>
      </c>
      <c r="G111" s="71"/>
    </row>
    <row r="112" spans="1:7">
      <c r="A112" s="66">
        <v>45709</v>
      </c>
      <c r="B112" s="67" t="s">
        <v>2634</v>
      </c>
      <c r="C112" s="68" t="s">
        <v>65</v>
      </c>
      <c r="D112" s="69"/>
      <c r="E112" s="69">
        <v>1100</v>
      </c>
      <c r="F112" s="74">
        <f t="shared" si="4"/>
        <v>983585.86</v>
      </c>
      <c r="G112" s="71"/>
    </row>
    <row r="113" spans="1:7">
      <c r="A113" s="66">
        <v>45709</v>
      </c>
      <c r="B113" s="67" t="s">
        <v>2635</v>
      </c>
      <c r="C113" s="68" t="s">
        <v>65</v>
      </c>
      <c r="D113" s="69"/>
      <c r="E113" s="69">
        <v>1065</v>
      </c>
      <c r="F113" s="74">
        <f t="shared" si="4"/>
        <v>982520.86</v>
      </c>
      <c r="G113" s="71"/>
    </row>
    <row r="114" spans="1:7">
      <c r="A114" s="66">
        <v>45709</v>
      </c>
      <c r="B114" s="67" t="s">
        <v>2636</v>
      </c>
      <c r="C114" s="68" t="s">
        <v>65</v>
      </c>
      <c r="D114" s="69"/>
      <c r="E114" s="69">
        <v>2272</v>
      </c>
      <c r="F114" s="74">
        <f t="shared" si="4"/>
        <v>980248.86</v>
      </c>
      <c r="G114" s="71"/>
    </row>
    <row r="115" spans="1:7">
      <c r="A115" s="66">
        <v>45709</v>
      </c>
      <c r="B115" s="67" t="s">
        <v>2637</v>
      </c>
      <c r="C115" s="68" t="s">
        <v>65</v>
      </c>
      <c r="D115" s="69"/>
      <c r="E115" s="69">
        <v>1087.71</v>
      </c>
      <c r="F115" s="74">
        <f t="shared" si="4"/>
        <v>979161.15</v>
      </c>
      <c r="G115" s="71"/>
    </row>
    <row r="116" spans="1:7">
      <c r="A116" s="66">
        <v>45709</v>
      </c>
      <c r="B116" s="67" t="s">
        <v>2638</v>
      </c>
      <c r="C116" s="68" t="s">
        <v>65</v>
      </c>
      <c r="D116" s="69"/>
      <c r="E116" s="69">
        <v>30</v>
      </c>
      <c r="F116" s="74">
        <f t="shared" si="4"/>
        <v>979131.15</v>
      </c>
      <c r="G116" s="71"/>
    </row>
    <row r="117" spans="1:7">
      <c r="A117" s="66">
        <v>45709</v>
      </c>
      <c r="B117" s="67" t="s">
        <v>2639</v>
      </c>
      <c r="C117" s="68" t="s">
        <v>65</v>
      </c>
      <c r="D117" s="69"/>
      <c r="E117" s="69">
        <v>400</v>
      </c>
      <c r="F117" s="74">
        <f t="shared" si="4"/>
        <v>978731.15</v>
      </c>
      <c r="G117" s="71"/>
    </row>
    <row r="118" spans="1:7">
      <c r="A118" s="66">
        <v>45709</v>
      </c>
      <c r="B118" s="67" t="s">
        <v>2640</v>
      </c>
      <c r="C118" s="68" t="s">
        <v>65</v>
      </c>
      <c r="D118" s="69"/>
      <c r="E118" s="69">
        <v>706.7</v>
      </c>
      <c r="F118" s="74">
        <f t="shared" si="4"/>
        <v>978024.45</v>
      </c>
      <c r="G118" s="71"/>
    </row>
    <row r="119" spans="1:7">
      <c r="A119" s="66">
        <v>45713</v>
      </c>
      <c r="B119" s="67" t="s">
        <v>2641</v>
      </c>
      <c r="C119" s="68" t="s">
        <v>64</v>
      </c>
      <c r="D119" s="69"/>
      <c r="E119" s="69">
        <v>140000</v>
      </c>
      <c r="F119" s="74">
        <f t="shared" si="4"/>
        <v>838024.45</v>
      </c>
      <c r="G119" s="71"/>
    </row>
    <row r="120" spans="1:7">
      <c r="A120" s="66">
        <v>45714</v>
      </c>
      <c r="B120" s="67" t="s">
        <v>2642</v>
      </c>
      <c r="C120" s="68" t="s">
        <v>64</v>
      </c>
      <c r="D120" s="69"/>
      <c r="E120" s="69">
        <v>200000</v>
      </c>
      <c r="F120" s="74">
        <f t="shared" si="4"/>
        <v>638024.45</v>
      </c>
      <c r="G120" s="71"/>
    </row>
    <row r="121" spans="1:7">
      <c r="A121" s="66">
        <v>45716</v>
      </c>
      <c r="B121" s="67" t="s">
        <v>2643</v>
      </c>
      <c r="C121" s="68" t="s">
        <v>61</v>
      </c>
      <c r="D121" s="69"/>
      <c r="E121" s="69">
        <v>151489.25</v>
      </c>
      <c r="F121" s="74">
        <f t="shared" si="4"/>
        <v>486535.2</v>
      </c>
      <c r="G121" s="71"/>
    </row>
    <row r="122" spans="1:7">
      <c r="A122" s="66">
        <v>45716</v>
      </c>
      <c r="B122" s="67" t="s">
        <v>2642</v>
      </c>
      <c r="C122" s="68" t="s">
        <v>64</v>
      </c>
      <c r="D122" s="69"/>
      <c r="E122" s="86">
        <v>300000</v>
      </c>
      <c r="F122" s="74">
        <f t="shared" si="4"/>
        <v>186535.2</v>
      </c>
      <c r="G122" s="71"/>
    </row>
    <row r="123" spans="1:7">
      <c r="A123" s="66">
        <v>45716</v>
      </c>
      <c r="B123" s="67" t="s">
        <v>2644</v>
      </c>
      <c r="C123" s="68" t="s">
        <v>64</v>
      </c>
      <c r="D123" s="69"/>
      <c r="E123" s="86">
        <v>156000</v>
      </c>
      <c r="F123" s="74">
        <f t="shared" si="4"/>
        <v>30535.2</v>
      </c>
      <c r="G123" s="71"/>
    </row>
    <row r="124" spans="1:7">
      <c r="A124" s="66">
        <v>45716</v>
      </c>
      <c r="B124" s="67" t="s">
        <v>2645</v>
      </c>
      <c r="C124" s="68" t="s">
        <v>64</v>
      </c>
      <c r="D124" s="69"/>
      <c r="E124" s="86">
        <v>30000</v>
      </c>
      <c r="F124" s="74">
        <f t="shared" ref="F124:F141" si="5">F123+D124-E124</f>
        <v>535.199999999953</v>
      </c>
      <c r="G124" s="71"/>
    </row>
    <row r="125" spans="1:7">
      <c r="A125" s="66">
        <v>45720</v>
      </c>
      <c r="B125" s="67" t="s">
        <v>1844</v>
      </c>
      <c r="C125" s="68" t="s">
        <v>58</v>
      </c>
      <c r="D125" s="69">
        <v>100000</v>
      </c>
      <c r="E125" s="86"/>
      <c r="F125" s="74">
        <f t="shared" si="5"/>
        <v>100535.2</v>
      </c>
      <c r="G125" s="71"/>
    </row>
    <row r="126" spans="1:7">
      <c r="A126" s="66">
        <v>45720</v>
      </c>
      <c r="B126" s="67" t="s">
        <v>2646</v>
      </c>
      <c r="C126" s="68" t="s">
        <v>65</v>
      </c>
      <c r="D126" s="69"/>
      <c r="E126" s="69">
        <v>1160</v>
      </c>
      <c r="F126" s="74">
        <f t="shared" si="5"/>
        <v>99375.2</v>
      </c>
      <c r="G126" s="71"/>
    </row>
    <row r="127" spans="1:7">
      <c r="A127" s="66">
        <v>45720</v>
      </c>
      <c r="B127" s="67" t="s">
        <v>2647</v>
      </c>
      <c r="C127" s="68" t="s">
        <v>65</v>
      </c>
      <c r="D127" s="69"/>
      <c r="E127" s="69">
        <v>800</v>
      </c>
      <c r="F127" s="74">
        <f t="shared" si="5"/>
        <v>98575.2</v>
      </c>
      <c r="G127" s="71"/>
    </row>
    <row r="128" spans="1:7">
      <c r="A128" s="66">
        <v>45720</v>
      </c>
      <c r="B128" s="67" t="s">
        <v>2648</v>
      </c>
      <c r="C128" s="68" t="s">
        <v>65</v>
      </c>
      <c r="D128" s="69"/>
      <c r="E128" s="69">
        <v>580</v>
      </c>
      <c r="F128" s="74">
        <f t="shared" si="5"/>
        <v>97995.2</v>
      </c>
      <c r="G128" s="71"/>
    </row>
    <row r="129" spans="1:7">
      <c r="A129" s="66">
        <v>45720</v>
      </c>
      <c r="B129" s="67" t="s">
        <v>2649</v>
      </c>
      <c r="C129" s="68" t="s">
        <v>65</v>
      </c>
      <c r="D129" s="69"/>
      <c r="E129" s="69">
        <v>1050</v>
      </c>
      <c r="F129" s="74">
        <f t="shared" si="5"/>
        <v>96945.2</v>
      </c>
      <c r="G129" s="71"/>
    </row>
    <row r="130" spans="1:7">
      <c r="A130" s="66">
        <v>45720</v>
      </c>
      <c r="B130" s="67" t="s">
        <v>2650</v>
      </c>
      <c r="C130" s="68" t="s">
        <v>65</v>
      </c>
      <c r="D130" s="69"/>
      <c r="E130" s="69">
        <v>340</v>
      </c>
      <c r="F130" s="74">
        <f t="shared" si="5"/>
        <v>96605.2</v>
      </c>
      <c r="G130" s="71"/>
    </row>
    <row r="131" spans="1:7">
      <c r="A131" s="66">
        <v>45720</v>
      </c>
      <c r="B131" s="67" t="s">
        <v>2651</v>
      </c>
      <c r="C131" s="68" t="s">
        <v>65</v>
      </c>
      <c r="D131" s="69"/>
      <c r="E131" s="69">
        <v>150</v>
      </c>
      <c r="F131" s="74">
        <f t="shared" si="5"/>
        <v>96455.2</v>
      </c>
      <c r="G131" s="71"/>
    </row>
    <row r="132" spans="1:7">
      <c r="A132" s="66">
        <v>45720</v>
      </c>
      <c r="B132" s="67" t="s">
        <v>2652</v>
      </c>
      <c r="C132" s="68" t="s">
        <v>65</v>
      </c>
      <c r="D132" s="69"/>
      <c r="E132" s="69">
        <v>5986</v>
      </c>
      <c r="F132" s="74">
        <f t="shared" si="5"/>
        <v>90469.2</v>
      </c>
      <c r="G132" s="71"/>
    </row>
    <row r="133" spans="1:7">
      <c r="A133" s="66">
        <v>45720</v>
      </c>
      <c r="B133" s="67" t="s">
        <v>2653</v>
      </c>
      <c r="C133" s="68" t="s">
        <v>65</v>
      </c>
      <c r="D133" s="69"/>
      <c r="E133" s="69">
        <v>26000</v>
      </c>
      <c r="F133" s="74">
        <f t="shared" si="5"/>
        <v>64469.2</v>
      </c>
      <c r="G133" s="71"/>
    </row>
    <row r="134" spans="1:7">
      <c r="A134" s="66">
        <v>45720</v>
      </c>
      <c r="B134" s="67" t="s">
        <v>2654</v>
      </c>
      <c r="C134" s="68" t="s">
        <v>61</v>
      </c>
      <c r="D134" s="69"/>
      <c r="E134" s="69">
        <v>13901</v>
      </c>
      <c r="F134" s="74">
        <f t="shared" si="5"/>
        <v>50568.2</v>
      </c>
      <c r="G134" s="71"/>
    </row>
    <row r="135" spans="1:7">
      <c r="A135" s="66">
        <v>45721</v>
      </c>
      <c r="B135" s="67" t="s">
        <v>2655</v>
      </c>
      <c r="C135" s="68" t="s">
        <v>65</v>
      </c>
      <c r="D135" s="69"/>
      <c r="E135" s="69">
        <v>5650</v>
      </c>
      <c r="F135" s="74">
        <f t="shared" si="5"/>
        <v>44918.2</v>
      </c>
      <c r="G135" s="71"/>
    </row>
    <row r="136" spans="1:7">
      <c r="A136" s="66">
        <v>45722</v>
      </c>
      <c r="B136" s="67" t="s">
        <v>2656</v>
      </c>
      <c r="C136" s="68" t="s">
        <v>65</v>
      </c>
      <c r="D136" s="69"/>
      <c r="E136" s="69">
        <v>5650</v>
      </c>
      <c r="F136" s="74">
        <f t="shared" si="5"/>
        <v>39268.2</v>
      </c>
      <c r="G136" s="71"/>
    </row>
    <row r="137" spans="1:7">
      <c r="A137" s="66">
        <v>45723</v>
      </c>
      <c r="B137" s="67" t="s">
        <v>2657</v>
      </c>
      <c r="C137" s="68" t="s">
        <v>65</v>
      </c>
      <c r="D137" s="69"/>
      <c r="E137" s="86">
        <v>224.95</v>
      </c>
      <c r="F137" s="74">
        <f t="shared" si="5"/>
        <v>39043.25</v>
      </c>
      <c r="G137" s="71"/>
    </row>
    <row r="138" spans="1:7">
      <c r="A138" s="66">
        <v>45723</v>
      </c>
      <c r="B138" s="67" t="s">
        <v>2658</v>
      </c>
      <c r="C138" s="68" t="s">
        <v>65</v>
      </c>
      <c r="D138" s="69"/>
      <c r="E138" s="69">
        <v>1920</v>
      </c>
      <c r="F138" s="74">
        <f t="shared" si="5"/>
        <v>37123.25</v>
      </c>
      <c r="G138" s="71"/>
    </row>
    <row r="139" spans="1:7">
      <c r="A139" s="66">
        <v>45723</v>
      </c>
      <c r="B139" s="67" t="s">
        <v>2659</v>
      </c>
      <c r="C139" s="68" t="s">
        <v>65</v>
      </c>
      <c r="D139" s="69"/>
      <c r="E139" s="69">
        <v>227</v>
      </c>
      <c r="F139" s="74">
        <f t="shared" si="5"/>
        <v>36896.25</v>
      </c>
      <c r="G139" s="71"/>
    </row>
    <row r="140" spans="1:7">
      <c r="A140" s="66">
        <v>45723</v>
      </c>
      <c r="B140" s="67" t="s">
        <v>2660</v>
      </c>
      <c r="C140" s="68" t="s">
        <v>65</v>
      </c>
      <c r="D140" s="69"/>
      <c r="E140" s="69">
        <v>349.5</v>
      </c>
      <c r="F140" s="74">
        <f t="shared" si="5"/>
        <v>36546.75</v>
      </c>
      <c r="G140" s="71"/>
    </row>
    <row r="141" spans="1:7">
      <c r="A141" s="66">
        <v>45723</v>
      </c>
      <c r="B141" s="67" t="s">
        <v>2661</v>
      </c>
      <c r="C141" s="68" t="s">
        <v>65</v>
      </c>
      <c r="D141" s="69"/>
      <c r="E141" s="69">
        <v>200</v>
      </c>
      <c r="F141" s="74">
        <f t="shared" si="5"/>
        <v>36346.75</v>
      </c>
      <c r="G141" s="71"/>
    </row>
    <row r="142" spans="1:7">
      <c r="A142" s="66">
        <v>45723</v>
      </c>
      <c r="B142" s="67" t="s">
        <v>2662</v>
      </c>
      <c r="C142" s="68" t="s">
        <v>65</v>
      </c>
      <c r="D142" s="69"/>
      <c r="E142" s="69">
        <v>885</v>
      </c>
      <c r="F142" s="74">
        <f t="shared" ref="F134:F165" si="6">F141+D142-E142</f>
        <v>35461.75</v>
      </c>
      <c r="G142" s="71"/>
    </row>
    <row r="143" spans="1:7">
      <c r="A143" s="66">
        <v>45723</v>
      </c>
      <c r="B143" s="67" t="s">
        <v>2663</v>
      </c>
      <c r="C143" s="68" t="s">
        <v>65</v>
      </c>
      <c r="D143" s="69"/>
      <c r="E143" s="69">
        <v>379.5</v>
      </c>
      <c r="F143" s="74">
        <f t="shared" si="6"/>
        <v>35082.25</v>
      </c>
      <c r="G143" s="71"/>
    </row>
    <row r="144" spans="1:7">
      <c r="A144" s="66">
        <v>45723</v>
      </c>
      <c r="B144" s="67" t="s">
        <v>2664</v>
      </c>
      <c r="C144" s="68" t="s">
        <v>65</v>
      </c>
      <c r="D144" s="69"/>
      <c r="E144" s="69">
        <v>614.37</v>
      </c>
      <c r="F144" s="74">
        <f t="shared" si="6"/>
        <v>34467.88</v>
      </c>
      <c r="G144" s="71"/>
    </row>
    <row r="145" spans="1:7">
      <c r="A145" s="66">
        <v>45723</v>
      </c>
      <c r="B145" s="67" t="s">
        <v>2665</v>
      </c>
      <c r="C145" s="68" t="s">
        <v>65</v>
      </c>
      <c r="D145" s="69"/>
      <c r="E145" s="69">
        <v>190</v>
      </c>
      <c r="F145" s="74">
        <f t="shared" si="6"/>
        <v>34277.88</v>
      </c>
      <c r="G145" s="71"/>
    </row>
    <row r="146" spans="1:7">
      <c r="A146" s="66">
        <v>45723</v>
      </c>
      <c r="B146" s="67" t="s">
        <v>2666</v>
      </c>
      <c r="C146" s="68" t="s">
        <v>65</v>
      </c>
      <c r="D146" s="69"/>
      <c r="E146" s="69">
        <v>29</v>
      </c>
      <c r="F146" s="74">
        <f t="shared" si="6"/>
        <v>34248.88</v>
      </c>
      <c r="G146" s="71"/>
    </row>
    <row r="147" spans="1:7">
      <c r="A147" s="66">
        <v>45723</v>
      </c>
      <c r="B147" s="67" t="s">
        <v>2667</v>
      </c>
      <c r="C147" s="68" t="s">
        <v>65</v>
      </c>
      <c r="D147" s="69"/>
      <c r="E147" s="69">
        <v>23</v>
      </c>
      <c r="F147" s="74">
        <f t="shared" si="6"/>
        <v>34225.88</v>
      </c>
      <c r="G147" s="71"/>
    </row>
    <row r="148" spans="1:7">
      <c r="A148" s="66">
        <v>45723</v>
      </c>
      <c r="B148" s="67" t="s">
        <v>2668</v>
      </c>
      <c r="C148" s="68" t="s">
        <v>65</v>
      </c>
      <c r="D148" s="69"/>
      <c r="E148" s="69">
        <v>1531</v>
      </c>
      <c r="F148" s="74">
        <f t="shared" si="6"/>
        <v>32694.88</v>
      </c>
      <c r="G148" s="71"/>
    </row>
    <row r="149" spans="1:7">
      <c r="A149" s="66">
        <v>45723</v>
      </c>
      <c r="B149" s="67" t="s">
        <v>2669</v>
      </c>
      <c r="C149" s="68" t="s">
        <v>65</v>
      </c>
      <c r="D149" s="69"/>
      <c r="E149" s="86">
        <v>207.3</v>
      </c>
      <c r="F149" s="74">
        <f t="shared" si="6"/>
        <v>32487.58</v>
      </c>
      <c r="G149" s="71"/>
    </row>
    <row r="150" spans="1:7">
      <c r="A150" s="66">
        <v>45723</v>
      </c>
      <c r="B150" s="67" t="s">
        <v>2670</v>
      </c>
      <c r="C150" s="68" t="s">
        <v>65</v>
      </c>
      <c r="D150" s="69"/>
      <c r="E150" s="86">
        <v>3957</v>
      </c>
      <c r="F150" s="74">
        <f t="shared" si="6"/>
        <v>28530.58</v>
      </c>
      <c r="G150" s="71"/>
    </row>
    <row r="151" spans="1:7">
      <c r="A151" s="66">
        <v>45723</v>
      </c>
      <c r="B151" s="67" t="s">
        <v>2671</v>
      </c>
      <c r="C151" s="68" t="s">
        <v>65</v>
      </c>
      <c r="D151" s="69"/>
      <c r="E151" s="69">
        <v>480</v>
      </c>
      <c r="F151" s="74">
        <f t="shared" si="6"/>
        <v>28050.58</v>
      </c>
      <c r="G151" s="71"/>
    </row>
    <row r="152" spans="1:7">
      <c r="A152" s="66">
        <v>45723</v>
      </c>
      <c r="B152" s="67" t="s">
        <v>2672</v>
      </c>
      <c r="C152" s="68" t="s">
        <v>65</v>
      </c>
      <c r="D152" s="69"/>
      <c r="E152" s="69">
        <v>455.5</v>
      </c>
      <c r="F152" s="74">
        <f t="shared" si="6"/>
        <v>27595.08</v>
      </c>
      <c r="G152" s="71"/>
    </row>
    <row r="153" spans="1:7">
      <c r="A153" s="66">
        <v>45723</v>
      </c>
      <c r="B153" s="67" t="s">
        <v>2673</v>
      </c>
      <c r="C153" s="68" t="s">
        <v>65</v>
      </c>
      <c r="D153" s="69"/>
      <c r="E153" s="69">
        <v>348</v>
      </c>
      <c r="F153" s="74">
        <f t="shared" si="6"/>
        <v>27247.08</v>
      </c>
      <c r="G153" s="71"/>
    </row>
    <row r="154" spans="1:7">
      <c r="A154" s="66">
        <v>45723</v>
      </c>
      <c r="B154" s="67" t="s">
        <v>2674</v>
      </c>
      <c r="C154" s="68" t="s">
        <v>65</v>
      </c>
      <c r="D154" s="69"/>
      <c r="E154" s="69">
        <v>450</v>
      </c>
      <c r="F154" s="74">
        <f t="shared" si="6"/>
        <v>26797.08</v>
      </c>
      <c r="G154" s="71"/>
    </row>
    <row r="155" spans="1:7">
      <c r="A155" s="66">
        <v>45730</v>
      </c>
      <c r="B155" s="67" t="s">
        <v>2675</v>
      </c>
      <c r="C155" s="68" t="s">
        <v>65</v>
      </c>
      <c r="D155" s="69"/>
      <c r="E155" s="69">
        <v>150</v>
      </c>
      <c r="F155" s="74">
        <f t="shared" si="6"/>
        <v>26647.08</v>
      </c>
      <c r="G155" s="71"/>
    </row>
    <row r="156" spans="1:7">
      <c r="A156" s="66">
        <v>45730</v>
      </c>
      <c r="B156" s="67" t="s">
        <v>2676</v>
      </c>
      <c r="C156" s="68" t="s">
        <v>65</v>
      </c>
      <c r="D156" s="69"/>
      <c r="E156" s="69">
        <v>100</v>
      </c>
      <c r="F156" s="74">
        <f t="shared" si="6"/>
        <v>26547.08</v>
      </c>
      <c r="G156" s="71"/>
    </row>
    <row r="157" spans="1:7">
      <c r="A157" s="66">
        <v>45730</v>
      </c>
      <c r="B157" s="67" t="s">
        <v>2677</v>
      </c>
      <c r="C157" s="68" t="s">
        <v>65</v>
      </c>
      <c r="D157" s="69"/>
      <c r="E157" s="86">
        <v>327</v>
      </c>
      <c r="F157" s="74">
        <f t="shared" si="6"/>
        <v>26220.08</v>
      </c>
      <c r="G157" s="71"/>
    </row>
    <row r="158" spans="1:7">
      <c r="A158" s="66">
        <v>45730</v>
      </c>
      <c r="B158" s="67" t="s">
        <v>2678</v>
      </c>
      <c r="C158" s="68" t="s">
        <v>65</v>
      </c>
      <c r="D158" s="69"/>
      <c r="E158" s="69">
        <v>3995</v>
      </c>
      <c r="F158" s="74">
        <f t="shared" si="6"/>
        <v>22225.08</v>
      </c>
      <c r="G158" s="71"/>
    </row>
    <row r="159" spans="1:7">
      <c r="A159" s="66">
        <v>45730</v>
      </c>
      <c r="B159" s="67" t="s">
        <v>2679</v>
      </c>
      <c r="C159" s="68" t="s">
        <v>65</v>
      </c>
      <c r="D159" s="69"/>
      <c r="E159" s="69">
        <v>15</v>
      </c>
      <c r="F159" s="74">
        <f t="shared" si="6"/>
        <v>22210.08</v>
      </c>
      <c r="G159" s="71"/>
    </row>
    <row r="160" spans="1:7">
      <c r="A160" s="66">
        <v>45730</v>
      </c>
      <c r="B160" s="67" t="s">
        <v>2680</v>
      </c>
      <c r="C160" s="68" t="s">
        <v>65</v>
      </c>
      <c r="D160" s="69"/>
      <c r="E160" s="69">
        <v>385</v>
      </c>
      <c r="F160" s="74">
        <f t="shared" si="6"/>
        <v>21825.08</v>
      </c>
      <c r="G160" s="71"/>
    </row>
    <row r="161" spans="1:7">
      <c r="A161" s="66">
        <v>45733</v>
      </c>
      <c r="B161" s="67" t="s">
        <v>2681</v>
      </c>
      <c r="C161" s="68" t="s">
        <v>65</v>
      </c>
      <c r="D161" s="69"/>
      <c r="E161" s="69">
        <v>3400</v>
      </c>
      <c r="F161" s="74">
        <f t="shared" si="6"/>
        <v>18425.08</v>
      </c>
      <c r="G161" s="71"/>
    </row>
    <row r="162" spans="1:7">
      <c r="A162" s="66">
        <v>45733</v>
      </c>
      <c r="B162" s="67" t="s">
        <v>2682</v>
      </c>
      <c r="C162" s="68" t="s">
        <v>65</v>
      </c>
      <c r="D162" s="69"/>
      <c r="E162" s="69">
        <v>807.37</v>
      </c>
      <c r="F162" s="74">
        <f t="shared" si="6"/>
        <v>17617.71</v>
      </c>
      <c r="G162" s="71"/>
    </row>
    <row r="163" ht="34.5" spans="1:7">
      <c r="A163" s="66">
        <v>45734</v>
      </c>
      <c r="B163" s="67" t="s">
        <v>1888</v>
      </c>
      <c r="C163" s="68" t="s">
        <v>60</v>
      </c>
      <c r="D163" s="69"/>
      <c r="E163" s="69">
        <v>3000</v>
      </c>
      <c r="F163" s="74">
        <f t="shared" si="6"/>
        <v>14617.71</v>
      </c>
      <c r="G163" s="71"/>
    </row>
    <row r="164" spans="1:7">
      <c r="A164" s="66">
        <v>45734</v>
      </c>
      <c r="B164" s="67" t="s">
        <v>1844</v>
      </c>
      <c r="C164" s="68" t="s">
        <v>58</v>
      </c>
      <c r="D164" s="69">
        <v>100000</v>
      </c>
      <c r="E164" s="69"/>
      <c r="F164" s="74">
        <f t="shared" si="6"/>
        <v>114617.71</v>
      </c>
      <c r="G164" s="71"/>
    </row>
    <row r="165" spans="1:7">
      <c r="A165" s="66">
        <v>45734</v>
      </c>
      <c r="B165" s="67" t="s">
        <v>2683</v>
      </c>
      <c r="C165" s="68" t="s">
        <v>61</v>
      </c>
      <c r="D165" s="69"/>
      <c r="E165" s="69">
        <v>5000</v>
      </c>
      <c r="F165" s="74">
        <f t="shared" si="6"/>
        <v>109617.71</v>
      </c>
      <c r="G165" s="71"/>
    </row>
    <row r="166" spans="1:7">
      <c r="A166" s="66">
        <v>45735</v>
      </c>
      <c r="B166" s="67" t="s">
        <v>2683</v>
      </c>
      <c r="C166" s="68" t="s">
        <v>61</v>
      </c>
      <c r="D166" s="69"/>
      <c r="E166" s="69">
        <v>5000</v>
      </c>
      <c r="F166" s="74">
        <f t="shared" ref="F166:F204" si="7">F165+D166-E166</f>
        <v>104617.71</v>
      </c>
      <c r="G166" s="71"/>
    </row>
    <row r="167" spans="1:7">
      <c r="A167" s="66">
        <v>45735</v>
      </c>
      <c r="B167" s="67" t="s">
        <v>2684</v>
      </c>
      <c r="C167" s="68" t="s">
        <v>61</v>
      </c>
      <c r="D167" s="69"/>
      <c r="E167" s="69">
        <v>400</v>
      </c>
      <c r="F167" s="74">
        <f t="shared" si="7"/>
        <v>104217.71</v>
      </c>
      <c r="G167" s="71"/>
    </row>
    <row r="168" spans="1:7">
      <c r="A168" s="66">
        <v>45736</v>
      </c>
      <c r="B168" s="67" t="s">
        <v>201</v>
      </c>
      <c r="C168" s="68" t="s">
        <v>62</v>
      </c>
      <c r="D168" s="69"/>
      <c r="E168" s="86">
        <v>39783.3</v>
      </c>
      <c r="F168" s="74">
        <f t="shared" si="7"/>
        <v>64434.41</v>
      </c>
      <c r="G168" s="71"/>
    </row>
    <row r="169" spans="1:7">
      <c r="A169" s="66">
        <v>45736</v>
      </c>
      <c r="B169" s="67" t="s">
        <v>1027</v>
      </c>
      <c r="C169" s="68" t="s">
        <v>57</v>
      </c>
      <c r="D169" s="69">
        <v>58.07</v>
      </c>
      <c r="E169" s="86"/>
      <c r="F169" s="74">
        <f t="shared" si="7"/>
        <v>64492.48</v>
      </c>
      <c r="G169" s="71"/>
    </row>
    <row r="170" spans="1:7">
      <c r="A170" s="66">
        <v>45737</v>
      </c>
      <c r="B170" s="67" t="s">
        <v>181</v>
      </c>
      <c r="C170" s="68" t="s">
        <v>58</v>
      </c>
      <c r="D170" s="69">
        <v>134000</v>
      </c>
      <c r="E170" s="69"/>
      <c r="F170" s="74">
        <f t="shared" si="7"/>
        <v>198492.48</v>
      </c>
      <c r="G170" s="71"/>
    </row>
    <row r="171" spans="1:7">
      <c r="A171" s="66">
        <v>45737</v>
      </c>
      <c r="B171" s="67" t="s">
        <v>2685</v>
      </c>
      <c r="C171" s="68" t="s">
        <v>65</v>
      </c>
      <c r="D171" s="69"/>
      <c r="E171" s="69">
        <v>780.5</v>
      </c>
      <c r="F171" s="74">
        <f t="shared" si="7"/>
        <v>197711.98</v>
      </c>
      <c r="G171" s="71"/>
    </row>
    <row r="172" spans="1:7">
      <c r="A172" s="66">
        <v>45737</v>
      </c>
      <c r="B172" s="67" t="s">
        <v>2686</v>
      </c>
      <c r="C172" s="68" t="s">
        <v>65</v>
      </c>
      <c r="D172" s="69"/>
      <c r="E172" s="69">
        <v>1426</v>
      </c>
      <c r="F172" s="74">
        <f t="shared" si="7"/>
        <v>196285.98</v>
      </c>
      <c r="G172" s="71"/>
    </row>
    <row r="173" spans="1:7">
      <c r="A173" s="66">
        <v>45737</v>
      </c>
      <c r="B173" s="67" t="s">
        <v>2687</v>
      </c>
      <c r="C173" s="68" t="s">
        <v>65</v>
      </c>
      <c r="D173" s="69"/>
      <c r="E173" s="69">
        <v>240</v>
      </c>
      <c r="F173" s="74">
        <f t="shared" si="7"/>
        <v>196045.98</v>
      </c>
      <c r="G173" s="71"/>
    </row>
    <row r="174" spans="1:7">
      <c r="A174" s="66">
        <v>45737</v>
      </c>
      <c r="B174" s="67" t="s">
        <v>2688</v>
      </c>
      <c r="C174" s="68" t="s">
        <v>65</v>
      </c>
      <c r="D174" s="69"/>
      <c r="E174" s="69">
        <v>753.39</v>
      </c>
      <c r="F174" s="74">
        <f t="shared" si="7"/>
        <v>195292.59</v>
      </c>
      <c r="G174" s="71"/>
    </row>
    <row r="175" spans="1:7">
      <c r="A175" s="66">
        <v>45737</v>
      </c>
      <c r="B175" s="67" t="s">
        <v>2689</v>
      </c>
      <c r="C175" s="68" t="s">
        <v>65</v>
      </c>
      <c r="D175" s="69"/>
      <c r="E175" s="69">
        <v>575</v>
      </c>
      <c r="F175" s="74">
        <f t="shared" si="7"/>
        <v>194717.59</v>
      </c>
      <c r="G175" s="71"/>
    </row>
    <row r="176" spans="1:7">
      <c r="A176" s="66">
        <v>45737</v>
      </c>
      <c r="B176" s="67" t="s">
        <v>2690</v>
      </c>
      <c r="C176" s="68" t="s">
        <v>65</v>
      </c>
      <c r="D176" s="86"/>
      <c r="E176" s="69">
        <v>629</v>
      </c>
      <c r="F176" s="74">
        <f t="shared" si="7"/>
        <v>194088.59</v>
      </c>
      <c r="G176" s="71"/>
    </row>
    <row r="177" spans="1:7">
      <c r="A177" s="66">
        <v>45737</v>
      </c>
      <c r="B177" s="67" t="s">
        <v>2691</v>
      </c>
      <c r="C177" s="68" t="s">
        <v>65</v>
      </c>
      <c r="D177" s="69"/>
      <c r="E177" s="69">
        <v>2158.1</v>
      </c>
      <c r="F177" s="74">
        <f t="shared" si="7"/>
        <v>191930.49</v>
      </c>
      <c r="G177" s="71"/>
    </row>
    <row r="178" spans="1:7">
      <c r="A178" s="66">
        <v>45737</v>
      </c>
      <c r="B178" s="67" t="s">
        <v>2692</v>
      </c>
      <c r="C178" s="68" t="s">
        <v>65</v>
      </c>
      <c r="D178" s="69"/>
      <c r="E178" s="69">
        <v>605</v>
      </c>
      <c r="F178" s="74">
        <f t="shared" si="7"/>
        <v>191325.49</v>
      </c>
      <c r="G178" s="71"/>
    </row>
    <row r="179" spans="1:7">
      <c r="A179" s="66">
        <v>45737</v>
      </c>
      <c r="B179" s="67" t="s">
        <v>2693</v>
      </c>
      <c r="C179" s="68" t="s">
        <v>65</v>
      </c>
      <c r="D179" s="69"/>
      <c r="E179" s="69">
        <v>616</v>
      </c>
      <c r="F179" s="74">
        <f t="shared" si="7"/>
        <v>190709.49</v>
      </c>
      <c r="G179" s="71"/>
    </row>
    <row r="180" spans="1:7">
      <c r="A180" s="66">
        <v>45737</v>
      </c>
      <c r="B180" s="67" t="s">
        <v>2694</v>
      </c>
      <c r="C180" s="68" t="s">
        <v>65</v>
      </c>
      <c r="D180" s="86"/>
      <c r="E180" s="86">
        <v>28</v>
      </c>
      <c r="F180" s="74">
        <f t="shared" si="7"/>
        <v>190681.49</v>
      </c>
      <c r="G180" s="71"/>
    </row>
    <row r="181" spans="1:7">
      <c r="A181" s="66">
        <v>45737</v>
      </c>
      <c r="B181" s="67" t="s">
        <v>2695</v>
      </c>
      <c r="C181" s="68" t="s">
        <v>65</v>
      </c>
      <c r="D181" s="69"/>
      <c r="E181" s="86">
        <v>80</v>
      </c>
      <c r="F181" s="74">
        <f t="shared" si="7"/>
        <v>190601.49</v>
      </c>
      <c r="G181" s="71"/>
    </row>
    <row r="182" ht="34.5" spans="1:7">
      <c r="A182" s="66">
        <v>45737</v>
      </c>
      <c r="B182" s="67" t="s">
        <v>2696</v>
      </c>
      <c r="C182" s="68" t="s">
        <v>65</v>
      </c>
      <c r="D182" s="69"/>
      <c r="E182" s="167">
        <v>9800</v>
      </c>
      <c r="F182" s="74">
        <f t="shared" si="7"/>
        <v>180801.49</v>
      </c>
      <c r="G182" s="71"/>
    </row>
    <row r="183" spans="1:7">
      <c r="A183" s="66">
        <v>45737</v>
      </c>
      <c r="B183" s="67" t="s">
        <v>926</v>
      </c>
      <c r="C183" s="68" t="s">
        <v>64</v>
      </c>
      <c r="D183" s="69"/>
      <c r="E183" s="69">
        <v>34000</v>
      </c>
      <c r="F183" s="74">
        <f t="shared" si="7"/>
        <v>146801.49</v>
      </c>
      <c r="G183" s="71"/>
    </row>
    <row r="184" spans="1:7">
      <c r="A184" s="66">
        <v>45740</v>
      </c>
      <c r="B184" s="67" t="s">
        <v>2697</v>
      </c>
      <c r="C184" s="68" t="s">
        <v>65</v>
      </c>
      <c r="D184" s="69"/>
      <c r="E184" s="69">
        <v>12776</v>
      </c>
      <c r="F184" s="74">
        <f t="shared" si="7"/>
        <v>134025.49</v>
      </c>
      <c r="G184" s="71"/>
    </row>
    <row r="185" spans="1:7">
      <c r="A185" s="66">
        <v>45740</v>
      </c>
      <c r="B185" s="67" t="s">
        <v>2698</v>
      </c>
      <c r="C185" s="68" t="s">
        <v>65</v>
      </c>
      <c r="D185" s="69"/>
      <c r="E185" s="69">
        <v>75800</v>
      </c>
      <c r="F185" s="74">
        <f t="shared" si="7"/>
        <v>58225.4899999999</v>
      </c>
      <c r="G185" s="71"/>
    </row>
    <row r="186" spans="1:7">
      <c r="A186" s="66">
        <v>45741</v>
      </c>
      <c r="B186" s="67" t="s">
        <v>2699</v>
      </c>
      <c r="C186" s="68" t="s">
        <v>65</v>
      </c>
      <c r="D186" s="69"/>
      <c r="E186" s="69">
        <v>140</v>
      </c>
      <c r="F186" s="74">
        <f t="shared" si="7"/>
        <v>58085.4899999999</v>
      </c>
      <c r="G186" s="71"/>
    </row>
    <row r="187" spans="1:7">
      <c r="A187" s="66">
        <v>45741</v>
      </c>
      <c r="B187" s="67" t="s">
        <v>2700</v>
      </c>
      <c r="C187" s="68" t="s">
        <v>65</v>
      </c>
      <c r="D187" s="69"/>
      <c r="E187" s="69">
        <v>270</v>
      </c>
      <c r="F187" s="74">
        <f t="shared" si="7"/>
        <v>57815.4899999999</v>
      </c>
      <c r="G187" s="71"/>
    </row>
    <row r="188" spans="1:7">
      <c r="A188" s="66">
        <v>45742</v>
      </c>
      <c r="B188" s="67" t="s">
        <v>2701</v>
      </c>
      <c r="C188" s="68" t="s">
        <v>61</v>
      </c>
      <c r="D188" s="69"/>
      <c r="E188" s="69">
        <v>20863</v>
      </c>
      <c r="F188" s="74">
        <f t="shared" si="7"/>
        <v>36952.4899999999</v>
      </c>
      <c r="G188" s="71"/>
    </row>
    <row r="189" spans="1:7">
      <c r="A189" s="66">
        <v>45743</v>
      </c>
      <c r="B189" s="156" t="s">
        <v>522</v>
      </c>
      <c r="C189" s="68" t="s">
        <v>58</v>
      </c>
      <c r="D189" s="69">
        <v>200100</v>
      </c>
      <c r="E189" s="69"/>
      <c r="F189" s="74">
        <f t="shared" si="7"/>
        <v>237052.49</v>
      </c>
      <c r="G189" s="71"/>
    </row>
    <row r="190" spans="1:7">
      <c r="A190" s="66">
        <v>45745</v>
      </c>
      <c r="B190" s="67" t="s">
        <v>2702</v>
      </c>
      <c r="C190" s="68" t="s">
        <v>65</v>
      </c>
      <c r="D190" s="69"/>
      <c r="E190" s="69">
        <v>250</v>
      </c>
      <c r="F190" s="74">
        <f t="shared" si="7"/>
        <v>236802.49</v>
      </c>
      <c r="G190" s="71"/>
    </row>
    <row r="191" spans="1:7">
      <c r="A191" s="66">
        <v>45745</v>
      </c>
      <c r="B191" s="67" t="s">
        <v>2703</v>
      </c>
      <c r="C191" s="68" t="s">
        <v>65</v>
      </c>
      <c r="D191" s="69"/>
      <c r="E191" s="86">
        <v>240</v>
      </c>
      <c r="F191" s="74">
        <f t="shared" si="7"/>
        <v>236562.49</v>
      </c>
      <c r="G191" s="71"/>
    </row>
    <row r="192" spans="1:7">
      <c r="A192" s="66">
        <v>45745</v>
      </c>
      <c r="B192" s="67" t="s">
        <v>2704</v>
      </c>
      <c r="C192" s="68" t="s">
        <v>65</v>
      </c>
      <c r="D192" s="69"/>
      <c r="E192" s="69">
        <v>255.6</v>
      </c>
      <c r="F192" s="74">
        <f t="shared" si="7"/>
        <v>236306.89</v>
      </c>
      <c r="G192" s="71"/>
    </row>
    <row r="193" spans="1:7">
      <c r="A193" s="66">
        <v>45745</v>
      </c>
      <c r="B193" s="67" t="s">
        <v>2705</v>
      </c>
      <c r="C193" s="68" t="s">
        <v>65</v>
      </c>
      <c r="D193" s="69"/>
      <c r="E193" s="69">
        <v>248.9</v>
      </c>
      <c r="F193" s="74">
        <f t="shared" si="7"/>
        <v>236057.99</v>
      </c>
      <c r="G193" s="71"/>
    </row>
    <row r="194" spans="1:7">
      <c r="A194" s="66">
        <v>45745</v>
      </c>
      <c r="B194" s="67" t="s">
        <v>2706</v>
      </c>
      <c r="C194" s="68" t="s">
        <v>65</v>
      </c>
      <c r="D194" s="69"/>
      <c r="E194" s="69">
        <v>1000</v>
      </c>
      <c r="F194" s="74">
        <f t="shared" si="7"/>
        <v>235057.99</v>
      </c>
      <c r="G194" s="71"/>
    </row>
    <row r="195" spans="1:7">
      <c r="A195" s="66">
        <v>45745</v>
      </c>
      <c r="B195" s="67" t="s">
        <v>2707</v>
      </c>
      <c r="C195" s="68" t="s">
        <v>65</v>
      </c>
      <c r="D195" s="69"/>
      <c r="E195" s="69">
        <v>312</v>
      </c>
      <c r="F195" s="74">
        <f t="shared" si="7"/>
        <v>234745.99</v>
      </c>
      <c r="G195" s="71"/>
    </row>
    <row r="196" spans="1:7">
      <c r="A196" s="66">
        <v>45745</v>
      </c>
      <c r="B196" s="67" t="s">
        <v>2708</v>
      </c>
      <c r="C196" s="68" t="s">
        <v>65</v>
      </c>
      <c r="D196" s="69"/>
      <c r="E196" s="69">
        <v>7900</v>
      </c>
      <c r="F196" s="74">
        <f t="shared" si="7"/>
        <v>226845.99</v>
      </c>
      <c r="G196" s="71"/>
    </row>
    <row r="197" spans="1:7">
      <c r="A197" s="66">
        <v>45745</v>
      </c>
      <c r="B197" s="67" t="s">
        <v>2709</v>
      </c>
      <c r="C197" s="68" t="s">
        <v>65</v>
      </c>
      <c r="D197" s="69"/>
      <c r="E197" s="69">
        <v>318</v>
      </c>
      <c r="F197" s="74">
        <f t="shared" si="7"/>
        <v>226527.99</v>
      </c>
      <c r="G197" s="71"/>
    </row>
    <row r="198" spans="1:7">
      <c r="A198" s="66">
        <v>45745</v>
      </c>
      <c r="B198" s="67" t="s">
        <v>2710</v>
      </c>
      <c r="C198" s="68" t="s">
        <v>65</v>
      </c>
      <c r="D198" s="69"/>
      <c r="E198" s="69">
        <v>2279.6</v>
      </c>
      <c r="F198" s="74">
        <f t="shared" si="7"/>
        <v>224248.39</v>
      </c>
      <c r="G198" s="71"/>
    </row>
    <row r="199" spans="1:7">
      <c r="A199" s="66">
        <v>45745</v>
      </c>
      <c r="B199" s="67" t="s">
        <v>2711</v>
      </c>
      <c r="C199" s="68" t="s">
        <v>65</v>
      </c>
      <c r="D199" s="69"/>
      <c r="E199" s="69">
        <v>150</v>
      </c>
      <c r="F199" s="74">
        <f t="shared" si="7"/>
        <v>224098.39</v>
      </c>
      <c r="G199" s="71"/>
    </row>
    <row r="200" spans="1:7">
      <c r="A200" s="66">
        <v>45745</v>
      </c>
      <c r="B200" s="67" t="s">
        <v>2712</v>
      </c>
      <c r="C200" s="68" t="s">
        <v>65</v>
      </c>
      <c r="D200" s="69"/>
      <c r="E200" s="86">
        <v>56.2</v>
      </c>
      <c r="F200" s="74">
        <f t="shared" si="7"/>
        <v>224042.19</v>
      </c>
      <c r="G200" s="71"/>
    </row>
    <row r="201" spans="1:7">
      <c r="A201" s="66">
        <v>45748</v>
      </c>
      <c r="B201" s="67" t="s">
        <v>2713</v>
      </c>
      <c r="C201" s="68" t="s">
        <v>58</v>
      </c>
      <c r="D201" s="69">
        <v>50000</v>
      </c>
      <c r="E201" s="86"/>
      <c r="F201" s="74">
        <f t="shared" si="7"/>
        <v>274042.19</v>
      </c>
      <c r="G201" s="71"/>
    </row>
    <row r="202" spans="1:7">
      <c r="A202" s="66">
        <v>45748</v>
      </c>
      <c r="B202" s="67" t="s">
        <v>2714</v>
      </c>
      <c r="C202" s="68" t="s">
        <v>61</v>
      </c>
      <c r="D202" s="69"/>
      <c r="E202" s="86">
        <v>204345.51</v>
      </c>
      <c r="F202" s="74">
        <f t="shared" si="7"/>
        <v>69696.6799999999</v>
      </c>
      <c r="G202" s="71"/>
    </row>
    <row r="203" spans="1:7">
      <c r="A203" s="66">
        <v>45748</v>
      </c>
      <c r="B203" s="67" t="s">
        <v>2715</v>
      </c>
      <c r="C203" s="68" t="s">
        <v>61</v>
      </c>
      <c r="D203" s="69"/>
      <c r="E203" s="86">
        <v>50000</v>
      </c>
      <c r="F203" s="74">
        <f t="shared" ref="F203:F208" si="8">F202+D203-E203</f>
        <v>19696.6799999999</v>
      </c>
      <c r="G203" s="71"/>
    </row>
    <row r="204" spans="1:7">
      <c r="A204" s="66">
        <v>45750</v>
      </c>
      <c r="B204" s="67" t="s">
        <v>2713</v>
      </c>
      <c r="C204" s="68" t="s">
        <v>58</v>
      </c>
      <c r="D204" s="69">
        <v>50000</v>
      </c>
      <c r="E204" s="86"/>
      <c r="F204" s="74">
        <f t="shared" si="8"/>
        <v>69696.6799999999</v>
      </c>
      <c r="G204" s="71"/>
    </row>
    <row r="205" spans="1:7">
      <c r="A205" s="66">
        <v>45750</v>
      </c>
      <c r="B205" s="67" t="s">
        <v>2716</v>
      </c>
      <c r="C205" s="68" t="s">
        <v>65</v>
      </c>
      <c r="D205" s="69"/>
      <c r="E205" s="86">
        <v>110</v>
      </c>
      <c r="F205" s="74">
        <f t="shared" si="8"/>
        <v>69586.6799999999</v>
      </c>
      <c r="G205" s="71"/>
    </row>
    <row r="206" spans="1:7">
      <c r="A206" s="66">
        <v>45750</v>
      </c>
      <c r="B206" s="67" t="s">
        <v>2717</v>
      </c>
      <c r="C206" s="68" t="s">
        <v>65</v>
      </c>
      <c r="D206" s="69"/>
      <c r="E206" s="69">
        <v>263</v>
      </c>
      <c r="F206" s="74">
        <f t="shared" si="8"/>
        <v>69323.6799999999</v>
      </c>
      <c r="G206" s="71"/>
    </row>
    <row r="207" spans="1:7">
      <c r="A207" s="66">
        <v>45750</v>
      </c>
      <c r="B207" s="67" t="s">
        <v>2718</v>
      </c>
      <c r="C207" s="68" t="s">
        <v>65</v>
      </c>
      <c r="D207" s="69"/>
      <c r="E207" s="69">
        <v>280</v>
      </c>
      <c r="F207" s="74">
        <f t="shared" si="8"/>
        <v>69043.6799999999</v>
      </c>
      <c r="G207" s="71"/>
    </row>
    <row r="208" spans="1:7">
      <c r="A208" s="66">
        <v>45750</v>
      </c>
      <c r="B208" s="67" t="s">
        <v>2719</v>
      </c>
      <c r="C208" s="68" t="s">
        <v>65</v>
      </c>
      <c r="D208" s="69"/>
      <c r="E208" s="69">
        <v>447</v>
      </c>
      <c r="F208" s="74">
        <f t="shared" si="8"/>
        <v>68596.6799999999</v>
      </c>
      <c r="G208" s="71"/>
    </row>
    <row r="209" spans="1:7">
      <c r="A209" s="66">
        <v>45750</v>
      </c>
      <c r="B209" s="67" t="s">
        <v>2720</v>
      </c>
      <c r="C209" s="68" t="s">
        <v>65</v>
      </c>
      <c r="D209" s="69"/>
      <c r="E209" s="69">
        <v>348</v>
      </c>
      <c r="F209" s="74">
        <f t="shared" ref="F204:F230" si="9">F208+D209-E209</f>
        <v>68248.6799999999</v>
      </c>
      <c r="G209" s="71"/>
    </row>
    <row r="210" spans="1:7">
      <c r="A210" s="66">
        <v>45750</v>
      </c>
      <c r="B210" s="67" t="s">
        <v>2721</v>
      </c>
      <c r="C210" s="68" t="s">
        <v>65</v>
      </c>
      <c r="D210" s="69"/>
      <c r="E210" s="69">
        <v>359</v>
      </c>
      <c r="F210" s="74">
        <f t="shared" si="9"/>
        <v>67889.6799999999</v>
      </c>
      <c r="G210" s="71"/>
    </row>
    <row r="211" spans="1:7">
      <c r="A211" s="66">
        <v>45750</v>
      </c>
      <c r="B211" s="67" t="s">
        <v>2722</v>
      </c>
      <c r="C211" s="68" t="s">
        <v>65</v>
      </c>
      <c r="D211" s="69"/>
      <c r="E211" s="69">
        <v>316</v>
      </c>
      <c r="F211" s="74">
        <f t="shared" si="9"/>
        <v>67573.6799999999</v>
      </c>
      <c r="G211" s="71"/>
    </row>
    <row r="212" spans="1:7">
      <c r="A212" s="66">
        <v>45750</v>
      </c>
      <c r="B212" s="67" t="s">
        <v>2723</v>
      </c>
      <c r="C212" s="68" t="s">
        <v>65</v>
      </c>
      <c r="D212" s="69"/>
      <c r="E212" s="69">
        <v>1182.5</v>
      </c>
      <c r="F212" s="74">
        <f t="shared" si="9"/>
        <v>66391.1799999999</v>
      </c>
      <c r="G212" s="71"/>
    </row>
    <row r="213" spans="1:7">
      <c r="A213" s="66">
        <v>45750</v>
      </c>
      <c r="B213" s="67" t="s">
        <v>2724</v>
      </c>
      <c r="C213" s="68" t="s">
        <v>65</v>
      </c>
      <c r="D213" s="69"/>
      <c r="E213" s="69">
        <v>301</v>
      </c>
      <c r="F213" s="74">
        <f t="shared" si="9"/>
        <v>66090.1799999999</v>
      </c>
      <c r="G213" s="71"/>
    </row>
    <row r="214" spans="1:7">
      <c r="A214" s="66">
        <v>45750</v>
      </c>
      <c r="B214" s="67" t="s">
        <v>2725</v>
      </c>
      <c r="C214" s="68" t="s">
        <v>65</v>
      </c>
      <c r="D214" s="69"/>
      <c r="E214" s="69">
        <v>435</v>
      </c>
      <c r="F214" s="74">
        <f t="shared" si="9"/>
        <v>65655.1799999999</v>
      </c>
      <c r="G214" s="71"/>
    </row>
    <row r="215" spans="1:7">
      <c r="A215" s="66">
        <v>45750</v>
      </c>
      <c r="B215" s="67" t="s">
        <v>2726</v>
      </c>
      <c r="C215" s="68" t="s">
        <v>65</v>
      </c>
      <c r="D215" s="69"/>
      <c r="E215" s="69">
        <v>175.5</v>
      </c>
      <c r="F215" s="74">
        <f t="shared" si="9"/>
        <v>65479.6799999999</v>
      </c>
      <c r="G215" s="71"/>
    </row>
    <row r="216" spans="1:7">
      <c r="A216" s="66">
        <v>45750</v>
      </c>
      <c r="B216" s="67" t="s">
        <v>2727</v>
      </c>
      <c r="C216" s="68" t="s">
        <v>65</v>
      </c>
      <c r="D216" s="69"/>
      <c r="E216" s="69">
        <v>4650</v>
      </c>
      <c r="F216" s="74">
        <f t="shared" si="9"/>
        <v>60829.6799999999</v>
      </c>
      <c r="G216" s="71"/>
    </row>
    <row r="217" spans="1:7">
      <c r="A217" s="66">
        <v>45755</v>
      </c>
      <c r="B217" s="67" t="s">
        <v>2728</v>
      </c>
      <c r="C217" s="68" t="s">
        <v>61</v>
      </c>
      <c r="D217" s="69"/>
      <c r="E217" s="69">
        <v>26000</v>
      </c>
      <c r="F217" s="74">
        <f t="shared" si="9"/>
        <v>34829.6799999999</v>
      </c>
      <c r="G217" s="71"/>
    </row>
    <row r="218" spans="1:7">
      <c r="A218" s="66">
        <v>45761</v>
      </c>
      <c r="B218" s="67" t="s">
        <v>2188</v>
      </c>
      <c r="C218" s="68" t="s">
        <v>64</v>
      </c>
      <c r="D218" s="69"/>
      <c r="E218" s="69">
        <v>10000</v>
      </c>
      <c r="F218" s="74">
        <f t="shared" si="9"/>
        <v>24829.6799999999</v>
      </c>
      <c r="G218" s="71"/>
    </row>
    <row r="219" spans="1:7">
      <c r="A219" s="66">
        <v>45765</v>
      </c>
      <c r="B219" s="67" t="s">
        <v>181</v>
      </c>
      <c r="C219" s="68" t="s">
        <v>58</v>
      </c>
      <c r="D219" s="69">
        <v>300000</v>
      </c>
      <c r="E219" s="69"/>
      <c r="F219" s="74">
        <f t="shared" si="9"/>
        <v>324829.68</v>
      </c>
      <c r="G219" s="71"/>
    </row>
    <row r="220" spans="1:7">
      <c r="A220" s="66">
        <v>45765</v>
      </c>
      <c r="B220" s="67" t="s">
        <v>181</v>
      </c>
      <c r="C220" s="68" t="s">
        <v>58</v>
      </c>
      <c r="D220" s="69">
        <v>300000</v>
      </c>
      <c r="E220" s="69"/>
      <c r="F220" s="74">
        <f t="shared" si="9"/>
        <v>624829.68</v>
      </c>
      <c r="G220" s="71"/>
    </row>
    <row r="221" spans="1:7">
      <c r="A221" s="66">
        <v>45765</v>
      </c>
      <c r="B221" s="67" t="s">
        <v>2729</v>
      </c>
      <c r="C221" s="68" t="s">
        <v>58</v>
      </c>
      <c r="D221" s="69">
        <v>60000</v>
      </c>
      <c r="E221" s="69"/>
      <c r="F221" s="74">
        <f t="shared" si="9"/>
        <v>684829.68</v>
      </c>
      <c r="G221" s="71"/>
    </row>
    <row r="222" spans="1:7">
      <c r="A222" s="66">
        <v>45765</v>
      </c>
      <c r="B222" s="67" t="s">
        <v>2730</v>
      </c>
      <c r="C222" s="68" t="s">
        <v>64</v>
      </c>
      <c r="D222" s="69"/>
      <c r="E222" s="69">
        <v>400000</v>
      </c>
      <c r="F222" s="74">
        <f t="shared" si="9"/>
        <v>284829.68</v>
      </c>
      <c r="G222" s="71"/>
    </row>
    <row r="223" spans="1:7">
      <c r="A223" s="66">
        <v>45767</v>
      </c>
      <c r="B223" s="67" t="s">
        <v>201</v>
      </c>
      <c r="C223" s="68" t="s">
        <v>62</v>
      </c>
      <c r="D223" s="69"/>
      <c r="E223" s="69">
        <v>44045.84</v>
      </c>
      <c r="F223" s="74">
        <f t="shared" si="9"/>
        <v>240783.84</v>
      </c>
      <c r="G223" s="71"/>
    </row>
    <row r="224" spans="1:7">
      <c r="A224" s="66">
        <v>45771</v>
      </c>
      <c r="B224" s="67" t="s">
        <v>2482</v>
      </c>
      <c r="C224" s="68" t="s">
        <v>64</v>
      </c>
      <c r="D224" s="69"/>
      <c r="E224" s="69">
        <v>100000</v>
      </c>
      <c r="F224" s="74">
        <f t="shared" si="9"/>
        <v>140783.84</v>
      </c>
      <c r="G224" s="71"/>
    </row>
    <row r="225" spans="1:7">
      <c r="A225" s="66">
        <v>45771</v>
      </c>
      <c r="B225" s="67" t="s">
        <v>2482</v>
      </c>
      <c r="C225" s="68" t="s">
        <v>64</v>
      </c>
      <c r="D225" s="69"/>
      <c r="E225" s="69">
        <v>10000</v>
      </c>
      <c r="F225" s="74">
        <f t="shared" si="9"/>
        <v>130783.84</v>
      </c>
      <c r="G225" s="71"/>
    </row>
    <row r="226" spans="1:7">
      <c r="A226" s="66">
        <v>45771</v>
      </c>
      <c r="B226" s="67" t="s">
        <v>2641</v>
      </c>
      <c r="C226" s="68" t="s">
        <v>64</v>
      </c>
      <c r="D226" s="69"/>
      <c r="E226" s="69">
        <v>60000</v>
      </c>
      <c r="F226" s="74">
        <f t="shared" si="9"/>
        <v>70783.8399999999</v>
      </c>
      <c r="G226" s="71"/>
    </row>
    <row r="227" spans="1:7">
      <c r="A227" s="66">
        <v>45775</v>
      </c>
      <c r="B227" s="67" t="s">
        <v>2731</v>
      </c>
      <c r="C227" s="68" t="s">
        <v>61</v>
      </c>
      <c r="D227" s="69"/>
      <c r="E227" s="69">
        <v>54990.81</v>
      </c>
      <c r="F227" s="74">
        <f t="shared" si="9"/>
        <v>15793.0299999999</v>
      </c>
      <c r="G227" s="71"/>
    </row>
    <row r="228" spans="1:7">
      <c r="A228" s="66">
        <v>45776</v>
      </c>
      <c r="B228" s="67" t="s">
        <v>2729</v>
      </c>
      <c r="C228" s="68" t="s">
        <v>58</v>
      </c>
      <c r="D228" s="69">
        <v>250000</v>
      </c>
      <c r="E228" s="69"/>
      <c r="F228" s="74">
        <f t="shared" si="9"/>
        <v>265793.03</v>
      </c>
      <c r="G228" s="71"/>
    </row>
    <row r="229" spans="1:7">
      <c r="A229" s="66">
        <v>45776</v>
      </c>
      <c r="B229" s="67" t="s">
        <v>2732</v>
      </c>
      <c r="C229" s="68" t="s">
        <v>61</v>
      </c>
      <c r="D229" s="69"/>
      <c r="E229" s="69">
        <v>217940.68</v>
      </c>
      <c r="F229" s="74">
        <f t="shared" si="9"/>
        <v>47852.3499999999</v>
      </c>
      <c r="G229" s="71"/>
    </row>
    <row r="230" spans="1:7">
      <c r="A230" s="66">
        <v>45776</v>
      </c>
      <c r="B230" s="67" t="s">
        <v>2733</v>
      </c>
      <c r="C230" s="68" t="s">
        <v>61</v>
      </c>
      <c r="D230" s="69"/>
      <c r="E230" s="69">
        <v>29431</v>
      </c>
      <c r="F230" s="74">
        <f t="shared" si="9"/>
        <v>18421.3499999999</v>
      </c>
      <c r="G230" s="71"/>
    </row>
    <row r="231" spans="1:7">
      <c r="A231" s="66">
        <v>45777</v>
      </c>
      <c r="B231" s="67" t="s">
        <v>2734</v>
      </c>
      <c r="C231" s="68" t="s">
        <v>58</v>
      </c>
      <c r="D231" s="69">
        <v>20000</v>
      </c>
      <c r="E231" s="69"/>
      <c r="F231" s="74">
        <f t="shared" ref="F231:F247" si="10">F230+D231-E231</f>
        <v>38421.3499999999</v>
      </c>
      <c r="G231" s="71"/>
    </row>
    <row r="232" spans="1:7">
      <c r="A232" s="66">
        <v>45777</v>
      </c>
      <c r="B232" s="67" t="s">
        <v>2735</v>
      </c>
      <c r="C232" s="68" t="s">
        <v>61</v>
      </c>
      <c r="D232" s="69"/>
      <c r="E232" s="69">
        <v>1720.55</v>
      </c>
      <c r="F232" s="74">
        <f t="shared" si="10"/>
        <v>36700.7999999999</v>
      </c>
      <c r="G232" s="71"/>
    </row>
    <row r="233" spans="1:7">
      <c r="A233" s="66">
        <v>45777</v>
      </c>
      <c r="B233" s="67" t="s">
        <v>2736</v>
      </c>
      <c r="C233" s="68" t="s">
        <v>65</v>
      </c>
      <c r="D233" s="69"/>
      <c r="E233" s="69">
        <v>145</v>
      </c>
      <c r="F233" s="74">
        <f t="shared" si="10"/>
        <v>36555.7999999999</v>
      </c>
      <c r="G233" s="71"/>
    </row>
    <row r="234" spans="1:7">
      <c r="A234" s="66">
        <v>45777</v>
      </c>
      <c r="B234" s="67" t="s">
        <v>2737</v>
      </c>
      <c r="C234" s="68" t="s">
        <v>65</v>
      </c>
      <c r="D234" s="69"/>
      <c r="E234" s="69">
        <v>18</v>
      </c>
      <c r="F234" s="74">
        <f t="shared" si="10"/>
        <v>36537.7999999999</v>
      </c>
      <c r="G234" s="71"/>
    </row>
    <row r="235" spans="1:7">
      <c r="A235" s="66">
        <v>45777</v>
      </c>
      <c r="B235" s="67" t="s">
        <v>2738</v>
      </c>
      <c r="C235" s="68" t="s">
        <v>65</v>
      </c>
      <c r="D235" s="69"/>
      <c r="E235" s="69">
        <v>76</v>
      </c>
      <c r="F235" s="74">
        <f t="shared" si="10"/>
        <v>36461.7999999999</v>
      </c>
      <c r="G235" s="71"/>
    </row>
    <row r="236" spans="1:7">
      <c r="A236" s="66">
        <v>45777</v>
      </c>
      <c r="B236" s="67" t="s">
        <v>2739</v>
      </c>
      <c r="C236" s="68" t="s">
        <v>65</v>
      </c>
      <c r="D236" s="69"/>
      <c r="E236" s="69">
        <v>1310</v>
      </c>
      <c r="F236" s="74">
        <f t="shared" si="10"/>
        <v>35151.7999999999</v>
      </c>
      <c r="G236" s="71"/>
    </row>
    <row r="237" spans="1:7">
      <c r="A237" s="66">
        <v>45777</v>
      </c>
      <c r="B237" s="67" t="s">
        <v>2740</v>
      </c>
      <c r="C237" s="68" t="s">
        <v>65</v>
      </c>
      <c r="D237" s="69"/>
      <c r="E237" s="69">
        <v>220</v>
      </c>
      <c r="F237" s="74">
        <f t="shared" si="10"/>
        <v>34931.7999999999</v>
      </c>
      <c r="G237" s="71"/>
    </row>
    <row r="238" spans="1:7">
      <c r="A238" s="66">
        <v>45777</v>
      </c>
      <c r="B238" s="67" t="s">
        <v>2741</v>
      </c>
      <c r="C238" s="68" t="s">
        <v>65</v>
      </c>
      <c r="D238" s="69"/>
      <c r="E238" s="69">
        <v>347</v>
      </c>
      <c r="F238" s="74">
        <f t="shared" si="10"/>
        <v>34584.7999999999</v>
      </c>
      <c r="G238" s="71"/>
    </row>
    <row r="239" spans="1:7">
      <c r="A239" s="66">
        <v>45777</v>
      </c>
      <c r="B239" s="67" t="s">
        <v>2742</v>
      </c>
      <c r="C239" s="68" t="s">
        <v>65</v>
      </c>
      <c r="D239" s="69"/>
      <c r="E239" s="69">
        <v>327</v>
      </c>
      <c r="F239" s="74">
        <f t="shared" si="10"/>
        <v>34257.7999999999</v>
      </c>
      <c r="G239" s="71"/>
    </row>
    <row r="240" spans="1:7">
      <c r="A240" s="66">
        <v>45777</v>
      </c>
      <c r="B240" s="67" t="s">
        <v>2743</v>
      </c>
      <c r="C240" s="68" t="s">
        <v>65</v>
      </c>
      <c r="D240" s="69"/>
      <c r="E240" s="69">
        <v>46.5</v>
      </c>
      <c r="F240" s="74">
        <f t="shared" si="10"/>
        <v>34211.2999999999</v>
      </c>
      <c r="G240" s="71"/>
    </row>
    <row r="241" spans="1:7">
      <c r="A241" s="66">
        <v>45777</v>
      </c>
      <c r="B241" s="67" t="s">
        <v>2744</v>
      </c>
      <c r="C241" s="68" t="s">
        <v>65</v>
      </c>
      <c r="D241" s="69"/>
      <c r="E241" s="69">
        <v>436</v>
      </c>
      <c r="F241" s="74">
        <f t="shared" si="10"/>
        <v>33775.2999999999</v>
      </c>
      <c r="G241" s="71"/>
    </row>
    <row r="242" spans="1:7">
      <c r="A242" s="66">
        <v>45777</v>
      </c>
      <c r="B242" s="67" t="s">
        <v>2745</v>
      </c>
      <c r="C242" s="68" t="s">
        <v>65</v>
      </c>
      <c r="D242" s="69"/>
      <c r="E242" s="69">
        <v>106</v>
      </c>
      <c r="F242" s="74">
        <f t="shared" si="10"/>
        <v>33669.2999999999</v>
      </c>
      <c r="G242" s="71"/>
    </row>
    <row r="243" spans="1:7">
      <c r="A243" s="66">
        <v>45777</v>
      </c>
      <c r="B243" s="67" t="s">
        <v>2746</v>
      </c>
      <c r="C243" s="68" t="s">
        <v>65</v>
      </c>
      <c r="D243" s="69"/>
      <c r="E243" s="69">
        <v>9311.4</v>
      </c>
      <c r="F243" s="74">
        <f t="shared" si="10"/>
        <v>24357.8999999999</v>
      </c>
      <c r="G243" s="71"/>
    </row>
    <row r="244" spans="1:7">
      <c r="A244" s="66">
        <v>45777</v>
      </c>
      <c r="B244" s="67" t="s">
        <v>2747</v>
      </c>
      <c r="C244" s="68" t="s">
        <v>65</v>
      </c>
      <c r="D244" s="69"/>
      <c r="E244" s="69">
        <v>10900</v>
      </c>
      <c r="F244" s="74">
        <f t="shared" si="10"/>
        <v>13457.8999999999</v>
      </c>
      <c r="G244" s="71"/>
    </row>
    <row r="245" spans="1:7">
      <c r="A245" s="66">
        <v>45777</v>
      </c>
      <c r="B245" s="67" t="s">
        <v>2748</v>
      </c>
      <c r="C245" s="68" t="s">
        <v>65</v>
      </c>
      <c r="D245" s="69"/>
      <c r="E245" s="69">
        <v>3660</v>
      </c>
      <c r="F245" s="74">
        <f t="shared" si="10"/>
        <v>9797.89999999991</v>
      </c>
      <c r="G245" s="71"/>
    </row>
    <row r="246" spans="1:7">
      <c r="A246" s="66">
        <v>45784</v>
      </c>
      <c r="B246" s="67" t="s">
        <v>2749</v>
      </c>
      <c r="C246" s="68" t="s">
        <v>57</v>
      </c>
      <c r="D246" s="69">
        <v>238</v>
      </c>
      <c r="E246" s="69"/>
      <c r="F246" s="74">
        <f t="shared" si="10"/>
        <v>10035.8999999999</v>
      </c>
      <c r="G246" s="71"/>
    </row>
    <row r="247" ht="34.5" spans="1:7">
      <c r="A247" s="66">
        <v>45792</v>
      </c>
      <c r="B247" s="67" t="s">
        <v>2750</v>
      </c>
      <c r="C247" s="68" t="s">
        <v>61</v>
      </c>
      <c r="D247" s="69"/>
      <c r="E247" s="69">
        <v>400</v>
      </c>
      <c r="F247" s="74">
        <f t="shared" si="10"/>
        <v>9635.89999999991</v>
      </c>
      <c r="G247" s="71"/>
    </row>
    <row r="248" spans="1:7">
      <c r="A248" s="66">
        <v>45793</v>
      </c>
      <c r="B248" s="67" t="s">
        <v>181</v>
      </c>
      <c r="C248" s="68" t="s">
        <v>58</v>
      </c>
      <c r="D248" s="69">
        <v>190000</v>
      </c>
      <c r="E248" s="69"/>
      <c r="F248" s="74">
        <f t="shared" ref="F248:F273" si="11">F247+D248-E248</f>
        <v>199635.9</v>
      </c>
      <c r="G248" s="71"/>
    </row>
    <row r="249" spans="1:7">
      <c r="A249" s="66">
        <v>45793</v>
      </c>
      <c r="B249" s="67" t="s">
        <v>2642</v>
      </c>
      <c r="C249" s="68" t="s">
        <v>64</v>
      </c>
      <c r="D249" s="69"/>
      <c r="E249" s="69">
        <v>168000</v>
      </c>
      <c r="F249" s="74">
        <f t="shared" si="11"/>
        <v>31635.8999999999</v>
      </c>
      <c r="G249" s="71"/>
    </row>
    <row r="250" spans="1:7">
      <c r="A250" s="66">
        <v>45793</v>
      </c>
      <c r="B250" s="67" t="s">
        <v>926</v>
      </c>
      <c r="C250" s="68" t="s">
        <v>64</v>
      </c>
      <c r="D250" s="69"/>
      <c r="E250" s="69">
        <v>21000</v>
      </c>
      <c r="F250" s="74">
        <f t="shared" si="11"/>
        <v>10635.8999999999</v>
      </c>
      <c r="G250" s="71"/>
    </row>
    <row r="251" spans="1:7">
      <c r="A251" s="66">
        <v>45796</v>
      </c>
      <c r="B251" s="67" t="s">
        <v>181</v>
      </c>
      <c r="C251" s="68" t="s">
        <v>58</v>
      </c>
      <c r="D251" s="69">
        <v>55000</v>
      </c>
      <c r="E251" s="69"/>
      <c r="F251" s="74">
        <f t="shared" si="11"/>
        <v>65635.8999999999</v>
      </c>
      <c r="G251" s="71"/>
    </row>
    <row r="252" spans="1:7">
      <c r="A252" s="66">
        <v>45796</v>
      </c>
      <c r="B252" s="67" t="s">
        <v>1844</v>
      </c>
      <c r="C252" s="68" t="s">
        <v>58</v>
      </c>
      <c r="D252" s="69">
        <v>20000</v>
      </c>
      <c r="E252" s="69"/>
      <c r="F252" s="74">
        <f t="shared" si="11"/>
        <v>85635.8999999999</v>
      </c>
      <c r="G252" s="71"/>
    </row>
    <row r="253" spans="1:7">
      <c r="A253" s="66">
        <v>45797</v>
      </c>
      <c r="B253" s="67" t="s">
        <v>201</v>
      </c>
      <c r="C253" s="68" t="s">
        <v>62</v>
      </c>
      <c r="D253" s="69"/>
      <c r="E253" s="69">
        <v>42624.98</v>
      </c>
      <c r="F253" s="74">
        <f t="shared" si="11"/>
        <v>43010.9199999999</v>
      </c>
      <c r="G253" s="71"/>
    </row>
    <row r="254" spans="1:7">
      <c r="A254" s="66">
        <v>45799</v>
      </c>
      <c r="B254" s="67" t="s">
        <v>694</v>
      </c>
      <c r="C254" s="68" t="s">
        <v>58</v>
      </c>
      <c r="D254" s="69">
        <v>48000</v>
      </c>
      <c r="E254" s="69"/>
      <c r="F254" s="74">
        <f t="shared" si="11"/>
        <v>91010.9199999999</v>
      </c>
      <c r="G254" s="71"/>
    </row>
    <row r="255" spans="1:7">
      <c r="A255" s="66">
        <v>45799</v>
      </c>
      <c r="B255" s="67" t="s">
        <v>2734</v>
      </c>
      <c r="C255" s="68" t="s">
        <v>58</v>
      </c>
      <c r="D255" s="69">
        <v>16400</v>
      </c>
      <c r="E255" s="69"/>
      <c r="F255" s="74">
        <f t="shared" si="11"/>
        <v>107410.92</v>
      </c>
      <c r="G255" s="71"/>
    </row>
    <row r="256" spans="1:7">
      <c r="A256" s="66">
        <v>45799</v>
      </c>
      <c r="B256" s="161" t="s">
        <v>2751</v>
      </c>
      <c r="C256" s="68" t="s">
        <v>65</v>
      </c>
      <c r="D256" s="69"/>
      <c r="E256" s="69">
        <v>100000</v>
      </c>
      <c r="F256" s="74">
        <f t="shared" si="11"/>
        <v>7410.9199999999</v>
      </c>
      <c r="G256" s="71"/>
    </row>
    <row r="257" spans="1:7">
      <c r="A257" s="66">
        <v>45800</v>
      </c>
      <c r="B257" s="67" t="s">
        <v>2752</v>
      </c>
      <c r="C257" s="68" t="s">
        <v>65</v>
      </c>
      <c r="D257" s="69"/>
      <c r="E257" s="69">
        <v>110</v>
      </c>
      <c r="F257" s="74">
        <f t="shared" si="11"/>
        <v>7300.9199999999</v>
      </c>
      <c r="G257" s="71"/>
    </row>
    <row r="258" spans="1:7">
      <c r="A258" s="66">
        <v>45800</v>
      </c>
      <c r="B258" s="67" t="s">
        <v>2753</v>
      </c>
      <c r="C258" s="68" t="s">
        <v>65</v>
      </c>
      <c r="D258" s="69"/>
      <c r="E258" s="69">
        <v>465</v>
      </c>
      <c r="F258" s="74">
        <f t="shared" si="11"/>
        <v>6835.9199999999</v>
      </c>
      <c r="G258" s="71"/>
    </row>
    <row r="259" spans="1:7">
      <c r="A259" s="66">
        <v>45800</v>
      </c>
      <c r="B259" s="67" t="s">
        <v>2754</v>
      </c>
      <c r="C259" s="68" t="s">
        <v>65</v>
      </c>
      <c r="D259" s="69"/>
      <c r="E259" s="69">
        <v>381.6</v>
      </c>
      <c r="F259" s="74">
        <f t="shared" si="11"/>
        <v>6454.3199999999</v>
      </c>
      <c r="G259" s="71"/>
    </row>
    <row r="260" spans="1:7">
      <c r="A260" s="66">
        <v>45800</v>
      </c>
      <c r="B260" s="67" t="s">
        <v>2755</v>
      </c>
      <c r="C260" s="68" t="s">
        <v>65</v>
      </c>
      <c r="D260" s="69"/>
      <c r="E260" s="69">
        <v>100</v>
      </c>
      <c r="F260" s="74">
        <f t="shared" si="11"/>
        <v>6354.3199999999</v>
      </c>
      <c r="G260" s="71"/>
    </row>
    <row r="261" spans="1:7">
      <c r="A261" s="66">
        <v>45800</v>
      </c>
      <c r="B261" s="67" t="s">
        <v>2756</v>
      </c>
      <c r="C261" s="68" t="s">
        <v>65</v>
      </c>
      <c r="D261" s="69"/>
      <c r="E261" s="69">
        <v>830</v>
      </c>
      <c r="F261" s="74">
        <f t="shared" si="11"/>
        <v>5524.3199999999</v>
      </c>
      <c r="G261" s="71"/>
    </row>
    <row r="262" spans="1:7">
      <c r="A262" s="66">
        <v>45800</v>
      </c>
      <c r="B262" s="67" t="s">
        <v>2757</v>
      </c>
      <c r="C262" s="68" t="s">
        <v>65</v>
      </c>
      <c r="D262" s="69"/>
      <c r="E262" s="69">
        <v>2290</v>
      </c>
      <c r="F262" s="74">
        <f t="shared" si="11"/>
        <v>3234.3199999999</v>
      </c>
      <c r="G262" s="71"/>
    </row>
    <row r="263" spans="1:7">
      <c r="A263" s="66">
        <v>45800</v>
      </c>
      <c r="B263" s="67" t="s">
        <v>850</v>
      </c>
      <c r="C263" s="68" t="s">
        <v>65</v>
      </c>
      <c r="D263" s="69"/>
      <c r="E263" s="69">
        <v>1760</v>
      </c>
      <c r="F263" s="74">
        <f t="shared" si="11"/>
        <v>1474.3199999999</v>
      </c>
      <c r="G263" s="71"/>
    </row>
    <row r="264" ht="34.5" spans="1:7">
      <c r="A264" s="66">
        <v>45800</v>
      </c>
      <c r="B264" s="67" t="s">
        <v>2758</v>
      </c>
      <c r="C264" s="68" t="s">
        <v>65</v>
      </c>
      <c r="D264" s="69"/>
      <c r="E264" s="69">
        <v>450</v>
      </c>
      <c r="F264" s="74">
        <f t="shared" si="11"/>
        <v>1024.3199999999</v>
      </c>
      <c r="G264" s="71"/>
    </row>
    <row r="265" spans="1:7">
      <c r="A265" s="66">
        <v>45800</v>
      </c>
      <c r="B265" s="67" t="s">
        <v>1327</v>
      </c>
      <c r="C265" s="68" t="s">
        <v>58</v>
      </c>
      <c r="D265" s="69">
        <v>20000</v>
      </c>
      <c r="E265" s="69"/>
      <c r="F265" s="74">
        <f t="shared" si="11"/>
        <v>21024.3199999999</v>
      </c>
      <c r="G265" s="71"/>
    </row>
    <row r="266" spans="1:7">
      <c r="A266" s="66">
        <v>45800</v>
      </c>
      <c r="B266" s="67" t="s">
        <v>130</v>
      </c>
      <c r="C266" s="68" t="s">
        <v>58</v>
      </c>
      <c r="D266" s="69">
        <v>75000</v>
      </c>
      <c r="E266" s="86"/>
      <c r="F266" s="74">
        <f t="shared" si="11"/>
        <v>96024.3199999999</v>
      </c>
      <c r="G266" s="71"/>
    </row>
    <row r="267" spans="1:7">
      <c r="A267" s="66">
        <v>45800</v>
      </c>
      <c r="B267" s="67" t="s">
        <v>2751</v>
      </c>
      <c r="C267" s="68" t="s">
        <v>65</v>
      </c>
      <c r="D267" s="69"/>
      <c r="E267" s="86">
        <v>90000</v>
      </c>
      <c r="F267" s="74">
        <f t="shared" si="11"/>
        <v>6024.31999999989</v>
      </c>
      <c r="G267" s="71"/>
    </row>
    <row r="268" spans="1:7">
      <c r="A268" s="66">
        <v>45806</v>
      </c>
      <c r="B268" s="67" t="s">
        <v>1844</v>
      </c>
      <c r="C268" s="68" t="s">
        <v>58</v>
      </c>
      <c r="D268" s="69">
        <v>16000</v>
      </c>
      <c r="E268" s="69"/>
      <c r="F268" s="74">
        <f t="shared" si="11"/>
        <v>22024.3199999999</v>
      </c>
      <c r="G268" s="71"/>
    </row>
    <row r="269" spans="1:7">
      <c r="A269" s="66">
        <v>45806</v>
      </c>
      <c r="B269" s="67" t="s">
        <v>1844</v>
      </c>
      <c r="C269" s="68" t="s">
        <v>58</v>
      </c>
      <c r="D269" s="69">
        <v>28800</v>
      </c>
      <c r="E269" s="86"/>
      <c r="F269" s="74">
        <f t="shared" si="11"/>
        <v>50824.3199999999</v>
      </c>
      <c r="G269" s="71"/>
    </row>
    <row r="270" spans="1:7">
      <c r="A270" s="66">
        <v>45806</v>
      </c>
      <c r="B270" s="67" t="s">
        <v>2759</v>
      </c>
      <c r="C270" s="68" t="s">
        <v>61</v>
      </c>
      <c r="D270" s="69"/>
      <c r="E270" s="69">
        <v>21482</v>
      </c>
      <c r="F270" s="74">
        <f t="shared" si="11"/>
        <v>29342.3199999999</v>
      </c>
      <c r="G270" s="71"/>
    </row>
    <row r="271" spans="1:7">
      <c r="A271" s="66">
        <v>45806</v>
      </c>
      <c r="B271" s="100" t="s">
        <v>2760</v>
      </c>
      <c r="C271" s="68" t="s">
        <v>65</v>
      </c>
      <c r="D271" s="69"/>
      <c r="E271" s="69">
        <v>28800</v>
      </c>
      <c r="F271" s="74">
        <f t="shared" si="11"/>
        <v>542.319999999891</v>
      </c>
      <c r="G271" s="71"/>
    </row>
    <row r="272" spans="1:7">
      <c r="A272" s="66">
        <v>45807</v>
      </c>
      <c r="B272" s="100" t="s">
        <v>1844</v>
      </c>
      <c r="C272" s="68" t="s">
        <v>58</v>
      </c>
      <c r="D272" s="69">
        <v>130000</v>
      </c>
      <c r="E272" s="69"/>
      <c r="F272" s="74">
        <f t="shared" si="11"/>
        <v>130542.32</v>
      </c>
      <c r="G272" s="71"/>
    </row>
    <row r="273" spans="1:7">
      <c r="A273" s="66">
        <v>45807</v>
      </c>
      <c r="B273" s="100" t="s">
        <v>208</v>
      </c>
      <c r="C273" s="68" t="s">
        <v>58</v>
      </c>
      <c r="D273" s="69">
        <v>59000</v>
      </c>
      <c r="E273" s="69"/>
      <c r="F273" s="74">
        <f t="shared" si="11"/>
        <v>189542.32</v>
      </c>
      <c r="G273" s="71"/>
    </row>
    <row r="274" spans="1:7">
      <c r="A274" s="66">
        <v>45807</v>
      </c>
      <c r="B274" s="100" t="s">
        <v>130</v>
      </c>
      <c r="C274" s="68" t="s">
        <v>58</v>
      </c>
      <c r="D274" s="69">
        <v>33000</v>
      </c>
      <c r="E274" s="69"/>
      <c r="F274" s="74">
        <f t="shared" ref="F274:F281" si="12">F273+D274-E274</f>
        <v>222542.32</v>
      </c>
      <c r="G274" s="71"/>
    </row>
    <row r="275" spans="1:7">
      <c r="A275" s="66">
        <v>45807</v>
      </c>
      <c r="B275" s="100" t="s">
        <v>183</v>
      </c>
      <c r="C275" s="68" t="s">
        <v>58</v>
      </c>
      <c r="D275" s="69">
        <v>28702</v>
      </c>
      <c r="E275" s="69"/>
      <c r="F275" s="74">
        <f t="shared" si="12"/>
        <v>251244.32</v>
      </c>
      <c r="G275" s="71"/>
    </row>
    <row r="276" spans="1:7">
      <c r="A276" s="66">
        <v>45807</v>
      </c>
      <c r="B276" s="67" t="s">
        <v>2761</v>
      </c>
      <c r="C276" s="68" t="s">
        <v>65</v>
      </c>
      <c r="D276" s="69"/>
      <c r="E276" s="69">
        <v>21550</v>
      </c>
      <c r="F276" s="74">
        <f t="shared" si="12"/>
        <v>229694.32</v>
      </c>
      <c r="G276" s="71"/>
    </row>
    <row r="277" ht="34.5" spans="1:7">
      <c r="A277" s="66">
        <v>45807</v>
      </c>
      <c r="B277" s="67" t="s">
        <v>2762</v>
      </c>
      <c r="C277" s="68" t="s">
        <v>65</v>
      </c>
      <c r="D277" s="69"/>
      <c r="E277" s="69">
        <v>34180</v>
      </c>
      <c r="F277" s="74">
        <f t="shared" si="12"/>
        <v>195514.32</v>
      </c>
      <c r="G277" s="71"/>
    </row>
    <row r="278" ht="34.5" spans="1:7">
      <c r="A278" s="66">
        <v>45807</v>
      </c>
      <c r="B278" s="67" t="s">
        <v>2763</v>
      </c>
      <c r="C278" s="68" t="s">
        <v>65</v>
      </c>
      <c r="D278" s="69"/>
      <c r="E278" s="69">
        <v>43000</v>
      </c>
      <c r="F278" s="74">
        <f t="shared" si="12"/>
        <v>152514.32</v>
      </c>
      <c r="G278" s="71"/>
    </row>
    <row r="279" spans="1:7">
      <c r="A279" s="66">
        <v>45807</v>
      </c>
      <c r="B279" s="67" t="s">
        <v>2764</v>
      </c>
      <c r="C279" s="68" t="s">
        <v>65</v>
      </c>
      <c r="D279" s="69"/>
      <c r="E279" s="69">
        <v>21890</v>
      </c>
      <c r="F279" s="74">
        <f t="shared" si="12"/>
        <v>130624.32</v>
      </c>
      <c r="G279" s="71"/>
    </row>
    <row r="280" spans="1:7">
      <c r="A280" s="66">
        <v>45807</v>
      </c>
      <c r="B280" s="67" t="s">
        <v>2765</v>
      </c>
      <c r="C280" s="68" t="s">
        <v>61</v>
      </c>
      <c r="D280" s="69"/>
      <c r="E280" s="69">
        <v>127276.97</v>
      </c>
      <c r="F280" s="74">
        <f t="shared" si="12"/>
        <v>3347.34999999989</v>
      </c>
      <c r="G280" s="71"/>
    </row>
    <row r="281" spans="1:7">
      <c r="A281" s="66">
        <v>45812</v>
      </c>
      <c r="B281" s="67" t="s">
        <v>208</v>
      </c>
      <c r="C281" s="68" t="s">
        <v>58</v>
      </c>
      <c r="D281" s="69">
        <v>100000</v>
      </c>
      <c r="E281" s="69"/>
      <c r="F281" s="74">
        <f t="shared" si="12"/>
        <v>103347.35</v>
      </c>
      <c r="G281" s="71"/>
    </row>
    <row r="282" spans="1:7">
      <c r="A282" s="66">
        <v>45812</v>
      </c>
      <c r="B282" s="67" t="s">
        <v>2766</v>
      </c>
      <c r="C282" s="68" t="s">
        <v>61</v>
      </c>
      <c r="D282" s="69"/>
      <c r="E282" s="69">
        <v>81237.42</v>
      </c>
      <c r="F282" s="74">
        <f t="shared" ref="F276:F317" si="13">F281+D282-E282</f>
        <v>22109.9299999999</v>
      </c>
      <c r="G282" s="71"/>
    </row>
    <row r="283" spans="1:7">
      <c r="A283" s="66">
        <v>45820</v>
      </c>
      <c r="B283" s="67" t="s">
        <v>2188</v>
      </c>
      <c r="C283" s="68" t="s">
        <v>64</v>
      </c>
      <c r="D283" s="69"/>
      <c r="E283" s="69">
        <v>22000</v>
      </c>
      <c r="F283" s="74">
        <f t="shared" si="13"/>
        <v>109.929999999891</v>
      </c>
      <c r="G283" s="71"/>
    </row>
    <row r="284" spans="1:7">
      <c r="A284" s="66">
        <v>45826</v>
      </c>
      <c r="B284" s="67" t="s">
        <v>1844</v>
      </c>
      <c r="C284" s="68" t="s">
        <v>58</v>
      </c>
      <c r="D284" s="69">
        <v>120000</v>
      </c>
      <c r="E284" s="69"/>
      <c r="F284" s="74">
        <f t="shared" si="13"/>
        <v>120109.93</v>
      </c>
      <c r="G284" s="71"/>
    </row>
    <row r="285" spans="1:7">
      <c r="A285" s="66">
        <v>45827</v>
      </c>
      <c r="B285" s="67" t="s">
        <v>1844</v>
      </c>
      <c r="C285" s="68" t="s">
        <v>64</v>
      </c>
      <c r="D285" s="69"/>
      <c r="E285" s="69">
        <v>50000</v>
      </c>
      <c r="F285" s="74">
        <f t="shared" si="13"/>
        <v>70109.9299999999</v>
      </c>
      <c r="G285" s="71"/>
    </row>
    <row r="286" spans="1:7">
      <c r="A286" s="66">
        <v>45827</v>
      </c>
      <c r="B286" s="123" t="s">
        <v>2767</v>
      </c>
      <c r="C286" s="68" t="s">
        <v>65</v>
      </c>
      <c r="D286" s="69"/>
      <c r="E286" s="69">
        <v>3000</v>
      </c>
      <c r="F286" s="74">
        <f t="shared" si="13"/>
        <v>67109.9299999999</v>
      </c>
      <c r="G286" s="71"/>
    </row>
    <row r="287" spans="1:7">
      <c r="A287" s="66">
        <v>45828</v>
      </c>
      <c r="B287" s="67" t="s">
        <v>201</v>
      </c>
      <c r="C287" s="68" t="s">
        <v>62</v>
      </c>
      <c r="D287" s="69"/>
      <c r="E287" s="69">
        <v>44045.84</v>
      </c>
      <c r="F287" s="74">
        <f t="shared" si="13"/>
        <v>23064.0899999999</v>
      </c>
      <c r="G287" s="71"/>
    </row>
    <row r="288" spans="1:7">
      <c r="A288" s="66">
        <v>45828</v>
      </c>
      <c r="B288" s="67" t="s">
        <v>2218</v>
      </c>
      <c r="C288" s="68" t="s">
        <v>57</v>
      </c>
      <c r="D288" s="69">
        <v>13.29</v>
      </c>
      <c r="E288" s="69"/>
      <c r="F288" s="74">
        <f t="shared" si="13"/>
        <v>23077.3799999999</v>
      </c>
      <c r="G288" s="71"/>
    </row>
    <row r="289" spans="1:7">
      <c r="A289" s="66">
        <v>45835</v>
      </c>
      <c r="B289" s="67" t="s">
        <v>2188</v>
      </c>
      <c r="C289" s="68" t="s">
        <v>64</v>
      </c>
      <c r="D289" s="69"/>
      <c r="E289" s="69">
        <v>20000</v>
      </c>
      <c r="F289" s="74">
        <f t="shared" si="13"/>
        <v>3077.3799999999</v>
      </c>
      <c r="G289" s="71"/>
    </row>
    <row r="290" spans="1:7">
      <c r="A290" s="66">
        <v>45838</v>
      </c>
      <c r="B290" s="67" t="s">
        <v>130</v>
      </c>
      <c r="C290" s="68" t="s">
        <v>58</v>
      </c>
      <c r="D290" s="69">
        <v>100000</v>
      </c>
      <c r="E290" s="86"/>
      <c r="F290" s="74">
        <f t="shared" si="13"/>
        <v>103077.38</v>
      </c>
      <c r="G290" s="71"/>
    </row>
    <row r="291" spans="1:7">
      <c r="A291" s="66">
        <v>45838</v>
      </c>
      <c r="B291" s="67" t="s">
        <v>2768</v>
      </c>
      <c r="C291" s="68" t="s">
        <v>61</v>
      </c>
      <c r="D291" s="69"/>
      <c r="E291" s="69">
        <v>96895.88</v>
      </c>
      <c r="F291" s="74">
        <f t="shared" si="13"/>
        <v>6181.49999999988</v>
      </c>
      <c r="G291" s="71"/>
    </row>
    <row r="292" ht="34.5" spans="1:7">
      <c r="A292" s="66">
        <v>45841</v>
      </c>
      <c r="B292" s="67" t="s">
        <v>2769</v>
      </c>
      <c r="C292" s="68" t="s">
        <v>61</v>
      </c>
      <c r="D292" s="69"/>
      <c r="E292" s="69">
        <v>193</v>
      </c>
      <c r="F292" s="74">
        <f t="shared" si="13"/>
        <v>5988.49999999988</v>
      </c>
      <c r="G292" s="71"/>
    </row>
    <row r="293" spans="1:7">
      <c r="A293" s="66">
        <v>45842</v>
      </c>
      <c r="B293" s="67" t="s">
        <v>694</v>
      </c>
      <c r="C293" s="68" t="s">
        <v>58</v>
      </c>
      <c r="D293" s="69">
        <v>160000</v>
      </c>
      <c r="E293" s="69"/>
      <c r="F293" s="74">
        <f t="shared" si="13"/>
        <v>165988.5</v>
      </c>
      <c r="G293" s="71"/>
    </row>
    <row r="294" spans="1:7">
      <c r="A294" s="66">
        <v>45842</v>
      </c>
      <c r="B294" s="67" t="s">
        <v>2770</v>
      </c>
      <c r="C294" s="68" t="s">
        <v>65</v>
      </c>
      <c r="D294" s="69"/>
      <c r="E294" s="69">
        <v>134078.5</v>
      </c>
      <c r="F294" s="74">
        <f t="shared" si="13"/>
        <v>31909.9999999999</v>
      </c>
      <c r="G294" s="71"/>
    </row>
    <row r="295" spans="1:7">
      <c r="A295" s="66">
        <v>45842</v>
      </c>
      <c r="B295" s="67" t="s">
        <v>2771</v>
      </c>
      <c r="C295" s="68" t="s">
        <v>65</v>
      </c>
      <c r="D295" s="69"/>
      <c r="E295" s="69">
        <v>12138.1</v>
      </c>
      <c r="F295" s="74">
        <f t="shared" si="13"/>
        <v>19771.8999999999</v>
      </c>
      <c r="G295" s="71"/>
    </row>
    <row r="296" spans="1:7">
      <c r="A296" s="66">
        <v>45842</v>
      </c>
      <c r="B296" s="67" t="s">
        <v>2772</v>
      </c>
      <c r="C296" s="68" t="s">
        <v>65</v>
      </c>
      <c r="D296" s="69"/>
      <c r="E296" s="69">
        <v>12400</v>
      </c>
      <c r="F296" s="74">
        <f t="shared" si="13"/>
        <v>7371.89999999989</v>
      </c>
      <c r="G296" s="71"/>
    </row>
    <row r="297" spans="1:7">
      <c r="A297" s="66">
        <v>45846</v>
      </c>
      <c r="B297" s="67" t="s">
        <v>926</v>
      </c>
      <c r="C297" s="68" t="s">
        <v>64</v>
      </c>
      <c r="D297" s="69"/>
      <c r="E297" s="69">
        <v>5000</v>
      </c>
      <c r="F297" s="74">
        <f t="shared" si="13"/>
        <v>2371.89999999989</v>
      </c>
      <c r="G297" s="71"/>
    </row>
    <row r="298" spans="1:7">
      <c r="A298" s="66">
        <v>45848</v>
      </c>
      <c r="B298" s="67" t="s">
        <v>208</v>
      </c>
      <c r="C298" s="68" t="s">
        <v>58</v>
      </c>
      <c r="D298" s="69">
        <v>500000</v>
      </c>
      <c r="E298" s="69"/>
      <c r="F298" s="74">
        <f t="shared" si="13"/>
        <v>502371.9</v>
      </c>
      <c r="G298" s="71"/>
    </row>
    <row r="299" spans="1:7">
      <c r="A299" s="66">
        <v>45848</v>
      </c>
      <c r="B299" s="67" t="s">
        <v>2730</v>
      </c>
      <c r="C299" s="68" t="s">
        <v>64</v>
      </c>
      <c r="D299" s="69"/>
      <c r="E299" s="69">
        <v>480000</v>
      </c>
      <c r="F299" s="74">
        <f t="shared" si="13"/>
        <v>22371.8999999999</v>
      </c>
      <c r="G299" s="71"/>
    </row>
    <row r="300" spans="1:7">
      <c r="A300" s="66">
        <v>45848</v>
      </c>
      <c r="B300" s="67" t="s">
        <v>2773</v>
      </c>
      <c r="C300" s="68" t="s">
        <v>61</v>
      </c>
      <c r="D300" s="69"/>
      <c r="E300" s="69">
        <v>6438</v>
      </c>
      <c r="F300" s="74">
        <f t="shared" si="13"/>
        <v>15933.8999999999</v>
      </c>
      <c r="G300" s="71"/>
    </row>
    <row r="301" spans="1:7">
      <c r="A301" s="66">
        <v>45852</v>
      </c>
      <c r="B301" s="67" t="s">
        <v>926</v>
      </c>
      <c r="C301" s="68" t="s">
        <v>64</v>
      </c>
      <c r="D301" s="69"/>
      <c r="E301" s="69">
        <v>15900</v>
      </c>
      <c r="F301" s="74">
        <f t="shared" si="13"/>
        <v>33.8999999999069</v>
      </c>
      <c r="G301" s="71"/>
    </row>
    <row r="302" spans="1:7">
      <c r="A302" s="66">
        <v>45855</v>
      </c>
      <c r="B302" s="67" t="s">
        <v>2774</v>
      </c>
      <c r="C302" s="68" t="s">
        <v>58</v>
      </c>
      <c r="D302" s="69">
        <v>300000</v>
      </c>
      <c r="E302" s="69"/>
      <c r="F302" s="74">
        <f t="shared" si="13"/>
        <v>300033.9</v>
      </c>
      <c r="G302" s="71"/>
    </row>
    <row r="303" spans="1:7">
      <c r="A303" s="66">
        <v>45855</v>
      </c>
      <c r="B303" s="67" t="s">
        <v>2730</v>
      </c>
      <c r="C303" s="68" t="s">
        <v>64</v>
      </c>
      <c r="D303" s="69"/>
      <c r="E303" s="86">
        <v>200000</v>
      </c>
      <c r="F303" s="74">
        <f t="shared" si="13"/>
        <v>100033.9</v>
      </c>
      <c r="G303" s="71"/>
    </row>
    <row r="304" spans="1:7">
      <c r="A304" s="66">
        <v>45858</v>
      </c>
      <c r="B304" s="67" t="s">
        <v>201</v>
      </c>
      <c r="C304" s="68" t="s">
        <v>62</v>
      </c>
      <c r="D304" s="69"/>
      <c r="E304" s="69">
        <v>42624.98</v>
      </c>
      <c r="F304" s="74">
        <f t="shared" si="13"/>
        <v>57408.9199999999</v>
      </c>
      <c r="G304" s="71"/>
    </row>
    <row r="305" ht="34.5" spans="1:7">
      <c r="A305" s="66">
        <v>45861</v>
      </c>
      <c r="B305" s="67" t="s">
        <v>2775</v>
      </c>
      <c r="C305" s="68" t="s">
        <v>61</v>
      </c>
      <c r="D305" s="69"/>
      <c r="E305" s="69">
        <v>20000</v>
      </c>
      <c r="F305" s="74">
        <f t="shared" si="13"/>
        <v>37408.9199999999</v>
      </c>
      <c r="G305" s="71"/>
    </row>
    <row r="306" ht="34.5" spans="1:7">
      <c r="A306" s="66">
        <v>45861</v>
      </c>
      <c r="B306" s="67" t="s">
        <v>2776</v>
      </c>
      <c r="C306" s="68" t="s">
        <v>65</v>
      </c>
      <c r="D306" s="69"/>
      <c r="E306" s="69">
        <v>3250</v>
      </c>
      <c r="F306" s="74">
        <f t="shared" si="13"/>
        <v>34158.9199999999</v>
      </c>
      <c r="G306" s="71"/>
    </row>
    <row r="307" ht="20" customHeight="1" spans="1:7">
      <c r="A307" s="66">
        <v>45862</v>
      </c>
      <c r="B307" s="67" t="s">
        <v>1311</v>
      </c>
      <c r="C307" s="68" t="s">
        <v>58</v>
      </c>
      <c r="D307" s="69">
        <v>30000</v>
      </c>
      <c r="E307" s="69"/>
      <c r="F307" s="74">
        <f t="shared" si="13"/>
        <v>64158.9199999999</v>
      </c>
      <c r="G307" s="71"/>
    </row>
    <row r="308" ht="34.5" spans="1:7">
      <c r="A308" s="66">
        <v>45862</v>
      </c>
      <c r="B308" s="67" t="s">
        <v>2777</v>
      </c>
      <c r="C308" s="68" t="s">
        <v>65</v>
      </c>
      <c r="D308" s="69"/>
      <c r="E308" s="69">
        <v>44025.95</v>
      </c>
      <c r="F308" s="74">
        <f t="shared" si="13"/>
        <v>20132.9699999999</v>
      </c>
      <c r="G308" s="71"/>
    </row>
    <row r="309" spans="1:7">
      <c r="A309" s="66">
        <v>45862</v>
      </c>
      <c r="B309" s="67" t="s">
        <v>2778</v>
      </c>
      <c r="C309" s="68" t="s">
        <v>65</v>
      </c>
      <c r="D309" s="69"/>
      <c r="E309" s="69">
        <v>5040</v>
      </c>
      <c r="F309" s="74">
        <f t="shared" si="13"/>
        <v>15092.9699999999</v>
      </c>
      <c r="G309" s="71"/>
    </row>
    <row r="310" spans="1:7">
      <c r="A310" s="66">
        <v>45862</v>
      </c>
      <c r="B310" s="67" t="s">
        <v>2779</v>
      </c>
      <c r="C310" s="68" t="s">
        <v>65</v>
      </c>
      <c r="D310" s="69"/>
      <c r="E310" s="69">
        <v>4909.7</v>
      </c>
      <c r="F310" s="74">
        <f t="shared" si="13"/>
        <v>10183.2699999999</v>
      </c>
      <c r="G310" s="71"/>
    </row>
    <row r="311" spans="1:7">
      <c r="A311" s="66">
        <v>45869</v>
      </c>
      <c r="B311" s="67" t="s">
        <v>2780</v>
      </c>
      <c r="C311" s="68" t="s">
        <v>65</v>
      </c>
      <c r="D311" s="69"/>
      <c r="E311" s="86">
        <v>1759</v>
      </c>
      <c r="F311" s="74">
        <f t="shared" si="13"/>
        <v>8424.26999999991</v>
      </c>
      <c r="G311" s="71"/>
    </row>
    <row r="312" spans="1:7">
      <c r="A312" s="66">
        <v>45870</v>
      </c>
      <c r="B312" s="67" t="s">
        <v>2781</v>
      </c>
      <c r="C312" s="68" t="s">
        <v>61</v>
      </c>
      <c r="D312" s="69"/>
      <c r="E312" s="69">
        <v>6518</v>
      </c>
      <c r="F312" s="74">
        <f t="shared" si="13"/>
        <v>1906.26999999991</v>
      </c>
      <c r="G312" s="71"/>
    </row>
    <row r="313" spans="1:7">
      <c r="A313" s="66">
        <v>45874</v>
      </c>
      <c r="B313" s="67" t="s">
        <v>694</v>
      </c>
      <c r="C313" s="68" t="s">
        <v>58</v>
      </c>
      <c r="D313" s="69">
        <v>87300</v>
      </c>
      <c r="E313" s="69"/>
      <c r="F313" s="74">
        <f t="shared" si="13"/>
        <v>89206.2699999999</v>
      </c>
      <c r="G313" s="71"/>
    </row>
    <row r="314" spans="1:7">
      <c r="A314" s="66">
        <v>45874</v>
      </c>
      <c r="B314" s="67" t="s">
        <v>1327</v>
      </c>
      <c r="C314" s="68" t="s">
        <v>58</v>
      </c>
      <c r="D314" s="69">
        <v>3000</v>
      </c>
      <c r="E314" s="69"/>
      <c r="F314" s="74">
        <f t="shared" si="13"/>
        <v>92206.2699999999</v>
      </c>
      <c r="G314" s="71"/>
    </row>
    <row r="315" spans="1:7">
      <c r="A315" s="66">
        <v>45874</v>
      </c>
      <c r="B315" s="67" t="s">
        <v>2782</v>
      </c>
      <c r="C315" s="68" t="s">
        <v>61</v>
      </c>
      <c r="D315" s="69"/>
      <c r="E315" s="69">
        <v>63244.49</v>
      </c>
      <c r="F315" s="74">
        <f t="shared" si="13"/>
        <v>28961.7799999999</v>
      </c>
      <c r="G315" s="71"/>
    </row>
    <row r="316" spans="1:7">
      <c r="A316" s="66">
        <v>45877</v>
      </c>
      <c r="B316" s="67" t="s">
        <v>2783</v>
      </c>
      <c r="C316" s="68" t="s">
        <v>61</v>
      </c>
      <c r="D316" s="69"/>
      <c r="E316" s="69">
        <v>24000</v>
      </c>
      <c r="F316" s="74">
        <f t="shared" si="13"/>
        <v>4961.7799999999</v>
      </c>
      <c r="G316" s="71"/>
    </row>
    <row r="317" spans="1:7">
      <c r="A317" s="66">
        <v>45877</v>
      </c>
      <c r="B317" s="67" t="s">
        <v>1327</v>
      </c>
      <c r="C317" s="68" t="s">
        <v>58</v>
      </c>
      <c r="D317" s="69">
        <v>20000</v>
      </c>
      <c r="E317" s="69"/>
      <c r="F317" s="74">
        <f t="shared" si="13"/>
        <v>24961.7799999999</v>
      </c>
      <c r="G317" s="71"/>
    </row>
    <row r="318" spans="1:7">
      <c r="A318" s="66">
        <v>45877</v>
      </c>
      <c r="B318" s="67" t="s">
        <v>2784</v>
      </c>
      <c r="C318" s="68" t="s">
        <v>65</v>
      </c>
      <c r="D318" s="69"/>
      <c r="E318" s="69">
        <v>10000</v>
      </c>
      <c r="F318" s="74">
        <f t="shared" ref="F315:F336" si="14">F317+D318-E318</f>
        <v>14961.7799999999</v>
      </c>
      <c r="G318" s="71"/>
    </row>
    <row r="319" spans="1:7">
      <c r="A319" s="66">
        <v>45887</v>
      </c>
      <c r="B319" s="67" t="s">
        <v>1844</v>
      </c>
      <c r="C319" s="68" t="s">
        <v>58</v>
      </c>
      <c r="D319" s="69">
        <v>60000</v>
      </c>
      <c r="E319" s="69"/>
      <c r="F319" s="74">
        <f t="shared" si="14"/>
        <v>74961.7799999999</v>
      </c>
      <c r="G319" s="71"/>
    </row>
    <row r="320" spans="1:7">
      <c r="A320" s="66">
        <v>45889</v>
      </c>
      <c r="B320" s="67" t="s">
        <v>201</v>
      </c>
      <c r="C320" s="68" t="s">
        <v>62</v>
      </c>
      <c r="D320" s="69"/>
      <c r="E320" s="69">
        <v>44045.84</v>
      </c>
      <c r="F320" s="74">
        <f t="shared" si="14"/>
        <v>30915.9399999999</v>
      </c>
      <c r="G320" s="71"/>
    </row>
    <row r="321" spans="1:7">
      <c r="A321" s="66">
        <v>45895</v>
      </c>
      <c r="B321" s="67" t="s">
        <v>2785</v>
      </c>
      <c r="C321" s="68" t="s">
        <v>61</v>
      </c>
      <c r="D321" s="69"/>
      <c r="E321" s="69">
        <v>20000</v>
      </c>
      <c r="F321" s="74">
        <f t="shared" si="14"/>
        <v>10915.9399999999</v>
      </c>
      <c r="G321" s="71"/>
    </row>
    <row r="322" spans="1:7">
      <c r="A322" s="66">
        <v>45897</v>
      </c>
      <c r="B322" s="67" t="s">
        <v>694</v>
      </c>
      <c r="C322" s="68" t="s">
        <v>58</v>
      </c>
      <c r="D322" s="69">
        <v>120000</v>
      </c>
      <c r="E322" s="69"/>
      <c r="F322" s="74">
        <f t="shared" si="14"/>
        <v>130915.94</v>
      </c>
      <c r="G322" s="71"/>
    </row>
    <row r="323" spans="1:7">
      <c r="A323" s="66">
        <v>45897</v>
      </c>
      <c r="B323" s="168" t="s">
        <v>2786</v>
      </c>
      <c r="C323" s="68" t="s">
        <v>65</v>
      </c>
      <c r="D323" s="69"/>
      <c r="E323" s="86">
        <v>55178.13</v>
      </c>
      <c r="F323" s="74">
        <f t="shared" si="14"/>
        <v>75737.8099999999</v>
      </c>
      <c r="G323" s="71"/>
    </row>
    <row r="324" spans="1:7">
      <c r="A324" s="66">
        <v>45897</v>
      </c>
      <c r="B324" s="168" t="s">
        <v>2787</v>
      </c>
      <c r="C324" s="68" t="s">
        <v>65</v>
      </c>
      <c r="D324" s="69"/>
      <c r="E324" s="86">
        <v>4210</v>
      </c>
      <c r="F324" s="74">
        <f t="shared" si="14"/>
        <v>71527.8099999999</v>
      </c>
      <c r="G324" s="71"/>
    </row>
    <row r="325" spans="1:7">
      <c r="A325" s="66">
        <v>45897</v>
      </c>
      <c r="B325" s="168" t="s">
        <v>2787</v>
      </c>
      <c r="C325" s="68" t="s">
        <v>65</v>
      </c>
      <c r="D325" s="69"/>
      <c r="E325" s="69">
        <v>2800</v>
      </c>
      <c r="F325" s="74">
        <f t="shared" si="14"/>
        <v>68727.8099999999</v>
      </c>
      <c r="G325" s="71"/>
    </row>
    <row r="326" spans="1:7">
      <c r="A326" s="66">
        <v>45897</v>
      </c>
      <c r="B326" s="168" t="s">
        <v>2788</v>
      </c>
      <c r="C326" s="68" t="s">
        <v>65</v>
      </c>
      <c r="D326" s="69"/>
      <c r="E326" s="86">
        <v>49541.5</v>
      </c>
      <c r="F326" s="74">
        <f t="shared" si="14"/>
        <v>19186.3099999999</v>
      </c>
      <c r="G326" s="71"/>
    </row>
    <row r="327" ht="34.5" spans="1:7">
      <c r="A327" s="66">
        <v>45898</v>
      </c>
      <c r="B327" s="67" t="s">
        <v>2789</v>
      </c>
      <c r="C327" s="68" t="s">
        <v>61</v>
      </c>
      <c r="D327" s="69"/>
      <c r="E327" s="69">
        <v>2806</v>
      </c>
      <c r="F327" s="74">
        <f t="shared" si="14"/>
        <v>16380.3099999999</v>
      </c>
      <c r="G327" s="71"/>
    </row>
    <row r="328" spans="1:7">
      <c r="A328" s="66">
        <v>45902</v>
      </c>
      <c r="B328" s="67" t="s">
        <v>694</v>
      </c>
      <c r="C328" s="68" t="s">
        <v>58</v>
      </c>
      <c r="D328" s="69">
        <v>93000</v>
      </c>
      <c r="E328" s="86"/>
      <c r="F328" s="74">
        <f t="shared" si="14"/>
        <v>109380.31</v>
      </c>
      <c r="G328" s="71"/>
    </row>
    <row r="329" spans="1:7">
      <c r="A329" s="66">
        <v>45902</v>
      </c>
      <c r="B329" s="67" t="s">
        <v>183</v>
      </c>
      <c r="C329" s="68" t="s">
        <v>58</v>
      </c>
      <c r="D329" s="69">
        <v>16300</v>
      </c>
      <c r="E329" s="167"/>
      <c r="F329" s="74">
        <f t="shared" si="14"/>
        <v>125680.31</v>
      </c>
      <c r="G329" s="71"/>
    </row>
    <row r="330" spans="1:7">
      <c r="A330" s="66">
        <v>45902</v>
      </c>
      <c r="B330" s="67" t="s">
        <v>1844</v>
      </c>
      <c r="C330" s="68" t="s">
        <v>58</v>
      </c>
      <c r="D330" s="69">
        <v>21000</v>
      </c>
      <c r="E330" s="86"/>
      <c r="F330" s="74">
        <f t="shared" si="14"/>
        <v>146680.31</v>
      </c>
      <c r="G330" s="71"/>
    </row>
    <row r="331" spans="1:7">
      <c r="A331" s="66">
        <v>45902</v>
      </c>
      <c r="B331" s="67" t="s">
        <v>130</v>
      </c>
      <c r="C331" s="68" t="s">
        <v>58</v>
      </c>
      <c r="D331" s="69">
        <v>19000</v>
      </c>
      <c r="E331" s="86"/>
      <c r="F331" s="74">
        <f t="shared" si="14"/>
        <v>165680.31</v>
      </c>
      <c r="G331" s="71"/>
    </row>
    <row r="332" spans="1:7">
      <c r="A332" s="66">
        <v>45902</v>
      </c>
      <c r="B332" s="67" t="s">
        <v>481</v>
      </c>
      <c r="C332" s="68" t="s">
        <v>58</v>
      </c>
      <c r="D332" s="69">
        <v>12000</v>
      </c>
      <c r="E332" s="69"/>
      <c r="F332" s="74">
        <f t="shared" si="14"/>
        <v>177680.31</v>
      </c>
      <c r="G332" s="71"/>
    </row>
    <row r="333" spans="1:7">
      <c r="A333" s="66">
        <v>45902</v>
      </c>
      <c r="B333" s="67" t="s">
        <v>692</v>
      </c>
      <c r="C333" s="68" t="s">
        <v>58</v>
      </c>
      <c r="D333" s="69">
        <v>18000</v>
      </c>
      <c r="E333" s="69"/>
      <c r="F333" s="74">
        <f t="shared" si="14"/>
        <v>195680.31</v>
      </c>
      <c r="G333" s="71"/>
    </row>
    <row r="334" spans="1:7">
      <c r="A334" s="66">
        <v>45902</v>
      </c>
      <c r="B334" s="67" t="s">
        <v>2790</v>
      </c>
      <c r="C334" s="68" t="s">
        <v>58</v>
      </c>
      <c r="D334" s="69">
        <v>22000</v>
      </c>
      <c r="E334" s="69"/>
      <c r="F334" s="74">
        <f t="shared" si="14"/>
        <v>217680.31</v>
      </c>
      <c r="G334" s="71"/>
    </row>
    <row r="335" spans="1:7">
      <c r="A335" s="66">
        <v>45902</v>
      </c>
      <c r="B335" s="67" t="s">
        <v>2791</v>
      </c>
      <c r="C335" s="68" t="s">
        <v>58</v>
      </c>
      <c r="D335" s="69">
        <v>50000</v>
      </c>
      <c r="E335" s="69"/>
      <c r="F335" s="74">
        <f t="shared" ref="F335:F343" si="15">F334+D335-E335</f>
        <v>267680.31</v>
      </c>
      <c r="G335" s="71"/>
    </row>
    <row r="336" spans="1:7">
      <c r="A336" s="66">
        <v>45902</v>
      </c>
      <c r="B336" s="67" t="s">
        <v>1844</v>
      </c>
      <c r="C336" s="68" t="s">
        <v>58</v>
      </c>
      <c r="D336" s="69">
        <v>820000</v>
      </c>
      <c r="E336" s="86"/>
      <c r="F336" s="74">
        <f t="shared" si="15"/>
        <v>1087680.31</v>
      </c>
      <c r="G336" s="71"/>
    </row>
    <row r="337" spans="1:7">
      <c r="A337" s="66">
        <v>45902</v>
      </c>
      <c r="B337" s="67" t="s">
        <v>208</v>
      </c>
      <c r="C337" s="68" t="s">
        <v>58</v>
      </c>
      <c r="D337" s="69">
        <v>2425000</v>
      </c>
      <c r="E337" s="69"/>
      <c r="F337" s="74">
        <f t="shared" si="15"/>
        <v>3512680.31</v>
      </c>
      <c r="G337" s="71"/>
    </row>
    <row r="338" spans="1:7">
      <c r="A338" s="66">
        <v>45902</v>
      </c>
      <c r="B338" s="67" t="s">
        <v>208</v>
      </c>
      <c r="C338" s="68" t="s">
        <v>58</v>
      </c>
      <c r="D338" s="69">
        <v>200000</v>
      </c>
      <c r="E338" s="69"/>
      <c r="F338" s="74">
        <f t="shared" si="15"/>
        <v>3712680.31</v>
      </c>
      <c r="G338" s="71"/>
    </row>
    <row r="339" spans="1:7">
      <c r="A339" s="66">
        <v>45902</v>
      </c>
      <c r="B339" s="67" t="s">
        <v>208</v>
      </c>
      <c r="C339" s="68" t="s">
        <v>58</v>
      </c>
      <c r="D339" s="69">
        <v>300000</v>
      </c>
      <c r="E339" s="69"/>
      <c r="F339" s="74">
        <f t="shared" si="15"/>
        <v>4012680.31</v>
      </c>
      <c r="G339" s="71"/>
    </row>
    <row r="340" spans="1:7">
      <c r="A340" s="66">
        <v>45902</v>
      </c>
      <c r="B340" s="67" t="s">
        <v>2792</v>
      </c>
      <c r="C340" s="68" t="s">
        <v>62</v>
      </c>
      <c r="D340" s="69"/>
      <c r="E340" s="86">
        <v>500000</v>
      </c>
      <c r="F340" s="74">
        <f t="shared" si="15"/>
        <v>3512680.31</v>
      </c>
      <c r="G340" s="71"/>
    </row>
    <row r="341" spans="1:7">
      <c r="A341" s="66">
        <v>45902</v>
      </c>
      <c r="B341" s="67" t="s">
        <v>2793</v>
      </c>
      <c r="C341" s="68" t="s">
        <v>56</v>
      </c>
      <c r="D341" s="69">
        <v>500000</v>
      </c>
      <c r="E341" s="69"/>
      <c r="F341" s="74">
        <f t="shared" si="15"/>
        <v>4012680.31</v>
      </c>
      <c r="G341" s="71"/>
    </row>
    <row r="342" spans="1:7">
      <c r="A342" s="66">
        <v>45902</v>
      </c>
      <c r="B342" s="67" t="s">
        <v>2645</v>
      </c>
      <c r="C342" s="68" t="s">
        <v>64</v>
      </c>
      <c r="D342" s="69"/>
      <c r="E342" s="69">
        <v>500000</v>
      </c>
      <c r="F342" s="74">
        <f t="shared" si="15"/>
        <v>3512680.31</v>
      </c>
      <c r="G342" s="71"/>
    </row>
    <row r="343" spans="1:7">
      <c r="A343" s="66">
        <v>45902</v>
      </c>
      <c r="B343" s="67" t="s">
        <v>2792</v>
      </c>
      <c r="C343" s="68" t="s">
        <v>62</v>
      </c>
      <c r="D343" s="69"/>
      <c r="E343" s="69">
        <v>2000000</v>
      </c>
      <c r="F343" s="74">
        <f t="shared" si="15"/>
        <v>1512680.31</v>
      </c>
      <c r="G343" s="71"/>
    </row>
    <row r="344" spans="1:7">
      <c r="A344" s="66">
        <v>45902</v>
      </c>
      <c r="B344" s="67" t="s">
        <v>2792</v>
      </c>
      <c r="C344" s="68" t="s">
        <v>62</v>
      </c>
      <c r="D344" s="69"/>
      <c r="E344" s="69">
        <v>1500000</v>
      </c>
      <c r="F344" s="74">
        <f t="shared" ref="F337:F358" si="16">F343+D344-E344</f>
        <v>12680.3100000001</v>
      </c>
      <c r="G344" s="71"/>
    </row>
    <row r="345" spans="1:7">
      <c r="A345" s="66">
        <v>45902</v>
      </c>
      <c r="B345" s="67" t="s">
        <v>2793</v>
      </c>
      <c r="C345" s="68" t="s">
        <v>56</v>
      </c>
      <c r="D345" s="69">
        <v>2000000</v>
      </c>
      <c r="E345" s="69"/>
      <c r="F345" s="74">
        <f t="shared" si="16"/>
        <v>2012680.31</v>
      </c>
      <c r="G345" s="71"/>
    </row>
    <row r="346" spans="1:7">
      <c r="A346" s="66">
        <v>45902</v>
      </c>
      <c r="B346" s="67" t="s">
        <v>2793</v>
      </c>
      <c r="C346" s="68" t="s">
        <v>56</v>
      </c>
      <c r="D346" s="69">
        <v>1500000</v>
      </c>
      <c r="E346" s="69"/>
      <c r="F346" s="74">
        <f t="shared" si="16"/>
        <v>3512680.31</v>
      </c>
      <c r="G346" s="71"/>
    </row>
    <row r="347" spans="1:7">
      <c r="A347" s="66">
        <v>45902</v>
      </c>
      <c r="B347" s="67" t="s">
        <v>2645</v>
      </c>
      <c r="C347" s="68" t="s">
        <v>64</v>
      </c>
      <c r="D347" s="69"/>
      <c r="E347" s="69">
        <v>1700000</v>
      </c>
      <c r="F347" s="74">
        <f t="shared" si="16"/>
        <v>1812680.31</v>
      </c>
      <c r="G347" s="71"/>
    </row>
    <row r="348" spans="1:7">
      <c r="A348" s="66">
        <v>45902</v>
      </c>
      <c r="B348" s="67" t="s">
        <v>2645</v>
      </c>
      <c r="C348" s="68" t="s">
        <v>64</v>
      </c>
      <c r="D348" s="69"/>
      <c r="E348" s="69">
        <v>1800000</v>
      </c>
      <c r="F348" s="74">
        <f t="shared" si="16"/>
        <v>12680.3100000001</v>
      </c>
      <c r="G348" s="71"/>
    </row>
    <row r="349" spans="1:7">
      <c r="A349" s="66">
        <v>45902</v>
      </c>
      <c r="B349" s="67" t="s">
        <v>2188</v>
      </c>
      <c r="C349" s="68" t="s">
        <v>64</v>
      </c>
      <c r="D349" s="69"/>
      <c r="E349" s="69">
        <v>10000</v>
      </c>
      <c r="F349" s="74">
        <f t="shared" si="16"/>
        <v>2680.31000000006</v>
      </c>
      <c r="G349" s="71"/>
    </row>
    <row r="350" spans="1:7">
      <c r="A350" s="66">
        <v>45902</v>
      </c>
      <c r="B350" s="67" t="s">
        <v>130</v>
      </c>
      <c r="C350" s="68" t="s">
        <v>58</v>
      </c>
      <c r="D350" s="69">
        <v>850000</v>
      </c>
      <c r="E350" s="69"/>
      <c r="F350" s="74">
        <f t="shared" si="16"/>
        <v>852680.31</v>
      </c>
      <c r="G350" s="71"/>
    </row>
    <row r="351" spans="1:7">
      <c r="A351" s="66">
        <v>45902</v>
      </c>
      <c r="B351" s="67" t="s">
        <v>130</v>
      </c>
      <c r="C351" s="68" t="s">
        <v>58</v>
      </c>
      <c r="D351" s="69">
        <v>850000</v>
      </c>
      <c r="E351" s="69"/>
      <c r="F351" s="74">
        <f t="shared" si="16"/>
        <v>1702680.31</v>
      </c>
      <c r="G351" s="71"/>
    </row>
    <row r="352" spans="1:7">
      <c r="A352" s="66">
        <v>45902</v>
      </c>
      <c r="B352" s="67" t="s">
        <v>208</v>
      </c>
      <c r="C352" s="68" t="s">
        <v>58</v>
      </c>
      <c r="D352" s="69">
        <v>900000</v>
      </c>
      <c r="E352" s="69"/>
      <c r="F352" s="74">
        <f t="shared" si="16"/>
        <v>2602680.31</v>
      </c>
      <c r="G352" s="71"/>
    </row>
    <row r="353" spans="1:7">
      <c r="A353" s="66">
        <v>45902</v>
      </c>
      <c r="B353" s="67" t="s">
        <v>208</v>
      </c>
      <c r="C353" s="68" t="s">
        <v>58</v>
      </c>
      <c r="D353" s="69">
        <v>900000</v>
      </c>
      <c r="E353" s="69"/>
      <c r="F353" s="74">
        <f t="shared" si="16"/>
        <v>3502680.31</v>
      </c>
      <c r="G353" s="71"/>
    </row>
    <row r="354" spans="1:7">
      <c r="A354" s="66">
        <v>45903</v>
      </c>
      <c r="B354" s="67" t="s">
        <v>2792</v>
      </c>
      <c r="C354" s="68" t="s">
        <v>62</v>
      </c>
      <c r="D354" s="69"/>
      <c r="E354" s="69">
        <v>2000000</v>
      </c>
      <c r="F354" s="74">
        <f t="shared" si="16"/>
        <v>1502680.31</v>
      </c>
      <c r="G354" s="71"/>
    </row>
    <row r="355" spans="1:7">
      <c r="A355" s="66">
        <v>45903</v>
      </c>
      <c r="B355" s="67" t="s">
        <v>2792</v>
      </c>
      <c r="C355" s="68" t="s">
        <v>62</v>
      </c>
      <c r="D355" s="69"/>
      <c r="E355" s="69">
        <v>1500000</v>
      </c>
      <c r="F355" s="74">
        <f t="shared" si="16"/>
        <v>2680.31000000006</v>
      </c>
      <c r="G355" s="71"/>
    </row>
    <row r="356" spans="1:7">
      <c r="A356" s="66">
        <v>45903</v>
      </c>
      <c r="B356" s="67" t="s">
        <v>2793</v>
      </c>
      <c r="C356" s="68" t="s">
        <v>56</v>
      </c>
      <c r="D356" s="69">
        <v>2000000</v>
      </c>
      <c r="E356" s="69"/>
      <c r="F356" s="74">
        <f t="shared" si="16"/>
        <v>2002680.31</v>
      </c>
      <c r="G356" s="71"/>
    </row>
    <row r="357" spans="1:7">
      <c r="A357" s="66">
        <v>45903</v>
      </c>
      <c r="B357" s="67" t="s">
        <v>2793</v>
      </c>
      <c r="C357" s="68" t="s">
        <v>56</v>
      </c>
      <c r="D357" s="69">
        <v>1500000</v>
      </c>
      <c r="E357" s="69"/>
      <c r="F357" s="74">
        <f t="shared" si="16"/>
        <v>3502680.31</v>
      </c>
      <c r="G357" s="71"/>
    </row>
    <row r="358" spans="1:7">
      <c r="A358" s="66">
        <v>45903</v>
      </c>
      <c r="B358" s="67" t="s">
        <v>2645</v>
      </c>
      <c r="C358" s="68" t="s">
        <v>64</v>
      </c>
      <c r="D358" s="69"/>
      <c r="E358" s="69">
        <v>1600000</v>
      </c>
      <c r="F358" s="74">
        <f t="shared" si="16"/>
        <v>1902680.31</v>
      </c>
      <c r="G358" s="71"/>
    </row>
    <row r="359" spans="1:7">
      <c r="A359" s="66">
        <v>45903</v>
      </c>
      <c r="B359" s="67" t="s">
        <v>2645</v>
      </c>
      <c r="C359" s="68" t="s">
        <v>64</v>
      </c>
      <c r="D359" s="69"/>
      <c r="E359" s="69">
        <v>1900000</v>
      </c>
      <c r="F359" s="74">
        <f t="shared" ref="F359:F390" si="17">F358+D359-E359</f>
        <v>2680.31000000006</v>
      </c>
      <c r="G359" s="71"/>
    </row>
    <row r="360" spans="1:7">
      <c r="A360" s="66">
        <v>45903</v>
      </c>
      <c r="B360" s="67" t="s">
        <v>130</v>
      </c>
      <c r="C360" s="68" t="s">
        <v>58</v>
      </c>
      <c r="D360" s="69">
        <v>2000000</v>
      </c>
      <c r="E360" s="69"/>
      <c r="F360" s="74">
        <f t="shared" si="17"/>
        <v>2002680.31</v>
      </c>
      <c r="G360" s="71"/>
    </row>
    <row r="361" spans="1:7">
      <c r="A361" s="66">
        <v>45903</v>
      </c>
      <c r="B361" s="67" t="s">
        <v>208</v>
      </c>
      <c r="C361" s="68" t="s">
        <v>58</v>
      </c>
      <c r="D361" s="69">
        <v>1500000</v>
      </c>
      <c r="E361" s="69"/>
      <c r="F361" s="74">
        <f t="shared" si="17"/>
        <v>3502680.31</v>
      </c>
      <c r="G361" s="71"/>
    </row>
    <row r="362" spans="1:7">
      <c r="A362" s="66">
        <v>45903</v>
      </c>
      <c r="B362" s="67" t="s">
        <v>2792</v>
      </c>
      <c r="C362" s="68" t="s">
        <v>62</v>
      </c>
      <c r="D362" s="69"/>
      <c r="E362" s="69">
        <v>100000</v>
      </c>
      <c r="F362" s="74">
        <f t="shared" si="17"/>
        <v>3402680.31</v>
      </c>
      <c r="G362" s="71"/>
    </row>
    <row r="363" spans="1:7">
      <c r="A363" s="66">
        <v>45903</v>
      </c>
      <c r="B363" s="67" t="s">
        <v>2792</v>
      </c>
      <c r="C363" s="68" t="s">
        <v>62</v>
      </c>
      <c r="D363" s="69"/>
      <c r="E363" s="69">
        <v>900000</v>
      </c>
      <c r="F363" s="74">
        <f t="shared" si="17"/>
        <v>2502680.31</v>
      </c>
      <c r="G363" s="71"/>
    </row>
    <row r="364" spans="1:7">
      <c r="A364" s="66">
        <v>45903</v>
      </c>
      <c r="B364" s="67" t="s">
        <v>2792</v>
      </c>
      <c r="C364" s="68" t="s">
        <v>62</v>
      </c>
      <c r="D364" s="69"/>
      <c r="E364" s="69">
        <v>500000</v>
      </c>
      <c r="F364" s="74">
        <f t="shared" si="17"/>
        <v>2002680.31</v>
      </c>
      <c r="G364" s="71"/>
    </row>
    <row r="365" spans="1:7">
      <c r="A365" s="66">
        <v>45903</v>
      </c>
      <c r="B365" s="67" t="s">
        <v>2792</v>
      </c>
      <c r="C365" s="68" t="s">
        <v>62</v>
      </c>
      <c r="D365" s="69"/>
      <c r="E365" s="86">
        <v>2000000</v>
      </c>
      <c r="F365" s="74">
        <f t="shared" si="17"/>
        <v>2680.31000000006</v>
      </c>
      <c r="G365" s="71"/>
    </row>
    <row r="366" spans="1:7">
      <c r="A366" s="66">
        <v>45903</v>
      </c>
      <c r="B366" s="67" t="s">
        <v>2793</v>
      </c>
      <c r="C366" s="68" t="s">
        <v>56</v>
      </c>
      <c r="D366" s="69">
        <v>1500000</v>
      </c>
      <c r="E366" s="86"/>
      <c r="F366" s="74">
        <f t="shared" si="17"/>
        <v>1502680.31</v>
      </c>
      <c r="G366" s="71"/>
    </row>
    <row r="367" spans="1:7">
      <c r="A367" s="66">
        <v>45903</v>
      </c>
      <c r="B367" s="67" t="s">
        <v>2793</v>
      </c>
      <c r="C367" s="68" t="s">
        <v>56</v>
      </c>
      <c r="D367" s="169">
        <v>1000000</v>
      </c>
      <c r="E367" s="86"/>
      <c r="F367" s="74">
        <f t="shared" si="17"/>
        <v>2502680.31</v>
      </c>
      <c r="G367" s="71"/>
    </row>
    <row r="368" spans="1:7">
      <c r="A368" s="66">
        <v>45903</v>
      </c>
      <c r="B368" s="67" t="s">
        <v>2793</v>
      </c>
      <c r="C368" s="68" t="s">
        <v>56</v>
      </c>
      <c r="D368" s="69">
        <v>1000000</v>
      </c>
      <c r="E368" s="69"/>
      <c r="F368" s="74">
        <f t="shared" si="17"/>
        <v>3502680.31</v>
      </c>
      <c r="G368" s="71"/>
    </row>
    <row r="369" spans="1:7">
      <c r="A369" s="66">
        <v>45903</v>
      </c>
      <c r="B369" s="67" t="s">
        <v>2645</v>
      </c>
      <c r="C369" s="68" t="s">
        <v>64</v>
      </c>
      <c r="D369" s="69"/>
      <c r="E369" s="69">
        <v>1600000</v>
      </c>
      <c r="F369" s="74">
        <f t="shared" si="17"/>
        <v>1902680.31</v>
      </c>
      <c r="G369" s="71"/>
    </row>
    <row r="370" spans="1:7">
      <c r="A370" s="66">
        <v>45903</v>
      </c>
      <c r="B370" s="67" t="s">
        <v>2645</v>
      </c>
      <c r="C370" s="68" t="s">
        <v>64</v>
      </c>
      <c r="D370" s="69"/>
      <c r="E370" s="86">
        <v>1900000</v>
      </c>
      <c r="F370" s="74">
        <f t="shared" si="17"/>
        <v>2680.31000000006</v>
      </c>
      <c r="G370" s="71"/>
    </row>
    <row r="371" spans="1:7">
      <c r="A371" s="66">
        <v>45903</v>
      </c>
      <c r="B371" s="67" t="s">
        <v>130</v>
      </c>
      <c r="C371" s="68" t="s">
        <v>58</v>
      </c>
      <c r="D371" s="69">
        <v>825000</v>
      </c>
      <c r="E371" s="86"/>
      <c r="F371" s="74">
        <f t="shared" si="17"/>
        <v>827680.31</v>
      </c>
      <c r="G371" s="71"/>
    </row>
    <row r="372" spans="1:7">
      <c r="A372" s="66">
        <v>45903</v>
      </c>
      <c r="B372" s="67" t="s">
        <v>130</v>
      </c>
      <c r="C372" s="68" t="s">
        <v>58</v>
      </c>
      <c r="D372" s="69">
        <v>825000</v>
      </c>
      <c r="E372" s="86"/>
      <c r="F372" s="74">
        <f t="shared" si="17"/>
        <v>1652680.31</v>
      </c>
      <c r="G372" s="71"/>
    </row>
    <row r="373" spans="1:7">
      <c r="A373" s="66">
        <v>45903</v>
      </c>
      <c r="B373" s="67" t="s">
        <v>208</v>
      </c>
      <c r="C373" s="68" t="s">
        <v>58</v>
      </c>
      <c r="D373" s="69">
        <v>925000</v>
      </c>
      <c r="E373" s="86"/>
      <c r="F373" s="74">
        <f t="shared" si="17"/>
        <v>2577680.31</v>
      </c>
      <c r="G373" s="71"/>
    </row>
    <row r="374" spans="1:7">
      <c r="A374" s="66">
        <v>45903</v>
      </c>
      <c r="B374" s="67" t="s">
        <v>208</v>
      </c>
      <c r="C374" s="68" t="s">
        <v>58</v>
      </c>
      <c r="D374" s="69">
        <v>925000</v>
      </c>
      <c r="E374" s="86"/>
      <c r="F374" s="74">
        <f t="shared" si="17"/>
        <v>3502680.31</v>
      </c>
      <c r="G374" s="71"/>
    </row>
    <row r="375" spans="1:7">
      <c r="A375" s="66">
        <v>45903</v>
      </c>
      <c r="B375" s="67" t="s">
        <v>926</v>
      </c>
      <c r="C375" s="68" t="s">
        <v>64</v>
      </c>
      <c r="D375" s="69"/>
      <c r="E375" s="86">
        <v>1000000</v>
      </c>
      <c r="F375" s="74">
        <f t="shared" si="17"/>
        <v>2502680.31</v>
      </c>
      <c r="G375" s="71"/>
    </row>
    <row r="376" spans="1:7">
      <c r="A376" s="66">
        <v>45903</v>
      </c>
      <c r="B376" s="67" t="s">
        <v>926</v>
      </c>
      <c r="C376" s="68" t="s">
        <v>64</v>
      </c>
      <c r="D376" s="69"/>
      <c r="E376" s="86">
        <v>1000000</v>
      </c>
      <c r="F376" s="74">
        <f t="shared" si="17"/>
        <v>1502680.31</v>
      </c>
      <c r="G376" s="71"/>
    </row>
    <row r="377" spans="1:7">
      <c r="A377" s="66">
        <v>45904</v>
      </c>
      <c r="B377" s="67" t="s">
        <v>2792</v>
      </c>
      <c r="C377" s="68" t="s">
        <v>62</v>
      </c>
      <c r="D377" s="69"/>
      <c r="E377" s="86">
        <v>1500000</v>
      </c>
      <c r="F377" s="74">
        <f t="shared" si="17"/>
        <v>2680.31000000006</v>
      </c>
      <c r="G377" s="71"/>
    </row>
    <row r="378" spans="1:7">
      <c r="A378" s="66">
        <v>45904</v>
      </c>
      <c r="B378" s="67" t="s">
        <v>2793</v>
      </c>
      <c r="C378" s="68" t="s">
        <v>56</v>
      </c>
      <c r="D378" s="69">
        <v>1500000</v>
      </c>
      <c r="E378" s="86"/>
      <c r="F378" s="74">
        <f t="shared" si="17"/>
        <v>1502680.31</v>
      </c>
      <c r="G378" s="71"/>
    </row>
    <row r="379" spans="1:7">
      <c r="A379" s="66">
        <v>45904</v>
      </c>
      <c r="B379" s="67" t="s">
        <v>2645</v>
      </c>
      <c r="C379" s="68" t="s">
        <v>64</v>
      </c>
      <c r="D379" s="69"/>
      <c r="E379" s="86">
        <v>1500000</v>
      </c>
      <c r="F379" s="74">
        <f t="shared" si="17"/>
        <v>2680.31000000006</v>
      </c>
      <c r="G379" s="71"/>
    </row>
    <row r="380" spans="1:7">
      <c r="A380" s="66">
        <v>45904</v>
      </c>
      <c r="B380" s="67" t="s">
        <v>694</v>
      </c>
      <c r="C380" s="68" t="s">
        <v>58</v>
      </c>
      <c r="D380" s="69">
        <v>1000000</v>
      </c>
      <c r="E380" s="86"/>
      <c r="F380" s="74">
        <f t="shared" si="17"/>
        <v>1002680.31</v>
      </c>
      <c r="G380" s="71"/>
    </row>
    <row r="381" ht="15" customHeight="1" spans="1:7">
      <c r="A381" s="66">
        <v>45904</v>
      </c>
      <c r="B381" s="67" t="s">
        <v>694</v>
      </c>
      <c r="C381" s="68" t="s">
        <v>58</v>
      </c>
      <c r="D381" s="69">
        <v>500000</v>
      </c>
      <c r="E381" s="69"/>
      <c r="F381" s="74">
        <f t="shared" si="17"/>
        <v>1502680.31</v>
      </c>
      <c r="G381" s="71"/>
    </row>
    <row r="382" spans="1:7">
      <c r="A382" s="66">
        <v>45904</v>
      </c>
      <c r="B382" s="67" t="s">
        <v>2792</v>
      </c>
      <c r="C382" s="68" t="s">
        <v>62</v>
      </c>
      <c r="D382" s="69"/>
      <c r="E382" s="86">
        <v>1500000</v>
      </c>
      <c r="F382" s="74">
        <f t="shared" si="17"/>
        <v>2680.31000000006</v>
      </c>
      <c r="G382" s="71"/>
    </row>
    <row r="383" spans="1:7">
      <c r="A383" s="66">
        <v>45904</v>
      </c>
      <c r="B383" s="67" t="s">
        <v>2793</v>
      </c>
      <c r="C383" s="68" t="s">
        <v>56</v>
      </c>
      <c r="D383" s="69">
        <v>1500000</v>
      </c>
      <c r="E383" s="86"/>
      <c r="F383" s="74">
        <f t="shared" si="17"/>
        <v>1502680.31</v>
      </c>
      <c r="G383" s="71"/>
    </row>
    <row r="384" spans="1:7">
      <c r="A384" s="66">
        <v>45904</v>
      </c>
      <c r="B384" s="67" t="s">
        <v>2645</v>
      </c>
      <c r="C384" s="68" t="s">
        <v>64</v>
      </c>
      <c r="D384" s="69"/>
      <c r="E384" s="86">
        <v>750000</v>
      </c>
      <c r="F384" s="74">
        <f t="shared" si="17"/>
        <v>752680.31</v>
      </c>
      <c r="G384" s="71"/>
    </row>
    <row r="385" spans="1:7">
      <c r="A385" s="66">
        <v>45904</v>
      </c>
      <c r="B385" s="67" t="s">
        <v>2645</v>
      </c>
      <c r="C385" s="68" t="s">
        <v>64</v>
      </c>
      <c r="D385" s="69"/>
      <c r="E385" s="69">
        <v>750000</v>
      </c>
      <c r="F385" s="74">
        <f t="shared" si="17"/>
        <v>2680.31000000006</v>
      </c>
      <c r="G385" s="71"/>
    </row>
    <row r="386" spans="1:7">
      <c r="A386" s="66">
        <v>45905</v>
      </c>
      <c r="B386" s="67" t="s">
        <v>692</v>
      </c>
      <c r="C386" s="68" t="s">
        <v>58</v>
      </c>
      <c r="D386" s="69">
        <v>1000000</v>
      </c>
      <c r="E386" s="69"/>
      <c r="F386" s="74">
        <f t="shared" si="17"/>
        <v>1002680.31</v>
      </c>
      <c r="G386" s="71"/>
    </row>
    <row r="387" spans="1:7">
      <c r="A387" s="66">
        <v>45905</v>
      </c>
      <c r="B387" s="67" t="s">
        <v>2792</v>
      </c>
      <c r="C387" s="68" t="s">
        <v>62</v>
      </c>
      <c r="D387" s="69"/>
      <c r="E387" s="69">
        <v>500000</v>
      </c>
      <c r="F387" s="74">
        <f t="shared" si="17"/>
        <v>502680.31</v>
      </c>
      <c r="G387" s="71"/>
    </row>
    <row r="388" spans="1:7">
      <c r="A388" s="66">
        <v>45905</v>
      </c>
      <c r="B388" s="67" t="s">
        <v>2792</v>
      </c>
      <c r="C388" s="68" t="s">
        <v>62</v>
      </c>
      <c r="D388" s="69"/>
      <c r="E388" s="69">
        <v>500000</v>
      </c>
      <c r="F388" s="74">
        <f t="shared" si="17"/>
        <v>2680.31000000006</v>
      </c>
      <c r="G388" s="71"/>
    </row>
    <row r="389" spans="1:7">
      <c r="A389" s="66">
        <v>45905</v>
      </c>
      <c r="B389" s="67" t="s">
        <v>2793</v>
      </c>
      <c r="C389" s="68" t="s">
        <v>56</v>
      </c>
      <c r="D389" s="69">
        <v>500000</v>
      </c>
      <c r="E389" s="69"/>
      <c r="F389" s="74">
        <f t="shared" si="17"/>
        <v>502680.31</v>
      </c>
      <c r="G389" s="71"/>
    </row>
    <row r="390" spans="1:7">
      <c r="A390" s="66">
        <v>45905</v>
      </c>
      <c r="B390" s="67" t="s">
        <v>2793</v>
      </c>
      <c r="C390" s="68" t="s">
        <v>56</v>
      </c>
      <c r="D390" s="69">
        <v>500000</v>
      </c>
      <c r="E390" s="69"/>
      <c r="F390" s="74">
        <f t="shared" si="17"/>
        <v>1002680.31</v>
      </c>
      <c r="G390" s="71"/>
    </row>
    <row r="391" spans="1:7">
      <c r="A391" s="66">
        <v>45905</v>
      </c>
      <c r="B391" s="67" t="s">
        <v>2645</v>
      </c>
      <c r="C391" s="68" t="s">
        <v>64</v>
      </c>
      <c r="D391" s="69"/>
      <c r="E391" s="69">
        <v>500000</v>
      </c>
      <c r="F391" s="74">
        <f t="shared" ref="F391:F412" si="18">F390+D391-E391</f>
        <v>502680.31</v>
      </c>
      <c r="G391" s="71"/>
    </row>
    <row r="392" spans="1:7">
      <c r="A392" s="66">
        <v>45908</v>
      </c>
      <c r="B392" s="67" t="s">
        <v>2642</v>
      </c>
      <c r="C392" s="68" t="s">
        <v>64</v>
      </c>
      <c r="D392" s="69"/>
      <c r="E392" s="69">
        <v>502000</v>
      </c>
      <c r="F392" s="74">
        <f t="shared" si="18"/>
        <v>680.310000000056</v>
      </c>
      <c r="G392" s="71"/>
    </row>
    <row r="393" spans="1:7">
      <c r="A393" s="66">
        <v>45919</v>
      </c>
      <c r="B393" s="67" t="s">
        <v>692</v>
      </c>
      <c r="C393" s="68" t="s">
        <v>58</v>
      </c>
      <c r="D393" s="69">
        <v>50000</v>
      </c>
      <c r="E393" s="69"/>
      <c r="F393" s="74">
        <f t="shared" si="18"/>
        <v>50680.3100000001</v>
      </c>
      <c r="G393" s="71"/>
    </row>
    <row r="394" spans="1:7">
      <c r="A394" s="66">
        <v>45919</v>
      </c>
      <c r="B394" s="67" t="s">
        <v>2794</v>
      </c>
      <c r="C394" s="68" t="s">
        <v>56</v>
      </c>
      <c r="D394" s="69">
        <v>5000000</v>
      </c>
      <c r="E394" s="69"/>
      <c r="F394" s="74">
        <f t="shared" si="18"/>
        <v>5050680.31</v>
      </c>
      <c r="G394" s="71"/>
    </row>
    <row r="395" spans="1:7">
      <c r="A395" s="66">
        <v>45919</v>
      </c>
      <c r="B395" s="67" t="s">
        <v>1765</v>
      </c>
      <c r="C395" s="68" t="s">
        <v>64</v>
      </c>
      <c r="D395" s="69"/>
      <c r="E395" s="69">
        <v>2000000</v>
      </c>
      <c r="F395" s="74">
        <f t="shared" si="18"/>
        <v>3050680.31</v>
      </c>
      <c r="G395" s="71"/>
    </row>
    <row r="396" spans="1:7">
      <c r="A396" s="66">
        <v>45919</v>
      </c>
      <c r="B396" s="67" t="s">
        <v>1765</v>
      </c>
      <c r="C396" s="68" t="s">
        <v>64</v>
      </c>
      <c r="D396" s="69"/>
      <c r="E396" s="69">
        <v>3000000</v>
      </c>
      <c r="F396" s="74">
        <f t="shared" si="18"/>
        <v>50680.3100000005</v>
      </c>
      <c r="G396" s="71"/>
    </row>
    <row r="397" spans="1:7">
      <c r="A397" s="66">
        <v>45920</v>
      </c>
      <c r="B397" s="67" t="s">
        <v>201</v>
      </c>
      <c r="C397" s="68" t="s">
        <v>62</v>
      </c>
      <c r="D397" s="69"/>
      <c r="E397" s="69">
        <v>41576.38</v>
      </c>
      <c r="F397" s="74">
        <f t="shared" si="18"/>
        <v>9103.93000000052</v>
      </c>
      <c r="G397" s="71"/>
    </row>
    <row r="398" spans="1:7">
      <c r="A398" s="66">
        <v>45921</v>
      </c>
      <c r="B398" s="170" t="s">
        <v>1027</v>
      </c>
      <c r="C398" s="68" t="s">
        <v>57</v>
      </c>
      <c r="D398" s="69">
        <v>11.31</v>
      </c>
      <c r="E398" s="69"/>
      <c r="F398" s="74">
        <f t="shared" si="18"/>
        <v>9115.24000000052</v>
      </c>
      <c r="G398" s="71"/>
    </row>
    <row r="399" spans="1:7">
      <c r="A399" s="66">
        <v>45924</v>
      </c>
      <c r="B399" s="170" t="s">
        <v>2795</v>
      </c>
      <c r="C399" s="68" t="s">
        <v>58</v>
      </c>
      <c r="D399" s="69">
        <v>1000000</v>
      </c>
      <c r="E399" s="69"/>
      <c r="F399" s="74">
        <f t="shared" si="18"/>
        <v>1009115.24</v>
      </c>
      <c r="G399" s="71"/>
    </row>
    <row r="400" spans="1:7">
      <c r="A400" s="66">
        <v>45924</v>
      </c>
      <c r="B400" s="170" t="s">
        <v>2795</v>
      </c>
      <c r="C400" s="68" t="s">
        <v>58</v>
      </c>
      <c r="D400" s="69">
        <v>1000000</v>
      </c>
      <c r="E400" s="69"/>
      <c r="F400" s="74">
        <f t="shared" si="18"/>
        <v>2009115.24</v>
      </c>
      <c r="G400" s="71"/>
    </row>
    <row r="401" spans="1:7">
      <c r="A401" s="66">
        <v>45924</v>
      </c>
      <c r="B401" s="170" t="s">
        <v>2795</v>
      </c>
      <c r="C401" s="68" t="s">
        <v>58</v>
      </c>
      <c r="D401" s="69">
        <v>1000000</v>
      </c>
      <c r="E401" s="69"/>
      <c r="F401" s="74">
        <f t="shared" si="18"/>
        <v>3009115.24</v>
      </c>
      <c r="G401" s="71"/>
    </row>
    <row r="402" spans="1:7">
      <c r="A402" s="66">
        <v>45924</v>
      </c>
      <c r="B402" s="170" t="s">
        <v>2795</v>
      </c>
      <c r="C402" s="68" t="s">
        <v>58</v>
      </c>
      <c r="D402" s="69">
        <v>1000000</v>
      </c>
      <c r="E402" s="69"/>
      <c r="F402" s="74">
        <f t="shared" si="18"/>
        <v>4009115.24</v>
      </c>
      <c r="G402" s="71"/>
    </row>
    <row r="403" spans="1:7">
      <c r="A403" s="66">
        <v>45924</v>
      </c>
      <c r="B403" s="170" t="s">
        <v>2795</v>
      </c>
      <c r="C403" s="68" t="s">
        <v>58</v>
      </c>
      <c r="D403" s="69">
        <v>1000000</v>
      </c>
      <c r="E403" s="69"/>
      <c r="F403" s="74">
        <f t="shared" si="18"/>
        <v>5009115.24</v>
      </c>
      <c r="G403" s="71"/>
    </row>
    <row r="404" spans="1:7">
      <c r="A404" s="66">
        <v>45924</v>
      </c>
      <c r="B404" s="170" t="s">
        <v>2796</v>
      </c>
      <c r="C404" s="68" t="s">
        <v>62</v>
      </c>
      <c r="D404" s="69"/>
      <c r="E404" s="69">
        <v>1500000</v>
      </c>
      <c r="F404" s="74">
        <f t="shared" si="18"/>
        <v>3509115.24</v>
      </c>
      <c r="G404" s="71"/>
    </row>
    <row r="405" spans="1:7">
      <c r="A405" s="66">
        <v>45924</v>
      </c>
      <c r="B405" s="170" t="s">
        <v>2796</v>
      </c>
      <c r="C405" s="68" t="s">
        <v>62</v>
      </c>
      <c r="D405" s="69"/>
      <c r="E405" s="69">
        <v>1500000</v>
      </c>
      <c r="F405" s="74">
        <f t="shared" si="18"/>
        <v>2009115.24</v>
      </c>
      <c r="G405" s="71"/>
    </row>
    <row r="406" spans="1:7">
      <c r="A406" s="66">
        <v>45924</v>
      </c>
      <c r="B406" s="170" t="s">
        <v>2796</v>
      </c>
      <c r="C406" s="68" t="s">
        <v>62</v>
      </c>
      <c r="D406" s="69"/>
      <c r="E406" s="69">
        <v>2000000</v>
      </c>
      <c r="F406" s="74">
        <f t="shared" si="18"/>
        <v>9115.24000000022</v>
      </c>
      <c r="G406" s="71"/>
    </row>
    <row r="407" spans="1:7">
      <c r="A407" s="66">
        <v>45929</v>
      </c>
      <c r="B407" s="67" t="s">
        <v>1844</v>
      </c>
      <c r="C407" s="68" t="s">
        <v>58</v>
      </c>
      <c r="D407" s="69">
        <v>100000</v>
      </c>
      <c r="E407" s="69"/>
      <c r="F407" s="74">
        <f t="shared" si="18"/>
        <v>109115.24</v>
      </c>
      <c r="G407" s="71"/>
    </row>
    <row r="408" spans="1:7">
      <c r="A408" s="66">
        <v>45929</v>
      </c>
      <c r="B408" s="67" t="s">
        <v>2797</v>
      </c>
      <c r="C408" s="68" t="s">
        <v>61</v>
      </c>
      <c r="D408" s="69"/>
      <c r="E408" s="69">
        <v>73882.27</v>
      </c>
      <c r="F408" s="74">
        <f t="shared" si="18"/>
        <v>35232.9700000002</v>
      </c>
      <c r="G408" s="71"/>
    </row>
    <row r="409" spans="1:7">
      <c r="A409" s="66">
        <v>45930</v>
      </c>
      <c r="B409" s="67" t="s">
        <v>181</v>
      </c>
      <c r="C409" s="68" t="s">
        <v>58</v>
      </c>
      <c r="D409" s="69">
        <v>530000</v>
      </c>
      <c r="E409" s="69"/>
      <c r="F409" s="74">
        <f t="shared" si="18"/>
        <v>565232.97</v>
      </c>
      <c r="G409" s="71"/>
    </row>
    <row r="410" spans="1:7">
      <c r="A410" s="66">
        <v>45930</v>
      </c>
      <c r="B410" s="170" t="s">
        <v>2730</v>
      </c>
      <c r="C410" s="68" t="s">
        <v>64</v>
      </c>
      <c r="D410" s="69"/>
      <c r="E410" s="69">
        <v>260000</v>
      </c>
      <c r="F410" s="74">
        <f t="shared" si="18"/>
        <v>305232.97</v>
      </c>
      <c r="G410" s="71"/>
    </row>
    <row r="411" spans="1:7">
      <c r="A411" s="66">
        <v>45930</v>
      </c>
      <c r="B411" s="170" t="s">
        <v>2642</v>
      </c>
      <c r="C411" s="68" t="s">
        <v>64</v>
      </c>
      <c r="D411" s="69"/>
      <c r="E411" s="69">
        <v>300000</v>
      </c>
      <c r="F411" s="74">
        <f t="shared" si="18"/>
        <v>5232.9700000002</v>
      </c>
      <c r="G411" s="71"/>
    </row>
    <row r="412" spans="1:7">
      <c r="A412" s="66">
        <v>45930</v>
      </c>
      <c r="B412" s="67" t="s">
        <v>1844</v>
      </c>
      <c r="C412" s="68" t="s">
        <v>58</v>
      </c>
      <c r="D412" s="69">
        <v>10000</v>
      </c>
      <c r="E412" s="69"/>
      <c r="F412" s="74">
        <f t="shared" si="18"/>
        <v>15232.9700000002</v>
      </c>
      <c r="G412" s="71"/>
    </row>
    <row r="413" spans="1:7">
      <c r="A413" s="66">
        <v>45930</v>
      </c>
      <c r="B413" s="67" t="s">
        <v>2798</v>
      </c>
      <c r="C413" s="68" t="s">
        <v>61</v>
      </c>
      <c r="D413" s="69"/>
      <c r="E413" s="69">
        <v>6882</v>
      </c>
      <c r="F413" s="74">
        <f t="shared" ref="F413:F453" si="19">F412+D413-E413</f>
        <v>8350.9700000002</v>
      </c>
      <c r="G413" s="71"/>
    </row>
    <row r="414" spans="1:7">
      <c r="A414" s="66">
        <v>45946</v>
      </c>
      <c r="B414" s="67" t="s">
        <v>694</v>
      </c>
      <c r="C414" s="68" t="s">
        <v>58</v>
      </c>
      <c r="D414" s="69">
        <v>40000</v>
      </c>
      <c r="E414" s="69"/>
      <c r="F414" s="74">
        <f t="shared" si="19"/>
        <v>48350.9700000002</v>
      </c>
      <c r="G414" s="71"/>
    </row>
    <row r="415" spans="1:7">
      <c r="A415" s="66">
        <v>45950</v>
      </c>
      <c r="B415" s="67" t="s">
        <v>201</v>
      </c>
      <c r="C415" s="68" t="s">
        <v>62</v>
      </c>
      <c r="D415" s="69"/>
      <c r="E415" s="69">
        <v>38250</v>
      </c>
      <c r="F415" s="74">
        <f t="shared" si="19"/>
        <v>10100.9700000002</v>
      </c>
      <c r="G415" s="71"/>
    </row>
    <row r="416" spans="1:7">
      <c r="A416" s="66">
        <v>45959</v>
      </c>
      <c r="B416" s="67" t="s">
        <v>2799</v>
      </c>
      <c r="C416" s="68" t="s">
        <v>58</v>
      </c>
      <c r="D416" s="69">
        <v>52670</v>
      </c>
      <c r="E416" s="86"/>
      <c r="F416" s="74">
        <f t="shared" si="19"/>
        <v>62770.9700000002</v>
      </c>
      <c r="G416" s="71"/>
    </row>
    <row r="417" spans="1:7">
      <c r="A417" s="66">
        <v>45959</v>
      </c>
      <c r="B417" s="67" t="s">
        <v>1844</v>
      </c>
      <c r="C417" s="68" t="s">
        <v>58</v>
      </c>
      <c r="D417" s="69">
        <v>10000</v>
      </c>
      <c r="E417" s="69"/>
      <c r="F417" s="74">
        <f t="shared" si="19"/>
        <v>72770.9700000002</v>
      </c>
      <c r="G417" s="71"/>
    </row>
    <row r="418" spans="1:7">
      <c r="A418" s="66">
        <v>45959</v>
      </c>
      <c r="B418" s="67" t="s">
        <v>2800</v>
      </c>
      <c r="C418" s="68" t="s">
        <v>61</v>
      </c>
      <c r="D418" s="69"/>
      <c r="E418" s="69">
        <v>65942.8</v>
      </c>
      <c r="F418" s="74">
        <f t="shared" si="19"/>
        <v>6828.1700000002</v>
      </c>
      <c r="G418" s="71"/>
    </row>
    <row r="419" spans="1:7">
      <c r="A419" s="66">
        <v>45959</v>
      </c>
      <c r="B419" s="67" t="s">
        <v>2801</v>
      </c>
      <c r="C419" s="68" t="s">
        <v>61</v>
      </c>
      <c r="D419" s="69"/>
      <c r="E419" s="69">
        <v>1535.98</v>
      </c>
      <c r="F419" s="74">
        <f t="shared" si="19"/>
        <v>5292.1900000002</v>
      </c>
      <c r="G419" s="71"/>
    </row>
    <row r="420" spans="1:7">
      <c r="A420" s="66">
        <v>45960</v>
      </c>
      <c r="B420" s="67" t="s">
        <v>2802</v>
      </c>
      <c r="C420" s="68" t="s">
        <v>61</v>
      </c>
      <c r="D420" s="69"/>
      <c r="E420" s="69">
        <v>4125</v>
      </c>
      <c r="F420" s="74">
        <f t="shared" si="19"/>
        <v>1167.1900000002</v>
      </c>
      <c r="G420" s="71"/>
    </row>
    <row r="421" spans="1:7">
      <c r="A421" s="66">
        <v>45961</v>
      </c>
      <c r="B421" s="67" t="s">
        <v>1844</v>
      </c>
      <c r="C421" s="68" t="s">
        <v>58</v>
      </c>
      <c r="D421" s="69">
        <v>5000</v>
      </c>
      <c r="E421" s="69"/>
      <c r="F421" s="74">
        <f t="shared" si="19"/>
        <v>6167.1900000002</v>
      </c>
      <c r="G421" s="71"/>
    </row>
    <row r="422" spans="1:7">
      <c r="A422" s="66">
        <v>45961</v>
      </c>
      <c r="B422" s="67" t="s">
        <v>2803</v>
      </c>
      <c r="C422" s="68" t="s">
        <v>61</v>
      </c>
      <c r="D422" s="69"/>
      <c r="E422" s="69">
        <v>2113</v>
      </c>
      <c r="F422" s="74">
        <f t="shared" si="19"/>
        <v>4054.1900000002</v>
      </c>
      <c r="G422" s="71"/>
    </row>
    <row r="423" spans="1:7">
      <c r="A423" s="66">
        <v>45979</v>
      </c>
      <c r="B423" s="93" t="s">
        <v>1844</v>
      </c>
      <c r="C423" s="68" t="s">
        <v>58</v>
      </c>
      <c r="D423" s="69">
        <v>50000</v>
      </c>
      <c r="E423" s="69"/>
      <c r="F423" s="74">
        <f t="shared" si="19"/>
        <v>54054.1900000002</v>
      </c>
      <c r="G423" s="71"/>
    </row>
    <row r="424" spans="1:7">
      <c r="A424" s="66">
        <v>45980</v>
      </c>
      <c r="B424" s="93" t="s">
        <v>201</v>
      </c>
      <c r="C424" s="68" t="s">
        <v>62</v>
      </c>
      <c r="D424" s="69"/>
      <c r="E424" s="69">
        <v>39525</v>
      </c>
      <c r="F424" s="74">
        <f t="shared" si="19"/>
        <v>14529.1900000002</v>
      </c>
      <c r="G424" s="71"/>
    </row>
    <row r="425" spans="1:7">
      <c r="A425" s="66"/>
      <c r="B425" s="67"/>
      <c r="C425" s="68"/>
      <c r="D425" s="69"/>
      <c r="E425" s="69"/>
      <c r="F425" s="74">
        <f t="shared" si="19"/>
        <v>14529.1900000002</v>
      </c>
      <c r="G425" s="71"/>
    </row>
    <row r="426" spans="1:7">
      <c r="A426" s="66"/>
      <c r="B426" s="67"/>
      <c r="C426" s="68"/>
      <c r="D426" s="69"/>
      <c r="E426" s="69"/>
      <c r="F426" s="74">
        <f t="shared" si="19"/>
        <v>14529.1900000002</v>
      </c>
      <c r="G426" s="71"/>
    </row>
    <row r="427" spans="1:7">
      <c r="A427" s="66"/>
      <c r="B427" s="67"/>
      <c r="C427" s="68"/>
      <c r="D427" s="69"/>
      <c r="E427" s="86"/>
      <c r="F427" s="74">
        <f t="shared" si="19"/>
        <v>14529.1900000002</v>
      </c>
      <c r="G427" s="71"/>
    </row>
    <row r="428" spans="1:7">
      <c r="A428" s="66"/>
      <c r="B428" s="67"/>
      <c r="C428" s="68"/>
      <c r="D428" s="69"/>
      <c r="E428" s="69"/>
      <c r="F428" s="74">
        <f t="shared" si="19"/>
        <v>14529.1900000002</v>
      </c>
      <c r="G428" s="71"/>
    </row>
    <row r="429" spans="1:7">
      <c r="A429" s="66"/>
      <c r="B429" s="67"/>
      <c r="C429" s="68"/>
      <c r="D429" s="69"/>
      <c r="E429" s="69"/>
      <c r="F429" s="74">
        <f t="shared" si="19"/>
        <v>14529.1900000002</v>
      </c>
      <c r="G429" s="71"/>
    </row>
    <row r="430" spans="1:7">
      <c r="A430" s="66"/>
      <c r="B430" s="67"/>
      <c r="C430" s="68"/>
      <c r="D430" s="69"/>
      <c r="E430" s="69"/>
      <c r="F430" s="74">
        <f t="shared" si="19"/>
        <v>14529.1900000002</v>
      </c>
      <c r="G430" s="71"/>
    </row>
    <row r="431" spans="1:7">
      <c r="A431" s="66"/>
      <c r="B431" s="67"/>
      <c r="C431" s="68"/>
      <c r="D431" s="69"/>
      <c r="E431" s="69"/>
      <c r="F431" s="74">
        <f t="shared" si="19"/>
        <v>14529.1900000002</v>
      </c>
      <c r="G431" s="71"/>
    </row>
    <row r="432" spans="1:7">
      <c r="A432" s="66"/>
      <c r="B432" s="67"/>
      <c r="C432" s="68"/>
      <c r="D432" s="69"/>
      <c r="E432" s="69"/>
      <c r="F432" s="74">
        <f t="shared" si="19"/>
        <v>14529.1900000002</v>
      </c>
      <c r="G432" s="71"/>
    </row>
    <row r="433" spans="1:7">
      <c r="A433" s="66"/>
      <c r="B433" s="67"/>
      <c r="C433" s="68"/>
      <c r="D433" s="69"/>
      <c r="E433" s="69"/>
      <c r="F433" s="74">
        <f t="shared" si="19"/>
        <v>14529.1900000002</v>
      </c>
      <c r="G433" s="71"/>
    </row>
    <row r="434" spans="1:7">
      <c r="A434" s="66"/>
      <c r="B434" s="67"/>
      <c r="C434" s="68"/>
      <c r="D434" s="69"/>
      <c r="E434" s="69"/>
      <c r="F434" s="74">
        <f t="shared" si="19"/>
        <v>14529.1900000002</v>
      </c>
      <c r="G434" s="71"/>
    </row>
    <row r="435" spans="1:7">
      <c r="A435" s="66"/>
      <c r="B435" s="67"/>
      <c r="C435" s="68"/>
      <c r="D435" s="69"/>
      <c r="E435" s="69"/>
      <c r="F435" s="74">
        <f t="shared" si="19"/>
        <v>14529.1900000002</v>
      </c>
      <c r="G435" s="71"/>
    </row>
    <row r="436" spans="1:7">
      <c r="A436" s="66"/>
      <c r="B436" s="67"/>
      <c r="C436" s="68"/>
      <c r="D436" s="69"/>
      <c r="E436" s="69"/>
      <c r="F436" s="74">
        <f t="shared" si="19"/>
        <v>14529.1900000002</v>
      </c>
      <c r="G436" s="71"/>
    </row>
    <row r="437" spans="1:7">
      <c r="A437" s="66"/>
      <c r="B437" s="67"/>
      <c r="C437" s="68"/>
      <c r="D437" s="69"/>
      <c r="E437" s="69"/>
      <c r="F437" s="74">
        <f t="shared" si="19"/>
        <v>14529.1900000002</v>
      </c>
      <c r="G437" s="71"/>
    </row>
    <row r="438" spans="1:7">
      <c r="A438" s="66"/>
      <c r="B438" s="67"/>
      <c r="C438" s="68"/>
      <c r="D438" s="69"/>
      <c r="E438" s="69"/>
      <c r="F438" s="74">
        <f t="shared" si="19"/>
        <v>14529.1900000002</v>
      </c>
      <c r="G438" s="71"/>
    </row>
    <row r="439" spans="1:7">
      <c r="A439" s="66"/>
      <c r="B439" s="67"/>
      <c r="C439" s="68"/>
      <c r="D439" s="69"/>
      <c r="E439" s="69"/>
      <c r="F439" s="74">
        <f t="shared" si="19"/>
        <v>14529.1900000002</v>
      </c>
      <c r="G439" s="71"/>
    </row>
    <row r="440" spans="1:7">
      <c r="A440" s="66"/>
      <c r="B440" s="96"/>
      <c r="C440" s="68"/>
      <c r="D440" s="69"/>
      <c r="E440" s="69"/>
      <c r="F440" s="74">
        <f t="shared" si="19"/>
        <v>14529.1900000002</v>
      </c>
      <c r="G440" s="71"/>
    </row>
    <row r="441" spans="1:7">
      <c r="A441" s="66"/>
      <c r="B441" s="67"/>
      <c r="C441" s="68"/>
      <c r="D441" s="69"/>
      <c r="E441" s="69"/>
      <c r="F441" s="74">
        <f t="shared" si="19"/>
        <v>14529.1900000002</v>
      </c>
      <c r="G441" s="71"/>
    </row>
    <row r="442" spans="1:7">
      <c r="A442" s="66"/>
      <c r="B442" s="67"/>
      <c r="C442" s="68"/>
      <c r="D442" s="69"/>
      <c r="E442" s="69"/>
      <c r="F442" s="74">
        <f t="shared" si="19"/>
        <v>14529.1900000002</v>
      </c>
      <c r="G442" s="71"/>
    </row>
    <row r="443" spans="1:7">
      <c r="A443" s="66"/>
      <c r="B443" s="67"/>
      <c r="C443" s="68"/>
      <c r="D443" s="69"/>
      <c r="E443" s="69"/>
      <c r="F443" s="74">
        <f t="shared" si="19"/>
        <v>14529.1900000002</v>
      </c>
      <c r="G443" s="71"/>
    </row>
    <row r="444" spans="1:7">
      <c r="A444" s="66"/>
      <c r="B444" s="170"/>
      <c r="C444" s="68"/>
      <c r="D444" s="69"/>
      <c r="E444" s="69"/>
      <c r="F444" s="74">
        <f t="shared" si="19"/>
        <v>14529.1900000002</v>
      </c>
      <c r="G444" s="71"/>
    </row>
    <row r="445" spans="1:7">
      <c r="A445" s="66"/>
      <c r="B445" s="170"/>
      <c r="C445" s="68"/>
      <c r="D445" s="69"/>
      <c r="E445" s="69"/>
      <c r="F445" s="74">
        <f t="shared" si="19"/>
        <v>14529.1900000002</v>
      </c>
      <c r="G445" s="71"/>
    </row>
    <row r="446" spans="1:7">
      <c r="A446" s="66"/>
      <c r="B446" s="67"/>
      <c r="C446" s="68"/>
      <c r="D446" s="69"/>
      <c r="E446" s="69"/>
      <c r="F446" s="74">
        <f t="shared" si="19"/>
        <v>14529.1900000002</v>
      </c>
      <c r="G446" s="71"/>
    </row>
    <row r="447" spans="1:7">
      <c r="A447" s="66"/>
      <c r="B447" s="67"/>
      <c r="C447" s="68"/>
      <c r="D447" s="69"/>
      <c r="E447" s="69"/>
      <c r="F447" s="74">
        <f t="shared" si="19"/>
        <v>14529.1900000002</v>
      </c>
      <c r="G447" s="71"/>
    </row>
    <row r="448" spans="1:7">
      <c r="A448" s="66"/>
      <c r="B448" s="67"/>
      <c r="C448" s="68"/>
      <c r="D448" s="69"/>
      <c r="E448" s="69"/>
      <c r="F448" s="74">
        <f t="shared" ref="F448:F457" si="20">F447+D448-E448</f>
        <v>14529.1900000002</v>
      </c>
      <c r="G448" s="71"/>
    </row>
    <row r="449" spans="1:7">
      <c r="A449" s="66"/>
      <c r="B449" s="67"/>
      <c r="C449" s="68"/>
      <c r="D449" s="69"/>
      <c r="E449" s="69"/>
      <c r="F449" s="74">
        <f t="shared" si="20"/>
        <v>14529.1900000002</v>
      </c>
      <c r="G449" s="71"/>
    </row>
    <row r="450" spans="1:7">
      <c r="A450" s="66"/>
      <c r="B450" s="67"/>
      <c r="C450" s="68"/>
      <c r="D450" s="69"/>
      <c r="E450" s="69"/>
      <c r="F450" s="74">
        <f t="shared" si="20"/>
        <v>14529.1900000002</v>
      </c>
      <c r="G450" s="71"/>
    </row>
    <row r="451" spans="1:7">
      <c r="A451" s="66"/>
      <c r="B451" s="67"/>
      <c r="C451" s="68"/>
      <c r="D451" s="69"/>
      <c r="E451" s="69"/>
      <c r="F451" s="74">
        <f t="shared" si="20"/>
        <v>14529.1900000002</v>
      </c>
      <c r="G451" s="71"/>
    </row>
    <row r="452" spans="1:7">
      <c r="A452" s="66"/>
      <c r="B452" s="67"/>
      <c r="C452" s="68"/>
      <c r="D452" s="69"/>
      <c r="E452" s="69"/>
      <c r="F452" s="74">
        <f t="shared" si="20"/>
        <v>14529.1900000002</v>
      </c>
      <c r="G452" s="71"/>
    </row>
    <row r="453" spans="1:7">
      <c r="A453" s="66"/>
      <c r="B453" s="67"/>
      <c r="C453" s="68"/>
      <c r="D453" s="69"/>
      <c r="E453" s="69"/>
      <c r="F453" s="74">
        <f t="shared" si="20"/>
        <v>14529.1900000002</v>
      </c>
      <c r="G453" s="71"/>
    </row>
    <row r="454" spans="1:7">
      <c r="A454" s="66"/>
      <c r="B454" s="67"/>
      <c r="C454" s="68"/>
      <c r="D454" s="69"/>
      <c r="E454" s="69"/>
      <c r="F454" s="74">
        <f t="shared" si="20"/>
        <v>14529.1900000002</v>
      </c>
      <c r="G454" s="71"/>
    </row>
    <row r="455" spans="1:7">
      <c r="A455" s="66"/>
      <c r="B455" s="67"/>
      <c r="C455" s="68"/>
      <c r="D455" s="69"/>
      <c r="E455" s="69"/>
      <c r="F455" s="74">
        <f t="shared" si="20"/>
        <v>14529.1900000002</v>
      </c>
      <c r="G455" s="71"/>
    </row>
    <row r="456" spans="1:7">
      <c r="A456" s="66"/>
      <c r="B456" s="67"/>
      <c r="C456" s="68"/>
      <c r="D456" s="69"/>
      <c r="E456" s="86"/>
      <c r="F456" s="74">
        <f t="shared" si="20"/>
        <v>14529.1900000002</v>
      </c>
      <c r="G456" s="71"/>
    </row>
    <row r="457" spans="1:7">
      <c r="A457" s="66"/>
      <c r="B457" s="67"/>
      <c r="C457" s="68"/>
      <c r="D457" s="69"/>
      <c r="E457" s="69"/>
      <c r="F457" s="74">
        <f t="shared" si="20"/>
        <v>14529.1900000002</v>
      </c>
      <c r="G457" s="71"/>
    </row>
    <row r="458" spans="1:7">
      <c r="A458" s="66"/>
      <c r="B458" s="67"/>
      <c r="C458" s="68"/>
      <c r="D458" s="69"/>
      <c r="E458" s="69"/>
      <c r="F458" s="74">
        <f t="shared" ref="F457:F468" si="21">F457+D458-E458</f>
        <v>14529.1900000002</v>
      </c>
      <c r="G458" s="71"/>
    </row>
    <row r="459" spans="1:7">
      <c r="A459" s="66"/>
      <c r="B459" s="67"/>
      <c r="C459" s="68"/>
      <c r="D459" s="69"/>
      <c r="E459" s="69"/>
      <c r="F459" s="74">
        <f t="shared" si="21"/>
        <v>14529.1900000002</v>
      </c>
      <c r="G459" s="71"/>
    </row>
    <row r="460" spans="1:7">
      <c r="A460" s="66"/>
      <c r="B460" s="67"/>
      <c r="C460" s="68"/>
      <c r="D460" s="69"/>
      <c r="E460" s="69"/>
      <c r="F460" s="74">
        <f t="shared" si="21"/>
        <v>14529.1900000002</v>
      </c>
      <c r="G460" s="71"/>
    </row>
    <row r="461" spans="1:7">
      <c r="A461" s="66"/>
      <c r="B461" s="67"/>
      <c r="C461" s="68"/>
      <c r="D461" s="69"/>
      <c r="E461" s="69"/>
      <c r="F461" s="74">
        <f t="shared" si="21"/>
        <v>14529.1900000002</v>
      </c>
      <c r="G461" s="71"/>
    </row>
    <row r="462" spans="1:7">
      <c r="A462" s="66"/>
      <c r="B462" s="67"/>
      <c r="C462" s="68"/>
      <c r="D462" s="69"/>
      <c r="E462" s="69"/>
      <c r="F462" s="74">
        <f t="shared" si="21"/>
        <v>14529.1900000002</v>
      </c>
      <c r="G462" s="71"/>
    </row>
    <row r="463" spans="1:7">
      <c r="A463" s="66"/>
      <c r="B463" s="67"/>
      <c r="C463" s="68"/>
      <c r="D463" s="69"/>
      <c r="E463" s="69"/>
      <c r="F463" s="74">
        <f t="shared" si="21"/>
        <v>14529.1900000002</v>
      </c>
      <c r="G463" s="71"/>
    </row>
    <row r="464" spans="1:7">
      <c r="A464" s="66"/>
      <c r="B464" s="67"/>
      <c r="C464" s="68"/>
      <c r="D464" s="69"/>
      <c r="E464" s="69"/>
      <c r="F464" s="74">
        <f t="shared" si="21"/>
        <v>14529.1900000002</v>
      </c>
      <c r="G464" s="71"/>
    </row>
    <row r="465" spans="1:7">
      <c r="A465" s="66"/>
      <c r="B465" s="67"/>
      <c r="C465" s="68"/>
      <c r="D465" s="69"/>
      <c r="E465" s="69"/>
      <c r="F465" s="74">
        <f t="shared" si="21"/>
        <v>14529.1900000002</v>
      </c>
      <c r="G465" s="71"/>
    </row>
    <row r="466" spans="1:7">
      <c r="A466" s="66"/>
      <c r="B466" s="67"/>
      <c r="C466" s="68"/>
      <c r="D466" s="69"/>
      <c r="E466" s="69"/>
      <c r="F466" s="74">
        <f t="shared" si="21"/>
        <v>14529.1900000002</v>
      </c>
      <c r="G466" s="71"/>
    </row>
    <row r="467" spans="1:7">
      <c r="A467" s="66"/>
      <c r="B467" s="67"/>
      <c r="C467" s="68"/>
      <c r="D467" s="69"/>
      <c r="E467" s="69"/>
      <c r="F467" s="74">
        <f t="shared" si="21"/>
        <v>14529.1900000002</v>
      </c>
      <c r="G467" s="71"/>
    </row>
    <row r="468" spans="1:7">
      <c r="A468" s="66"/>
      <c r="B468" s="67"/>
      <c r="C468" s="68"/>
      <c r="D468" s="69"/>
      <c r="E468" s="69"/>
      <c r="F468" s="74">
        <f t="shared" si="21"/>
        <v>14529.1900000002</v>
      </c>
      <c r="G468" s="71"/>
    </row>
    <row r="469" spans="1:7">
      <c r="A469" s="66"/>
      <c r="B469" s="67"/>
      <c r="C469" s="68"/>
      <c r="D469" s="69"/>
      <c r="E469" s="69"/>
      <c r="F469" s="74">
        <f t="shared" ref="F467:F497" si="22">F468+D469-E469</f>
        <v>14529.1900000002</v>
      </c>
      <c r="G469" s="71"/>
    </row>
    <row r="470" spans="1:7">
      <c r="A470" s="66"/>
      <c r="B470" s="67"/>
      <c r="C470" s="68"/>
      <c r="D470" s="69"/>
      <c r="E470" s="69"/>
      <c r="F470" s="74">
        <f t="shared" si="22"/>
        <v>14529.1900000002</v>
      </c>
      <c r="G470" s="71"/>
    </row>
    <row r="471" spans="1:7">
      <c r="A471" s="66"/>
      <c r="B471" s="67"/>
      <c r="C471" s="68"/>
      <c r="D471" s="69"/>
      <c r="E471" s="69"/>
      <c r="F471" s="74">
        <f t="shared" si="22"/>
        <v>14529.1900000002</v>
      </c>
      <c r="G471" s="71"/>
    </row>
    <row r="472" spans="1:7">
      <c r="A472" s="66"/>
      <c r="B472" s="67"/>
      <c r="C472" s="68"/>
      <c r="D472" s="69"/>
      <c r="E472" s="69"/>
      <c r="F472" s="74">
        <f t="shared" si="22"/>
        <v>14529.1900000002</v>
      </c>
      <c r="G472" s="71"/>
    </row>
    <row r="473" spans="1:7">
      <c r="A473" s="66"/>
      <c r="B473" s="67"/>
      <c r="C473" s="68"/>
      <c r="D473" s="69"/>
      <c r="E473" s="69"/>
      <c r="F473" s="74">
        <f t="shared" si="22"/>
        <v>14529.1900000002</v>
      </c>
      <c r="G473" s="71"/>
    </row>
    <row r="474" spans="1:7">
      <c r="A474" s="66"/>
      <c r="B474" s="67"/>
      <c r="C474" s="68"/>
      <c r="D474" s="69"/>
      <c r="E474" s="69"/>
      <c r="F474" s="74">
        <f t="shared" si="22"/>
        <v>14529.1900000002</v>
      </c>
      <c r="G474" s="71"/>
    </row>
    <row r="475" spans="1:7">
      <c r="A475" s="66"/>
      <c r="B475" s="67"/>
      <c r="C475" s="68"/>
      <c r="D475" s="69"/>
      <c r="E475" s="69"/>
      <c r="F475" s="74">
        <f t="shared" si="22"/>
        <v>14529.1900000002</v>
      </c>
      <c r="G475" s="71"/>
    </row>
    <row r="476" spans="1:7">
      <c r="A476" s="66"/>
      <c r="B476" s="67"/>
      <c r="C476" s="68"/>
      <c r="D476" s="69"/>
      <c r="E476" s="69"/>
      <c r="F476" s="74">
        <f t="shared" si="22"/>
        <v>14529.1900000002</v>
      </c>
      <c r="G476" s="71"/>
    </row>
    <row r="477" spans="1:7">
      <c r="A477" s="66"/>
      <c r="B477" s="67"/>
      <c r="C477" s="68"/>
      <c r="D477" s="69"/>
      <c r="E477" s="69"/>
      <c r="F477" s="74">
        <f t="shared" si="22"/>
        <v>14529.1900000002</v>
      </c>
      <c r="G477" s="71"/>
    </row>
    <row r="478" spans="1:7">
      <c r="A478" s="66"/>
      <c r="B478" s="67"/>
      <c r="C478" s="68"/>
      <c r="D478" s="69"/>
      <c r="E478" s="69"/>
      <c r="F478" s="74">
        <f t="shared" si="22"/>
        <v>14529.1900000002</v>
      </c>
      <c r="G478" s="71"/>
    </row>
    <row r="479" spans="1:7">
      <c r="A479" s="66"/>
      <c r="B479" s="67"/>
      <c r="C479" s="68"/>
      <c r="D479" s="69"/>
      <c r="E479" s="69"/>
      <c r="F479" s="74">
        <f t="shared" si="22"/>
        <v>14529.1900000002</v>
      </c>
      <c r="G479" s="71"/>
    </row>
    <row r="480" spans="1:7">
      <c r="A480" s="66"/>
      <c r="B480" s="67"/>
      <c r="C480" s="68"/>
      <c r="D480" s="69"/>
      <c r="E480" s="69"/>
      <c r="F480" s="74">
        <f t="shared" si="22"/>
        <v>14529.1900000002</v>
      </c>
      <c r="G480" s="71"/>
    </row>
    <row r="481" spans="1:7">
      <c r="A481" s="66"/>
      <c r="B481" s="67"/>
      <c r="C481" s="68"/>
      <c r="D481" s="69"/>
      <c r="E481" s="69"/>
      <c r="F481" s="74">
        <f t="shared" si="22"/>
        <v>14529.1900000002</v>
      </c>
      <c r="G481" s="71"/>
    </row>
    <row r="482" spans="1:7">
      <c r="A482" s="66"/>
      <c r="B482" s="67"/>
      <c r="C482" s="68"/>
      <c r="D482" s="69"/>
      <c r="E482" s="69"/>
      <c r="F482" s="74">
        <f t="shared" si="22"/>
        <v>14529.1900000002</v>
      </c>
      <c r="G482" s="71"/>
    </row>
    <row r="483" spans="1:7">
      <c r="A483" s="66"/>
      <c r="B483" s="67"/>
      <c r="C483" s="68"/>
      <c r="D483" s="69"/>
      <c r="E483" s="69"/>
      <c r="F483" s="74">
        <f t="shared" si="22"/>
        <v>14529.1900000002</v>
      </c>
      <c r="G483" s="71"/>
    </row>
    <row r="484" spans="1:7">
      <c r="A484" s="66"/>
      <c r="B484" s="67"/>
      <c r="C484" s="68"/>
      <c r="D484" s="69"/>
      <c r="E484" s="69"/>
      <c r="F484" s="74">
        <f t="shared" si="22"/>
        <v>14529.1900000002</v>
      </c>
      <c r="G484" s="71"/>
    </row>
    <row r="485" spans="1:7">
      <c r="A485" s="66"/>
      <c r="B485" s="96"/>
      <c r="C485" s="68"/>
      <c r="D485" s="69"/>
      <c r="E485" s="69"/>
      <c r="F485" s="74">
        <f t="shared" si="22"/>
        <v>14529.1900000002</v>
      </c>
      <c r="G485" s="71"/>
    </row>
    <row r="486" spans="1:7">
      <c r="A486" s="66"/>
      <c r="B486" s="67"/>
      <c r="C486" s="91"/>
      <c r="D486" s="69"/>
      <c r="E486" s="69"/>
      <c r="F486" s="74">
        <f t="shared" si="22"/>
        <v>14529.1900000002</v>
      </c>
      <c r="G486" s="71"/>
    </row>
    <row r="487" spans="1:7">
      <c r="A487" s="66"/>
      <c r="B487" s="67"/>
      <c r="C487" s="91"/>
      <c r="D487" s="69"/>
      <c r="E487" s="69"/>
      <c r="F487" s="74">
        <f t="shared" si="22"/>
        <v>14529.1900000002</v>
      </c>
      <c r="G487" s="71"/>
    </row>
    <row r="488" spans="1:7">
      <c r="A488" s="66"/>
      <c r="B488" s="67"/>
      <c r="C488" s="91"/>
      <c r="D488" s="69"/>
      <c r="E488" s="69"/>
      <c r="F488" s="74">
        <f t="shared" si="22"/>
        <v>14529.1900000002</v>
      </c>
      <c r="G488" s="71"/>
    </row>
    <row r="489" spans="1:7">
      <c r="A489" s="66"/>
      <c r="B489" s="67"/>
      <c r="C489" s="91"/>
      <c r="D489" s="69"/>
      <c r="E489" s="69"/>
      <c r="F489" s="74">
        <f t="shared" si="22"/>
        <v>14529.1900000002</v>
      </c>
      <c r="G489" s="71"/>
    </row>
    <row r="490" spans="1:7">
      <c r="A490" s="66"/>
      <c r="B490" s="67"/>
      <c r="C490" s="91"/>
      <c r="D490" s="69"/>
      <c r="E490" s="69"/>
      <c r="F490" s="74">
        <f t="shared" si="22"/>
        <v>14529.1900000002</v>
      </c>
      <c r="G490" s="71"/>
    </row>
    <row r="491" spans="1:7">
      <c r="A491" s="66"/>
      <c r="B491" s="67"/>
      <c r="C491" s="91"/>
      <c r="D491" s="69"/>
      <c r="E491" s="69"/>
      <c r="F491" s="74">
        <f t="shared" si="22"/>
        <v>14529.1900000002</v>
      </c>
      <c r="G491" s="71"/>
    </row>
    <row r="492" spans="1:7">
      <c r="A492" s="66"/>
      <c r="B492" s="67"/>
      <c r="C492" s="91"/>
      <c r="D492" s="69"/>
      <c r="E492" s="69"/>
      <c r="F492" s="74">
        <f t="shared" si="22"/>
        <v>14529.1900000002</v>
      </c>
      <c r="G492" s="71"/>
    </row>
    <row r="493" spans="1:7">
      <c r="A493" s="66"/>
      <c r="B493" s="67"/>
      <c r="C493" s="91"/>
      <c r="D493" s="69"/>
      <c r="E493" s="69"/>
      <c r="F493" s="74">
        <f t="shared" si="22"/>
        <v>14529.1900000002</v>
      </c>
      <c r="G493" s="71"/>
    </row>
    <row r="494" spans="1:7">
      <c r="A494" s="66"/>
      <c r="B494" s="67"/>
      <c r="C494" s="91"/>
      <c r="D494" s="69"/>
      <c r="E494" s="69"/>
      <c r="F494" s="74">
        <f t="shared" si="22"/>
        <v>14529.1900000002</v>
      </c>
      <c r="G494" s="71"/>
    </row>
    <row r="495" spans="1:7">
      <c r="A495" s="66"/>
      <c r="B495" s="170"/>
      <c r="C495" s="68"/>
      <c r="D495" s="69"/>
      <c r="E495" s="69"/>
      <c r="F495" s="74">
        <f t="shared" si="22"/>
        <v>14529.1900000002</v>
      </c>
      <c r="G495" s="71"/>
    </row>
    <row r="496" spans="1:7">
      <c r="A496" s="66"/>
      <c r="B496" s="170"/>
      <c r="C496" s="68"/>
      <c r="D496" s="69"/>
      <c r="E496" s="69"/>
      <c r="F496" s="74">
        <f t="shared" si="22"/>
        <v>14529.1900000002</v>
      </c>
      <c r="G496" s="71"/>
    </row>
    <row r="497" spans="1:7">
      <c r="A497" s="66"/>
      <c r="B497" s="67"/>
      <c r="C497" s="68"/>
      <c r="D497" s="69"/>
      <c r="E497" s="69"/>
      <c r="F497" s="74">
        <f t="shared" si="22"/>
        <v>14529.1900000002</v>
      </c>
      <c r="G497" s="71"/>
    </row>
    <row r="498" spans="1:7">
      <c r="A498" s="66"/>
      <c r="B498" s="67"/>
      <c r="C498" s="68"/>
      <c r="D498" s="69"/>
      <c r="E498" s="69"/>
      <c r="F498" s="74">
        <f t="shared" ref="F498:F531" si="23">F497+D498-E498</f>
        <v>14529.1900000002</v>
      </c>
      <c r="G498" s="71"/>
    </row>
    <row r="499" spans="1:7">
      <c r="A499" s="66"/>
      <c r="B499" s="67"/>
      <c r="C499" s="68"/>
      <c r="D499" s="69"/>
      <c r="E499" s="69"/>
      <c r="F499" s="74">
        <f t="shared" si="23"/>
        <v>14529.1900000002</v>
      </c>
      <c r="G499" s="71"/>
    </row>
    <row r="500" spans="1:7">
      <c r="A500" s="66"/>
      <c r="B500" s="67"/>
      <c r="C500" s="68"/>
      <c r="D500" s="69"/>
      <c r="E500" s="69"/>
      <c r="F500" s="74">
        <f t="shared" si="23"/>
        <v>14529.1900000002</v>
      </c>
      <c r="G500" s="71"/>
    </row>
    <row r="501" spans="1:7">
      <c r="A501" s="66"/>
      <c r="B501" s="67"/>
      <c r="C501" s="68"/>
      <c r="D501" s="69"/>
      <c r="E501" s="69"/>
      <c r="F501" s="74">
        <f t="shared" si="23"/>
        <v>14529.1900000002</v>
      </c>
      <c r="G501" s="71"/>
    </row>
    <row r="502" spans="1:7">
      <c r="A502" s="66"/>
      <c r="B502" s="67"/>
      <c r="C502" s="68"/>
      <c r="D502" s="69"/>
      <c r="E502" s="69"/>
      <c r="F502" s="74">
        <f t="shared" si="23"/>
        <v>14529.1900000002</v>
      </c>
      <c r="G502" s="71"/>
    </row>
    <row r="503" spans="1:7">
      <c r="A503" s="66"/>
      <c r="B503" s="67"/>
      <c r="C503" s="68"/>
      <c r="D503" s="69"/>
      <c r="E503" s="69"/>
      <c r="F503" s="74">
        <f t="shared" si="23"/>
        <v>14529.1900000002</v>
      </c>
      <c r="G503" s="71"/>
    </row>
    <row r="504" spans="1:7">
      <c r="A504" s="66"/>
      <c r="B504" s="67"/>
      <c r="C504" s="68"/>
      <c r="D504" s="69"/>
      <c r="E504" s="69"/>
      <c r="F504" s="74">
        <f t="shared" si="23"/>
        <v>14529.1900000002</v>
      </c>
      <c r="G504" s="71"/>
    </row>
    <row r="505" spans="1:7">
      <c r="A505" s="66"/>
      <c r="B505" s="67"/>
      <c r="C505" s="68"/>
      <c r="D505" s="69"/>
      <c r="E505" s="69"/>
      <c r="F505" s="74">
        <f t="shared" si="23"/>
        <v>14529.1900000002</v>
      </c>
      <c r="G505" s="71"/>
    </row>
    <row r="506" spans="1:7">
      <c r="A506" s="66"/>
      <c r="B506" s="67"/>
      <c r="C506" s="68"/>
      <c r="D506" s="69"/>
      <c r="E506" s="69"/>
      <c r="F506" s="74">
        <f t="shared" si="23"/>
        <v>14529.1900000002</v>
      </c>
      <c r="G506" s="71"/>
    </row>
    <row r="507" spans="1:7">
      <c r="A507" s="66"/>
      <c r="B507" s="67"/>
      <c r="C507" s="68"/>
      <c r="D507" s="69"/>
      <c r="E507" s="69"/>
      <c r="F507" s="74">
        <f t="shared" si="23"/>
        <v>14529.1900000002</v>
      </c>
      <c r="G507" s="71"/>
    </row>
    <row r="508" spans="1:7">
      <c r="A508" s="66"/>
      <c r="B508" s="67"/>
      <c r="C508" s="68"/>
      <c r="D508" s="69"/>
      <c r="E508" s="69"/>
      <c r="F508" s="74">
        <f t="shared" si="23"/>
        <v>14529.1900000002</v>
      </c>
      <c r="G508" s="71"/>
    </row>
    <row r="509" spans="1:7">
      <c r="A509" s="66"/>
      <c r="B509" s="67"/>
      <c r="C509" s="68"/>
      <c r="D509" s="69"/>
      <c r="E509" s="69"/>
      <c r="F509" s="74">
        <f t="shared" si="23"/>
        <v>14529.1900000002</v>
      </c>
      <c r="G509" s="71"/>
    </row>
    <row r="510" spans="1:7">
      <c r="A510" s="66"/>
      <c r="B510" s="67"/>
      <c r="C510" s="68"/>
      <c r="D510" s="69"/>
      <c r="E510" s="69"/>
      <c r="F510" s="74">
        <f t="shared" si="23"/>
        <v>14529.1900000002</v>
      </c>
      <c r="G510" s="71"/>
    </row>
    <row r="511" spans="1:7">
      <c r="A511" s="66"/>
      <c r="B511" s="67"/>
      <c r="C511" s="68"/>
      <c r="D511" s="69"/>
      <c r="E511" s="69"/>
      <c r="F511" s="74">
        <f t="shared" si="23"/>
        <v>14529.1900000002</v>
      </c>
      <c r="G511" s="71"/>
    </row>
    <row r="512" spans="1:7">
      <c r="A512" s="66"/>
      <c r="B512" s="67"/>
      <c r="C512" s="68"/>
      <c r="D512" s="69"/>
      <c r="E512" s="69"/>
      <c r="F512" s="74">
        <f t="shared" si="23"/>
        <v>14529.1900000002</v>
      </c>
      <c r="G512" s="71"/>
    </row>
    <row r="513" spans="1:7">
      <c r="A513" s="66"/>
      <c r="B513" s="67"/>
      <c r="C513" s="68"/>
      <c r="D513" s="69"/>
      <c r="E513" s="69"/>
      <c r="F513" s="74">
        <f t="shared" si="23"/>
        <v>14529.1900000002</v>
      </c>
      <c r="G513" s="71"/>
    </row>
    <row r="514" spans="1:7">
      <c r="A514" s="66"/>
      <c r="B514" s="67"/>
      <c r="C514" s="68"/>
      <c r="D514" s="69"/>
      <c r="E514" s="69"/>
      <c r="F514" s="74">
        <f t="shared" si="23"/>
        <v>14529.1900000002</v>
      </c>
      <c r="G514" s="71"/>
    </row>
    <row r="515" spans="1:7">
      <c r="A515" s="66"/>
      <c r="B515" s="67"/>
      <c r="C515" s="68"/>
      <c r="D515" s="69"/>
      <c r="E515" s="69"/>
      <c r="F515" s="74">
        <f t="shared" si="23"/>
        <v>14529.1900000002</v>
      </c>
      <c r="G515" s="71"/>
    </row>
    <row r="516" spans="1:7">
      <c r="A516" s="66"/>
      <c r="B516" s="67"/>
      <c r="C516" s="68"/>
      <c r="D516" s="69"/>
      <c r="E516" s="69"/>
      <c r="F516" s="74">
        <f t="shared" si="23"/>
        <v>14529.1900000002</v>
      </c>
      <c r="G516" s="71"/>
    </row>
    <row r="517" spans="1:7">
      <c r="A517" s="66"/>
      <c r="B517" s="67"/>
      <c r="C517" s="68"/>
      <c r="D517" s="69"/>
      <c r="E517" s="69"/>
      <c r="F517" s="74">
        <f t="shared" si="23"/>
        <v>14529.1900000002</v>
      </c>
      <c r="G517" s="71"/>
    </row>
    <row r="518" spans="1:7">
      <c r="A518" s="66"/>
      <c r="B518" s="67"/>
      <c r="C518" s="68"/>
      <c r="D518" s="69"/>
      <c r="E518" s="69"/>
      <c r="F518" s="74">
        <f t="shared" si="23"/>
        <v>14529.1900000002</v>
      </c>
      <c r="G518" s="71"/>
    </row>
    <row r="519" spans="1:7">
      <c r="A519" s="66"/>
      <c r="B519" s="67"/>
      <c r="C519" s="68"/>
      <c r="D519" s="69"/>
      <c r="E519" s="69"/>
      <c r="F519" s="74">
        <f t="shared" si="23"/>
        <v>14529.1900000002</v>
      </c>
      <c r="G519" s="71"/>
    </row>
    <row r="520" spans="1:7">
      <c r="A520" s="66"/>
      <c r="B520" s="67"/>
      <c r="C520" s="68"/>
      <c r="D520" s="69"/>
      <c r="E520" s="69"/>
      <c r="F520" s="74">
        <f t="shared" si="23"/>
        <v>14529.1900000002</v>
      </c>
      <c r="G520" s="71"/>
    </row>
    <row r="521" spans="1:7">
      <c r="A521" s="66"/>
      <c r="B521" s="67"/>
      <c r="C521" s="68"/>
      <c r="D521" s="69"/>
      <c r="E521" s="69"/>
      <c r="F521" s="74">
        <f t="shared" si="23"/>
        <v>14529.1900000002</v>
      </c>
      <c r="G521" s="71"/>
    </row>
    <row r="522" spans="1:7">
      <c r="A522" s="66"/>
      <c r="B522" s="67"/>
      <c r="C522" s="68"/>
      <c r="D522" s="69"/>
      <c r="E522" s="69"/>
      <c r="F522" s="74">
        <f t="shared" si="23"/>
        <v>14529.1900000002</v>
      </c>
      <c r="G522" s="71"/>
    </row>
    <row r="523" spans="1:7">
      <c r="A523" s="66"/>
      <c r="B523" s="67"/>
      <c r="C523" s="68"/>
      <c r="D523" s="69"/>
      <c r="E523" s="69"/>
      <c r="F523" s="74">
        <f t="shared" si="23"/>
        <v>14529.1900000002</v>
      </c>
      <c r="G523" s="71"/>
    </row>
    <row r="524" spans="1:7">
      <c r="A524" s="66"/>
      <c r="B524" s="67"/>
      <c r="C524" s="68"/>
      <c r="D524" s="69"/>
      <c r="E524" s="69"/>
      <c r="F524" s="74">
        <f t="shared" si="23"/>
        <v>14529.1900000002</v>
      </c>
      <c r="G524" s="71"/>
    </row>
    <row r="525" spans="1:7">
      <c r="A525" s="66"/>
      <c r="B525" s="67"/>
      <c r="C525" s="68"/>
      <c r="D525" s="69"/>
      <c r="E525" s="69"/>
      <c r="F525" s="74">
        <f t="shared" si="23"/>
        <v>14529.1900000002</v>
      </c>
      <c r="G525" s="71"/>
    </row>
    <row r="526" spans="1:7">
      <c r="A526" s="66"/>
      <c r="B526" s="67"/>
      <c r="C526" s="68"/>
      <c r="D526" s="69"/>
      <c r="E526" s="69"/>
      <c r="F526" s="74">
        <f t="shared" si="23"/>
        <v>14529.1900000002</v>
      </c>
      <c r="G526" s="71"/>
    </row>
    <row r="527" spans="1:7">
      <c r="A527" s="66"/>
      <c r="B527" s="67"/>
      <c r="C527" s="68"/>
      <c r="D527" s="69"/>
      <c r="E527" s="69"/>
      <c r="F527" s="74">
        <f t="shared" si="23"/>
        <v>14529.1900000002</v>
      </c>
      <c r="G527" s="71"/>
    </row>
    <row r="528" spans="1:7">
      <c r="A528" s="66"/>
      <c r="B528" s="67"/>
      <c r="C528" s="68"/>
      <c r="D528" s="69"/>
      <c r="E528" s="69"/>
      <c r="F528" s="74">
        <f t="shared" si="23"/>
        <v>14529.1900000002</v>
      </c>
      <c r="G528" s="71"/>
    </row>
    <row r="529" ht="20" customHeight="1" spans="1:7">
      <c r="A529" s="66"/>
      <c r="B529" s="67"/>
      <c r="C529" s="68"/>
      <c r="D529" s="69"/>
      <c r="E529" s="69"/>
      <c r="F529" s="74">
        <f t="shared" si="23"/>
        <v>14529.1900000002</v>
      </c>
      <c r="G529" s="71"/>
    </row>
    <row r="530" spans="1:7">
      <c r="A530" s="66"/>
      <c r="B530" s="67"/>
      <c r="C530" s="68"/>
      <c r="D530" s="69"/>
      <c r="E530" s="69"/>
      <c r="F530" s="74">
        <f t="shared" si="23"/>
        <v>14529.1900000002</v>
      </c>
      <c r="G530" s="71"/>
    </row>
    <row r="531" spans="1:7">
      <c r="A531" s="66"/>
      <c r="B531" s="67"/>
      <c r="C531" s="68"/>
      <c r="D531" s="69"/>
      <c r="E531" s="69"/>
      <c r="F531" s="74">
        <f t="shared" si="23"/>
        <v>14529.1900000002</v>
      </c>
      <c r="G531" s="71"/>
    </row>
    <row r="532" spans="1:7">
      <c r="A532" s="66"/>
      <c r="B532" s="67"/>
      <c r="C532" s="68"/>
      <c r="D532" s="69"/>
      <c r="E532" s="69"/>
      <c r="F532" s="74">
        <f t="shared" ref="F532:F547" si="24">F531+D532-E532</f>
        <v>14529.1900000002</v>
      </c>
      <c r="G532" s="71"/>
    </row>
    <row r="533" spans="1:7">
      <c r="A533" s="66"/>
      <c r="B533" s="67"/>
      <c r="C533" s="68"/>
      <c r="D533" s="69"/>
      <c r="E533" s="69"/>
      <c r="F533" s="74">
        <f t="shared" si="24"/>
        <v>14529.1900000002</v>
      </c>
      <c r="G533" s="71"/>
    </row>
    <row r="534" spans="1:7">
      <c r="A534" s="66"/>
      <c r="B534" s="67"/>
      <c r="C534" s="68"/>
      <c r="D534" s="69"/>
      <c r="E534" s="69"/>
      <c r="F534" s="74">
        <f t="shared" si="24"/>
        <v>14529.1900000002</v>
      </c>
      <c r="G534" s="71"/>
    </row>
    <row r="535" spans="1:7">
      <c r="A535" s="66"/>
      <c r="B535" s="67"/>
      <c r="C535" s="68"/>
      <c r="D535" s="69"/>
      <c r="E535" s="69"/>
      <c r="F535" s="74">
        <f t="shared" si="24"/>
        <v>14529.1900000002</v>
      </c>
      <c r="G535" s="71"/>
    </row>
    <row r="536" spans="1:7">
      <c r="A536" s="66"/>
      <c r="B536" s="67"/>
      <c r="C536" s="68"/>
      <c r="D536" s="69"/>
      <c r="E536" s="69"/>
      <c r="F536" s="74">
        <f t="shared" si="24"/>
        <v>14529.1900000002</v>
      </c>
      <c r="G536" s="71"/>
    </row>
    <row r="537" spans="1:7">
      <c r="A537" s="66"/>
      <c r="B537" s="67"/>
      <c r="C537" s="68"/>
      <c r="D537" s="69"/>
      <c r="E537" s="69"/>
      <c r="F537" s="74">
        <f t="shared" si="24"/>
        <v>14529.1900000002</v>
      </c>
      <c r="G537" s="71"/>
    </row>
    <row r="538" spans="1:7">
      <c r="A538" s="66"/>
      <c r="B538" s="67"/>
      <c r="C538" s="68"/>
      <c r="D538" s="69"/>
      <c r="E538" s="69"/>
      <c r="F538" s="74">
        <f t="shared" si="24"/>
        <v>14529.1900000002</v>
      </c>
      <c r="G538" s="71"/>
    </row>
    <row r="539" spans="1:7">
      <c r="A539" s="66"/>
      <c r="B539" s="67"/>
      <c r="C539" s="68"/>
      <c r="D539" s="69"/>
      <c r="E539" s="69"/>
      <c r="F539" s="74">
        <f t="shared" si="24"/>
        <v>14529.1900000002</v>
      </c>
      <c r="G539" s="71"/>
    </row>
    <row r="540" spans="1:7">
      <c r="A540" s="66"/>
      <c r="B540" s="67"/>
      <c r="C540" s="68"/>
      <c r="D540" s="69"/>
      <c r="E540" s="69"/>
      <c r="F540" s="74">
        <f t="shared" si="24"/>
        <v>14529.1900000002</v>
      </c>
      <c r="G540" s="71"/>
    </row>
    <row r="541" spans="1:7">
      <c r="A541" s="66"/>
      <c r="B541" s="67"/>
      <c r="C541" s="68"/>
      <c r="D541" s="69"/>
      <c r="E541" s="69"/>
      <c r="F541" s="74">
        <f t="shared" si="24"/>
        <v>14529.1900000002</v>
      </c>
      <c r="G541" s="71"/>
    </row>
    <row r="542" spans="1:7">
      <c r="A542" s="66"/>
      <c r="B542" s="67"/>
      <c r="C542" s="68"/>
      <c r="D542" s="69"/>
      <c r="E542" s="69"/>
      <c r="F542" s="74">
        <f t="shared" si="24"/>
        <v>14529.1900000002</v>
      </c>
      <c r="G542" s="71"/>
    </row>
    <row r="543" spans="1:7">
      <c r="A543" s="66"/>
      <c r="B543" s="67"/>
      <c r="C543" s="68"/>
      <c r="D543" s="69"/>
      <c r="E543" s="69"/>
      <c r="F543" s="74">
        <f t="shared" si="24"/>
        <v>14529.1900000002</v>
      </c>
      <c r="G543" s="71"/>
    </row>
    <row r="544" spans="1:7">
      <c r="A544" s="66"/>
      <c r="B544" s="170"/>
      <c r="C544" s="68"/>
      <c r="D544" s="69"/>
      <c r="E544" s="69"/>
      <c r="F544" s="74">
        <f t="shared" si="24"/>
        <v>14529.1900000002</v>
      </c>
      <c r="G544" s="71"/>
    </row>
    <row r="545" spans="1:7">
      <c r="A545" s="66"/>
      <c r="B545" s="170"/>
      <c r="C545" s="68"/>
      <c r="D545" s="69"/>
      <c r="E545" s="69"/>
      <c r="F545" s="74">
        <f t="shared" si="24"/>
        <v>14529.1900000002</v>
      </c>
      <c r="G545" s="71"/>
    </row>
    <row r="546" spans="1:7">
      <c r="A546" s="66"/>
      <c r="B546" s="67"/>
      <c r="C546" s="68"/>
      <c r="D546" s="69"/>
      <c r="E546" s="69"/>
      <c r="F546" s="74">
        <f t="shared" si="24"/>
        <v>14529.1900000002</v>
      </c>
      <c r="G546" s="71"/>
    </row>
    <row r="547" spans="1:7">
      <c r="A547" s="66"/>
      <c r="B547" s="67"/>
      <c r="C547" s="68"/>
      <c r="D547" s="69"/>
      <c r="E547" s="69"/>
      <c r="F547" s="74">
        <f t="shared" si="24"/>
        <v>14529.1900000002</v>
      </c>
      <c r="G547" s="71"/>
    </row>
    <row r="548" spans="1:7">
      <c r="A548" s="66"/>
      <c r="B548" s="67"/>
      <c r="C548" s="68"/>
      <c r="D548" s="69"/>
      <c r="E548" s="69"/>
      <c r="F548" s="74">
        <f t="shared" ref="F548:F564" si="25">F547+D548-E548</f>
        <v>14529.1900000002</v>
      </c>
      <c r="G548" s="71"/>
    </row>
    <row r="549" spans="1:7">
      <c r="A549" s="66"/>
      <c r="B549" s="67"/>
      <c r="C549" s="68"/>
      <c r="D549" s="69"/>
      <c r="E549" s="69"/>
      <c r="F549" s="74">
        <f t="shared" si="25"/>
        <v>14529.1900000002</v>
      </c>
      <c r="G549" s="71"/>
    </row>
    <row r="550" spans="1:7">
      <c r="A550" s="66"/>
      <c r="B550" s="67"/>
      <c r="C550" s="68"/>
      <c r="D550" s="69"/>
      <c r="E550" s="69"/>
      <c r="F550" s="74">
        <f t="shared" si="25"/>
        <v>14529.1900000002</v>
      </c>
      <c r="G550" s="71"/>
    </row>
    <row r="551" spans="1:7">
      <c r="A551" s="66"/>
      <c r="B551" s="67"/>
      <c r="C551" s="68"/>
      <c r="D551" s="69"/>
      <c r="E551" s="69"/>
      <c r="F551" s="74">
        <f t="shared" si="25"/>
        <v>14529.1900000002</v>
      </c>
      <c r="G551" s="71"/>
    </row>
    <row r="552" spans="1:7">
      <c r="A552" s="66"/>
      <c r="B552" s="67"/>
      <c r="C552" s="68"/>
      <c r="D552" s="69"/>
      <c r="E552" s="69"/>
      <c r="F552" s="74">
        <f t="shared" si="25"/>
        <v>14529.1900000002</v>
      </c>
      <c r="G552" s="71"/>
    </row>
    <row r="553" spans="1:7">
      <c r="A553" s="66"/>
      <c r="B553" s="67"/>
      <c r="C553" s="68"/>
      <c r="D553" s="69"/>
      <c r="E553" s="69"/>
      <c r="F553" s="74">
        <f t="shared" si="25"/>
        <v>14529.1900000002</v>
      </c>
      <c r="G553" s="71"/>
    </row>
    <row r="554" spans="1:7">
      <c r="A554" s="66"/>
      <c r="B554" s="67"/>
      <c r="C554" s="68"/>
      <c r="D554" s="69"/>
      <c r="E554" s="69"/>
      <c r="F554" s="74">
        <f t="shared" si="25"/>
        <v>14529.1900000002</v>
      </c>
      <c r="G554" s="71"/>
    </row>
    <row r="555" spans="1:7">
      <c r="A555" s="66"/>
      <c r="B555" s="67"/>
      <c r="C555" s="68"/>
      <c r="D555" s="69"/>
      <c r="E555" s="69"/>
      <c r="F555" s="74">
        <f t="shared" si="25"/>
        <v>14529.1900000002</v>
      </c>
      <c r="G555" s="71"/>
    </row>
    <row r="556" spans="1:7">
      <c r="A556" s="66"/>
      <c r="B556" s="67"/>
      <c r="C556" s="68"/>
      <c r="D556" s="69"/>
      <c r="E556" s="69"/>
      <c r="F556" s="74">
        <f t="shared" si="25"/>
        <v>14529.1900000002</v>
      </c>
      <c r="G556" s="71"/>
    </row>
    <row r="557" spans="1:7">
      <c r="A557" s="66"/>
      <c r="B557" s="67"/>
      <c r="C557" s="68"/>
      <c r="D557" s="69"/>
      <c r="E557" s="69"/>
      <c r="F557" s="74">
        <f t="shared" si="25"/>
        <v>14529.1900000002</v>
      </c>
      <c r="G557" s="71"/>
    </row>
    <row r="558" spans="1:7">
      <c r="A558" s="66"/>
      <c r="B558" s="67"/>
      <c r="C558" s="68"/>
      <c r="D558" s="69"/>
      <c r="E558" s="69"/>
      <c r="F558" s="74">
        <f t="shared" si="25"/>
        <v>14529.1900000002</v>
      </c>
      <c r="G558" s="71"/>
    </row>
    <row r="559" spans="1:7">
      <c r="A559" s="66"/>
      <c r="B559" s="67"/>
      <c r="C559" s="68"/>
      <c r="D559" s="69"/>
      <c r="E559" s="69"/>
      <c r="F559" s="74">
        <f t="shared" si="25"/>
        <v>14529.1900000002</v>
      </c>
      <c r="G559" s="71"/>
    </row>
    <row r="560" spans="1:7">
      <c r="A560" s="66"/>
      <c r="B560" s="67"/>
      <c r="C560" s="91"/>
      <c r="D560" s="69"/>
      <c r="E560" s="69"/>
      <c r="F560" s="74">
        <f t="shared" si="25"/>
        <v>14529.1900000002</v>
      </c>
      <c r="G560" s="71"/>
    </row>
    <row r="561" spans="1:7">
      <c r="A561" s="66"/>
      <c r="B561" s="67"/>
      <c r="C561" s="68"/>
      <c r="D561" s="69"/>
      <c r="E561" s="69"/>
      <c r="F561" s="74">
        <f t="shared" si="25"/>
        <v>14529.1900000002</v>
      </c>
      <c r="G561" s="71"/>
    </row>
    <row r="562" spans="1:7">
      <c r="A562" s="66"/>
      <c r="B562" s="67"/>
      <c r="C562" s="68"/>
      <c r="D562" s="69"/>
      <c r="E562" s="69"/>
      <c r="F562" s="74">
        <f t="shared" si="25"/>
        <v>14529.1900000002</v>
      </c>
      <c r="G562" s="71"/>
    </row>
    <row r="563" spans="1:7">
      <c r="A563" s="66"/>
      <c r="B563" s="67"/>
      <c r="C563" s="68"/>
      <c r="D563" s="69"/>
      <c r="E563" s="69"/>
      <c r="F563" s="74">
        <f t="shared" si="25"/>
        <v>14529.1900000002</v>
      </c>
      <c r="G563" s="71"/>
    </row>
    <row r="564" spans="1:7">
      <c r="A564" s="66"/>
      <c r="B564" s="67"/>
      <c r="C564" s="68"/>
      <c r="D564" s="69"/>
      <c r="E564" s="69"/>
      <c r="F564" s="74">
        <f t="shared" si="25"/>
        <v>14529.1900000002</v>
      </c>
      <c r="G564" s="71"/>
    </row>
    <row r="565" spans="1:7">
      <c r="A565" s="66"/>
      <c r="B565" s="67"/>
      <c r="C565" s="68"/>
      <c r="D565" s="69"/>
      <c r="E565" s="69"/>
      <c r="F565" s="74">
        <f t="shared" ref="F565:F574" si="26">F564+D565-E565</f>
        <v>14529.1900000002</v>
      </c>
      <c r="G565" s="71"/>
    </row>
    <row r="566" spans="1:7">
      <c r="A566" s="66"/>
      <c r="B566" s="67"/>
      <c r="C566" s="68"/>
      <c r="D566" s="69"/>
      <c r="E566" s="69"/>
      <c r="F566" s="74">
        <f t="shared" si="26"/>
        <v>14529.1900000002</v>
      </c>
      <c r="G566" s="71"/>
    </row>
    <row r="567" spans="1:7">
      <c r="A567" s="66"/>
      <c r="B567" s="67"/>
      <c r="C567" s="68"/>
      <c r="D567" s="69"/>
      <c r="E567" s="69"/>
      <c r="F567" s="74">
        <f t="shared" si="26"/>
        <v>14529.1900000002</v>
      </c>
      <c r="G567" s="71"/>
    </row>
    <row r="568" spans="1:7">
      <c r="A568" s="66"/>
      <c r="B568" s="67"/>
      <c r="C568" s="68"/>
      <c r="D568" s="69"/>
      <c r="E568" s="69"/>
      <c r="F568" s="74">
        <f t="shared" si="26"/>
        <v>14529.1900000002</v>
      </c>
      <c r="G568" s="71"/>
    </row>
    <row r="569" spans="1:7">
      <c r="A569" s="66"/>
      <c r="B569" s="67"/>
      <c r="C569" s="68"/>
      <c r="D569" s="69"/>
      <c r="E569" s="69"/>
      <c r="F569" s="74">
        <f t="shared" si="26"/>
        <v>14529.1900000002</v>
      </c>
      <c r="G569" s="71"/>
    </row>
    <row r="570" spans="1:7">
      <c r="A570" s="66"/>
      <c r="B570" s="67"/>
      <c r="C570" s="68"/>
      <c r="D570" s="69"/>
      <c r="E570" s="69"/>
      <c r="F570" s="74">
        <f t="shared" si="26"/>
        <v>14529.1900000002</v>
      </c>
      <c r="G570" s="71"/>
    </row>
    <row r="571" spans="1:7">
      <c r="A571" s="66"/>
      <c r="B571" s="67"/>
      <c r="C571" s="68"/>
      <c r="D571" s="69"/>
      <c r="E571" s="69"/>
      <c r="F571" s="74">
        <f t="shared" si="26"/>
        <v>14529.1900000002</v>
      </c>
      <c r="G571" s="71"/>
    </row>
    <row r="572" spans="1:7">
      <c r="A572" s="66"/>
      <c r="B572" s="67"/>
      <c r="C572" s="68"/>
      <c r="D572" s="69"/>
      <c r="E572" s="69"/>
      <c r="F572" s="74">
        <f t="shared" si="26"/>
        <v>14529.1900000002</v>
      </c>
      <c r="G572" s="71"/>
    </row>
    <row r="573" spans="1:7">
      <c r="A573" s="66"/>
      <c r="B573" s="67"/>
      <c r="C573" s="68"/>
      <c r="D573" s="69"/>
      <c r="E573" s="69"/>
      <c r="F573" s="74">
        <f t="shared" si="26"/>
        <v>14529.1900000002</v>
      </c>
      <c r="G573" s="71"/>
    </row>
    <row r="574" spans="1:7">
      <c r="A574" s="66"/>
      <c r="B574" s="67"/>
      <c r="C574" s="68"/>
      <c r="D574" s="69"/>
      <c r="E574" s="69"/>
      <c r="F574" s="74">
        <f t="shared" si="26"/>
        <v>14529.1900000002</v>
      </c>
      <c r="G574" s="71"/>
    </row>
    <row r="575" spans="1:7">
      <c r="A575" s="66"/>
      <c r="B575" s="67"/>
      <c r="C575" s="68"/>
      <c r="D575" s="69"/>
      <c r="E575" s="69"/>
      <c r="F575" s="74">
        <f t="shared" ref="F575:F586" si="27">F574+D575-E575</f>
        <v>14529.1900000002</v>
      </c>
      <c r="G575" s="71"/>
    </row>
    <row r="576" spans="1:7">
      <c r="A576" s="66"/>
      <c r="B576" s="67"/>
      <c r="C576" s="68"/>
      <c r="D576" s="69"/>
      <c r="E576" s="69"/>
      <c r="F576" s="74">
        <f t="shared" si="27"/>
        <v>14529.1900000002</v>
      </c>
      <c r="G576" s="71"/>
    </row>
    <row r="577" spans="1:7">
      <c r="A577" s="66"/>
      <c r="B577" s="67"/>
      <c r="C577" s="68"/>
      <c r="D577" s="69"/>
      <c r="E577" s="69"/>
      <c r="F577" s="74">
        <f t="shared" si="27"/>
        <v>14529.1900000002</v>
      </c>
      <c r="G577" s="71"/>
    </row>
    <row r="578" spans="1:7">
      <c r="A578" s="66"/>
      <c r="B578" s="67"/>
      <c r="C578" s="68"/>
      <c r="D578" s="69"/>
      <c r="E578" s="69"/>
      <c r="F578" s="74">
        <f t="shared" si="27"/>
        <v>14529.1900000002</v>
      </c>
      <c r="G578" s="71"/>
    </row>
    <row r="579" spans="1:7">
      <c r="A579" s="66"/>
      <c r="B579" s="67"/>
      <c r="C579" s="68"/>
      <c r="D579" s="69"/>
      <c r="E579" s="69"/>
      <c r="F579" s="74">
        <f t="shared" si="27"/>
        <v>14529.1900000002</v>
      </c>
      <c r="G579" s="71"/>
    </row>
    <row r="580" spans="1:7">
      <c r="A580" s="66"/>
      <c r="B580" s="168"/>
      <c r="C580" s="68"/>
      <c r="D580" s="69"/>
      <c r="E580" s="69"/>
      <c r="F580" s="74">
        <f t="shared" si="27"/>
        <v>14529.1900000002</v>
      </c>
      <c r="G580" s="71"/>
    </row>
    <row r="581" spans="1:7">
      <c r="A581" s="66"/>
      <c r="B581" s="168"/>
      <c r="C581" s="68"/>
      <c r="D581" s="69"/>
      <c r="E581" s="69"/>
      <c r="F581" s="74">
        <f t="shared" si="27"/>
        <v>14529.1900000002</v>
      </c>
      <c r="G581" s="71"/>
    </row>
    <row r="582" spans="1:7">
      <c r="A582" s="66"/>
      <c r="B582" s="67"/>
      <c r="C582" s="68"/>
      <c r="D582" s="69"/>
      <c r="E582" s="69"/>
      <c r="F582" s="74">
        <f t="shared" si="27"/>
        <v>14529.1900000002</v>
      </c>
      <c r="G582" s="71"/>
    </row>
    <row r="583" spans="1:7">
      <c r="A583" s="66"/>
      <c r="B583" s="67"/>
      <c r="C583" s="68"/>
      <c r="D583" s="69"/>
      <c r="E583" s="69"/>
      <c r="F583" s="74">
        <f t="shared" si="27"/>
        <v>14529.1900000002</v>
      </c>
      <c r="G583" s="71"/>
    </row>
    <row r="584" spans="1:7">
      <c r="A584" s="66"/>
      <c r="B584" s="67"/>
      <c r="C584" s="68"/>
      <c r="D584" s="69"/>
      <c r="E584" s="69"/>
      <c r="F584" s="74">
        <f t="shared" si="27"/>
        <v>14529.1900000002</v>
      </c>
      <c r="G584" s="71"/>
    </row>
    <row r="585" spans="1:7">
      <c r="A585" s="66"/>
      <c r="B585" s="67"/>
      <c r="C585" s="68"/>
      <c r="D585" s="69"/>
      <c r="E585" s="69"/>
      <c r="F585" s="74">
        <f t="shared" si="27"/>
        <v>14529.1900000002</v>
      </c>
      <c r="G585" s="71"/>
    </row>
    <row r="586" spans="1:7">
      <c r="A586" s="66"/>
      <c r="B586" s="67"/>
      <c r="C586" s="68"/>
      <c r="D586" s="69"/>
      <c r="E586" s="69"/>
      <c r="F586" s="74">
        <f t="shared" si="27"/>
        <v>14529.1900000002</v>
      </c>
      <c r="G586" s="71"/>
    </row>
    <row r="587" spans="1:7">
      <c r="A587" s="66"/>
      <c r="B587" s="67"/>
      <c r="C587" s="68"/>
      <c r="D587" s="69"/>
      <c r="E587" s="69"/>
      <c r="F587" s="74">
        <f t="shared" ref="F587:F606" si="28">F586+D587-E587</f>
        <v>14529.1900000002</v>
      </c>
      <c r="G587" s="71"/>
    </row>
    <row r="588" spans="1:7">
      <c r="A588" s="66"/>
      <c r="B588" s="67"/>
      <c r="C588" s="68"/>
      <c r="D588" s="69"/>
      <c r="E588" s="69"/>
      <c r="F588" s="74">
        <f t="shared" si="28"/>
        <v>14529.1900000002</v>
      </c>
      <c r="G588" s="71"/>
    </row>
    <row r="589" spans="1:7">
      <c r="A589" s="66"/>
      <c r="B589" s="67"/>
      <c r="C589" s="68"/>
      <c r="D589" s="69"/>
      <c r="E589" s="69"/>
      <c r="F589" s="74">
        <f t="shared" si="28"/>
        <v>14529.1900000002</v>
      </c>
      <c r="G589" s="71"/>
    </row>
    <row r="590" spans="1:7">
      <c r="A590" s="66"/>
      <c r="B590" s="67"/>
      <c r="C590" s="68"/>
      <c r="D590" s="69"/>
      <c r="E590" s="69"/>
      <c r="F590" s="74">
        <f t="shared" si="28"/>
        <v>14529.1900000002</v>
      </c>
      <c r="G590" s="71"/>
    </row>
    <row r="591" spans="1:7">
      <c r="A591" s="66"/>
      <c r="B591" s="67"/>
      <c r="C591" s="68"/>
      <c r="D591" s="69"/>
      <c r="E591" s="69"/>
      <c r="F591" s="74">
        <f t="shared" si="28"/>
        <v>14529.1900000002</v>
      </c>
      <c r="G591" s="71"/>
    </row>
    <row r="592" spans="1:7">
      <c r="A592" s="66"/>
      <c r="B592" s="168"/>
      <c r="C592" s="68"/>
      <c r="D592" s="69"/>
      <c r="E592" s="69"/>
      <c r="F592" s="74">
        <f t="shared" si="28"/>
        <v>14529.1900000002</v>
      </c>
      <c r="G592" s="71"/>
    </row>
    <row r="593" spans="1:7">
      <c r="A593" s="66"/>
      <c r="B593" s="168"/>
      <c r="C593" s="68"/>
      <c r="D593" s="69"/>
      <c r="E593" s="69"/>
      <c r="F593" s="74">
        <f t="shared" si="28"/>
        <v>14529.1900000002</v>
      </c>
      <c r="G593" s="71"/>
    </row>
    <row r="594" spans="1:7">
      <c r="A594" s="66"/>
      <c r="B594" s="67"/>
      <c r="C594" s="68"/>
      <c r="D594" s="69"/>
      <c r="E594" s="69"/>
      <c r="F594" s="74">
        <f t="shared" si="28"/>
        <v>14529.1900000002</v>
      </c>
      <c r="G594" s="71"/>
    </row>
    <row r="595" spans="1:7">
      <c r="A595" s="66"/>
      <c r="B595" s="67"/>
      <c r="C595" s="91"/>
      <c r="D595" s="69"/>
      <c r="E595" s="69"/>
      <c r="F595" s="74">
        <f t="shared" si="28"/>
        <v>14529.1900000002</v>
      </c>
      <c r="G595" s="71"/>
    </row>
    <row r="596" spans="1:7">
      <c r="A596" s="66"/>
      <c r="B596" s="67"/>
      <c r="C596" s="91"/>
      <c r="D596" s="69"/>
      <c r="E596" s="69"/>
      <c r="F596" s="74">
        <f t="shared" si="28"/>
        <v>14529.1900000002</v>
      </c>
      <c r="G596" s="71"/>
    </row>
    <row r="597" spans="1:7">
      <c r="A597" s="66"/>
      <c r="B597" s="67"/>
      <c r="C597" s="91"/>
      <c r="D597" s="69"/>
      <c r="E597" s="69"/>
      <c r="F597" s="74">
        <f t="shared" si="28"/>
        <v>14529.1900000002</v>
      </c>
      <c r="G597" s="71"/>
    </row>
    <row r="598" spans="1:7">
      <c r="A598" s="66"/>
      <c r="B598" s="67"/>
      <c r="C598" s="91"/>
      <c r="D598" s="69"/>
      <c r="E598" s="69"/>
      <c r="F598" s="74">
        <f t="shared" si="28"/>
        <v>14529.1900000002</v>
      </c>
      <c r="G598" s="71"/>
    </row>
    <row r="599" spans="1:7">
      <c r="A599" s="66"/>
      <c r="B599" s="67"/>
      <c r="C599" s="68"/>
      <c r="D599" s="69"/>
      <c r="E599" s="69"/>
      <c r="F599" s="74">
        <f t="shared" si="28"/>
        <v>14529.1900000002</v>
      </c>
      <c r="G599" s="71"/>
    </row>
    <row r="600" spans="1:7">
      <c r="A600" s="66"/>
      <c r="B600" s="67"/>
      <c r="C600" s="68"/>
      <c r="D600" s="69"/>
      <c r="E600" s="69"/>
      <c r="F600" s="74">
        <f t="shared" si="28"/>
        <v>14529.1900000002</v>
      </c>
      <c r="G600" s="71"/>
    </row>
    <row r="601" spans="1:7">
      <c r="A601" s="66"/>
      <c r="B601" s="67"/>
      <c r="C601" s="68"/>
      <c r="D601" s="69"/>
      <c r="E601" s="69"/>
      <c r="F601" s="74">
        <f t="shared" si="28"/>
        <v>14529.1900000002</v>
      </c>
      <c r="G601" s="71"/>
    </row>
    <row r="602" spans="1:7">
      <c r="A602" s="66"/>
      <c r="B602" s="67"/>
      <c r="C602" s="68"/>
      <c r="D602" s="69"/>
      <c r="E602" s="69"/>
      <c r="F602" s="74">
        <f t="shared" si="28"/>
        <v>14529.1900000002</v>
      </c>
      <c r="G602" s="71"/>
    </row>
    <row r="603" spans="1:7">
      <c r="A603" s="66"/>
      <c r="B603" s="67"/>
      <c r="C603" s="68"/>
      <c r="D603" s="69"/>
      <c r="E603" s="69"/>
      <c r="F603" s="74">
        <f t="shared" si="28"/>
        <v>14529.1900000002</v>
      </c>
      <c r="G603" s="71"/>
    </row>
    <row r="604" spans="1:7">
      <c r="A604" s="66"/>
      <c r="B604" s="67"/>
      <c r="C604" s="68"/>
      <c r="D604" s="69"/>
      <c r="E604" s="69"/>
      <c r="F604" s="74">
        <f t="shared" si="28"/>
        <v>14529.1900000002</v>
      </c>
      <c r="G604" s="71"/>
    </row>
    <row r="605" spans="1:7">
      <c r="A605" s="66"/>
      <c r="B605" s="67"/>
      <c r="C605" s="68"/>
      <c r="D605" s="69"/>
      <c r="E605" s="69"/>
      <c r="F605" s="74">
        <f t="shared" si="28"/>
        <v>14529.1900000002</v>
      </c>
      <c r="G605" s="71"/>
    </row>
    <row r="606" spans="1:7">
      <c r="A606" s="66"/>
      <c r="B606" s="67"/>
      <c r="C606" s="68"/>
      <c r="D606" s="69"/>
      <c r="E606" s="69"/>
      <c r="F606" s="74">
        <f t="shared" si="28"/>
        <v>14529.1900000002</v>
      </c>
      <c r="G606" s="71"/>
    </row>
    <row r="607" spans="1:7">
      <c r="A607" s="66"/>
      <c r="B607" s="67"/>
      <c r="C607" s="68"/>
      <c r="D607" s="69"/>
      <c r="E607" s="69"/>
      <c r="F607" s="74">
        <f t="shared" ref="F607:F613" si="29">F606+D607-E607</f>
        <v>14529.1900000002</v>
      </c>
      <c r="G607" s="71"/>
    </row>
    <row r="608" spans="1:7">
      <c r="A608" s="66"/>
      <c r="B608" s="67"/>
      <c r="C608" s="68"/>
      <c r="D608" s="69"/>
      <c r="E608" s="69"/>
      <c r="F608" s="74">
        <f t="shared" si="29"/>
        <v>14529.1900000002</v>
      </c>
      <c r="G608" s="71"/>
    </row>
    <row r="609" spans="1:7">
      <c r="A609" s="66"/>
      <c r="B609" s="67"/>
      <c r="C609" s="68"/>
      <c r="D609" s="69"/>
      <c r="E609" s="69"/>
      <c r="F609" s="74">
        <f t="shared" si="29"/>
        <v>14529.1900000002</v>
      </c>
      <c r="G609" s="71"/>
    </row>
    <row r="610" spans="1:7">
      <c r="A610" s="66"/>
      <c r="B610" s="67"/>
      <c r="C610" s="68"/>
      <c r="D610" s="69"/>
      <c r="E610" s="69"/>
      <c r="F610" s="74">
        <f t="shared" si="29"/>
        <v>14529.1900000002</v>
      </c>
      <c r="G610" s="71"/>
    </row>
    <row r="611" spans="1:7">
      <c r="A611" s="66"/>
      <c r="B611" s="67"/>
      <c r="C611" s="68"/>
      <c r="D611" s="69"/>
      <c r="E611" s="69"/>
      <c r="F611" s="74">
        <f t="shared" si="29"/>
        <v>14529.1900000002</v>
      </c>
      <c r="G611" s="71"/>
    </row>
    <row r="612" spans="1:7">
      <c r="A612" s="66"/>
      <c r="B612" s="67"/>
      <c r="C612" s="68"/>
      <c r="D612" s="69"/>
      <c r="E612" s="69"/>
      <c r="F612" s="74">
        <f t="shared" si="29"/>
        <v>14529.1900000002</v>
      </c>
      <c r="G612" s="71"/>
    </row>
    <row r="613" spans="1:7">
      <c r="A613" s="66"/>
      <c r="B613" s="67"/>
      <c r="C613" s="68"/>
      <c r="D613" s="69"/>
      <c r="E613" s="69"/>
      <c r="F613" s="74">
        <f t="shared" si="29"/>
        <v>14529.1900000002</v>
      </c>
      <c r="G613" s="71"/>
    </row>
    <row r="614" spans="1:7">
      <c r="A614" s="66"/>
      <c r="B614" s="67"/>
      <c r="C614" s="68"/>
      <c r="D614" s="69"/>
      <c r="E614" s="69"/>
      <c r="F614" s="74">
        <f t="shared" ref="F614:F639" si="30">F613+D614-E614</f>
        <v>14529.1900000002</v>
      </c>
      <c r="G614" s="71"/>
    </row>
    <row r="615" spans="1:7">
      <c r="A615" s="66"/>
      <c r="B615" s="67"/>
      <c r="C615" s="68"/>
      <c r="D615" s="69"/>
      <c r="E615" s="69"/>
      <c r="F615" s="74">
        <f t="shared" si="30"/>
        <v>14529.1900000002</v>
      </c>
      <c r="G615" s="71"/>
    </row>
    <row r="616" spans="1:7">
      <c r="A616" s="66"/>
      <c r="B616" s="67"/>
      <c r="C616" s="68"/>
      <c r="D616" s="69"/>
      <c r="E616" s="69"/>
      <c r="F616" s="74">
        <f t="shared" si="30"/>
        <v>14529.1900000002</v>
      </c>
      <c r="G616" s="71"/>
    </row>
    <row r="617" spans="1:7">
      <c r="A617" s="66"/>
      <c r="B617" s="67"/>
      <c r="C617" s="68"/>
      <c r="D617" s="69"/>
      <c r="E617" s="69"/>
      <c r="F617" s="74">
        <f t="shared" si="30"/>
        <v>14529.1900000002</v>
      </c>
      <c r="G617" s="71"/>
    </row>
    <row r="618" spans="1:7">
      <c r="A618" s="66"/>
      <c r="B618" s="67"/>
      <c r="C618" s="68"/>
      <c r="D618" s="69"/>
      <c r="E618" s="69"/>
      <c r="F618" s="74">
        <f t="shared" si="30"/>
        <v>14529.1900000002</v>
      </c>
      <c r="G618" s="71"/>
    </row>
    <row r="619" spans="1:7">
      <c r="A619" s="66"/>
      <c r="B619" s="67"/>
      <c r="C619" s="68"/>
      <c r="D619" s="69"/>
      <c r="E619" s="69"/>
      <c r="F619" s="74">
        <f t="shared" si="30"/>
        <v>14529.1900000002</v>
      </c>
      <c r="G619" s="71"/>
    </row>
    <row r="620" spans="1:7">
      <c r="A620" s="66"/>
      <c r="B620" s="67"/>
      <c r="C620" s="68"/>
      <c r="D620" s="69"/>
      <c r="E620" s="69"/>
      <c r="F620" s="74">
        <f t="shared" si="30"/>
        <v>14529.1900000002</v>
      </c>
      <c r="G620" s="71"/>
    </row>
    <row r="621" spans="1:7">
      <c r="A621" s="66"/>
      <c r="B621" s="67"/>
      <c r="C621" s="68"/>
      <c r="D621" s="69"/>
      <c r="E621" s="69"/>
      <c r="F621" s="74">
        <f t="shared" si="30"/>
        <v>14529.1900000002</v>
      </c>
      <c r="G621" s="71"/>
    </row>
    <row r="622" spans="1:7">
      <c r="A622" s="66"/>
      <c r="B622" s="67"/>
      <c r="C622" s="91"/>
      <c r="D622" s="69"/>
      <c r="E622" s="69"/>
      <c r="F622" s="74">
        <f t="shared" si="30"/>
        <v>14529.1900000002</v>
      </c>
      <c r="G622" s="71"/>
    </row>
    <row r="623" spans="1:7">
      <c r="A623" s="66"/>
      <c r="B623" s="67"/>
      <c r="C623" s="91"/>
      <c r="D623" s="69"/>
      <c r="E623" s="69"/>
      <c r="F623" s="74">
        <f t="shared" si="30"/>
        <v>14529.1900000002</v>
      </c>
      <c r="G623" s="71"/>
    </row>
    <row r="624" spans="1:7">
      <c r="A624" s="66"/>
      <c r="B624" s="67"/>
      <c r="C624" s="68"/>
      <c r="D624" s="69"/>
      <c r="E624" s="69"/>
      <c r="F624" s="74">
        <f t="shared" si="30"/>
        <v>14529.1900000002</v>
      </c>
      <c r="G624" s="71"/>
    </row>
    <row r="625" spans="1:7">
      <c r="A625" s="66"/>
      <c r="B625" s="67"/>
      <c r="C625" s="68"/>
      <c r="D625" s="69"/>
      <c r="E625" s="69"/>
      <c r="F625" s="74">
        <f t="shared" si="30"/>
        <v>14529.1900000002</v>
      </c>
      <c r="G625" s="71"/>
    </row>
    <row r="626" spans="1:7">
      <c r="A626" s="66"/>
      <c r="B626" s="67"/>
      <c r="C626" s="68"/>
      <c r="D626" s="69"/>
      <c r="E626" s="69"/>
      <c r="F626" s="74">
        <f t="shared" si="30"/>
        <v>14529.1900000002</v>
      </c>
      <c r="G626" s="71"/>
    </row>
    <row r="627" spans="1:7">
      <c r="A627" s="66"/>
      <c r="B627" s="67"/>
      <c r="C627" s="68"/>
      <c r="D627" s="69"/>
      <c r="E627" s="69"/>
      <c r="F627" s="74">
        <f t="shared" si="30"/>
        <v>14529.1900000002</v>
      </c>
      <c r="G627" s="71"/>
    </row>
    <row r="628" spans="1:7">
      <c r="A628" s="66"/>
      <c r="B628" s="67"/>
      <c r="C628" s="68"/>
      <c r="D628" s="69"/>
      <c r="E628" s="69"/>
      <c r="F628" s="74">
        <f t="shared" si="30"/>
        <v>14529.1900000002</v>
      </c>
      <c r="G628" s="71"/>
    </row>
    <row r="629" spans="1:7">
      <c r="A629" s="66"/>
      <c r="B629" s="67"/>
      <c r="C629" s="68"/>
      <c r="D629" s="69"/>
      <c r="E629" s="69"/>
      <c r="F629" s="74">
        <f t="shared" si="30"/>
        <v>14529.1900000002</v>
      </c>
      <c r="G629" s="71"/>
    </row>
    <row r="630" spans="1:7">
      <c r="A630" s="66"/>
      <c r="B630" s="67"/>
      <c r="C630" s="68"/>
      <c r="D630" s="69"/>
      <c r="E630" s="69"/>
      <c r="F630" s="74">
        <f t="shared" si="30"/>
        <v>14529.1900000002</v>
      </c>
      <c r="G630" s="71"/>
    </row>
    <row r="631" spans="1:7">
      <c r="A631" s="66"/>
      <c r="B631" s="67"/>
      <c r="C631" s="68"/>
      <c r="D631" s="69"/>
      <c r="E631" s="69"/>
      <c r="F631" s="74">
        <f t="shared" si="30"/>
        <v>14529.1900000002</v>
      </c>
      <c r="G631" s="71"/>
    </row>
    <row r="632" spans="1:7">
      <c r="A632" s="66"/>
      <c r="B632" s="67"/>
      <c r="C632" s="68"/>
      <c r="D632" s="69"/>
      <c r="E632" s="69"/>
      <c r="F632" s="74">
        <f t="shared" si="30"/>
        <v>14529.1900000002</v>
      </c>
      <c r="G632" s="71"/>
    </row>
    <row r="633" spans="1:7">
      <c r="A633" s="66"/>
      <c r="B633" s="67"/>
      <c r="C633" s="68"/>
      <c r="D633" s="69"/>
      <c r="E633" s="69"/>
      <c r="F633" s="74">
        <f t="shared" si="30"/>
        <v>14529.1900000002</v>
      </c>
      <c r="G633" s="71"/>
    </row>
    <row r="634" spans="1:7">
      <c r="A634" s="66"/>
      <c r="B634" s="67"/>
      <c r="C634" s="68"/>
      <c r="D634" s="69"/>
      <c r="E634" s="69"/>
      <c r="F634" s="74">
        <f t="shared" si="30"/>
        <v>14529.1900000002</v>
      </c>
      <c r="G634" s="71"/>
    </row>
    <row r="635" spans="1:7">
      <c r="A635" s="66"/>
      <c r="B635" s="67"/>
      <c r="C635" s="68"/>
      <c r="D635" s="69"/>
      <c r="E635" s="69"/>
      <c r="F635" s="74">
        <f t="shared" si="30"/>
        <v>14529.1900000002</v>
      </c>
      <c r="G635" s="71"/>
    </row>
    <row r="636" spans="1:7">
      <c r="A636" s="66"/>
      <c r="B636" s="67"/>
      <c r="C636" s="68"/>
      <c r="D636" s="69"/>
      <c r="E636" s="69"/>
      <c r="F636" s="74">
        <f t="shared" si="30"/>
        <v>14529.1900000002</v>
      </c>
      <c r="G636" s="71"/>
    </row>
    <row r="637" spans="1:7">
      <c r="A637" s="66"/>
      <c r="B637" s="67"/>
      <c r="C637" s="68"/>
      <c r="D637" s="69"/>
      <c r="E637" s="69"/>
      <c r="F637" s="74">
        <f t="shared" si="30"/>
        <v>14529.1900000002</v>
      </c>
      <c r="G637" s="71"/>
    </row>
    <row r="638" spans="1:7">
      <c r="A638" s="66"/>
      <c r="B638" s="67"/>
      <c r="C638" s="68"/>
      <c r="D638" s="69"/>
      <c r="E638" s="69"/>
      <c r="F638" s="74">
        <f t="shared" si="30"/>
        <v>14529.1900000002</v>
      </c>
      <c r="G638" s="71"/>
    </row>
    <row r="639" spans="1:7">
      <c r="A639" s="66"/>
      <c r="B639" s="67"/>
      <c r="C639" s="68"/>
      <c r="D639" s="69"/>
      <c r="E639" s="69"/>
      <c r="F639" s="74">
        <f t="shared" si="30"/>
        <v>14529.1900000002</v>
      </c>
      <c r="G639" s="71"/>
    </row>
    <row r="640" spans="1:7">
      <c r="A640" s="66"/>
      <c r="B640" s="67"/>
      <c r="C640" s="68"/>
      <c r="D640" s="69"/>
      <c r="E640" s="69"/>
      <c r="F640" s="74">
        <f t="shared" ref="F640:F654" si="31">F639+D640-E640</f>
        <v>14529.1900000002</v>
      </c>
      <c r="G640" s="71"/>
    </row>
    <row r="641" spans="1:7">
      <c r="A641" s="66"/>
      <c r="B641" s="67"/>
      <c r="C641" s="68"/>
      <c r="D641" s="69"/>
      <c r="E641" s="69"/>
      <c r="F641" s="74">
        <f t="shared" si="31"/>
        <v>14529.1900000002</v>
      </c>
      <c r="G641" s="71"/>
    </row>
    <row r="642" spans="1:7">
      <c r="A642" s="66"/>
      <c r="B642" s="67"/>
      <c r="C642" s="91"/>
      <c r="D642" s="69"/>
      <c r="E642" s="69"/>
      <c r="F642" s="74">
        <f t="shared" si="31"/>
        <v>14529.1900000002</v>
      </c>
      <c r="G642" s="71"/>
    </row>
    <row r="643" spans="1:7">
      <c r="A643" s="66"/>
      <c r="B643" s="67"/>
      <c r="C643" s="91"/>
      <c r="D643" s="69"/>
      <c r="E643" s="69"/>
      <c r="F643" s="74">
        <f t="shared" si="31"/>
        <v>14529.1900000002</v>
      </c>
      <c r="G643" s="71"/>
    </row>
    <row r="644" spans="1:7">
      <c r="A644" s="66"/>
      <c r="B644" s="67"/>
      <c r="C644" s="91"/>
      <c r="D644" s="69"/>
      <c r="E644" s="69"/>
      <c r="F644" s="74">
        <f t="shared" si="31"/>
        <v>14529.1900000002</v>
      </c>
      <c r="G644" s="71"/>
    </row>
    <row r="645" spans="1:7">
      <c r="A645" s="66"/>
      <c r="B645" s="67"/>
      <c r="C645" s="91"/>
      <c r="D645" s="69"/>
      <c r="E645" s="69"/>
      <c r="F645" s="74">
        <f t="shared" si="31"/>
        <v>14529.1900000002</v>
      </c>
      <c r="G645" s="71"/>
    </row>
    <row r="646" spans="1:7">
      <c r="A646" s="66"/>
      <c r="B646" s="67"/>
      <c r="C646" s="91"/>
      <c r="D646" s="69"/>
      <c r="E646" s="69"/>
      <c r="F646" s="74">
        <f t="shared" si="31"/>
        <v>14529.1900000002</v>
      </c>
      <c r="G646" s="71"/>
    </row>
    <row r="647" spans="1:7">
      <c r="A647" s="66"/>
      <c r="B647" s="67"/>
      <c r="C647" s="91"/>
      <c r="D647" s="69"/>
      <c r="E647" s="69"/>
      <c r="F647" s="74">
        <f t="shared" si="31"/>
        <v>14529.1900000002</v>
      </c>
      <c r="G647" s="71"/>
    </row>
    <row r="648" spans="1:7">
      <c r="A648" s="66"/>
      <c r="B648" s="67"/>
      <c r="C648" s="68"/>
      <c r="D648" s="69"/>
      <c r="E648" s="69"/>
      <c r="F648" s="74">
        <f t="shared" si="31"/>
        <v>14529.1900000002</v>
      </c>
      <c r="G648" s="71"/>
    </row>
    <row r="649" spans="1:7">
      <c r="A649" s="66"/>
      <c r="B649" s="67"/>
      <c r="C649" s="68"/>
      <c r="D649" s="69"/>
      <c r="E649" s="69"/>
      <c r="F649" s="74">
        <f t="shared" si="31"/>
        <v>14529.1900000002</v>
      </c>
      <c r="G649" s="71"/>
    </row>
    <row r="650" spans="1:7">
      <c r="A650" s="66"/>
      <c r="B650" s="67"/>
      <c r="C650" s="68"/>
      <c r="D650" s="69"/>
      <c r="E650" s="69"/>
      <c r="F650" s="74">
        <f t="shared" si="31"/>
        <v>14529.1900000002</v>
      </c>
      <c r="G650" s="71"/>
    </row>
    <row r="651" spans="1:7">
      <c r="A651" s="66"/>
      <c r="B651" s="67"/>
      <c r="C651" s="68"/>
      <c r="D651" s="69"/>
      <c r="E651" s="69"/>
      <c r="F651" s="74">
        <f t="shared" ref="F651:F676" si="32">F650+D651-E651</f>
        <v>14529.1900000002</v>
      </c>
      <c r="G651" s="71"/>
    </row>
    <row r="652" spans="1:7">
      <c r="A652" s="66"/>
      <c r="B652" s="67"/>
      <c r="C652" s="68"/>
      <c r="D652" s="69"/>
      <c r="E652" s="69"/>
      <c r="F652" s="74">
        <f t="shared" si="32"/>
        <v>14529.1900000002</v>
      </c>
      <c r="G652" s="71"/>
    </row>
    <row r="653" spans="1:7">
      <c r="A653" s="66"/>
      <c r="B653" s="67"/>
      <c r="C653" s="68"/>
      <c r="D653" s="69"/>
      <c r="E653" s="69"/>
      <c r="F653" s="74">
        <f t="shared" si="32"/>
        <v>14529.1900000002</v>
      </c>
      <c r="G653" s="71"/>
    </row>
    <row r="654" spans="1:7">
      <c r="A654" s="66"/>
      <c r="B654" s="67"/>
      <c r="C654" s="68"/>
      <c r="D654" s="69"/>
      <c r="E654" s="69"/>
      <c r="F654" s="74">
        <f t="shared" si="32"/>
        <v>14529.1900000002</v>
      </c>
      <c r="G654" s="71"/>
    </row>
    <row r="655" spans="1:7">
      <c r="A655" s="66"/>
      <c r="B655" s="67"/>
      <c r="C655" s="68"/>
      <c r="D655" s="69"/>
      <c r="E655" s="69"/>
      <c r="F655" s="74">
        <f t="shared" si="32"/>
        <v>14529.1900000002</v>
      </c>
      <c r="G655" s="71"/>
    </row>
    <row r="656" spans="1:7">
      <c r="A656" s="66"/>
      <c r="B656" s="67"/>
      <c r="C656" s="68"/>
      <c r="D656" s="69"/>
      <c r="E656" s="69"/>
      <c r="F656" s="74">
        <f t="shared" si="32"/>
        <v>14529.1900000002</v>
      </c>
      <c r="G656" s="71"/>
    </row>
    <row r="657" spans="1:7">
      <c r="A657" s="66"/>
      <c r="B657" s="67"/>
      <c r="C657" s="68"/>
      <c r="D657" s="69"/>
      <c r="E657" s="69"/>
      <c r="F657" s="74">
        <f t="shared" si="32"/>
        <v>14529.1900000002</v>
      </c>
      <c r="G657" s="71"/>
    </row>
    <row r="658" spans="1:7">
      <c r="A658" s="66"/>
      <c r="B658" s="67"/>
      <c r="C658" s="68"/>
      <c r="D658" s="69"/>
      <c r="E658" s="69"/>
      <c r="F658" s="74">
        <f t="shared" si="32"/>
        <v>14529.1900000002</v>
      </c>
      <c r="G658" s="71"/>
    </row>
    <row r="659" spans="1:7">
      <c r="A659" s="66"/>
      <c r="B659" s="67"/>
      <c r="C659" s="68"/>
      <c r="D659" s="69"/>
      <c r="E659" s="69"/>
      <c r="F659" s="74">
        <f t="shared" si="32"/>
        <v>14529.1900000002</v>
      </c>
      <c r="G659" s="71"/>
    </row>
    <row r="660" spans="1:7">
      <c r="A660" s="66"/>
      <c r="B660" s="67"/>
      <c r="C660" s="68"/>
      <c r="D660" s="69"/>
      <c r="E660" s="69"/>
      <c r="F660" s="74">
        <f t="shared" si="32"/>
        <v>14529.1900000002</v>
      </c>
      <c r="G660" s="71"/>
    </row>
    <row r="661" spans="1:7">
      <c r="A661" s="66"/>
      <c r="B661" s="67"/>
      <c r="C661" s="68"/>
      <c r="D661" s="69"/>
      <c r="E661" s="69"/>
      <c r="F661" s="74">
        <f t="shared" si="32"/>
        <v>14529.1900000002</v>
      </c>
      <c r="G661" s="71"/>
    </row>
    <row r="662" spans="1:7">
      <c r="A662" s="66"/>
      <c r="B662" s="67"/>
      <c r="C662" s="68"/>
      <c r="D662" s="69"/>
      <c r="E662" s="69"/>
      <c r="F662" s="74">
        <f t="shared" si="32"/>
        <v>14529.1900000002</v>
      </c>
      <c r="G662" s="71"/>
    </row>
    <row r="663" spans="1:7">
      <c r="A663" s="66"/>
      <c r="B663" s="67"/>
      <c r="C663" s="68"/>
      <c r="D663" s="69"/>
      <c r="E663" s="69"/>
      <c r="F663" s="74">
        <f t="shared" si="32"/>
        <v>14529.1900000002</v>
      </c>
      <c r="G663" s="71"/>
    </row>
    <row r="664" spans="1:7">
      <c r="A664" s="66"/>
      <c r="B664" s="67"/>
      <c r="C664" s="68"/>
      <c r="D664" s="69"/>
      <c r="E664" s="69"/>
      <c r="F664" s="74">
        <f t="shared" si="32"/>
        <v>14529.1900000002</v>
      </c>
      <c r="G664" s="71"/>
    </row>
    <row r="665" spans="1:7">
      <c r="A665" s="66"/>
      <c r="B665" s="67"/>
      <c r="C665" s="68"/>
      <c r="D665" s="69"/>
      <c r="E665" s="69"/>
      <c r="F665" s="74">
        <f t="shared" si="32"/>
        <v>14529.1900000002</v>
      </c>
      <c r="G665" s="71"/>
    </row>
    <row r="666" spans="1:7">
      <c r="A666" s="66"/>
      <c r="B666" s="67"/>
      <c r="C666" s="68"/>
      <c r="D666" s="69"/>
      <c r="E666" s="69"/>
      <c r="F666" s="74">
        <f t="shared" si="32"/>
        <v>14529.1900000002</v>
      </c>
      <c r="G666" s="71"/>
    </row>
    <row r="667" spans="1:7">
      <c r="A667" s="66"/>
      <c r="B667" s="67"/>
      <c r="C667" s="68"/>
      <c r="D667" s="69"/>
      <c r="E667" s="69"/>
      <c r="F667" s="74">
        <f t="shared" si="32"/>
        <v>14529.1900000002</v>
      </c>
      <c r="G667" s="71"/>
    </row>
    <row r="668" spans="1:7">
      <c r="A668" s="66"/>
      <c r="B668" s="67"/>
      <c r="C668" s="68"/>
      <c r="D668" s="69"/>
      <c r="E668" s="69"/>
      <c r="F668" s="74">
        <f t="shared" si="32"/>
        <v>14529.1900000002</v>
      </c>
      <c r="G668" s="71"/>
    </row>
    <row r="669" spans="1:7">
      <c r="A669" s="66"/>
      <c r="B669" s="67"/>
      <c r="C669" s="68"/>
      <c r="D669" s="69"/>
      <c r="E669" s="69"/>
      <c r="F669" s="74">
        <f t="shared" si="32"/>
        <v>14529.1900000002</v>
      </c>
      <c r="G669" s="71"/>
    </row>
    <row r="670" spans="1:7">
      <c r="A670" s="66"/>
      <c r="B670" s="67"/>
      <c r="C670" s="91"/>
      <c r="D670" s="69"/>
      <c r="E670" s="69"/>
      <c r="F670" s="74">
        <f t="shared" si="32"/>
        <v>14529.1900000002</v>
      </c>
      <c r="G670" s="71"/>
    </row>
    <row r="671" spans="1:7">
      <c r="A671" s="66"/>
      <c r="B671" s="67"/>
      <c r="C671" s="68"/>
      <c r="D671" s="69"/>
      <c r="E671" s="69"/>
      <c r="F671" s="74">
        <f t="shared" si="32"/>
        <v>14529.1900000002</v>
      </c>
      <c r="G671" s="71"/>
    </row>
    <row r="672" spans="1:7">
      <c r="A672" s="66"/>
      <c r="B672" s="67"/>
      <c r="C672" s="68"/>
      <c r="D672" s="69"/>
      <c r="E672" s="69"/>
      <c r="F672" s="74">
        <f t="shared" si="32"/>
        <v>14529.1900000002</v>
      </c>
      <c r="G672" s="71"/>
    </row>
    <row r="673" spans="1:7">
      <c r="A673" s="66"/>
      <c r="B673" s="67"/>
      <c r="C673" s="68"/>
      <c r="D673" s="69"/>
      <c r="E673" s="69"/>
      <c r="F673" s="74">
        <f t="shared" si="32"/>
        <v>14529.1900000002</v>
      </c>
      <c r="G673" s="71"/>
    </row>
    <row r="674" spans="1:7">
      <c r="A674" s="66"/>
      <c r="B674" s="67"/>
      <c r="C674" s="68"/>
      <c r="D674" s="69"/>
      <c r="E674" s="69"/>
      <c r="F674" s="74">
        <f t="shared" si="32"/>
        <v>14529.1900000002</v>
      </c>
      <c r="G674" s="71"/>
    </row>
    <row r="675" spans="1:7">
      <c r="A675" s="66"/>
      <c r="B675" s="67"/>
      <c r="C675" s="68"/>
      <c r="D675" s="69"/>
      <c r="E675" s="69"/>
      <c r="F675" s="74">
        <f t="shared" si="32"/>
        <v>14529.1900000002</v>
      </c>
      <c r="G675" s="71"/>
    </row>
    <row r="676" spans="1:7">
      <c r="A676" s="66"/>
      <c r="B676" s="67"/>
      <c r="C676" s="68"/>
      <c r="D676" s="69"/>
      <c r="E676" s="69"/>
      <c r="F676" s="74">
        <f t="shared" si="32"/>
        <v>14529.1900000002</v>
      </c>
      <c r="G676" s="71"/>
    </row>
    <row r="677" spans="1:7">
      <c r="A677" s="66"/>
      <c r="B677" s="67"/>
      <c r="C677" s="68"/>
      <c r="D677" s="69"/>
      <c r="E677" s="69"/>
      <c r="F677" s="74">
        <f t="shared" ref="F677:F682" si="33">F676+D677-E677</f>
        <v>14529.1900000002</v>
      </c>
      <c r="G677" s="71"/>
    </row>
    <row r="678" spans="1:7">
      <c r="A678" s="66"/>
      <c r="B678" s="67"/>
      <c r="C678" s="68"/>
      <c r="D678" s="69"/>
      <c r="E678" s="69"/>
      <c r="F678" s="74">
        <f t="shared" si="33"/>
        <v>14529.1900000002</v>
      </c>
      <c r="G678" s="71"/>
    </row>
    <row r="679" spans="1:7">
      <c r="A679" s="66"/>
      <c r="B679" s="67"/>
      <c r="C679" s="68"/>
      <c r="D679" s="69"/>
      <c r="E679" s="69"/>
      <c r="F679" s="74">
        <f t="shared" si="33"/>
        <v>14529.1900000002</v>
      </c>
      <c r="G679" s="71"/>
    </row>
    <row r="680" spans="1:7">
      <c r="A680" s="66"/>
      <c r="B680" s="67"/>
      <c r="C680" s="68"/>
      <c r="D680" s="69"/>
      <c r="E680" s="69"/>
      <c r="F680" s="74">
        <f t="shared" si="33"/>
        <v>14529.1900000002</v>
      </c>
      <c r="G680" s="71"/>
    </row>
    <row r="681" spans="1:7">
      <c r="A681" s="66"/>
      <c r="B681" s="67"/>
      <c r="C681" s="68"/>
      <c r="D681" s="69"/>
      <c r="E681" s="69"/>
      <c r="F681" s="74">
        <f t="shared" si="33"/>
        <v>14529.1900000002</v>
      </c>
      <c r="G681" s="71"/>
    </row>
    <row r="682" spans="1:7">
      <c r="A682" s="66"/>
      <c r="B682" s="67"/>
      <c r="C682" s="68"/>
      <c r="D682" s="69"/>
      <c r="E682" s="69"/>
      <c r="F682" s="74">
        <f t="shared" si="33"/>
        <v>14529.1900000002</v>
      </c>
      <c r="G682" s="71"/>
    </row>
    <row r="683" spans="1:7">
      <c r="A683" s="66"/>
      <c r="B683" s="67"/>
      <c r="C683" s="68"/>
      <c r="D683" s="69"/>
      <c r="E683" s="69"/>
      <c r="F683" s="74">
        <f t="shared" ref="F683:F699" si="34">F682+D683-E683</f>
        <v>14529.1900000002</v>
      </c>
      <c r="G683" s="71"/>
    </row>
    <row r="684" spans="1:7">
      <c r="A684" s="66"/>
      <c r="B684" s="67"/>
      <c r="C684" s="68"/>
      <c r="D684" s="69"/>
      <c r="E684" s="69"/>
      <c r="F684" s="74">
        <f t="shared" si="34"/>
        <v>14529.1900000002</v>
      </c>
      <c r="G684" s="71"/>
    </row>
    <row r="685" spans="1:7">
      <c r="A685" s="66"/>
      <c r="B685" s="67"/>
      <c r="C685" s="68"/>
      <c r="D685" s="69"/>
      <c r="E685" s="69"/>
      <c r="F685" s="74">
        <f t="shared" si="34"/>
        <v>14529.1900000002</v>
      </c>
      <c r="G685" s="71"/>
    </row>
    <row r="686" spans="1:7">
      <c r="A686" s="66"/>
      <c r="B686" s="67"/>
      <c r="C686" s="68"/>
      <c r="D686" s="69"/>
      <c r="E686" s="69"/>
      <c r="F686" s="74">
        <f t="shared" si="34"/>
        <v>14529.1900000002</v>
      </c>
      <c r="G686" s="71"/>
    </row>
    <row r="687" spans="1:7">
      <c r="A687" s="66"/>
      <c r="B687" s="67"/>
      <c r="C687" s="68"/>
      <c r="D687" s="69"/>
      <c r="E687" s="69"/>
      <c r="F687" s="74">
        <f t="shared" si="34"/>
        <v>14529.1900000002</v>
      </c>
      <c r="G687" s="71"/>
    </row>
    <row r="688" spans="1:7">
      <c r="A688" s="66"/>
      <c r="B688" s="67"/>
      <c r="C688" s="68"/>
      <c r="D688" s="69"/>
      <c r="E688" s="69"/>
      <c r="F688" s="74">
        <f t="shared" si="34"/>
        <v>14529.1900000002</v>
      </c>
      <c r="G688" s="71"/>
    </row>
    <row r="689" spans="1:7">
      <c r="A689" s="66"/>
      <c r="B689" s="67"/>
      <c r="C689" s="68"/>
      <c r="D689" s="69"/>
      <c r="E689" s="69"/>
      <c r="F689" s="74">
        <f t="shared" si="34"/>
        <v>14529.1900000002</v>
      </c>
      <c r="G689" s="71"/>
    </row>
    <row r="690" spans="1:7">
      <c r="A690" s="66"/>
      <c r="B690" s="67"/>
      <c r="C690" s="68"/>
      <c r="D690" s="69"/>
      <c r="E690" s="69"/>
      <c r="F690" s="74">
        <f t="shared" si="34"/>
        <v>14529.1900000002</v>
      </c>
      <c r="G690" s="71"/>
    </row>
    <row r="691" spans="1:7">
      <c r="A691" s="66"/>
      <c r="B691" s="67"/>
      <c r="C691" s="68"/>
      <c r="D691" s="69"/>
      <c r="E691" s="69"/>
      <c r="F691" s="74">
        <f t="shared" si="34"/>
        <v>14529.1900000002</v>
      </c>
      <c r="G691" s="71"/>
    </row>
    <row r="692" spans="1:7">
      <c r="A692" s="66"/>
      <c r="B692" s="67"/>
      <c r="C692" s="68"/>
      <c r="D692" s="69"/>
      <c r="E692" s="69"/>
      <c r="F692" s="74">
        <f t="shared" si="34"/>
        <v>14529.1900000002</v>
      </c>
      <c r="G692" s="71"/>
    </row>
    <row r="693" spans="1:7">
      <c r="A693" s="66"/>
      <c r="B693" s="67"/>
      <c r="C693" s="68"/>
      <c r="D693" s="69"/>
      <c r="E693" s="69"/>
      <c r="F693" s="74">
        <f t="shared" si="34"/>
        <v>14529.1900000002</v>
      </c>
      <c r="G693" s="71"/>
    </row>
    <row r="694" spans="1:7">
      <c r="A694" s="66"/>
      <c r="B694" s="67"/>
      <c r="C694" s="68"/>
      <c r="D694" s="69"/>
      <c r="E694" s="69"/>
      <c r="F694" s="74">
        <f t="shared" si="34"/>
        <v>14529.1900000002</v>
      </c>
      <c r="G694" s="71"/>
    </row>
    <row r="695" spans="1:7">
      <c r="A695" s="66"/>
      <c r="B695" s="67"/>
      <c r="C695" s="68"/>
      <c r="D695" s="69"/>
      <c r="E695" s="69"/>
      <c r="F695" s="74">
        <f t="shared" si="34"/>
        <v>14529.1900000002</v>
      </c>
      <c r="G695" s="71"/>
    </row>
    <row r="696" spans="1:7">
      <c r="A696" s="66"/>
      <c r="B696" s="67"/>
      <c r="C696" s="68"/>
      <c r="D696" s="69"/>
      <c r="E696" s="69"/>
      <c r="F696" s="74">
        <f t="shared" si="34"/>
        <v>14529.1900000002</v>
      </c>
      <c r="G696" s="71"/>
    </row>
    <row r="697" spans="1:7">
      <c r="A697" s="66"/>
      <c r="B697" s="67"/>
      <c r="C697" s="68"/>
      <c r="D697" s="69"/>
      <c r="E697" s="69"/>
      <c r="F697" s="74">
        <f t="shared" si="34"/>
        <v>14529.1900000002</v>
      </c>
      <c r="G697" s="71"/>
    </row>
    <row r="698" spans="1:7">
      <c r="A698" s="66"/>
      <c r="B698" s="67"/>
      <c r="C698" s="68"/>
      <c r="D698" s="69"/>
      <c r="E698" s="69"/>
      <c r="F698" s="74">
        <f t="shared" si="34"/>
        <v>14529.1900000002</v>
      </c>
      <c r="G698" s="71"/>
    </row>
    <row r="699" spans="1:7">
      <c r="A699" s="66"/>
      <c r="B699" s="67"/>
      <c r="C699" s="68"/>
      <c r="D699" s="69"/>
      <c r="E699" s="69"/>
      <c r="F699" s="74">
        <f t="shared" si="34"/>
        <v>14529.1900000002</v>
      </c>
      <c r="G699" s="71"/>
    </row>
    <row r="700" spans="1:7">
      <c r="A700" s="66"/>
      <c r="B700" s="67"/>
      <c r="C700" s="68"/>
      <c r="D700" s="69"/>
      <c r="E700" s="69"/>
      <c r="F700" s="74">
        <f t="shared" ref="F700:F716" si="35">F699+D700-E700</f>
        <v>14529.1900000002</v>
      </c>
      <c r="G700" s="71"/>
    </row>
    <row r="701" spans="1:7">
      <c r="A701" s="66"/>
      <c r="B701" s="67"/>
      <c r="C701" s="68"/>
      <c r="D701" s="69"/>
      <c r="E701" s="69"/>
      <c r="F701" s="74">
        <f t="shared" si="35"/>
        <v>14529.1900000002</v>
      </c>
      <c r="G701" s="71"/>
    </row>
    <row r="702" spans="1:7">
      <c r="A702" s="66"/>
      <c r="B702" s="67"/>
      <c r="C702" s="68"/>
      <c r="D702" s="69"/>
      <c r="E702" s="69"/>
      <c r="F702" s="74">
        <f t="shared" si="35"/>
        <v>14529.1900000002</v>
      </c>
      <c r="G702" s="71"/>
    </row>
    <row r="703" spans="1:7">
      <c r="A703" s="66"/>
      <c r="B703" s="67"/>
      <c r="C703" s="68"/>
      <c r="D703" s="69"/>
      <c r="E703" s="69"/>
      <c r="F703" s="74">
        <f t="shared" si="35"/>
        <v>14529.1900000002</v>
      </c>
      <c r="G703" s="71"/>
    </row>
    <row r="704" spans="1:7">
      <c r="A704" s="66"/>
      <c r="B704" s="67"/>
      <c r="C704" s="68"/>
      <c r="D704" s="69"/>
      <c r="E704" s="69"/>
      <c r="F704" s="74">
        <f t="shared" si="35"/>
        <v>14529.1900000002</v>
      </c>
      <c r="G704" s="71"/>
    </row>
    <row r="705" spans="1:7">
      <c r="A705" s="66"/>
      <c r="B705" s="67"/>
      <c r="C705" s="68"/>
      <c r="D705" s="69"/>
      <c r="E705" s="69"/>
      <c r="F705" s="74">
        <f t="shared" si="35"/>
        <v>14529.1900000002</v>
      </c>
      <c r="G705" s="71"/>
    </row>
    <row r="706" spans="1:7">
      <c r="A706" s="66"/>
      <c r="B706" s="67"/>
      <c r="C706" s="68"/>
      <c r="D706" s="69"/>
      <c r="E706" s="69"/>
      <c r="F706" s="74">
        <f t="shared" si="35"/>
        <v>14529.1900000002</v>
      </c>
      <c r="G706" s="71"/>
    </row>
    <row r="707" spans="1:7">
      <c r="A707" s="66"/>
      <c r="B707" s="67"/>
      <c r="C707" s="68"/>
      <c r="D707" s="69"/>
      <c r="E707" s="69"/>
      <c r="F707" s="74">
        <f t="shared" si="35"/>
        <v>14529.1900000002</v>
      </c>
      <c r="G707" s="71"/>
    </row>
    <row r="708" spans="1:7">
      <c r="A708" s="66"/>
      <c r="B708" s="67"/>
      <c r="C708" s="68"/>
      <c r="D708" s="69"/>
      <c r="E708" s="69"/>
      <c r="F708" s="74">
        <f t="shared" si="35"/>
        <v>14529.1900000002</v>
      </c>
      <c r="G708" s="71"/>
    </row>
    <row r="709" spans="1:7">
      <c r="A709" s="66"/>
      <c r="B709" s="67"/>
      <c r="C709" s="68"/>
      <c r="D709" s="69"/>
      <c r="E709" s="69"/>
      <c r="F709" s="74">
        <f t="shared" si="35"/>
        <v>14529.1900000002</v>
      </c>
      <c r="G709" s="71"/>
    </row>
    <row r="710" spans="1:7">
      <c r="A710" s="66"/>
      <c r="B710" s="156"/>
      <c r="C710" s="68"/>
      <c r="D710" s="69"/>
      <c r="E710" s="69"/>
      <c r="F710" s="74">
        <f t="shared" si="35"/>
        <v>14529.1900000002</v>
      </c>
      <c r="G710" s="71"/>
    </row>
    <row r="711" spans="1:7">
      <c r="A711" s="66"/>
      <c r="B711" s="67"/>
      <c r="C711" s="68"/>
      <c r="D711" s="69"/>
      <c r="E711" s="69"/>
      <c r="F711" s="74">
        <f t="shared" si="35"/>
        <v>14529.1900000002</v>
      </c>
      <c r="G711" s="71"/>
    </row>
    <row r="712" spans="1:7">
      <c r="A712" s="66"/>
      <c r="B712" s="67"/>
      <c r="C712" s="91"/>
      <c r="D712" s="69"/>
      <c r="E712" s="69"/>
      <c r="F712" s="74">
        <f t="shared" si="35"/>
        <v>14529.1900000002</v>
      </c>
      <c r="G712" s="71"/>
    </row>
    <row r="713" spans="1:7">
      <c r="A713" s="66"/>
      <c r="B713" s="67"/>
      <c r="C713" s="68"/>
      <c r="D713" s="69"/>
      <c r="E713" s="69"/>
      <c r="F713" s="74">
        <f t="shared" si="35"/>
        <v>14529.1900000002</v>
      </c>
      <c r="G713" s="71"/>
    </row>
    <row r="714" spans="1:7">
      <c r="A714" s="66"/>
      <c r="B714" s="67"/>
      <c r="C714" s="68"/>
      <c r="D714" s="69"/>
      <c r="E714" s="69"/>
      <c r="F714" s="74">
        <f t="shared" si="35"/>
        <v>14529.1900000002</v>
      </c>
      <c r="G714" s="71"/>
    </row>
    <row r="715" spans="1:7">
      <c r="A715" s="66"/>
      <c r="B715" s="67"/>
      <c r="C715" s="68"/>
      <c r="D715" s="69"/>
      <c r="E715" s="69"/>
      <c r="F715" s="74">
        <f t="shared" ref="F715:F743" si="36">F714+D715-E715</f>
        <v>14529.1900000002</v>
      </c>
      <c r="G715" s="71"/>
    </row>
    <row r="716" spans="1:7">
      <c r="A716" s="66"/>
      <c r="B716" s="67"/>
      <c r="C716" s="68"/>
      <c r="D716" s="69"/>
      <c r="E716" s="69"/>
      <c r="F716" s="74">
        <f t="shared" si="36"/>
        <v>14529.1900000002</v>
      </c>
      <c r="G716" s="71"/>
    </row>
    <row r="717" spans="1:7">
      <c r="A717" s="66"/>
      <c r="B717" s="67"/>
      <c r="C717" s="68"/>
      <c r="D717" s="69"/>
      <c r="E717" s="69"/>
      <c r="F717" s="74">
        <f t="shared" si="36"/>
        <v>14529.1900000002</v>
      </c>
      <c r="G717" s="71"/>
    </row>
    <row r="718" spans="1:7">
      <c r="A718" s="66"/>
      <c r="B718" s="67"/>
      <c r="C718" s="68"/>
      <c r="D718" s="69"/>
      <c r="E718" s="69"/>
      <c r="F718" s="74">
        <f t="shared" si="36"/>
        <v>14529.1900000002</v>
      </c>
      <c r="G718" s="71"/>
    </row>
    <row r="719" spans="1:7">
      <c r="A719" s="66"/>
      <c r="B719" s="67"/>
      <c r="C719" s="68"/>
      <c r="D719" s="69"/>
      <c r="E719" s="69"/>
      <c r="F719" s="74">
        <f t="shared" si="36"/>
        <v>14529.1900000002</v>
      </c>
      <c r="G719" s="71"/>
    </row>
    <row r="720" spans="1:7">
      <c r="A720" s="66"/>
      <c r="B720" s="67"/>
      <c r="C720" s="68"/>
      <c r="D720" s="69"/>
      <c r="E720" s="69"/>
      <c r="F720" s="74">
        <f t="shared" si="36"/>
        <v>14529.1900000002</v>
      </c>
      <c r="G720" s="71"/>
    </row>
    <row r="721" spans="1:7">
      <c r="A721" s="66"/>
      <c r="B721" s="67"/>
      <c r="C721" s="68"/>
      <c r="D721" s="69"/>
      <c r="E721" s="69"/>
      <c r="F721" s="74">
        <f t="shared" si="36"/>
        <v>14529.1900000002</v>
      </c>
      <c r="G721" s="71"/>
    </row>
    <row r="722" spans="1:7">
      <c r="A722" s="66"/>
      <c r="B722" s="67"/>
      <c r="C722" s="68"/>
      <c r="D722" s="69"/>
      <c r="E722" s="69"/>
      <c r="F722" s="74">
        <f t="shared" si="36"/>
        <v>14529.1900000002</v>
      </c>
      <c r="G722" s="71"/>
    </row>
    <row r="723" spans="1:7">
      <c r="A723" s="66"/>
      <c r="B723" s="67"/>
      <c r="C723" s="68"/>
      <c r="D723" s="69"/>
      <c r="E723" s="69"/>
      <c r="F723" s="74">
        <f t="shared" si="36"/>
        <v>14529.1900000002</v>
      </c>
      <c r="G723" s="71"/>
    </row>
    <row r="724" spans="1:7">
      <c r="A724" s="66"/>
      <c r="B724" s="67"/>
      <c r="C724" s="68"/>
      <c r="D724" s="69"/>
      <c r="E724" s="69"/>
      <c r="F724" s="74">
        <f t="shared" si="36"/>
        <v>14529.1900000002</v>
      </c>
      <c r="G724" s="71"/>
    </row>
    <row r="725" spans="1:7">
      <c r="A725" s="66"/>
      <c r="B725" s="67"/>
      <c r="C725" s="68"/>
      <c r="D725" s="69"/>
      <c r="E725" s="69"/>
      <c r="F725" s="74">
        <f t="shared" si="36"/>
        <v>14529.1900000002</v>
      </c>
      <c r="G725" s="71"/>
    </row>
    <row r="726" spans="1:7">
      <c r="A726" s="66"/>
      <c r="B726" s="67"/>
      <c r="C726" s="68"/>
      <c r="D726" s="69"/>
      <c r="E726" s="69"/>
      <c r="F726" s="74">
        <f t="shared" si="36"/>
        <v>14529.1900000002</v>
      </c>
      <c r="G726" s="71"/>
    </row>
    <row r="727" spans="1:7">
      <c r="A727" s="66"/>
      <c r="B727" s="67"/>
      <c r="C727" s="68"/>
      <c r="D727" s="69"/>
      <c r="E727" s="69"/>
      <c r="F727" s="74">
        <f t="shared" si="36"/>
        <v>14529.1900000002</v>
      </c>
      <c r="G727" s="71"/>
    </row>
    <row r="728" spans="1:7">
      <c r="A728" s="66"/>
      <c r="B728" s="67"/>
      <c r="C728" s="68"/>
      <c r="D728" s="69"/>
      <c r="E728" s="69"/>
      <c r="F728" s="74">
        <f t="shared" si="36"/>
        <v>14529.1900000002</v>
      </c>
      <c r="G728" s="71"/>
    </row>
    <row r="729" spans="1:7">
      <c r="A729" s="66"/>
      <c r="B729" s="67"/>
      <c r="C729" s="68"/>
      <c r="D729" s="69"/>
      <c r="E729" s="69"/>
      <c r="F729" s="74">
        <f t="shared" si="36"/>
        <v>14529.1900000002</v>
      </c>
      <c r="G729" s="71"/>
    </row>
    <row r="730" spans="1:7">
      <c r="A730" s="66"/>
      <c r="B730" s="67"/>
      <c r="C730" s="68"/>
      <c r="D730" s="69"/>
      <c r="E730" s="69"/>
      <c r="F730" s="74">
        <f t="shared" si="36"/>
        <v>14529.1900000002</v>
      </c>
      <c r="G730" s="71"/>
    </row>
    <row r="731" spans="1:7">
      <c r="A731" s="66"/>
      <c r="B731" s="67"/>
      <c r="C731" s="68"/>
      <c r="D731" s="69"/>
      <c r="E731" s="69"/>
      <c r="F731" s="74">
        <f t="shared" si="36"/>
        <v>14529.1900000002</v>
      </c>
      <c r="G731" s="71"/>
    </row>
    <row r="732" spans="1:7">
      <c r="A732" s="66"/>
      <c r="B732" s="67"/>
      <c r="C732" s="68"/>
      <c r="D732" s="69"/>
      <c r="E732" s="69"/>
      <c r="F732" s="74">
        <f t="shared" si="36"/>
        <v>14529.1900000002</v>
      </c>
      <c r="G732" s="71"/>
    </row>
    <row r="733" spans="1:7">
      <c r="A733" s="66"/>
      <c r="B733" s="67"/>
      <c r="C733" s="68"/>
      <c r="D733" s="69"/>
      <c r="E733" s="69"/>
      <c r="F733" s="74">
        <f t="shared" si="36"/>
        <v>14529.1900000002</v>
      </c>
      <c r="G733" s="71"/>
    </row>
    <row r="734" spans="1:7">
      <c r="A734" s="66"/>
      <c r="B734" s="67"/>
      <c r="C734" s="68"/>
      <c r="D734" s="69"/>
      <c r="E734" s="69"/>
      <c r="F734" s="74">
        <f t="shared" si="36"/>
        <v>14529.1900000002</v>
      </c>
      <c r="G734" s="71"/>
    </row>
    <row r="735" spans="1:7">
      <c r="A735" s="66"/>
      <c r="B735" s="67"/>
      <c r="C735" s="68"/>
      <c r="D735" s="69"/>
      <c r="E735" s="69"/>
      <c r="F735" s="74">
        <f t="shared" si="36"/>
        <v>14529.1900000002</v>
      </c>
      <c r="G735" s="71"/>
    </row>
    <row r="736" spans="1:7">
      <c r="A736" s="66"/>
      <c r="B736" s="67"/>
      <c r="C736" s="68"/>
      <c r="D736" s="69"/>
      <c r="E736" s="69"/>
      <c r="F736" s="74">
        <f t="shared" si="36"/>
        <v>14529.1900000002</v>
      </c>
      <c r="G736" s="71"/>
    </row>
    <row r="737" spans="1:7">
      <c r="A737" s="66"/>
      <c r="B737" s="67"/>
      <c r="C737" s="68"/>
      <c r="D737" s="69"/>
      <c r="E737" s="69"/>
      <c r="F737" s="74">
        <f t="shared" si="36"/>
        <v>14529.1900000002</v>
      </c>
      <c r="G737" s="71"/>
    </row>
    <row r="738" spans="1:7">
      <c r="A738" s="66"/>
      <c r="B738" s="67"/>
      <c r="C738" s="68"/>
      <c r="D738" s="69"/>
      <c r="E738" s="69"/>
      <c r="F738" s="74">
        <f t="shared" si="36"/>
        <v>14529.1900000002</v>
      </c>
      <c r="G738" s="71"/>
    </row>
    <row r="739" spans="1:7">
      <c r="A739" s="66"/>
      <c r="B739" s="67"/>
      <c r="C739" s="68"/>
      <c r="D739" s="69"/>
      <c r="E739" s="69"/>
      <c r="F739" s="74">
        <f t="shared" si="36"/>
        <v>14529.1900000002</v>
      </c>
      <c r="G739" s="71"/>
    </row>
    <row r="740" spans="1:7">
      <c r="A740" s="66"/>
      <c r="B740" s="67"/>
      <c r="C740" s="91"/>
      <c r="D740" s="69"/>
      <c r="E740" s="69"/>
      <c r="F740" s="74">
        <f t="shared" si="36"/>
        <v>14529.1900000002</v>
      </c>
      <c r="G740" s="71"/>
    </row>
    <row r="741" spans="1:7">
      <c r="A741" s="66"/>
      <c r="B741" s="67"/>
      <c r="C741" s="68"/>
      <c r="D741" s="69"/>
      <c r="E741" s="69"/>
      <c r="F741" s="74">
        <f t="shared" si="36"/>
        <v>14529.1900000002</v>
      </c>
      <c r="G741" s="71"/>
    </row>
    <row r="742" spans="1:7">
      <c r="A742" s="66"/>
      <c r="B742" s="67"/>
      <c r="C742" s="68"/>
      <c r="D742" s="69"/>
      <c r="E742" s="69"/>
      <c r="F742" s="74">
        <f t="shared" si="36"/>
        <v>14529.1900000002</v>
      </c>
      <c r="G742" s="71"/>
    </row>
    <row r="743" spans="1:7">
      <c r="A743" s="66"/>
      <c r="B743" s="67"/>
      <c r="C743" s="91"/>
      <c r="D743" s="69"/>
      <c r="E743" s="69"/>
      <c r="F743" s="74">
        <f t="shared" si="36"/>
        <v>14529.1900000002</v>
      </c>
      <c r="G743" s="71"/>
    </row>
    <row r="744" spans="1:7">
      <c r="A744" s="62"/>
      <c r="B744" s="67"/>
      <c r="C744" s="91"/>
      <c r="D744" s="69"/>
      <c r="E744" s="69"/>
      <c r="F744" s="69"/>
      <c r="G744" s="71"/>
    </row>
    <row r="745" spans="1:7">
      <c r="A745" s="62"/>
      <c r="B745" s="67"/>
      <c r="C745" s="91"/>
      <c r="D745" s="69"/>
      <c r="E745" s="69"/>
      <c r="F745" s="69"/>
      <c r="G745" s="71"/>
    </row>
    <row r="746" spans="1:7">
      <c r="A746" s="62"/>
      <c r="B746" s="67"/>
      <c r="C746" s="91"/>
      <c r="D746" s="69"/>
      <c r="E746" s="69"/>
      <c r="F746" s="69"/>
      <c r="G746" s="71"/>
    </row>
    <row r="747" spans="1:7">
      <c r="A747" s="62"/>
      <c r="B747" s="67"/>
      <c r="C747" s="91"/>
      <c r="D747" s="69"/>
      <c r="E747" s="69"/>
      <c r="F747" s="69"/>
      <c r="G747" s="71"/>
    </row>
    <row r="748" spans="1:7">
      <c r="A748" s="62"/>
      <c r="B748" s="67"/>
      <c r="C748" s="91"/>
      <c r="D748" s="69"/>
      <c r="E748" s="69"/>
      <c r="F748" s="69"/>
      <c r="G748" s="71"/>
    </row>
    <row r="749" spans="1:7">
      <c r="A749" s="62"/>
      <c r="B749" s="67"/>
      <c r="C749" s="91"/>
      <c r="D749" s="69"/>
      <c r="E749" s="69"/>
      <c r="F749" s="69"/>
      <c r="G749" s="71"/>
    </row>
    <row r="750" spans="1:7">
      <c r="A750" s="62"/>
      <c r="B750" s="67"/>
      <c r="C750" s="91"/>
      <c r="D750" s="69"/>
      <c r="E750" s="69"/>
      <c r="F750" s="69"/>
      <c r="G750" s="71"/>
    </row>
    <row r="751" spans="1:7">
      <c r="A751" s="62"/>
      <c r="B751" s="67"/>
      <c r="C751" s="91"/>
      <c r="D751" s="69"/>
      <c r="E751" s="69"/>
      <c r="F751" s="69"/>
      <c r="G751" s="71"/>
    </row>
    <row r="752" spans="1:7">
      <c r="A752" s="62"/>
      <c r="B752" s="67"/>
      <c r="C752" s="91"/>
      <c r="D752" s="69"/>
      <c r="E752" s="69"/>
      <c r="F752" s="69"/>
      <c r="G752" s="71"/>
    </row>
    <row r="753" spans="1:7">
      <c r="A753" s="62"/>
      <c r="B753" s="67"/>
      <c r="C753" s="91"/>
      <c r="D753" s="69"/>
      <c r="E753" s="69"/>
      <c r="F753" s="69"/>
      <c r="G753" s="71"/>
    </row>
    <row r="754" spans="1:7">
      <c r="A754" s="62"/>
      <c r="B754" s="67"/>
      <c r="C754" s="91"/>
      <c r="D754" s="69"/>
      <c r="E754" s="69"/>
      <c r="F754" s="69"/>
      <c r="G754" s="71"/>
    </row>
    <row r="755" spans="1:7">
      <c r="A755" s="62"/>
      <c r="B755" s="67"/>
      <c r="C755" s="91"/>
      <c r="D755" s="69"/>
      <c r="E755" s="69"/>
      <c r="F755" s="69"/>
      <c r="G755" s="71"/>
    </row>
    <row r="756" spans="1:7">
      <c r="A756" s="62"/>
      <c r="B756" s="67"/>
      <c r="C756" s="91"/>
      <c r="D756" s="69"/>
      <c r="E756" s="69"/>
      <c r="F756" s="69"/>
      <c r="G756" s="71"/>
    </row>
    <row r="757" spans="1:7">
      <c r="A757" s="62"/>
      <c r="B757" s="67"/>
      <c r="C757" s="91"/>
      <c r="D757" s="69"/>
      <c r="E757" s="69"/>
      <c r="F757" s="69"/>
      <c r="G757" s="71"/>
    </row>
    <row r="758" spans="1:7">
      <c r="A758" s="62"/>
      <c r="B758" s="67"/>
      <c r="C758" s="91"/>
      <c r="D758" s="69"/>
      <c r="E758" s="69"/>
      <c r="F758" s="69"/>
      <c r="G758" s="71"/>
    </row>
    <row r="759" spans="1:7">
      <c r="A759" s="62"/>
      <c r="B759" s="67"/>
      <c r="C759" s="91"/>
      <c r="D759" s="69"/>
      <c r="E759" s="69"/>
      <c r="F759" s="69"/>
      <c r="G759" s="71"/>
    </row>
    <row r="760" spans="1:7">
      <c r="A760" s="62"/>
      <c r="B760" s="67"/>
      <c r="C760" s="91"/>
      <c r="D760" s="69"/>
      <c r="E760" s="69"/>
      <c r="F760" s="69"/>
      <c r="G760" s="71"/>
    </row>
    <row r="761" spans="1:7">
      <c r="A761" s="62"/>
      <c r="B761" s="67"/>
      <c r="C761" s="91"/>
      <c r="D761" s="69"/>
      <c r="E761" s="69"/>
      <c r="F761" s="69"/>
      <c r="G761" s="71"/>
    </row>
    <row r="762" spans="1:7">
      <c r="A762" s="62"/>
      <c r="B762" s="67"/>
      <c r="C762" s="91"/>
      <c r="D762" s="69"/>
      <c r="E762" s="69"/>
      <c r="F762" s="69"/>
      <c r="G762" s="71"/>
    </row>
    <row r="763" spans="1:7">
      <c r="A763" s="62"/>
      <c r="B763" s="67"/>
      <c r="C763" s="91"/>
      <c r="D763" s="69"/>
      <c r="E763" s="69"/>
      <c r="F763" s="69"/>
      <c r="G763" s="71"/>
    </row>
  </sheetData>
  <autoFilter xmlns:etc="http://www.wps.cn/officeDocument/2017/etCustomData" ref="A2:G743" etc:filterBottomFollowUsedRange="0">
    <extLst/>
  </autoFilter>
  <dataValidations count="1">
    <dataValidation type="list" allowBlank="1" showInputMessage="1" showErrorMessage="1" sqref="C424 C3:C423 C425:C485 C495:C552 C555:C559 C561:C594 C599:C621 C624:C641 C648:C669 C671:C711 C713:C739 C741:C742">
      <formula1>收支类别</formula1>
    </dataValidation>
  </dataValidations>
  <pageMargins left="0.75" right="0.75" top="1" bottom="1" header="0.51" footer="0.51"/>
  <pageSetup paperSize="9" orientation="portrait"/>
  <headerFooter alignWithMargins="0" scaleWithDoc="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G188"/>
  <sheetViews>
    <sheetView workbookViewId="0">
      <pane ySplit="2" topLeftCell="A3" activePane="bottomLeft" state="frozen"/>
      <selection/>
      <selection pane="bottomLeft" activeCell="B13" sqref="B13"/>
    </sheetView>
  </sheetViews>
  <sheetFormatPr defaultColWidth="9" defaultRowHeight="17.25" outlineLevelCol="6"/>
  <cols>
    <col min="1" max="1" width="11.5" style="53" customWidth="1"/>
    <col min="2" max="2" width="57.375" style="54" customWidth="1"/>
    <col min="3" max="3" width="15.375" style="55" customWidth="1"/>
    <col min="4" max="6" width="15.625" style="56" customWidth="1"/>
    <col min="7" max="7" width="10.875" style="57" customWidth="1"/>
    <col min="8" max="8" width="10.375" style="57"/>
    <col min="9" max="16384" width="9" style="57"/>
  </cols>
  <sheetData>
    <row r="1" ht="22.5" customHeight="1" spans="1:7">
      <c r="A1" s="58">
        <v>28</v>
      </c>
      <c r="B1" s="59" t="str">
        <f>VLOOKUP(A1,档案!A:B,2,FALSE)&amp;"流水明细"</f>
        <v>农商行开发区支行604928流水明细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3013.8</v>
      </c>
      <c r="G3" s="71"/>
    </row>
    <row r="4" spans="1:7">
      <c r="A4" s="66">
        <v>45736</v>
      </c>
      <c r="B4" s="72" t="s">
        <v>1027</v>
      </c>
      <c r="C4" s="68" t="s">
        <v>57</v>
      </c>
      <c r="D4" s="73">
        <v>0.75</v>
      </c>
      <c r="E4" s="69"/>
      <c r="F4" s="74">
        <f t="shared" ref="F4:F67" si="0">F3+D4-E4</f>
        <v>3014.55</v>
      </c>
      <c r="G4" s="71"/>
    </row>
    <row r="5" spans="1:7">
      <c r="A5" s="66">
        <v>45829</v>
      </c>
      <c r="B5" s="72" t="s">
        <v>1027</v>
      </c>
      <c r="C5" s="68" t="s">
        <v>57</v>
      </c>
      <c r="D5" s="69">
        <v>0.67</v>
      </c>
      <c r="E5" s="69"/>
      <c r="F5" s="74">
        <f t="shared" si="0"/>
        <v>3015.22</v>
      </c>
      <c r="G5" s="71"/>
    </row>
    <row r="6" spans="1:7">
      <c r="A6" s="66">
        <v>45921</v>
      </c>
      <c r="B6" s="72" t="s">
        <v>1027</v>
      </c>
      <c r="C6" s="68" t="s">
        <v>57</v>
      </c>
      <c r="D6" s="69">
        <v>0.39</v>
      </c>
      <c r="E6" s="69"/>
      <c r="F6" s="74">
        <f t="shared" si="0"/>
        <v>3015.61</v>
      </c>
      <c r="G6" s="71"/>
    </row>
    <row r="7" spans="1:7">
      <c r="A7" s="66"/>
      <c r="B7" s="72"/>
      <c r="C7" s="68"/>
      <c r="D7" s="69"/>
      <c r="E7" s="69"/>
      <c r="F7" s="74">
        <f t="shared" si="0"/>
        <v>3015.61</v>
      </c>
      <c r="G7" s="71"/>
    </row>
    <row r="8" spans="1:7">
      <c r="A8" s="66"/>
      <c r="B8" s="72"/>
      <c r="C8" s="68"/>
      <c r="D8" s="73"/>
      <c r="E8" s="69"/>
      <c r="F8" s="74">
        <f t="shared" si="0"/>
        <v>3015.61</v>
      </c>
      <c r="G8" s="71"/>
    </row>
    <row r="9" spans="1:7">
      <c r="A9" s="66"/>
      <c r="B9" s="72"/>
      <c r="C9" s="68"/>
      <c r="D9" s="73"/>
      <c r="E9" s="69"/>
      <c r="F9" s="74">
        <f t="shared" si="0"/>
        <v>3015.61</v>
      </c>
      <c r="G9" s="71"/>
    </row>
    <row r="10" spans="1:7">
      <c r="A10" s="66"/>
      <c r="B10" s="72"/>
      <c r="C10" s="68"/>
      <c r="D10" s="73"/>
      <c r="E10" s="69"/>
      <c r="F10" s="74">
        <f t="shared" si="0"/>
        <v>3015.61</v>
      </c>
      <c r="G10" s="71"/>
    </row>
    <row r="11" spans="1:7">
      <c r="A11" s="66"/>
      <c r="B11" s="72"/>
      <c r="C11" s="68"/>
      <c r="D11" s="73"/>
      <c r="E11" s="69"/>
      <c r="F11" s="74">
        <f t="shared" si="0"/>
        <v>3015.61</v>
      </c>
      <c r="G11" s="71"/>
    </row>
    <row r="12" spans="1:7">
      <c r="A12" s="66"/>
      <c r="B12" s="72"/>
      <c r="C12" s="68"/>
      <c r="D12" s="73"/>
      <c r="E12" s="69"/>
      <c r="F12" s="74">
        <f t="shared" si="0"/>
        <v>3015.61</v>
      </c>
      <c r="G12" s="71"/>
    </row>
    <row r="13" spans="1:7">
      <c r="A13" s="66"/>
      <c r="B13" s="72"/>
      <c r="C13" s="68"/>
      <c r="D13" s="73"/>
      <c r="E13" s="69"/>
      <c r="F13" s="74">
        <f t="shared" si="0"/>
        <v>3015.61</v>
      </c>
      <c r="G13" s="71"/>
    </row>
    <row r="14" spans="1:7">
      <c r="A14" s="66"/>
      <c r="B14" s="72"/>
      <c r="C14" s="68"/>
      <c r="D14" s="69"/>
      <c r="E14" s="86"/>
      <c r="F14" s="74">
        <f t="shared" si="0"/>
        <v>3015.61</v>
      </c>
      <c r="G14" s="71"/>
    </row>
    <row r="15" spans="1:7">
      <c r="A15" s="66"/>
      <c r="B15" s="72"/>
      <c r="C15" s="68"/>
      <c r="D15" s="69"/>
      <c r="E15" s="69"/>
      <c r="F15" s="74">
        <f t="shared" si="0"/>
        <v>3015.61</v>
      </c>
      <c r="G15" s="71"/>
    </row>
    <row r="16" spans="1:7">
      <c r="A16" s="66"/>
      <c r="B16" s="72"/>
      <c r="C16" s="68"/>
      <c r="D16" s="69"/>
      <c r="E16" s="69"/>
      <c r="F16" s="74">
        <f t="shared" si="0"/>
        <v>3015.61</v>
      </c>
      <c r="G16" s="71"/>
    </row>
    <row r="17" spans="1:7">
      <c r="A17" s="66"/>
      <c r="B17" s="72"/>
      <c r="C17" s="68"/>
      <c r="D17" s="69"/>
      <c r="E17" s="69"/>
      <c r="F17" s="74">
        <f t="shared" si="0"/>
        <v>3015.61</v>
      </c>
      <c r="G17" s="71"/>
    </row>
    <row r="18" spans="1:7">
      <c r="A18" s="66"/>
      <c r="B18" s="72"/>
      <c r="C18" s="68"/>
      <c r="D18" s="69"/>
      <c r="E18" s="69"/>
      <c r="F18" s="74">
        <f t="shared" si="0"/>
        <v>3015.61</v>
      </c>
      <c r="G18" s="71"/>
    </row>
    <row r="19" spans="1:7">
      <c r="A19" s="66"/>
      <c r="B19" s="72"/>
      <c r="C19" s="68"/>
      <c r="D19" s="69"/>
      <c r="E19" s="69"/>
      <c r="F19" s="74">
        <f t="shared" si="0"/>
        <v>3015.61</v>
      </c>
      <c r="G19" s="71"/>
    </row>
    <row r="20" spans="1:7">
      <c r="A20" s="66"/>
      <c r="B20" s="72"/>
      <c r="C20" s="68"/>
      <c r="D20" s="69"/>
      <c r="E20" s="86"/>
      <c r="F20" s="74">
        <f t="shared" si="0"/>
        <v>3015.61</v>
      </c>
      <c r="G20" s="71"/>
    </row>
    <row r="21" spans="1:7">
      <c r="A21" s="66"/>
      <c r="B21" s="72"/>
      <c r="C21" s="68"/>
      <c r="D21" s="69"/>
      <c r="E21" s="86"/>
      <c r="F21" s="74">
        <f t="shared" si="0"/>
        <v>3015.61</v>
      </c>
      <c r="G21" s="71"/>
    </row>
    <row r="22" spans="1:7">
      <c r="A22" s="66"/>
      <c r="B22" s="72"/>
      <c r="C22" s="68"/>
      <c r="D22" s="69"/>
      <c r="E22" s="69"/>
      <c r="F22" s="74">
        <f t="shared" si="0"/>
        <v>3015.61</v>
      </c>
      <c r="G22" s="71"/>
    </row>
    <row r="23" spans="1:7">
      <c r="A23" s="66"/>
      <c r="B23" s="72"/>
      <c r="C23" s="68"/>
      <c r="D23" s="69"/>
      <c r="E23" s="69"/>
      <c r="F23" s="74">
        <f t="shared" si="0"/>
        <v>3015.61</v>
      </c>
      <c r="G23" s="71"/>
    </row>
    <row r="24" spans="1:7">
      <c r="A24" s="66"/>
      <c r="B24" s="72"/>
      <c r="C24" s="68"/>
      <c r="D24" s="69"/>
      <c r="E24" s="69"/>
      <c r="F24" s="74">
        <f t="shared" si="0"/>
        <v>3015.61</v>
      </c>
      <c r="G24" s="71"/>
    </row>
    <row r="25" spans="1:7">
      <c r="A25" s="66"/>
      <c r="B25" s="72"/>
      <c r="C25" s="68"/>
      <c r="D25" s="69"/>
      <c r="E25" s="69"/>
      <c r="F25" s="74">
        <f t="shared" si="0"/>
        <v>3015.61</v>
      </c>
      <c r="G25" s="71"/>
    </row>
    <row r="26" spans="1:7">
      <c r="A26" s="66"/>
      <c r="B26" s="72"/>
      <c r="C26" s="68"/>
      <c r="D26" s="69"/>
      <c r="E26" s="69"/>
      <c r="F26" s="74">
        <f t="shared" si="0"/>
        <v>3015.61</v>
      </c>
      <c r="G26" s="71"/>
    </row>
    <row r="27" spans="1:7">
      <c r="A27" s="66"/>
      <c r="B27" s="72"/>
      <c r="C27" s="68"/>
      <c r="D27" s="69"/>
      <c r="E27" s="69"/>
      <c r="F27" s="74">
        <f t="shared" si="0"/>
        <v>3015.61</v>
      </c>
      <c r="G27" s="71"/>
    </row>
    <row r="28" spans="1:7">
      <c r="A28" s="66"/>
      <c r="B28" s="72"/>
      <c r="C28" s="68"/>
      <c r="D28" s="69"/>
      <c r="E28" s="69"/>
      <c r="F28" s="74">
        <f t="shared" si="0"/>
        <v>3015.61</v>
      </c>
      <c r="G28" s="71"/>
    </row>
    <row r="29" spans="1:7">
      <c r="A29" s="66"/>
      <c r="B29" s="72"/>
      <c r="C29" s="68"/>
      <c r="D29" s="69"/>
      <c r="E29" s="69"/>
      <c r="F29" s="74">
        <f t="shared" si="0"/>
        <v>3015.61</v>
      </c>
      <c r="G29" s="71"/>
    </row>
    <row r="30" spans="1:7">
      <c r="A30" s="66"/>
      <c r="B30" s="72"/>
      <c r="C30" s="68"/>
      <c r="D30" s="69"/>
      <c r="E30" s="69"/>
      <c r="F30" s="74">
        <f t="shared" si="0"/>
        <v>3015.61</v>
      </c>
      <c r="G30" s="71"/>
    </row>
    <row r="31" spans="1:7">
      <c r="A31" s="66"/>
      <c r="B31" s="72"/>
      <c r="C31" s="68"/>
      <c r="D31" s="86"/>
      <c r="E31" s="69"/>
      <c r="F31" s="74">
        <f t="shared" si="0"/>
        <v>3015.61</v>
      </c>
      <c r="G31" s="71"/>
    </row>
    <row r="32" spans="1:7">
      <c r="A32" s="66"/>
      <c r="B32" s="72"/>
      <c r="C32" s="68"/>
      <c r="D32" s="69"/>
      <c r="E32" s="69"/>
      <c r="F32" s="74">
        <f t="shared" si="0"/>
        <v>3015.61</v>
      </c>
      <c r="G32" s="71"/>
    </row>
    <row r="33" spans="1:7">
      <c r="A33" s="66"/>
      <c r="B33" s="72"/>
      <c r="C33" s="68"/>
      <c r="D33" s="69"/>
      <c r="E33" s="69"/>
      <c r="F33" s="74">
        <f t="shared" si="0"/>
        <v>3015.61</v>
      </c>
      <c r="G33" s="71"/>
    </row>
    <row r="34" spans="1:7">
      <c r="A34" s="66"/>
      <c r="B34" s="72"/>
      <c r="C34" s="68"/>
      <c r="D34" s="69"/>
      <c r="E34" s="86"/>
      <c r="F34" s="74">
        <f t="shared" si="0"/>
        <v>3015.61</v>
      </c>
      <c r="G34" s="71"/>
    </row>
    <row r="35" spans="1:7">
      <c r="A35" s="66"/>
      <c r="B35" s="72"/>
      <c r="C35" s="68"/>
      <c r="D35" s="69"/>
      <c r="E35" s="69"/>
      <c r="F35" s="74">
        <f t="shared" si="0"/>
        <v>3015.61</v>
      </c>
      <c r="G35" s="71"/>
    </row>
    <row r="36" spans="1:7">
      <c r="A36" s="66"/>
      <c r="B36" s="72"/>
      <c r="C36" s="68"/>
      <c r="D36" s="69"/>
      <c r="E36" s="69"/>
      <c r="F36" s="74">
        <f t="shared" si="0"/>
        <v>3015.61</v>
      </c>
      <c r="G36" s="71"/>
    </row>
    <row r="37" spans="1:7">
      <c r="A37" s="66"/>
      <c r="B37" s="72"/>
      <c r="C37" s="68"/>
      <c r="D37" s="69"/>
      <c r="E37" s="69"/>
      <c r="F37" s="74">
        <f t="shared" si="0"/>
        <v>3015.61</v>
      </c>
      <c r="G37" s="71"/>
    </row>
    <row r="38" spans="1:7">
      <c r="A38" s="66"/>
      <c r="B38" s="72"/>
      <c r="C38" s="68"/>
      <c r="D38" s="69"/>
      <c r="E38" s="69"/>
      <c r="F38" s="74">
        <f t="shared" si="0"/>
        <v>3015.61</v>
      </c>
      <c r="G38" s="71"/>
    </row>
    <row r="39" spans="1:7">
      <c r="A39" s="66"/>
      <c r="B39" s="72"/>
      <c r="C39" s="68"/>
      <c r="D39" s="69"/>
      <c r="E39" s="86"/>
      <c r="F39" s="74">
        <f t="shared" si="0"/>
        <v>3015.61</v>
      </c>
      <c r="G39" s="71"/>
    </row>
    <row r="40" spans="1:7">
      <c r="A40" s="66"/>
      <c r="B40" s="72"/>
      <c r="C40" s="68"/>
      <c r="D40" s="69"/>
      <c r="E40" s="69"/>
      <c r="F40" s="74">
        <f t="shared" si="0"/>
        <v>3015.61</v>
      </c>
      <c r="G40" s="71"/>
    </row>
    <row r="41" spans="1:7">
      <c r="A41" s="66"/>
      <c r="B41" s="72"/>
      <c r="C41" s="68"/>
      <c r="D41" s="69"/>
      <c r="E41" s="69"/>
      <c r="F41" s="74">
        <f t="shared" si="0"/>
        <v>3015.61</v>
      </c>
      <c r="G41" s="71"/>
    </row>
    <row r="42" spans="1:7">
      <c r="A42" s="66"/>
      <c r="B42" s="72"/>
      <c r="C42" s="68"/>
      <c r="D42" s="69"/>
      <c r="E42" s="86"/>
      <c r="F42" s="74">
        <f t="shared" si="0"/>
        <v>3015.61</v>
      </c>
      <c r="G42" s="71"/>
    </row>
    <row r="43" spans="1:7">
      <c r="A43" s="66"/>
      <c r="B43" s="72"/>
      <c r="C43" s="68"/>
      <c r="D43" s="69"/>
      <c r="E43" s="69"/>
      <c r="F43" s="74">
        <f t="shared" si="0"/>
        <v>3015.61</v>
      </c>
      <c r="G43" s="71"/>
    </row>
    <row r="44" spans="1:7">
      <c r="A44" s="66"/>
      <c r="B44" s="72"/>
      <c r="C44" s="68"/>
      <c r="D44" s="69"/>
      <c r="E44" s="69"/>
      <c r="F44" s="74">
        <f t="shared" si="0"/>
        <v>3015.61</v>
      </c>
      <c r="G44" s="71"/>
    </row>
    <row r="45" spans="1:7">
      <c r="A45" s="66"/>
      <c r="B45" s="72"/>
      <c r="C45" s="68"/>
      <c r="D45" s="69"/>
      <c r="E45" s="69"/>
      <c r="F45" s="74">
        <f t="shared" si="0"/>
        <v>3015.61</v>
      </c>
      <c r="G45" s="71"/>
    </row>
    <row r="46" spans="1:7">
      <c r="A46" s="66"/>
      <c r="B46" s="72"/>
      <c r="C46" s="68"/>
      <c r="D46" s="69"/>
      <c r="E46" s="69"/>
      <c r="F46" s="74">
        <f t="shared" si="0"/>
        <v>3015.61</v>
      </c>
      <c r="G46" s="71"/>
    </row>
    <row r="47" spans="1:7">
      <c r="A47" s="66"/>
      <c r="B47" s="72"/>
      <c r="C47" s="68"/>
      <c r="D47" s="69"/>
      <c r="E47" s="69"/>
      <c r="F47" s="74">
        <f t="shared" si="0"/>
        <v>3015.61</v>
      </c>
      <c r="G47" s="71"/>
    </row>
    <row r="48" spans="1:7">
      <c r="A48" s="66"/>
      <c r="B48" s="72"/>
      <c r="C48" s="68"/>
      <c r="D48" s="69"/>
      <c r="E48" s="69"/>
      <c r="F48" s="74">
        <f t="shared" si="0"/>
        <v>3015.61</v>
      </c>
      <c r="G48" s="71"/>
    </row>
    <row r="49" spans="1:7">
      <c r="A49" s="66"/>
      <c r="B49" s="72"/>
      <c r="C49" s="68"/>
      <c r="D49" s="69"/>
      <c r="E49" s="69"/>
      <c r="F49" s="74">
        <f t="shared" si="0"/>
        <v>3015.61</v>
      </c>
      <c r="G49" s="71"/>
    </row>
    <row r="50" spans="1:7">
      <c r="A50" s="66"/>
      <c r="B50" s="72"/>
      <c r="C50" s="68"/>
      <c r="D50" s="69"/>
      <c r="E50" s="69"/>
      <c r="F50" s="74">
        <f t="shared" si="0"/>
        <v>3015.61</v>
      </c>
      <c r="G50" s="71"/>
    </row>
    <row r="51" spans="1:7">
      <c r="A51" s="66"/>
      <c r="B51" s="72"/>
      <c r="C51" s="68"/>
      <c r="D51" s="69"/>
      <c r="E51" s="69"/>
      <c r="F51" s="74">
        <f t="shared" si="0"/>
        <v>3015.61</v>
      </c>
      <c r="G51" s="71"/>
    </row>
    <row r="52" spans="1:7">
      <c r="A52" s="66"/>
      <c r="B52" s="72"/>
      <c r="C52" s="68"/>
      <c r="D52" s="69"/>
      <c r="E52" s="69"/>
      <c r="F52" s="74">
        <f t="shared" si="0"/>
        <v>3015.61</v>
      </c>
      <c r="G52" s="71"/>
    </row>
    <row r="53" spans="1:7">
      <c r="A53" s="66"/>
      <c r="B53" s="72"/>
      <c r="C53" s="68"/>
      <c r="D53" s="69"/>
      <c r="E53" s="69"/>
      <c r="F53" s="74">
        <f t="shared" si="0"/>
        <v>3015.61</v>
      </c>
      <c r="G53" s="71"/>
    </row>
    <row r="54" spans="1:7">
      <c r="A54" s="66"/>
      <c r="B54" s="72"/>
      <c r="C54" s="68"/>
      <c r="D54" s="69"/>
      <c r="E54" s="69"/>
      <c r="F54" s="74">
        <f t="shared" si="0"/>
        <v>3015.61</v>
      </c>
      <c r="G54" s="71"/>
    </row>
    <row r="55" spans="1:7">
      <c r="A55" s="66"/>
      <c r="B55" s="72"/>
      <c r="C55" s="68"/>
      <c r="D55" s="69"/>
      <c r="E55" s="69"/>
      <c r="F55" s="74">
        <f t="shared" si="0"/>
        <v>3015.61</v>
      </c>
      <c r="G55" s="71"/>
    </row>
    <row r="56" spans="1:7">
      <c r="A56" s="66"/>
      <c r="B56" s="72"/>
      <c r="C56" s="68"/>
      <c r="D56" s="69"/>
      <c r="E56" s="69"/>
      <c r="F56" s="74">
        <f t="shared" si="0"/>
        <v>3015.61</v>
      </c>
      <c r="G56" s="71"/>
    </row>
    <row r="57" spans="1:7">
      <c r="A57" s="66"/>
      <c r="B57" s="72"/>
      <c r="C57" s="68"/>
      <c r="D57" s="69"/>
      <c r="E57" s="69"/>
      <c r="F57" s="74">
        <f t="shared" si="0"/>
        <v>3015.61</v>
      </c>
      <c r="G57" s="71"/>
    </row>
    <row r="58" spans="1:7">
      <c r="A58" s="66"/>
      <c r="B58" s="72"/>
      <c r="C58" s="68"/>
      <c r="D58" s="69"/>
      <c r="E58" s="69"/>
      <c r="F58" s="74">
        <f t="shared" si="0"/>
        <v>3015.61</v>
      </c>
      <c r="G58" s="71"/>
    </row>
    <row r="59" spans="1:7">
      <c r="A59" s="66"/>
      <c r="B59" s="67"/>
      <c r="C59" s="68"/>
      <c r="D59" s="69"/>
      <c r="E59" s="69"/>
      <c r="F59" s="74">
        <f t="shared" si="0"/>
        <v>3015.61</v>
      </c>
      <c r="G59" s="71"/>
    </row>
    <row r="60" spans="1:7">
      <c r="A60" s="66"/>
      <c r="B60" s="67"/>
      <c r="C60" s="68"/>
      <c r="D60" s="69"/>
      <c r="E60" s="69"/>
      <c r="F60" s="74">
        <f t="shared" si="0"/>
        <v>3015.61</v>
      </c>
      <c r="G60" s="71"/>
    </row>
    <row r="61" spans="1:7">
      <c r="A61" s="66"/>
      <c r="B61" s="67"/>
      <c r="C61" s="68"/>
      <c r="D61" s="69"/>
      <c r="E61" s="69"/>
      <c r="F61" s="74">
        <f t="shared" si="0"/>
        <v>3015.61</v>
      </c>
      <c r="G61" s="71"/>
    </row>
    <row r="62" spans="1:7">
      <c r="A62" s="66"/>
      <c r="B62" s="67"/>
      <c r="C62" s="68"/>
      <c r="D62" s="69"/>
      <c r="E62" s="69"/>
      <c r="F62" s="74">
        <f t="shared" si="0"/>
        <v>3015.61</v>
      </c>
      <c r="G62" s="71"/>
    </row>
    <row r="63" spans="1:7">
      <c r="A63" s="66"/>
      <c r="B63" s="67"/>
      <c r="C63" s="68"/>
      <c r="D63" s="69"/>
      <c r="E63" s="69"/>
      <c r="F63" s="74">
        <f t="shared" si="0"/>
        <v>3015.61</v>
      </c>
      <c r="G63" s="71"/>
    </row>
    <row r="64" spans="1:7">
      <c r="A64" s="66"/>
      <c r="B64" s="67"/>
      <c r="C64" s="68"/>
      <c r="D64" s="69"/>
      <c r="E64" s="69"/>
      <c r="F64" s="74">
        <f t="shared" si="0"/>
        <v>3015.61</v>
      </c>
      <c r="G64" s="71"/>
    </row>
    <row r="65" spans="1:7">
      <c r="A65" s="66"/>
      <c r="B65" s="67"/>
      <c r="C65" s="68"/>
      <c r="D65" s="69"/>
      <c r="E65" s="86"/>
      <c r="F65" s="74">
        <f t="shared" si="0"/>
        <v>3015.61</v>
      </c>
      <c r="G65" s="71"/>
    </row>
    <row r="66" spans="1:7">
      <c r="A66" s="66"/>
      <c r="B66" s="67"/>
      <c r="C66" s="68"/>
      <c r="D66" s="69"/>
      <c r="E66" s="69"/>
      <c r="F66" s="74">
        <f t="shared" si="0"/>
        <v>3015.61</v>
      </c>
      <c r="G66" s="71"/>
    </row>
    <row r="67" spans="1:7">
      <c r="A67" s="66"/>
      <c r="B67" s="67"/>
      <c r="C67" s="68"/>
      <c r="D67" s="69"/>
      <c r="E67" s="69"/>
      <c r="F67" s="74">
        <f t="shared" si="0"/>
        <v>3015.61</v>
      </c>
      <c r="G67" s="71"/>
    </row>
    <row r="68" spans="1:7">
      <c r="A68" s="66"/>
      <c r="B68" s="67"/>
      <c r="C68" s="68"/>
      <c r="D68" s="69"/>
      <c r="E68" s="69"/>
      <c r="F68" s="74">
        <f t="shared" ref="F68:F96" si="1">F67+D68-E68</f>
        <v>3015.61</v>
      </c>
      <c r="G68" s="71"/>
    </row>
    <row r="69" spans="1:7">
      <c r="A69" s="66"/>
      <c r="B69" s="67"/>
      <c r="C69" s="68"/>
      <c r="D69" s="69"/>
      <c r="E69" s="69"/>
      <c r="F69" s="74">
        <f t="shared" si="1"/>
        <v>3015.61</v>
      </c>
      <c r="G69" s="71"/>
    </row>
    <row r="70" spans="1:7">
      <c r="A70" s="66"/>
      <c r="B70" s="67"/>
      <c r="C70" s="68"/>
      <c r="D70" s="69"/>
      <c r="E70" s="69"/>
      <c r="F70" s="74">
        <f t="shared" si="1"/>
        <v>3015.61</v>
      </c>
      <c r="G70" s="71"/>
    </row>
    <row r="71" spans="1:7">
      <c r="A71" s="66"/>
      <c r="B71" s="67"/>
      <c r="C71" s="68"/>
      <c r="D71" s="69"/>
      <c r="E71" s="69"/>
      <c r="F71" s="104">
        <f t="shared" si="1"/>
        <v>3015.61</v>
      </c>
      <c r="G71" s="71"/>
    </row>
    <row r="72" spans="1:7">
      <c r="A72" s="66"/>
      <c r="B72" s="67"/>
      <c r="C72" s="68"/>
      <c r="D72" s="69"/>
      <c r="E72" s="69"/>
      <c r="F72" s="74">
        <f t="shared" si="1"/>
        <v>3015.61</v>
      </c>
      <c r="G72" s="71"/>
    </row>
    <row r="73" spans="1:7">
      <c r="A73" s="66"/>
      <c r="B73" s="67"/>
      <c r="C73" s="68"/>
      <c r="D73" s="69"/>
      <c r="E73" s="69"/>
      <c r="F73" s="74">
        <f t="shared" si="1"/>
        <v>3015.61</v>
      </c>
      <c r="G73" s="71"/>
    </row>
    <row r="74" spans="1:7">
      <c r="A74" s="66"/>
      <c r="B74" s="67"/>
      <c r="C74" s="68"/>
      <c r="D74" s="69"/>
      <c r="E74" s="69"/>
      <c r="F74" s="74">
        <f t="shared" si="1"/>
        <v>3015.61</v>
      </c>
      <c r="G74" s="71"/>
    </row>
    <row r="75" spans="1:7">
      <c r="A75" s="66"/>
      <c r="B75" s="67"/>
      <c r="C75" s="68"/>
      <c r="D75" s="69"/>
      <c r="E75" s="69"/>
      <c r="F75" s="74">
        <f t="shared" si="1"/>
        <v>3015.61</v>
      </c>
      <c r="G75" s="71"/>
    </row>
    <row r="76" spans="1:7">
      <c r="A76" s="66"/>
      <c r="B76" s="67"/>
      <c r="C76" s="68"/>
      <c r="D76" s="69"/>
      <c r="E76" s="69"/>
      <c r="F76" s="74">
        <f t="shared" si="1"/>
        <v>3015.61</v>
      </c>
      <c r="G76" s="71"/>
    </row>
    <row r="77" spans="1:7">
      <c r="A77" s="66"/>
      <c r="B77" s="67"/>
      <c r="C77" s="68"/>
      <c r="D77" s="69"/>
      <c r="E77" s="69"/>
      <c r="F77" s="74">
        <f t="shared" si="1"/>
        <v>3015.61</v>
      </c>
      <c r="G77" s="71"/>
    </row>
    <row r="78" spans="1:7">
      <c r="A78" s="66"/>
      <c r="B78" s="67"/>
      <c r="C78" s="68"/>
      <c r="D78" s="69"/>
      <c r="E78" s="69"/>
      <c r="F78" s="74">
        <f t="shared" si="1"/>
        <v>3015.61</v>
      </c>
      <c r="G78" s="71"/>
    </row>
    <row r="79" spans="1:7">
      <c r="A79" s="66"/>
      <c r="B79" s="67"/>
      <c r="C79" s="68"/>
      <c r="D79" s="69"/>
      <c r="E79" s="69"/>
      <c r="F79" s="74">
        <f t="shared" si="1"/>
        <v>3015.61</v>
      </c>
      <c r="G79" s="71"/>
    </row>
    <row r="80" spans="1:7">
      <c r="A80" s="66"/>
      <c r="B80" s="67"/>
      <c r="C80" s="68"/>
      <c r="D80" s="69"/>
      <c r="E80" s="69"/>
      <c r="F80" s="74">
        <f t="shared" si="1"/>
        <v>3015.61</v>
      </c>
      <c r="G80" s="71"/>
    </row>
    <row r="81" spans="1:7">
      <c r="A81" s="66"/>
      <c r="B81" s="67"/>
      <c r="C81" s="68"/>
      <c r="D81" s="69"/>
      <c r="E81" s="69"/>
      <c r="F81" s="74">
        <f t="shared" si="1"/>
        <v>3015.61</v>
      </c>
      <c r="G81" s="71"/>
    </row>
    <row r="82" spans="1:7">
      <c r="A82" s="66"/>
      <c r="B82" s="67"/>
      <c r="C82" s="68"/>
      <c r="D82" s="69"/>
      <c r="E82" s="69"/>
      <c r="F82" s="74">
        <f t="shared" si="1"/>
        <v>3015.61</v>
      </c>
      <c r="G82" s="71"/>
    </row>
    <row r="83" spans="1:7">
      <c r="A83" s="66"/>
      <c r="B83" s="67"/>
      <c r="C83" s="68"/>
      <c r="D83" s="69"/>
      <c r="E83" s="69"/>
      <c r="F83" s="74">
        <f t="shared" si="1"/>
        <v>3015.61</v>
      </c>
      <c r="G83" s="71"/>
    </row>
    <row r="84" spans="1:7">
      <c r="A84" s="66"/>
      <c r="B84" s="67"/>
      <c r="C84" s="68"/>
      <c r="D84" s="69"/>
      <c r="E84" s="69"/>
      <c r="F84" s="74">
        <f t="shared" si="1"/>
        <v>3015.61</v>
      </c>
      <c r="G84" s="71"/>
    </row>
    <row r="85" spans="1:7">
      <c r="A85" s="66"/>
      <c r="B85" s="67"/>
      <c r="C85" s="68"/>
      <c r="D85" s="69"/>
      <c r="E85" s="69"/>
      <c r="F85" s="74">
        <f t="shared" si="1"/>
        <v>3015.61</v>
      </c>
      <c r="G85" s="71"/>
    </row>
    <row r="86" spans="1:7">
      <c r="A86" s="66"/>
      <c r="B86" s="67"/>
      <c r="C86" s="68"/>
      <c r="D86" s="69"/>
      <c r="E86" s="69"/>
      <c r="F86" s="74">
        <f t="shared" si="1"/>
        <v>3015.61</v>
      </c>
      <c r="G86" s="71"/>
    </row>
    <row r="87" spans="1:7">
      <c r="A87" s="66"/>
      <c r="B87" s="67"/>
      <c r="C87" s="68"/>
      <c r="D87" s="69"/>
      <c r="E87" s="69"/>
      <c r="F87" s="74">
        <f t="shared" si="1"/>
        <v>3015.61</v>
      </c>
      <c r="G87" s="71"/>
    </row>
    <row r="88" spans="1:7">
      <c r="A88" s="66"/>
      <c r="B88" s="67"/>
      <c r="C88" s="68"/>
      <c r="D88" s="69"/>
      <c r="E88" s="69"/>
      <c r="F88" s="74">
        <f t="shared" si="1"/>
        <v>3015.61</v>
      </c>
      <c r="G88" s="71"/>
    </row>
    <row r="89" spans="1:7">
      <c r="A89" s="66"/>
      <c r="B89" s="67"/>
      <c r="C89" s="68"/>
      <c r="D89" s="69"/>
      <c r="E89" s="69"/>
      <c r="F89" s="74">
        <f t="shared" si="1"/>
        <v>3015.61</v>
      </c>
      <c r="G89" s="71"/>
    </row>
    <row r="90" spans="1:7">
      <c r="A90" s="66"/>
      <c r="B90" s="67"/>
      <c r="C90" s="68"/>
      <c r="D90" s="69"/>
      <c r="E90" s="69"/>
      <c r="F90" s="74">
        <f t="shared" si="1"/>
        <v>3015.61</v>
      </c>
      <c r="G90" s="71"/>
    </row>
    <row r="91" spans="1:7">
      <c r="A91" s="66"/>
      <c r="B91" s="67"/>
      <c r="C91" s="68"/>
      <c r="D91" s="69"/>
      <c r="E91" s="69"/>
      <c r="F91" s="74">
        <f t="shared" si="1"/>
        <v>3015.61</v>
      </c>
      <c r="G91" s="71"/>
    </row>
    <row r="92" spans="1:7">
      <c r="A92" s="66"/>
      <c r="B92" s="67"/>
      <c r="C92" s="68"/>
      <c r="D92" s="69"/>
      <c r="E92" s="69"/>
      <c r="F92" s="74">
        <f t="shared" si="1"/>
        <v>3015.61</v>
      </c>
      <c r="G92" s="71"/>
    </row>
    <row r="93" spans="1:7">
      <c r="A93" s="66"/>
      <c r="B93" s="67"/>
      <c r="C93" s="68"/>
      <c r="D93" s="165"/>
      <c r="E93" s="69"/>
      <c r="F93" s="74">
        <f t="shared" si="1"/>
        <v>3015.61</v>
      </c>
      <c r="G93" s="71"/>
    </row>
    <row r="94" spans="1:7">
      <c r="A94" s="66"/>
      <c r="B94" s="67"/>
      <c r="C94" s="68"/>
      <c r="D94" s="69"/>
      <c r="E94" s="69"/>
      <c r="F94" s="74">
        <f t="shared" si="1"/>
        <v>3015.61</v>
      </c>
      <c r="G94" s="71"/>
    </row>
    <row r="95" spans="1:7">
      <c r="A95" s="66"/>
      <c r="B95" s="67"/>
      <c r="C95" s="68"/>
      <c r="D95" s="69"/>
      <c r="E95" s="69"/>
      <c r="F95" s="74">
        <f t="shared" si="1"/>
        <v>3015.61</v>
      </c>
      <c r="G95" s="71"/>
    </row>
    <row r="96" spans="1:7">
      <c r="A96" s="66"/>
      <c r="B96" s="67"/>
      <c r="C96" s="68"/>
      <c r="D96" s="69"/>
      <c r="E96" s="69"/>
      <c r="F96" s="74">
        <f t="shared" si="1"/>
        <v>3015.61</v>
      </c>
      <c r="G96" s="71"/>
    </row>
    <row r="97" spans="1:7">
      <c r="A97" s="66"/>
      <c r="B97" s="67"/>
      <c r="C97" s="68"/>
      <c r="D97" s="69"/>
      <c r="E97" s="69"/>
      <c r="F97" s="74">
        <f t="shared" ref="F97:F111" si="2">F96+D97-E97</f>
        <v>3015.61</v>
      </c>
      <c r="G97" s="71"/>
    </row>
    <row r="98" spans="1:7">
      <c r="A98" s="66"/>
      <c r="B98" s="67"/>
      <c r="C98" s="68"/>
      <c r="D98" s="69"/>
      <c r="E98" s="69"/>
      <c r="F98" s="74">
        <f t="shared" si="2"/>
        <v>3015.61</v>
      </c>
      <c r="G98" s="71"/>
    </row>
    <row r="99" spans="1:7">
      <c r="A99" s="66"/>
      <c r="B99" s="67"/>
      <c r="C99" s="68"/>
      <c r="D99" s="69"/>
      <c r="E99" s="69"/>
      <c r="F99" s="74">
        <f t="shared" si="2"/>
        <v>3015.61</v>
      </c>
      <c r="G99" s="71"/>
    </row>
    <row r="100" spans="1:7">
      <c r="A100" s="66"/>
      <c r="B100" s="67"/>
      <c r="C100" s="68"/>
      <c r="D100" s="69"/>
      <c r="E100" s="69"/>
      <c r="F100" s="74">
        <f t="shared" si="2"/>
        <v>3015.61</v>
      </c>
      <c r="G100" s="71"/>
    </row>
    <row r="101" spans="1:7">
      <c r="A101" s="66"/>
      <c r="B101" s="67"/>
      <c r="C101" s="68"/>
      <c r="D101" s="69"/>
      <c r="E101" s="69"/>
      <c r="F101" s="74">
        <f t="shared" si="2"/>
        <v>3015.61</v>
      </c>
      <c r="G101" s="71"/>
    </row>
    <row r="102" spans="1:7">
      <c r="A102" s="66"/>
      <c r="B102" s="67"/>
      <c r="C102" s="68"/>
      <c r="D102" s="69"/>
      <c r="E102" s="69"/>
      <c r="F102" s="74">
        <f t="shared" si="2"/>
        <v>3015.61</v>
      </c>
      <c r="G102" s="71"/>
    </row>
    <row r="103" spans="1:7">
      <c r="A103" s="66"/>
      <c r="B103" s="67"/>
      <c r="C103" s="68"/>
      <c r="D103" s="69"/>
      <c r="E103" s="69"/>
      <c r="F103" s="74">
        <f t="shared" si="2"/>
        <v>3015.61</v>
      </c>
      <c r="G103" s="71"/>
    </row>
    <row r="104" spans="1:7">
      <c r="A104" s="66"/>
      <c r="B104" s="67"/>
      <c r="C104" s="68"/>
      <c r="D104" s="69"/>
      <c r="E104" s="69"/>
      <c r="F104" s="74">
        <f t="shared" si="2"/>
        <v>3015.61</v>
      </c>
      <c r="G104" s="71"/>
    </row>
    <row r="105" spans="1:7">
      <c r="A105" s="66"/>
      <c r="B105" s="67"/>
      <c r="C105" s="68"/>
      <c r="D105" s="69"/>
      <c r="E105" s="69"/>
      <c r="F105" s="74">
        <f t="shared" si="2"/>
        <v>3015.61</v>
      </c>
      <c r="G105" s="71"/>
    </row>
    <row r="106" spans="1:7">
      <c r="A106" s="66"/>
      <c r="B106" s="67"/>
      <c r="C106" s="68"/>
      <c r="D106" s="69"/>
      <c r="E106" s="69"/>
      <c r="F106" s="74">
        <f t="shared" si="2"/>
        <v>3015.61</v>
      </c>
      <c r="G106" s="71"/>
    </row>
    <row r="107" spans="1:7">
      <c r="A107" s="66"/>
      <c r="B107" s="67"/>
      <c r="C107" s="68"/>
      <c r="D107" s="69"/>
      <c r="E107" s="69"/>
      <c r="F107" s="74">
        <f t="shared" si="2"/>
        <v>3015.61</v>
      </c>
      <c r="G107" s="71"/>
    </row>
    <row r="108" spans="1:7">
      <c r="A108" s="66"/>
      <c r="B108" s="67"/>
      <c r="C108" s="68"/>
      <c r="D108" s="69"/>
      <c r="E108" s="69"/>
      <c r="F108" s="74">
        <f t="shared" si="2"/>
        <v>3015.61</v>
      </c>
      <c r="G108" s="71"/>
    </row>
    <row r="109" spans="1:7">
      <c r="A109" s="66"/>
      <c r="B109" s="67"/>
      <c r="C109" s="68"/>
      <c r="D109" s="69"/>
      <c r="E109" s="69"/>
      <c r="F109" s="74">
        <f t="shared" si="2"/>
        <v>3015.61</v>
      </c>
      <c r="G109" s="71"/>
    </row>
    <row r="110" spans="1:7">
      <c r="A110" s="66"/>
      <c r="B110" s="67"/>
      <c r="C110" s="68"/>
      <c r="D110" s="69"/>
      <c r="E110" s="69"/>
      <c r="F110" s="74">
        <f t="shared" si="2"/>
        <v>3015.61</v>
      </c>
      <c r="G110" s="71"/>
    </row>
    <row r="111" spans="1:7">
      <c r="A111" s="66"/>
      <c r="B111" s="67"/>
      <c r="C111" s="68"/>
      <c r="D111" s="69"/>
      <c r="E111" s="69"/>
      <c r="F111" s="74">
        <f t="shared" si="2"/>
        <v>3015.61</v>
      </c>
      <c r="G111" s="71"/>
    </row>
    <row r="112" spans="1:7">
      <c r="A112" s="66"/>
      <c r="B112" s="67"/>
      <c r="C112" s="68"/>
      <c r="D112" s="69"/>
      <c r="E112" s="69"/>
      <c r="F112" s="74">
        <f t="shared" ref="F112:F122" si="3">F111+D112-E112</f>
        <v>3015.61</v>
      </c>
      <c r="G112" s="71"/>
    </row>
    <row r="113" spans="1:7">
      <c r="A113" s="66"/>
      <c r="B113" s="67"/>
      <c r="C113" s="68"/>
      <c r="D113" s="69"/>
      <c r="E113" s="69"/>
      <c r="F113" s="74">
        <f t="shared" si="3"/>
        <v>3015.61</v>
      </c>
      <c r="G113" s="71"/>
    </row>
    <row r="114" spans="1:7">
      <c r="A114" s="66"/>
      <c r="B114" s="67"/>
      <c r="C114" s="68"/>
      <c r="D114" s="69"/>
      <c r="E114" s="69"/>
      <c r="F114" s="74">
        <f t="shared" si="3"/>
        <v>3015.61</v>
      </c>
      <c r="G114" s="71"/>
    </row>
    <row r="115" spans="1:7">
      <c r="A115" s="66"/>
      <c r="B115" s="67"/>
      <c r="C115" s="68"/>
      <c r="D115" s="69"/>
      <c r="E115" s="69"/>
      <c r="F115" s="104">
        <f t="shared" si="3"/>
        <v>3015.61</v>
      </c>
      <c r="G115" s="71"/>
    </row>
    <row r="116" spans="1:7">
      <c r="A116" s="66"/>
      <c r="B116" s="67"/>
      <c r="C116" s="68"/>
      <c r="D116" s="69"/>
      <c r="E116" s="69"/>
      <c r="F116" s="74">
        <f t="shared" si="3"/>
        <v>3015.61</v>
      </c>
      <c r="G116" s="71"/>
    </row>
    <row r="117" spans="1:7">
      <c r="A117" s="66"/>
      <c r="B117" s="67"/>
      <c r="C117" s="68"/>
      <c r="D117" s="69"/>
      <c r="E117" s="69"/>
      <c r="F117" s="74">
        <f t="shared" si="3"/>
        <v>3015.61</v>
      </c>
      <c r="G117" s="71"/>
    </row>
    <row r="118" spans="1:7">
      <c r="A118" s="66"/>
      <c r="B118" s="67"/>
      <c r="C118" s="68"/>
      <c r="D118" s="69"/>
      <c r="E118" s="69"/>
      <c r="F118" s="74">
        <f t="shared" si="3"/>
        <v>3015.61</v>
      </c>
      <c r="G118" s="71"/>
    </row>
    <row r="119" spans="1:7">
      <c r="A119" s="66"/>
      <c r="B119" s="67"/>
      <c r="C119" s="68"/>
      <c r="D119" s="69"/>
      <c r="E119" s="69"/>
      <c r="F119" s="74">
        <f t="shared" si="3"/>
        <v>3015.61</v>
      </c>
      <c r="G119" s="71"/>
    </row>
    <row r="120" spans="1:7">
      <c r="A120" s="66"/>
      <c r="B120" s="67"/>
      <c r="C120" s="68"/>
      <c r="D120" s="69"/>
      <c r="E120" s="69"/>
      <c r="F120" s="74">
        <f t="shared" ref="F120:F131" si="4">F119+D120-E120</f>
        <v>3015.61</v>
      </c>
      <c r="G120" s="71"/>
    </row>
    <row r="121" spans="1:7">
      <c r="A121" s="66"/>
      <c r="B121" s="67"/>
      <c r="C121" s="68"/>
      <c r="D121" s="69"/>
      <c r="E121" s="69"/>
      <c r="F121" s="74">
        <f t="shared" si="4"/>
        <v>3015.61</v>
      </c>
      <c r="G121" s="71"/>
    </row>
    <row r="122" spans="1:7">
      <c r="A122" s="66"/>
      <c r="B122" s="67"/>
      <c r="C122" s="68"/>
      <c r="D122" s="69"/>
      <c r="E122" s="69"/>
      <c r="F122" s="74">
        <f t="shared" si="4"/>
        <v>3015.61</v>
      </c>
      <c r="G122" s="71"/>
    </row>
    <row r="123" spans="1:7">
      <c r="A123" s="66"/>
      <c r="B123" s="67"/>
      <c r="C123" s="68"/>
      <c r="D123" s="69"/>
      <c r="E123" s="69"/>
      <c r="F123" s="74">
        <f t="shared" si="4"/>
        <v>3015.61</v>
      </c>
      <c r="G123" s="71"/>
    </row>
    <row r="124" spans="1:7">
      <c r="A124" s="66"/>
      <c r="B124" s="67"/>
      <c r="C124" s="68"/>
      <c r="D124" s="69"/>
      <c r="E124" s="69"/>
      <c r="F124" s="74">
        <f t="shared" si="4"/>
        <v>3015.61</v>
      </c>
      <c r="G124" s="71"/>
    </row>
    <row r="125" spans="1:7">
      <c r="A125" s="66"/>
      <c r="B125" s="67"/>
      <c r="C125" s="68"/>
      <c r="D125" s="69"/>
      <c r="E125" s="69"/>
      <c r="F125" s="74">
        <f t="shared" si="4"/>
        <v>3015.61</v>
      </c>
      <c r="G125" s="71"/>
    </row>
    <row r="126" spans="1:7">
      <c r="A126" s="66"/>
      <c r="B126" s="67"/>
      <c r="C126" s="68"/>
      <c r="D126" s="69"/>
      <c r="E126" s="69"/>
      <c r="F126" s="74">
        <f t="shared" si="4"/>
        <v>3015.61</v>
      </c>
      <c r="G126" s="71"/>
    </row>
    <row r="127" spans="1:7">
      <c r="A127" s="66"/>
      <c r="B127" s="67"/>
      <c r="C127" s="68"/>
      <c r="D127" s="69"/>
      <c r="E127" s="69"/>
      <c r="F127" s="74">
        <f t="shared" si="4"/>
        <v>3015.61</v>
      </c>
      <c r="G127" s="71"/>
    </row>
    <row r="128" spans="1:7">
      <c r="A128" s="66"/>
      <c r="B128" s="67"/>
      <c r="C128" s="68"/>
      <c r="D128" s="69"/>
      <c r="E128" s="69"/>
      <c r="F128" s="74">
        <f t="shared" ref="F128:F139" si="5">F127+D128-E128</f>
        <v>3015.61</v>
      </c>
      <c r="G128" s="71"/>
    </row>
    <row r="129" spans="1:7">
      <c r="A129" s="66"/>
      <c r="B129" s="67"/>
      <c r="C129" s="68"/>
      <c r="D129" s="69"/>
      <c r="E129" s="69"/>
      <c r="F129" s="74">
        <f t="shared" si="5"/>
        <v>3015.61</v>
      </c>
      <c r="G129" s="71"/>
    </row>
    <row r="130" spans="1:7">
      <c r="A130" s="66"/>
      <c r="B130" s="67"/>
      <c r="C130" s="68"/>
      <c r="D130" s="69"/>
      <c r="E130" s="69"/>
      <c r="F130" s="74">
        <f t="shared" si="5"/>
        <v>3015.61</v>
      </c>
      <c r="G130" s="71"/>
    </row>
    <row r="131" spans="1:7">
      <c r="A131" s="66"/>
      <c r="B131" s="67"/>
      <c r="C131" s="68"/>
      <c r="D131" s="69"/>
      <c r="E131" s="69"/>
      <c r="F131" s="74">
        <f t="shared" si="5"/>
        <v>3015.61</v>
      </c>
      <c r="G131" s="71"/>
    </row>
    <row r="132" spans="1:7">
      <c r="A132" s="66"/>
      <c r="B132" s="67"/>
      <c r="C132" s="68"/>
      <c r="D132" s="69"/>
      <c r="E132" s="69"/>
      <c r="F132" s="74">
        <f t="shared" si="5"/>
        <v>3015.61</v>
      </c>
      <c r="G132" s="71"/>
    </row>
    <row r="133" spans="1:7">
      <c r="A133" s="66"/>
      <c r="B133" s="67"/>
      <c r="C133" s="68"/>
      <c r="D133" s="69"/>
      <c r="E133" s="69"/>
      <c r="F133" s="74">
        <f t="shared" si="5"/>
        <v>3015.61</v>
      </c>
      <c r="G133" s="71"/>
    </row>
    <row r="134" spans="1:7">
      <c r="A134" s="66"/>
      <c r="B134" s="67"/>
      <c r="C134" s="68"/>
      <c r="D134" s="69"/>
      <c r="E134" s="69"/>
      <c r="F134" s="74">
        <f t="shared" si="5"/>
        <v>3015.61</v>
      </c>
      <c r="G134" s="71"/>
    </row>
    <row r="135" spans="1:7">
      <c r="A135" s="66"/>
      <c r="B135" s="67"/>
      <c r="C135" s="68"/>
      <c r="D135" s="69"/>
      <c r="E135" s="69"/>
      <c r="F135" s="74">
        <f t="shared" si="5"/>
        <v>3015.61</v>
      </c>
      <c r="G135" s="71"/>
    </row>
    <row r="136" spans="1:7">
      <c r="A136" s="66"/>
      <c r="B136" s="67"/>
      <c r="C136" s="68"/>
      <c r="D136" s="69"/>
      <c r="E136" s="69"/>
      <c r="F136" s="74">
        <f t="shared" si="5"/>
        <v>3015.61</v>
      </c>
      <c r="G136" s="71"/>
    </row>
    <row r="137" spans="1:7">
      <c r="A137" s="66"/>
      <c r="B137" s="67"/>
      <c r="C137" s="68"/>
      <c r="D137" s="69"/>
      <c r="E137" s="69"/>
      <c r="F137" s="74">
        <f t="shared" si="5"/>
        <v>3015.61</v>
      </c>
      <c r="G137" s="71"/>
    </row>
    <row r="138" spans="1:7">
      <c r="A138" s="66"/>
      <c r="B138" s="67"/>
      <c r="C138" s="68"/>
      <c r="D138" s="69"/>
      <c r="E138" s="69"/>
      <c r="F138" s="74">
        <f t="shared" si="5"/>
        <v>3015.61</v>
      </c>
      <c r="G138" s="71"/>
    </row>
    <row r="139" spans="1:7">
      <c r="A139" s="66"/>
      <c r="B139" s="67"/>
      <c r="C139" s="68"/>
      <c r="D139" s="69"/>
      <c r="E139" s="69"/>
      <c r="F139" s="74">
        <f t="shared" si="5"/>
        <v>3015.61</v>
      </c>
      <c r="G139" s="71"/>
    </row>
    <row r="140" spans="1:7">
      <c r="A140" s="66"/>
      <c r="B140" s="67"/>
      <c r="C140" s="68"/>
      <c r="D140" s="69"/>
      <c r="E140" s="69"/>
      <c r="F140" s="74">
        <f t="shared" ref="F140:F147" si="6">F139+D140-E140</f>
        <v>3015.61</v>
      </c>
      <c r="G140" s="71"/>
    </row>
    <row r="141" spans="1:7">
      <c r="A141" s="66"/>
      <c r="B141" s="67"/>
      <c r="C141" s="68"/>
      <c r="D141" s="69"/>
      <c r="E141" s="69"/>
      <c r="F141" s="74">
        <f t="shared" si="6"/>
        <v>3015.61</v>
      </c>
      <c r="G141" s="71"/>
    </row>
    <row r="142" spans="1:7">
      <c r="A142" s="66"/>
      <c r="B142" s="67"/>
      <c r="C142" s="68"/>
      <c r="D142" s="69"/>
      <c r="E142" s="69"/>
      <c r="F142" s="74">
        <f t="shared" si="6"/>
        <v>3015.61</v>
      </c>
      <c r="G142" s="71"/>
    </row>
    <row r="143" spans="1:7">
      <c r="A143" s="66"/>
      <c r="B143" s="67"/>
      <c r="C143" s="68"/>
      <c r="D143" s="69"/>
      <c r="E143" s="69"/>
      <c r="F143" s="74">
        <f t="shared" si="6"/>
        <v>3015.61</v>
      </c>
      <c r="G143" s="71"/>
    </row>
    <row r="144" spans="1:7">
      <c r="A144" s="66"/>
      <c r="B144" s="67"/>
      <c r="C144" s="68"/>
      <c r="D144" s="69"/>
      <c r="E144" s="69"/>
      <c r="F144" s="74">
        <f t="shared" si="6"/>
        <v>3015.61</v>
      </c>
      <c r="G144" s="71"/>
    </row>
    <row r="145" spans="1:7">
      <c r="A145" s="66"/>
      <c r="B145" s="67"/>
      <c r="C145" s="68"/>
      <c r="D145" s="69"/>
      <c r="E145" s="69"/>
      <c r="F145" s="74">
        <f t="shared" si="6"/>
        <v>3015.61</v>
      </c>
      <c r="G145" s="71"/>
    </row>
    <row r="146" spans="1:7">
      <c r="A146" s="66"/>
      <c r="B146" s="67"/>
      <c r="C146" s="68"/>
      <c r="D146" s="69"/>
      <c r="E146" s="69"/>
      <c r="F146" s="74">
        <f t="shared" si="6"/>
        <v>3015.61</v>
      </c>
      <c r="G146" s="71"/>
    </row>
    <row r="147" spans="1:7">
      <c r="A147" s="66"/>
      <c r="B147" s="67"/>
      <c r="C147" s="68"/>
      <c r="D147" s="69"/>
      <c r="E147" s="69"/>
      <c r="F147" s="74">
        <f t="shared" si="6"/>
        <v>3015.61</v>
      </c>
      <c r="G147" s="71"/>
    </row>
    <row r="148" spans="1:7">
      <c r="A148" s="66"/>
      <c r="B148" s="67"/>
      <c r="C148" s="68"/>
      <c r="D148" s="69"/>
      <c r="E148" s="69"/>
      <c r="F148" s="74">
        <f t="shared" ref="F148:F159" si="7">F147+D148-E148</f>
        <v>3015.61</v>
      </c>
      <c r="G148" s="71"/>
    </row>
    <row r="149" spans="1:7">
      <c r="A149" s="66"/>
      <c r="B149" s="67"/>
      <c r="C149" s="68"/>
      <c r="D149" s="69"/>
      <c r="E149" s="69"/>
      <c r="F149" s="74">
        <f t="shared" si="7"/>
        <v>3015.61</v>
      </c>
      <c r="G149" s="71"/>
    </row>
    <row r="150" spans="1:7">
      <c r="A150" s="66"/>
      <c r="B150" s="67"/>
      <c r="C150" s="68"/>
      <c r="D150" s="69"/>
      <c r="E150" s="69"/>
      <c r="F150" s="74">
        <f t="shared" si="7"/>
        <v>3015.61</v>
      </c>
      <c r="G150" s="71"/>
    </row>
    <row r="151" spans="1:7">
      <c r="A151" s="66"/>
      <c r="B151" s="67"/>
      <c r="C151" s="68"/>
      <c r="D151" s="69"/>
      <c r="E151" s="69"/>
      <c r="F151" s="74">
        <f t="shared" si="7"/>
        <v>3015.61</v>
      </c>
      <c r="G151" s="71"/>
    </row>
    <row r="152" spans="1:7">
      <c r="A152" s="66"/>
      <c r="B152" s="67"/>
      <c r="C152" s="68"/>
      <c r="D152" s="69"/>
      <c r="E152" s="69"/>
      <c r="F152" s="74">
        <f t="shared" si="7"/>
        <v>3015.61</v>
      </c>
      <c r="G152" s="71"/>
    </row>
    <row r="153" spans="1:7">
      <c r="A153" s="66"/>
      <c r="B153" s="67"/>
      <c r="C153" s="68"/>
      <c r="D153" s="69"/>
      <c r="E153" s="69"/>
      <c r="F153" s="74">
        <f t="shared" si="7"/>
        <v>3015.61</v>
      </c>
      <c r="G153" s="71"/>
    </row>
    <row r="154" spans="1:7">
      <c r="A154" s="66"/>
      <c r="B154" s="67"/>
      <c r="C154" s="68"/>
      <c r="D154" s="69"/>
      <c r="E154" s="69"/>
      <c r="F154" s="74">
        <f t="shared" si="7"/>
        <v>3015.61</v>
      </c>
      <c r="G154" s="71"/>
    </row>
    <row r="155" spans="1:7">
      <c r="A155" s="66"/>
      <c r="B155" s="67"/>
      <c r="C155" s="68"/>
      <c r="D155" s="69"/>
      <c r="E155" s="69"/>
      <c r="F155" s="74">
        <f t="shared" si="7"/>
        <v>3015.61</v>
      </c>
      <c r="G155" s="71"/>
    </row>
    <row r="156" spans="1:7">
      <c r="A156" s="66"/>
      <c r="B156" s="67"/>
      <c r="C156" s="68"/>
      <c r="D156" s="69"/>
      <c r="E156" s="69"/>
      <c r="F156" s="74">
        <f t="shared" si="7"/>
        <v>3015.61</v>
      </c>
      <c r="G156" s="71"/>
    </row>
    <row r="157" spans="1:7">
      <c r="A157" s="66"/>
      <c r="B157" s="67"/>
      <c r="C157" s="68"/>
      <c r="D157" s="69"/>
      <c r="E157" s="69"/>
      <c r="F157" s="74">
        <f t="shared" si="7"/>
        <v>3015.61</v>
      </c>
      <c r="G157" s="71"/>
    </row>
    <row r="158" spans="1:7">
      <c r="A158" s="66"/>
      <c r="B158" s="67"/>
      <c r="C158" s="68"/>
      <c r="D158" s="69"/>
      <c r="E158" s="69"/>
      <c r="F158" s="74">
        <f t="shared" si="7"/>
        <v>3015.61</v>
      </c>
      <c r="G158" s="71"/>
    </row>
    <row r="159" spans="1:7">
      <c r="A159" s="66"/>
      <c r="B159" s="67"/>
      <c r="C159" s="68"/>
      <c r="D159" s="69"/>
      <c r="E159" s="69"/>
      <c r="F159" s="74">
        <f t="shared" si="7"/>
        <v>3015.61</v>
      </c>
      <c r="G159" s="71"/>
    </row>
    <row r="160" spans="1:7">
      <c r="A160" s="66"/>
      <c r="B160" s="67"/>
      <c r="C160" s="68"/>
      <c r="D160" s="69"/>
      <c r="E160" s="69"/>
      <c r="F160" s="74">
        <f t="shared" ref="F160:F170" si="8">F159+D160-E160</f>
        <v>3015.61</v>
      </c>
      <c r="G160" s="71"/>
    </row>
    <row r="161" spans="1:7">
      <c r="A161" s="66"/>
      <c r="B161" s="67"/>
      <c r="C161" s="68"/>
      <c r="D161" s="69"/>
      <c r="E161" s="69"/>
      <c r="F161" s="74">
        <f t="shared" si="8"/>
        <v>3015.61</v>
      </c>
      <c r="G161" s="71"/>
    </row>
    <row r="162" spans="1:7">
      <c r="A162" s="66"/>
      <c r="B162" s="67"/>
      <c r="C162" s="68"/>
      <c r="D162" s="69"/>
      <c r="E162" s="69"/>
      <c r="F162" s="74">
        <f t="shared" si="8"/>
        <v>3015.61</v>
      </c>
      <c r="G162" s="71"/>
    </row>
    <row r="163" spans="1:7">
      <c r="A163" s="66"/>
      <c r="B163" s="67"/>
      <c r="C163" s="68"/>
      <c r="D163" s="69"/>
      <c r="E163" s="69"/>
      <c r="F163" s="74">
        <f t="shared" si="8"/>
        <v>3015.61</v>
      </c>
      <c r="G163" s="71"/>
    </row>
    <row r="164" spans="1:7">
      <c r="A164" s="66"/>
      <c r="B164" s="67"/>
      <c r="C164" s="68"/>
      <c r="D164" s="69"/>
      <c r="E164" s="69"/>
      <c r="F164" s="74">
        <f t="shared" si="8"/>
        <v>3015.61</v>
      </c>
      <c r="G164" s="71"/>
    </row>
    <row r="165" spans="1:7">
      <c r="A165" s="66"/>
      <c r="B165" s="67"/>
      <c r="C165" s="68"/>
      <c r="D165" s="69"/>
      <c r="E165" s="69"/>
      <c r="F165" s="74">
        <f t="shared" si="8"/>
        <v>3015.61</v>
      </c>
      <c r="G165" s="71"/>
    </row>
    <row r="166" spans="1:7">
      <c r="A166" s="66"/>
      <c r="B166" s="67"/>
      <c r="C166" s="68"/>
      <c r="D166" s="69"/>
      <c r="E166" s="69"/>
      <c r="F166" s="74">
        <f t="shared" si="8"/>
        <v>3015.61</v>
      </c>
      <c r="G166" s="71"/>
    </row>
    <row r="167" spans="1:7">
      <c r="A167" s="66"/>
      <c r="B167" s="67"/>
      <c r="C167" s="68"/>
      <c r="D167" s="69"/>
      <c r="E167" s="69"/>
      <c r="F167" s="74">
        <f t="shared" si="8"/>
        <v>3015.61</v>
      </c>
      <c r="G167" s="71"/>
    </row>
    <row r="168" spans="1:7">
      <c r="A168" s="66"/>
      <c r="B168" s="67"/>
      <c r="C168" s="68"/>
      <c r="D168" s="69"/>
      <c r="E168" s="69"/>
      <c r="F168" s="74">
        <f t="shared" si="8"/>
        <v>3015.61</v>
      </c>
      <c r="G168" s="71"/>
    </row>
    <row r="169" spans="1:7">
      <c r="A169" s="66"/>
      <c r="B169" s="67"/>
      <c r="C169" s="68"/>
      <c r="D169" s="69"/>
      <c r="E169" s="69"/>
      <c r="F169" s="74">
        <f t="shared" si="8"/>
        <v>3015.61</v>
      </c>
      <c r="G169" s="71"/>
    </row>
    <row r="170" spans="1:7">
      <c r="A170" s="66"/>
      <c r="B170" s="67"/>
      <c r="C170" s="68"/>
      <c r="D170" s="69"/>
      <c r="E170" s="69"/>
      <c r="F170" s="74">
        <f t="shared" si="8"/>
        <v>3015.61</v>
      </c>
      <c r="G170" s="71"/>
    </row>
    <row r="171" spans="1:7">
      <c r="A171" s="66"/>
      <c r="B171" s="67"/>
      <c r="C171" s="68"/>
      <c r="D171" s="69"/>
      <c r="E171" s="69"/>
      <c r="F171" s="74">
        <f t="shared" ref="F171:F183" si="9">F170+D171-E171</f>
        <v>3015.61</v>
      </c>
      <c r="G171" s="71"/>
    </row>
    <row r="172" spans="1:7">
      <c r="A172" s="66"/>
      <c r="B172" s="67"/>
      <c r="C172" s="68"/>
      <c r="D172" s="69"/>
      <c r="E172" s="69"/>
      <c r="F172" s="74">
        <f t="shared" si="9"/>
        <v>3015.61</v>
      </c>
      <c r="G172" s="71"/>
    </row>
    <row r="173" spans="1:7">
      <c r="A173" s="66"/>
      <c r="B173" s="67"/>
      <c r="C173" s="68"/>
      <c r="D173" s="69"/>
      <c r="E173" s="69"/>
      <c r="F173" s="74">
        <f t="shared" si="9"/>
        <v>3015.61</v>
      </c>
      <c r="G173" s="71"/>
    </row>
    <row r="174" spans="1:7">
      <c r="A174" s="66"/>
      <c r="B174" s="67"/>
      <c r="C174" s="68"/>
      <c r="D174" s="69"/>
      <c r="E174" s="69"/>
      <c r="F174" s="74">
        <f t="shared" si="9"/>
        <v>3015.61</v>
      </c>
      <c r="G174" s="71"/>
    </row>
    <row r="175" spans="1:7">
      <c r="A175" s="66"/>
      <c r="B175" s="67"/>
      <c r="C175" s="68"/>
      <c r="D175" s="69"/>
      <c r="E175" s="69"/>
      <c r="F175" s="74">
        <f t="shared" si="9"/>
        <v>3015.61</v>
      </c>
      <c r="G175" s="71"/>
    </row>
    <row r="176" spans="1:7">
      <c r="A176" s="66"/>
      <c r="B176" s="67"/>
      <c r="C176" s="68"/>
      <c r="D176" s="69"/>
      <c r="E176" s="69"/>
      <c r="F176" s="74">
        <f t="shared" si="9"/>
        <v>3015.61</v>
      </c>
      <c r="G176" s="71"/>
    </row>
    <row r="177" spans="1:7">
      <c r="A177" s="66"/>
      <c r="B177" s="67"/>
      <c r="C177" s="68"/>
      <c r="D177" s="69"/>
      <c r="E177" s="69"/>
      <c r="F177" s="74">
        <f t="shared" si="9"/>
        <v>3015.61</v>
      </c>
      <c r="G177" s="71"/>
    </row>
    <row r="178" spans="1:7">
      <c r="A178" s="66"/>
      <c r="B178" s="67"/>
      <c r="C178" s="68"/>
      <c r="D178" s="69"/>
      <c r="E178" s="69"/>
      <c r="F178" s="74">
        <f t="shared" si="9"/>
        <v>3015.61</v>
      </c>
      <c r="G178" s="71"/>
    </row>
    <row r="179" spans="1:7">
      <c r="A179" s="66"/>
      <c r="B179" s="67"/>
      <c r="C179" s="68"/>
      <c r="D179" s="69"/>
      <c r="E179" s="69"/>
      <c r="F179" s="74">
        <f t="shared" si="9"/>
        <v>3015.61</v>
      </c>
      <c r="G179" s="71"/>
    </row>
    <row r="180" spans="1:7">
      <c r="A180" s="66"/>
      <c r="B180" s="67"/>
      <c r="C180" s="68"/>
      <c r="D180" s="69"/>
      <c r="E180" s="69"/>
      <c r="F180" s="74">
        <f t="shared" si="9"/>
        <v>3015.61</v>
      </c>
      <c r="G180" s="71"/>
    </row>
    <row r="181" spans="1:7">
      <c r="A181" s="66"/>
      <c r="B181" s="67"/>
      <c r="C181" s="68"/>
      <c r="D181" s="69"/>
      <c r="E181" s="69"/>
      <c r="F181" s="74">
        <f t="shared" si="9"/>
        <v>3015.61</v>
      </c>
      <c r="G181" s="71"/>
    </row>
    <row r="182" spans="1:7">
      <c r="A182" s="62"/>
      <c r="B182" s="67"/>
      <c r="C182" s="91"/>
      <c r="D182" s="69"/>
      <c r="E182" s="69"/>
      <c r="F182" s="74">
        <f t="shared" si="9"/>
        <v>3015.61</v>
      </c>
      <c r="G182" s="71"/>
    </row>
    <row r="183" spans="1:7">
      <c r="A183" s="62"/>
      <c r="B183" s="67"/>
      <c r="C183" s="91"/>
      <c r="D183" s="69"/>
      <c r="E183" s="69"/>
      <c r="F183" s="74">
        <f t="shared" si="9"/>
        <v>3015.61</v>
      </c>
      <c r="G183" s="71"/>
    </row>
    <row r="184" spans="1:7">
      <c r="A184" s="62"/>
      <c r="B184" s="67"/>
      <c r="C184" s="91"/>
      <c r="D184" s="69"/>
      <c r="E184" s="69"/>
      <c r="F184" s="69"/>
      <c r="G184" s="71"/>
    </row>
    <row r="185" spans="1:7">
      <c r="A185" s="62"/>
      <c r="B185" s="67"/>
      <c r="C185" s="91"/>
      <c r="D185" s="69"/>
      <c r="E185" s="69"/>
      <c r="F185" s="69"/>
      <c r="G185" s="71"/>
    </row>
    <row r="186" spans="1:7">
      <c r="A186" s="62"/>
      <c r="B186" s="67"/>
      <c r="C186" s="91"/>
      <c r="D186" s="69"/>
      <c r="E186" s="69"/>
      <c r="F186" s="69"/>
      <c r="G186" s="71"/>
    </row>
    <row r="187" spans="1:7">
      <c r="A187" s="62"/>
      <c r="B187" s="67"/>
      <c r="C187" s="91"/>
      <c r="D187" s="69"/>
      <c r="E187" s="69"/>
      <c r="F187" s="69"/>
      <c r="G187" s="71"/>
    </row>
    <row r="188" spans="1:7">
      <c r="A188" s="62"/>
      <c r="B188" s="67"/>
      <c r="C188" s="91"/>
      <c r="D188" s="69"/>
      <c r="E188" s="69"/>
      <c r="F188" s="69"/>
      <c r="G188" s="71"/>
    </row>
  </sheetData>
  <dataValidations count="1">
    <dataValidation type="list" allowBlank="1" showInputMessage="1" showErrorMessage="1" sqref="C3:C181">
      <formula1>收支类别</formula1>
    </dataValidation>
  </dataValidations>
  <pageMargins left="0.75" right="0.75" top="1" bottom="1" header="0.51" footer="0.51"/>
  <pageSetup paperSize="9" orientation="portrait"/>
  <headerFooter alignWithMargins="0" scaleWithDoc="0"/>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G229"/>
  <sheetViews>
    <sheetView workbookViewId="0">
      <pane ySplit="2" topLeftCell="A172" activePane="bottomLeft" state="frozen"/>
      <selection/>
      <selection pane="bottomLeft" activeCell="A1" sqref="A1"/>
    </sheetView>
  </sheetViews>
  <sheetFormatPr defaultColWidth="9" defaultRowHeight="17.25" outlineLevelCol="6"/>
  <cols>
    <col min="1" max="1" width="11.75" style="53" customWidth="1"/>
    <col min="2" max="2" width="68.125" style="54" customWidth="1"/>
    <col min="3" max="3" width="15.375" style="55" customWidth="1"/>
    <col min="4" max="6" width="15.625" style="56" customWidth="1"/>
    <col min="7" max="7" width="12" style="57" customWidth="1"/>
    <col min="8" max="16384" width="9" style="57"/>
  </cols>
  <sheetData>
    <row r="1" ht="24.75" spans="1:7">
      <c r="A1" s="58">
        <v>29</v>
      </c>
      <c r="B1" s="59" t="str">
        <f>VLOOKUP(A1,档案!A:B,2,FALSE)&amp;"流水明细"</f>
        <v>工行西山支行004096流水明细</v>
      </c>
      <c r="C1" s="60"/>
      <c r="D1" s="61"/>
      <c r="E1" s="61"/>
      <c r="F1" s="154"/>
      <c r="G1" s="60"/>
    </row>
    <row r="2" s="52" customFormat="1" spans="1:7">
      <c r="A2" s="62" t="s">
        <v>77</v>
      </c>
      <c r="B2" s="72" t="s">
        <v>82</v>
      </c>
      <c r="C2" s="64" t="s">
        <v>83</v>
      </c>
      <c r="D2" s="65" t="s">
        <v>84</v>
      </c>
      <c r="E2" s="65" t="s">
        <v>85</v>
      </c>
      <c r="F2" s="65" t="s">
        <v>5</v>
      </c>
      <c r="G2" s="64" t="s">
        <v>86</v>
      </c>
    </row>
    <row r="3" spans="1:7">
      <c r="A3" s="66">
        <v>45658</v>
      </c>
      <c r="B3" s="72" t="s">
        <v>91</v>
      </c>
      <c r="C3" s="68"/>
      <c r="D3" s="69"/>
      <c r="E3" s="69"/>
      <c r="F3" s="69">
        <v>63388.51</v>
      </c>
      <c r="G3" s="71"/>
    </row>
    <row r="4" spans="1:7">
      <c r="A4" s="66">
        <v>45659</v>
      </c>
      <c r="B4" s="72" t="s">
        <v>2804</v>
      </c>
      <c r="C4" s="68" t="s">
        <v>61</v>
      </c>
      <c r="D4" s="73"/>
      <c r="E4" s="86">
        <v>3952.83</v>
      </c>
      <c r="F4" s="69">
        <f t="shared" ref="F4:F67" si="0">F3+D4-E4</f>
        <v>59435.68</v>
      </c>
      <c r="G4" s="71"/>
    </row>
    <row r="5" spans="1:7">
      <c r="A5" s="66">
        <v>45663</v>
      </c>
      <c r="B5" s="72" t="s">
        <v>2805</v>
      </c>
      <c r="C5" s="68" t="s">
        <v>57</v>
      </c>
      <c r="D5" s="69">
        <v>36000</v>
      </c>
      <c r="E5" s="69"/>
      <c r="F5" s="69">
        <f t="shared" si="0"/>
        <v>95435.68</v>
      </c>
      <c r="G5" s="71"/>
    </row>
    <row r="6" spans="1:7">
      <c r="A6" s="66">
        <v>45665</v>
      </c>
      <c r="B6" s="72" t="s">
        <v>2554</v>
      </c>
      <c r="C6" s="68" t="s">
        <v>65</v>
      </c>
      <c r="D6" s="69"/>
      <c r="E6" s="69">
        <v>36000</v>
      </c>
      <c r="F6" s="69">
        <f t="shared" si="0"/>
        <v>59435.68</v>
      </c>
      <c r="G6" s="71"/>
    </row>
    <row r="7" spans="1:7">
      <c r="A7" s="66">
        <v>45665</v>
      </c>
      <c r="B7" s="72" t="s">
        <v>2806</v>
      </c>
      <c r="C7" s="68" t="s">
        <v>61</v>
      </c>
      <c r="D7" s="69"/>
      <c r="E7" s="86">
        <v>9</v>
      </c>
      <c r="F7" s="69">
        <f t="shared" si="0"/>
        <v>59426.68</v>
      </c>
      <c r="G7" s="71"/>
    </row>
    <row r="8" spans="1:7">
      <c r="A8" s="66">
        <v>45671</v>
      </c>
      <c r="B8" s="72" t="s">
        <v>181</v>
      </c>
      <c r="C8" s="68" t="s">
        <v>58</v>
      </c>
      <c r="D8" s="73">
        <v>270000</v>
      </c>
      <c r="E8" s="69"/>
      <c r="F8" s="69">
        <f t="shared" si="0"/>
        <v>329426.68</v>
      </c>
      <c r="G8" s="71"/>
    </row>
    <row r="9" spans="1:7">
      <c r="A9" s="66">
        <v>45671</v>
      </c>
      <c r="B9" s="72" t="s">
        <v>1844</v>
      </c>
      <c r="C9" s="68" t="s">
        <v>58</v>
      </c>
      <c r="D9" s="73">
        <v>250000</v>
      </c>
      <c r="E9" s="69"/>
      <c r="F9" s="69">
        <f t="shared" si="0"/>
        <v>579426.68</v>
      </c>
      <c r="G9" s="71"/>
    </row>
    <row r="10" spans="1:7">
      <c r="A10" s="66">
        <v>45672</v>
      </c>
      <c r="B10" s="72" t="s">
        <v>2807</v>
      </c>
      <c r="C10" s="68" t="s">
        <v>61</v>
      </c>
      <c r="D10" s="69"/>
      <c r="E10" s="86">
        <v>504463.55</v>
      </c>
      <c r="F10" s="69">
        <f t="shared" si="0"/>
        <v>74963.1299999999</v>
      </c>
      <c r="G10" s="71"/>
    </row>
    <row r="11" spans="1:7">
      <c r="A11" s="66">
        <v>45672</v>
      </c>
      <c r="B11" s="72" t="s">
        <v>2808</v>
      </c>
      <c r="C11" s="68" t="s">
        <v>61</v>
      </c>
      <c r="D11" s="69"/>
      <c r="E11" s="69">
        <v>7735.75</v>
      </c>
      <c r="F11" s="69">
        <f t="shared" si="0"/>
        <v>67227.3799999999</v>
      </c>
      <c r="G11" s="71"/>
    </row>
    <row r="12" spans="1:7">
      <c r="A12" s="66">
        <v>45672</v>
      </c>
      <c r="B12" s="72" t="s">
        <v>2809</v>
      </c>
      <c r="C12" s="68" t="s">
        <v>61</v>
      </c>
      <c r="D12" s="69"/>
      <c r="E12" s="69">
        <v>5000</v>
      </c>
      <c r="F12" s="69">
        <f t="shared" si="0"/>
        <v>62227.3799999999</v>
      </c>
      <c r="G12" s="71"/>
    </row>
    <row r="13" spans="1:7">
      <c r="A13" s="66">
        <v>45674</v>
      </c>
      <c r="B13" s="72" t="s">
        <v>315</v>
      </c>
      <c r="C13" s="68" t="s">
        <v>58</v>
      </c>
      <c r="D13" s="86">
        <v>60000</v>
      </c>
      <c r="E13" s="69"/>
      <c r="F13" s="69">
        <f t="shared" si="0"/>
        <v>122227.38</v>
      </c>
      <c r="G13" s="71"/>
    </row>
    <row r="14" spans="1:7">
      <c r="A14" s="66">
        <v>45680</v>
      </c>
      <c r="B14" s="72" t="s">
        <v>2810</v>
      </c>
      <c r="C14" s="68" t="s">
        <v>61</v>
      </c>
      <c r="D14" s="86"/>
      <c r="E14" s="86">
        <v>25870.8</v>
      </c>
      <c r="F14" s="69">
        <f t="shared" si="0"/>
        <v>96356.5799999999</v>
      </c>
      <c r="G14" s="71"/>
    </row>
    <row r="15" spans="1:7">
      <c r="A15" s="66">
        <v>45680</v>
      </c>
      <c r="B15" s="72" t="s">
        <v>2811</v>
      </c>
      <c r="C15" s="68" t="s">
        <v>61</v>
      </c>
      <c r="D15" s="69"/>
      <c r="E15" s="69">
        <v>396</v>
      </c>
      <c r="F15" s="69">
        <f t="shared" si="0"/>
        <v>95960.5799999999</v>
      </c>
      <c r="G15" s="71"/>
    </row>
    <row r="16" ht="33" spans="1:7">
      <c r="A16" s="66">
        <v>45681</v>
      </c>
      <c r="B16" s="72" t="s">
        <v>2812</v>
      </c>
      <c r="C16" s="68" t="s">
        <v>65</v>
      </c>
      <c r="D16" s="69"/>
      <c r="E16" s="69">
        <v>27780</v>
      </c>
      <c r="F16" s="69">
        <f t="shared" si="0"/>
        <v>68180.5799999999</v>
      </c>
      <c r="G16" s="71"/>
    </row>
    <row r="17" spans="1:7">
      <c r="A17" s="66">
        <v>45681</v>
      </c>
      <c r="B17" s="72" t="s">
        <v>2806</v>
      </c>
      <c r="C17" s="68" t="s">
        <v>61</v>
      </c>
      <c r="D17" s="69"/>
      <c r="E17" s="86">
        <v>9</v>
      </c>
      <c r="F17" s="69">
        <f t="shared" si="0"/>
        <v>68171.5799999999</v>
      </c>
      <c r="G17" s="71"/>
    </row>
    <row r="18" spans="1:7">
      <c r="A18" s="66">
        <v>45682</v>
      </c>
      <c r="B18" s="72" t="s">
        <v>1844</v>
      </c>
      <c r="C18" s="68" t="s">
        <v>58</v>
      </c>
      <c r="D18" s="69">
        <v>70000</v>
      </c>
      <c r="E18" s="69"/>
      <c r="F18" s="69">
        <f t="shared" si="0"/>
        <v>138171.58</v>
      </c>
      <c r="G18" s="71"/>
    </row>
    <row r="19" spans="1:7">
      <c r="A19" s="66">
        <v>45682</v>
      </c>
      <c r="B19" s="72" t="s">
        <v>2813</v>
      </c>
      <c r="C19" s="68" t="s">
        <v>62</v>
      </c>
      <c r="D19" s="69"/>
      <c r="E19" s="69">
        <v>118950</v>
      </c>
      <c r="F19" s="69">
        <f t="shared" si="0"/>
        <v>19221.58</v>
      </c>
      <c r="G19" s="71"/>
    </row>
    <row r="20" spans="1:7">
      <c r="A20" s="66">
        <v>45682</v>
      </c>
      <c r="B20" s="72" t="s">
        <v>2806</v>
      </c>
      <c r="C20" s="68" t="s">
        <v>61</v>
      </c>
      <c r="D20" s="69"/>
      <c r="E20" s="69">
        <v>15</v>
      </c>
      <c r="F20" s="69">
        <f t="shared" si="0"/>
        <v>19206.58</v>
      </c>
      <c r="G20" s="71"/>
    </row>
    <row r="21" spans="1:7">
      <c r="A21" s="66">
        <v>45684</v>
      </c>
      <c r="B21" t="s">
        <v>2814</v>
      </c>
      <c r="C21" s="68" t="s">
        <v>54</v>
      </c>
      <c r="D21" s="86">
        <v>30000</v>
      </c>
      <c r="E21" s="69"/>
      <c r="F21" s="69">
        <f t="shared" si="0"/>
        <v>49206.58</v>
      </c>
      <c r="G21" s="71"/>
    </row>
    <row r="22" spans="1:7">
      <c r="A22" s="66">
        <v>45692</v>
      </c>
      <c r="B22" s="72" t="s">
        <v>2804</v>
      </c>
      <c r="C22" s="68" t="s">
        <v>61</v>
      </c>
      <c r="D22" s="86"/>
      <c r="E22" s="69">
        <v>3675.06</v>
      </c>
      <c r="F22" s="69">
        <f t="shared" si="0"/>
        <v>45531.52</v>
      </c>
      <c r="G22" s="71"/>
    </row>
    <row r="23" spans="1:7">
      <c r="A23" s="66">
        <v>45699</v>
      </c>
      <c r="B23" s="72" t="s">
        <v>2806</v>
      </c>
      <c r="C23" s="68" t="s">
        <v>61</v>
      </c>
      <c r="D23" s="69"/>
      <c r="E23" s="86">
        <v>9</v>
      </c>
      <c r="F23" s="69">
        <f t="shared" si="0"/>
        <v>45522.52</v>
      </c>
      <c r="G23" s="71"/>
    </row>
    <row r="24" spans="1:7">
      <c r="A24" s="66">
        <v>45699</v>
      </c>
      <c r="B24" s="72" t="s">
        <v>2815</v>
      </c>
      <c r="C24" s="68" t="s">
        <v>61</v>
      </c>
      <c r="D24" s="86"/>
      <c r="E24" s="69">
        <v>20000</v>
      </c>
      <c r="F24" s="69">
        <f t="shared" si="0"/>
        <v>25522.52</v>
      </c>
      <c r="G24" s="71"/>
    </row>
    <row r="25" spans="1:7">
      <c r="A25" s="66">
        <v>45707</v>
      </c>
      <c r="B25" s="72" t="s">
        <v>2816</v>
      </c>
      <c r="C25" s="68" t="s">
        <v>61</v>
      </c>
      <c r="D25" s="86"/>
      <c r="E25" s="69">
        <v>2891.97</v>
      </c>
      <c r="F25" s="69">
        <f t="shared" si="0"/>
        <v>22630.55</v>
      </c>
      <c r="G25" s="71"/>
    </row>
    <row r="26" spans="1:7">
      <c r="A26" s="66">
        <v>45713</v>
      </c>
      <c r="B26" s="72" t="s">
        <v>315</v>
      </c>
      <c r="C26" s="68" t="s">
        <v>58</v>
      </c>
      <c r="D26" s="69">
        <v>140000</v>
      </c>
      <c r="E26" s="86"/>
      <c r="F26" s="69">
        <f t="shared" si="0"/>
        <v>162630.55</v>
      </c>
      <c r="G26" s="71"/>
    </row>
    <row r="27" spans="1:7">
      <c r="A27" s="66">
        <v>45713</v>
      </c>
      <c r="B27" s="72" t="s">
        <v>2806</v>
      </c>
      <c r="C27" s="68" t="s">
        <v>61</v>
      </c>
      <c r="D27" s="69"/>
      <c r="E27" s="69">
        <v>15</v>
      </c>
      <c r="F27" s="69">
        <f t="shared" si="0"/>
        <v>162615.55</v>
      </c>
      <c r="G27" s="71"/>
    </row>
    <row r="28" spans="1:7">
      <c r="A28" s="66">
        <v>45713</v>
      </c>
      <c r="B28" s="72" t="s">
        <v>2817</v>
      </c>
      <c r="C28" s="68" t="s">
        <v>62</v>
      </c>
      <c r="D28" s="69"/>
      <c r="E28" s="86">
        <v>118950</v>
      </c>
      <c r="F28" s="69">
        <f t="shared" si="0"/>
        <v>43665.55</v>
      </c>
      <c r="G28" s="71"/>
    </row>
    <row r="29" spans="1:7">
      <c r="A29" s="66">
        <v>45713</v>
      </c>
      <c r="B29" s="72" t="s">
        <v>2818</v>
      </c>
      <c r="C29" s="68" t="s">
        <v>61</v>
      </c>
      <c r="D29" s="69"/>
      <c r="E29" s="69">
        <v>396</v>
      </c>
      <c r="F29" s="69">
        <f t="shared" si="0"/>
        <v>43269.55</v>
      </c>
      <c r="G29" s="71"/>
    </row>
    <row r="30" spans="1:7">
      <c r="A30" s="66">
        <v>45714</v>
      </c>
      <c r="B30" s="72" t="s">
        <v>2819</v>
      </c>
      <c r="C30" s="68" t="s">
        <v>61</v>
      </c>
      <c r="D30" s="69"/>
      <c r="E30" s="86">
        <v>27876.24</v>
      </c>
      <c r="F30" s="69">
        <f t="shared" si="0"/>
        <v>15393.31</v>
      </c>
      <c r="G30" s="71"/>
    </row>
    <row r="31" spans="1:7">
      <c r="A31" s="66">
        <v>45718</v>
      </c>
      <c r="B31" s="72" t="s">
        <v>2804</v>
      </c>
      <c r="C31" s="68" t="s">
        <v>61</v>
      </c>
      <c r="D31" s="69"/>
      <c r="E31" s="69">
        <v>3771.05</v>
      </c>
      <c r="F31" s="69">
        <f t="shared" si="0"/>
        <v>11622.26</v>
      </c>
      <c r="G31" s="71"/>
    </row>
    <row r="32" spans="1:7">
      <c r="A32" s="66">
        <v>45720</v>
      </c>
      <c r="B32" s="72" t="s">
        <v>1865</v>
      </c>
      <c r="C32" s="68" t="s">
        <v>57</v>
      </c>
      <c r="D32" s="69">
        <v>1854.07</v>
      </c>
      <c r="E32" s="69"/>
      <c r="F32" s="69">
        <f t="shared" si="0"/>
        <v>13476.33</v>
      </c>
      <c r="G32" s="71"/>
    </row>
    <row r="33" spans="1:7">
      <c r="A33" s="66">
        <v>45721</v>
      </c>
      <c r="B33" s="72" t="s">
        <v>2820</v>
      </c>
      <c r="C33" s="68" t="s">
        <v>57</v>
      </c>
      <c r="D33" s="86">
        <v>5650</v>
      </c>
      <c r="E33" s="69"/>
      <c r="F33" s="69">
        <f t="shared" si="0"/>
        <v>19126.33</v>
      </c>
      <c r="G33" s="71"/>
    </row>
    <row r="34" spans="1:7">
      <c r="A34" s="66">
        <v>45730</v>
      </c>
      <c r="B34" s="72" t="s">
        <v>130</v>
      </c>
      <c r="C34" s="68" t="s">
        <v>58</v>
      </c>
      <c r="D34" s="69">
        <v>150000</v>
      </c>
      <c r="E34" s="69"/>
      <c r="F34" s="69">
        <f t="shared" si="0"/>
        <v>169126.33</v>
      </c>
      <c r="G34" s="71"/>
    </row>
    <row r="35" spans="1:7">
      <c r="A35" s="66">
        <v>45730</v>
      </c>
      <c r="B35" s="72" t="s">
        <v>2821</v>
      </c>
      <c r="C35" s="68" t="s">
        <v>61</v>
      </c>
      <c r="D35" s="69"/>
      <c r="E35" s="69">
        <v>121743.51</v>
      </c>
      <c r="F35" s="69">
        <f t="shared" si="0"/>
        <v>47382.82</v>
      </c>
      <c r="G35" s="71"/>
    </row>
    <row r="36" spans="1:7">
      <c r="A36" s="66">
        <v>45730</v>
      </c>
      <c r="B36" s="72" t="s">
        <v>2822</v>
      </c>
      <c r="C36" s="68" t="s">
        <v>61</v>
      </c>
      <c r="D36" s="69"/>
      <c r="E36" s="69">
        <v>3023.73</v>
      </c>
      <c r="F36" s="69">
        <f t="shared" si="0"/>
        <v>44359.09</v>
      </c>
      <c r="G36" s="71"/>
    </row>
    <row r="37" spans="1:7">
      <c r="A37" s="66">
        <v>45736</v>
      </c>
      <c r="B37" s="72" t="s">
        <v>2179</v>
      </c>
      <c r="C37" s="68" t="s">
        <v>57</v>
      </c>
      <c r="D37" s="69">
        <v>12.53</v>
      </c>
      <c r="E37" s="69"/>
      <c r="F37" s="69">
        <f t="shared" si="0"/>
        <v>44371.62</v>
      </c>
      <c r="G37" s="71"/>
    </row>
    <row r="38" spans="1:7">
      <c r="A38" s="66">
        <v>45741</v>
      </c>
      <c r="B38" s="155" t="s">
        <v>2823</v>
      </c>
      <c r="C38" s="68" t="s">
        <v>57</v>
      </c>
      <c r="D38" s="69">
        <v>50000</v>
      </c>
      <c r="E38" s="86"/>
      <c r="F38" s="69">
        <f t="shared" si="0"/>
        <v>94371.62</v>
      </c>
      <c r="G38" s="71"/>
    </row>
    <row r="39" spans="1:7">
      <c r="A39" s="66">
        <v>45742</v>
      </c>
      <c r="B39" s="72" t="s">
        <v>1844</v>
      </c>
      <c r="C39" s="68" t="s">
        <v>58</v>
      </c>
      <c r="D39" s="69">
        <v>60000</v>
      </c>
      <c r="E39" s="86"/>
      <c r="F39" s="69">
        <f t="shared" si="0"/>
        <v>154371.62</v>
      </c>
      <c r="G39" s="71"/>
    </row>
    <row r="40" spans="1:7">
      <c r="A40" s="66">
        <v>45742</v>
      </c>
      <c r="B40" s="72" t="s">
        <v>2824</v>
      </c>
      <c r="C40" s="68" t="s">
        <v>61</v>
      </c>
      <c r="D40" s="69"/>
      <c r="E40" s="86">
        <v>396</v>
      </c>
      <c r="F40" s="69">
        <f t="shared" si="0"/>
        <v>153975.62</v>
      </c>
      <c r="G40" s="71"/>
    </row>
    <row r="41" spans="1:7">
      <c r="A41" s="66">
        <v>45742</v>
      </c>
      <c r="B41" s="72" t="s">
        <v>2825</v>
      </c>
      <c r="C41" s="68" t="s">
        <v>62</v>
      </c>
      <c r="D41" s="69"/>
      <c r="E41" s="86">
        <v>118950</v>
      </c>
      <c r="F41" s="69">
        <f t="shared" ref="F41:F89" si="1">F40+D41-E41</f>
        <v>35025.62</v>
      </c>
      <c r="G41" s="71"/>
    </row>
    <row r="42" spans="1:7">
      <c r="A42" s="66">
        <v>45742</v>
      </c>
      <c r="B42" s="72" t="s">
        <v>2806</v>
      </c>
      <c r="C42" s="68" t="s">
        <v>61</v>
      </c>
      <c r="D42" s="69"/>
      <c r="E42" s="69">
        <v>15</v>
      </c>
      <c r="F42" s="69">
        <f t="shared" si="1"/>
        <v>35010.62</v>
      </c>
      <c r="G42" s="71"/>
    </row>
    <row r="43" spans="1:7">
      <c r="A43" s="66">
        <v>45743</v>
      </c>
      <c r="B43" s="72" t="s">
        <v>2826</v>
      </c>
      <c r="C43" s="68" t="s">
        <v>61</v>
      </c>
      <c r="D43" s="69"/>
      <c r="E43" s="69">
        <v>33896.67</v>
      </c>
      <c r="F43" s="69">
        <f t="shared" si="1"/>
        <v>1113.94999999997</v>
      </c>
      <c r="G43" s="71"/>
    </row>
    <row r="44" spans="1:7">
      <c r="A44" s="66">
        <v>45743</v>
      </c>
      <c r="B44" s="72" t="s">
        <v>2827</v>
      </c>
      <c r="C44" s="68" t="s">
        <v>58</v>
      </c>
      <c r="D44" s="69">
        <v>4351</v>
      </c>
      <c r="E44" s="69"/>
      <c r="F44" s="69">
        <f t="shared" si="1"/>
        <v>5464.94999999997</v>
      </c>
      <c r="G44" s="71"/>
    </row>
    <row r="45" spans="1:7">
      <c r="A45" s="66">
        <v>45761</v>
      </c>
      <c r="B45" s="72" t="s">
        <v>315</v>
      </c>
      <c r="C45" s="68" t="s">
        <v>58</v>
      </c>
      <c r="D45" s="69">
        <v>10000</v>
      </c>
      <c r="E45" s="86"/>
      <c r="F45" s="69">
        <f t="shared" si="1"/>
        <v>15464.95</v>
      </c>
      <c r="G45" s="71"/>
    </row>
    <row r="46" spans="1:7">
      <c r="A46" s="66">
        <v>45762</v>
      </c>
      <c r="B46" s="72" t="s">
        <v>2804</v>
      </c>
      <c r="C46" s="68" t="s">
        <v>61</v>
      </c>
      <c r="D46" s="69"/>
      <c r="E46" s="69">
        <v>5823.54</v>
      </c>
      <c r="F46" s="69">
        <f t="shared" si="1"/>
        <v>9641.40999999997</v>
      </c>
      <c r="G46" s="71"/>
    </row>
    <row r="47" spans="1:7">
      <c r="A47" s="66">
        <v>45763</v>
      </c>
      <c r="B47" s="72" t="s">
        <v>2828</v>
      </c>
      <c r="C47" s="68" t="s">
        <v>58</v>
      </c>
      <c r="D47" s="69">
        <v>50000</v>
      </c>
      <c r="E47" s="86"/>
      <c r="F47" s="69">
        <f t="shared" si="1"/>
        <v>59641.41</v>
      </c>
      <c r="G47" s="71"/>
    </row>
    <row r="48" spans="1:7">
      <c r="A48" s="66">
        <v>45763</v>
      </c>
      <c r="B48" s="67" t="s">
        <v>2829</v>
      </c>
      <c r="C48" s="68" t="s">
        <v>61</v>
      </c>
      <c r="D48" s="69"/>
      <c r="E48" s="86">
        <v>38619.91</v>
      </c>
      <c r="F48" s="69">
        <f t="shared" si="1"/>
        <v>21021.5</v>
      </c>
      <c r="G48" s="71"/>
    </row>
    <row r="49" spans="1:7">
      <c r="A49" s="66">
        <v>45763</v>
      </c>
      <c r="B49" s="67" t="s">
        <v>2830</v>
      </c>
      <c r="C49" s="68" t="s">
        <v>61</v>
      </c>
      <c r="D49" s="69"/>
      <c r="E49" s="86">
        <v>3998.76</v>
      </c>
      <c r="F49" s="69">
        <f t="shared" si="1"/>
        <v>17022.74</v>
      </c>
      <c r="G49" s="71"/>
    </row>
    <row r="50" spans="1:7">
      <c r="A50" s="66">
        <v>45763</v>
      </c>
      <c r="B50" s="67" t="s">
        <v>2831</v>
      </c>
      <c r="C50" s="68" t="s">
        <v>61</v>
      </c>
      <c r="D50" s="69"/>
      <c r="E50" s="69">
        <v>5000</v>
      </c>
      <c r="F50" s="69">
        <f t="shared" si="1"/>
        <v>12022.74</v>
      </c>
      <c r="G50" s="71"/>
    </row>
    <row r="51" spans="1:7">
      <c r="A51" s="66">
        <v>45769</v>
      </c>
      <c r="B51" s="156" t="s">
        <v>2832</v>
      </c>
      <c r="C51" s="68" t="s">
        <v>54</v>
      </c>
      <c r="D51" s="69">
        <v>45110.86</v>
      </c>
      <c r="E51" s="69"/>
      <c r="F51" s="69">
        <f t="shared" si="1"/>
        <v>57133.6</v>
      </c>
      <c r="G51" s="71"/>
    </row>
    <row r="52" spans="1:7">
      <c r="A52" s="66">
        <v>45771</v>
      </c>
      <c r="B52" s="67" t="s">
        <v>315</v>
      </c>
      <c r="C52" s="68" t="s">
        <v>58</v>
      </c>
      <c r="D52" s="69">
        <v>60000</v>
      </c>
      <c r="E52" s="69"/>
      <c r="F52" s="69">
        <f t="shared" si="1"/>
        <v>117133.6</v>
      </c>
      <c r="G52" s="71"/>
    </row>
    <row r="53" spans="1:7">
      <c r="A53" s="66">
        <v>45771</v>
      </c>
      <c r="B53" s="67" t="s">
        <v>2833</v>
      </c>
      <c r="C53" s="68" t="s">
        <v>58</v>
      </c>
      <c r="D53" s="69">
        <v>19000</v>
      </c>
      <c r="E53" s="69"/>
      <c r="F53" s="69">
        <f t="shared" si="1"/>
        <v>136133.6</v>
      </c>
      <c r="G53" s="71"/>
    </row>
    <row r="54" spans="1:7">
      <c r="A54" s="66">
        <v>45771</v>
      </c>
      <c r="B54" s="67" t="s">
        <v>2834</v>
      </c>
      <c r="C54" s="68" t="s">
        <v>62</v>
      </c>
      <c r="D54" s="69"/>
      <c r="E54" s="69">
        <v>118950</v>
      </c>
      <c r="F54" s="69">
        <f t="shared" si="1"/>
        <v>17183.6</v>
      </c>
      <c r="G54" s="71"/>
    </row>
    <row r="55" spans="1:7">
      <c r="A55" s="66">
        <v>45771</v>
      </c>
      <c r="B55" s="67" t="s">
        <v>2806</v>
      </c>
      <c r="C55" s="68" t="s">
        <v>61</v>
      </c>
      <c r="D55" s="69"/>
      <c r="E55" s="69">
        <v>15</v>
      </c>
      <c r="F55" s="69">
        <f t="shared" si="1"/>
        <v>17168.6</v>
      </c>
      <c r="G55" s="71"/>
    </row>
    <row r="56" spans="1:7">
      <c r="A56" s="66">
        <v>45772</v>
      </c>
      <c r="B56" s="67" t="s">
        <v>2828</v>
      </c>
      <c r="C56" s="68" t="s">
        <v>58</v>
      </c>
      <c r="D56" s="69">
        <v>30000</v>
      </c>
      <c r="E56" s="69"/>
      <c r="F56" s="69">
        <f t="shared" si="1"/>
        <v>47168.6</v>
      </c>
      <c r="G56" s="71"/>
    </row>
    <row r="57" spans="1:7">
      <c r="A57" s="66">
        <v>45772</v>
      </c>
      <c r="B57" s="67" t="s">
        <v>2835</v>
      </c>
      <c r="C57" s="68" t="s">
        <v>61</v>
      </c>
      <c r="D57" s="69"/>
      <c r="E57" s="69">
        <v>27389.43</v>
      </c>
      <c r="F57" s="69">
        <f t="shared" si="1"/>
        <v>19779.17</v>
      </c>
      <c r="G57" s="71"/>
    </row>
    <row r="58" spans="1:7">
      <c r="A58" s="66">
        <v>45772</v>
      </c>
      <c r="B58" s="67" t="s">
        <v>2836</v>
      </c>
      <c r="C58" s="68" t="s">
        <v>61</v>
      </c>
      <c r="D58" s="69"/>
      <c r="E58" s="86">
        <v>396</v>
      </c>
      <c r="F58" s="69">
        <f t="shared" si="1"/>
        <v>19383.17</v>
      </c>
      <c r="G58" s="71"/>
    </row>
    <row r="59" spans="1:7">
      <c r="A59" s="66">
        <v>45774</v>
      </c>
      <c r="B59" s="67" t="s">
        <v>2837</v>
      </c>
      <c r="C59" s="68" t="s">
        <v>55</v>
      </c>
      <c r="D59" s="69">
        <v>3000</v>
      </c>
      <c r="E59" s="86"/>
      <c r="F59" s="69">
        <f t="shared" si="1"/>
        <v>22383.17</v>
      </c>
      <c r="G59" s="71"/>
    </row>
    <row r="60" spans="1:7">
      <c r="A60" s="66">
        <v>45779</v>
      </c>
      <c r="B60" s="67" t="s">
        <v>2804</v>
      </c>
      <c r="C60" s="68" t="s">
        <v>61</v>
      </c>
      <c r="D60" s="69"/>
      <c r="E60" s="69">
        <v>5388.56</v>
      </c>
      <c r="F60" s="69">
        <f t="shared" si="1"/>
        <v>16994.61</v>
      </c>
      <c r="G60" s="71"/>
    </row>
    <row r="61" spans="1:7">
      <c r="A61" s="66">
        <v>45783</v>
      </c>
      <c r="B61" s="67" t="s">
        <v>926</v>
      </c>
      <c r="C61" s="68" t="s">
        <v>64</v>
      </c>
      <c r="D61" s="69"/>
      <c r="E61" s="69">
        <v>6000</v>
      </c>
      <c r="F61" s="69">
        <f t="shared" si="1"/>
        <v>10994.61</v>
      </c>
      <c r="G61" s="71"/>
    </row>
    <row r="62" spans="1:7">
      <c r="A62" s="66">
        <v>45783</v>
      </c>
      <c r="B62" s="67" t="s">
        <v>2806</v>
      </c>
      <c r="C62" s="68" t="s">
        <v>61</v>
      </c>
      <c r="D62" s="69"/>
      <c r="E62" s="69">
        <v>4.5</v>
      </c>
      <c r="F62" s="69">
        <f t="shared" si="1"/>
        <v>10990.11</v>
      </c>
      <c r="G62" s="71"/>
    </row>
    <row r="63" spans="1:7">
      <c r="A63" s="66">
        <v>45785</v>
      </c>
      <c r="B63" s="157" t="s">
        <v>2838</v>
      </c>
      <c r="C63" s="68" t="s">
        <v>57</v>
      </c>
      <c r="D63" s="69">
        <v>73490.38</v>
      </c>
      <c r="E63" s="69"/>
      <c r="F63" s="69">
        <f t="shared" si="1"/>
        <v>84480.49</v>
      </c>
      <c r="G63" s="71"/>
    </row>
    <row r="64" spans="1:7">
      <c r="A64" s="66">
        <v>45786</v>
      </c>
      <c r="B64" s="72" t="s">
        <v>2730</v>
      </c>
      <c r="C64" s="68" t="s">
        <v>64</v>
      </c>
      <c r="D64" s="69"/>
      <c r="E64" s="69">
        <v>60000</v>
      </c>
      <c r="F64" s="69">
        <f t="shared" si="1"/>
        <v>24480.49</v>
      </c>
      <c r="G64" s="71"/>
    </row>
    <row r="65" spans="1:7">
      <c r="A65" s="66">
        <v>45786</v>
      </c>
      <c r="B65" s="67" t="s">
        <v>2806</v>
      </c>
      <c r="C65" s="68" t="s">
        <v>61</v>
      </c>
      <c r="D65" s="69"/>
      <c r="E65" s="69">
        <v>9</v>
      </c>
      <c r="F65" s="69">
        <f t="shared" si="1"/>
        <v>24471.49</v>
      </c>
      <c r="G65" s="71"/>
    </row>
    <row r="66" spans="1:7">
      <c r="A66" s="66">
        <v>45796</v>
      </c>
      <c r="B66" s="67" t="s">
        <v>2828</v>
      </c>
      <c r="C66" s="68" t="s">
        <v>58</v>
      </c>
      <c r="D66" s="69">
        <v>20000</v>
      </c>
      <c r="E66" s="69"/>
      <c r="F66" s="69">
        <f t="shared" si="1"/>
        <v>44471.49</v>
      </c>
      <c r="G66" s="71"/>
    </row>
    <row r="67" spans="1:7">
      <c r="A67" s="66">
        <v>45796</v>
      </c>
      <c r="B67" s="67" t="s">
        <v>2839</v>
      </c>
      <c r="C67" s="68" t="s">
        <v>61</v>
      </c>
      <c r="D67" s="69"/>
      <c r="E67" s="69">
        <v>23126.98</v>
      </c>
      <c r="F67" s="69">
        <f t="shared" si="1"/>
        <v>21344.51</v>
      </c>
      <c r="G67" s="71"/>
    </row>
    <row r="68" spans="1:7">
      <c r="A68" s="66">
        <v>45796</v>
      </c>
      <c r="B68" s="67" t="s">
        <v>2840</v>
      </c>
      <c r="C68" s="68" t="s">
        <v>61</v>
      </c>
      <c r="D68" s="69"/>
      <c r="E68" s="69">
        <v>5016.35</v>
      </c>
      <c r="F68" s="69">
        <f t="shared" si="1"/>
        <v>16328.16</v>
      </c>
      <c r="G68" s="71"/>
    </row>
    <row r="69" spans="1:7">
      <c r="A69" s="66">
        <v>45799</v>
      </c>
      <c r="B69" s="67" t="s">
        <v>2841</v>
      </c>
      <c r="C69" s="68" t="s">
        <v>57</v>
      </c>
      <c r="D69" s="69">
        <v>7950</v>
      </c>
      <c r="E69" s="69"/>
      <c r="F69" s="69">
        <f t="shared" si="1"/>
        <v>24278.16</v>
      </c>
      <c r="G69" s="71"/>
    </row>
    <row r="70" spans="1:7">
      <c r="A70" s="66">
        <v>45800</v>
      </c>
      <c r="B70" s="67" t="s">
        <v>153</v>
      </c>
      <c r="C70" s="68" t="s">
        <v>64</v>
      </c>
      <c r="D70" s="69"/>
      <c r="E70" s="69">
        <v>20000</v>
      </c>
      <c r="F70" s="69">
        <f t="shared" si="1"/>
        <v>4278.15999999997</v>
      </c>
      <c r="G70" s="71"/>
    </row>
    <row r="71" spans="1:7">
      <c r="A71" s="66">
        <v>45800</v>
      </c>
      <c r="B71" s="67" t="s">
        <v>2842</v>
      </c>
      <c r="C71" s="68" t="s">
        <v>65</v>
      </c>
      <c r="D71" s="69"/>
      <c r="E71" s="69">
        <v>3000</v>
      </c>
      <c r="F71" s="69">
        <f t="shared" si="1"/>
        <v>1278.15999999997</v>
      </c>
      <c r="G71" s="71"/>
    </row>
    <row r="72" spans="1:7">
      <c r="A72" s="66">
        <v>45800</v>
      </c>
      <c r="B72" s="67" t="s">
        <v>2806</v>
      </c>
      <c r="C72" s="68" t="s">
        <v>61</v>
      </c>
      <c r="D72" s="69"/>
      <c r="E72" s="69">
        <v>9</v>
      </c>
      <c r="F72" s="69">
        <f t="shared" si="1"/>
        <v>1269.15999999997</v>
      </c>
      <c r="G72" s="71"/>
    </row>
    <row r="73" spans="1:7">
      <c r="A73" s="66">
        <v>45803</v>
      </c>
      <c r="B73" s="67" t="s">
        <v>130</v>
      </c>
      <c r="C73" s="68" t="s">
        <v>58</v>
      </c>
      <c r="D73" s="69">
        <v>120000</v>
      </c>
      <c r="E73" s="69"/>
      <c r="F73" s="69">
        <f t="shared" si="1"/>
        <v>121269.16</v>
      </c>
      <c r="G73" s="71"/>
    </row>
    <row r="74" spans="1:7">
      <c r="A74" s="66">
        <v>45803</v>
      </c>
      <c r="B74" s="67" t="s">
        <v>2843</v>
      </c>
      <c r="C74" s="68" t="s">
        <v>62</v>
      </c>
      <c r="D74" s="69"/>
      <c r="E74" s="69">
        <v>118950</v>
      </c>
      <c r="F74" s="69">
        <f t="shared" si="1"/>
        <v>2319.15999999997</v>
      </c>
      <c r="G74" s="71"/>
    </row>
    <row r="75" spans="1:7">
      <c r="A75" s="66">
        <v>45803</v>
      </c>
      <c r="B75" s="67" t="s">
        <v>2806</v>
      </c>
      <c r="C75" s="68" t="s">
        <v>61</v>
      </c>
      <c r="D75" s="69"/>
      <c r="E75" s="69">
        <v>15</v>
      </c>
      <c r="F75" s="69">
        <f t="shared" si="1"/>
        <v>2304.15999999997</v>
      </c>
      <c r="G75" s="71"/>
    </row>
    <row r="76" spans="1:7">
      <c r="A76" s="66">
        <v>45805</v>
      </c>
      <c r="B76" s="67" t="s">
        <v>2828</v>
      </c>
      <c r="C76" s="68" t="s">
        <v>58</v>
      </c>
      <c r="D76" s="69">
        <v>10000</v>
      </c>
      <c r="E76" s="69"/>
      <c r="F76" s="69">
        <f t="shared" si="1"/>
        <v>12304.16</v>
      </c>
      <c r="G76" s="71"/>
    </row>
    <row r="77" spans="1:7">
      <c r="A77" s="66">
        <v>45805</v>
      </c>
      <c r="B77" s="67" t="s">
        <v>2844</v>
      </c>
      <c r="C77" s="68" t="s">
        <v>61</v>
      </c>
      <c r="D77" s="69"/>
      <c r="E77" s="69">
        <v>396</v>
      </c>
      <c r="F77" s="69">
        <f t="shared" si="1"/>
        <v>11908.16</v>
      </c>
      <c r="G77" s="71"/>
    </row>
    <row r="78" spans="1:7">
      <c r="A78" s="66">
        <v>45805</v>
      </c>
      <c r="B78" s="67" t="s">
        <v>2845</v>
      </c>
      <c r="C78" s="68" t="s">
        <v>61</v>
      </c>
      <c r="D78" s="69"/>
      <c r="E78" s="69">
        <v>9111.78</v>
      </c>
      <c r="F78" s="69">
        <f t="shared" si="1"/>
        <v>2796.37999999997</v>
      </c>
      <c r="G78" s="71"/>
    </row>
    <row r="79" spans="1:7">
      <c r="A79" s="66">
        <v>45807</v>
      </c>
      <c r="B79" s="67" t="s">
        <v>481</v>
      </c>
      <c r="C79" s="68" t="s">
        <v>58</v>
      </c>
      <c r="D79" s="69">
        <v>10000</v>
      </c>
      <c r="E79" s="69"/>
      <c r="F79" s="69">
        <f t="shared" si="1"/>
        <v>12796.38</v>
      </c>
      <c r="G79" s="71"/>
    </row>
    <row r="80" spans="1:7">
      <c r="A80" s="66">
        <v>45811</v>
      </c>
      <c r="B80" s="67" t="s">
        <v>2846</v>
      </c>
      <c r="C80" s="68" t="s">
        <v>57</v>
      </c>
      <c r="D80" s="69">
        <v>78751.67</v>
      </c>
      <c r="E80" s="69"/>
      <c r="F80" s="69">
        <f t="shared" si="1"/>
        <v>91548.05</v>
      </c>
      <c r="G80" s="71"/>
    </row>
    <row r="81" spans="1:7">
      <c r="A81" s="66">
        <v>45811</v>
      </c>
      <c r="B81" s="67" t="s">
        <v>2730</v>
      </c>
      <c r="C81" s="68" t="s">
        <v>64</v>
      </c>
      <c r="D81" s="69"/>
      <c r="E81" s="69">
        <v>82000</v>
      </c>
      <c r="F81" s="69">
        <f t="shared" si="1"/>
        <v>9548.04999999997</v>
      </c>
      <c r="G81" s="71"/>
    </row>
    <row r="82" spans="1:7">
      <c r="A82" s="66">
        <v>45811</v>
      </c>
      <c r="B82" s="67" t="s">
        <v>2806</v>
      </c>
      <c r="C82" s="68" t="s">
        <v>61</v>
      </c>
      <c r="D82" s="69"/>
      <c r="E82" s="69">
        <v>9</v>
      </c>
      <c r="F82" s="69">
        <f t="shared" si="1"/>
        <v>9539.04999999997</v>
      </c>
      <c r="G82" s="71"/>
    </row>
    <row r="83" spans="1:7">
      <c r="A83" s="66">
        <v>45812</v>
      </c>
      <c r="B83" s="67" t="s">
        <v>2804</v>
      </c>
      <c r="C83" s="68" t="s">
        <v>61</v>
      </c>
      <c r="D83" s="69"/>
      <c r="E83" s="69">
        <v>7149.53</v>
      </c>
      <c r="F83" s="69">
        <f t="shared" si="1"/>
        <v>2389.51999999997</v>
      </c>
      <c r="G83" s="71"/>
    </row>
    <row r="84" spans="1:7">
      <c r="A84" s="66">
        <v>45820</v>
      </c>
      <c r="B84" s="67" t="s">
        <v>315</v>
      </c>
      <c r="C84" s="68" t="s">
        <v>58</v>
      </c>
      <c r="D84" s="69">
        <v>22000</v>
      </c>
      <c r="E84" s="69"/>
      <c r="F84" s="69">
        <f t="shared" si="1"/>
        <v>24389.52</v>
      </c>
      <c r="G84" s="71"/>
    </row>
    <row r="85" spans="1:7">
      <c r="A85" s="66">
        <v>45820</v>
      </c>
      <c r="B85" s="67" t="s">
        <v>2847</v>
      </c>
      <c r="C85" s="68" t="s">
        <v>61</v>
      </c>
      <c r="D85" s="69"/>
      <c r="E85" s="69">
        <v>15173.38</v>
      </c>
      <c r="F85" s="69">
        <f t="shared" si="1"/>
        <v>9216.13999999998</v>
      </c>
      <c r="G85" s="71"/>
    </row>
    <row r="86" spans="1:7">
      <c r="A86" s="66">
        <v>45820</v>
      </c>
      <c r="B86" s="67" t="s">
        <v>2848</v>
      </c>
      <c r="C86" s="68" t="s">
        <v>61</v>
      </c>
      <c r="D86" s="69"/>
      <c r="E86" s="69">
        <v>6538.27</v>
      </c>
      <c r="F86" s="69">
        <f t="shared" si="1"/>
        <v>2677.86999999998</v>
      </c>
      <c r="G86" s="71"/>
    </row>
    <row r="87" spans="1:7">
      <c r="A87" s="66">
        <v>45829</v>
      </c>
      <c r="B87" s="67" t="s">
        <v>2179</v>
      </c>
      <c r="C87" s="68" t="s">
        <v>57</v>
      </c>
      <c r="D87" s="69">
        <v>3.51</v>
      </c>
      <c r="E87" s="69"/>
      <c r="F87" s="69">
        <f t="shared" si="1"/>
        <v>2681.37999999998</v>
      </c>
      <c r="G87" s="71"/>
    </row>
    <row r="88" spans="1:7">
      <c r="A88" s="66">
        <v>45830</v>
      </c>
      <c r="B88" s="67" t="s">
        <v>2849</v>
      </c>
      <c r="C88" s="68" t="s">
        <v>61</v>
      </c>
      <c r="D88" s="69"/>
      <c r="E88" s="69">
        <v>10</v>
      </c>
      <c r="F88" s="69">
        <f t="shared" si="1"/>
        <v>2671.37999999998</v>
      </c>
      <c r="G88" s="71"/>
    </row>
    <row r="89" spans="1:7">
      <c r="A89" s="66">
        <v>45832</v>
      </c>
      <c r="B89" s="67" t="s">
        <v>1844</v>
      </c>
      <c r="C89" s="68" t="s">
        <v>58</v>
      </c>
      <c r="D89" s="69">
        <v>120000</v>
      </c>
      <c r="E89" s="69"/>
      <c r="F89" s="69">
        <f t="shared" si="1"/>
        <v>122671.38</v>
      </c>
      <c r="G89" s="71"/>
    </row>
    <row r="90" spans="1:7">
      <c r="A90" s="66">
        <v>45832</v>
      </c>
      <c r="B90" s="67" t="s">
        <v>2850</v>
      </c>
      <c r="C90" s="68" t="s">
        <v>62</v>
      </c>
      <c r="D90" s="69"/>
      <c r="E90" s="69">
        <v>118950</v>
      </c>
      <c r="F90" s="69">
        <f t="shared" ref="F90:F97" si="2">F89+D90-E90</f>
        <v>3721.37999999998</v>
      </c>
      <c r="G90" s="71"/>
    </row>
    <row r="91" spans="1:7">
      <c r="A91" s="66">
        <v>45832</v>
      </c>
      <c r="B91" s="67" t="s">
        <v>2806</v>
      </c>
      <c r="C91" s="68" t="s">
        <v>61</v>
      </c>
      <c r="D91" s="69"/>
      <c r="E91" s="69">
        <v>15</v>
      </c>
      <c r="F91" s="69">
        <f t="shared" si="2"/>
        <v>3706.37999999998</v>
      </c>
      <c r="G91" s="71"/>
    </row>
    <row r="92" spans="1:7">
      <c r="A92" s="66">
        <v>45835</v>
      </c>
      <c r="B92" s="67" t="s">
        <v>315</v>
      </c>
      <c r="C92" s="68" t="s">
        <v>58</v>
      </c>
      <c r="D92" s="69">
        <v>20000</v>
      </c>
      <c r="E92" s="69"/>
      <c r="F92" s="69">
        <f t="shared" si="2"/>
        <v>23706.38</v>
      </c>
      <c r="G92" s="71"/>
    </row>
    <row r="93" spans="1:7">
      <c r="A93" s="66">
        <v>45835</v>
      </c>
      <c r="B93" s="67" t="s">
        <v>2851</v>
      </c>
      <c r="C93" s="68" t="s">
        <v>61</v>
      </c>
      <c r="D93" s="69"/>
      <c r="E93" s="69">
        <v>396</v>
      </c>
      <c r="F93" s="69">
        <f t="shared" si="2"/>
        <v>23310.38</v>
      </c>
      <c r="G93" s="71"/>
    </row>
    <row r="94" spans="1:7">
      <c r="A94" s="66">
        <v>45835</v>
      </c>
      <c r="B94" s="67" t="s">
        <v>2852</v>
      </c>
      <c r="C94" s="68" t="s">
        <v>61</v>
      </c>
      <c r="D94" s="69"/>
      <c r="E94" s="69">
        <v>6723.6</v>
      </c>
      <c r="F94" s="69">
        <f t="shared" si="2"/>
        <v>16586.78</v>
      </c>
      <c r="G94" s="71"/>
    </row>
    <row r="95" spans="1:7">
      <c r="A95" s="66">
        <v>45840</v>
      </c>
      <c r="B95" s="67" t="s">
        <v>2804</v>
      </c>
      <c r="C95" s="68" t="s">
        <v>61</v>
      </c>
      <c r="D95" s="69"/>
      <c r="E95" s="69">
        <v>6151.66</v>
      </c>
      <c r="F95" s="69">
        <f t="shared" si="2"/>
        <v>10435.12</v>
      </c>
      <c r="G95" s="71"/>
    </row>
    <row r="96" spans="1:7">
      <c r="A96" s="66">
        <v>45841</v>
      </c>
      <c r="B96" s="158" t="s">
        <v>2853</v>
      </c>
      <c r="C96" s="68" t="s">
        <v>57</v>
      </c>
      <c r="D96" s="69">
        <v>10000</v>
      </c>
      <c r="E96" s="69"/>
      <c r="F96" s="69">
        <f t="shared" si="2"/>
        <v>20435.12</v>
      </c>
      <c r="G96" s="74"/>
    </row>
    <row r="97" spans="1:7">
      <c r="A97" s="66">
        <v>45843</v>
      </c>
      <c r="B97" s="67" t="s">
        <v>2854</v>
      </c>
      <c r="C97" s="68" t="s">
        <v>61</v>
      </c>
      <c r="D97" s="69"/>
      <c r="E97" s="69">
        <v>360</v>
      </c>
      <c r="F97" s="69">
        <f t="shared" si="2"/>
        <v>20075.12</v>
      </c>
      <c r="G97" s="74"/>
    </row>
    <row r="98" ht="34.5" spans="1:7">
      <c r="A98" s="66">
        <v>45849</v>
      </c>
      <c r="B98" s="67" t="s">
        <v>2855</v>
      </c>
      <c r="C98" s="68" t="s">
        <v>65</v>
      </c>
      <c r="D98" s="69"/>
      <c r="E98" s="69">
        <v>504.28</v>
      </c>
      <c r="F98" s="69">
        <f t="shared" ref="F97:F106" si="3">F97+D98-E98</f>
        <v>19570.84</v>
      </c>
      <c r="G98" s="74"/>
    </row>
    <row r="99" spans="1:7">
      <c r="A99" s="66">
        <v>45852</v>
      </c>
      <c r="B99" s="67" t="s">
        <v>694</v>
      </c>
      <c r="C99" s="68" t="s">
        <v>58</v>
      </c>
      <c r="D99" s="69">
        <v>270000</v>
      </c>
      <c r="E99" s="69"/>
      <c r="F99" s="69">
        <f t="shared" si="3"/>
        <v>289570.84</v>
      </c>
      <c r="G99" s="74"/>
    </row>
    <row r="100" spans="1:7">
      <c r="A100" s="66">
        <v>45852</v>
      </c>
      <c r="B100" s="67" t="s">
        <v>2856</v>
      </c>
      <c r="C100" s="68" t="s">
        <v>61</v>
      </c>
      <c r="D100" s="69"/>
      <c r="E100" s="69">
        <v>273238.61</v>
      </c>
      <c r="F100" s="69">
        <f t="shared" si="3"/>
        <v>16332.23</v>
      </c>
      <c r="G100" s="74"/>
    </row>
    <row r="101" spans="1:7">
      <c r="A101" s="66">
        <v>45852</v>
      </c>
      <c r="B101" s="67" t="s">
        <v>2857</v>
      </c>
      <c r="C101" s="68" t="s">
        <v>61</v>
      </c>
      <c r="D101" s="69"/>
      <c r="E101" s="69">
        <v>4200.02</v>
      </c>
      <c r="F101" s="69">
        <f t="shared" si="3"/>
        <v>12132.21</v>
      </c>
      <c r="G101" s="74"/>
    </row>
    <row r="102" spans="1:7">
      <c r="A102" s="66">
        <v>45852</v>
      </c>
      <c r="B102" s="67" t="s">
        <v>2858</v>
      </c>
      <c r="C102" s="68" t="s">
        <v>61</v>
      </c>
      <c r="D102" s="69"/>
      <c r="E102" s="69">
        <v>5000</v>
      </c>
      <c r="F102" s="69">
        <f t="shared" si="3"/>
        <v>7132.20999999998</v>
      </c>
      <c r="G102" s="74"/>
    </row>
    <row r="103" spans="1:7">
      <c r="A103" s="66">
        <v>45863</v>
      </c>
      <c r="B103" s="67" t="s">
        <v>1844</v>
      </c>
      <c r="C103" s="68" t="s">
        <v>58</v>
      </c>
      <c r="D103" s="69">
        <v>120000</v>
      </c>
      <c r="E103" s="69"/>
      <c r="F103" s="69">
        <f t="shared" si="3"/>
        <v>127132.21</v>
      </c>
      <c r="G103" s="74"/>
    </row>
    <row r="104" spans="1:7">
      <c r="A104" s="66">
        <v>45863</v>
      </c>
      <c r="B104" s="67" t="s">
        <v>2859</v>
      </c>
      <c r="C104" s="68" t="s">
        <v>62</v>
      </c>
      <c r="D104" s="69"/>
      <c r="E104" s="69">
        <v>118950</v>
      </c>
      <c r="F104" s="69">
        <f t="shared" si="3"/>
        <v>8182.20999999998</v>
      </c>
      <c r="G104" s="74"/>
    </row>
    <row r="105" spans="1:7">
      <c r="A105" s="66">
        <v>45863</v>
      </c>
      <c r="B105" s="67" t="s">
        <v>2806</v>
      </c>
      <c r="C105" s="68" t="s">
        <v>61</v>
      </c>
      <c r="D105" s="69"/>
      <c r="E105" s="69">
        <v>15</v>
      </c>
      <c r="F105" s="69">
        <f t="shared" si="3"/>
        <v>8167.20999999998</v>
      </c>
      <c r="G105" s="74"/>
    </row>
    <row r="106" spans="1:7">
      <c r="A106" s="66">
        <v>45866</v>
      </c>
      <c r="B106" s="67" t="s">
        <v>2860</v>
      </c>
      <c r="C106" s="68" t="s">
        <v>61</v>
      </c>
      <c r="D106" s="69"/>
      <c r="E106" s="69">
        <v>396</v>
      </c>
      <c r="F106" s="69">
        <f t="shared" si="3"/>
        <v>7771.20999999998</v>
      </c>
      <c r="G106" s="74"/>
    </row>
    <row r="107" spans="1:7">
      <c r="A107" s="66">
        <v>45866</v>
      </c>
      <c r="B107" s="67" t="s">
        <v>2861</v>
      </c>
      <c r="C107" s="68" t="s">
        <v>61</v>
      </c>
      <c r="D107" s="69"/>
      <c r="E107" s="69">
        <v>6290.88</v>
      </c>
      <c r="F107" s="69">
        <f t="shared" ref="F107:F151" si="4">F106+D107-E107</f>
        <v>1480.32999999998</v>
      </c>
      <c r="G107" s="74"/>
    </row>
    <row r="108" spans="1:7">
      <c r="A108" s="66">
        <v>45870</v>
      </c>
      <c r="B108" s="67" t="s">
        <v>694</v>
      </c>
      <c r="C108" s="68" t="s">
        <v>58</v>
      </c>
      <c r="D108" s="69">
        <v>10000</v>
      </c>
      <c r="E108" s="69"/>
      <c r="F108" s="69">
        <f t="shared" si="4"/>
        <v>11480.33</v>
      </c>
      <c r="G108" s="71"/>
    </row>
    <row r="109" spans="1:7">
      <c r="A109" s="66">
        <v>45871</v>
      </c>
      <c r="B109" s="67" t="s">
        <v>2804</v>
      </c>
      <c r="C109" s="68" t="s">
        <v>61</v>
      </c>
      <c r="D109" s="69"/>
      <c r="E109" s="69">
        <v>8050.85</v>
      </c>
      <c r="F109" s="69">
        <f t="shared" si="4"/>
        <v>3429.47999999998</v>
      </c>
      <c r="G109" s="71"/>
    </row>
    <row r="110" spans="1:7">
      <c r="A110" s="66">
        <v>45873</v>
      </c>
      <c r="B110" s="67" t="s">
        <v>2862</v>
      </c>
      <c r="C110" s="68" t="s">
        <v>61</v>
      </c>
      <c r="D110" s="69"/>
      <c r="E110" s="69">
        <v>100</v>
      </c>
      <c r="F110" s="69">
        <f t="shared" si="4"/>
        <v>3329.47999999998</v>
      </c>
      <c r="G110" s="71"/>
    </row>
    <row r="111" spans="1:7">
      <c r="A111" s="66">
        <v>45874</v>
      </c>
      <c r="B111" s="67" t="s">
        <v>153</v>
      </c>
      <c r="C111" s="68" t="s">
        <v>64</v>
      </c>
      <c r="D111" s="69"/>
      <c r="E111" s="69">
        <v>3000</v>
      </c>
      <c r="F111" s="69">
        <f t="shared" si="4"/>
        <v>329.47999999998</v>
      </c>
      <c r="G111" s="71"/>
    </row>
    <row r="112" spans="1:7">
      <c r="A112" s="66">
        <v>45874</v>
      </c>
      <c r="B112" s="67" t="s">
        <v>2806</v>
      </c>
      <c r="C112" s="68" t="s">
        <v>61</v>
      </c>
      <c r="D112" s="69"/>
      <c r="E112" s="69">
        <v>4.5</v>
      </c>
      <c r="F112" s="69">
        <f t="shared" si="4"/>
        <v>324.97999999998</v>
      </c>
      <c r="G112" s="71"/>
    </row>
    <row r="113" spans="1:7">
      <c r="A113" s="66">
        <v>45875</v>
      </c>
      <c r="B113" s="67" t="s">
        <v>2863</v>
      </c>
      <c r="C113" s="68" t="s">
        <v>61</v>
      </c>
      <c r="D113" s="69"/>
      <c r="E113" s="69">
        <v>100</v>
      </c>
      <c r="F113" s="69">
        <f t="shared" si="4"/>
        <v>224.97999999998</v>
      </c>
      <c r="G113" s="71"/>
    </row>
    <row r="114" spans="1:7">
      <c r="A114" s="66">
        <v>45877</v>
      </c>
      <c r="B114" s="159" t="s">
        <v>2864</v>
      </c>
      <c r="C114" s="68" t="s">
        <v>56</v>
      </c>
      <c r="D114" s="69">
        <v>1800000</v>
      </c>
      <c r="E114" s="69"/>
      <c r="F114" s="69">
        <f t="shared" si="4"/>
        <v>1800224.98</v>
      </c>
      <c r="G114" s="71"/>
    </row>
    <row r="115" spans="1:7">
      <c r="A115" s="66">
        <v>45877</v>
      </c>
      <c r="B115" s="159" t="s">
        <v>2730</v>
      </c>
      <c r="C115" s="68" t="s">
        <v>64</v>
      </c>
      <c r="D115" s="69"/>
      <c r="E115" s="69">
        <v>300000</v>
      </c>
      <c r="F115" s="69">
        <f t="shared" si="4"/>
        <v>1500224.98</v>
      </c>
      <c r="G115" s="71"/>
    </row>
    <row r="116" spans="1:7">
      <c r="A116" s="66">
        <v>45877</v>
      </c>
      <c r="B116" s="67" t="s">
        <v>1765</v>
      </c>
      <c r="C116" s="68" t="s">
        <v>64</v>
      </c>
      <c r="D116" s="69"/>
      <c r="E116" s="69">
        <v>500000</v>
      </c>
      <c r="F116" s="69">
        <f t="shared" si="4"/>
        <v>1000224.98</v>
      </c>
      <c r="G116" s="71"/>
    </row>
    <row r="117" spans="1:7">
      <c r="A117" s="66">
        <v>45877</v>
      </c>
      <c r="B117" s="67" t="s">
        <v>153</v>
      </c>
      <c r="C117" s="68" t="s">
        <v>64</v>
      </c>
      <c r="D117" s="69"/>
      <c r="E117" s="69">
        <v>20000</v>
      </c>
      <c r="F117" s="69">
        <f t="shared" si="4"/>
        <v>980224.98</v>
      </c>
      <c r="G117" s="71"/>
    </row>
    <row r="118" ht="33" spans="1:7">
      <c r="A118" s="66">
        <v>45877</v>
      </c>
      <c r="B118" s="72" t="s">
        <v>2865</v>
      </c>
      <c r="C118" s="68" t="s">
        <v>65</v>
      </c>
      <c r="D118" s="69"/>
      <c r="E118" s="69">
        <v>28941.02</v>
      </c>
      <c r="F118" s="69">
        <f t="shared" si="4"/>
        <v>951283.96</v>
      </c>
      <c r="G118" s="71"/>
    </row>
    <row r="119" spans="1:7">
      <c r="A119" s="66">
        <v>45877</v>
      </c>
      <c r="B119" s="67" t="s">
        <v>2806</v>
      </c>
      <c r="C119" s="68" t="s">
        <v>61</v>
      </c>
      <c r="D119" s="69"/>
      <c r="E119" s="69">
        <v>9</v>
      </c>
      <c r="F119" s="69">
        <f t="shared" si="4"/>
        <v>951274.96</v>
      </c>
      <c r="G119" s="71"/>
    </row>
    <row r="120" spans="1:7">
      <c r="A120" s="66">
        <v>45877</v>
      </c>
      <c r="B120" s="67" t="s">
        <v>2806</v>
      </c>
      <c r="C120" s="68" t="s">
        <v>61</v>
      </c>
      <c r="D120" s="69"/>
      <c r="E120" s="69">
        <v>15</v>
      </c>
      <c r="F120" s="69">
        <f t="shared" si="4"/>
        <v>951259.96</v>
      </c>
      <c r="G120" s="71"/>
    </row>
    <row r="121" spans="1:7">
      <c r="A121" s="66">
        <v>45877</v>
      </c>
      <c r="B121" s="67" t="s">
        <v>2806</v>
      </c>
      <c r="C121" s="68" t="s">
        <v>61</v>
      </c>
      <c r="D121" s="69"/>
      <c r="E121" s="69">
        <v>15</v>
      </c>
      <c r="F121" s="69">
        <f t="shared" si="4"/>
        <v>951244.96</v>
      </c>
      <c r="G121" s="71"/>
    </row>
    <row r="122" spans="1:7">
      <c r="A122" s="66">
        <v>45883</v>
      </c>
      <c r="B122" s="67" t="s">
        <v>2866</v>
      </c>
      <c r="C122" s="68" t="s">
        <v>61</v>
      </c>
      <c r="D122" s="69"/>
      <c r="E122" s="69">
        <v>18515.42</v>
      </c>
      <c r="F122" s="69">
        <f t="shared" si="4"/>
        <v>932729.54</v>
      </c>
      <c r="G122" s="71"/>
    </row>
    <row r="123" spans="1:7">
      <c r="A123" s="66">
        <v>45883</v>
      </c>
      <c r="B123" s="67" t="s">
        <v>2867</v>
      </c>
      <c r="C123" s="68" t="s">
        <v>61</v>
      </c>
      <c r="D123" s="69"/>
      <c r="E123" s="69">
        <v>5844.69</v>
      </c>
      <c r="F123" s="69">
        <f t="shared" si="4"/>
        <v>926884.85</v>
      </c>
      <c r="G123" s="71"/>
    </row>
    <row r="124" spans="1:7">
      <c r="A124" s="66">
        <v>45884</v>
      </c>
      <c r="B124" s="67" t="s">
        <v>1765</v>
      </c>
      <c r="C124" s="68" t="s">
        <v>64</v>
      </c>
      <c r="D124" s="69"/>
      <c r="E124" s="69">
        <v>300000</v>
      </c>
      <c r="F124" s="69">
        <f t="shared" si="4"/>
        <v>626884.85</v>
      </c>
      <c r="G124" s="71"/>
    </row>
    <row r="125" spans="1:7">
      <c r="A125" s="66">
        <v>45884</v>
      </c>
      <c r="B125" s="67" t="s">
        <v>2806</v>
      </c>
      <c r="C125" s="68" t="s">
        <v>61</v>
      </c>
      <c r="D125" s="69"/>
      <c r="E125" s="69">
        <v>15</v>
      </c>
      <c r="F125" s="69">
        <f t="shared" si="4"/>
        <v>626869.85</v>
      </c>
      <c r="G125" s="71"/>
    </row>
    <row r="126" spans="1:7">
      <c r="A126" s="66">
        <v>45887</v>
      </c>
      <c r="B126" s="67" t="s">
        <v>1765</v>
      </c>
      <c r="C126" s="68" t="s">
        <v>64</v>
      </c>
      <c r="D126" s="69"/>
      <c r="E126" s="69">
        <v>500000</v>
      </c>
      <c r="F126" s="69">
        <f t="shared" si="4"/>
        <v>126869.85</v>
      </c>
      <c r="G126" s="71"/>
    </row>
    <row r="127" spans="1:7">
      <c r="A127" s="66">
        <v>45887</v>
      </c>
      <c r="B127" s="67" t="s">
        <v>2806</v>
      </c>
      <c r="C127" s="68" t="s">
        <v>61</v>
      </c>
      <c r="D127" s="69"/>
      <c r="E127" s="69">
        <v>15</v>
      </c>
      <c r="F127" s="69">
        <f t="shared" si="4"/>
        <v>126854.85</v>
      </c>
      <c r="G127" s="71"/>
    </row>
    <row r="128" spans="1:7">
      <c r="A128" s="66">
        <v>45893</v>
      </c>
      <c r="B128" s="67" t="s">
        <v>2868</v>
      </c>
      <c r="C128" s="68" t="s">
        <v>61</v>
      </c>
      <c r="D128" s="69"/>
      <c r="E128" s="69">
        <v>100</v>
      </c>
      <c r="F128" s="69">
        <f t="shared" si="4"/>
        <v>126754.85</v>
      </c>
      <c r="G128" s="71"/>
    </row>
    <row r="129" spans="1:7">
      <c r="A129" s="66">
        <v>45895</v>
      </c>
      <c r="B129" s="67" t="s">
        <v>2869</v>
      </c>
      <c r="C129" s="68" t="s">
        <v>62</v>
      </c>
      <c r="D129" s="69"/>
      <c r="E129" s="69">
        <v>118950</v>
      </c>
      <c r="F129" s="69">
        <f t="shared" si="4"/>
        <v>7804.84999999998</v>
      </c>
      <c r="G129" s="71"/>
    </row>
    <row r="130" spans="1:7">
      <c r="A130" s="66">
        <v>45895</v>
      </c>
      <c r="B130" s="67" t="s">
        <v>2806</v>
      </c>
      <c r="C130" s="68" t="s">
        <v>61</v>
      </c>
      <c r="D130" s="69"/>
      <c r="E130" s="69">
        <v>15</v>
      </c>
      <c r="F130" s="69">
        <f t="shared" si="4"/>
        <v>7789.84999999998</v>
      </c>
      <c r="G130" s="71"/>
    </row>
    <row r="131" spans="1:7">
      <c r="A131" s="66">
        <v>45896</v>
      </c>
      <c r="B131" s="67" t="s">
        <v>2870</v>
      </c>
      <c r="C131" s="68" t="s">
        <v>61</v>
      </c>
      <c r="D131" s="69"/>
      <c r="E131" s="69">
        <v>396</v>
      </c>
      <c r="F131" s="69">
        <f t="shared" si="4"/>
        <v>7393.84999999998</v>
      </c>
      <c r="G131" s="71"/>
    </row>
    <row r="132" spans="1:7">
      <c r="A132" s="66">
        <v>45896</v>
      </c>
      <c r="B132" s="67" t="s">
        <v>2871</v>
      </c>
      <c r="C132" s="68" t="s">
        <v>61</v>
      </c>
      <c r="D132" s="69"/>
      <c r="E132" s="69">
        <v>6236.79</v>
      </c>
      <c r="F132" s="69">
        <f t="shared" si="4"/>
        <v>1157.05999999998</v>
      </c>
      <c r="G132" s="71"/>
    </row>
    <row r="133" spans="1:7">
      <c r="A133" s="66">
        <v>45902</v>
      </c>
      <c r="B133" s="67" t="s">
        <v>315</v>
      </c>
      <c r="C133" s="68" t="s">
        <v>58</v>
      </c>
      <c r="D133" s="69">
        <v>10000</v>
      </c>
      <c r="E133" s="69"/>
      <c r="F133" s="69">
        <f t="shared" si="4"/>
        <v>11157.06</v>
      </c>
      <c r="G133" s="71"/>
    </row>
    <row r="134" spans="1:7">
      <c r="A134" s="66">
        <v>45903</v>
      </c>
      <c r="B134" s="67" t="s">
        <v>2804</v>
      </c>
      <c r="C134" s="68" t="s">
        <v>61</v>
      </c>
      <c r="D134" s="69"/>
      <c r="E134" s="69">
        <v>10056.11</v>
      </c>
      <c r="F134" s="69">
        <f t="shared" si="4"/>
        <v>1100.94999999998</v>
      </c>
      <c r="G134" s="71"/>
    </row>
    <row r="135" spans="1:7">
      <c r="A135" s="66">
        <v>45906</v>
      </c>
      <c r="B135" s="160" t="s">
        <v>2872</v>
      </c>
      <c r="C135" s="68" t="s">
        <v>57</v>
      </c>
      <c r="D135" s="69">
        <v>19000</v>
      </c>
      <c r="E135" s="69"/>
      <c r="F135" s="69">
        <f t="shared" si="4"/>
        <v>20100.95</v>
      </c>
      <c r="G135" s="71"/>
    </row>
    <row r="136" spans="1:7">
      <c r="A136" s="66">
        <v>45906</v>
      </c>
      <c r="B136" s="160" t="s">
        <v>2872</v>
      </c>
      <c r="C136" s="68" t="s">
        <v>57</v>
      </c>
      <c r="D136" s="69">
        <v>40000</v>
      </c>
      <c r="E136" s="69"/>
      <c r="F136" s="69">
        <f t="shared" si="4"/>
        <v>60100.95</v>
      </c>
      <c r="G136" s="71"/>
    </row>
    <row r="137" spans="1:7">
      <c r="A137" s="66">
        <v>45908</v>
      </c>
      <c r="B137" s="67" t="s">
        <v>1765</v>
      </c>
      <c r="C137" s="68" t="s">
        <v>64</v>
      </c>
      <c r="D137" s="69"/>
      <c r="E137" s="69">
        <v>60000</v>
      </c>
      <c r="F137" s="69">
        <f t="shared" si="4"/>
        <v>100.949999999975</v>
      </c>
      <c r="G137" s="71"/>
    </row>
    <row r="138" spans="1:7">
      <c r="A138" s="66">
        <v>45908</v>
      </c>
      <c r="B138" s="67" t="s">
        <v>2806</v>
      </c>
      <c r="C138" s="68" t="s">
        <v>61</v>
      </c>
      <c r="D138" s="69"/>
      <c r="E138" s="69">
        <v>9</v>
      </c>
      <c r="F138" s="69">
        <f t="shared" si="4"/>
        <v>91.9499999999753</v>
      </c>
      <c r="G138" s="71"/>
    </row>
    <row r="139" spans="1:7">
      <c r="A139" s="66">
        <v>45909</v>
      </c>
      <c r="B139" s="161" t="s">
        <v>2873</v>
      </c>
      <c r="C139" s="68" t="s">
        <v>54</v>
      </c>
      <c r="D139" s="69">
        <v>25800</v>
      </c>
      <c r="E139" s="69"/>
      <c r="F139" s="69">
        <f t="shared" si="4"/>
        <v>25891.95</v>
      </c>
      <c r="G139" s="71"/>
    </row>
    <row r="140" spans="1:7">
      <c r="A140" s="66">
        <v>45915</v>
      </c>
      <c r="B140" s="67" t="s">
        <v>694</v>
      </c>
      <c r="C140" s="68" t="s">
        <v>58</v>
      </c>
      <c r="D140" s="69">
        <v>10000</v>
      </c>
      <c r="E140" s="69"/>
      <c r="F140" s="69">
        <f t="shared" si="4"/>
        <v>35891.95</v>
      </c>
      <c r="G140" s="71"/>
    </row>
    <row r="141" spans="1:7">
      <c r="A141" s="66">
        <v>45915</v>
      </c>
      <c r="B141" s="67" t="s">
        <v>2874</v>
      </c>
      <c r="C141" s="68" t="s">
        <v>61</v>
      </c>
      <c r="D141" s="69"/>
      <c r="E141" s="69">
        <v>19106.95</v>
      </c>
      <c r="F141" s="69">
        <f t="shared" si="4"/>
        <v>16785</v>
      </c>
      <c r="G141" s="71"/>
    </row>
    <row r="142" spans="1:7">
      <c r="A142" s="66">
        <v>45915</v>
      </c>
      <c r="B142" s="67" t="s">
        <v>2875</v>
      </c>
      <c r="C142" s="68" t="s">
        <v>61</v>
      </c>
      <c r="D142" s="69"/>
      <c r="E142" s="69">
        <v>6827.25</v>
      </c>
      <c r="F142" s="69">
        <f t="shared" si="4"/>
        <v>9957.74999999997</v>
      </c>
      <c r="G142" s="71"/>
    </row>
    <row r="143" spans="1:7">
      <c r="A143" s="66">
        <v>45918</v>
      </c>
      <c r="B143" s="162" t="s">
        <v>2876</v>
      </c>
      <c r="C143" s="68" t="s">
        <v>56</v>
      </c>
      <c r="D143" s="69">
        <v>1000000</v>
      </c>
      <c r="E143" s="69"/>
      <c r="F143" s="69">
        <f t="shared" ref="F143:F148" si="5">F142+D143-E143</f>
        <v>1009957.75</v>
      </c>
      <c r="G143" s="71"/>
    </row>
    <row r="144" spans="1:7">
      <c r="A144" s="66">
        <v>45918</v>
      </c>
      <c r="B144" s="162" t="s">
        <v>2876</v>
      </c>
      <c r="C144" s="68" t="s">
        <v>56</v>
      </c>
      <c r="D144" s="69">
        <v>2000000</v>
      </c>
      <c r="E144" s="69"/>
      <c r="F144" s="69">
        <f t="shared" si="5"/>
        <v>3009957.75</v>
      </c>
      <c r="G144" s="71"/>
    </row>
    <row r="145" spans="1:7">
      <c r="A145" s="66">
        <v>45918</v>
      </c>
      <c r="B145" s="67" t="s">
        <v>2510</v>
      </c>
      <c r="C145" s="68" t="s">
        <v>64</v>
      </c>
      <c r="D145" s="69"/>
      <c r="E145" s="69">
        <v>2000000</v>
      </c>
      <c r="F145" s="69">
        <f t="shared" si="5"/>
        <v>1009957.75</v>
      </c>
      <c r="G145" s="71"/>
    </row>
    <row r="146" spans="1:7">
      <c r="A146" s="66">
        <v>45918</v>
      </c>
      <c r="B146" s="67" t="s">
        <v>1765</v>
      </c>
      <c r="C146" s="68" t="s">
        <v>64</v>
      </c>
      <c r="D146" s="69"/>
      <c r="E146" s="69">
        <v>1000000</v>
      </c>
      <c r="F146" s="69">
        <f t="shared" si="5"/>
        <v>9957.75</v>
      </c>
      <c r="G146" s="71"/>
    </row>
    <row r="147" spans="1:7">
      <c r="A147" s="66">
        <v>45918</v>
      </c>
      <c r="B147" s="161" t="s">
        <v>2877</v>
      </c>
      <c r="C147" s="68" t="s">
        <v>54</v>
      </c>
      <c r="D147" s="69">
        <v>2150</v>
      </c>
      <c r="E147" s="69"/>
      <c r="F147" s="69">
        <f t="shared" si="5"/>
        <v>12107.75</v>
      </c>
      <c r="G147" s="71"/>
    </row>
    <row r="148" spans="1:7">
      <c r="A148" s="66">
        <v>45918</v>
      </c>
      <c r="B148" s="67" t="s">
        <v>2806</v>
      </c>
      <c r="C148" s="68" t="s">
        <v>61</v>
      </c>
      <c r="D148" s="69"/>
      <c r="E148" s="69">
        <v>40</v>
      </c>
      <c r="F148" s="69">
        <f t="shared" si="5"/>
        <v>12067.75</v>
      </c>
      <c r="G148" s="71"/>
    </row>
    <row r="149" spans="1:7">
      <c r="A149" s="66">
        <v>45918</v>
      </c>
      <c r="B149" s="67" t="s">
        <v>2806</v>
      </c>
      <c r="C149" s="68" t="s">
        <v>61</v>
      </c>
      <c r="D149" s="69"/>
      <c r="E149" s="69">
        <v>20</v>
      </c>
      <c r="F149" s="69">
        <f t="shared" si="4"/>
        <v>12047.75</v>
      </c>
      <c r="G149" s="71"/>
    </row>
    <row r="150" spans="1:7">
      <c r="A150" s="66">
        <v>45921</v>
      </c>
      <c r="B150" s="67" t="s">
        <v>2179</v>
      </c>
      <c r="C150" s="68" t="s">
        <v>57</v>
      </c>
      <c r="D150" s="69">
        <v>14.4</v>
      </c>
      <c r="E150" s="69"/>
      <c r="F150" s="69">
        <f t="shared" si="4"/>
        <v>12062.15</v>
      </c>
      <c r="G150" s="71"/>
    </row>
    <row r="151" spans="1:7">
      <c r="A151" s="66">
        <v>45922</v>
      </c>
      <c r="B151" s="160" t="s">
        <v>2878</v>
      </c>
      <c r="C151" s="68" t="s">
        <v>55</v>
      </c>
      <c r="D151" s="69">
        <v>5000</v>
      </c>
      <c r="E151" s="69"/>
      <c r="F151" s="69">
        <f t="shared" si="4"/>
        <v>17062.15</v>
      </c>
      <c r="G151" s="71"/>
    </row>
    <row r="152" spans="1:7">
      <c r="A152" s="66">
        <v>45922</v>
      </c>
      <c r="B152" s="160" t="s">
        <v>2879</v>
      </c>
      <c r="C152" s="68" t="s">
        <v>55</v>
      </c>
      <c r="D152" s="69">
        <v>3000</v>
      </c>
      <c r="E152" s="69"/>
      <c r="F152" s="69">
        <f t="shared" ref="F152:F215" si="6">F151+D152-E152</f>
        <v>20062.15</v>
      </c>
      <c r="G152" s="71"/>
    </row>
    <row r="153" spans="1:7">
      <c r="A153" s="66">
        <v>45923</v>
      </c>
      <c r="B153" s="160" t="s">
        <v>2878</v>
      </c>
      <c r="C153" s="68" t="s">
        <v>55</v>
      </c>
      <c r="D153" s="69">
        <v>5000</v>
      </c>
      <c r="E153" s="69"/>
      <c r="F153" s="69">
        <f t="shared" si="6"/>
        <v>25062.15</v>
      </c>
      <c r="G153" s="71"/>
    </row>
    <row r="154" spans="1:7">
      <c r="A154" s="66">
        <v>45924</v>
      </c>
      <c r="B154" s="67" t="s">
        <v>1536</v>
      </c>
      <c r="C154" s="68" t="s">
        <v>58</v>
      </c>
      <c r="D154" s="69">
        <v>50000</v>
      </c>
      <c r="E154" s="69"/>
      <c r="F154" s="69">
        <f t="shared" si="6"/>
        <v>75062.15</v>
      </c>
      <c r="G154" s="71"/>
    </row>
    <row r="155" spans="1:7">
      <c r="A155" s="66">
        <v>45924</v>
      </c>
      <c r="B155" s="67" t="s">
        <v>1536</v>
      </c>
      <c r="C155" s="68" t="s">
        <v>58</v>
      </c>
      <c r="D155" s="69">
        <v>30000</v>
      </c>
      <c r="E155" s="69"/>
      <c r="F155" s="69">
        <f t="shared" si="6"/>
        <v>105062.15</v>
      </c>
      <c r="G155" s="71"/>
    </row>
    <row r="156" spans="1:7">
      <c r="A156" s="66">
        <v>45924</v>
      </c>
      <c r="B156" s="67" t="s">
        <v>2880</v>
      </c>
      <c r="C156" s="68" t="s">
        <v>58</v>
      </c>
      <c r="D156" s="69">
        <v>27000</v>
      </c>
      <c r="E156" s="69"/>
      <c r="F156" s="69">
        <f t="shared" si="6"/>
        <v>132062.15</v>
      </c>
      <c r="G156" s="71"/>
    </row>
    <row r="157" spans="1:7">
      <c r="A157" s="66">
        <v>45924</v>
      </c>
      <c r="B157" s="67" t="s">
        <v>456</v>
      </c>
      <c r="C157" s="68" t="s">
        <v>62</v>
      </c>
      <c r="D157" s="69"/>
      <c r="E157" s="69">
        <v>100000</v>
      </c>
      <c r="F157" s="69">
        <f t="shared" si="6"/>
        <v>32062.15</v>
      </c>
      <c r="G157" s="71"/>
    </row>
    <row r="158" spans="1:7">
      <c r="A158" s="66">
        <v>45924</v>
      </c>
      <c r="B158" s="67" t="s">
        <v>1742</v>
      </c>
      <c r="C158" s="68" t="s">
        <v>61</v>
      </c>
      <c r="D158" s="69"/>
      <c r="E158" s="69">
        <v>9</v>
      </c>
      <c r="F158" s="69">
        <f t="shared" si="6"/>
        <v>32053.15</v>
      </c>
      <c r="G158" s="71"/>
    </row>
    <row r="159" spans="1:7">
      <c r="A159" s="66">
        <v>45926</v>
      </c>
      <c r="B159" s="67" t="s">
        <v>130</v>
      </c>
      <c r="C159" s="68" t="s">
        <v>58</v>
      </c>
      <c r="D159" s="69">
        <v>100000</v>
      </c>
      <c r="E159" s="69"/>
      <c r="F159" s="69">
        <f t="shared" si="6"/>
        <v>132053.15</v>
      </c>
      <c r="G159" s="71"/>
    </row>
    <row r="160" spans="1:7">
      <c r="A160" s="66">
        <v>45926</v>
      </c>
      <c r="B160" s="161" t="s">
        <v>2881</v>
      </c>
      <c r="C160" s="68" t="s">
        <v>54</v>
      </c>
      <c r="D160" s="69">
        <v>3600</v>
      </c>
      <c r="E160" s="69"/>
      <c r="F160" s="69">
        <f t="shared" si="6"/>
        <v>135653.15</v>
      </c>
      <c r="G160" s="71"/>
    </row>
    <row r="161" spans="1:7">
      <c r="A161" s="66">
        <v>45926</v>
      </c>
      <c r="B161" s="67" t="s">
        <v>2882</v>
      </c>
      <c r="C161" s="68" t="s">
        <v>61</v>
      </c>
      <c r="D161" s="69"/>
      <c r="E161" s="69">
        <v>7047.93</v>
      </c>
      <c r="F161" s="69">
        <f t="shared" si="6"/>
        <v>128605.22</v>
      </c>
      <c r="G161" s="71"/>
    </row>
    <row r="162" spans="1:7">
      <c r="A162" s="66">
        <v>45926</v>
      </c>
      <c r="B162" s="67" t="s">
        <v>2883</v>
      </c>
      <c r="C162" s="68" t="s">
        <v>62</v>
      </c>
      <c r="D162" s="69"/>
      <c r="E162" s="69">
        <v>118950</v>
      </c>
      <c r="F162" s="69">
        <f t="shared" si="6"/>
        <v>9655.22</v>
      </c>
      <c r="G162" s="71"/>
    </row>
    <row r="163" spans="1:7">
      <c r="A163" s="66">
        <v>45926</v>
      </c>
      <c r="B163" s="67" t="s">
        <v>1742</v>
      </c>
      <c r="C163" s="68" t="s">
        <v>61</v>
      </c>
      <c r="D163" s="69"/>
      <c r="E163" s="69">
        <v>15</v>
      </c>
      <c r="F163" s="69">
        <f t="shared" si="6"/>
        <v>9640.22</v>
      </c>
      <c r="G163" s="71"/>
    </row>
    <row r="164" spans="1:7">
      <c r="A164" s="66">
        <v>45930</v>
      </c>
      <c r="B164" s="161" t="s">
        <v>2884</v>
      </c>
      <c r="C164" s="68" t="s">
        <v>54</v>
      </c>
      <c r="D164" s="69">
        <v>15000</v>
      </c>
      <c r="E164" s="69"/>
      <c r="F164" s="69">
        <f t="shared" si="6"/>
        <v>24640.22</v>
      </c>
      <c r="G164" s="71"/>
    </row>
    <row r="165" spans="1:7">
      <c r="A165" s="66">
        <v>45930</v>
      </c>
      <c r="B165" s="67" t="s">
        <v>1844</v>
      </c>
      <c r="C165" s="68" t="s">
        <v>58</v>
      </c>
      <c r="D165" s="69">
        <v>90000</v>
      </c>
      <c r="E165" s="69"/>
      <c r="F165" s="69">
        <f t="shared" si="6"/>
        <v>114640.22</v>
      </c>
      <c r="G165" s="71"/>
    </row>
    <row r="166" spans="1:7">
      <c r="A166" s="66">
        <v>45930</v>
      </c>
      <c r="B166" s="67" t="s">
        <v>2885</v>
      </c>
      <c r="C166" s="92" t="s">
        <v>62</v>
      </c>
      <c r="D166" s="69"/>
      <c r="E166" s="69">
        <v>82549.96</v>
      </c>
      <c r="F166" s="69">
        <f t="shared" si="6"/>
        <v>32090.26</v>
      </c>
      <c r="G166" s="71"/>
    </row>
    <row r="167" spans="1:7">
      <c r="A167" s="66">
        <v>45930</v>
      </c>
      <c r="B167" s="67" t="s">
        <v>2886</v>
      </c>
      <c r="C167" s="68" t="s">
        <v>61</v>
      </c>
      <c r="D167" s="69"/>
      <c r="E167" s="69">
        <v>10000</v>
      </c>
      <c r="F167" s="69">
        <f t="shared" si="6"/>
        <v>22090.26</v>
      </c>
      <c r="G167" s="71"/>
    </row>
    <row r="168" spans="1:7">
      <c r="A168" s="66">
        <v>45930</v>
      </c>
      <c r="B168" s="67" t="s">
        <v>2887</v>
      </c>
      <c r="C168" s="68" t="s">
        <v>61</v>
      </c>
      <c r="D168" s="69"/>
      <c r="E168" s="69">
        <v>5723.37</v>
      </c>
      <c r="F168" s="69">
        <f t="shared" si="6"/>
        <v>16366.89</v>
      </c>
      <c r="G168" s="71"/>
    </row>
    <row r="169" spans="1:7">
      <c r="A169" s="66">
        <v>45930</v>
      </c>
      <c r="B169" s="67" t="s">
        <v>1742</v>
      </c>
      <c r="C169" s="68" t="s">
        <v>61</v>
      </c>
      <c r="D169" s="69"/>
      <c r="E169" s="69">
        <v>9</v>
      </c>
      <c r="F169" s="69">
        <f t="shared" si="6"/>
        <v>16357.89</v>
      </c>
      <c r="G169" s="71"/>
    </row>
    <row r="170" spans="1:7">
      <c r="A170" s="66">
        <v>45930</v>
      </c>
      <c r="B170" s="67" t="s">
        <v>1742</v>
      </c>
      <c r="C170" s="68" t="s">
        <v>61</v>
      </c>
      <c r="D170" s="69"/>
      <c r="E170" s="69">
        <v>9</v>
      </c>
      <c r="F170" s="69">
        <f t="shared" si="6"/>
        <v>16348.89</v>
      </c>
      <c r="G170" s="71"/>
    </row>
    <row r="171" spans="1:7">
      <c r="A171" s="66">
        <v>45938</v>
      </c>
      <c r="B171" s="67" t="s">
        <v>2804</v>
      </c>
      <c r="C171" s="68" t="s">
        <v>61</v>
      </c>
      <c r="D171" s="69"/>
      <c r="E171" s="69">
        <v>4202.68</v>
      </c>
      <c r="F171" s="69">
        <f t="shared" si="6"/>
        <v>12146.21</v>
      </c>
      <c r="G171" s="71"/>
    </row>
    <row r="172" spans="1:7">
      <c r="A172" s="66">
        <v>45950</v>
      </c>
      <c r="B172" s="161" t="s">
        <v>2888</v>
      </c>
      <c r="C172" s="68" t="s">
        <v>54</v>
      </c>
      <c r="D172" s="69">
        <v>13000</v>
      </c>
      <c r="E172" s="69"/>
      <c r="F172" s="69">
        <f t="shared" si="6"/>
        <v>25146.21</v>
      </c>
      <c r="G172" s="71"/>
    </row>
    <row r="173" spans="1:7">
      <c r="A173" s="66">
        <v>45953</v>
      </c>
      <c r="B173" s="88" t="s">
        <v>130</v>
      </c>
      <c r="C173" s="68" t="s">
        <v>58</v>
      </c>
      <c r="D173" s="69">
        <v>30000</v>
      </c>
      <c r="E173" s="69"/>
      <c r="F173" s="69">
        <f t="shared" si="6"/>
        <v>55146.21</v>
      </c>
      <c r="G173" s="71"/>
    </row>
    <row r="174" spans="1:7">
      <c r="A174" s="66">
        <v>45954</v>
      </c>
      <c r="B174" s="67" t="s">
        <v>2889</v>
      </c>
      <c r="C174" s="68" t="s">
        <v>61</v>
      </c>
      <c r="D174" s="69"/>
      <c r="E174" s="69">
        <v>42768.35</v>
      </c>
      <c r="F174" s="69">
        <f t="shared" si="6"/>
        <v>12377.86</v>
      </c>
      <c r="G174" s="71"/>
    </row>
    <row r="175" spans="1:7">
      <c r="A175" s="66">
        <v>45954</v>
      </c>
      <c r="B175" s="67" t="s">
        <v>2890</v>
      </c>
      <c r="C175" s="68" t="s">
        <v>61</v>
      </c>
      <c r="D175" s="69"/>
      <c r="E175" s="69">
        <v>5000</v>
      </c>
      <c r="F175" s="69">
        <f t="shared" si="6"/>
        <v>7377.85999999999</v>
      </c>
      <c r="G175" s="71"/>
    </row>
    <row r="176" spans="1:7">
      <c r="A176" s="66">
        <v>45957</v>
      </c>
      <c r="B176" s="67" t="s">
        <v>1844</v>
      </c>
      <c r="C176" s="68" t="s">
        <v>58</v>
      </c>
      <c r="D176" s="69">
        <v>120000</v>
      </c>
      <c r="E176" s="69"/>
      <c r="F176" s="69">
        <f t="shared" si="6"/>
        <v>127377.86</v>
      </c>
      <c r="G176" s="71"/>
    </row>
    <row r="177" spans="1:7">
      <c r="A177" s="66">
        <v>45957</v>
      </c>
      <c r="B177" s="67" t="s">
        <v>2891</v>
      </c>
      <c r="C177" s="68" t="s">
        <v>62</v>
      </c>
      <c r="D177" s="69"/>
      <c r="E177" s="69">
        <v>118950</v>
      </c>
      <c r="F177" s="69">
        <f t="shared" si="6"/>
        <v>8427.85999999999</v>
      </c>
      <c r="G177" s="71"/>
    </row>
    <row r="178" spans="1:7">
      <c r="A178" s="66">
        <v>45957</v>
      </c>
      <c r="B178" s="67" t="s">
        <v>2892</v>
      </c>
      <c r="C178" s="68" t="s">
        <v>61</v>
      </c>
      <c r="D178" s="69"/>
      <c r="E178" s="69">
        <v>4812.84</v>
      </c>
      <c r="F178" s="69">
        <f t="shared" si="6"/>
        <v>3615.01999999999</v>
      </c>
      <c r="G178" s="71"/>
    </row>
    <row r="179" spans="1:7">
      <c r="A179" s="66">
        <v>45957</v>
      </c>
      <c r="B179" s="67" t="s">
        <v>1742</v>
      </c>
      <c r="C179" s="68" t="s">
        <v>61</v>
      </c>
      <c r="D179" s="69"/>
      <c r="E179" s="69">
        <v>15</v>
      </c>
      <c r="F179" s="69">
        <f t="shared" si="6"/>
        <v>3600.01999999999</v>
      </c>
      <c r="G179" s="71"/>
    </row>
    <row r="180" spans="1:7">
      <c r="A180" s="66">
        <v>45958</v>
      </c>
      <c r="B180" s="67" t="s">
        <v>694</v>
      </c>
      <c r="C180" s="68" t="s">
        <v>58</v>
      </c>
      <c r="D180" s="69">
        <v>10000</v>
      </c>
      <c r="E180" s="69"/>
      <c r="F180" s="69">
        <f t="shared" si="6"/>
        <v>13600.02</v>
      </c>
      <c r="G180" s="71"/>
    </row>
    <row r="181" spans="1:7">
      <c r="A181" s="66">
        <v>45958</v>
      </c>
      <c r="B181" s="67" t="s">
        <v>2893</v>
      </c>
      <c r="C181" s="68" t="s">
        <v>61</v>
      </c>
      <c r="D181" s="69"/>
      <c r="E181" s="69">
        <v>6618.81</v>
      </c>
      <c r="F181" s="69">
        <f t="shared" si="6"/>
        <v>6981.20999999999</v>
      </c>
      <c r="G181" s="71"/>
    </row>
    <row r="182" spans="1:7">
      <c r="A182" s="66">
        <v>45959</v>
      </c>
      <c r="B182" s="160" t="s">
        <v>2881</v>
      </c>
      <c r="C182" s="68" t="s">
        <v>54</v>
      </c>
      <c r="D182" s="69">
        <v>5000</v>
      </c>
      <c r="E182" s="69"/>
      <c r="F182" s="69">
        <f t="shared" si="6"/>
        <v>11981.21</v>
      </c>
      <c r="G182" s="71"/>
    </row>
    <row r="183" spans="1:7">
      <c r="A183" s="66">
        <v>45961</v>
      </c>
      <c r="B183" s="163" t="s">
        <v>2894</v>
      </c>
      <c r="C183" s="68" t="s">
        <v>54</v>
      </c>
      <c r="D183" s="69">
        <v>1000</v>
      </c>
      <c r="E183" s="69"/>
      <c r="F183" s="69">
        <f t="shared" si="6"/>
        <v>12981.21</v>
      </c>
      <c r="G183" s="71"/>
    </row>
    <row r="184" spans="1:7">
      <c r="A184" s="66">
        <v>45964</v>
      </c>
      <c r="B184" s="93" t="s">
        <v>2804</v>
      </c>
      <c r="C184" s="68" t="s">
        <v>61</v>
      </c>
      <c r="D184" s="69"/>
      <c r="E184" s="69">
        <v>3130.49</v>
      </c>
      <c r="F184" s="69">
        <f t="shared" si="6"/>
        <v>9850.71999999998</v>
      </c>
      <c r="G184" s="71"/>
    </row>
    <row r="185" spans="1:7">
      <c r="A185" s="66">
        <v>45968</v>
      </c>
      <c r="B185" s="93" t="s">
        <v>1844</v>
      </c>
      <c r="C185" s="68" t="s">
        <v>58</v>
      </c>
      <c r="D185" s="69">
        <v>80000</v>
      </c>
      <c r="E185" s="69"/>
      <c r="F185" s="69">
        <f t="shared" si="6"/>
        <v>89850.72</v>
      </c>
      <c r="G185" s="71"/>
    </row>
    <row r="186" spans="1:7">
      <c r="A186" s="66">
        <v>45968</v>
      </c>
      <c r="B186" s="93" t="s">
        <v>2895</v>
      </c>
      <c r="C186" s="92" t="s">
        <v>62</v>
      </c>
      <c r="D186" s="69"/>
      <c r="E186" s="69">
        <v>82549.96</v>
      </c>
      <c r="F186" s="69">
        <f t="shared" si="6"/>
        <v>7300.75999999998</v>
      </c>
      <c r="G186" s="71"/>
    </row>
    <row r="187" spans="1:7">
      <c r="A187" s="66">
        <v>45968</v>
      </c>
      <c r="B187" s="76" t="s">
        <v>1742</v>
      </c>
      <c r="C187" s="68" t="s">
        <v>61</v>
      </c>
      <c r="D187" s="69"/>
      <c r="E187" s="69">
        <v>9</v>
      </c>
      <c r="F187" s="69">
        <f t="shared" si="6"/>
        <v>7291.75999999998</v>
      </c>
      <c r="G187" s="71"/>
    </row>
    <row r="188" spans="1:7">
      <c r="A188" s="66">
        <v>45973</v>
      </c>
      <c r="B188" s="93" t="s">
        <v>1844</v>
      </c>
      <c r="C188" s="68" t="s">
        <v>58</v>
      </c>
      <c r="D188" s="69">
        <v>20000</v>
      </c>
      <c r="E188" s="69"/>
      <c r="F188" s="69">
        <f t="shared" si="6"/>
        <v>27291.76</v>
      </c>
      <c r="G188" s="71"/>
    </row>
    <row r="189" spans="1:7">
      <c r="A189" s="66">
        <v>45973</v>
      </c>
      <c r="B189" s="93" t="s">
        <v>2896</v>
      </c>
      <c r="C189" s="68" t="s">
        <v>61</v>
      </c>
      <c r="D189" s="69"/>
      <c r="E189" s="69">
        <v>15559.86</v>
      </c>
      <c r="F189" s="69">
        <f t="shared" si="6"/>
        <v>11731.9</v>
      </c>
      <c r="G189" s="71"/>
    </row>
    <row r="190" spans="1:7">
      <c r="A190" s="66">
        <v>45973</v>
      </c>
      <c r="B190" s="93" t="s">
        <v>2897</v>
      </c>
      <c r="C190" s="68" t="s">
        <v>61</v>
      </c>
      <c r="D190" s="69"/>
      <c r="E190" s="69">
        <v>4082.72</v>
      </c>
      <c r="F190" s="69">
        <f t="shared" si="6"/>
        <v>7649.17999999998</v>
      </c>
      <c r="G190" s="71"/>
    </row>
    <row r="191" spans="1:7">
      <c r="A191" s="66"/>
      <c r="B191" s="67"/>
      <c r="C191" s="68"/>
      <c r="D191" s="69"/>
      <c r="E191" s="69"/>
      <c r="F191" s="69">
        <f t="shared" si="6"/>
        <v>7649.17999999998</v>
      </c>
      <c r="G191" s="71"/>
    </row>
    <row r="192" spans="1:7">
      <c r="A192" s="66"/>
      <c r="B192" s="67"/>
      <c r="C192" s="68"/>
      <c r="D192" s="69"/>
      <c r="E192" s="69"/>
      <c r="F192" s="69">
        <f t="shared" si="6"/>
        <v>7649.17999999998</v>
      </c>
      <c r="G192" s="71"/>
    </row>
    <row r="193" spans="1:7">
      <c r="A193" s="66"/>
      <c r="B193" s="67"/>
      <c r="C193" s="68"/>
      <c r="D193" s="69"/>
      <c r="E193" s="69"/>
      <c r="F193" s="69">
        <f t="shared" si="6"/>
        <v>7649.17999999998</v>
      </c>
      <c r="G193" s="71"/>
    </row>
    <row r="194" spans="1:7">
      <c r="A194" s="66"/>
      <c r="B194" s="67"/>
      <c r="C194" s="91"/>
      <c r="D194" s="69"/>
      <c r="E194" s="69"/>
      <c r="F194" s="69">
        <f t="shared" si="6"/>
        <v>7649.17999999998</v>
      </c>
      <c r="G194" s="71"/>
    </row>
    <row r="195" spans="1:7">
      <c r="A195" s="66"/>
      <c r="B195" s="67"/>
      <c r="C195" s="68"/>
      <c r="D195" s="69"/>
      <c r="E195" s="69"/>
      <c r="F195" s="69">
        <f t="shared" si="6"/>
        <v>7649.17999999998</v>
      </c>
      <c r="G195" s="71"/>
    </row>
    <row r="196" spans="1:7">
      <c r="A196" s="66"/>
      <c r="B196" s="67"/>
      <c r="C196" s="68"/>
      <c r="D196" s="69"/>
      <c r="E196" s="69"/>
      <c r="F196" s="69">
        <f t="shared" si="6"/>
        <v>7649.17999999998</v>
      </c>
      <c r="G196" s="71"/>
    </row>
    <row r="197" spans="1:7">
      <c r="A197" s="66"/>
      <c r="B197" s="67"/>
      <c r="C197" s="68"/>
      <c r="D197" s="69"/>
      <c r="E197" s="69"/>
      <c r="F197" s="69">
        <f t="shared" si="6"/>
        <v>7649.17999999998</v>
      </c>
      <c r="G197" s="71"/>
    </row>
    <row r="198" spans="1:7">
      <c r="A198" s="66"/>
      <c r="B198" s="67"/>
      <c r="C198" s="68"/>
      <c r="D198" s="69"/>
      <c r="E198" s="69"/>
      <c r="F198" s="69">
        <f t="shared" si="6"/>
        <v>7649.17999999998</v>
      </c>
      <c r="G198" s="71"/>
    </row>
    <row r="199" spans="1:7">
      <c r="A199" s="66"/>
      <c r="B199" s="67"/>
      <c r="C199" s="68"/>
      <c r="D199" s="69"/>
      <c r="E199" s="69"/>
      <c r="F199" s="69">
        <f t="shared" si="6"/>
        <v>7649.17999999998</v>
      </c>
      <c r="G199" s="71"/>
    </row>
    <row r="200" spans="1:7">
      <c r="A200" s="66"/>
      <c r="B200" s="67"/>
      <c r="C200" s="68"/>
      <c r="D200" s="69"/>
      <c r="E200" s="69"/>
      <c r="F200" s="69">
        <f t="shared" si="6"/>
        <v>7649.17999999998</v>
      </c>
      <c r="G200" s="71"/>
    </row>
    <row r="201" spans="1:7">
      <c r="A201" s="66"/>
      <c r="B201" s="67"/>
      <c r="C201" s="68"/>
      <c r="D201" s="69"/>
      <c r="E201" s="69"/>
      <c r="F201" s="69">
        <f t="shared" si="6"/>
        <v>7649.17999999998</v>
      </c>
      <c r="G201" s="71"/>
    </row>
    <row r="202" spans="1:7">
      <c r="A202" s="66"/>
      <c r="B202" s="67"/>
      <c r="C202" s="91"/>
      <c r="D202" s="69"/>
      <c r="E202" s="69"/>
      <c r="F202" s="69">
        <f t="shared" si="6"/>
        <v>7649.17999999998</v>
      </c>
      <c r="G202" s="71"/>
    </row>
    <row r="203" spans="1:7">
      <c r="A203" s="66"/>
      <c r="B203" s="67"/>
      <c r="C203" s="68"/>
      <c r="D203" s="69"/>
      <c r="E203" s="69"/>
      <c r="F203" s="69">
        <f t="shared" si="6"/>
        <v>7649.17999999998</v>
      </c>
      <c r="G203" s="71"/>
    </row>
    <row r="204" spans="1:7">
      <c r="A204" s="66"/>
      <c r="B204" s="67"/>
      <c r="C204" s="68"/>
      <c r="D204" s="69"/>
      <c r="E204" s="69"/>
      <c r="F204" s="69">
        <f t="shared" si="6"/>
        <v>7649.17999999998</v>
      </c>
      <c r="G204" s="71"/>
    </row>
    <row r="205" spans="1:7">
      <c r="A205" s="66"/>
      <c r="B205" s="67"/>
      <c r="C205" s="68"/>
      <c r="D205" s="69"/>
      <c r="E205" s="69"/>
      <c r="F205" s="69">
        <f t="shared" si="6"/>
        <v>7649.17999999998</v>
      </c>
      <c r="G205" s="71"/>
    </row>
    <row r="206" spans="1:7">
      <c r="A206" s="66"/>
      <c r="B206" s="67"/>
      <c r="C206" s="68"/>
      <c r="D206" s="69"/>
      <c r="E206" s="69"/>
      <c r="F206" s="69">
        <f t="shared" si="6"/>
        <v>7649.17999999998</v>
      </c>
      <c r="G206" s="71"/>
    </row>
    <row r="207" spans="1:7">
      <c r="A207" s="66"/>
      <c r="B207" s="72"/>
      <c r="C207" s="68"/>
      <c r="D207" s="69"/>
      <c r="E207" s="69"/>
      <c r="F207" s="69">
        <f t="shared" si="6"/>
        <v>7649.17999999998</v>
      </c>
      <c r="G207" s="71"/>
    </row>
    <row r="208" spans="1:7">
      <c r="A208" s="66"/>
      <c r="B208" s="164"/>
      <c r="C208" s="68"/>
      <c r="D208" s="69"/>
      <c r="E208" s="69"/>
      <c r="F208" s="69">
        <f t="shared" si="6"/>
        <v>7649.17999999998</v>
      </c>
      <c r="G208" s="71"/>
    </row>
    <row r="209" spans="1:7">
      <c r="A209" s="66"/>
      <c r="B209" s="67"/>
      <c r="C209" s="68"/>
      <c r="D209" s="69"/>
      <c r="E209" s="69"/>
      <c r="F209" s="69">
        <f t="shared" si="6"/>
        <v>7649.17999999998</v>
      </c>
      <c r="G209" s="71"/>
    </row>
    <row r="210" spans="1:7">
      <c r="A210" s="66"/>
      <c r="B210" s="67"/>
      <c r="C210" s="68"/>
      <c r="D210" s="69"/>
      <c r="E210" s="69"/>
      <c r="F210" s="69">
        <f t="shared" si="6"/>
        <v>7649.17999999998</v>
      </c>
      <c r="G210" s="71"/>
    </row>
    <row r="211" spans="1:7">
      <c r="A211" s="66"/>
      <c r="B211" s="67"/>
      <c r="C211" s="68"/>
      <c r="D211" s="69"/>
      <c r="E211" s="69"/>
      <c r="F211" s="69">
        <f t="shared" si="6"/>
        <v>7649.17999999998</v>
      </c>
      <c r="G211" s="71"/>
    </row>
    <row r="212" spans="1:7">
      <c r="A212" s="66"/>
      <c r="B212" s="67"/>
      <c r="C212" s="68"/>
      <c r="D212" s="69"/>
      <c r="E212" s="69"/>
      <c r="F212" s="69">
        <f t="shared" si="6"/>
        <v>7649.17999999998</v>
      </c>
      <c r="G212" s="71"/>
    </row>
    <row r="213" spans="1:7">
      <c r="A213" s="66"/>
      <c r="B213" s="67"/>
      <c r="C213" s="68"/>
      <c r="D213" s="69"/>
      <c r="E213" s="69"/>
      <c r="F213" s="69">
        <f t="shared" si="6"/>
        <v>7649.17999999998</v>
      </c>
      <c r="G213" s="71"/>
    </row>
    <row r="214" spans="1:7">
      <c r="A214" s="66"/>
      <c r="B214" s="67"/>
      <c r="C214" s="91"/>
      <c r="D214" s="69"/>
      <c r="E214" s="69"/>
      <c r="F214" s="69">
        <f t="shared" si="6"/>
        <v>7649.17999999998</v>
      </c>
      <c r="G214" s="71"/>
    </row>
    <row r="215" spans="1:7">
      <c r="A215" s="66"/>
      <c r="B215" s="164"/>
      <c r="C215" s="68"/>
      <c r="D215" s="69"/>
      <c r="E215" s="69"/>
      <c r="F215" s="69">
        <f t="shared" si="6"/>
        <v>7649.17999999998</v>
      </c>
      <c r="G215" s="71"/>
    </row>
    <row r="216" spans="1:7">
      <c r="A216" s="66"/>
      <c r="B216" s="67"/>
      <c r="C216" s="68"/>
      <c r="D216" s="69"/>
      <c r="E216" s="69"/>
      <c r="F216" s="69">
        <f>F215+D216-E216</f>
        <v>7649.17999999998</v>
      </c>
      <c r="G216" s="71"/>
    </row>
    <row r="217" spans="1:7">
      <c r="A217" s="66"/>
      <c r="B217" s="67"/>
      <c r="C217" s="68"/>
      <c r="D217" s="69"/>
      <c r="E217" s="69"/>
      <c r="F217" s="69">
        <f>F216+D217-E217</f>
        <v>7649.17999999998</v>
      </c>
      <c r="G217" s="71"/>
    </row>
    <row r="218" spans="1:7">
      <c r="A218" s="66"/>
      <c r="B218" s="67"/>
      <c r="C218" s="68"/>
      <c r="D218" s="69"/>
      <c r="E218" s="69"/>
      <c r="F218" s="69">
        <f>F217+D218-E218</f>
        <v>7649.17999999998</v>
      </c>
      <c r="G218" s="71"/>
    </row>
    <row r="219" spans="1:7">
      <c r="A219" s="66"/>
      <c r="B219" s="67"/>
      <c r="C219" s="68"/>
      <c r="D219" s="69"/>
      <c r="E219" s="69"/>
      <c r="F219" s="69">
        <f>F218+D219-E219</f>
        <v>7649.17999999998</v>
      </c>
      <c r="G219" s="71"/>
    </row>
    <row r="220" spans="1:7">
      <c r="A220" s="66"/>
      <c r="B220" s="67"/>
      <c r="C220" s="68"/>
      <c r="D220" s="69"/>
      <c r="E220" s="69"/>
      <c r="F220" s="69">
        <f>F219+D220-E220</f>
        <v>7649.17999999998</v>
      </c>
      <c r="G220" s="71"/>
    </row>
    <row r="221" spans="1:7">
      <c r="A221" s="66"/>
      <c r="B221" s="67"/>
      <c r="C221" s="91"/>
      <c r="D221" s="69"/>
      <c r="E221" s="69"/>
      <c r="F221" s="69">
        <f t="shared" ref="F221:F228" si="7">F220+D221-E221</f>
        <v>7649.17999999998</v>
      </c>
      <c r="G221" s="71"/>
    </row>
    <row r="222" spans="1:7">
      <c r="A222" s="66"/>
      <c r="B222" s="67"/>
      <c r="C222" s="68"/>
      <c r="D222" s="69"/>
      <c r="E222" s="69"/>
      <c r="F222" s="69">
        <f t="shared" si="7"/>
        <v>7649.17999999998</v>
      </c>
      <c r="G222" s="71"/>
    </row>
    <row r="223" spans="1:7">
      <c r="A223" s="66"/>
      <c r="B223" s="67"/>
      <c r="C223" s="68"/>
      <c r="D223" s="69"/>
      <c r="E223" s="69"/>
      <c r="F223" s="69">
        <f t="shared" si="7"/>
        <v>7649.17999999998</v>
      </c>
      <c r="G223" s="71"/>
    </row>
    <row r="224" spans="1:7">
      <c r="A224" s="66"/>
      <c r="B224" s="67"/>
      <c r="C224" s="68"/>
      <c r="D224" s="69"/>
      <c r="E224" s="69"/>
      <c r="F224" s="69">
        <f t="shared" si="7"/>
        <v>7649.17999999998</v>
      </c>
      <c r="G224" s="71"/>
    </row>
    <row r="225" spans="1:7">
      <c r="A225" s="66"/>
      <c r="B225" s="67"/>
      <c r="C225" s="68"/>
      <c r="D225" s="69"/>
      <c r="E225" s="69"/>
      <c r="F225" s="69">
        <f t="shared" si="7"/>
        <v>7649.17999999998</v>
      </c>
      <c r="G225" s="71"/>
    </row>
    <row r="226" spans="1:7">
      <c r="A226" s="66"/>
      <c r="B226" s="67"/>
      <c r="C226" s="68"/>
      <c r="D226" s="69"/>
      <c r="E226" s="69"/>
      <c r="F226" s="69">
        <f t="shared" si="7"/>
        <v>7649.17999999998</v>
      </c>
      <c r="G226" s="71"/>
    </row>
    <row r="227" spans="1:7">
      <c r="A227" s="66"/>
      <c r="B227" s="67"/>
      <c r="C227" s="68"/>
      <c r="D227" s="69"/>
      <c r="E227" s="69"/>
      <c r="F227" s="69">
        <f t="shared" si="7"/>
        <v>7649.17999999998</v>
      </c>
      <c r="G227" s="71"/>
    </row>
    <row r="228" spans="1:7">
      <c r="A228" s="66"/>
      <c r="B228" s="67"/>
      <c r="C228" s="68"/>
      <c r="D228" s="69"/>
      <c r="E228" s="69"/>
      <c r="F228" s="69">
        <f t="shared" si="7"/>
        <v>7649.17999999998</v>
      </c>
      <c r="G228" s="71"/>
    </row>
    <row r="229" spans="1:7">
      <c r="A229" s="62"/>
      <c r="B229" s="67"/>
      <c r="C229" s="91"/>
      <c r="D229" s="69"/>
      <c r="E229" s="69"/>
      <c r="F229" s="69"/>
      <c r="G229" s="71"/>
    </row>
  </sheetData>
  <autoFilter xmlns:etc="http://www.wps.cn/officeDocument/2017/etCustomData" ref="A2:G228" etc:filterBottomFollowUsedRange="0">
    <extLst/>
  </autoFilter>
  <dataValidations count="1">
    <dataValidation type="list" allowBlank="1" showInputMessage="1" showErrorMessage="1" sqref="C3:C193 C195:C201 C203:C213 C215:C220 C222:C228">
      <formula1>收支类别</formula1>
    </dataValidation>
  </dataValidations>
  <pageMargins left="0.75" right="0.75" top="1" bottom="1" header="0.51" footer="0.51"/>
  <pageSetup paperSize="9" orientation="portrait"/>
  <headerFooter alignWithMargins="0" scaleWithDoc="0"/>
  <drawing r:id="rId1"/>
  <legacyDrawing r:id="rId2"/>
  <controls>
    <mc:AlternateContent xmlns:mc="http://schemas.openxmlformats.org/markup-compatibility/2006">
      <mc:Choice Requires="x14">
        <control shapeId="2016257" r:id="rId3">
          <controlPr defaultSize="0" r:id="rId4">
            <anchor moveWithCells="1">
              <from>
                <xdr:col>1</xdr:col>
                <xdr:colOff>0</xdr:colOff>
                <xdr:row>2</xdr:row>
                <xdr:rowOff>0</xdr:rowOff>
              </from>
              <to>
                <xdr:col>1</xdr:col>
                <xdr:colOff>914400</xdr:colOff>
                <xdr:row>3</xdr:row>
                <xdr:rowOff>9525</xdr:rowOff>
              </to>
            </anchor>
          </controlPr>
        </control>
      </mc:Choice>
      <mc:Fallback>
        <control shapeId="2016257" r:id="rId3"/>
      </mc:Fallback>
    </mc:AlternateContent>
    <mc:AlternateContent xmlns:mc="http://schemas.openxmlformats.org/markup-compatibility/2006">
      <mc:Choice Requires="x14">
        <control shapeId="2016258" r:id="rId5">
          <controlPr defaultSize="0" r:id="rId6">
            <anchor moveWithCells="1">
              <from>
                <xdr:col>1</xdr:col>
                <xdr:colOff>685800</xdr:colOff>
                <xdr:row>2</xdr:row>
                <xdr:rowOff>0</xdr:rowOff>
              </from>
              <to>
                <xdr:col>1</xdr:col>
                <xdr:colOff>1600200</xdr:colOff>
                <xdr:row>3</xdr:row>
                <xdr:rowOff>9525</xdr:rowOff>
              </to>
            </anchor>
          </controlPr>
        </control>
      </mc:Choice>
      <mc:Fallback>
        <control shapeId="2016258" r:id="rId5"/>
      </mc:Fallback>
    </mc:AlternateContent>
    <mc:AlternateContent xmlns:mc="http://schemas.openxmlformats.org/markup-compatibility/2006">
      <mc:Choice Requires="x14">
        <control shapeId="2016259" r:id="rId7">
          <controlPr defaultSize="0" r:id="rId8">
            <anchor moveWithCells="1">
              <from>
                <xdr:col>1</xdr:col>
                <xdr:colOff>1371600</xdr:colOff>
                <xdr:row>2</xdr:row>
                <xdr:rowOff>0</xdr:rowOff>
              </from>
              <to>
                <xdr:col>1</xdr:col>
                <xdr:colOff>2286000</xdr:colOff>
                <xdr:row>3</xdr:row>
                <xdr:rowOff>9525</xdr:rowOff>
              </to>
            </anchor>
          </controlPr>
        </control>
      </mc:Choice>
      <mc:Fallback>
        <control shapeId="2016259" r:id="rId7"/>
      </mc:Fallback>
    </mc:AlternateContent>
    <mc:AlternateContent xmlns:mc="http://schemas.openxmlformats.org/markup-compatibility/2006">
      <mc:Choice Requires="x14">
        <control shapeId="2016260" r:id="rId9">
          <controlPr defaultSize="0" r:id="rId10">
            <anchor moveWithCells="1">
              <from>
                <xdr:col>1</xdr:col>
                <xdr:colOff>2057400</xdr:colOff>
                <xdr:row>2</xdr:row>
                <xdr:rowOff>0</xdr:rowOff>
              </from>
              <to>
                <xdr:col>1</xdr:col>
                <xdr:colOff>2971800</xdr:colOff>
                <xdr:row>3</xdr:row>
                <xdr:rowOff>9525</xdr:rowOff>
              </to>
            </anchor>
          </controlPr>
        </control>
      </mc:Choice>
      <mc:Fallback>
        <control shapeId="2016260" r:id="rId9"/>
      </mc:Fallback>
    </mc:AlternateContent>
    <mc:AlternateContent xmlns:mc="http://schemas.openxmlformats.org/markup-compatibility/2006">
      <mc:Choice Requires="x14">
        <control shapeId="2016261" r:id="rId11">
          <controlPr defaultSize="0" r:id="rId12">
            <anchor moveWithCells="1">
              <from>
                <xdr:col>1</xdr:col>
                <xdr:colOff>2743200</xdr:colOff>
                <xdr:row>2</xdr:row>
                <xdr:rowOff>0</xdr:rowOff>
              </from>
              <to>
                <xdr:col>1</xdr:col>
                <xdr:colOff>3657600</xdr:colOff>
                <xdr:row>3</xdr:row>
                <xdr:rowOff>9525</xdr:rowOff>
              </to>
            </anchor>
          </controlPr>
        </control>
      </mc:Choice>
      <mc:Fallback>
        <control shapeId="2016261" r:id="rId11"/>
      </mc:Fallback>
    </mc:AlternateContent>
    <mc:AlternateContent xmlns:mc="http://schemas.openxmlformats.org/markup-compatibility/2006">
      <mc:Choice Requires="x14">
        <control shapeId="2016262" r:id="rId13">
          <controlPr defaultSize="0" r:id="rId14">
            <anchor moveWithCells="1">
              <from>
                <xdr:col>1</xdr:col>
                <xdr:colOff>3429000</xdr:colOff>
                <xdr:row>2</xdr:row>
                <xdr:rowOff>0</xdr:rowOff>
              </from>
              <to>
                <xdr:col>1</xdr:col>
                <xdr:colOff>4343400</xdr:colOff>
                <xdr:row>3</xdr:row>
                <xdr:rowOff>9525</xdr:rowOff>
              </to>
            </anchor>
          </controlPr>
        </control>
      </mc:Choice>
      <mc:Fallback>
        <control shapeId="2016262" r:id="rId13"/>
      </mc:Fallback>
    </mc:AlternateContent>
    <mc:AlternateContent xmlns:mc="http://schemas.openxmlformats.org/markup-compatibility/2006">
      <mc:Choice Requires="x14">
        <control shapeId="2016263" r:id="rId15">
          <controlPr defaultSize="0" r:id="rId16">
            <anchor moveWithCells="1">
              <from>
                <xdr:col>1</xdr:col>
                <xdr:colOff>4114800</xdr:colOff>
                <xdr:row>2</xdr:row>
                <xdr:rowOff>0</xdr:rowOff>
              </from>
              <to>
                <xdr:col>1</xdr:col>
                <xdr:colOff>5029200</xdr:colOff>
                <xdr:row>3</xdr:row>
                <xdr:rowOff>9525</xdr:rowOff>
              </to>
            </anchor>
          </controlPr>
        </control>
      </mc:Choice>
      <mc:Fallback>
        <control shapeId="2016263" r:id="rId15"/>
      </mc:Fallback>
    </mc:AlternateContent>
    <mc:AlternateContent xmlns:mc="http://schemas.openxmlformats.org/markup-compatibility/2006">
      <mc:Choice Requires="x14">
        <control shapeId="2016264" r:id="rId17">
          <controlPr defaultSize="0" r:id="rId16">
            <anchor moveWithCells="1">
              <from>
                <xdr:col>1</xdr:col>
                <xdr:colOff>4800600</xdr:colOff>
                <xdr:row>2</xdr:row>
                <xdr:rowOff>0</xdr:rowOff>
              </from>
              <to>
                <xdr:col>2</xdr:col>
                <xdr:colOff>523875</xdr:colOff>
                <xdr:row>3</xdr:row>
                <xdr:rowOff>9525</xdr:rowOff>
              </to>
            </anchor>
          </controlPr>
        </control>
      </mc:Choice>
      <mc:Fallback>
        <control shapeId="2016264" r:id="rId17"/>
      </mc:Fallback>
    </mc:AlternateContent>
    <mc:AlternateContent xmlns:mc="http://schemas.openxmlformats.org/markup-compatibility/2006">
      <mc:Choice Requires="x14">
        <control shapeId="2016265" r:id="rId18">
          <controlPr defaultSize="0" r:id="rId19">
            <anchor moveWithCells="1">
              <from>
                <xdr:col>2</xdr:col>
                <xdr:colOff>0</xdr:colOff>
                <xdr:row>2</xdr:row>
                <xdr:rowOff>0</xdr:rowOff>
              </from>
              <to>
                <xdr:col>2</xdr:col>
                <xdr:colOff>914400</xdr:colOff>
                <xdr:row>3</xdr:row>
                <xdr:rowOff>9525</xdr:rowOff>
              </to>
            </anchor>
          </controlPr>
        </control>
      </mc:Choice>
      <mc:Fallback>
        <control shapeId="2016265" r:id="rId18"/>
      </mc:Fallback>
    </mc:AlternateContent>
    <mc:AlternateContent xmlns:mc="http://schemas.openxmlformats.org/markup-compatibility/2006">
      <mc:Choice Requires="x14">
        <control shapeId="2016266" r:id="rId20">
          <controlPr defaultSize="0" r:id="rId21">
            <anchor moveWithCells="1">
              <from>
                <xdr:col>2</xdr:col>
                <xdr:colOff>0</xdr:colOff>
                <xdr:row>2</xdr:row>
                <xdr:rowOff>0</xdr:rowOff>
              </from>
              <to>
                <xdr:col>2</xdr:col>
                <xdr:colOff>914400</xdr:colOff>
                <xdr:row>3</xdr:row>
                <xdr:rowOff>9525</xdr:rowOff>
              </to>
            </anchor>
          </controlPr>
        </control>
      </mc:Choice>
      <mc:Fallback>
        <control shapeId="2016266" r:id="rId20"/>
      </mc:Fallback>
    </mc:AlternateContent>
    <mc:AlternateContent xmlns:mc="http://schemas.openxmlformats.org/markup-compatibility/2006">
      <mc:Choice Requires="x14">
        <control shapeId="2016267" r:id="rId22">
          <controlPr defaultSize="0" r:id="rId23">
            <anchor moveWithCells="1">
              <from>
                <xdr:col>2</xdr:col>
                <xdr:colOff>0</xdr:colOff>
                <xdr:row>2</xdr:row>
                <xdr:rowOff>0</xdr:rowOff>
              </from>
              <to>
                <xdr:col>2</xdr:col>
                <xdr:colOff>914400</xdr:colOff>
                <xdr:row>3</xdr:row>
                <xdr:rowOff>9525</xdr:rowOff>
              </to>
            </anchor>
          </controlPr>
        </control>
      </mc:Choice>
      <mc:Fallback>
        <control shapeId="2016267" r:id="rId22"/>
      </mc:Fallback>
    </mc:AlternateContent>
    <mc:AlternateContent xmlns:mc="http://schemas.openxmlformats.org/markup-compatibility/2006">
      <mc:Choice Requires="x14">
        <control shapeId="2016268" r:id="rId24">
          <controlPr defaultSize="0" r:id="rId25">
            <anchor moveWithCells="1">
              <from>
                <xdr:col>2</xdr:col>
                <xdr:colOff>0</xdr:colOff>
                <xdr:row>2</xdr:row>
                <xdr:rowOff>0</xdr:rowOff>
              </from>
              <to>
                <xdr:col>2</xdr:col>
                <xdr:colOff>914400</xdr:colOff>
                <xdr:row>3</xdr:row>
                <xdr:rowOff>9525</xdr:rowOff>
              </to>
            </anchor>
          </controlPr>
        </control>
      </mc:Choice>
      <mc:Fallback>
        <control shapeId="2016268" r:id="rId24"/>
      </mc:Fallback>
    </mc:AlternateContent>
    <mc:AlternateContent xmlns:mc="http://schemas.openxmlformats.org/markup-compatibility/2006">
      <mc:Choice Requires="x14">
        <control shapeId="2016269" r:id="rId26">
          <controlPr defaultSize="0" r:id="rId27">
            <anchor moveWithCells="1">
              <from>
                <xdr:col>2</xdr:col>
                <xdr:colOff>0</xdr:colOff>
                <xdr:row>2</xdr:row>
                <xdr:rowOff>0</xdr:rowOff>
              </from>
              <to>
                <xdr:col>2</xdr:col>
                <xdr:colOff>914400</xdr:colOff>
                <xdr:row>3</xdr:row>
                <xdr:rowOff>9525</xdr:rowOff>
              </to>
            </anchor>
          </controlPr>
        </control>
      </mc:Choice>
      <mc:Fallback>
        <control shapeId="2016269" r:id="rId26"/>
      </mc:Fallback>
    </mc:AlternateContent>
    <mc:AlternateContent xmlns:mc="http://schemas.openxmlformats.org/markup-compatibility/2006">
      <mc:Choice Requires="x14">
        <control shapeId="2016270" r:id="rId28">
          <controlPr defaultSize="0" r:id="rId29">
            <anchor moveWithCells="1">
              <from>
                <xdr:col>2</xdr:col>
                <xdr:colOff>0</xdr:colOff>
                <xdr:row>2</xdr:row>
                <xdr:rowOff>0</xdr:rowOff>
              </from>
              <to>
                <xdr:col>2</xdr:col>
                <xdr:colOff>914400</xdr:colOff>
                <xdr:row>3</xdr:row>
                <xdr:rowOff>9525</xdr:rowOff>
              </to>
            </anchor>
          </controlPr>
        </control>
      </mc:Choice>
      <mc:Fallback>
        <control shapeId="2016270" r:id="rId28"/>
      </mc:Fallback>
    </mc:AlternateContent>
    <mc:AlternateContent xmlns:mc="http://schemas.openxmlformats.org/markup-compatibility/2006">
      <mc:Choice Requires="x14">
        <control shapeId="2016271" r:id="rId30">
          <controlPr defaultSize="0" r:id="rId31">
            <anchor moveWithCells="1">
              <from>
                <xdr:col>2</xdr:col>
                <xdr:colOff>0</xdr:colOff>
                <xdr:row>2</xdr:row>
                <xdr:rowOff>0</xdr:rowOff>
              </from>
              <to>
                <xdr:col>2</xdr:col>
                <xdr:colOff>914400</xdr:colOff>
                <xdr:row>3</xdr:row>
                <xdr:rowOff>9525</xdr:rowOff>
              </to>
            </anchor>
          </controlPr>
        </control>
      </mc:Choice>
      <mc:Fallback>
        <control shapeId="2016271" r:id="rId30"/>
      </mc:Fallback>
    </mc:AlternateContent>
    <mc:AlternateContent xmlns:mc="http://schemas.openxmlformats.org/markup-compatibility/2006">
      <mc:Choice Requires="x14">
        <control shapeId="2016272" r:id="rId32">
          <controlPr defaultSize="0" r:id="rId33">
            <anchor moveWithCells="1">
              <from>
                <xdr:col>2</xdr:col>
                <xdr:colOff>0</xdr:colOff>
                <xdr:row>2</xdr:row>
                <xdr:rowOff>0</xdr:rowOff>
              </from>
              <to>
                <xdr:col>2</xdr:col>
                <xdr:colOff>914400</xdr:colOff>
                <xdr:row>3</xdr:row>
                <xdr:rowOff>9525</xdr:rowOff>
              </to>
            </anchor>
          </controlPr>
        </control>
      </mc:Choice>
      <mc:Fallback>
        <control shapeId="2016272" r:id="rId32"/>
      </mc:Fallback>
    </mc:AlternateContent>
    <mc:AlternateContent xmlns:mc="http://schemas.openxmlformats.org/markup-compatibility/2006">
      <mc:Choice Requires="x14">
        <control shapeId="2016273" r:id="rId34">
          <controlPr defaultSize="0" r:id="rId35">
            <anchor moveWithCells="1">
              <from>
                <xdr:col>2</xdr:col>
                <xdr:colOff>0</xdr:colOff>
                <xdr:row>2</xdr:row>
                <xdr:rowOff>0</xdr:rowOff>
              </from>
              <to>
                <xdr:col>2</xdr:col>
                <xdr:colOff>914400</xdr:colOff>
                <xdr:row>3</xdr:row>
                <xdr:rowOff>9525</xdr:rowOff>
              </to>
            </anchor>
          </controlPr>
        </control>
      </mc:Choice>
      <mc:Fallback>
        <control shapeId="2016273" r:id="rId34"/>
      </mc:Fallback>
    </mc:AlternateContent>
    <mc:AlternateContent xmlns:mc="http://schemas.openxmlformats.org/markup-compatibility/2006">
      <mc:Choice Requires="x14">
        <control shapeId="2016274" r:id="rId36">
          <controlPr defaultSize="0" r:id="rId37">
            <anchor moveWithCells="1">
              <from>
                <xdr:col>2</xdr:col>
                <xdr:colOff>0</xdr:colOff>
                <xdr:row>2</xdr:row>
                <xdr:rowOff>0</xdr:rowOff>
              </from>
              <to>
                <xdr:col>2</xdr:col>
                <xdr:colOff>914400</xdr:colOff>
                <xdr:row>3</xdr:row>
                <xdr:rowOff>9525</xdr:rowOff>
              </to>
            </anchor>
          </controlPr>
        </control>
      </mc:Choice>
      <mc:Fallback>
        <control shapeId="2016274" r:id="rId36"/>
      </mc:Fallback>
    </mc:AlternateContent>
    <mc:AlternateContent xmlns:mc="http://schemas.openxmlformats.org/markup-compatibility/2006">
      <mc:Choice Requires="x14">
        <control shapeId="2016275" r:id="rId38">
          <controlPr defaultSize="0" r:id="rId39">
            <anchor moveWithCells="1">
              <from>
                <xdr:col>2</xdr:col>
                <xdr:colOff>0</xdr:colOff>
                <xdr:row>2</xdr:row>
                <xdr:rowOff>0</xdr:rowOff>
              </from>
              <to>
                <xdr:col>2</xdr:col>
                <xdr:colOff>914400</xdr:colOff>
                <xdr:row>3</xdr:row>
                <xdr:rowOff>9525</xdr:rowOff>
              </to>
            </anchor>
          </controlPr>
        </control>
      </mc:Choice>
      <mc:Fallback>
        <control shapeId="2016275" r:id="rId38"/>
      </mc:Fallback>
    </mc:AlternateContent>
    <mc:AlternateContent xmlns:mc="http://schemas.openxmlformats.org/markup-compatibility/2006">
      <mc:Choice Requires="x14">
        <control shapeId="2016276" r:id="rId40">
          <controlPr defaultSize="0" r:id="rId41">
            <anchor moveWithCells="1">
              <from>
                <xdr:col>2</xdr:col>
                <xdr:colOff>0</xdr:colOff>
                <xdr:row>2</xdr:row>
                <xdr:rowOff>0</xdr:rowOff>
              </from>
              <to>
                <xdr:col>2</xdr:col>
                <xdr:colOff>914400</xdr:colOff>
                <xdr:row>3</xdr:row>
                <xdr:rowOff>9525</xdr:rowOff>
              </to>
            </anchor>
          </controlPr>
        </control>
      </mc:Choice>
      <mc:Fallback>
        <control shapeId="2016276" r:id="rId40"/>
      </mc:Fallback>
    </mc:AlternateContent>
    <mc:AlternateContent xmlns:mc="http://schemas.openxmlformats.org/markup-compatibility/2006">
      <mc:Choice Requires="x14">
        <control shapeId="2016277" r:id="rId42">
          <controlPr defaultSize="0" r:id="rId43">
            <anchor moveWithCells="1">
              <from>
                <xdr:col>2</xdr:col>
                <xdr:colOff>0</xdr:colOff>
                <xdr:row>2</xdr:row>
                <xdr:rowOff>0</xdr:rowOff>
              </from>
              <to>
                <xdr:col>2</xdr:col>
                <xdr:colOff>914400</xdr:colOff>
                <xdr:row>3</xdr:row>
                <xdr:rowOff>9525</xdr:rowOff>
              </to>
            </anchor>
          </controlPr>
        </control>
      </mc:Choice>
      <mc:Fallback>
        <control shapeId="2016277" r:id="rId42"/>
      </mc:Fallback>
    </mc:AlternateContent>
    <mc:AlternateContent xmlns:mc="http://schemas.openxmlformats.org/markup-compatibility/2006">
      <mc:Choice Requires="x14">
        <control shapeId="2016278" r:id="rId44">
          <controlPr defaultSize="0" r:id="rId45">
            <anchor moveWithCells="1">
              <from>
                <xdr:col>2</xdr:col>
                <xdr:colOff>0</xdr:colOff>
                <xdr:row>2</xdr:row>
                <xdr:rowOff>0</xdr:rowOff>
              </from>
              <to>
                <xdr:col>2</xdr:col>
                <xdr:colOff>914400</xdr:colOff>
                <xdr:row>3</xdr:row>
                <xdr:rowOff>9525</xdr:rowOff>
              </to>
            </anchor>
          </controlPr>
        </control>
      </mc:Choice>
      <mc:Fallback>
        <control shapeId="2016278" r:id="rId44"/>
      </mc:Fallback>
    </mc:AlternateContent>
    <mc:AlternateContent xmlns:mc="http://schemas.openxmlformats.org/markup-compatibility/2006">
      <mc:Choice Requires="x14">
        <control shapeId="2016279" r:id="rId46">
          <controlPr defaultSize="0" r:id="rId47">
            <anchor moveWithCells="1">
              <from>
                <xdr:col>2</xdr:col>
                <xdr:colOff>0</xdr:colOff>
                <xdr:row>2</xdr:row>
                <xdr:rowOff>0</xdr:rowOff>
              </from>
              <to>
                <xdr:col>2</xdr:col>
                <xdr:colOff>914400</xdr:colOff>
                <xdr:row>3</xdr:row>
                <xdr:rowOff>9525</xdr:rowOff>
              </to>
            </anchor>
          </controlPr>
        </control>
      </mc:Choice>
      <mc:Fallback>
        <control shapeId="2016279" r:id="rId46"/>
      </mc:Fallback>
    </mc:AlternateContent>
    <mc:AlternateContent xmlns:mc="http://schemas.openxmlformats.org/markup-compatibility/2006">
      <mc:Choice Requires="x14">
        <control shapeId="2016280" r:id="rId48">
          <controlPr defaultSize="0" r:id="rId49">
            <anchor moveWithCells="1">
              <from>
                <xdr:col>2</xdr:col>
                <xdr:colOff>0</xdr:colOff>
                <xdr:row>2</xdr:row>
                <xdr:rowOff>0</xdr:rowOff>
              </from>
              <to>
                <xdr:col>2</xdr:col>
                <xdr:colOff>914400</xdr:colOff>
                <xdr:row>3</xdr:row>
                <xdr:rowOff>9525</xdr:rowOff>
              </to>
            </anchor>
          </controlPr>
        </control>
      </mc:Choice>
      <mc:Fallback>
        <control shapeId="2016280" r:id="rId48"/>
      </mc:Fallback>
    </mc:AlternateContent>
    <mc:AlternateContent xmlns:mc="http://schemas.openxmlformats.org/markup-compatibility/2006">
      <mc:Choice Requires="x14">
        <control shapeId="2016281" r:id="rId50">
          <controlPr defaultSize="0" r:id="rId51">
            <anchor moveWithCells="1">
              <from>
                <xdr:col>2</xdr:col>
                <xdr:colOff>0</xdr:colOff>
                <xdr:row>2</xdr:row>
                <xdr:rowOff>0</xdr:rowOff>
              </from>
              <to>
                <xdr:col>2</xdr:col>
                <xdr:colOff>914400</xdr:colOff>
                <xdr:row>3</xdr:row>
                <xdr:rowOff>9525</xdr:rowOff>
              </to>
            </anchor>
          </controlPr>
        </control>
      </mc:Choice>
      <mc:Fallback>
        <control shapeId="2016281" r:id="rId50"/>
      </mc:Fallback>
    </mc:AlternateContent>
    <mc:AlternateContent xmlns:mc="http://schemas.openxmlformats.org/markup-compatibility/2006">
      <mc:Choice Requires="x14">
        <control shapeId="2016282" r:id="rId52">
          <controlPr defaultSize="0" r:id="rId53">
            <anchor moveWithCells="1">
              <from>
                <xdr:col>2</xdr:col>
                <xdr:colOff>0</xdr:colOff>
                <xdr:row>2</xdr:row>
                <xdr:rowOff>0</xdr:rowOff>
              </from>
              <to>
                <xdr:col>2</xdr:col>
                <xdr:colOff>914400</xdr:colOff>
                <xdr:row>3</xdr:row>
                <xdr:rowOff>9525</xdr:rowOff>
              </to>
            </anchor>
          </controlPr>
        </control>
      </mc:Choice>
      <mc:Fallback>
        <control shapeId="2016282" r:id="rId52"/>
      </mc:Fallback>
    </mc:AlternateContent>
    <mc:AlternateContent xmlns:mc="http://schemas.openxmlformats.org/markup-compatibility/2006">
      <mc:Choice Requires="x14">
        <control shapeId="2016283" r:id="rId54">
          <controlPr defaultSize="0" r:id="rId55">
            <anchor moveWithCells="1">
              <from>
                <xdr:col>2</xdr:col>
                <xdr:colOff>0</xdr:colOff>
                <xdr:row>2</xdr:row>
                <xdr:rowOff>0</xdr:rowOff>
              </from>
              <to>
                <xdr:col>2</xdr:col>
                <xdr:colOff>914400</xdr:colOff>
                <xdr:row>3</xdr:row>
                <xdr:rowOff>9525</xdr:rowOff>
              </to>
            </anchor>
          </controlPr>
        </control>
      </mc:Choice>
      <mc:Fallback>
        <control shapeId="2016283" r:id="rId54"/>
      </mc:Fallback>
    </mc:AlternateContent>
    <mc:AlternateContent xmlns:mc="http://schemas.openxmlformats.org/markup-compatibility/2006">
      <mc:Choice Requires="x14">
        <control shapeId="2016284" r:id="rId56">
          <controlPr defaultSize="0" r:id="rId57">
            <anchor moveWithCells="1">
              <from>
                <xdr:col>2</xdr:col>
                <xdr:colOff>0</xdr:colOff>
                <xdr:row>2</xdr:row>
                <xdr:rowOff>0</xdr:rowOff>
              </from>
              <to>
                <xdr:col>2</xdr:col>
                <xdr:colOff>914400</xdr:colOff>
                <xdr:row>3</xdr:row>
                <xdr:rowOff>9525</xdr:rowOff>
              </to>
            </anchor>
          </controlPr>
        </control>
      </mc:Choice>
      <mc:Fallback>
        <control shapeId="2016284" r:id="rId56"/>
      </mc:Fallback>
    </mc:AlternateContent>
    <mc:AlternateContent xmlns:mc="http://schemas.openxmlformats.org/markup-compatibility/2006">
      <mc:Choice Requires="x14">
        <control shapeId="2016285" r:id="rId58">
          <controlPr defaultSize="0" r:id="rId59">
            <anchor moveWithCells="1">
              <from>
                <xdr:col>2</xdr:col>
                <xdr:colOff>0</xdr:colOff>
                <xdr:row>2</xdr:row>
                <xdr:rowOff>0</xdr:rowOff>
              </from>
              <to>
                <xdr:col>2</xdr:col>
                <xdr:colOff>914400</xdr:colOff>
                <xdr:row>3</xdr:row>
                <xdr:rowOff>9525</xdr:rowOff>
              </to>
            </anchor>
          </controlPr>
        </control>
      </mc:Choice>
      <mc:Fallback>
        <control shapeId="2016285" r:id="rId58"/>
      </mc:Fallback>
    </mc:AlternateContent>
    <mc:AlternateContent xmlns:mc="http://schemas.openxmlformats.org/markup-compatibility/2006">
      <mc:Choice Requires="x14">
        <control shapeId="2016286" r:id="rId60">
          <controlPr defaultSize="0" r:id="rId61">
            <anchor moveWithCells="1">
              <from>
                <xdr:col>2</xdr:col>
                <xdr:colOff>0</xdr:colOff>
                <xdr:row>2</xdr:row>
                <xdr:rowOff>0</xdr:rowOff>
              </from>
              <to>
                <xdr:col>2</xdr:col>
                <xdr:colOff>914400</xdr:colOff>
                <xdr:row>3</xdr:row>
                <xdr:rowOff>9525</xdr:rowOff>
              </to>
            </anchor>
          </controlPr>
        </control>
      </mc:Choice>
      <mc:Fallback>
        <control shapeId="2016286" r:id="rId60"/>
      </mc:Fallback>
    </mc:AlternateContent>
    <mc:AlternateContent xmlns:mc="http://schemas.openxmlformats.org/markup-compatibility/2006">
      <mc:Choice Requires="x14">
        <control shapeId="2016287" r:id="rId62">
          <controlPr defaultSize="0" r:id="rId63">
            <anchor moveWithCells="1">
              <from>
                <xdr:col>2</xdr:col>
                <xdr:colOff>0</xdr:colOff>
                <xdr:row>2</xdr:row>
                <xdr:rowOff>0</xdr:rowOff>
              </from>
              <to>
                <xdr:col>2</xdr:col>
                <xdr:colOff>914400</xdr:colOff>
                <xdr:row>3</xdr:row>
                <xdr:rowOff>9525</xdr:rowOff>
              </to>
            </anchor>
          </controlPr>
        </control>
      </mc:Choice>
      <mc:Fallback>
        <control shapeId="2016287" r:id="rId62"/>
      </mc:Fallback>
    </mc:AlternateContent>
    <mc:AlternateContent xmlns:mc="http://schemas.openxmlformats.org/markup-compatibility/2006">
      <mc:Choice Requires="x14">
        <control shapeId="2016288" r:id="rId64">
          <controlPr defaultSize="0" r:id="rId65">
            <anchor moveWithCells="1">
              <from>
                <xdr:col>2</xdr:col>
                <xdr:colOff>0</xdr:colOff>
                <xdr:row>2</xdr:row>
                <xdr:rowOff>0</xdr:rowOff>
              </from>
              <to>
                <xdr:col>2</xdr:col>
                <xdr:colOff>914400</xdr:colOff>
                <xdr:row>3</xdr:row>
                <xdr:rowOff>9525</xdr:rowOff>
              </to>
            </anchor>
          </controlPr>
        </control>
      </mc:Choice>
      <mc:Fallback>
        <control shapeId="2016288" r:id="rId64"/>
      </mc:Fallback>
    </mc:AlternateContent>
    <mc:AlternateContent xmlns:mc="http://schemas.openxmlformats.org/markup-compatibility/2006">
      <mc:Choice Requires="x14">
        <control shapeId="2016289" r:id="rId66">
          <controlPr defaultSize="0" r:id="rId16">
            <anchor moveWithCells="1">
              <from>
                <xdr:col>2</xdr:col>
                <xdr:colOff>0</xdr:colOff>
                <xdr:row>2</xdr:row>
                <xdr:rowOff>0</xdr:rowOff>
              </from>
              <to>
                <xdr:col>2</xdr:col>
                <xdr:colOff>914400</xdr:colOff>
                <xdr:row>3</xdr:row>
                <xdr:rowOff>9525</xdr:rowOff>
              </to>
            </anchor>
          </controlPr>
        </control>
      </mc:Choice>
      <mc:Fallback>
        <control shapeId="2016289" r:id="rId66"/>
      </mc:Fallback>
    </mc:AlternateContent>
    <mc:AlternateContent xmlns:mc="http://schemas.openxmlformats.org/markup-compatibility/2006">
      <mc:Choice Requires="x14">
        <control shapeId="2016290" r:id="rId67">
          <controlPr defaultSize="0" r:id="rId68">
            <anchor moveWithCells="1">
              <from>
                <xdr:col>1</xdr:col>
                <xdr:colOff>0</xdr:colOff>
                <xdr:row>2</xdr:row>
                <xdr:rowOff>0</xdr:rowOff>
              </from>
              <to>
                <xdr:col>1</xdr:col>
                <xdr:colOff>914400</xdr:colOff>
                <xdr:row>3</xdr:row>
                <xdr:rowOff>9525</xdr:rowOff>
              </to>
            </anchor>
          </controlPr>
        </control>
      </mc:Choice>
      <mc:Fallback>
        <control shapeId="2016290" r:id="rId67"/>
      </mc:Fallback>
    </mc:AlternateContent>
    <mc:AlternateContent xmlns:mc="http://schemas.openxmlformats.org/markup-compatibility/2006">
      <mc:Choice Requires="x14">
        <control shapeId="2016291" r:id="rId69">
          <controlPr defaultSize="0" r:id="rId70">
            <anchor moveWithCells="1">
              <from>
                <xdr:col>1</xdr:col>
                <xdr:colOff>685800</xdr:colOff>
                <xdr:row>2</xdr:row>
                <xdr:rowOff>0</xdr:rowOff>
              </from>
              <to>
                <xdr:col>1</xdr:col>
                <xdr:colOff>1600200</xdr:colOff>
                <xdr:row>3</xdr:row>
                <xdr:rowOff>9525</xdr:rowOff>
              </to>
            </anchor>
          </controlPr>
        </control>
      </mc:Choice>
      <mc:Fallback>
        <control shapeId="2016291" r:id="rId69"/>
      </mc:Fallback>
    </mc:AlternateContent>
    <mc:AlternateContent xmlns:mc="http://schemas.openxmlformats.org/markup-compatibility/2006">
      <mc:Choice Requires="x14">
        <control shapeId="2016292" r:id="rId71">
          <controlPr defaultSize="0" r:id="rId72">
            <anchor moveWithCells="1">
              <from>
                <xdr:col>1</xdr:col>
                <xdr:colOff>1371600</xdr:colOff>
                <xdr:row>2</xdr:row>
                <xdr:rowOff>0</xdr:rowOff>
              </from>
              <to>
                <xdr:col>1</xdr:col>
                <xdr:colOff>2286000</xdr:colOff>
                <xdr:row>3</xdr:row>
                <xdr:rowOff>9525</xdr:rowOff>
              </to>
            </anchor>
          </controlPr>
        </control>
      </mc:Choice>
      <mc:Fallback>
        <control shapeId="2016292" r:id="rId71"/>
      </mc:Fallback>
    </mc:AlternateContent>
    <mc:AlternateContent xmlns:mc="http://schemas.openxmlformats.org/markup-compatibility/2006">
      <mc:Choice Requires="x14">
        <control shapeId="2016293" r:id="rId73">
          <controlPr defaultSize="0" r:id="rId74">
            <anchor moveWithCells="1">
              <from>
                <xdr:col>1</xdr:col>
                <xdr:colOff>2057400</xdr:colOff>
                <xdr:row>2</xdr:row>
                <xdr:rowOff>0</xdr:rowOff>
              </from>
              <to>
                <xdr:col>1</xdr:col>
                <xdr:colOff>2971800</xdr:colOff>
                <xdr:row>3</xdr:row>
                <xdr:rowOff>9525</xdr:rowOff>
              </to>
            </anchor>
          </controlPr>
        </control>
      </mc:Choice>
      <mc:Fallback>
        <control shapeId="2016293" r:id="rId73"/>
      </mc:Fallback>
    </mc:AlternateContent>
    <mc:AlternateContent xmlns:mc="http://schemas.openxmlformats.org/markup-compatibility/2006">
      <mc:Choice Requires="x14">
        <control shapeId="2016294" r:id="rId75">
          <controlPr defaultSize="0" r:id="rId76">
            <anchor moveWithCells="1">
              <from>
                <xdr:col>1</xdr:col>
                <xdr:colOff>2743200</xdr:colOff>
                <xdr:row>2</xdr:row>
                <xdr:rowOff>0</xdr:rowOff>
              </from>
              <to>
                <xdr:col>1</xdr:col>
                <xdr:colOff>3657600</xdr:colOff>
                <xdr:row>3</xdr:row>
                <xdr:rowOff>9525</xdr:rowOff>
              </to>
            </anchor>
          </controlPr>
        </control>
      </mc:Choice>
      <mc:Fallback>
        <control shapeId="2016294" r:id="rId75"/>
      </mc:Fallback>
    </mc:AlternateContent>
    <mc:AlternateContent xmlns:mc="http://schemas.openxmlformats.org/markup-compatibility/2006">
      <mc:Choice Requires="x14">
        <control shapeId="2016295" r:id="rId77">
          <controlPr defaultSize="0" r:id="rId78">
            <anchor moveWithCells="1">
              <from>
                <xdr:col>1</xdr:col>
                <xdr:colOff>3429000</xdr:colOff>
                <xdr:row>2</xdr:row>
                <xdr:rowOff>0</xdr:rowOff>
              </from>
              <to>
                <xdr:col>1</xdr:col>
                <xdr:colOff>4343400</xdr:colOff>
                <xdr:row>3</xdr:row>
                <xdr:rowOff>9525</xdr:rowOff>
              </to>
            </anchor>
          </controlPr>
        </control>
      </mc:Choice>
      <mc:Fallback>
        <control shapeId="2016295" r:id="rId77"/>
      </mc:Fallback>
    </mc:AlternateContent>
    <mc:AlternateContent xmlns:mc="http://schemas.openxmlformats.org/markup-compatibility/2006">
      <mc:Choice Requires="x14">
        <control shapeId="2016296" r:id="rId79">
          <controlPr defaultSize="0" r:id="rId16">
            <anchor moveWithCells="1">
              <from>
                <xdr:col>1</xdr:col>
                <xdr:colOff>4114800</xdr:colOff>
                <xdr:row>2</xdr:row>
                <xdr:rowOff>0</xdr:rowOff>
              </from>
              <to>
                <xdr:col>1</xdr:col>
                <xdr:colOff>5029200</xdr:colOff>
                <xdr:row>3</xdr:row>
                <xdr:rowOff>9525</xdr:rowOff>
              </to>
            </anchor>
          </controlPr>
        </control>
      </mc:Choice>
      <mc:Fallback>
        <control shapeId="2016296" r:id="rId79"/>
      </mc:Fallback>
    </mc:AlternateContent>
    <mc:AlternateContent xmlns:mc="http://schemas.openxmlformats.org/markup-compatibility/2006">
      <mc:Choice Requires="x14">
        <control shapeId="2016297" r:id="rId80">
          <controlPr defaultSize="0" r:id="rId16">
            <anchor moveWithCells="1">
              <from>
                <xdr:col>1</xdr:col>
                <xdr:colOff>4800600</xdr:colOff>
                <xdr:row>2</xdr:row>
                <xdr:rowOff>0</xdr:rowOff>
              </from>
              <to>
                <xdr:col>2</xdr:col>
                <xdr:colOff>523875</xdr:colOff>
                <xdr:row>3</xdr:row>
                <xdr:rowOff>9525</xdr:rowOff>
              </to>
            </anchor>
          </controlPr>
        </control>
      </mc:Choice>
      <mc:Fallback>
        <control shapeId="2016297" r:id="rId80"/>
      </mc:Fallback>
    </mc:AlternateContent>
    <mc:AlternateContent xmlns:mc="http://schemas.openxmlformats.org/markup-compatibility/2006">
      <mc:Choice Requires="x14">
        <control shapeId="2016298" r:id="rId81">
          <controlPr defaultSize="0" r:id="rId82">
            <anchor moveWithCells="1">
              <from>
                <xdr:col>2</xdr:col>
                <xdr:colOff>0</xdr:colOff>
                <xdr:row>2</xdr:row>
                <xdr:rowOff>0</xdr:rowOff>
              </from>
              <to>
                <xdr:col>2</xdr:col>
                <xdr:colOff>914400</xdr:colOff>
                <xdr:row>3</xdr:row>
                <xdr:rowOff>9525</xdr:rowOff>
              </to>
            </anchor>
          </controlPr>
        </control>
      </mc:Choice>
      <mc:Fallback>
        <control shapeId="2016298" r:id="rId81"/>
      </mc:Fallback>
    </mc:AlternateContent>
    <mc:AlternateContent xmlns:mc="http://schemas.openxmlformats.org/markup-compatibility/2006">
      <mc:Choice Requires="x14">
        <control shapeId="2016299" r:id="rId83">
          <controlPr defaultSize="0" r:id="rId84">
            <anchor moveWithCells="1">
              <from>
                <xdr:col>2</xdr:col>
                <xdr:colOff>0</xdr:colOff>
                <xdr:row>2</xdr:row>
                <xdr:rowOff>0</xdr:rowOff>
              </from>
              <to>
                <xdr:col>2</xdr:col>
                <xdr:colOff>914400</xdr:colOff>
                <xdr:row>3</xdr:row>
                <xdr:rowOff>9525</xdr:rowOff>
              </to>
            </anchor>
          </controlPr>
        </control>
      </mc:Choice>
      <mc:Fallback>
        <control shapeId="2016299" r:id="rId83"/>
      </mc:Fallback>
    </mc:AlternateContent>
    <mc:AlternateContent xmlns:mc="http://schemas.openxmlformats.org/markup-compatibility/2006">
      <mc:Choice Requires="x14">
        <control shapeId="2016300" r:id="rId85">
          <controlPr defaultSize="0" r:id="rId86">
            <anchor moveWithCells="1">
              <from>
                <xdr:col>2</xdr:col>
                <xdr:colOff>0</xdr:colOff>
                <xdr:row>2</xdr:row>
                <xdr:rowOff>0</xdr:rowOff>
              </from>
              <to>
                <xdr:col>2</xdr:col>
                <xdr:colOff>914400</xdr:colOff>
                <xdr:row>3</xdr:row>
                <xdr:rowOff>9525</xdr:rowOff>
              </to>
            </anchor>
          </controlPr>
        </control>
      </mc:Choice>
      <mc:Fallback>
        <control shapeId="2016300" r:id="rId85"/>
      </mc:Fallback>
    </mc:AlternateContent>
    <mc:AlternateContent xmlns:mc="http://schemas.openxmlformats.org/markup-compatibility/2006">
      <mc:Choice Requires="x14">
        <control shapeId="2016301" r:id="rId87">
          <controlPr defaultSize="0" r:id="rId88">
            <anchor moveWithCells="1">
              <from>
                <xdr:col>2</xdr:col>
                <xdr:colOff>0</xdr:colOff>
                <xdr:row>2</xdr:row>
                <xdr:rowOff>0</xdr:rowOff>
              </from>
              <to>
                <xdr:col>2</xdr:col>
                <xdr:colOff>914400</xdr:colOff>
                <xdr:row>3</xdr:row>
                <xdr:rowOff>9525</xdr:rowOff>
              </to>
            </anchor>
          </controlPr>
        </control>
      </mc:Choice>
      <mc:Fallback>
        <control shapeId="2016301" r:id="rId87"/>
      </mc:Fallback>
    </mc:AlternateContent>
    <mc:AlternateContent xmlns:mc="http://schemas.openxmlformats.org/markup-compatibility/2006">
      <mc:Choice Requires="x14">
        <control shapeId="2016302" r:id="rId89">
          <controlPr defaultSize="0" r:id="rId90">
            <anchor moveWithCells="1">
              <from>
                <xdr:col>2</xdr:col>
                <xdr:colOff>0</xdr:colOff>
                <xdr:row>2</xdr:row>
                <xdr:rowOff>0</xdr:rowOff>
              </from>
              <to>
                <xdr:col>2</xdr:col>
                <xdr:colOff>914400</xdr:colOff>
                <xdr:row>3</xdr:row>
                <xdr:rowOff>9525</xdr:rowOff>
              </to>
            </anchor>
          </controlPr>
        </control>
      </mc:Choice>
      <mc:Fallback>
        <control shapeId="2016302" r:id="rId89"/>
      </mc:Fallback>
    </mc:AlternateContent>
    <mc:AlternateContent xmlns:mc="http://schemas.openxmlformats.org/markup-compatibility/2006">
      <mc:Choice Requires="x14">
        <control shapeId="2016303" r:id="rId91">
          <controlPr defaultSize="0" r:id="rId92">
            <anchor moveWithCells="1">
              <from>
                <xdr:col>2</xdr:col>
                <xdr:colOff>0</xdr:colOff>
                <xdr:row>2</xdr:row>
                <xdr:rowOff>0</xdr:rowOff>
              </from>
              <to>
                <xdr:col>2</xdr:col>
                <xdr:colOff>914400</xdr:colOff>
                <xdr:row>3</xdr:row>
                <xdr:rowOff>9525</xdr:rowOff>
              </to>
            </anchor>
          </controlPr>
        </control>
      </mc:Choice>
      <mc:Fallback>
        <control shapeId="2016303" r:id="rId91"/>
      </mc:Fallback>
    </mc:AlternateContent>
    <mc:AlternateContent xmlns:mc="http://schemas.openxmlformats.org/markup-compatibility/2006">
      <mc:Choice Requires="x14">
        <control shapeId="2016304" r:id="rId93">
          <controlPr defaultSize="0" r:id="rId94">
            <anchor moveWithCells="1">
              <from>
                <xdr:col>2</xdr:col>
                <xdr:colOff>0</xdr:colOff>
                <xdr:row>2</xdr:row>
                <xdr:rowOff>0</xdr:rowOff>
              </from>
              <to>
                <xdr:col>2</xdr:col>
                <xdr:colOff>914400</xdr:colOff>
                <xdr:row>3</xdr:row>
                <xdr:rowOff>9525</xdr:rowOff>
              </to>
            </anchor>
          </controlPr>
        </control>
      </mc:Choice>
      <mc:Fallback>
        <control shapeId="2016304" r:id="rId93"/>
      </mc:Fallback>
    </mc:AlternateContent>
    <mc:AlternateContent xmlns:mc="http://schemas.openxmlformats.org/markup-compatibility/2006">
      <mc:Choice Requires="x14">
        <control shapeId="2016305" r:id="rId95">
          <controlPr defaultSize="0" r:id="rId96">
            <anchor moveWithCells="1">
              <from>
                <xdr:col>2</xdr:col>
                <xdr:colOff>0</xdr:colOff>
                <xdr:row>2</xdr:row>
                <xdr:rowOff>0</xdr:rowOff>
              </from>
              <to>
                <xdr:col>2</xdr:col>
                <xdr:colOff>914400</xdr:colOff>
                <xdr:row>3</xdr:row>
                <xdr:rowOff>9525</xdr:rowOff>
              </to>
            </anchor>
          </controlPr>
        </control>
      </mc:Choice>
      <mc:Fallback>
        <control shapeId="2016305" r:id="rId95"/>
      </mc:Fallback>
    </mc:AlternateContent>
    <mc:AlternateContent xmlns:mc="http://schemas.openxmlformats.org/markup-compatibility/2006">
      <mc:Choice Requires="x14">
        <control shapeId="2016306" r:id="rId97">
          <controlPr defaultSize="0" r:id="rId98">
            <anchor moveWithCells="1">
              <from>
                <xdr:col>2</xdr:col>
                <xdr:colOff>0</xdr:colOff>
                <xdr:row>2</xdr:row>
                <xdr:rowOff>0</xdr:rowOff>
              </from>
              <to>
                <xdr:col>2</xdr:col>
                <xdr:colOff>914400</xdr:colOff>
                <xdr:row>3</xdr:row>
                <xdr:rowOff>9525</xdr:rowOff>
              </to>
            </anchor>
          </controlPr>
        </control>
      </mc:Choice>
      <mc:Fallback>
        <control shapeId="2016306" r:id="rId97"/>
      </mc:Fallback>
    </mc:AlternateContent>
    <mc:AlternateContent xmlns:mc="http://schemas.openxmlformats.org/markup-compatibility/2006">
      <mc:Choice Requires="x14">
        <control shapeId="2016307" r:id="rId99">
          <controlPr defaultSize="0" r:id="rId100">
            <anchor moveWithCells="1">
              <from>
                <xdr:col>2</xdr:col>
                <xdr:colOff>0</xdr:colOff>
                <xdr:row>2</xdr:row>
                <xdr:rowOff>0</xdr:rowOff>
              </from>
              <to>
                <xdr:col>2</xdr:col>
                <xdr:colOff>914400</xdr:colOff>
                <xdr:row>3</xdr:row>
                <xdr:rowOff>9525</xdr:rowOff>
              </to>
            </anchor>
          </controlPr>
        </control>
      </mc:Choice>
      <mc:Fallback>
        <control shapeId="2016307" r:id="rId99"/>
      </mc:Fallback>
    </mc:AlternateContent>
    <mc:AlternateContent xmlns:mc="http://schemas.openxmlformats.org/markup-compatibility/2006">
      <mc:Choice Requires="x14">
        <control shapeId="2016308" r:id="rId101">
          <controlPr defaultSize="0" r:id="rId102">
            <anchor moveWithCells="1">
              <from>
                <xdr:col>2</xdr:col>
                <xdr:colOff>0</xdr:colOff>
                <xdr:row>2</xdr:row>
                <xdr:rowOff>0</xdr:rowOff>
              </from>
              <to>
                <xdr:col>2</xdr:col>
                <xdr:colOff>914400</xdr:colOff>
                <xdr:row>3</xdr:row>
                <xdr:rowOff>9525</xdr:rowOff>
              </to>
            </anchor>
          </controlPr>
        </control>
      </mc:Choice>
      <mc:Fallback>
        <control shapeId="2016308" r:id="rId101"/>
      </mc:Fallback>
    </mc:AlternateContent>
    <mc:AlternateContent xmlns:mc="http://schemas.openxmlformats.org/markup-compatibility/2006">
      <mc:Choice Requires="x14">
        <control shapeId="2016309" r:id="rId103">
          <controlPr defaultSize="0" r:id="rId104">
            <anchor moveWithCells="1">
              <from>
                <xdr:col>2</xdr:col>
                <xdr:colOff>0</xdr:colOff>
                <xdr:row>2</xdr:row>
                <xdr:rowOff>0</xdr:rowOff>
              </from>
              <to>
                <xdr:col>2</xdr:col>
                <xdr:colOff>914400</xdr:colOff>
                <xdr:row>3</xdr:row>
                <xdr:rowOff>9525</xdr:rowOff>
              </to>
            </anchor>
          </controlPr>
        </control>
      </mc:Choice>
      <mc:Fallback>
        <control shapeId="2016309" r:id="rId103"/>
      </mc:Fallback>
    </mc:AlternateContent>
    <mc:AlternateContent xmlns:mc="http://schemas.openxmlformats.org/markup-compatibility/2006">
      <mc:Choice Requires="x14">
        <control shapeId="2016310" r:id="rId105">
          <controlPr defaultSize="0" r:id="rId106">
            <anchor moveWithCells="1">
              <from>
                <xdr:col>2</xdr:col>
                <xdr:colOff>0</xdr:colOff>
                <xdr:row>2</xdr:row>
                <xdr:rowOff>0</xdr:rowOff>
              </from>
              <to>
                <xdr:col>2</xdr:col>
                <xdr:colOff>914400</xdr:colOff>
                <xdr:row>3</xdr:row>
                <xdr:rowOff>9525</xdr:rowOff>
              </to>
            </anchor>
          </controlPr>
        </control>
      </mc:Choice>
      <mc:Fallback>
        <control shapeId="2016310" r:id="rId105"/>
      </mc:Fallback>
    </mc:AlternateContent>
    <mc:AlternateContent xmlns:mc="http://schemas.openxmlformats.org/markup-compatibility/2006">
      <mc:Choice Requires="x14">
        <control shapeId="2016311" r:id="rId107">
          <controlPr defaultSize="0" r:id="rId108">
            <anchor moveWithCells="1">
              <from>
                <xdr:col>2</xdr:col>
                <xdr:colOff>0</xdr:colOff>
                <xdr:row>2</xdr:row>
                <xdr:rowOff>0</xdr:rowOff>
              </from>
              <to>
                <xdr:col>2</xdr:col>
                <xdr:colOff>914400</xdr:colOff>
                <xdr:row>3</xdr:row>
                <xdr:rowOff>9525</xdr:rowOff>
              </to>
            </anchor>
          </controlPr>
        </control>
      </mc:Choice>
      <mc:Fallback>
        <control shapeId="2016311" r:id="rId107"/>
      </mc:Fallback>
    </mc:AlternateContent>
    <mc:AlternateContent xmlns:mc="http://schemas.openxmlformats.org/markup-compatibility/2006">
      <mc:Choice Requires="x14">
        <control shapeId="2016312" r:id="rId109">
          <controlPr defaultSize="0" r:id="rId110">
            <anchor moveWithCells="1">
              <from>
                <xdr:col>2</xdr:col>
                <xdr:colOff>0</xdr:colOff>
                <xdr:row>2</xdr:row>
                <xdr:rowOff>0</xdr:rowOff>
              </from>
              <to>
                <xdr:col>2</xdr:col>
                <xdr:colOff>914400</xdr:colOff>
                <xdr:row>3</xdr:row>
                <xdr:rowOff>9525</xdr:rowOff>
              </to>
            </anchor>
          </controlPr>
        </control>
      </mc:Choice>
      <mc:Fallback>
        <control shapeId="2016312" r:id="rId109"/>
      </mc:Fallback>
    </mc:AlternateContent>
    <mc:AlternateContent xmlns:mc="http://schemas.openxmlformats.org/markup-compatibility/2006">
      <mc:Choice Requires="x14">
        <control shapeId="2016313" r:id="rId111">
          <controlPr defaultSize="0" r:id="rId112">
            <anchor moveWithCells="1">
              <from>
                <xdr:col>2</xdr:col>
                <xdr:colOff>0</xdr:colOff>
                <xdr:row>2</xdr:row>
                <xdr:rowOff>0</xdr:rowOff>
              </from>
              <to>
                <xdr:col>2</xdr:col>
                <xdr:colOff>914400</xdr:colOff>
                <xdr:row>3</xdr:row>
                <xdr:rowOff>9525</xdr:rowOff>
              </to>
            </anchor>
          </controlPr>
        </control>
      </mc:Choice>
      <mc:Fallback>
        <control shapeId="2016313" r:id="rId111"/>
      </mc:Fallback>
    </mc:AlternateContent>
    <mc:AlternateContent xmlns:mc="http://schemas.openxmlformats.org/markup-compatibility/2006">
      <mc:Choice Requires="x14">
        <control shapeId="2016314" r:id="rId113">
          <controlPr defaultSize="0" r:id="rId114">
            <anchor moveWithCells="1">
              <from>
                <xdr:col>2</xdr:col>
                <xdr:colOff>0</xdr:colOff>
                <xdr:row>2</xdr:row>
                <xdr:rowOff>0</xdr:rowOff>
              </from>
              <to>
                <xdr:col>2</xdr:col>
                <xdr:colOff>914400</xdr:colOff>
                <xdr:row>3</xdr:row>
                <xdr:rowOff>9525</xdr:rowOff>
              </to>
            </anchor>
          </controlPr>
        </control>
      </mc:Choice>
      <mc:Fallback>
        <control shapeId="2016314" r:id="rId113"/>
      </mc:Fallback>
    </mc:AlternateContent>
    <mc:AlternateContent xmlns:mc="http://schemas.openxmlformats.org/markup-compatibility/2006">
      <mc:Choice Requires="x14">
        <control shapeId="2016315" r:id="rId115">
          <controlPr defaultSize="0" r:id="rId116">
            <anchor moveWithCells="1">
              <from>
                <xdr:col>2</xdr:col>
                <xdr:colOff>0</xdr:colOff>
                <xdr:row>2</xdr:row>
                <xdr:rowOff>0</xdr:rowOff>
              </from>
              <to>
                <xdr:col>2</xdr:col>
                <xdr:colOff>914400</xdr:colOff>
                <xdr:row>3</xdr:row>
                <xdr:rowOff>9525</xdr:rowOff>
              </to>
            </anchor>
          </controlPr>
        </control>
      </mc:Choice>
      <mc:Fallback>
        <control shapeId="2016315" r:id="rId115"/>
      </mc:Fallback>
    </mc:AlternateContent>
    <mc:AlternateContent xmlns:mc="http://schemas.openxmlformats.org/markup-compatibility/2006">
      <mc:Choice Requires="x14">
        <control shapeId="2016316" r:id="rId117">
          <controlPr defaultSize="0" r:id="rId118">
            <anchor moveWithCells="1">
              <from>
                <xdr:col>2</xdr:col>
                <xdr:colOff>0</xdr:colOff>
                <xdr:row>2</xdr:row>
                <xdr:rowOff>0</xdr:rowOff>
              </from>
              <to>
                <xdr:col>2</xdr:col>
                <xdr:colOff>914400</xdr:colOff>
                <xdr:row>3</xdr:row>
                <xdr:rowOff>9525</xdr:rowOff>
              </to>
            </anchor>
          </controlPr>
        </control>
      </mc:Choice>
      <mc:Fallback>
        <control shapeId="2016316" r:id="rId117"/>
      </mc:Fallback>
    </mc:AlternateContent>
    <mc:AlternateContent xmlns:mc="http://schemas.openxmlformats.org/markup-compatibility/2006">
      <mc:Choice Requires="x14">
        <control shapeId="2016317" r:id="rId119">
          <controlPr defaultSize="0" r:id="rId120">
            <anchor moveWithCells="1">
              <from>
                <xdr:col>2</xdr:col>
                <xdr:colOff>0</xdr:colOff>
                <xdr:row>2</xdr:row>
                <xdr:rowOff>0</xdr:rowOff>
              </from>
              <to>
                <xdr:col>2</xdr:col>
                <xdr:colOff>914400</xdr:colOff>
                <xdr:row>3</xdr:row>
                <xdr:rowOff>9525</xdr:rowOff>
              </to>
            </anchor>
          </controlPr>
        </control>
      </mc:Choice>
      <mc:Fallback>
        <control shapeId="2016317" r:id="rId119"/>
      </mc:Fallback>
    </mc:AlternateContent>
    <mc:AlternateContent xmlns:mc="http://schemas.openxmlformats.org/markup-compatibility/2006">
      <mc:Choice Requires="x14">
        <control shapeId="2016318" r:id="rId121">
          <controlPr defaultSize="0" r:id="rId122">
            <anchor moveWithCells="1">
              <from>
                <xdr:col>2</xdr:col>
                <xdr:colOff>0</xdr:colOff>
                <xdr:row>2</xdr:row>
                <xdr:rowOff>0</xdr:rowOff>
              </from>
              <to>
                <xdr:col>2</xdr:col>
                <xdr:colOff>914400</xdr:colOff>
                <xdr:row>3</xdr:row>
                <xdr:rowOff>9525</xdr:rowOff>
              </to>
            </anchor>
          </controlPr>
        </control>
      </mc:Choice>
      <mc:Fallback>
        <control shapeId="2016318" r:id="rId121"/>
      </mc:Fallback>
    </mc:AlternateContent>
    <mc:AlternateContent xmlns:mc="http://schemas.openxmlformats.org/markup-compatibility/2006">
      <mc:Choice Requires="x14">
        <control shapeId="2016319" r:id="rId123">
          <controlPr defaultSize="0" r:id="rId124">
            <anchor moveWithCells="1">
              <from>
                <xdr:col>2</xdr:col>
                <xdr:colOff>0</xdr:colOff>
                <xdr:row>2</xdr:row>
                <xdr:rowOff>0</xdr:rowOff>
              </from>
              <to>
                <xdr:col>2</xdr:col>
                <xdr:colOff>914400</xdr:colOff>
                <xdr:row>3</xdr:row>
                <xdr:rowOff>9525</xdr:rowOff>
              </to>
            </anchor>
          </controlPr>
        </control>
      </mc:Choice>
      <mc:Fallback>
        <control shapeId="2016319" r:id="rId123"/>
      </mc:Fallback>
    </mc:AlternateContent>
    <mc:AlternateContent xmlns:mc="http://schemas.openxmlformats.org/markup-compatibility/2006">
      <mc:Choice Requires="x14">
        <control shapeId="2016320" r:id="rId125">
          <controlPr defaultSize="0" r:id="rId126">
            <anchor moveWithCells="1">
              <from>
                <xdr:col>2</xdr:col>
                <xdr:colOff>0</xdr:colOff>
                <xdr:row>2</xdr:row>
                <xdr:rowOff>0</xdr:rowOff>
              </from>
              <to>
                <xdr:col>2</xdr:col>
                <xdr:colOff>914400</xdr:colOff>
                <xdr:row>3</xdr:row>
                <xdr:rowOff>9525</xdr:rowOff>
              </to>
            </anchor>
          </controlPr>
        </control>
      </mc:Choice>
      <mc:Fallback>
        <control shapeId="2016320" r:id="rId125"/>
      </mc:Fallback>
    </mc:AlternateContent>
    <mc:AlternateContent xmlns:mc="http://schemas.openxmlformats.org/markup-compatibility/2006">
      <mc:Choice Requires="x14">
        <control shapeId="2016321" r:id="rId127">
          <controlPr defaultSize="0" r:id="rId128">
            <anchor moveWithCells="1">
              <from>
                <xdr:col>2</xdr:col>
                <xdr:colOff>0</xdr:colOff>
                <xdr:row>2</xdr:row>
                <xdr:rowOff>0</xdr:rowOff>
              </from>
              <to>
                <xdr:col>2</xdr:col>
                <xdr:colOff>914400</xdr:colOff>
                <xdr:row>3</xdr:row>
                <xdr:rowOff>9525</xdr:rowOff>
              </to>
            </anchor>
          </controlPr>
        </control>
      </mc:Choice>
      <mc:Fallback>
        <control shapeId="2016321" r:id="rId127"/>
      </mc:Fallback>
    </mc:AlternateContent>
    <mc:AlternateContent xmlns:mc="http://schemas.openxmlformats.org/markup-compatibility/2006">
      <mc:Choice Requires="x14">
        <control shapeId="2016322" r:id="rId129">
          <controlPr defaultSize="0" r:id="rId16">
            <anchor moveWithCells="1">
              <from>
                <xdr:col>2</xdr:col>
                <xdr:colOff>0</xdr:colOff>
                <xdr:row>2</xdr:row>
                <xdr:rowOff>0</xdr:rowOff>
              </from>
              <to>
                <xdr:col>2</xdr:col>
                <xdr:colOff>914400</xdr:colOff>
                <xdr:row>3</xdr:row>
                <xdr:rowOff>9525</xdr:rowOff>
              </to>
            </anchor>
          </controlPr>
        </control>
      </mc:Choice>
      <mc:Fallback>
        <control shapeId="2016322" r:id="rId129"/>
      </mc:Fallback>
    </mc:AlternateContent>
    <mc:AlternateContent xmlns:mc="http://schemas.openxmlformats.org/markup-compatibility/2006">
      <mc:Choice Requires="x14">
        <control shapeId="2016323" r:id="rId130">
          <controlPr defaultSize="0" r:id="rId131">
            <anchor moveWithCells="1">
              <from>
                <xdr:col>1</xdr:col>
                <xdr:colOff>0</xdr:colOff>
                <xdr:row>2</xdr:row>
                <xdr:rowOff>0</xdr:rowOff>
              </from>
              <to>
                <xdr:col>1</xdr:col>
                <xdr:colOff>914400</xdr:colOff>
                <xdr:row>3</xdr:row>
                <xdr:rowOff>9525</xdr:rowOff>
              </to>
            </anchor>
          </controlPr>
        </control>
      </mc:Choice>
      <mc:Fallback>
        <control shapeId="2016323" r:id="rId130"/>
      </mc:Fallback>
    </mc:AlternateContent>
    <mc:AlternateContent xmlns:mc="http://schemas.openxmlformats.org/markup-compatibility/2006">
      <mc:Choice Requires="x14">
        <control shapeId="2016324" r:id="rId132">
          <controlPr defaultSize="0" r:id="rId133">
            <anchor moveWithCells="1">
              <from>
                <xdr:col>1</xdr:col>
                <xdr:colOff>685800</xdr:colOff>
                <xdr:row>2</xdr:row>
                <xdr:rowOff>0</xdr:rowOff>
              </from>
              <to>
                <xdr:col>1</xdr:col>
                <xdr:colOff>1600200</xdr:colOff>
                <xdr:row>3</xdr:row>
                <xdr:rowOff>9525</xdr:rowOff>
              </to>
            </anchor>
          </controlPr>
        </control>
      </mc:Choice>
      <mc:Fallback>
        <control shapeId="2016324" r:id="rId132"/>
      </mc:Fallback>
    </mc:AlternateContent>
    <mc:AlternateContent xmlns:mc="http://schemas.openxmlformats.org/markup-compatibility/2006">
      <mc:Choice Requires="x14">
        <control shapeId="2016325" r:id="rId134">
          <controlPr defaultSize="0" r:id="rId135">
            <anchor moveWithCells="1">
              <from>
                <xdr:col>1</xdr:col>
                <xdr:colOff>1371600</xdr:colOff>
                <xdr:row>2</xdr:row>
                <xdr:rowOff>0</xdr:rowOff>
              </from>
              <to>
                <xdr:col>1</xdr:col>
                <xdr:colOff>2286000</xdr:colOff>
                <xdr:row>3</xdr:row>
                <xdr:rowOff>9525</xdr:rowOff>
              </to>
            </anchor>
          </controlPr>
        </control>
      </mc:Choice>
      <mc:Fallback>
        <control shapeId="2016325" r:id="rId134"/>
      </mc:Fallback>
    </mc:AlternateContent>
    <mc:AlternateContent xmlns:mc="http://schemas.openxmlformats.org/markup-compatibility/2006">
      <mc:Choice Requires="x14">
        <control shapeId="2016326" r:id="rId136">
          <controlPr defaultSize="0" r:id="rId137">
            <anchor moveWithCells="1">
              <from>
                <xdr:col>1</xdr:col>
                <xdr:colOff>2057400</xdr:colOff>
                <xdr:row>2</xdr:row>
                <xdr:rowOff>0</xdr:rowOff>
              </from>
              <to>
                <xdr:col>1</xdr:col>
                <xdr:colOff>2971800</xdr:colOff>
                <xdr:row>3</xdr:row>
                <xdr:rowOff>9525</xdr:rowOff>
              </to>
            </anchor>
          </controlPr>
        </control>
      </mc:Choice>
      <mc:Fallback>
        <control shapeId="2016326" r:id="rId136"/>
      </mc:Fallback>
    </mc:AlternateContent>
    <mc:AlternateContent xmlns:mc="http://schemas.openxmlformats.org/markup-compatibility/2006">
      <mc:Choice Requires="x14">
        <control shapeId="2016327" r:id="rId138">
          <controlPr defaultSize="0" r:id="rId139">
            <anchor moveWithCells="1">
              <from>
                <xdr:col>1</xdr:col>
                <xdr:colOff>2743200</xdr:colOff>
                <xdr:row>2</xdr:row>
                <xdr:rowOff>0</xdr:rowOff>
              </from>
              <to>
                <xdr:col>1</xdr:col>
                <xdr:colOff>3657600</xdr:colOff>
                <xdr:row>3</xdr:row>
                <xdr:rowOff>9525</xdr:rowOff>
              </to>
            </anchor>
          </controlPr>
        </control>
      </mc:Choice>
      <mc:Fallback>
        <control shapeId="2016327" r:id="rId138"/>
      </mc:Fallback>
    </mc:AlternateContent>
    <mc:AlternateContent xmlns:mc="http://schemas.openxmlformats.org/markup-compatibility/2006">
      <mc:Choice Requires="x14">
        <control shapeId="2016328" r:id="rId140">
          <controlPr defaultSize="0" r:id="rId141">
            <anchor moveWithCells="1">
              <from>
                <xdr:col>1</xdr:col>
                <xdr:colOff>3429000</xdr:colOff>
                <xdr:row>2</xdr:row>
                <xdr:rowOff>0</xdr:rowOff>
              </from>
              <to>
                <xdr:col>1</xdr:col>
                <xdr:colOff>4343400</xdr:colOff>
                <xdr:row>3</xdr:row>
                <xdr:rowOff>9525</xdr:rowOff>
              </to>
            </anchor>
          </controlPr>
        </control>
      </mc:Choice>
      <mc:Fallback>
        <control shapeId="2016328" r:id="rId140"/>
      </mc:Fallback>
    </mc:AlternateContent>
    <mc:AlternateContent xmlns:mc="http://schemas.openxmlformats.org/markup-compatibility/2006">
      <mc:Choice Requires="x14">
        <control shapeId="2016329" r:id="rId142">
          <controlPr defaultSize="0" r:id="rId16">
            <anchor moveWithCells="1">
              <from>
                <xdr:col>1</xdr:col>
                <xdr:colOff>4114800</xdr:colOff>
                <xdr:row>2</xdr:row>
                <xdr:rowOff>0</xdr:rowOff>
              </from>
              <to>
                <xdr:col>1</xdr:col>
                <xdr:colOff>5029200</xdr:colOff>
                <xdr:row>3</xdr:row>
                <xdr:rowOff>9525</xdr:rowOff>
              </to>
            </anchor>
          </controlPr>
        </control>
      </mc:Choice>
      <mc:Fallback>
        <control shapeId="2016329" r:id="rId142"/>
      </mc:Fallback>
    </mc:AlternateContent>
    <mc:AlternateContent xmlns:mc="http://schemas.openxmlformats.org/markup-compatibility/2006">
      <mc:Choice Requires="x14">
        <control shapeId="2016330" r:id="rId143">
          <controlPr defaultSize="0" r:id="rId16">
            <anchor moveWithCells="1">
              <from>
                <xdr:col>1</xdr:col>
                <xdr:colOff>4800600</xdr:colOff>
                <xdr:row>2</xdr:row>
                <xdr:rowOff>0</xdr:rowOff>
              </from>
              <to>
                <xdr:col>2</xdr:col>
                <xdr:colOff>523875</xdr:colOff>
                <xdr:row>3</xdr:row>
                <xdr:rowOff>9525</xdr:rowOff>
              </to>
            </anchor>
          </controlPr>
        </control>
      </mc:Choice>
      <mc:Fallback>
        <control shapeId="2016330" r:id="rId143"/>
      </mc:Fallback>
    </mc:AlternateContent>
    <mc:AlternateContent xmlns:mc="http://schemas.openxmlformats.org/markup-compatibility/2006">
      <mc:Choice Requires="x14">
        <control shapeId="2016331" r:id="rId144">
          <controlPr defaultSize="0" r:id="rId145">
            <anchor moveWithCells="1">
              <from>
                <xdr:col>2</xdr:col>
                <xdr:colOff>0</xdr:colOff>
                <xdr:row>2</xdr:row>
                <xdr:rowOff>0</xdr:rowOff>
              </from>
              <to>
                <xdr:col>2</xdr:col>
                <xdr:colOff>914400</xdr:colOff>
                <xdr:row>3</xdr:row>
                <xdr:rowOff>9525</xdr:rowOff>
              </to>
            </anchor>
          </controlPr>
        </control>
      </mc:Choice>
      <mc:Fallback>
        <control shapeId="2016331" r:id="rId144"/>
      </mc:Fallback>
    </mc:AlternateContent>
    <mc:AlternateContent xmlns:mc="http://schemas.openxmlformats.org/markup-compatibility/2006">
      <mc:Choice Requires="x14">
        <control shapeId="2016332" r:id="rId146">
          <controlPr defaultSize="0" r:id="rId147">
            <anchor moveWithCells="1">
              <from>
                <xdr:col>2</xdr:col>
                <xdr:colOff>0</xdr:colOff>
                <xdr:row>2</xdr:row>
                <xdr:rowOff>0</xdr:rowOff>
              </from>
              <to>
                <xdr:col>2</xdr:col>
                <xdr:colOff>914400</xdr:colOff>
                <xdr:row>3</xdr:row>
                <xdr:rowOff>9525</xdr:rowOff>
              </to>
            </anchor>
          </controlPr>
        </control>
      </mc:Choice>
      <mc:Fallback>
        <control shapeId="2016332" r:id="rId146"/>
      </mc:Fallback>
    </mc:AlternateContent>
    <mc:AlternateContent xmlns:mc="http://schemas.openxmlformats.org/markup-compatibility/2006">
      <mc:Choice Requires="x14">
        <control shapeId="2016333" r:id="rId148">
          <controlPr defaultSize="0" r:id="rId149">
            <anchor moveWithCells="1">
              <from>
                <xdr:col>2</xdr:col>
                <xdr:colOff>0</xdr:colOff>
                <xdr:row>2</xdr:row>
                <xdr:rowOff>0</xdr:rowOff>
              </from>
              <to>
                <xdr:col>2</xdr:col>
                <xdr:colOff>914400</xdr:colOff>
                <xdr:row>3</xdr:row>
                <xdr:rowOff>9525</xdr:rowOff>
              </to>
            </anchor>
          </controlPr>
        </control>
      </mc:Choice>
      <mc:Fallback>
        <control shapeId="2016333" r:id="rId148"/>
      </mc:Fallback>
    </mc:AlternateContent>
    <mc:AlternateContent xmlns:mc="http://schemas.openxmlformats.org/markup-compatibility/2006">
      <mc:Choice Requires="x14">
        <control shapeId="2016334" r:id="rId150">
          <controlPr defaultSize="0" r:id="rId151">
            <anchor moveWithCells="1">
              <from>
                <xdr:col>2</xdr:col>
                <xdr:colOff>0</xdr:colOff>
                <xdr:row>2</xdr:row>
                <xdr:rowOff>0</xdr:rowOff>
              </from>
              <to>
                <xdr:col>2</xdr:col>
                <xdr:colOff>914400</xdr:colOff>
                <xdr:row>3</xdr:row>
                <xdr:rowOff>9525</xdr:rowOff>
              </to>
            </anchor>
          </controlPr>
        </control>
      </mc:Choice>
      <mc:Fallback>
        <control shapeId="2016334" r:id="rId150"/>
      </mc:Fallback>
    </mc:AlternateContent>
    <mc:AlternateContent xmlns:mc="http://schemas.openxmlformats.org/markup-compatibility/2006">
      <mc:Choice Requires="x14">
        <control shapeId="2016335" r:id="rId152">
          <controlPr defaultSize="0" r:id="rId153">
            <anchor moveWithCells="1">
              <from>
                <xdr:col>2</xdr:col>
                <xdr:colOff>0</xdr:colOff>
                <xdr:row>2</xdr:row>
                <xdr:rowOff>0</xdr:rowOff>
              </from>
              <to>
                <xdr:col>2</xdr:col>
                <xdr:colOff>914400</xdr:colOff>
                <xdr:row>3</xdr:row>
                <xdr:rowOff>9525</xdr:rowOff>
              </to>
            </anchor>
          </controlPr>
        </control>
      </mc:Choice>
      <mc:Fallback>
        <control shapeId="2016335" r:id="rId152"/>
      </mc:Fallback>
    </mc:AlternateContent>
    <mc:AlternateContent xmlns:mc="http://schemas.openxmlformats.org/markup-compatibility/2006">
      <mc:Choice Requires="x14">
        <control shapeId="2016336" r:id="rId154">
          <controlPr defaultSize="0" r:id="rId155">
            <anchor moveWithCells="1">
              <from>
                <xdr:col>2</xdr:col>
                <xdr:colOff>0</xdr:colOff>
                <xdr:row>2</xdr:row>
                <xdr:rowOff>0</xdr:rowOff>
              </from>
              <to>
                <xdr:col>2</xdr:col>
                <xdr:colOff>914400</xdr:colOff>
                <xdr:row>3</xdr:row>
                <xdr:rowOff>9525</xdr:rowOff>
              </to>
            </anchor>
          </controlPr>
        </control>
      </mc:Choice>
      <mc:Fallback>
        <control shapeId="2016336" r:id="rId154"/>
      </mc:Fallback>
    </mc:AlternateContent>
    <mc:AlternateContent xmlns:mc="http://schemas.openxmlformats.org/markup-compatibility/2006">
      <mc:Choice Requires="x14">
        <control shapeId="2016337" r:id="rId156">
          <controlPr defaultSize="0" r:id="rId157">
            <anchor moveWithCells="1">
              <from>
                <xdr:col>2</xdr:col>
                <xdr:colOff>0</xdr:colOff>
                <xdr:row>2</xdr:row>
                <xdr:rowOff>0</xdr:rowOff>
              </from>
              <to>
                <xdr:col>2</xdr:col>
                <xdr:colOff>914400</xdr:colOff>
                <xdr:row>3</xdr:row>
                <xdr:rowOff>9525</xdr:rowOff>
              </to>
            </anchor>
          </controlPr>
        </control>
      </mc:Choice>
      <mc:Fallback>
        <control shapeId="2016337" r:id="rId156"/>
      </mc:Fallback>
    </mc:AlternateContent>
    <mc:AlternateContent xmlns:mc="http://schemas.openxmlformats.org/markup-compatibility/2006">
      <mc:Choice Requires="x14">
        <control shapeId="2016338" r:id="rId158">
          <controlPr defaultSize="0" r:id="rId159">
            <anchor moveWithCells="1">
              <from>
                <xdr:col>2</xdr:col>
                <xdr:colOff>0</xdr:colOff>
                <xdr:row>2</xdr:row>
                <xdr:rowOff>0</xdr:rowOff>
              </from>
              <to>
                <xdr:col>2</xdr:col>
                <xdr:colOff>914400</xdr:colOff>
                <xdr:row>3</xdr:row>
                <xdr:rowOff>9525</xdr:rowOff>
              </to>
            </anchor>
          </controlPr>
        </control>
      </mc:Choice>
      <mc:Fallback>
        <control shapeId="2016338" r:id="rId158"/>
      </mc:Fallback>
    </mc:AlternateContent>
    <mc:AlternateContent xmlns:mc="http://schemas.openxmlformats.org/markup-compatibility/2006">
      <mc:Choice Requires="x14">
        <control shapeId="2016339" r:id="rId160">
          <controlPr defaultSize="0" r:id="rId161">
            <anchor moveWithCells="1">
              <from>
                <xdr:col>2</xdr:col>
                <xdr:colOff>0</xdr:colOff>
                <xdr:row>2</xdr:row>
                <xdr:rowOff>0</xdr:rowOff>
              </from>
              <to>
                <xdr:col>2</xdr:col>
                <xdr:colOff>914400</xdr:colOff>
                <xdr:row>3</xdr:row>
                <xdr:rowOff>9525</xdr:rowOff>
              </to>
            </anchor>
          </controlPr>
        </control>
      </mc:Choice>
      <mc:Fallback>
        <control shapeId="2016339" r:id="rId160"/>
      </mc:Fallback>
    </mc:AlternateContent>
    <mc:AlternateContent xmlns:mc="http://schemas.openxmlformats.org/markup-compatibility/2006">
      <mc:Choice Requires="x14">
        <control shapeId="2016340" r:id="rId162">
          <controlPr defaultSize="0" r:id="rId163">
            <anchor moveWithCells="1">
              <from>
                <xdr:col>2</xdr:col>
                <xdr:colOff>0</xdr:colOff>
                <xdr:row>2</xdr:row>
                <xdr:rowOff>0</xdr:rowOff>
              </from>
              <to>
                <xdr:col>2</xdr:col>
                <xdr:colOff>914400</xdr:colOff>
                <xdr:row>3</xdr:row>
                <xdr:rowOff>9525</xdr:rowOff>
              </to>
            </anchor>
          </controlPr>
        </control>
      </mc:Choice>
      <mc:Fallback>
        <control shapeId="2016340" r:id="rId162"/>
      </mc:Fallback>
    </mc:AlternateContent>
    <mc:AlternateContent xmlns:mc="http://schemas.openxmlformats.org/markup-compatibility/2006">
      <mc:Choice Requires="x14">
        <control shapeId="2016341" r:id="rId164">
          <controlPr defaultSize="0" r:id="rId165">
            <anchor moveWithCells="1">
              <from>
                <xdr:col>2</xdr:col>
                <xdr:colOff>0</xdr:colOff>
                <xdr:row>2</xdr:row>
                <xdr:rowOff>0</xdr:rowOff>
              </from>
              <to>
                <xdr:col>2</xdr:col>
                <xdr:colOff>914400</xdr:colOff>
                <xdr:row>3</xdr:row>
                <xdr:rowOff>9525</xdr:rowOff>
              </to>
            </anchor>
          </controlPr>
        </control>
      </mc:Choice>
      <mc:Fallback>
        <control shapeId="2016341" r:id="rId164"/>
      </mc:Fallback>
    </mc:AlternateContent>
    <mc:AlternateContent xmlns:mc="http://schemas.openxmlformats.org/markup-compatibility/2006">
      <mc:Choice Requires="x14">
        <control shapeId="2016342" r:id="rId166">
          <controlPr defaultSize="0" r:id="rId167">
            <anchor moveWithCells="1">
              <from>
                <xdr:col>2</xdr:col>
                <xdr:colOff>0</xdr:colOff>
                <xdr:row>2</xdr:row>
                <xdr:rowOff>0</xdr:rowOff>
              </from>
              <to>
                <xdr:col>2</xdr:col>
                <xdr:colOff>914400</xdr:colOff>
                <xdr:row>3</xdr:row>
                <xdr:rowOff>9525</xdr:rowOff>
              </to>
            </anchor>
          </controlPr>
        </control>
      </mc:Choice>
      <mc:Fallback>
        <control shapeId="2016342" r:id="rId166"/>
      </mc:Fallback>
    </mc:AlternateContent>
    <mc:AlternateContent xmlns:mc="http://schemas.openxmlformats.org/markup-compatibility/2006">
      <mc:Choice Requires="x14">
        <control shapeId="2016343" r:id="rId168">
          <controlPr defaultSize="0" r:id="rId169">
            <anchor moveWithCells="1">
              <from>
                <xdr:col>2</xdr:col>
                <xdr:colOff>0</xdr:colOff>
                <xdr:row>2</xdr:row>
                <xdr:rowOff>0</xdr:rowOff>
              </from>
              <to>
                <xdr:col>2</xdr:col>
                <xdr:colOff>914400</xdr:colOff>
                <xdr:row>3</xdr:row>
                <xdr:rowOff>9525</xdr:rowOff>
              </to>
            </anchor>
          </controlPr>
        </control>
      </mc:Choice>
      <mc:Fallback>
        <control shapeId="2016343" r:id="rId168"/>
      </mc:Fallback>
    </mc:AlternateContent>
    <mc:AlternateContent xmlns:mc="http://schemas.openxmlformats.org/markup-compatibility/2006">
      <mc:Choice Requires="x14">
        <control shapeId="2016344" r:id="rId170">
          <controlPr defaultSize="0" r:id="rId171">
            <anchor moveWithCells="1">
              <from>
                <xdr:col>2</xdr:col>
                <xdr:colOff>0</xdr:colOff>
                <xdr:row>2</xdr:row>
                <xdr:rowOff>0</xdr:rowOff>
              </from>
              <to>
                <xdr:col>2</xdr:col>
                <xdr:colOff>914400</xdr:colOff>
                <xdr:row>3</xdr:row>
                <xdr:rowOff>9525</xdr:rowOff>
              </to>
            </anchor>
          </controlPr>
        </control>
      </mc:Choice>
      <mc:Fallback>
        <control shapeId="2016344" r:id="rId170"/>
      </mc:Fallback>
    </mc:AlternateContent>
    <mc:AlternateContent xmlns:mc="http://schemas.openxmlformats.org/markup-compatibility/2006">
      <mc:Choice Requires="x14">
        <control shapeId="2016345" r:id="rId172">
          <controlPr defaultSize="0" r:id="rId173">
            <anchor moveWithCells="1">
              <from>
                <xdr:col>2</xdr:col>
                <xdr:colOff>0</xdr:colOff>
                <xdr:row>2</xdr:row>
                <xdr:rowOff>0</xdr:rowOff>
              </from>
              <to>
                <xdr:col>2</xdr:col>
                <xdr:colOff>914400</xdr:colOff>
                <xdr:row>3</xdr:row>
                <xdr:rowOff>9525</xdr:rowOff>
              </to>
            </anchor>
          </controlPr>
        </control>
      </mc:Choice>
      <mc:Fallback>
        <control shapeId="2016345" r:id="rId172"/>
      </mc:Fallback>
    </mc:AlternateContent>
    <mc:AlternateContent xmlns:mc="http://schemas.openxmlformats.org/markup-compatibility/2006">
      <mc:Choice Requires="x14">
        <control shapeId="2016346" r:id="rId174">
          <controlPr defaultSize="0" r:id="rId175">
            <anchor moveWithCells="1">
              <from>
                <xdr:col>2</xdr:col>
                <xdr:colOff>0</xdr:colOff>
                <xdr:row>2</xdr:row>
                <xdr:rowOff>0</xdr:rowOff>
              </from>
              <to>
                <xdr:col>2</xdr:col>
                <xdr:colOff>914400</xdr:colOff>
                <xdr:row>3</xdr:row>
                <xdr:rowOff>9525</xdr:rowOff>
              </to>
            </anchor>
          </controlPr>
        </control>
      </mc:Choice>
      <mc:Fallback>
        <control shapeId="2016346" r:id="rId174"/>
      </mc:Fallback>
    </mc:AlternateContent>
    <mc:AlternateContent xmlns:mc="http://schemas.openxmlformats.org/markup-compatibility/2006">
      <mc:Choice Requires="x14">
        <control shapeId="2016347" r:id="rId176">
          <controlPr defaultSize="0" r:id="rId177">
            <anchor moveWithCells="1">
              <from>
                <xdr:col>2</xdr:col>
                <xdr:colOff>0</xdr:colOff>
                <xdr:row>2</xdr:row>
                <xdr:rowOff>0</xdr:rowOff>
              </from>
              <to>
                <xdr:col>2</xdr:col>
                <xdr:colOff>914400</xdr:colOff>
                <xdr:row>3</xdr:row>
                <xdr:rowOff>9525</xdr:rowOff>
              </to>
            </anchor>
          </controlPr>
        </control>
      </mc:Choice>
      <mc:Fallback>
        <control shapeId="2016347" r:id="rId176"/>
      </mc:Fallback>
    </mc:AlternateContent>
    <mc:AlternateContent xmlns:mc="http://schemas.openxmlformats.org/markup-compatibility/2006">
      <mc:Choice Requires="x14">
        <control shapeId="2016348" r:id="rId178">
          <controlPr defaultSize="0" r:id="rId179">
            <anchor moveWithCells="1">
              <from>
                <xdr:col>2</xdr:col>
                <xdr:colOff>0</xdr:colOff>
                <xdr:row>2</xdr:row>
                <xdr:rowOff>0</xdr:rowOff>
              </from>
              <to>
                <xdr:col>2</xdr:col>
                <xdr:colOff>914400</xdr:colOff>
                <xdr:row>3</xdr:row>
                <xdr:rowOff>9525</xdr:rowOff>
              </to>
            </anchor>
          </controlPr>
        </control>
      </mc:Choice>
      <mc:Fallback>
        <control shapeId="2016348" r:id="rId178"/>
      </mc:Fallback>
    </mc:AlternateContent>
    <mc:AlternateContent xmlns:mc="http://schemas.openxmlformats.org/markup-compatibility/2006">
      <mc:Choice Requires="x14">
        <control shapeId="2016349" r:id="rId180">
          <controlPr defaultSize="0" r:id="rId181">
            <anchor moveWithCells="1">
              <from>
                <xdr:col>2</xdr:col>
                <xdr:colOff>0</xdr:colOff>
                <xdr:row>2</xdr:row>
                <xdr:rowOff>0</xdr:rowOff>
              </from>
              <to>
                <xdr:col>2</xdr:col>
                <xdr:colOff>914400</xdr:colOff>
                <xdr:row>3</xdr:row>
                <xdr:rowOff>9525</xdr:rowOff>
              </to>
            </anchor>
          </controlPr>
        </control>
      </mc:Choice>
      <mc:Fallback>
        <control shapeId="2016349" r:id="rId180"/>
      </mc:Fallback>
    </mc:AlternateContent>
    <mc:AlternateContent xmlns:mc="http://schemas.openxmlformats.org/markup-compatibility/2006">
      <mc:Choice Requires="x14">
        <control shapeId="2016350" r:id="rId182">
          <controlPr defaultSize="0" r:id="rId183">
            <anchor moveWithCells="1">
              <from>
                <xdr:col>2</xdr:col>
                <xdr:colOff>0</xdr:colOff>
                <xdr:row>2</xdr:row>
                <xdr:rowOff>0</xdr:rowOff>
              </from>
              <to>
                <xdr:col>2</xdr:col>
                <xdr:colOff>914400</xdr:colOff>
                <xdr:row>3</xdr:row>
                <xdr:rowOff>9525</xdr:rowOff>
              </to>
            </anchor>
          </controlPr>
        </control>
      </mc:Choice>
      <mc:Fallback>
        <control shapeId="2016350" r:id="rId182"/>
      </mc:Fallback>
    </mc:AlternateContent>
    <mc:AlternateContent xmlns:mc="http://schemas.openxmlformats.org/markup-compatibility/2006">
      <mc:Choice Requires="x14">
        <control shapeId="2016351" r:id="rId184">
          <controlPr defaultSize="0" r:id="rId185">
            <anchor moveWithCells="1">
              <from>
                <xdr:col>2</xdr:col>
                <xdr:colOff>0</xdr:colOff>
                <xdr:row>2</xdr:row>
                <xdr:rowOff>0</xdr:rowOff>
              </from>
              <to>
                <xdr:col>2</xdr:col>
                <xdr:colOff>914400</xdr:colOff>
                <xdr:row>3</xdr:row>
                <xdr:rowOff>9525</xdr:rowOff>
              </to>
            </anchor>
          </controlPr>
        </control>
      </mc:Choice>
      <mc:Fallback>
        <control shapeId="2016351" r:id="rId184"/>
      </mc:Fallback>
    </mc:AlternateContent>
    <mc:AlternateContent xmlns:mc="http://schemas.openxmlformats.org/markup-compatibility/2006">
      <mc:Choice Requires="x14">
        <control shapeId="2016352" r:id="rId186">
          <controlPr defaultSize="0" r:id="rId187">
            <anchor moveWithCells="1">
              <from>
                <xdr:col>2</xdr:col>
                <xdr:colOff>0</xdr:colOff>
                <xdr:row>2</xdr:row>
                <xdr:rowOff>0</xdr:rowOff>
              </from>
              <to>
                <xdr:col>2</xdr:col>
                <xdr:colOff>914400</xdr:colOff>
                <xdr:row>3</xdr:row>
                <xdr:rowOff>9525</xdr:rowOff>
              </to>
            </anchor>
          </controlPr>
        </control>
      </mc:Choice>
      <mc:Fallback>
        <control shapeId="2016352" r:id="rId186"/>
      </mc:Fallback>
    </mc:AlternateContent>
    <mc:AlternateContent xmlns:mc="http://schemas.openxmlformats.org/markup-compatibility/2006">
      <mc:Choice Requires="x14">
        <control shapeId="2016353" r:id="rId188">
          <controlPr defaultSize="0" r:id="rId189">
            <anchor moveWithCells="1">
              <from>
                <xdr:col>2</xdr:col>
                <xdr:colOff>0</xdr:colOff>
                <xdr:row>2</xdr:row>
                <xdr:rowOff>0</xdr:rowOff>
              </from>
              <to>
                <xdr:col>2</xdr:col>
                <xdr:colOff>914400</xdr:colOff>
                <xdr:row>3</xdr:row>
                <xdr:rowOff>9525</xdr:rowOff>
              </to>
            </anchor>
          </controlPr>
        </control>
      </mc:Choice>
      <mc:Fallback>
        <control shapeId="2016353" r:id="rId188"/>
      </mc:Fallback>
    </mc:AlternateContent>
    <mc:AlternateContent xmlns:mc="http://schemas.openxmlformats.org/markup-compatibility/2006">
      <mc:Choice Requires="x14">
        <control shapeId="2016354" r:id="rId190">
          <controlPr defaultSize="0" r:id="rId191">
            <anchor moveWithCells="1">
              <from>
                <xdr:col>2</xdr:col>
                <xdr:colOff>0</xdr:colOff>
                <xdr:row>2</xdr:row>
                <xdr:rowOff>0</xdr:rowOff>
              </from>
              <to>
                <xdr:col>2</xdr:col>
                <xdr:colOff>914400</xdr:colOff>
                <xdr:row>3</xdr:row>
                <xdr:rowOff>9525</xdr:rowOff>
              </to>
            </anchor>
          </controlPr>
        </control>
      </mc:Choice>
      <mc:Fallback>
        <control shapeId="2016354" r:id="rId190"/>
      </mc:Fallback>
    </mc:AlternateContent>
    <mc:AlternateContent xmlns:mc="http://schemas.openxmlformats.org/markup-compatibility/2006">
      <mc:Choice Requires="x14">
        <control shapeId="2016355" r:id="rId192">
          <controlPr defaultSize="0" r:id="rId16">
            <anchor moveWithCells="1">
              <from>
                <xdr:col>2</xdr:col>
                <xdr:colOff>0</xdr:colOff>
                <xdr:row>2</xdr:row>
                <xdr:rowOff>0</xdr:rowOff>
              </from>
              <to>
                <xdr:col>2</xdr:col>
                <xdr:colOff>914400</xdr:colOff>
                <xdr:row>3</xdr:row>
                <xdr:rowOff>9525</xdr:rowOff>
              </to>
            </anchor>
          </controlPr>
        </control>
      </mc:Choice>
      <mc:Fallback>
        <control shapeId="2016355" r:id="rId192"/>
      </mc:Fallback>
    </mc:AlternateContent>
    <mc:AlternateContent xmlns:mc="http://schemas.openxmlformats.org/markup-compatibility/2006">
      <mc:Choice Requires="x14">
        <control shapeId="2016356" r:id="rId193">
          <controlPr defaultSize="0" r:id="rId194">
            <anchor moveWithCells="1">
              <from>
                <xdr:col>1</xdr:col>
                <xdr:colOff>0</xdr:colOff>
                <xdr:row>2</xdr:row>
                <xdr:rowOff>0</xdr:rowOff>
              </from>
              <to>
                <xdr:col>1</xdr:col>
                <xdr:colOff>914400</xdr:colOff>
                <xdr:row>3</xdr:row>
                <xdr:rowOff>9525</xdr:rowOff>
              </to>
            </anchor>
          </controlPr>
        </control>
      </mc:Choice>
      <mc:Fallback>
        <control shapeId="2016356" r:id="rId193"/>
      </mc:Fallback>
    </mc:AlternateContent>
    <mc:AlternateContent xmlns:mc="http://schemas.openxmlformats.org/markup-compatibility/2006">
      <mc:Choice Requires="x14">
        <control shapeId="2016357" r:id="rId195">
          <controlPr defaultSize="0" r:id="rId196">
            <anchor moveWithCells="1">
              <from>
                <xdr:col>1</xdr:col>
                <xdr:colOff>685800</xdr:colOff>
                <xdr:row>2</xdr:row>
                <xdr:rowOff>0</xdr:rowOff>
              </from>
              <to>
                <xdr:col>1</xdr:col>
                <xdr:colOff>1600200</xdr:colOff>
                <xdr:row>3</xdr:row>
                <xdr:rowOff>9525</xdr:rowOff>
              </to>
            </anchor>
          </controlPr>
        </control>
      </mc:Choice>
      <mc:Fallback>
        <control shapeId="2016357" r:id="rId195"/>
      </mc:Fallback>
    </mc:AlternateContent>
    <mc:AlternateContent xmlns:mc="http://schemas.openxmlformats.org/markup-compatibility/2006">
      <mc:Choice Requires="x14">
        <control shapeId="2016358" r:id="rId197">
          <controlPr defaultSize="0" r:id="rId198">
            <anchor moveWithCells="1">
              <from>
                <xdr:col>1</xdr:col>
                <xdr:colOff>1371600</xdr:colOff>
                <xdr:row>2</xdr:row>
                <xdr:rowOff>0</xdr:rowOff>
              </from>
              <to>
                <xdr:col>1</xdr:col>
                <xdr:colOff>2286000</xdr:colOff>
                <xdr:row>3</xdr:row>
                <xdr:rowOff>9525</xdr:rowOff>
              </to>
            </anchor>
          </controlPr>
        </control>
      </mc:Choice>
      <mc:Fallback>
        <control shapeId="2016358" r:id="rId197"/>
      </mc:Fallback>
    </mc:AlternateContent>
    <mc:AlternateContent xmlns:mc="http://schemas.openxmlformats.org/markup-compatibility/2006">
      <mc:Choice Requires="x14">
        <control shapeId="2016359" r:id="rId199">
          <controlPr defaultSize="0" r:id="rId200">
            <anchor moveWithCells="1">
              <from>
                <xdr:col>1</xdr:col>
                <xdr:colOff>2057400</xdr:colOff>
                <xdr:row>2</xdr:row>
                <xdr:rowOff>0</xdr:rowOff>
              </from>
              <to>
                <xdr:col>1</xdr:col>
                <xdr:colOff>2971800</xdr:colOff>
                <xdr:row>3</xdr:row>
                <xdr:rowOff>9525</xdr:rowOff>
              </to>
            </anchor>
          </controlPr>
        </control>
      </mc:Choice>
      <mc:Fallback>
        <control shapeId="2016359" r:id="rId199"/>
      </mc:Fallback>
    </mc:AlternateContent>
    <mc:AlternateContent xmlns:mc="http://schemas.openxmlformats.org/markup-compatibility/2006">
      <mc:Choice Requires="x14">
        <control shapeId="2016360" r:id="rId201">
          <controlPr defaultSize="0" r:id="rId202">
            <anchor moveWithCells="1">
              <from>
                <xdr:col>1</xdr:col>
                <xdr:colOff>2743200</xdr:colOff>
                <xdr:row>2</xdr:row>
                <xdr:rowOff>0</xdr:rowOff>
              </from>
              <to>
                <xdr:col>1</xdr:col>
                <xdr:colOff>3657600</xdr:colOff>
                <xdr:row>3</xdr:row>
                <xdr:rowOff>9525</xdr:rowOff>
              </to>
            </anchor>
          </controlPr>
        </control>
      </mc:Choice>
      <mc:Fallback>
        <control shapeId="2016360" r:id="rId201"/>
      </mc:Fallback>
    </mc:AlternateContent>
    <mc:AlternateContent xmlns:mc="http://schemas.openxmlformats.org/markup-compatibility/2006">
      <mc:Choice Requires="x14">
        <control shapeId="2016361" r:id="rId203">
          <controlPr defaultSize="0" r:id="rId204">
            <anchor moveWithCells="1">
              <from>
                <xdr:col>1</xdr:col>
                <xdr:colOff>3429000</xdr:colOff>
                <xdr:row>2</xdr:row>
                <xdr:rowOff>0</xdr:rowOff>
              </from>
              <to>
                <xdr:col>1</xdr:col>
                <xdr:colOff>4343400</xdr:colOff>
                <xdr:row>3</xdr:row>
                <xdr:rowOff>9525</xdr:rowOff>
              </to>
            </anchor>
          </controlPr>
        </control>
      </mc:Choice>
      <mc:Fallback>
        <control shapeId="2016361" r:id="rId203"/>
      </mc:Fallback>
    </mc:AlternateContent>
    <mc:AlternateContent xmlns:mc="http://schemas.openxmlformats.org/markup-compatibility/2006">
      <mc:Choice Requires="x14">
        <control shapeId="2016362" r:id="rId205">
          <controlPr defaultSize="0" r:id="rId16">
            <anchor moveWithCells="1">
              <from>
                <xdr:col>1</xdr:col>
                <xdr:colOff>4114800</xdr:colOff>
                <xdr:row>2</xdr:row>
                <xdr:rowOff>0</xdr:rowOff>
              </from>
              <to>
                <xdr:col>1</xdr:col>
                <xdr:colOff>5029200</xdr:colOff>
                <xdr:row>3</xdr:row>
                <xdr:rowOff>9525</xdr:rowOff>
              </to>
            </anchor>
          </controlPr>
        </control>
      </mc:Choice>
      <mc:Fallback>
        <control shapeId="2016362" r:id="rId205"/>
      </mc:Fallback>
    </mc:AlternateContent>
    <mc:AlternateContent xmlns:mc="http://schemas.openxmlformats.org/markup-compatibility/2006">
      <mc:Choice Requires="x14">
        <control shapeId="2016363" r:id="rId206">
          <controlPr defaultSize="0" r:id="rId16">
            <anchor moveWithCells="1">
              <from>
                <xdr:col>1</xdr:col>
                <xdr:colOff>4800600</xdr:colOff>
                <xdr:row>2</xdr:row>
                <xdr:rowOff>0</xdr:rowOff>
              </from>
              <to>
                <xdr:col>2</xdr:col>
                <xdr:colOff>523875</xdr:colOff>
                <xdr:row>3</xdr:row>
                <xdr:rowOff>9525</xdr:rowOff>
              </to>
            </anchor>
          </controlPr>
        </control>
      </mc:Choice>
      <mc:Fallback>
        <control shapeId="2016363" r:id="rId206"/>
      </mc:Fallback>
    </mc:AlternateContent>
    <mc:AlternateContent xmlns:mc="http://schemas.openxmlformats.org/markup-compatibility/2006">
      <mc:Choice Requires="x14">
        <control shapeId="2016364" r:id="rId207">
          <controlPr defaultSize="0" r:id="rId208">
            <anchor moveWithCells="1">
              <from>
                <xdr:col>2</xdr:col>
                <xdr:colOff>0</xdr:colOff>
                <xdr:row>2</xdr:row>
                <xdr:rowOff>0</xdr:rowOff>
              </from>
              <to>
                <xdr:col>2</xdr:col>
                <xdr:colOff>914400</xdr:colOff>
                <xdr:row>3</xdr:row>
                <xdr:rowOff>9525</xdr:rowOff>
              </to>
            </anchor>
          </controlPr>
        </control>
      </mc:Choice>
      <mc:Fallback>
        <control shapeId="2016364" r:id="rId207"/>
      </mc:Fallback>
    </mc:AlternateContent>
    <mc:AlternateContent xmlns:mc="http://schemas.openxmlformats.org/markup-compatibility/2006">
      <mc:Choice Requires="x14">
        <control shapeId="2016365" r:id="rId209">
          <controlPr defaultSize="0" r:id="rId210">
            <anchor moveWithCells="1">
              <from>
                <xdr:col>2</xdr:col>
                <xdr:colOff>0</xdr:colOff>
                <xdr:row>2</xdr:row>
                <xdr:rowOff>0</xdr:rowOff>
              </from>
              <to>
                <xdr:col>2</xdr:col>
                <xdr:colOff>914400</xdr:colOff>
                <xdr:row>3</xdr:row>
                <xdr:rowOff>9525</xdr:rowOff>
              </to>
            </anchor>
          </controlPr>
        </control>
      </mc:Choice>
      <mc:Fallback>
        <control shapeId="2016365" r:id="rId209"/>
      </mc:Fallback>
    </mc:AlternateContent>
    <mc:AlternateContent xmlns:mc="http://schemas.openxmlformats.org/markup-compatibility/2006">
      <mc:Choice Requires="x14">
        <control shapeId="2016366" r:id="rId211">
          <controlPr defaultSize="0" r:id="rId212">
            <anchor moveWithCells="1">
              <from>
                <xdr:col>2</xdr:col>
                <xdr:colOff>0</xdr:colOff>
                <xdr:row>2</xdr:row>
                <xdr:rowOff>0</xdr:rowOff>
              </from>
              <to>
                <xdr:col>2</xdr:col>
                <xdr:colOff>914400</xdr:colOff>
                <xdr:row>3</xdr:row>
                <xdr:rowOff>9525</xdr:rowOff>
              </to>
            </anchor>
          </controlPr>
        </control>
      </mc:Choice>
      <mc:Fallback>
        <control shapeId="2016366" r:id="rId211"/>
      </mc:Fallback>
    </mc:AlternateContent>
    <mc:AlternateContent xmlns:mc="http://schemas.openxmlformats.org/markup-compatibility/2006">
      <mc:Choice Requires="x14">
        <control shapeId="2016367" r:id="rId213">
          <controlPr defaultSize="0" r:id="rId214">
            <anchor moveWithCells="1">
              <from>
                <xdr:col>2</xdr:col>
                <xdr:colOff>0</xdr:colOff>
                <xdr:row>2</xdr:row>
                <xdr:rowOff>0</xdr:rowOff>
              </from>
              <to>
                <xdr:col>2</xdr:col>
                <xdr:colOff>914400</xdr:colOff>
                <xdr:row>3</xdr:row>
                <xdr:rowOff>9525</xdr:rowOff>
              </to>
            </anchor>
          </controlPr>
        </control>
      </mc:Choice>
      <mc:Fallback>
        <control shapeId="2016367" r:id="rId213"/>
      </mc:Fallback>
    </mc:AlternateContent>
    <mc:AlternateContent xmlns:mc="http://schemas.openxmlformats.org/markup-compatibility/2006">
      <mc:Choice Requires="x14">
        <control shapeId="2016368" r:id="rId215">
          <controlPr defaultSize="0" r:id="rId216">
            <anchor moveWithCells="1">
              <from>
                <xdr:col>2</xdr:col>
                <xdr:colOff>0</xdr:colOff>
                <xdr:row>2</xdr:row>
                <xdr:rowOff>0</xdr:rowOff>
              </from>
              <to>
                <xdr:col>2</xdr:col>
                <xdr:colOff>914400</xdr:colOff>
                <xdr:row>3</xdr:row>
                <xdr:rowOff>9525</xdr:rowOff>
              </to>
            </anchor>
          </controlPr>
        </control>
      </mc:Choice>
      <mc:Fallback>
        <control shapeId="2016368" r:id="rId215"/>
      </mc:Fallback>
    </mc:AlternateContent>
    <mc:AlternateContent xmlns:mc="http://schemas.openxmlformats.org/markup-compatibility/2006">
      <mc:Choice Requires="x14">
        <control shapeId="2016369" r:id="rId217">
          <controlPr defaultSize="0" r:id="rId218">
            <anchor moveWithCells="1">
              <from>
                <xdr:col>2</xdr:col>
                <xdr:colOff>0</xdr:colOff>
                <xdr:row>2</xdr:row>
                <xdr:rowOff>0</xdr:rowOff>
              </from>
              <to>
                <xdr:col>2</xdr:col>
                <xdr:colOff>914400</xdr:colOff>
                <xdr:row>3</xdr:row>
                <xdr:rowOff>9525</xdr:rowOff>
              </to>
            </anchor>
          </controlPr>
        </control>
      </mc:Choice>
      <mc:Fallback>
        <control shapeId="2016369" r:id="rId217"/>
      </mc:Fallback>
    </mc:AlternateContent>
    <mc:AlternateContent xmlns:mc="http://schemas.openxmlformats.org/markup-compatibility/2006">
      <mc:Choice Requires="x14">
        <control shapeId="2016370" r:id="rId219">
          <controlPr defaultSize="0" r:id="rId220">
            <anchor moveWithCells="1">
              <from>
                <xdr:col>2</xdr:col>
                <xdr:colOff>0</xdr:colOff>
                <xdr:row>2</xdr:row>
                <xdr:rowOff>0</xdr:rowOff>
              </from>
              <to>
                <xdr:col>2</xdr:col>
                <xdr:colOff>914400</xdr:colOff>
                <xdr:row>3</xdr:row>
                <xdr:rowOff>9525</xdr:rowOff>
              </to>
            </anchor>
          </controlPr>
        </control>
      </mc:Choice>
      <mc:Fallback>
        <control shapeId="2016370" r:id="rId219"/>
      </mc:Fallback>
    </mc:AlternateContent>
    <mc:AlternateContent xmlns:mc="http://schemas.openxmlformats.org/markup-compatibility/2006">
      <mc:Choice Requires="x14">
        <control shapeId="2016371" r:id="rId221">
          <controlPr defaultSize="0" r:id="rId222">
            <anchor moveWithCells="1">
              <from>
                <xdr:col>2</xdr:col>
                <xdr:colOff>0</xdr:colOff>
                <xdr:row>2</xdr:row>
                <xdr:rowOff>0</xdr:rowOff>
              </from>
              <to>
                <xdr:col>2</xdr:col>
                <xdr:colOff>914400</xdr:colOff>
                <xdr:row>3</xdr:row>
                <xdr:rowOff>9525</xdr:rowOff>
              </to>
            </anchor>
          </controlPr>
        </control>
      </mc:Choice>
      <mc:Fallback>
        <control shapeId="2016371" r:id="rId221"/>
      </mc:Fallback>
    </mc:AlternateContent>
    <mc:AlternateContent xmlns:mc="http://schemas.openxmlformats.org/markup-compatibility/2006">
      <mc:Choice Requires="x14">
        <control shapeId="2016372" r:id="rId223">
          <controlPr defaultSize="0" r:id="rId224">
            <anchor moveWithCells="1">
              <from>
                <xdr:col>2</xdr:col>
                <xdr:colOff>0</xdr:colOff>
                <xdr:row>2</xdr:row>
                <xdr:rowOff>0</xdr:rowOff>
              </from>
              <to>
                <xdr:col>2</xdr:col>
                <xdr:colOff>914400</xdr:colOff>
                <xdr:row>3</xdr:row>
                <xdr:rowOff>9525</xdr:rowOff>
              </to>
            </anchor>
          </controlPr>
        </control>
      </mc:Choice>
      <mc:Fallback>
        <control shapeId="2016372" r:id="rId223"/>
      </mc:Fallback>
    </mc:AlternateContent>
    <mc:AlternateContent xmlns:mc="http://schemas.openxmlformats.org/markup-compatibility/2006">
      <mc:Choice Requires="x14">
        <control shapeId="2016373" r:id="rId225">
          <controlPr defaultSize="0" r:id="rId226">
            <anchor moveWithCells="1">
              <from>
                <xdr:col>2</xdr:col>
                <xdr:colOff>0</xdr:colOff>
                <xdr:row>2</xdr:row>
                <xdr:rowOff>0</xdr:rowOff>
              </from>
              <to>
                <xdr:col>2</xdr:col>
                <xdr:colOff>914400</xdr:colOff>
                <xdr:row>3</xdr:row>
                <xdr:rowOff>9525</xdr:rowOff>
              </to>
            </anchor>
          </controlPr>
        </control>
      </mc:Choice>
      <mc:Fallback>
        <control shapeId="2016373" r:id="rId225"/>
      </mc:Fallback>
    </mc:AlternateContent>
    <mc:AlternateContent xmlns:mc="http://schemas.openxmlformats.org/markup-compatibility/2006">
      <mc:Choice Requires="x14">
        <control shapeId="2016374" r:id="rId227">
          <controlPr defaultSize="0" r:id="rId228">
            <anchor moveWithCells="1">
              <from>
                <xdr:col>2</xdr:col>
                <xdr:colOff>0</xdr:colOff>
                <xdr:row>2</xdr:row>
                <xdr:rowOff>0</xdr:rowOff>
              </from>
              <to>
                <xdr:col>2</xdr:col>
                <xdr:colOff>914400</xdr:colOff>
                <xdr:row>3</xdr:row>
                <xdr:rowOff>9525</xdr:rowOff>
              </to>
            </anchor>
          </controlPr>
        </control>
      </mc:Choice>
      <mc:Fallback>
        <control shapeId="2016374" r:id="rId227"/>
      </mc:Fallback>
    </mc:AlternateContent>
    <mc:AlternateContent xmlns:mc="http://schemas.openxmlformats.org/markup-compatibility/2006">
      <mc:Choice Requires="x14">
        <control shapeId="2016375" r:id="rId229">
          <controlPr defaultSize="0" r:id="rId230">
            <anchor moveWithCells="1">
              <from>
                <xdr:col>2</xdr:col>
                <xdr:colOff>0</xdr:colOff>
                <xdr:row>2</xdr:row>
                <xdr:rowOff>0</xdr:rowOff>
              </from>
              <to>
                <xdr:col>2</xdr:col>
                <xdr:colOff>914400</xdr:colOff>
                <xdr:row>3</xdr:row>
                <xdr:rowOff>9525</xdr:rowOff>
              </to>
            </anchor>
          </controlPr>
        </control>
      </mc:Choice>
      <mc:Fallback>
        <control shapeId="2016375" r:id="rId229"/>
      </mc:Fallback>
    </mc:AlternateContent>
    <mc:AlternateContent xmlns:mc="http://schemas.openxmlformats.org/markup-compatibility/2006">
      <mc:Choice Requires="x14">
        <control shapeId="2016376" r:id="rId231">
          <controlPr defaultSize="0" r:id="rId232">
            <anchor moveWithCells="1">
              <from>
                <xdr:col>2</xdr:col>
                <xdr:colOff>0</xdr:colOff>
                <xdr:row>2</xdr:row>
                <xdr:rowOff>0</xdr:rowOff>
              </from>
              <to>
                <xdr:col>2</xdr:col>
                <xdr:colOff>914400</xdr:colOff>
                <xdr:row>3</xdr:row>
                <xdr:rowOff>9525</xdr:rowOff>
              </to>
            </anchor>
          </controlPr>
        </control>
      </mc:Choice>
      <mc:Fallback>
        <control shapeId="2016376" r:id="rId231"/>
      </mc:Fallback>
    </mc:AlternateContent>
    <mc:AlternateContent xmlns:mc="http://schemas.openxmlformats.org/markup-compatibility/2006">
      <mc:Choice Requires="x14">
        <control shapeId="2016377" r:id="rId233">
          <controlPr defaultSize="0" r:id="rId234">
            <anchor moveWithCells="1">
              <from>
                <xdr:col>2</xdr:col>
                <xdr:colOff>0</xdr:colOff>
                <xdr:row>2</xdr:row>
                <xdr:rowOff>0</xdr:rowOff>
              </from>
              <to>
                <xdr:col>2</xdr:col>
                <xdr:colOff>914400</xdr:colOff>
                <xdr:row>3</xdr:row>
                <xdr:rowOff>9525</xdr:rowOff>
              </to>
            </anchor>
          </controlPr>
        </control>
      </mc:Choice>
      <mc:Fallback>
        <control shapeId="2016377" r:id="rId233"/>
      </mc:Fallback>
    </mc:AlternateContent>
    <mc:AlternateContent xmlns:mc="http://schemas.openxmlformats.org/markup-compatibility/2006">
      <mc:Choice Requires="x14">
        <control shapeId="2016378" r:id="rId235">
          <controlPr defaultSize="0" r:id="rId236">
            <anchor moveWithCells="1">
              <from>
                <xdr:col>2</xdr:col>
                <xdr:colOff>0</xdr:colOff>
                <xdr:row>2</xdr:row>
                <xdr:rowOff>0</xdr:rowOff>
              </from>
              <to>
                <xdr:col>2</xdr:col>
                <xdr:colOff>914400</xdr:colOff>
                <xdr:row>3</xdr:row>
                <xdr:rowOff>9525</xdr:rowOff>
              </to>
            </anchor>
          </controlPr>
        </control>
      </mc:Choice>
      <mc:Fallback>
        <control shapeId="2016378" r:id="rId235"/>
      </mc:Fallback>
    </mc:AlternateContent>
    <mc:AlternateContent xmlns:mc="http://schemas.openxmlformats.org/markup-compatibility/2006">
      <mc:Choice Requires="x14">
        <control shapeId="2016379" r:id="rId237">
          <controlPr defaultSize="0" r:id="rId238">
            <anchor moveWithCells="1">
              <from>
                <xdr:col>2</xdr:col>
                <xdr:colOff>0</xdr:colOff>
                <xdr:row>2</xdr:row>
                <xdr:rowOff>0</xdr:rowOff>
              </from>
              <to>
                <xdr:col>2</xdr:col>
                <xdr:colOff>914400</xdr:colOff>
                <xdr:row>3</xdr:row>
                <xdr:rowOff>9525</xdr:rowOff>
              </to>
            </anchor>
          </controlPr>
        </control>
      </mc:Choice>
      <mc:Fallback>
        <control shapeId="2016379" r:id="rId237"/>
      </mc:Fallback>
    </mc:AlternateContent>
    <mc:AlternateContent xmlns:mc="http://schemas.openxmlformats.org/markup-compatibility/2006">
      <mc:Choice Requires="x14">
        <control shapeId="2016380" r:id="rId239">
          <controlPr defaultSize="0" r:id="rId240">
            <anchor moveWithCells="1">
              <from>
                <xdr:col>2</xdr:col>
                <xdr:colOff>0</xdr:colOff>
                <xdr:row>2</xdr:row>
                <xdr:rowOff>0</xdr:rowOff>
              </from>
              <to>
                <xdr:col>2</xdr:col>
                <xdr:colOff>914400</xdr:colOff>
                <xdr:row>3</xdr:row>
                <xdr:rowOff>9525</xdr:rowOff>
              </to>
            </anchor>
          </controlPr>
        </control>
      </mc:Choice>
      <mc:Fallback>
        <control shapeId="2016380" r:id="rId239"/>
      </mc:Fallback>
    </mc:AlternateContent>
    <mc:AlternateContent xmlns:mc="http://schemas.openxmlformats.org/markup-compatibility/2006">
      <mc:Choice Requires="x14">
        <control shapeId="2016381" r:id="rId241">
          <controlPr defaultSize="0" r:id="rId242">
            <anchor moveWithCells="1">
              <from>
                <xdr:col>2</xdr:col>
                <xdr:colOff>0</xdr:colOff>
                <xdr:row>2</xdr:row>
                <xdr:rowOff>0</xdr:rowOff>
              </from>
              <to>
                <xdr:col>2</xdr:col>
                <xdr:colOff>914400</xdr:colOff>
                <xdr:row>3</xdr:row>
                <xdr:rowOff>9525</xdr:rowOff>
              </to>
            </anchor>
          </controlPr>
        </control>
      </mc:Choice>
      <mc:Fallback>
        <control shapeId="2016381" r:id="rId241"/>
      </mc:Fallback>
    </mc:AlternateContent>
    <mc:AlternateContent xmlns:mc="http://schemas.openxmlformats.org/markup-compatibility/2006">
      <mc:Choice Requires="x14">
        <control shapeId="2016382" r:id="rId243">
          <controlPr defaultSize="0" r:id="rId244">
            <anchor moveWithCells="1">
              <from>
                <xdr:col>2</xdr:col>
                <xdr:colOff>0</xdr:colOff>
                <xdr:row>2</xdr:row>
                <xdr:rowOff>0</xdr:rowOff>
              </from>
              <to>
                <xdr:col>2</xdr:col>
                <xdr:colOff>914400</xdr:colOff>
                <xdr:row>3</xdr:row>
                <xdr:rowOff>9525</xdr:rowOff>
              </to>
            </anchor>
          </controlPr>
        </control>
      </mc:Choice>
      <mc:Fallback>
        <control shapeId="2016382" r:id="rId243"/>
      </mc:Fallback>
    </mc:AlternateContent>
    <mc:AlternateContent xmlns:mc="http://schemas.openxmlformats.org/markup-compatibility/2006">
      <mc:Choice Requires="x14">
        <control shapeId="2016383" r:id="rId245">
          <controlPr defaultSize="0" r:id="rId246">
            <anchor moveWithCells="1">
              <from>
                <xdr:col>2</xdr:col>
                <xdr:colOff>0</xdr:colOff>
                <xdr:row>2</xdr:row>
                <xdr:rowOff>0</xdr:rowOff>
              </from>
              <to>
                <xdr:col>2</xdr:col>
                <xdr:colOff>914400</xdr:colOff>
                <xdr:row>3</xdr:row>
                <xdr:rowOff>9525</xdr:rowOff>
              </to>
            </anchor>
          </controlPr>
        </control>
      </mc:Choice>
      <mc:Fallback>
        <control shapeId="2016383" r:id="rId245"/>
      </mc:Fallback>
    </mc:AlternateContent>
    <mc:AlternateContent xmlns:mc="http://schemas.openxmlformats.org/markup-compatibility/2006">
      <mc:Choice Requires="x14">
        <control shapeId="2016384" r:id="rId247">
          <controlPr defaultSize="0" r:id="rId248">
            <anchor moveWithCells="1">
              <from>
                <xdr:col>2</xdr:col>
                <xdr:colOff>0</xdr:colOff>
                <xdr:row>2</xdr:row>
                <xdr:rowOff>0</xdr:rowOff>
              </from>
              <to>
                <xdr:col>2</xdr:col>
                <xdr:colOff>914400</xdr:colOff>
                <xdr:row>3</xdr:row>
                <xdr:rowOff>9525</xdr:rowOff>
              </to>
            </anchor>
          </controlPr>
        </control>
      </mc:Choice>
      <mc:Fallback>
        <control shapeId="2016384" r:id="rId247"/>
      </mc:Fallback>
    </mc:AlternateContent>
    <mc:AlternateContent xmlns:mc="http://schemas.openxmlformats.org/markup-compatibility/2006">
      <mc:Choice Requires="x14">
        <control shapeId="2016385" r:id="rId249">
          <controlPr defaultSize="0" r:id="rId250">
            <anchor moveWithCells="1">
              <from>
                <xdr:col>2</xdr:col>
                <xdr:colOff>0</xdr:colOff>
                <xdr:row>2</xdr:row>
                <xdr:rowOff>0</xdr:rowOff>
              </from>
              <to>
                <xdr:col>2</xdr:col>
                <xdr:colOff>914400</xdr:colOff>
                <xdr:row>3</xdr:row>
                <xdr:rowOff>9525</xdr:rowOff>
              </to>
            </anchor>
          </controlPr>
        </control>
      </mc:Choice>
      <mc:Fallback>
        <control shapeId="2016385" r:id="rId249"/>
      </mc:Fallback>
    </mc:AlternateContent>
    <mc:AlternateContent xmlns:mc="http://schemas.openxmlformats.org/markup-compatibility/2006">
      <mc:Choice Requires="x14">
        <control shapeId="2016386" r:id="rId251">
          <controlPr defaultSize="0" r:id="rId252">
            <anchor moveWithCells="1">
              <from>
                <xdr:col>2</xdr:col>
                <xdr:colOff>0</xdr:colOff>
                <xdr:row>2</xdr:row>
                <xdr:rowOff>0</xdr:rowOff>
              </from>
              <to>
                <xdr:col>2</xdr:col>
                <xdr:colOff>914400</xdr:colOff>
                <xdr:row>3</xdr:row>
                <xdr:rowOff>9525</xdr:rowOff>
              </to>
            </anchor>
          </controlPr>
        </control>
      </mc:Choice>
      <mc:Fallback>
        <control shapeId="2016386" r:id="rId251"/>
      </mc:Fallback>
    </mc:AlternateContent>
    <mc:AlternateContent xmlns:mc="http://schemas.openxmlformats.org/markup-compatibility/2006">
      <mc:Choice Requires="x14">
        <control shapeId="2016387" r:id="rId253">
          <controlPr defaultSize="0" r:id="rId254">
            <anchor moveWithCells="1">
              <from>
                <xdr:col>2</xdr:col>
                <xdr:colOff>0</xdr:colOff>
                <xdr:row>2</xdr:row>
                <xdr:rowOff>0</xdr:rowOff>
              </from>
              <to>
                <xdr:col>2</xdr:col>
                <xdr:colOff>914400</xdr:colOff>
                <xdr:row>3</xdr:row>
                <xdr:rowOff>9525</xdr:rowOff>
              </to>
            </anchor>
          </controlPr>
        </control>
      </mc:Choice>
      <mc:Fallback>
        <control shapeId="2016387" r:id="rId253"/>
      </mc:Fallback>
    </mc:AlternateContent>
    <mc:AlternateContent xmlns:mc="http://schemas.openxmlformats.org/markup-compatibility/2006">
      <mc:Choice Requires="x14">
        <control shapeId="2016388" r:id="rId255">
          <controlPr defaultSize="0" r:id="rId16">
            <anchor moveWithCells="1">
              <from>
                <xdr:col>2</xdr:col>
                <xdr:colOff>0</xdr:colOff>
                <xdr:row>2</xdr:row>
                <xdr:rowOff>0</xdr:rowOff>
              </from>
              <to>
                <xdr:col>2</xdr:col>
                <xdr:colOff>914400</xdr:colOff>
                <xdr:row>3</xdr:row>
                <xdr:rowOff>9525</xdr:rowOff>
              </to>
            </anchor>
          </controlPr>
        </control>
      </mc:Choice>
      <mc:Fallback>
        <control shapeId="2016388" r:id="rId255"/>
      </mc:Fallback>
    </mc:AlternateContent>
    <mc:AlternateContent xmlns:mc="http://schemas.openxmlformats.org/markup-compatibility/2006">
      <mc:Choice Requires="x14">
        <control shapeId="2016389" r:id="rId256">
          <controlPr defaultSize="0" r:id="rId257">
            <anchor moveWithCells="1">
              <from>
                <xdr:col>1</xdr:col>
                <xdr:colOff>0</xdr:colOff>
                <xdr:row>104</xdr:row>
                <xdr:rowOff>0</xdr:rowOff>
              </from>
              <to>
                <xdr:col>1</xdr:col>
                <xdr:colOff>914400</xdr:colOff>
                <xdr:row>105</xdr:row>
                <xdr:rowOff>9525</xdr:rowOff>
              </to>
            </anchor>
          </controlPr>
        </control>
      </mc:Choice>
      <mc:Fallback>
        <control shapeId="2016389" r:id="rId256"/>
      </mc:Fallback>
    </mc:AlternateContent>
    <mc:AlternateContent xmlns:mc="http://schemas.openxmlformats.org/markup-compatibility/2006">
      <mc:Choice Requires="x14">
        <control shapeId="2016390" r:id="rId258">
          <controlPr defaultSize="0" r:id="rId259">
            <anchor moveWithCells="1">
              <from>
                <xdr:col>1</xdr:col>
                <xdr:colOff>685800</xdr:colOff>
                <xdr:row>104</xdr:row>
                <xdr:rowOff>0</xdr:rowOff>
              </from>
              <to>
                <xdr:col>1</xdr:col>
                <xdr:colOff>1600200</xdr:colOff>
                <xdr:row>105</xdr:row>
                <xdr:rowOff>9525</xdr:rowOff>
              </to>
            </anchor>
          </controlPr>
        </control>
      </mc:Choice>
      <mc:Fallback>
        <control shapeId="2016390" r:id="rId258"/>
      </mc:Fallback>
    </mc:AlternateContent>
    <mc:AlternateContent xmlns:mc="http://schemas.openxmlformats.org/markup-compatibility/2006">
      <mc:Choice Requires="x14">
        <control shapeId="2016391" r:id="rId260">
          <controlPr defaultSize="0" r:id="rId261">
            <anchor moveWithCells="1">
              <from>
                <xdr:col>1</xdr:col>
                <xdr:colOff>1371600</xdr:colOff>
                <xdr:row>104</xdr:row>
                <xdr:rowOff>0</xdr:rowOff>
              </from>
              <to>
                <xdr:col>1</xdr:col>
                <xdr:colOff>2286000</xdr:colOff>
                <xdr:row>105</xdr:row>
                <xdr:rowOff>9525</xdr:rowOff>
              </to>
            </anchor>
          </controlPr>
        </control>
      </mc:Choice>
      <mc:Fallback>
        <control shapeId="2016391" r:id="rId260"/>
      </mc:Fallback>
    </mc:AlternateContent>
    <mc:AlternateContent xmlns:mc="http://schemas.openxmlformats.org/markup-compatibility/2006">
      <mc:Choice Requires="x14">
        <control shapeId="2016392" r:id="rId262">
          <controlPr defaultSize="0" r:id="rId263">
            <anchor moveWithCells="1">
              <from>
                <xdr:col>1</xdr:col>
                <xdr:colOff>2057400</xdr:colOff>
                <xdr:row>104</xdr:row>
                <xdr:rowOff>0</xdr:rowOff>
              </from>
              <to>
                <xdr:col>1</xdr:col>
                <xdr:colOff>2971800</xdr:colOff>
                <xdr:row>105</xdr:row>
                <xdr:rowOff>9525</xdr:rowOff>
              </to>
            </anchor>
          </controlPr>
        </control>
      </mc:Choice>
      <mc:Fallback>
        <control shapeId="2016392" r:id="rId262"/>
      </mc:Fallback>
    </mc:AlternateContent>
    <mc:AlternateContent xmlns:mc="http://schemas.openxmlformats.org/markup-compatibility/2006">
      <mc:Choice Requires="x14">
        <control shapeId="2016393" r:id="rId264">
          <controlPr defaultSize="0" r:id="rId265">
            <anchor moveWithCells="1">
              <from>
                <xdr:col>1</xdr:col>
                <xdr:colOff>2743200</xdr:colOff>
                <xdr:row>104</xdr:row>
                <xdr:rowOff>0</xdr:rowOff>
              </from>
              <to>
                <xdr:col>1</xdr:col>
                <xdr:colOff>3657600</xdr:colOff>
                <xdr:row>105</xdr:row>
                <xdr:rowOff>9525</xdr:rowOff>
              </to>
            </anchor>
          </controlPr>
        </control>
      </mc:Choice>
      <mc:Fallback>
        <control shapeId="2016393" r:id="rId264"/>
      </mc:Fallback>
    </mc:AlternateContent>
    <mc:AlternateContent xmlns:mc="http://schemas.openxmlformats.org/markup-compatibility/2006">
      <mc:Choice Requires="x14">
        <control shapeId="2016394" r:id="rId266">
          <controlPr defaultSize="0" r:id="rId267">
            <anchor moveWithCells="1">
              <from>
                <xdr:col>1</xdr:col>
                <xdr:colOff>3429000</xdr:colOff>
                <xdr:row>104</xdr:row>
                <xdr:rowOff>0</xdr:rowOff>
              </from>
              <to>
                <xdr:col>1</xdr:col>
                <xdr:colOff>4343400</xdr:colOff>
                <xdr:row>105</xdr:row>
                <xdr:rowOff>9525</xdr:rowOff>
              </to>
            </anchor>
          </controlPr>
        </control>
      </mc:Choice>
      <mc:Fallback>
        <control shapeId="2016394" r:id="rId266"/>
      </mc:Fallback>
    </mc:AlternateContent>
    <mc:AlternateContent xmlns:mc="http://schemas.openxmlformats.org/markup-compatibility/2006">
      <mc:Choice Requires="x14">
        <control shapeId="2016395" r:id="rId268">
          <controlPr defaultSize="0" r:id="rId16">
            <anchor moveWithCells="1">
              <from>
                <xdr:col>1</xdr:col>
                <xdr:colOff>4114800</xdr:colOff>
                <xdr:row>104</xdr:row>
                <xdr:rowOff>0</xdr:rowOff>
              </from>
              <to>
                <xdr:col>1</xdr:col>
                <xdr:colOff>5029200</xdr:colOff>
                <xdr:row>105</xdr:row>
                <xdr:rowOff>9525</xdr:rowOff>
              </to>
            </anchor>
          </controlPr>
        </control>
      </mc:Choice>
      <mc:Fallback>
        <control shapeId="2016395" r:id="rId268"/>
      </mc:Fallback>
    </mc:AlternateContent>
    <mc:AlternateContent xmlns:mc="http://schemas.openxmlformats.org/markup-compatibility/2006">
      <mc:Choice Requires="x14">
        <control shapeId="2016396" r:id="rId269">
          <controlPr defaultSize="0" r:id="rId16">
            <anchor moveWithCells="1">
              <from>
                <xdr:col>1</xdr:col>
                <xdr:colOff>4800600</xdr:colOff>
                <xdr:row>104</xdr:row>
                <xdr:rowOff>0</xdr:rowOff>
              </from>
              <to>
                <xdr:col>2</xdr:col>
                <xdr:colOff>523875</xdr:colOff>
                <xdr:row>105</xdr:row>
                <xdr:rowOff>9525</xdr:rowOff>
              </to>
            </anchor>
          </controlPr>
        </control>
      </mc:Choice>
      <mc:Fallback>
        <control shapeId="2016396" r:id="rId269"/>
      </mc:Fallback>
    </mc:AlternateContent>
    <mc:AlternateContent xmlns:mc="http://schemas.openxmlformats.org/markup-compatibility/2006">
      <mc:Choice Requires="x14">
        <control shapeId="2016397" r:id="rId270">
          <controlPr defaultSize="0" r:id="rId271">
            <anchor moveWithCells="1">
              <from>
                <xdr:col>2</xdr:col>
                <xdr:colOff>0</xdr:colOff>
                <xdr:row>104</xdr:row>
                <xdr:rowOff>0</xdr:rowOff>
              </from>
              <to>
                <xdr:col>2</xdr:col>
                <xdr:colOff>914400</xdr:colOff>
                <xdr:row>105</xdr:row>
                <xdr:rowOff>9525</xdr:rowOff>
              </to>
            </anchor>
          </controlPr>
        </control>
      </mc:Choice>
      <mc:Fallback>
        <control shapeId="2016397" r:id="rId270"/>
      </mc:Fallback>
    </mc:AlternateContent>
    <mc:AlternateContent xmlns:mc="http://schemas.openxmlformats.org/markup-compatibility/2006">
      <mc:Choice Requires="x14">
        <control shapeId="2016398" r:id="rId272">
          <controlPr defaultSize="0" r:id="rId273">
            <anchor moveWithCells="1">
              <from>
                <xdr:col>2</xdr:col>
                <xdr:colOff>0</xdr:colOff>
                <xdr:row>104</xdr:row>
                <xdr:rowOff>0</xdr:rowOff>
              </from>
              <to>
                <xdr:col>2</xdr:col>
                <xdr:colOff>914400</xdr:colOff>
                <xdr:row>105</xdr:row>
                <xdr:rowOff>9525</xdr:rowOff>
              </to>
            </anchor>
          </controlPr>
        </control>
      </mc:Choice>
      <mc:Fallback>
        <control shapeId="2016398" r:id="rId272"/>
      </mc:Fallback>
    </mc:AlternateContent>
    <mc:AlternateContent xmlns:mc="http://schemas.openxmlformats.org/markup-compatibility/2006">
      <mc:Choice Requires="x14">
        <control shapeId="2016399" r:id="rId274">
          <controlPr defaultSize="0" r:id="rId275">
            <anchor moveWithCells="1">
              <from>
                <xdr:col>2</xdr:col>
                <xdr:colOff>0</xdr:colOff>
                <xdr:row>104</xdr:row>
                <xdr:rowOff>0</xdr:rowOff>
              </from>
              <to>
                <xdr:col>2</xdr:col>
                <xdr:colOff>914400</xdr:colOff>
                <xdr:row>105</xdr:row>
                <xdr:rowOff>9525</xdr:rowOff>
              </to>
            </anchor>
          </controlPr>
        </control>
      </mc:Choice>
      <mc:Fallback>
        <control shapeId="2016399" r:id="rId274"/>
      </mc:Fallback>
    </mc:AlternateContent>
    <mc:AlternateContent xmlns:mc="http://schemas.openxmlformats.org/markup-compatibility/2006">
      <mc:Choice Requires="x14">
        <control shapeId="2016400" r:id="rId276">
          <controlPr defaultSize="0" r:id="rId277">
            <anchor moveWithCells="1">
              <from>
                <xdr:col>2</xdr:col>
                <xdr:colOff>0</xdr:colOff>
                <xdr:row>104</xdr:row>
                <xdr:rowOff>0</xdr:rowOff>
              </from>
              <to>
                <xdr:col>2</xdr:col>
                <xdr:colOff>914400</xdr:colOff>
                <xdr:row>105</xdr:row>
                <xdr:rowOff>9525</xdr:rowOff>
              </to>
            </anchor>
          </controlPr>
        </control>
      </mc:Choice>
      <mc:Fallback>
        <control shapeId="2016400" r:id="rId276"/>
      </mc:Fallback>
    </mc:AlternateContent>
    <mc:AlternateContent xmlns:mc="http://schemas.openxmlformats.org/markup-compatibility/2006">
      <mc:Choice Requires="x14">
        <control shapeId="2016401" r:id="rId278">
          <controlPr defaultSize="0" r:id="rId279">
            <anchor moveWithCells="1">
              <from>
                <xdr:col>2</xdr:col>
                <xdr:colOff>0</xdr:colOff>
                <xdr:row>104</xdr:row>
                <xdr:rowOff>0</xdr:rowOff>
              </from>
              <to>
                <xdr:col>2</xdr:col>
                <xdr:colOff>914400</xdr:colOff>
                <xdr:row>105</xdr:row>
                <xdr:rowOff>9525</xdr:rowOff>
              </to>
            </anchor>
          </controlPr>
        </control>
      </mc:Choice>
      <mc:Fallback>
        <control shapeId="2016401" r:id="rId278"/>
      </mc:Fallback>
    </mc:AlternateContent>
    <mc:AlternateContent xmlns:mc="http://schemas.openxmlformats.org/markup-compatibility/2006">
      <mc:Choice Requires="x14">
        <control shapeId="2016402" r:id="rId280">
          <controlPr defaultSize="0" r:id="rId281">
            <anchor moveWithCells="1">
              <from>
                <xdr:col>2</xdr:col>
                <xdr:colOff>0</xdr:colOff>
                <xdr:row>104</xdr:row>
                <xdr:rowOff>0</xdr:rowOff>
              </from>
              <to>
                <xdr:col>2</xdr:col>
                <xdr:colOff>914400</xdr:colOff>
                <xdr:row>105</xdr:row>
                <xdr:rowOff>9525</xdr:rowOff>
              </to>
            </anchor>
          </controlPr>
        </control>
      </mc:Choice>
      <mc:Fallback>
        <control shapeId="2016402" r:id="rId280"/>
      </mc:Fallback>
    </mc:AlternateContent>
    <mc:AlternateContent xmlns:mc="http://schemas.openxmlformats.org/markup-compatibility/2006">
      <mc:Choice Requires="x14">
        <control shapeId="2016403" r:id="rId282">
          <controlPr defaultSize="0" r:id="rId283">
            <anchor moveWithCells="1">
              <from>
                <xdr:col>2</xdr:col>
                <xdr:colOff>0</xdr:colOff>
                <xdr:row>104</xdr:row>
                <xdr:rowOff>0</xdr:rowOff>
              </from>
              <to>
                <xdr:col>2</xdr:col>
                <xdr:colOff>914400</xdr:colOff>
                <xdr:row>105</xdr:row>
                <xdr:rowOff>9525</xdr:rowOff>
              </to>
            </anchor>
          </controlPr>
        </control>
      </mc:Choice>
      <mc:Fallback>
        <control shapeId="2016403" r:id="rId282"/>
      </mc:Fallback>
    </mc:AlternateContent>
    <mc:AlternateContent xmlns:mc="http://schemas.openxmlformats.org/markup-compatibility/2006">
      <mc:Choice Requires="x14">
        <control shapeId="2016404" r:id="rId284">
          <controlPr defaultSize="0" r:id="rId285">
            <anchor moveWithCells="1">
              <from>
                <xdr:col>2</xdr:col>
                <xdr:colOff>0</xdr:colOff>
                <xdr:row>104</xdr:row>
                <xdr:rowOff>0</xdr:rowOff>
              </from>
              <to>
                <xdr:col>2</xdr:col>
                <xdr:colOff>914400</xdr:colOff>
                <xdr:row>105</xdr:row>
                <xdr:rowOff>9525</xdr:rowOff>
              </to>
            </anchor>
          </controlPr>
        </control>
      </mc:Choice>
      <mc:Fallback>
        <control shapeId="2016404" r:id="rId284"/>
      </mc:Fallback>
    </mc:AlternateContent>
    <mc:AlternateContent xmlns:mc="http://schemas.openxmlformats.org/markup-compatibility/2006">
      <mc:Choice Requires="x14">
        <control shapeId="2016405" r:id="rId286">
          <controlPr defaultSize="0" r:id="rId287">
            <anchor moveWithCells="1">
              <from>
                <xdr:col>2</xdr:col>
                <xdr:colOff>0</xdr:colOff>
                <xdr:row>104</xdr:row>
                <xdr:rowOff>0</xdr:rowOff>
              </from>
              <to>
                <xdr:col>2</xdr:col>
                <xdr:colOff>914400</xdr:colOff>
                <xdr:row>105</xdr:row>
                <xdr:rowOff>9525</xdr:rowOff>
              </to>
            </anchor>
          </controlPr>
        </control>
      </mc:Choice>
      <mc:Fallback>
        <control shapeId="2016405" r:id="rId286"/>
      </mc:Fallback>
    </mc:AlternateContent>
    <mc:AlternateContent xmlns:mc="http://schemas.openxmlformats.org/markup-compatibility/2006">
      <mc:Choice Requires="x14">
        <control shapeId="2016406" r:id="rId288">
          <controlPr defaultSize="0" r:id="rId289">
            <anchor moveWithCells="1">
              <from>
                <xdr:col>2</xdr:col>
                <xdr:colOff>0</xdr:colOff>
                <xdr:row>104</xdr:row>
                <xdr:rowOff>0</xdr:rowOff>
              </from>
              <to>
                <xdr:col>2</xdr:col>
                <xdr:colOff>914400</xdr:colOff>
                <xdr:row>105</xdr:row>
                <xdr:rowOff>9525</xdr:rowOff>
              </to>
            </anchor>
          </controlPr>
        </control>
      </mc:Choice>
      <mc:Fallback>
        <control shapeId="2016406" r:id="rId288"/>
      </mc:Fallback>
    </mc:AlternateContent>
    <mc:AlternateContent xmlns:mc="http://schemas.openxmlformats.org/markup-compatibility/2006">
      <mc:Choice Requires="x14">
        <control shapeId="2016407" r:id="rId290">
          <controlPr defaultSize="0" r:id="rId291">
            <anchor moveWithCells="1">
              <from>
                <xdr:col>2</xdr:col>
                <xdr:colOff>0</xdr:colOff>
                <xdr:row>104</xdr:row>
                <xdr:rowOff>0</xdr:rowOff>
              </from>
              <to>
                <xdr:col>2</xdr:col>
                <xdr:colOff>914400</xdr:colOff>
                <xdr:row>105</xdr:row>
                <xdr:rowOff>9525</xdr:rowOff>
              </to>
            </anchor>
          </controlPr>
        </control>
      </mc:Choice>
      <mc:Fallback>
        <control shapeId="2016407" r:id="rId290"/>
      </mc:Fallback>
    </mc:AlternateContent>
    <mc:AlternateContent xmlns:mc="http://schemas.openxmlformats.org/markup-compatibility/2006">
      <mc:Choice Requires="x14">
        <control shapeId="2016408" r:id="rId292">
          <controlPr defaultSize="0" r:id="rId293">
            <anchor moveWithCells="1">
              <from>
                <xdr:col>2</xdr:col>
                <xdr:colOff>0</xdr:colOff>
                <xdr:row>104</xdr:row>
                <xdr:rowOff>0</xdr:rowOff>
              </from>
              <to>
                <xdr:col>2</xdr:col>
                <xdr:colOff>914400</xdr:colOff>
                <xdr:row>105</xdr:row>
                <xdr:rowOff>9525</xdr:rowOff>
              </to>
            </anchor>
          </controlPr>
        </control>
      </mc:Choice>
      <mc:Fallback>
        <control shapeId="2016408" r:id="rId292"/>
      </mc:Fallback>
    </mc:AlternateContent>
    <mc:AlternateContent xmlns:mc="http://schemas.openxmlformats.org/markup-compatibility/2006">
      <mc:Choice Requires="x14">
        <control shapeId="2016409" r:id="rId294">
          <controlPr defaultSize="0" r:id="rId295">
            <anchor moveWithCells="1">
              <from>
                <xdr:col>2</xdr:col>
                <xdr:colOff>0</xdr:colOff>
                <xdr:row>104</xdr:row>
                <xdr:rowOff>0</xdr:rowOff>
              </from>
              <to>
                <xdr:col>2</xdr:col>
                <xdr:colOff>914400</xdr:colOff>
                <xdr:row>105</xdr:row>
                <xdr:rowOff>9525</xdr:rowOff>
              </to>
            </anchor>
          </controlPr>
        </control>
      </mc:Choice>
      <mc:Fallback>
        <control shapeId="2016409" r:id="rId294"/>
      </mc:Fallback>
    </mc:AlternateContent>
    <mc:AlternateContent xmlns:mc="http://schemas.openxmlformats.org/markup-compatibility/2006">
      <mc:Choice Requires="x14">
        <control shapeId="2016410" r:id="rId296">
          <controlPr defaultSize="0" r:id="rId297">
            <anchor moveWithCells="1">
              <from>
                <xdr:col>2</xdr:col>
                <xdr:colOff>0</xdr:colOff>
                <xdr:row>104</xdr:row>
                <xdr:rowOff>0</xdr:rowOff>
              </from>
              <to>
                <xdr:col>2</xdr:col>
                <xdr:colOff>914400</xdr:colOff>
                <xdr:row>105</xdr:row>
                <xdr:rowOff>9525</xdr:rowOff>
              </to>
            </anchor>
          </controlPr>
        </control>
      </mc:Choice>
      <mc:Fallback>
        <control shapeId="2016410" r:id="rId296"/>
      </mc:Fallback>
    </mc:AlternateContent>
    <mc:AlternateContent xmlns:mc="http://schemas.openxmlformats.org/markup-compatibility/2006">
      <mc:Choice Requires="x14">
        <control shapeId="2016411" r:id="rId298">
          <controlPr defaultSize="0" r:id="rId299">
            <anchor moveWithCells="1">
              <from>
                <xdr:col>2</xdr:col>
                <xdr:colOff>0</xdr:colOff>
                <xdr:row>104</xdr:row>
                <xdr:rowOff>0</xdr:rowOff>
              </from>
              <to>
                <xdr:col>2</xdr:col>
                <xdr:colOff>914400</xdr:colOff>
                <xdr:row>105</xdr:row>
                <xdr:rowOff>9525</xdr:rowOff>
              </to>
            </anchor>
          </controlPr>
        </control>
      </mc:Choice>
      <mc:Fallback>
        <control shapeId="2016411" r:id="rId298"/>
      </mc:Fallback>
    </mc:AlternateContent>
    <mc:AlternateContent xmlns:mc="http://schemas.openxmlformats.org/markup-compatibility/2006">
      <mc:Choice Requires="x14">
        <control shapeId="2016412" r:id="rId300">
          <controlPr defaultSize="0" r:id="rId301">
            <anchor moveWithCells="1">
              <from>
                <xdr:col>2</xdr:col>
                <xdr:colOff>0</xdr:colOff>
                <xdr:row>104</xdr:row>
                <xdr:rowOff>0</xdr:rowOff>
              </from>
              <to>
                <xdr:col>2</xdr:col>
                <xdr:colOff>914400</xdr:colOff>
                <xdr:row>105</xdr:row>
                <xdr:rowOff>9525</xdr:rowOff>
              </to>
            </anchor>
          </controlPr>
        </control>
      </mc:Choice>
      <mc:Fallback>
        <control shapeId="2016412" r:id="rId300"/>
      </mc:Fallback>
    </mc:AlternateContent>
    <mc:AlternateContent xmlns:mc="http://schemas.openxmlformats.org/markup-compatibility/2006">
      <mc:Choice Requires="x14">
        <control shapeId="2016413" r:id="rId302">
          <controlPr defaultSize="0" r:id="rId303">
            <anchor moveWithCells="1">
              <from>
                <xdr:col>2</xdr:col>
                <xdr:colOff>0</xdr:colOff>
                <xdr:row>104</xdr:row>
                <xdr:rowOff>0</xdr:rowOff>
              </from>
              <to>
                <xdr:col>2</xdr:col>
                <xdr:colOff>914400</xdr:colOff>
                <xdr:row>105</xdr:row>
                <xdr:rowOff>9525</xdr:rowOff>
              </to>
            </anchor>
          </controlPr>
        </control>
      </mc:Choice>
      <mc:Fallback>
        <control shapeId="2016413" r:id="rId302"/>
      </mc:Fallback>
    </mc:AlternateContent>
    <mc:AlternateContent xmlns:mc="http://schemas.openxmlformats.org/markup-compatibility/2006">
      <mc:Choice Requires="x14">
        <control shapeId="2016414" r:id="rId304">
          <controlPr defaultSize="0" r:id="rId305">
            <anchor moveWithCells="1">
              <from>
                <xdr:col>2</xdr:col>
                <xdr:colOff>0</xdr:colOff>
                <xdr:row>104</xdr:row>
                <xdr:rowOff>0</xdr:rowOff>
              </from>
              <to>
                <xdr:col>2</xdr:col>
                <xdr:colOff>914400</xdr:colOff>
                <xdr:row>105</xdr:row>
                <xdr:rowOff>9525</xdr:rowOff>
              </to>
            </anchor>
          </controlPr>
        </control>
      </mc:Choice>
      <mc:Fallback>
        <control shapeId="2016414" r:id="rId304"/>
      </mc:Fallback>
    </mc:AlternateContent>
    <mc:AlternateContent xmlns:mc="http://schemas.openxmlformats.org/markup-compatibility/2006">
      <mc:Choice Requires="x14">
        <control shapeId="2016415" r:id="rId306">
          <controlPr defaultSize="0" r:id="rId307">
            <anchor moveWithCells="1">
              <from>
                <xdr:col>2</xdr:col>
                <xdr:colOff>0</xdr:colOff>
                <xdr:row>104</xdr:row>
                <xdr:rowOff>0</xdr:rowOff>
              </from>
              <to>
                <xdr:col>2</xdr:col>
                <xdr:colOff>914400</xdr:colOff>
                <xdr:row>105</xdr:row>
                <xdr:rowOff>9525</xdr:rowOff>
              </to>
            </anchor>
          </controlPr>
        </control>
      </mc:Choice>
      <mc:Fallback>
        <control shapeId="2016415" r:id="rId306"/>
      </mc:Fallback>
    </mc:AlternateContent>
    <mc:AlternateContent xmlns:mc="http://schemas.openxmlformats.org/markup-compatibility/2006">
      <mc:Choice Requires="x14">
        <control shapeId="2016416" r:id="rId308">
          <controlPr defaultSize="0" r:id="rId309">
            <anchor moveWithCells="1">
              <from>
                <xdr:col>2</xdr:col>
                <xdr:colOff>0</xdr:colOff>
                <xdr:row>104</xdr:row>
                <xdr:rowOff>0</xdr:rowOff>
              </from>
              <to>
                <xdr:col>2</xdr:col>
                <xdr:colOff>914400</xdr:colOff>
                <xdr:row>105</xdr:row>
                <xdr:rowOff>9525</xdr:rowOff>
              </to>
            </anchor>
          </controlPr>
        </control>
      </mc:Choice>
      <mc:Fallback>
        <control shapeId="2016416" r:id="rId308"/>
      </mc:Fallback>
    </mc:AlternateContent>
    <mc:AlternateContent xmlns:mc="http://schemas.openxmlformats.org/markup-compatibility/2006">
      <mc:Choice Requires="x14">
        <control shapeId="2016417" r:id="rId310">
          <controlPr defaultSize="0" r:id="rId311">
            <anchor moveWithCells="1">
              <from>
                <xdr:col>2</xdr:col>
                <xdr:colOff>0</xdr:colOff>
                <xdr:row>104</xdr:row>
                <xdr:rowOff>0</xdr:rowOff>
              </from>
              <to>
                <xdr:col>2</xdr:col>
                <xdr:colOff>914400</xdr:colOff>
                <xdr:row>105</xdr:row>
                <xdr:rowOff>9525</xdr:rowOff>
              </to>
            </anchor>
          </controlPr>
        </control>
      </mc:Choice>
      <mc:Fallback>
        <control shapeId="2016417" r:id="rId310"/>
      </mc:Fallback>
    </mc:AlternateContent>
    <mc:AlternateContent xmlns:mc="http://schemas.openxmlformats.org/markup-compatibility/2006">
      <mc:Choice Requires="x14">
        <control shapeId="2016418" r:id="rId312">
          <controlPr defaultSize="0" r:id="rId313">
            <anchor moveWithCells="1">
              <from>
                <xdr:col>2</xdr:col>
                <xdr:colOff>0</xdr:colOff>
                <xdr:row>104</xdr:row>
                <xdr:rowOff>0</xdr:rowOff>
              </from>
              <to>
                <xdr:col>2</xdr:col>
                <xdr:colOff>914400</xdr:colOff>
                <xdr:row>105</xdr:row>
                <xdr:rowOff>9525</xdr:rowOff>
              </to>
            </anchor>
          </controlPr>
        </control>
      </mc:Choice>
      <mc:Fallback>
        <control shapeId="2016418" r:id="rId312"/>
      </mc:Fallback>
    </mc:AlternateContent>
    <mc:AlternateContent xmlns:mc="http://schemas.openxmlformats.org/markup-compatibility/2006">
      <mc:Choice Requires="x14">
        <control shapeId="2016419" r:id="rId314">
          <controlPr defaultSize="0" r:id="rId315">
            <anchor moveWithCells="1">
              <from>
                <xdr:col>2</xdr:col>
                <xdr:colOff>0</xdr:colOff>
                <xdr:row>104</xdr:row>
                <xdr:rowOff>0</xdr:rowOff>
              </from>
              <to>
                <xdr:col>2</xdr:col>
                <xdr:colOff>914400</xdr:colOff>
                <xdr:row>105</xdr:row>
                <xdr:rowOff>9525</xdr:rowOff>
              </to>
            </anchor>
          </controlPr>
        </control>
      </mc:Choice>
      <mc:Fallback>
        <control shapeId="2016419" r:id="rId314"/>
      </mc:Fallback>
    </mc:AlternateContent>
    <mc:AlternateContent xmlns:mc="http://schemas.openxmlformats.org/markup-compatibility/2006">
      <mc:Choice Requires="x14">
        <control shapeId="2016420" r:id="rId316">
          <controlPr defaultSize="0" r:id="rId317">
            <anchor moveWithCells="1">
              <from>
                <xdr:col>2</xdr:col>
                <xdr:colOff>0</xdr:colOff>
                <xdr:row>104</xdr:row>
                <xdr:rowOff>0</xdr:rowOff>
              </from>
              <to>
                <xdr:col>2</xdr:col>
                <xdr:colOff>914400</xdr:colOff>
                <xdr:row>105</xdr:row>
                <xdr:rowOff>9525</xdr:rowOff>
              </to>
            </anchor>
          </controlPr>
        </control>
      </mc:Choice>
      <mc:Fallback>
        <control shapeId="2016420" r:id="rId316"/>
      </mc:Fallback>
    </mc:AlternateContent>
    <mc:AlternateContent xmlns:mc="http://schemas.openxmlformats.org/markup-compatibility/2006">
      <mc:Choice Requires="x14">
        <control shapeId="2016421" r:id="rId318">
          <controlPr defaultSize="0" r:id="rId16">
            <anchor moveWithCells="1">
              <from>
                <xdr:col>2</xdr:col>
                <xdr:colOff>0</xdr:colOff>
                <xdr:row>104</xdr:row>
                <xdr:rowOff>0</xdr:rowOff>
              </from>
              <to>
                <xdr:col>2</xdr:col>
                <xdr:colOff>914400</xdr:colOff>
                <xdr:row>105</xdr:row>
                <xdr:rowOff>9525</xdr:rowOff>
              </to>
            </anchor>
          </controlPr>
        </control>
      </mc:Choice>
      <mc:Fallback>
        <control shapeId="2016421" r:id="rId318"/>
      </mc:Fallback>
    </mc:AlternateContent>
    <mc:AlternateContent xmlns:mc="http://schemas.openxmlformats.org/markup-compatibility/2006">
      <mc:Choice Requires="x14">
        <control shapeId="2016422" r:id="rId319">
          <controlPr defaultSize="0" r:id="rId320">
            <anchor moveWithCells="1">
              <from>
                <xdr:col>1</xdr:col>
                <xdr:colOff>0</xdr:colOff>
                <xdr:row>104</xdr:row>
                <xdr:rowOff>0</xdr:rowOff>
              </from>
              <to>
                <xdr:col>1</xdr:col>
                <xdr:colOff>914400</xdr:colOff>
                <xdr:row>105</xdr:row>
                <xdr:rowOff>9525</xdr:rowOff>
              </to>
            </anchor>
          </controlPr>
        </control>
      </mc:Choice>
      <mc:Fallback>
        <control shapeId="2016422" r:id="rId319"/>
      </mc:Fallback>
    </mc:AlternateContent>
    <mc:AlternateContent xmlns:mc="http://schemas.openxmlformats.org/markup-compatibility/2006">
      <mc:Choice Requires="x14">
        <control shapeId="2016423" r:id="rId321">
          <controlPr defaultSize="0" r:id="rId322">
            <anchor moveWithCells="1">
              <from>
                <xdr:col>1</xdr:col>
                <xdr:colOff>685800</xdr:colOff>
                <xdr:row>104</xdr:row>
                <xdr:rowOff>0</xdr:rowOff>
              </from>
              <to>
                <xdr:col>1</xdr:col>
                <xdr:colOff>1600200</xdr:colOff>
                <xdr:row>105</xdr:row>
                <xdr:rowOff>9525</xdr:rowOff>
              </to>
            </anchor>
          </controlPr>
        </control>
      </mc:Choice>
      <mc:Fallback>
        <control shapeId="2016423" r:id="rId321"/>
      </mc:Fallback>
    </mc:AlternateContent>
    <mc:AlternateContent xmlns:mc="http://schemas.openxmlformats.org/markup-compatibility/2006">
      <mc:Choice Requires="x14">
        <control shapeId="2016424" r:id="rId323">
          <controlPr defaultSize="0" r:id="rId324">
            <anchor moveWithCells="1">
              <from>
                <xdr:col>1</xdr:col>
                <xdr:colOff>1371600</xdr:colOff>
                <xdr:row>104</xdr:row>
                <xdr:rowOff>0</xdr:rowOff>
              </from>
              <to>
                <xdr:col>1</xdr:col>
                <xdr:colOff>2286000</xdr:colOff>
                <xdr:row>105</xdr:row>
                <xdr:rowOff>9525</xdr:rowOff>
              </to>
            </anchor>
          </controlPr>
        </control>
      </mc:Choice>
      <mc:Fallback>
        <control shapeId="2016424" r:id="rId323"/>
      </mc:Fallback>
    </mc:AlternateContent>
    <mc:AlternateContent xmlns:mc="http://schemas.openxmlformats.org/markup-compatibility/2006">
      <mc:Choice Requires="x14">
        <control shapeId="2016425" r:id="rId325">
          <controlPr defaultSize="0" r:id="rId326">
            <anchor moveWithCells="1">
              <from>
                <xdr:col>1</xdr:col>
                <xdr:colOff>2057400</xdr:colOff>
                <xdr:row>104</xdr:row>
                <xdr:rowOff>0</xdr:rowOff>
              </from>
              <to>
                <xdr:col>1</xdr:col>
                <xdr:colOff>2971800</xdr:colOff>
                <xdr:row>105</xdr:row>
                <xdr:rowOff>9525</xdr:rowOff>
              </to>
            </anchor>
          </controlPr>
        </control>
      </mc:Choice>
      <mc:Fallback>
        <control shapeId="2016425" r:id="rId325"/>
      </mc:Fallback>
    </mc:AlternateContent>
    <mc:AlternateContent xmlns:mc="http://schemas.openxmlformats.org/markup-compatibility/2006">
      <mc:Choice Requires="x14">
        <control shapeId="2016426" r:id="rId327">
          <controlPr defaultSize="0" r:id="rId328">
            <anchor moveWithCells="1">
              <from>
                <xdr:col>1</xdr:col>
                <xdr:colOff>2743200</xdr:colOff>
                <xdr:row>104</xdr:row>
                <xdr:rowOff>0</xdr:rowOff>
              </from>
              <to>
                <xdr:col>1</xdr:col>
                <xdr:colOff>3657600</xdr:colOff>
                <xdr:row>105</xdr:row>
                <xdr:rowOff>9525</xdr:rowOff>
              </to>
            </anchor>
          </controlPr>
        </control>
      </mc:Choice>
      <mc:Fallback>
        <control shapeId="2016426" r:id="rId327"/>
      </mc:Fallback>
    </mc:AlternateContent>
    <mc:AlternateContent xmlns:mc="http://schemas.openxmlformats.org/markup-compatibility/2006">
      <mc:Choice Requires="x14">
        <control shapeId="2016427" r:id="rId329">
          <controlPr defaultSize="0" r:id="rId330">
            <anchor moveWithCells="1">
              <from>
                <xdr:col>1</xdr:col>
                <xdr:colOff>3429000</xdr:colOff>
                <xdr:row>104</xdr:row>
                <xdr:rowOff>0</xdr:rowOff>
              </from>
              <to>
                <xdr:col>1</xdr:col>
                <xdr:colOff>4343400</xdr:colOff>
                <xdr:row>105</xdr:row>
                <xdr:rowOff>9525</xdr:rowOff>
              </to>
            </anchor>
          </controlPr>
        </control>
      </mc:Choice>
      <mc:Fallback>
        <control shapeId="2016427" r:id="rId329"/>
      </mc:Fallback>
    </mc:AlternateContent>
    <mc:AlternateContent xmlns:mc="http://schemas.openxmlformats.org/markup-compatibility/2006">
      <mc:Choice Requires="x14">
        <control shapeId="2016428" r:id="rId331">
          <controlPr defaultSize="0" r:id="rId16">
            <anchor moveWithCells="1">
              <from>
                <xdr:col>1</xdr:col>
                <xdr:colOff>4114800</xdr:colOff>
                <xdr:row>104</xdr:row>
                <xdr:rowOff>0</xdr:rowOff>
              </from>
              <to>
                <xdr:col>1</xdr:col>
                <xdr:colOff>5029200</xdr:colOff>
                <xdr:row>105</xdr:row>
                <xdr:rowOff>9525</xdr:rowOff>
              </to>
            </anchor>
          </controlPr>
        </control>
      </mc:Choice>
      <mc:Fallback>
        <control shapeId="2016428" r:id="rId331"/>
      </mc:Fallback>
    </mc:AlternateContent>
    <mc:AlternateContent xmlns:mc="http://schemas.openxmlformats.org/markup-compatibility/2006">
      <mc:Choice Requires="x14">
        <control shapeId="2016429" r:id="rId332">
          <controlPr defaultSize="0" r:id="rId16">
            <anchor moveWithCells="1">
              <from>
                <xdr:col>1</xdr:col>
                <xdr:colOff>4800600</xdr:colOff>
                <xdr:row>104</xdr:row>
                <xdr:rowOff>0</xdr:rowOff>
              </from>
              <to>
                <xdr:col>2</xdr:col>
                <xdr:colOff>523875</xdr:colOff>
                <xdr:row>105</xdr:row>
                <xdr:rowOff>9525</xdr:rowOff>
              </to>
            </anchor>
          </controlPr>
        </control>
      </mc:Choice>
      <mc:Fallback>
        <control shapeId="2016429" r:id="rId332"/>
      </mc:Fallback>
    </mc:AlternateContent>
    <mc:AlternateContent xmlns:mc="http://schemas.openxmlformats.org/markup-compatibility/2006">
      <mc:Choice Requires="x14">
        <control shapeId="2016430" r:id="rId333">
          <controlPr defaultSize="0" r:id="rId334">
            <anchor moveWithCells="1">
              <from>
                <xdr:col>2</xdr:col>
                <xdr:colOff>0</xdr:colOff>
                <xdr:row>104</xdr:row>
                <xdr:rowOff>0</xdr:rowOff>
              </from>
              <to>
                <xdr:col>2</xdr:col>
                <xdr:colOff>914400</xdr:colOff>
                <xdr:row>105</xdr:row>
                <xdr:rowOff>9525</xdr:rowOff>
              </to>
            </anchor>
          </controlPr>
        </control>
      </mc:Choice>
      <mc:Fallback>
        <control shapeId="2016430" r:id="rId333"/>
      </mc:Fallback>
    </mc:AlternateContent>
    <mc:AlternateContent xmlns:mc="http://schemas.openxmlformats.org/markup-compatibility/2006">
      <mc:Choice Requires="x14">
        <control shapeId="2016431" r:id="rId335">
          <controlPr defaultSize="0" r:id="rId336">
            <anchor moveWithCells="1">
              <from>
                <xdr:col>2</xdr:col>
                <xdr:colOff>0</xdr:colOff>
                <xdr:row>104</xdr:row>
                <xdr:rowOff>0</xdr:rowOff>
              </from>
              <to>
                <xdr:col>2</xdr:col>
                <xdr:colOff>914400</xdr:colOff>
                <xdr:row>105</xdr:row>
                <xdr:rowOff>9525</xdr:rowOff>
              </to>
            </anchor>
          </controlPr>
        </control>
      </mc:Choice>
      <mc:Fallback>
        <control shapeId="2016431" r:id="rId335"/>
      </mc:Fallback>
    </mc:AlternateContent>
    <mc:AlternateContent xmlns:mc="http://schemas.openxmlformats.org/markup-compatibility/2006">
      <mc:Choice Requires="x14">
        <control shapeId="2016432" r:id="rId337">
          <controlPr defaultSize="0" r:id="rId338">
            <anchor moveWithCells="1">
              <from>
                <xdr:col>2</xdr:col>
                <xdr:colOff>0</xdr:colOff>
                <xdr:row>104</xdr:row>
                <xdr:rowOff>0</xdr:rowOff>
              </from>
              <to>
                <xdr:col>2</xdr:col>
                <xdr:colOff>914400</xdr:colOff>
                <xdr:row>105</xdr:row>
                <xdr:rowOff>9525</xdr:rowOff>
              </to>
            </anchor>
          </controlPr>
        </control>
      </mc:Choice>
      <mc:Fallback>
        <control shapeId="2016432" r:id="rId337"/>
      </mc:Fallback>
    </mc:AlternateContent>
    <mc:AlternateContent xmlns:mc="http://schemas.openxmlformats.org/markup-compatibility/2006">
      <mc:Choice Requires="x14">
        <control shapeId="2016433" r:id="rId339">
          <controlPr defaultSize="0" r:id="rId340">
            <anchor moveWithCells="1">
              <from>
                <xdr:col>2</xdr:col>
                <xdr:colOff>0</xdr:colOff>
                <xdr:row>104</xdr:row>
                <xdr:rowOff>0</xdr:rowOff>
              </from>
              <to>
                <xdr:col>2</xdr:col>
                <xdr:colOff>914400</xdr:colOff>
                <xdr:row>105</xdr:row>
                <xdr:rowOff>9525</xdr:rowOff>
              </to>
            </anchor>
          </controlPr>
        </control>
      </mc:Choice>
      <mc:Fallback>
        <control shapeId="2016433" r:id="rId339"/>
      </mc:Fallback>
    </mc:AlternateContent>
    <mc:AlternateContent xmlns:mc="http://schemas.openxmlformats.org/markup-compatibility/2006">
      <mc:Choice Requires="x14">
        <control shapeId="2016434" r:id="rId341">
          <controlPr defaultSize="0" r:id="rId342">
            <anchor moveWithCells="1">
              <from>
                <xdr:col>2</xdr:col>
                <xdr:colOff>0</xdr:colOff>
                <xdr:row>104</xdr:row>
                <xdr:rowOff>0</xdr:rowOff>
              </from>
              <to>
                <xdr:col>2</xdr:col>
                <xdr:colOff>914400</xdr:colOff>
                <xdr:row>105</xdr:row>
                <xdr:rowOff>9525</xdr:rowOff>
              </to>
            </anchor>
          </controlPr>
        </control>
      </mc:Choice>
      <mc:Fallback>
        <control shapeId="2016434" r:id="rId341"/>
      </mc:Fallback>
    </mc:AlternateContent>
    <mc:AlternateContent xmlns:mc="http://schemas.openxmlformats.org/markup-compatibility/2006">
      <mc:Choice Requires="x14">
        <control shapeId="2016435" r:id="rId343">
          <controlPr defaultSize="0" r:id="rId344">
            <anchor moveWithCells="1">
              <from>
                <xdr:col>2</xdr:col>
                <xdr:colOff>0</xdr:colOff>
                <xdr:row>104</xdr:row>
                <xdr:rowOff>0</xdr:rowOff>
              </from>
              <to>
                <xdr:col>2</xdr:col>
                <xdr:colOff>914400</xdr:colOff>
                <xdr:row>105</xdr:row>
                <xdr:rowOff>9525</xdr:rowOff>
              </to>
            </anchor>
          </controlPr>
        </control>
      </mc:Choice>
      <mc:Fallback>
        <control shapeId="2016435" r:id="rId343"/>
      </mc:Fallback>
    </mc:AlternateContent>
    <mc:AlternateContent xmlns:mc="http://schemas.openxmlformats.org/markup-compatibility/2006">
      <mc:Choice Requires="x14">
        <control shapeId="2016436" r:id="rId345">
          <controlPr defaultSize="0" r:id="rId346">
            <anchor moveWithCells="1">
              <from>
                <xdr:col>2</xdr:col>
                <xdr:colOff>0</xdr:colOff>
                <xdr:row>104</xdr:row>
                <xdr:rowOff>0</xdr:rowOff>
              </from>
              <to>
                <xdr:col>2</xdr:col>
                <xdr:colOff>914400</xdr:colOff>
                <xdr:row>105</xdr:row>
                <xdr:rowOff>9525</xdr:rowOff>
              </to>
            </anchor>
          </controlPr>
        </control>
      </mc:Choice>
      <mc:Fallback>
        <control shapeId="2016436" r:id="rId345"/>
      </mc:Fallback>
    </mc:AlternateContent>
    <mc:AlternateContent xmlns:mc="http://schemas.openxmlformats.org/markup-compatibility/2006">
      <mc:Choice Requires="x14">
        <control shapeId="2016437" r:id="rId347">
          <controlPr defaultSize="0" r:id="rId348">
            <anchor moveWithCells="1">
              <from>
                <xdr:col>2</xdr:col>
                <xdr:colOff>0</xdr:colOff>
                <xdr:row>104</xdr:row>
                <xdr:rowOff>0</xdr:rowOff>
              </from>
              <to>
                <xdr:col>2</xdr:col>
                <xdr:colOff>914400</xdr:colOff>
                <xdr:row>105</xdr:row>
                <xdr:rowOff>9525</xdr:rowOff>
              </to>
            </anchor>
          </controlPr>
        </control>
      </mc:Choice>
      <mc:Fallback>
        <control shapeId="2016437" r:id="rId347"/>
      </mc:Fallback>
    </mc:AlternateContent>
    <mc:AlternateContent xmlns:mc="http://schemas.openxmlformats.org/markup-compatibility/2006">
      <mc:Choice Requires="x14">
        <control shapeId="2016438" r:id="rId349">
          <controlPr defaultSize="0" r:id="rId350">
            <anchor moveWithCells="1">
              <from>
                <xdr:col>2</xdr:col>
                <xdr:colOff>0</xdr:colOff>
                <xdr:row>104</xdr:row>
                <xdr:rowOff>0</xdr:rowOff>
              </from>
              <to>
                <xdr:col>2</xdr:col>
                <xdr:colOff>914400</xdr:colOff>
                <xdr:row>105</xdr:row>
                <xdr:rowOff>9525</xdr:rowOff>
              </to>
            </anchor>
          </controlPr>
        </control>
      </mc:Choice>
      <mc:Fallback>
        <control shapeId="2016438" r:id="rId349"/>
      </mc:Fallback>
    </mc:AlternateContent>
    <mc:AlternateContent xmlns:mc="http://schemas.openxmlformats.org/markup-compatibility/2006">
      <mc:Choice Requires="x14">
        <control shapeId="2016439" r:id="rId351">
          <controlPr defaultSize="0" r:id="rId352">
            <anchor moveWithCells="1">
              <from>
                <xdr:col>2</xdr:col>
                <xdr:colOff>0</xdr:colOff>
                <xdr:row>104</xdr:row>
                <xdr:rowOff>0</xdr:rowOff>
              </from>
              <to>
                <xdr:col>2</xdr:col>
                <xdr:colOff>914400</xdr:colOff>
                <xdr:row>105</xdr:row>
                <xdr:rowOff>9525</xdr:rowOff>
              </to>
            </anchor>
          </controlPr>
        </control>
      </mc:Choice>
      <mc:Fallback>
        <control shapeId="2016439" r:id="rId351"/>
      </mc:Fallback>
    </mc:AlternateContent>
    <mc:AlternateContent xmlns:mc="http://schemas.openxmlformats.org/markup-compatibility/2006">
      <mc:Choice Requires="x14">
        <control shapeId="2016440" r:id="rId353">
          <controlPr defaultSize="0" r:id="rId354">
            <anchor moveWithCells="1">
              <from>
                <xdr:col>2</xdr:col>
                <xdr:colOff>0</xdr:colOff>
                <xdr:row>104</xdr:row>
                <xdr:rowOff>0</xdr:rowOff>
              </from>
              <to>
                <xdr:col>2</xdr:col>
                <xdr:colOff>914400</xdr:colOff>
                <xdr:row>105</xdr:row>
                <xdr:rowOff>9525</xdr:rowOff>
              </to>
            </anchor>
          </controlPr>
        </control>
      </mc:Choice>
      <mc:Fallback>
        <control shapeId="2016440" r:id="rId353"/>
      </mc:Fallback>
    </mc:AlternateContent>
    <mc:AlternateContent xmlns:mc="http://schemas.openxmlformats.org/markup-compatibility/2006">
      <mc:Choice Requires="x14">
        <control shapeId="2016441" r:id="rId355">
          <controlPr defaultSize="0" r:id="rId356">
            <anchor moveWithCells="1">
              <from>
                <xdr:col>2</xdr:col>
                <xdr:colOff>0</xdr:colOff>
                <xdr:row>104</xdr:row>
                <xdr:rowOff>0</xdr:rowOff>
              </from>
              <to>
                <xdr:col>2</xdr:col>
                <xdr:colOff>914400</xdr:colOff>
                <xdr:row>105</xdr:row>
                <xdr:rowOff>9525</xdr:rowOff>
              </to>
            </anchor>
          </controlPr>
        </control>
      </mc:Choice>
      <mc:Fallback>
        <control shapeId="2016441" r:id="rId355"/>
      </mc:Fallback>
    </mc:AlternateContent>
    <mc:AlternateContent xmlns:mc="http://schemas.openxmlformats.org/markup-compatibility/2006">
      <mc:Choice Requires="x14">
        <control shapeId="2016442" r:id="rId357">
          <controlPr defaultSize="0" r:id="rId358">
            <anchor moveWithCells="1">
              <from>
                <xdr:col>2</xdr:col>
                <xdr:colOff>0</xdr:colOff>
                <xdr:row>104</xdr:row>
                <xdr:rowOff>0</xdr:rowOff>
              </from>
              <to>
                <xdr:col>2</xdr:col>
                <xdr:colOff>914400</xdr:colOff>
                <xdr:row>105</xdr:row>
                <xdr:rowOff>9525</xdr:rowOff>
              </to>
            </anchor>
          </controlPr>
        </control>
      </mc:Choice>
      <mc:Fallback>
        <control shapeId="2016442" r:id="rId357"/>
      </mc:Fallback>
    </mc:AlternateContent>
    <mc:AlternateContent xmlns:mc="http://schemas.openxmlformats.org/markup-compatibility/2006">
      <mc:Choice Requires="x14">
        <control shapeId="2016443" r:id="rId359">
          <controlPr defaultSize="0" r:id="rId360">
            <anchor moveWithCells="1">
              <from>
                <xdr:col>2</xdr:col>
                <xdr:colOff>0</xdr:colOff>
                <xdr:row>104</xdr:row>
                <xdr:rowOff>0</xdr:rowOff>
              </from>
              <to>
                <xdr:col>2</xdr:col>
                <xdr:colOff>914400</xdr:colOff>
                <xdr:row>105</xdr:row>
                <xdr:rowOff>9525</xdr:rowOff>
              </to>
            </anchor>
          </controlPr>
        </control>
      </mc:Choice>
      <mc:Fallback>
        <control shapeId="2016443" r:id="rId359"/>
      </mc:Fallback>
    </mc:AlternateContent>
    <mc:AlternateContent xmlns:mc="http://schemas.openxmlformats.org/markup-compatibility/2006">
      <mc:Choice Requires="x14">
        <control shapeId="2016444" r:id="rId361">
          <controlPr defaultSize="0" r:id="rId362">
            <anchor moveWithCells="1">
              <from>
                <xdr:col>2</xdr:col>
                <xdr:colOff>0</xdr:colOff>
                <xdr:row>104</xdr:row>
                <xdr:rowOff>0</xdr:rowOff>
              </from>
              <to>
                <xdr:col>2</xdr:col>
                <xdr:colOff>914400</xdr:colOff>
                <xdr:row>105</xdr:row>
                <xdr:rowOff>9525</xdr:rowOff>
              </to>
            </anchor>
          </controlPr>
        </control>
      </mc:Choice>
      <mc:Fallback>
        <control shapeId="2016444" r:id="rId361"/>
      </mc:Fallback>
    </mc:AlternateContent>
    <mc:AlternateContent xmlns:mc="http://schemas.openxmlformats.org/markup-compatibility/2006">
      <mc:Choice Requires="x14">
        <control shapeId="2016445" r:id="rId363">
          <controlPr defaultSize="0" r:id="rId362">
            <anchor moveWithCells="1">
              <from>
                <xdr:col>2</xdr:col>
                <xdr:colOff>0</xdr:colOff>
                <xdr:row>104</xdr:row>
                <xdr:rowOff>0</xdr:rowOff>
              </from>
              <to>
                <xdr:col>2</xdr:col>
                <xdr:colOff>914400</xdr:colOff>
                <xdr:row>105</xdr:row>
                <xdr:rowOff>9525</xdr:rowOff>
              </to>
            </anchor>
          </controlPr>
        </control>
      </mc:Choice>
      <mc:Fallback>
        <control shapeId="2016445" r:id="rId363"/>
      </mc:Fallback>
    </mc:AlternateContent>
    <mc:AlternateContent xmlns:mc="http://schemas.openxmlformats.org/markup-compatibility/2006">
      <mc:Choice Requires="x14">
        <control shapeId="2016446" r:id="rId364">
          <controlPr defaultSize="0" r:id="rId365">
            <anchor moveWithCells="1">
              <from>
                <xdr:col>2</xdr:col>
                <xdr:colOff>0</xdr:colOff>
                <xdr:row>104</xdr:row>
                <xdr:rowOff>0</xdr:rowOff>
              </from>
              <to>
                <xdr:col>2</xdr:col>
                <xdr:colOff>914400</xdr:colOff>
                <xdr:row>105</xdr:row>
                <xdr:rowOff>9525</xdr:rowOff>
              </to>
            </anchor>
          </controlPr>
        </control>
      </mc:Choice>
      <mc:Fallback>
        <control shapeId="2016446" r:id="rId364"/>
      </mc:Fallback>
    </mc:AlternateContent>
    <mc:AlternateContent xmlns:mc="http://schemas.openxmlformats.org/markup-compatibility/2006">
      <mc:Choice Requires="x14">
        <control shapeId="2016447" r:id="rId366">
          <controlPr defaultSize="0" r:id="rId367">
            <anchor moveWithCells="1">
              <from>
                <xdr:col>2</xdr:col>
                <xdr:colOff>0</xdr:colOff>
                <xdr:row>104</xdr:row>
                <xdr:rowOff>0</xdr:rowOff>
              </from>
              <to>
                <xdr:col>2</xdr:col>
                <xdr:colOff>914400</xdr:colOff>
                <xdr:row>105</xdr:row>
                <xdr:rowOff>9525</xdr:rowOff>
              </to>
            </anchor>
          </controlPr>
        </control>
      </mc:Choice>
      <mc:Fallback>
        <control shapeId="2016447" r:id="rId366"/>
      </mc:Fallback>
    </mc:AlternateContent>
    <mc:AlternateContent xmlns:mc="http://schemas.openxmlformats.org/markup-compatibility/2006">
      <mc:Choice Requires="x14">
        <control shapeId="2016448" r:id="rId368">
          <controlPr defaultSize="0" r:id="rId369">
            <anchor moveWithCells="1">
              <from>
                <xdr:col>2</xdr:col>
                <xdr:colOff>0</xdr:colOff>
                <xdr:row>104</xdr:row>
                <xdr:rowOff>0</xdr:rowOff>
              </from>
              <to>
                <xdr:col>2</xdr:col>
                <xdr:colOff>914400</xdr:colOff>
                <xdr:row>105</xdr:row>
                <xdr:rowOff>9525</xdr:rowOff>
              </to>
            </anchor>
          </controlPr>
        </control>
      </mc:Choice>
      <mc:Fallback>
        <control shapeId="2016448" r:id="rId368"/>
      </mc:Fallback>
    </mc:AlternateContent>
    <mc:AlternateContent xmlns:mc="http://schemas.openxmlformats.org/markup-compatibility/2006">
      <mc:Choice Requires="x14">
        <control shapeId="2016449" r:id="rId370">
          <controlPr defaultSize="0" r:id="rId371">
            <anchor moveWithCells="1">
              <from>
                <xdr:col>2</xdr:col>
                <xdr:colOff>0</xdr:colOff>
                <xdr:row>104</xdr:row>
                <xdr:rowOff>0</xdr:rowOff>
              </from>
              <to>
                <xdr:col>2</xdr:col>
                <xdr:colOff>914400</xdr:colOff>
                <xdr:row>105</xdr:row>
                <xdr:rowOff>9525</xdr:rowOff>
              </to>
            </anchor>
          </controlPr>
        </control>
      </mc:Choice>
      <mc:Fallback>
        <control shapeId="2016449" r:id="rId370"/>
      </mc:Fallback>
    </mc:AlternateContent>
    <mc:AlternateContent xmlns:mc="http://schemas.openxmlformats.org/markup-compatibility/2006">
      <mc:Choice Requires="x14">
        <control shapeId="2016450" r:id="rId372">
          <controlPr defaultSize="0" r:id="rId373">
            <anchor moveWithCells="1">
              <from>
                <xdr:col>2</xdr:col>
                <xdr:colOff>0</xdr:colOff>
                <xdr:row>104</xdr:row>
                <xdr:rowOff>0</xdr:rowOff>
              </from>
              <to>
                <xdr:col>2</xdr:col>
                <xdr:colOff>914400</xdr:colOff>
                <xdr:row>105</xdr:row>
                <xdr:rowOff>9525</xdr:rowOff>
              </to>
            </anchor>
          </controlPr>
        </control>
      </mc:Choice>
      <mc:Fallback>
        <control shapeId="2016450" r:id="rId372"/>
      </mc:Fallback>
    </mc:AlternateContent>
    <mc:AlternateContent xmlns:mc="http://schemas.openxmlformats.org/markup-compatibility/2006">
      <mc:Choice Requires="x14">
        <control shapeId="2016451" r:id="rId374">
          <controlPr defaultSize="0" r:id="rId375">
            <anchor moveWithCells="1">
              <from>
                <xdr:col>2</xdr:col>
                <xdr:colOff>0</xdr:colOff>
                <xdr:row>104</xdr:row>
                <xdr:rowOff>0</xdr:rowOff>
              </from>
              <to>
                <xdr:col>2</xdr:col>
                <xdr:colOff>914400</xdr:colOff>
                <xdr:row>105</xdr:row>
                <xdr:rowOff>9525</xdr:rowOff>
              </to>
            </anchor>
          </controlPr>
        </control>
      </mc:Choice>
      <mc:Fallback>
        <control shapeId="2016451" r:id="rId374"/>
      </mc:Fallback>
    </mc:AlternateContent>
    <mc:AlternateContent xmlns:mc="http://schemas.openxmlformats.org/markup-compatibility/2006">
      <mc:Choice Requires="x14">
        <control shapeId="2016452" r:id="rId376">
          <controlPr defaultSize="0" r:id="rId377">
            <anchor moveWithCells="1">
              <from>
                <xdr:col>2</xdr:col>
                <xdr:colOff>0</xdr:colOff>
                <xdr:row>104</xdr:row>
                <xdr:rowOff>0</xdr:rowOff>
              </from>
              <to>
                <xdr:col>2</xdr:col>
                <xdr:colOff>914400</xdr:colOff>
                <xdr:row>105</xdr:row>
                <xdr:rowOff>9525</xdr:rowOff>
              </to>
            </anchor>
          </controlPr>
        </control>
      </mc:Choice>
      <mc:Fallback>
        <control shapeId="2016452" r:id="rId376"/>
      </mc:Fallback>
    </mc:AlternateContent>
    <mc:AlternateContent xmlns:mc="http://schemas.openxmlformats.org/markup-compatibility/2006">
      <mc:Choice Requires="x14">
        <control shapeId="2016453" r:id="rId378">
          <controlPr defaultSize="0" r:id="rId379">
            <anchor moveWithCells="1">
              <from>
                <xdr:col>2</xdr:col>
                <xdr:colOff>0</xdr:colOff>
                <xdr:row>104</xdr:row>
                <xdr:rowOff>0</xdr:rowOff>
              </from>
              <to>
                <xdr:col>2</xdr:col>
                <xdr:colOff>914400</xdr:colOff>
                <xdr:row>105</xdr:row>
                <xdr:rowOff>9525</xdr:rowOff>
              </to>
            </anchor>
          </controlPr>
        </control>
      </mc:Choice>
      <mc:Fallback>
        <control shapeId="2016453" r:id="rId378"/>
      </mc:Fallback>
    </mc:AlternateContent>
    <mc:AlternateContent xmlns:mc="http://schemas.openxmlformats.org/markup-compatibility/2006">
      <mc:Choice Requires="x14">
        <control shapeId="2016454" r:id="rId380">
          <controlPr defaultSize="0" r:id="rId16">
            <anchor moveWithCells="1">
              <from>
                <xdr:col>2</xdr:col>
                <xdr:colOff>0</xdr:colOff>
                <xdr:row>104</xdr:row>
                <xdr:rowOff>0</xdr:rowOff>
              </from>
              <to>
                <xdr:col>2</xdr:col>
                <xdr:colOff>914400</xdr:colOff>
                <xdr:row>105</xdr:row>
                <xdr:rowOff>9525</xdr:rowOff>
              </to>
            </anchor>
          </controlPr>
        </control>
      </mc:Choice>
      <mc:Fallback>
        <control shapeId="2016454" r:id="rId380"/>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G373"/>
  <sheetViews>
    <sheetView zoomScale="110" zoomScaleNormal="110" workbookViewId="0">
      <pane ySplit="2" topLeftCell="A35" activePane="bottomLeft" state="frozen"/>
      <selection/>
      <selection pane="bottomLeft" activeCell="B54" sqref="B54"/>
    </sheetView>
  </sheetViews>
  <sheetFormatPr defaultColWidth="9" defaultRowHeight="17.25" outlineLevelCol="6"/>
  <cols>
    <col min="1" max="1" width="11.75" style="125" customWidth="1"/>
    <col min="2" max="2" width="50.75" style="126" customWidth="1"/>
    <col min="3" max="3" width="15.375" style="127" customWidth="1"/>
    <col min="4" max="6" width="15.625" style="128" customWidth="1"/>
    <col min="7" max="7" width="18" style="57" customWidth="1"/>
    <col min="8" max="16384" width="9" style="57"/>
  </cols>
  <sheetData>
    <row r="1" ht="22.5" customHeight="1" spans="1:7">
      <c r="A1" s="129">
        <v>30</v>
      </c>
      <c r="B1" s="130" t="str">
        <f>VLOOKUP(A1,档案!A:B,2,FALSE)&amp;"流水明细"</f>
        <v>工行虹桥支行54786流水明细</v>
      </c>
      <c r="C1" s="131"/>
      <c r="D1" s="132"/>
      <c r="E1" s="132"/>
      <c r="F1" s="132"/>
      <c r="G1" s="60"/>
    </row>
    <row r="2" s="52" customFormat="1" spans="1:7">
      <c r="A2" s="133" t="s">
        <v>77</v>
      </c>
      <c r="B2" s="134" t="s">
        <v>82</v>
      </c>
      <c r="C2" s="135" t="s">
        <v>83</v>
      </c>
      <c r="D2" s="136" t="s">
        <v>84</v>
      </c>
      <c r="E2" s="136" t="s">
        <v>85</v>
      </c>
      <c r="F2" s="136" t="s">
        <v>5</v>
      </c>
      <c r="G2" s="64" t="s">
        <v>86</v>
      </c>
    </row>
    <row r="3" spans="1:7">
      <c r="A3" s="137">
        <v>45658</v>
      </c>
      <c r="B3" s="94" t="s">
        <v>91</v>
      </c>
      <c r="C3" s="95"/>
      <c r="D3" s="138"/>
      <c r="E3" s="138"/>
      <c r="F3" s="139">
        <v>11764.31</v>
      </c>
      <c r="G3" s="140"/>
    </row>
    <row r="4" spans="1:7">
      <c r="A4" s="137">
        <v>45674</v>
      </c>
      <c r="B4" s="72" t="s">
        <v>315</v>
      </c>
      <c r="C4" s="95" t="s">
        <v>58</v>
      </c>
      <c r="D4" s="141">
        <v>10000</v>
      </c>
      <c r="E4" s="142"/>
      <c r="F4" s="143">
        <f t="shared" ref="F4:F67" si="0">F3+D4-E4</f>
        <v>21764.31</v>
      </c>
      <c r="G4" s="140"/>
    </row>
    <row r="5" spans="1:7">
      <c r="A5" s="137">
        <v>45677</v>
      </c>
      <c r="B5" s="72" t="s">
        <v>201</v>
      </c>
      <c r="C5" s="95" t="s">
        <v>62</v>
      </c>
      <c r="D5" s="138"/>
      <c r="E5" s="138">
        <v>4456.25</v>
      </c>
      <c r="F5" s="143">
        <f t="shared" si="0"/>
        <v>17308.06</v>
      </c>
      <c r="G5" s="140"/>
    </row>
    <row r="6" spans="1:7">
      <c r="A6" s="137">
        <v>45677</v>
      </c>
      <c r="B6" s="72" t="s">
        <v>201</v>
      </c>
      <c r="C6" s="95" t="s">
        <v>62</v>
      </c>
      <c r="D6" s="138"/>
      <c r="E6" s="142">
        <v>2970.83</v>
      </c>
      <c r="F6" s="143">
        <f t="shared" si="0"/>
        <v>14337.23</v>
      </c>
      <c r="G6" s="140"/>
    </row>
    <row r="7" spans="1:7">
      <c r="A7" s="137">
        <v>45677</v>
      </c>
      <c r="B7" s="72" t="s">
        <v>201</v>
      </c>
      <c r="C7" s="95" t="s">
        <v>62</v>
      </c>
      <c r="D7" s="138"/>
      <c r="E7" s="142">
        <v>5941.67</v>
      </c>
      <c r="F7" s="143">
        <f t="shared" si="0"/>
        <v>8395.56</v>
      </c>
      <c r="G7" s="140"/>
    </row>
    <row r="8" spans="1:7">
      <c r="A8" s="137">
        <v>45679</v>
      </c>
      <c r="B8" s="72" t="s">
        <v>2868</v>
      </c>
      <c r="C8" s="95" t="s">
        <v>61</v>
      </c>
      <c r="D8" s="73"/>
      <c r="E8" s="142">
        <v>100</v>
      </c>
      <c r="F8" s="143">
        <f t="shared" si="0"/>
        <v>8295.56</v>
      </c>
      <c r="G8" s="140"/>
    </row>
    <row r="9" spans="1:7">
      <c r="A9" s="137">
        <v>45679</v>
      </c>
      <c r="B9" s="72" t="s">
        <v>2868</v>
      </c>
      <c r="C9" s="95" t="s">
        <v>61</v>
      </c>
      <c r="D9" s="73"/>
      <c r="E9" s="142">
        <v>100</v>
      </c>
      <c r="F9" s="143">
        <f t="shared" si="0"/>
        <v>8195.56</v>
      </c>
      <c r="G9" s="140"/>
    </row>
    <row r="10" spans="1:7">
      <c r="A10" s="137">
        <v>45680</v>
      </c>
      <c r="B10" s="72" t="s">
        <v>2235</v>
      </c>
      <c r="C10" s="95" t="s">
        <v>61</v>
      </c>
      <c r="D10" s="138"/>
      <c r="E10" s="142">
        <v>360</v>
      </c>
      <c r="F10" s="143">
        <f t="shared" si="0"/>
        <v>7835.56</v>
      </c>
      <c r="G10" s="140"/>
    </row>
    <row r="11" spans="1:7">
      <c r="A11" s="137">
        <v>45707</v>
      </c>
      <c r="B11" s="72" t="s">
        <v>315</v>
      </c>
      <c r="C11" s="95" t="s">
        <v>58</v>
      </c>
      <c r="D11" s="138">
        <v>15000</v>
      </c>
      <c r="E11" s="142"/>
      <c r="F11" s="143">
        <f t="shared" si="0"/>
        <v>22835.56</v>
      </c>
      <c r="G11" s="140"/>
    </row>
    <row r="12" spans="1:7">
      <c r="A12" s="137">
        <v>45708</v>
      </c>
      <c r="B12" s="72" t="s">
        <v>201</v>
      </c>
      <c r="C12" s="95" t="s">
        <v>62</v>
      </c>
      <c r="D12" s="138"/>
      <c r="E12" s="138">
        <v>4456.25</v>
      </c>
      <c r="F12" s="143">
        <f t="shared" si="0"/>
        <v>18379.31</v>
      </c>
      <c r="G12" s="140"/>
    </row>
    <row r="13" spans="1:7">
      <c r="A13" s="137">
        <v>45708</v>
      </c>
      <c r="B13" s="72" t="s">
        <v>201</v>
      </c>
      <c r="C13" s="95" t="s">
        <v>62</v>
      </c>
      <c r="D13" s="138"/>
      <c r="E13" s="138">
        <v>2970.83</v>
      </c>
      <c r="F13" s="143">
        <f t="shared" si="0"/>
        <v>15408.48</v>
      </c>
      <c r="G13" s="140"/>
    </row>
    <row r="14" spans="1:7">
      <c r="A14" s="137">
        <v>45708</v>
      </c>
      <c r="B14" s="72" t="s">
        <v>201</v>
      </c>
      <c r="C14" s="95" t="s">
        <v>62</v>
      </c>
      <c r="D14" s="138"/>
      <c r="E14" s="142">
        <v>5941.67</v>
      </c>
      <c r="F14" s="143">
        <f t="shared" si="0"/>
        <v>9466.81</v>
      </c>
      <c r="G14" s="140"/>
    </row>
    <row r="15" spans="1:7">
      <c r="A15" s="137">
        <v>45712</v>
      </c>
      <c r="B15" s="72" t="s">
        <v>2236</v>
      </c>
      <c r="C15" s="95" t="s">
        <v>61</v>
      </c>
      <c r="D15" s="138"/>
      <c r="E15" s="142">
        <v>100</v>
      </c>
      <c r="F15" s="143">
        <f t="shared" si="0"/>
        <v>9366.81</v>
      </c>
      <c r="G15" s="140"/>
    </row>
    <row r="16" spans="1:7">
      <c r="A16" s="137">
        <v>45734</v>
      </c>
      <c r="B16" s="72" t="s">
        <v>1844</v>
      </c>
      <c r="C16" s="95" t="s">
        <v>58</v>
      </c>
      <c r="D16" s="138">
        <v>10000</v>
      </c>
      <c r="E16" s="142"/>
      <c r="F16" s="143">
        <f t="shared" si="0"/>
        <v>19366.81</v>
      </c>
      <c r="G16" s="140"/>
    </row>
    <row r="17" spans="1:7">
      <c r="A17" s="137">
        <v>45736</v>
      </c>
      <c r="B17" s="72" t="s">
        <v>201</v>
      </c>
      <c r="C17" s="95" t="s">
        <v>62</v>
      </c>
      <c r="D17" s="138"/>
      <c r="E17" s="142">
        <v>4025</v>
      </c>
      <c r="F17" s="143">
        <f t="shared" si="0"/>
        <v>15341.81</v>
      </c>
      <c r="G17" s="140"/>
    </row>
    <row r="18" spans="1:7">
      <c r="A18" s="137">
        <v>45736</v>
      </c>
      <c r="B18" s="72" t="s">
        <v>201</v>
      </c>
      <c r="C18" s="95" t="s">
        <v>62</v>
      </c>
      <c r="D18" s="138"/>
      <c r="E18" s="142">
        <v>2683.33</v>
      </c>
      <c r="F18" s="143">
        <f t="shared" si="0"/>
        <v>12658.48</v>
      </c>
      <c r="G18" s="140"/>
    </row>
    <row r="19" spans="1:7">
      <c r="A19" s="137">
        <v>45736</v>
      </c>
      <c r="B19" s="72" t="s">
        <v>201</v>
      </c>
      <c r="C19" s="95" t="s">
        <v>62</v>
      </c>
      <c r="D19" s="138"/>
      <c r="E19" s="142">
        <v>5366.67</v>
      </c>
      <c r="F19" s="143">
        <f t="shared" si="0"/>
        <v>7291.81</v>
      </c>
      <c r="G19" s="140"/>
    </row>
    <row r="20" spans="1:7">
      <c r="A20" s="137">
        <v>45736</v>
      </c>
      <c r="B20" s="72" t="s">
        <v>2179</v>
      </c>
      <c r="C20" s="95" t="s">
        <v>57</v>
      </c>
      <c r="D20" s="138">
        <v>2.62</v>
      </c>
      <c r="E20" s="138"/>
      <c r="F20" s="143">
        <f t="shared" si="0"/>
        <v>7294.43</v>
      </c>
      <c r="G20" s="140"/>
    </row>
    <row r="21" spans="1:7">
      <c r="A21" s="137">
        <v>45761</v>
      </c>
      <c r="B21" s="72" t="s">
        <v>481</v>
      </c>
      <c r="C21" s="95" t="s">
        <v>58</v>
      </c>
      <c r="D21" s="138">
        <v>600000</v>
      </c>
      <c r="E21" s="138"/>
      <c r="F21" s="144">
        <f t="shared" si="0"/>
        <v>607294.43</v>
      </c>
      <c r="G21" s="140"/>
    </row>
    <row r="22" spans="1:7">
      <c r="A22" s="137">
        <v>45761</v>
      </c>
      <c r="B22" s="72" t="s">
        <v>481</v>
      </c>
      <c r="C22" s="95" t="s">
        <v>58</v>
      </c>
      <c r="D22" s="138">
        <v>400000</v>
      </c>
      <c r="E22" s="138"/>
      <c r="F22" s="144">
        <f t="shared" si="0"/>
        <v>1007294.43</v>
      </c>
      <c r="G22" s="140"/>
    </row>
    <row r="23" spans="1:7">
      <c r="A23" s="137">
        <v>45761</v>
      </c>
      <c r="B23" s="72" t="s">
        <v>2898</v>
      </c>
      <c r="C23" s="95" t="s">
        <v>62</v>
      </c>
      <c r="D23" s="138"/>
      <c r="E23" s="138">
        <v>1000000</v>
      </c>
      <c r="F23" s="144">
        <f t="shared" si="0"/>
        <v>7294.43000000005</v>
      </c>
      <c r="G23" s="140"/>
    </row>
    <row r="24" spans="1:7">
      <c r="A24" s="137">
        <v>45761</v>
      </c>
      <c r="B24" s="72" t="s">
        <v>201</v>
      </c>
      <c r="C24" s="95" t="s">
        <v>62</v>
      </c>
      <c r="D24" s="138"/>
      <c r="E24" s="138">
        <v>2300</v>
      </c>
      <c r="F24" s="144">
        <f t="shared" si="0"/>
        <v>4994.43000000005</v>
      </c>
      <c r="G24" s="140"/>
    </row>
    <row r="25" spans="1:7">
      <c r="A25" s="137">
        <v>45765</v>
      </c>
      <c r="B25" s="145" t="s">
        <v>694</v>
      </c>
      <c r="C25" s="95" t="s">
        <v>58</v>
      </c>
      <c r="D25" s="138">
        <v>15000</v>
      </c>
      <c r="E25" s="138"/>
      <c r="F25" s="144">
        <f t="shared" si="0"/>
        <v>19994.4300000001</v>
      </c>
      <c r="G25" s="140"/>
    </row>
    <row r="26" spans="1:7">
      <c r="A26" s="137">
        <v>45768</v>
      </c>
      <c r="B26" s="72" t="s">
        <v>201</v>
      </c>
      <c r="C26" s="95" t="s">
        <v>62</v>
      </c>
      <c r="D26" s="138"/>
      <c r="E26" s="138">
        <v>4456.25</v>
      </c>
      <c r="F26" s="144">
        <f t="shared" si="0"/>
        <v>15538.1800000001</v>
      </c>
      <c r="G26" s="140"/>
    </row>
    <row r="27" spans="1:7">
      <c r="A27" s="137">
        <v>45768</v>
      </c>
      <c r="B27" s="72" t="s">
        <v>201</v>
      </c>
      <c r="C27" s="95" t="s">
        <v>62</v>
      </c>
      <c r="D27" s="138"/>
      <c r="E27" s="138">
        <v>5941.67</v>
      </c>
      <c r="F27" s="144">
        <f t="shared" si="0"/>
        <v>9596.51000000005</v>
      </c>
      <c r="G27" s="140"/>
    </row>
    <row r="28" spans="1:7">
      <c r="A28" s="137">
        <v>45771</v>
      </c>
      <c r="B28" s="72" t="s">
        <v>1844</v>
      </c>
      <c r="C28" s="95" t="s">
        <v>58</v>
      </c>
      <c r="D28" s="138">
        <v>1000000</v>
      </c>
      <c r="E28" s="138"/>
      <c r="F28" s="144">
        <f t="shared" si="0"/>
        <v>1009596.51</v>
      </c>
      <c r="G28" s="140"/>
    </row>
    <row r="29" spans="1:7">
      <c r="A29" s="137">
        <v>45771</v>
      </c>
      <c r="B29" s="72" t="s">
        <v>694</v>
      </c>
      <c r="C29" s="95" t="s">
        <v>58</v>
      </c>
      <c r="D29" s="138">
        <v>400000</v>
      </c>
      <c r="E29" s="138"/>
      <c r="F29" s="144">
        <f t="shared" si="0"/>
        <v>1409596.51</v>
      </c>
      <c r="G29" s="140"/>
    </row>
    <row r="30" spans="1:7">
      <c r="A30" s="137">
        <v>45771</v>
      </c>
      <c r="B30" s="146" t="s">
        <v>315</v>
      </c>
      <c r="C30" s="95" t="s">
        <v>58</v>
      </c>
      <c r="D30" s="138">
        <v>100000</v>
      </c>
      <c r="E30" s="138"/>
      <c r="F30" s="144">
        <f t="shared" si="0"/>
        <v>1509596.51</v>
      </c>
      <c r="G30" s="140"/>
    </row>
    <row r="31" spans="1:7">
      <c r="A31" s="137">
        <v>45771</v>
      </c>
      <c r="B31" s="146" t="s">
        <v>315</v>
      </c>
      <c r="C31" s="95" t="s">
        <v>58</v>
      </c>
      <c r="D31" s="138">
        <v>10000</v>
      </c>
      <c r="E31" s="138"/>
      <c r="F31" s="144">
        <f t="shared" si="0"/>
        <v>1519596.51</v>
      </c>
      <c r="G31" s="140"/>
    </row>
    <row r="32" spans="1:7">
      <c r="A32" s="137">
        <v>45771</v>
      </c>
      <c r="B32" s="72" t="s">
        <v>2898</v>
      </c>
      <c r="C32" s="95" t="s">
        <v>62</v>
      </c>
      <c r="D32" s="138"/>
      <c r="E32" s="138">
        <v>1500000</v>
      </c>
      <c r="F32" s="144">
        <f t="shared" si="0"/>
        <v>19596.51</v>
      </c>
      <c r="G32" s="140"/>
    </row>
    <row r="33" spans="1:7">
      <c r="A33" s="137">
        <v>45771</v>
      </c>
      <c r="B33" s="72" t="s">
        <v>2899</v>
      </c>
      <c r="C33" s="95" t="s">
        <v>62</v>
      </c>
      <c r="D33" s="138"/>
      <c r="E33" s="138">
        <v>431.25</v>
      </c>
      <c r="F33" s="143">
        <f t="shared" si="0"/>
        <v>19165.26</v>
      </c>
      <c r="G33" s="140"/>
    </row>
    <row r="34" spans="1:7">
      <c r="A34" s="137">
        <v>45771</v>
      </c>
      <c r="B34" s="72" t="s">
        <v>2188</v>
      </c>
      <c r="C34" s="95" t="s">
        <v>64</v>
      </c>
      <c r="D34" s="138"/>
      <c r="E34" s="138">
        <v>19000</v>
      </c>
      <c r="F34" s="143">
        <f t="shared" si="0"/>
        <v>165.260000000009</v>
      </c>
      <c r="G34" s="140"/>
    </row>
    <row r="35" spans="1:7">
      <c r="A35" s="137">
        <v>45776</v>
      </c>
      <c r="B35" s="72" t="s">
        <v>694</v>
      </c>
      <c r="C35" s="95" t="s">
        <v>58</v>
      </c>
      <c r="D35" s="138">
        <v>1000000</v>
      </c>
      <c r="E35" s="138"/>
      <c r="F35" s="143">
        <f t="shared" si="0"/>
        <v>1000165.26</v>
      </c>
      <c r="G35" s="140"/>
    </row>
    <row r="36" spans="1:7">
      <c r="A36" s="137">
        <v>45776</v>
      </c>
      <c r="B36" s="147" t="s">
        <v>2900</v>
      </c>
      <c r="C36" s="95" t="s">
        <v>58</v>
      </c>
      <c r="D36" s="138">
        <v>28000</v>
      </c>
      <c r="E36" s="138"/>
      <c r="F36" s="143">
        <f t="shared" si="0"/>
        <v>1028165.26</v>
      </c>
      <c r="G36" s="140"/>
    </row>
    <row r="37" spans="1:7">
      <c r="A37" s="137">
        <v>45776</v>
      </c>
      <c r="B37" s="72" t="s">
        <v>2898</v>
      </c>
      <c r="C37" s="95" t="s">
        <v>62</v>
      </c>
      <c r="D37" s="138"/>
      <c r="E37" s="138">
        <v>1000000</v>
      </c>
      <c r="F37" s="143">
        <f t="shared" si="0"/>
        <v>28165.26</v>
      </c>
      <c r="G37" s="140"/>
    </row>
    <row r="38" spans="1:7">
      <c r="A38" s="137">
        <v>45777</v>
      </c>
      <c r="B38" s="148" t="s">
        <v>153</v>
      </c>
      <c r="C38" s="95" t="s">
        <v>64</v>
      </c>
      <c r="D38" s="138"/>
      <c r="E38" s="138">
        <v>20000</v>
      </c>
      <c r="F38" s="143">
        <f t="shared" si="0"/>
        <v>8165.26000000001</v>
      </c>
      <c r="G38" s="140"/>
    </row>
    <row r="39" spans="1:7">
      <c r="A39" s="137">
        <v>45777</v>
      </c>
      <c r="B39" s="146" t="s">
        <v>694</v>
      </c>
      <c r="C39" s="95" t="s">
        <v>58</v>
      </c>
      <c r="D39" s="138">
        <v>300000</v>
      </c>
      <c r="E39" s="138"/>
      <c r="F39" s="143">
        <f t="shared" si="0"/>
        <v>308165.26</v>
      </c>
      <c r="G39" s="140"/>
    </row>
    <row r="40" spans="1:7">
      <c r="A40" s="137">
        <v>45777</v>
      </c>
      <c r="B40" s="72" t="s">
        <v>2898</v>
      </c>
      <c r="C40" s="95" t="s">
        <v>62</v>
      </c>
      <c r="D40" s="138"/>
      <c r="E40" s="138">
        <v>300000</v>
      </c>
      <c r="F40" s="143">
        <f t="shared" si="0"/>
        <v>8165.26000000001</v>
      </c>
      <c r="G40" s="140"/>
    </row>
    <row r="41" spans="1:7">
      <c r="A41" s="137">
        <v>45777</v>
      </c>
      <c r="B41" s="72" t="s">
        <v>1742</v>
      </c>
      <c r="C41" s="95" t="s">
        <v>61</v>
      </c>
      <c r="D41" s="138"/>
      <c r="E41" s="138">
        <v>9</v>
      </c>
      <c r="F41" s="143">
        <f t="shared" si="0"/>
        <v>8156.26000000001</v>
      </c>
      <c r="G41" s="140"/>
    </row>
    <row r="42" spans="1:7">
      <c r="A42" s="137">
        <v>45786</v>
      </c>
      <c r="B42" s="72" t="s">
        <v>181</v>
      </c>
      <c r="C42" s="95" t="s">
        <v>58</v>
      </c>
      <c r="D42" s="138">
        <v>710000</v>
      </c>
      <c r="E42" s="138"/>
      <c r="F42" s="143">
        <f t="shared" si="0"/>
        <v>718156.26</v>
      </c>
      <c r="G42" s="140"/>
    </row>
    <row r="43" spans="1:7">
      <c r="A43" s="137">
        <v>45786</v>
      </c>
      <c r="B43" s="72" t="s">
        <v>2898</v>
      </c>
      <c r="C43" s="95" t="s">
        <v>62</v>
      </c>
      <c r="D43" s="138"/>
      <c r="E43" s="138">
        <v>700000</v>
      </c>
      <c r="F43" s="143">
        <f t="shared" si="0"/>
        <v>18156.26</v>
      </c>
      <c r="G43" s="140"/>
    </row>
    <row r="44" spans="1:7">
      <c r="A44" s="137">
        <v>45786</v>
      </c>
      <c r="B44" s="72" t="s">
        <v>2899</v>
      </c>
      <c r="C44" s="95" t="s">
        <v>62</v>
      </c>
      <c r="D44" s="138"/>
      <c r="E44" s="138">
        <v>2232.92</v>
      </c>
      <c r="F44" s="143">
        <f t="shared" si="0"/>
        <v>15923.34</v>
      </c>
      <c r="G44" s="140"/>
    </row>
    <row r="45" spans="1:7">
      <c r="A45" s="137">
        <v>45789</v>
      </c>
      <c r="B45" s="72" t="s">
        <v>2901</v>
      </c>
      <c r="C45" s="95" t="s">
        <v>65</v>
      </c>
      <c r="D45" s="138"/>
      <c r="E45" s="138">
        <v>6970.5</v>
      </c>
      <c r="F45" s="143">
        <f t="shared" si="0"/>
        <v>8952.84000000001</v>
      </c>
      <c r="G45" s="140"/>
    </row>
    <row r="46" spans="1:7">
      <c r="A46" s="137">
        <v>45789</v>
      </c>
      <c r="B46" s="72" t="s">
        <v>2902</v>
      </c>
      <c r="C46" s="95" t="s">
        <v>65</v>
      </c>
      <c r="D46" s="138"/>
      <c r="E46" s="138">
        <v>7475.5</v>
      </c>
      <c r="F46" s="143">
        <f t="shared" si="0"/>
        <v>1477.34000000001</v>
      </c>
      <c r="G46" s="140"/>
    </row>
    <row r="47" spans="1:7">
      <c r="A47" s="137">
        <v>45796</v>
      </c>
      <c r="B47" s="72" t="s">
        <v>1844</v>
      </c>
      <c r="C47" s="95" t="s">
        <v>58</v>
      </c>
      <c r="D47" s="138">
        <v>15000</v>
      </c>
      <c r="E47" s="138"/>
      <c r="F47" s="143">
        <f t="shared" si="0"/>
        <v>16477.34</v>
      </c>
      <c r="G47" s="140"/>
    </row>
    <row r="48" spans="1:7">
      <c r="A48" s="137">
        <v>45799</v>
      </c>
      <c r="B48" s="94" t="s">
        <v>153</v>
      </c>
      <c r="C48" s="95" t="s">
        <v>64</v>
      </c>
      <c r="D48" s="138"/>
      <c r="E48" s="138">
        <v>16400</v>
      </c>
      <c r="F48" s="143">
        <f t="shared" si="0"/>
        <v>77.3400000000111</v>
      </c>
      <c r="G48" s="140"/>
    </row>
    <row r="49" spans="1:7">
      <c r="A49" s="137">
        <v>45799</v>
      </c>
      <c r="B49" s="94" t="s">
        <v>1742</v>
      </c>
      <c r="C49" s="95" t="s">
        <v>61</v>
      </c>
      <c r="D49" s="138"/>
      <c r="E49" s="138">
        <v>9</v>
      </c>
      <c r="F49" s="143">
        <f t="shared" si="0"/>
        <v>68.3400000000111</v>
      </c>
      <c r="G49" s="140"/>
    </row>
    <row r="50" spans="1:7">
      <c r="A50" s="137">
        <v>45829</v>
      </c>
      <c r="B50" s="94" t="s">
        <v>2179</v>
      </c>
      <c r="C50" s="95" t="s">
        <v>57</v>
      </c>
      <c r="D50" s="138">
        <v>1.33</v>
      </c>
      <c r="E50" s="138"/>
      <c r="F50" s="143">
        <f t="shared" si="0"/>
        <v>69.6700000000111</v>
      </c>
      <c r="G50" s="140"/>
    </row>
    <row r="51" spans="1:7">
      <c r="A51" s="137">
        <v>45830</v>
      </c>
      <c r="B51" s="94" t="s">
        <v>2234</v>
      </c>
      <c r="C51" s="95" t="s">
        <v>61</v>
      </c>
      <c r="D51" s="138"/>
      <c r="E51" s="138">
        <v>5</v>
      </c>
      <c r="F51" s="143">
        <f t="shared" si="0"/>
        <v>64.6700000000111</v>
      </c>
      <c r="G51" s="140"/>
    </row>
    <row r="52" spans="1:7">
      <c r="A52" s="137">
        <v>45921</v>
      </c>
      <c r="B52" s="94" t="s">
        <v>2179</v>
      </c>
      <c r="C52" s="95" t="s">
        <v>57</v>
      </c>
      <c r="D52" s="138">
        <v>0.01</v>
      </c>
      <c r="E52" s="138"/>
      <c r="F52" s="143">
        <f t="shared" si="0"/>
        <v>64.6800000000111</v>
      </c>
      <c r="G52" s="140"/>
    </row>
    <row r="53" spans="1:7">
      <c r="A53" s="137"/>
      <c r="B53" s="94"/>
      <c r="C53" s="95"/>
      <c r="D53" s="138"/>
      <c r="E53" s="138"/>
      <c r="F53" s="143">
        <f t="shared" si="0"/>
        <v>64.6800000000111</v>
      </c>
      <c r="G53" s="140"/>
    </row>
    <row r="54" spans="1:7">
      <c r="A54" s="137"/>
      <c r="B54" s="94"/>
      <c r="C54" s="95"/>
      <c r="D54" s="138"/>
      <c r="E54" s="138"/>
      <c r="F54" s="143">
        <f t="shared" si="0"/>
        <v>64.6800000000111</v>
      </c>
      <c r="G54" s="140"/>
    </row>
    <row r="55" spans="1:7">
      <c r="A55" s="137"/>
      <c r="B55" s="94"/>
      <c r="C55" s="95"/>
      <c r="D55" s="138"/>
      <c r="E55" s="138"/>
      <c r="F55" s="143">
        <f t="shared" ref="F55:F95" si="1">F54+D55-E55</f>
        <v>64.6800000000111</v>
      </c>
      <c r="G55" s="140"/>
    </row>
    <row r="56" spans="1:7">
      <c r="A56" s="137"/>
      <c r="B56" s="94"/>
      <c r="C56" s="95"/>
      <c r="D56" s="138"/>
      <c r="E56" s="138"/>
      <c r="F56" s="143">
        <f t="shared" si="1"/>
        <v>64.6800000000111</v>
      </c>
      <c r="G56" s="140"/>
    </row>
    <row r="57" spans="1:7">
      <c r="A57" s="137"/>
      <c r="B57" s="94"/>
      <c r="C57" s="95"/>
      <c r="D57" s="138"/>
      <c r="E57" s="138"/>
      <c r="F57" s="143">
        <f t="shared" si="1"/>
        <v>64.6800000000111</v>
      </c>
      <c r="G57" s="140"/>
    </row>
    <row r="58" spans="1:7">
      <c r="A58" s="137"/>
      <c r="B58" s="94"/>
      <c r="C58" s="95"/>
      <c r="D58" s="138"/>
      <c r="E58" s="138"/>
      <c r="F58" s="143">
        <f t="shared" si="1"/>
        <v>64.6800000000111</v>
      </c>
      <c r="G58" s="140"/>
    </row>
    <row r="59" spans="1:7">
      <c r="A59" s="137"/>
      <c r="B59" s="94"/>
      <c r="C59" s="95"/>
      <c r="D59" s="138"/>
      <c r="E59" s="138"/>
      <c r="F59" s="143">
        <f t="shared" si="1"/>
        <v>64.6800000000111</v>
      </c>
      <c r="G59" s="140"/>
    </row>
    <row r="60" spans="1:7">
      <c r="A60" s="137"/>
      <c r="B60" s="94"/>
      <c r="C60" s="95"/>
      <c r="D60" s="138"/>
      <c r="E60" s="138"/>
      <c r="F60" s="143">
        <f t="shared" si="1"/>
        <v>64.6800000000111</v>
      </c>
      <c r="G60" s="140"/>
    </row>
    <row r="61" spans="1:7">
      <c r="A61" s="137"/>
      <c r="B61" s="94"/>
      <c r="C61" s="95"/>
      <c r="D61" s="138"/>
      <c r="E61" s="138"/>
      <c r="F61" s="143">
        <f t="shared" si="1"/>
        <v>64.6800000000111</v>
      </c>
      <c r="G61" s="140"/>
    </row>
    <row r="62" spans="1:7">
      <c r="A62" s="137"/>
      <c r="B62" s="94"/>
      <c r="C62" s="95"/>
      <c r="D62" s="138"/>
      <c r="E62" s="138"/>
      <c r="F62" s="143">
        <f t="shared" si="1"/>
        <v>64.6800000000111</v>
      </c>
      <c r="G62" s="140"/>
    </row>
    <row r="63" spans="1:7">
      <c r="A63" s="137"/>
      <c r="B63" s="94"/>
      <c r="C63" s="95"/>
      <c r="D63" s="138"/>
      <c r="E63" s="138"/>
      <c r="F63" s="143">
        <f t="shared" si="1"/>
        <v>64.6800000000111</v>
      </c>
      <c r="G63" s="140"/>
    </row>
    <row r="64" spans="1:7">
      <c r="A64" s="137"/>
      <c r="B64" s="94"/>
      <c r="C64" s="95"/>
      <c r="D64" s="138"/>
      <c r="E64" s="138"/>
      <c r="F64" s="143">
        <f t="shared" si="1"/>
        <v>64.6800000000111</v>
      </c>
      <c r="G64" s="140"/>
    </row>
    <row r="65" spans="1:7">
      <c r="A65" s="137"/>
      <c r="B65" s="94"/>
      <c r="C65" s="95"/>
      <c r="D65" s="138"/>
      <c r="E65" s="138"/>
      <c r="F65" s="143">
        <f t="shared" si="1"/>
        <v>64.6800000000111</v>
      </c>
      <c r="G65" s="140"/>
    </row>
    <row r="66" spans="1:7">
      <c r="A66" s="137"/>
      <c r="B66" s="94"/>
      <c r="C66" s="95"/>
      <c r="D66" s="138"/>
      <c r="E66" s="138"/>
      <c r="F66" s="143">
        <f t="shared" si="1"/>
        <v>64.6800000000111</v>
      </c>
      <c r="G66" s="140"/>
    </row>
    <row r="67" spans="1:7">
      <c r="A67" s="137"/>
      <c r="B67" s="94"/>
      <c r="C67" s="95"/>
      <c r="D67" s="138"/>
      <c r="E67" s="138"/>
      <c r="F67" s="143">
        <f t="shared" si="1"/>
        <v>64.6800000000111</v>
      </c>
      <c r="G67" s="140"/>
    </row>
    <row r="68" spans="1:7">
      <c r="A68" s="137"/>
      <c r="B68" s="94"/>
      <c r="C68" s="95"/>
      <c r="D68" s="138"/>
      <c r="E68" s="138"/>
      <c r="F68" s="143">
        <f t="shared" si="1"/>
        <v>64.6800000000111</v>
      </c>
      <c r="G68" s="140"/>
    </row>
    <row r="69" spans="1:7">
      <c r="A69" s="137"/>
      <c r="B69" s="94"/>
      <c r="C69" s="95"/>
      <c r="D69" s="138"/>
      <c r="E69" s="138"/>
      <c r="F69" s="143">
        <f t="shared" si="1"/>
        <v>64.6800000000111</v>
      </c>
      <c r="G69" s="140"/>
    </row>
    <row r="70" spans="1:7">
      <c r="A70" s="137"/>
      <c r="B70" s="94"/>
      <c r="C70" s="95"/>
      <c r="D70" s="138"/>
      <c r="E70" s="138"/>
      <c r="F70" s="143">
        <f t="shared" si="1"/>
        <v>64.6800000000111</v>
      </c>
      <c r="G70" s="140"/>
    </row>
    <row r="71" spans="1:7">
      <c r="A71" s="137"/>
      <c r="B71" s="94"/>
      <c r="C71" s="95"/>
      <c r="D71" s="138"/>
      <c r="E71" s="138"/>
      <c r="F71" s="143">
        <f t="shared" si="1"/>
        <v>64.6800000000111</v>
      </c>
      <c r="G71" s="140"/>
    </row>
    <row r="72" spans="1:7">
      <c r="A72" s="137"/>
      <c r="B72" s="94"/>
      <c r="C72" s="95"/>
      <c r="D72" s="138"/>
      <c r="E72" s="138"/>
      <c r="F72" s="143">
        <f t="shared" si="1"/>
        <v>64.6800000000111</v>
      </c>
      <c r="G72" s="140"/>
    </row>
    <row r="73" spans="1:7">
      <c r="A73" s="137"/>
      <c r="B73" s="94"/>
      <c r="C73" s="95"/>
      <c r="D73" s="138"/>
      <c r="E73" s="138"/>
      <c r="F73" s="143">
        <f t="shared" si="1"/>
        <v>64.6800000000111</v>
      </c>
      <c r="G73" s="140"/>
    </row>
    <row r="74" spans="1:7">
      <c r="A74" s="137"/>
      <c r="B74" s="94"/>
      <c r="C74" s="95"/>
      <c r="D74" s="138"/>
      <c r="E74" s="138"/>
      <c r="F74" s="143">
        <f t="shared" si="1"/>
        <v>64.6800000000111</v>
      </c>
      <c r="G74" s="140"/>
    </row>
    <row r="75" spans="1:7">
      <c r="A75" s="137"/>
      <c r="B75" s="94"/>
      <c r="C75" s="95"/>
      <c r="D75" s="138"/>
      <c r="E75" s="138"/>
      <c r="F75" s="143">
        <f t="shared" si="1"/>
        <v>64.6800000000111</v>
      </c>
      <c r="G75" s="140"/>
    </row>
    <row r="76" spans="1:7">
      <c r="A76" s="137"/>
      <c r="B76" s="94"/>
      <c r="C76" s="95"/>
      <c r="D76" s="138"/>
      <c r="E76" s="138"/>
      <c r="F76" s="143">
        <f t="shared" si="1"/>
        <v>64.6800000000111</v>
      </c>
      <c r="G76" s="140"/>
    </row>
    <row r="77" spans="1:7">
      <c r="A77" s="137"/>
      <c r="B77" s="94"/>
      <c r="C77" s="95"/>
      <c r="D77" s="138"/>
      <c r="E77" s="138"/>
      <c r="F77" s="143">
        <f t="shared" si="1"/>
        <v>64.6800000000111</v>
      </c>
      <c r="G77" s="140"/>
    </row>
    <row r="78" spans="1:7">
      <c r="A78" s="137"/>
      <c r="B78" s="94"/>
      <c r="C78" s="95"/>
      <c r="D78" s="138"/>
      <c r="E78" s="138"/>
      <c r="F78" s="143">
        <f t="shared" si="1"/>
        <v>64.6800000000111</v>
      </c>
      <c r="G78" s="140"/>
    </row>
    <row r="79" spans="1:7">
      <c r="A79" s="137"/>
      <c r="B79" s="94"/>
      <c r="C79" s="95"/>
      <c r="D79" s="138"/>
      <c r="E79" s="138"/>
      <c r="F79" s="143">
        <f t="shared" si="1"/>
        <v>64.6800000000111</v>
      </c>
      <c r="G79" s="140"/>
    </row>
    <row r="80" spans="1:7">
      <c r="A80" s="137"/>
      <c r="B80" s="94"/>
      <c r="C80" s="95"/>
      <c r="D80" s="138"/>
      <c r="E80" s="138"/>
      <c r="F80" s="143">
        <f t="shared" si="1"/>
        <v>64.6800000000111</v>
      </c>
      <c r="G80" s="140"/>
    </row>
    <row r="81" spans="1:7">
      <c r="A81" s="137"/>
      <c r="B81" s="94"/>
      <c r="C81" s="95"/>
      <c r="D81" s="138"/>
      <c r="E81" s="138"/>
      <c r="F81" s="143">
        <f t="shared" ref="F81:F96" si="2">F80+D81-E81</f>
        <v>64.6800000000111</v>
      </c>
      <c r="G81" s="140"/>
    </row>
    <row r="82" spans="1:7">
      <c r="A82" s="137"/>
      <c r="B82" s="94"/>
      <c r="C82" s="95"/>
      <c r="D82" s="138"/>
      <c r="E82" s="138"/>
      <c r="F82" s="143">
        <f t="shared" si="2"/>
        <v>64.6800000000111</v>
      </c>
      <c r="G82" s="140"/>
    </row>
    <row r="83" spans="1:7">
      <c r="A83" s="137"/>
      <c r="B83" s="94"/>
      <c r="C83" s="95"/>
      <c r="D83" s="138"/>
      <c r="E83" s="138"/>
      <c r="F83" s="143">
        <f t="shared" si="2"/>
        <v>64.6800000000111</v>
      </c>
      <c r="G83" s="140"/>
    </row>
    <row r="84" spans="1:7">
      <c r="A84" s="137"/>
      <c r="B84" s="94"/>
      <c r="C84" s="95"/>
      <c r="D84" s="138"/>
      <c r="E84" s="138"/>
      <c r="F84" s="143">
        <f t="shared" si="2"/>
        <v>64.6800000000111</v>
      </c>
      <c r="G84" s="140"/>
    </row>
    <row r="85" spans="1:7">
      <c r="A85" s="137"/>
      <c r="B85" s="94"/>
      <c r="C85" s="95"/>
      <c r="D85" s="138"/>
      <c r="E85" s="138"/>
      <c r="F85" s="143">
        <f t="shared" si="2"/>
        <v>64.6800000000111</v>
      </c>
      <c r="G85" s="140"/>
    </row>
    <row r="86" spans="1:7">
      <c r="A86" s="137"/>
      <c r="B86" s="94"/>
      <c r="C86" s="95"/>
      <c r="D86" s="138"/>
      <c r="E86" s="138"/>
      <c r="F86" s="143">
        <f t="shared" si="2"/>
        <v>64.6800000000111</v>
      </c>
      <c r="G86" s="140"/>
    </row>
    <row r="87" spans="1:7">
      <c r="A87" s="137"/>
      <c r="B87" s="94"/>
      <c r="C87" s="95"/>
      <c r="D87" s="138"/>
      <c r="E87" s="138"/>
      <c r="F87" s="143">
        <f t="shared" si="2"/>
        <v>64.6800000000111</v>
      </c>
      <c r="G87" s="140"/>
    </row>
    <row r="88" spans="1:7">
      <c r="A88" s="137"/>
      <c r="B88" s="94"/>
      <c r="C88" s="95"/>
      <c r="D88" s="138"/>
      <c r="E88" s="138"/>
      <c r="F88" s="143">
        <f t="shared" si="2"/>
        <v>64.6800000000111</v>
      </c>
      <c r="G88" s="140"/>
    </row>
    <row r="89" spans="1:7">
      <c r="A89" s="137"/>
      <c r="B89" s="94"/>
      <c r="C89" s="95"/>
      <c r="D89" s="138"/>
      <c r="E89" s="138"/>
      <c r="F89" s="143">
        <f t="shared" si="2"/>
        <v>64.6800000000111</v>
      </c>
      <c r="G89" s="140"/>
    </row>
    <row r="90" spans="1:7">
      <c r="A90" s="137"/>
      <c r="B90" s="94"/>
      <c r="C90" s="95"/>
      <c r="D90" s="138"/>
      <c r="E90" s="138"/>
      <c r="F90" s="143">
        <f t="shared" si="2"/>
        <v>64.6800000000111</v>
      </c>
      <c r="G90" s="140"/>
    </row>
    <row r="91" spans="1:7">
      <c r="A91" s="137"/>
      <c r="B91" s="94"/>
      <c r="C91" s="95"/>
      <c r="D91" s="138"/>
      <c r="E91" s="138"/>
      <c r="F91" s="143">
        <f t="shared" si="2"/>
        <v>64.6800000000111</v>
      </c>
      <c r="G91" s="140"/>
    </row>
    <row r="92" spans="1:7">
      <c r="A92" s="137"/>
      <c r="B92" s="94"/>
      <c r="C92" s="95"/>
      <c r="D92" s="138"/>
      <c r="E92" s="138"/>
      <c r="F92" s="143">
        <f t="shared" si="2"/>
        <v>64.6800000000111</v>
      </c>
      <c r="G92" s="140"/>
    </row>
    <row r="93" spans="1:7">
      <c r="A93" s="137"/>
      <c r="B93" s="94"/>
      <c r="C93" s="95"/>
      <c r="D93" s="138"/>
      <c r="E93" s="138"/>
      <c r="F93" s="143">
        <f t="shared" si="2"/>
        <v>64.6800000000111</v>
      </c>
      <c r="G93" s="140"/>
    </row>
    <row r="94" spans="1:7">
      <c r="A94" s="137"/>
      <c r="B94" s="94"/>
      <c r="C94" s="95"/>
      <c r="D94" s="138"/>
      <c r="E94" s="138"/>
      <c r="F94" s="143">
        <f t="shared" si="2"/>
        <v>64.6800000000111</v>
      </c>
      <c r="G94" s="140"/>
    </row>
    <row r="95" spans="1:7">
      <c r="A95" s="137"/>
      <c r="B95" s="94"/>
      <c r="C95" s="95"/>
      <c r="D95" s="138"/>
      <c r="E95" s="138"/>
      <c r="F95" s="143">
        <f t="shared" si="2"/>
        <v>64.6800000000111</v>
      </c>
      <c r="G95" s="140"/>
    </row>
    <row r="96" spans="1:7">
      <c r="A96" s="137"/>
      <c r="B96" s="94"/>
      <c r="C96" s="95"/>
      <c r="D96" s="138"/>
      <c r="E96" s="138"/>
      <c r="F96" s="143">
        <f t="shared" si="2"/>
        <v>64.6800000000111</v>
      </c>
      <c r="G96" s="140"/>
    </row>
    <row r="97" spans="1:7">
      <c r="A97" s="137"/>
      <c r="B97" s="94"/>
      <c r="C97" s="95"/>
      <c r="D97" s="138"/>
      <c r="E97" s="138"/>
      <c r="F97" s="143">
        <f t="shared" ref="F97:F107" si="3">F96+D97-E97</f>
        <v>64.6800000000111</v>
      </c>
      <c r="G97" s="140"/>
    </row>
    <row r="98" spans="1:7">
      <c r="A98" s="137"/>
      <c r="B98" s="94"/>
      <c r="C98" s="95"/>
      <c r="D98" s="138"/>
      <c r="E98" s="138"/>
      <c r="F98" s="143">
        <f t="shared" si="3"/>
        <v>64.6800000000111</v>
      </c>
      <c r="G98" s="140"/>
    </row>
    <row r="99" spans="1:7">
      <c r="A99" s="137"/>
      <c r="B99" s="94"/>
      <c r="C99" s="95"/>
      <c r="D99" s="138"/>
      <c r="E99" s="138"/>
      <c r="F99" s="143">
        <f t="shared" si="3"/>
        <v>64.6800000000111</v>
      </c>
      <c r="G99" s="140"/>
    </row>
    <row r="100" spans="1:7">
      <c r="A100" s="137"/>
      <c r="B100" s="94"/>
      <c r="C100" s="95"/>
      <c r="D100" s="138"/>
      <c r="E100" s="138"/>
      <c r="F100" s="143">
        <f t="shared" si="3"/>
        <v>64.6800000000111</v>
      </c>
      <c r="G100" s="140"/>
    </row>
    <row r="101" spans="1:7">
      <c r="A101" s="137"/>
      <c r="B101" s="94"/>
      <c r="C101" s="95"/>
      <c r="D101" s="138"/>
      <c r="E101" s="138"/>
      <c r="F101" s="143">
        <f t="shared" si="3"/>
        <v>64.6800000000111</v>
      </c>
      <c r="G101" s="140"/>
    </row>
    <row r="102" spans="1:7">
      <c r="A102" s="137"/>
      <c r="B102" s="94"/>
      <c r="C102" s="95"/>
      <c r="D102" s="138"/>
      <c r="E102" s="138"/>
      <c r="F102" s="143">
        <f t="shared" si="3"/>
        <v>64.6800000000111</v>
      </c>
      <c r="G102" s="140"/>
    </row>
    <row r="103" spans="1:7">
      <c r="A103" s="137"/>
      <c r="B103" s="94"/>
      <c r="C103" s="95"/>
      <c r="D103" s="138"/>
      <c r="E103" s="138"/>
      <c r="F103" s="143">
        <f t="shared" si="3"/>
        <v>64.6800000000111</v>
      </c>
      <c r="G103" s="140"/>
    </row>
    <row r="104" spans="1:7">
      <c r="A104" s="137"/>
      <c r="B104" s="94"/>
      <c r="C104" s="95"/>
      <c r="D104" s="138"/>
      <c r="E104" s="138"/>
      <c r="F104" s="143">
        <f t="shared" si="3"/>
        <v>64.6800000000111</v>
      </c>
      <c r="G104" s="140"/>
    </row>
    <row r="105" spans="1:7">
      <c r="A105" s="137"/>
      <c r="B105" s="94"/>
      <c r="C105" s="95"/>
      <c r="D105" s="138"/>
      <c r="E105" s="138"/>
      <c r="F105" s="143">
        <f t="shared" si="3"/>
        <v>64.6800000000111</v>
      </c>
      <c r="G105" s="140"/>
    </row>
    <row r="106" spans="1:7">
      <c r="A106" s="137"/>
      <c r="B106" s="94"/>
      <c r="C106" s="95"/>
      <c r="D106" s="138"/>
      <c r="E106" s="138"/>
      <c r="F106" s="143">
        <f t="shared" si="3"/>
        <v>64.6800000000111</v>
      </c>
      <c r="G106" s="140"/>
    </row>
    <row r="107" spans="1:7">
      <c r="A107" s="137"/>
      <c r="B107" s="94"/>
      <c r="C107" s="95"/>
      <c r="D107" s="138"/>
      <c r="E107" s="138"/>
      <c r="F107" s="143">
        <f t="shared" si="3"/>
        <v>64.6800000000111</v>
      </c>
      <c r="G107" s="140"/>
    </row>
    <row r="108" spans="1:7">
      <c r="A108" s="137"/>
      <c r="B108" s="72"/>
      <c r="C108" s="95"/>
      <c r="D108" s="138"/>
      <c r="E108" s="138"/>
      <c r="F108" s="143">
        <f t="shared" ref="F108:F113" si="4">F107+D108-E108</f>
        <v>64.6800000000111</v>
      </c>
      <c r="G108" s="140"/>
    </row>
    <row r="109" spans="1:7">
      <c r="A109" s="137"/>
      <c r="B109" s="72"/>
      <c r="C109" s="95"/>
      <c r="D109" s="138"/>
      <c r="E109" s="138"/>
      <c r="F109" s="143">
        <f t="shared" si="4"/>
        <v>64.6800000000111</v>
      </c>
      <c r="G109" s="140"/>
    </row>
    <row r="110" spans="1:7">
      <c r="A110" s="137"/>
      <c r="B110" s="72"/>
      <c r="C110" s="95"/>
      <c r="D110" s="138"/>
      <c r="E110" s="138"/>
      <c r="F110" s="143">
        <f t="shared" si="4"/>
        <v>64.6800000000111</v>
      </c>
      <c r="G110" s="140"/>
    </row>
    <row r="111" spans="1:7">
      <c r="A111" s="137"/>
      <c r="B111" s="72"/>
      <c r="C111" s="95"/>
      <c r="D111" s="138"/>
      <c r="E111" s="138"/>
      <c r="F111" s="143">
        <f t="shared" si="4"/>
        <v>64.6800000000111</v>
      </c>
      <c r="G111" s="140"/>
    </row>
    <row r="112" spans="1:7">
      <c r="A112" s="137"/>
      <c r="B112" s="94"/>
      <c r="C112" s="95"/>
      <c r="D112" s="138"/>
      <c r="E112" s="138"/>
      <c r="F112" s="143">
        <f t="shared" si="4"/>
        <v>64.6800000000111</v>
      </c>
      <c r="G112" s="140"/>
    </row>
    <row r="113" spans="1:7">
      <c r="A113" s="137"/>
      <c r="B113" s="94"/>
      <c r="C113" s="95"/>
      <c r="D113" s="138"/>
      <c r="E113" s="138"/>
      <c r="F113" s="143">
        <f t="shared" si="4"/>
        <v>64.6800000000111</v>
      </c>
      <c r="G113" s="140"/>
    </row>
    <row r="114" spans="1:7">
      <c r="A114" s="137"/>
      <c r="B114" s="94"/>
      <c r="C114" s="95"/>
      <c r="D114" s="138"/>
      <c r="E114" s="138"/>
      <c r="F114" s="143">
        <f t="shared" ref="F114:F138" si="5">F113+D114-E114</f>
        <v>64.6800000000111</v>
      </c>
      <c r="G114" s="140"/>
    </row>
    <row r="115" spans="1:7">
      <c r="A115" s="137"/>
      <c r="B115" s="94"/>
      <c r="C115" s="95"/>
      <c r="D115" s="138"/>
      <c r="E115" s="138"/>
      <c r="F115" s="143">
        <f t="shared" si="5"/>
        <v>64.6800000000111</v>
      </c>
      <c r="G115" s="140"/>
    </row>
    <row r="116" spans="1:7">
      <c r="A116" s="137"/>
      <c r="B116" s="94"/>
      <c r="C116" s="95"/>
      <c r="D116" s="138"/>
      <c r="E116" s="138"/>
      <c r="F116" s="143">
        <f t="shared" si="5"/>
        <v>64.6800000000111</v>
      </c>
      <c r="G116" s="140"/>
    </row>
    <row r="117" spans="1:7">
      <c r="A117" s="137"/>
      <c r="B117" s="94"/>
      <c r="C117" s="95"/>
      <c r="D117" s="138"/>
      <c r="E117" s="138"/>
      <c r="F117" s="143">
        <f t="shared" si="5"/>
        <v>64.6800000000111</v>
      </c>
      <c r="G117" s="140"/>
    </row>
    <row r="118" spans="1:7">
      <c r="A118" s="137"/>
      <c r="B118" s="94"/>
      <c r="C118" s="95"/>
      <c r="D118" s="138"/>
      <c r="E118" s="138"/>
      <c r="F118" s="143">
        <f t="shared" si="5"/>
        <v>64.6800000000111</v>
      </c>
      <c r="G118" s="140"/>
    </row>
    <row r="119" spans="1:7">
      <c r="A119" s="137"/>
      <c r="B119" s="94"/>
      <c r="C119" s="95"/>
      <c r="D119" s="138"/>
      <c r="E119" s="138"/>
      <c r="F119" s="143">
        <f t="shared" si="5"/>
        <v>64.6800000000111</v>
      </c>
      <c r="G119" s="140"/>
    </row>
    <row r="120" spans="1:7">
      <c r="A120" s="137"/>
      <c r="B120" s="94"/>
      <c r="C120" s="95"/>
      <c r="D120" s="138"/>
      <c r="E120" s="138"/>
      <c r="F120" s="143">
        <f t="shared" si="5"/>
        <v>64.6800000000111</v>
      </c>
      <c r="G120" s="140"/>
    </row>
    <row r="121" spans="1:7">
      <c r="A121" s="137"/>
      <c r="B121" s="94"/>
      <c r="C121" s="95"/>
      <c r="D121" s="138"/>
      <c r="E121" s="138"/>
      <c r="F121" s="143">
        <f t="shared" si="5"/>
        <v>64.6800000000111</v>
      </c>
      <c r="G121" s="140"/>
    </row>
    <row r="122" spans="1:7">
      <c r="A122" s="137"/>
      <c r="B122" s="94"/>
      <c r="C122" s="95"/>
      <c r="D122" s="138"/>
      <c r="E122" s="138"/>
      <c r="F122" s="143">
        <f t="shared" si="5"/>
        <v>64.6800000000111</v>
      </c>
      <c r="G122" s="140"/>
    </row>
    <row r="123" spans="1:7">
      <c r="A123" s="137"/>
      <c r="B123" s="94"/>
      <c r="C123" s="95"/>
      <c r="D123" s="138"/>
      <c r="E123" s="138"/>
      <c r="F123" s="143">
        <f t="shared" si="5"/>
        <v>64.6800000000111</v>
      </c>
      <c r="G123" s="140"/>
    </row>
    <row r="124" spans="1:7">
      <c r="A124" s="137"/>
      <c r="B124" s="94"/>
      <c r="C124" s="95"/>
      <c r="D124" s="138"/>
      <c r="E124" s="138"/>
      <c r="F124" s="143">
        <f t="shared" si="5"/>
        <v>64.6800000000111</v>
      </c>
      <c r="G124" s="140"/>
    </row>
    <row r="125" spans="1:7">
      <c r="A125" s="137"/>
      <c r="B125" s="94"/>
      <c r="C125" s="95"/>
      <c r="D125" s="138"/>
      <c r="E125" s="138"/>
      <c r="F125" s="149">
        <f t="shared" si="5"/>
        <v>64.6800000000111</v>
      </c>
      <c r="G125" s="140"/>
    </row>
    <row r="126" spans="1:7">
      <c r="A126" s="137"/>
      <c r="B126" s="94"/>
      <c r="C126" s="95"/>
      <c r="D126" s="138"/>
      <c r="E126" s="138"/>
      <c r="F126" s="143">
        <f t="shared" si="5"/>
        <v>64.6800000000111</v>
      </c>
      <c r="G126" s="140"/>
    </row>
    <row r="127" spans="1:7">
      <c r="A127" s="137"/>
      <c r="B127" s="94"/>
      <c r="C127" s="95"/>
      <c r="D127" s="138"/>
      <c r="E127" s="138"/>
      <c r="F127" s="149">
        <f t="shared" si="5"/>
        <v>64.6800000000111</v>
      </c>
      <c r="G127" s="140"/>
    </row>
    <row r="128" spans="1:7">
      <c r="A128" s="137"/>
      <c r="B128" s="94"/>
      <c r="C128" s="95"/>
      <c r="D128" s="138"/>
      <c r="E128" s="138"/>
      <c r="F128" s="143">
        <f t="shared" si="5"/>
        <v>64.6800000000111</v>
      </c>
      <c r="G128" s="140"/>
    </row>
    <row r="129" spans="1:7">
      <c r="A129" s="137"/>
      <c r="B129" s="94"/>
      <c r="C129" s="95"/>
      <c r="D129" s="138"/>
      <c r="E129" s="138"/>
      <c r="F129" s="143">
        <f t="shared" si="5"/>
        <v>64.6800000000111</v>
      </c>
      <c r="G129" s="140"/>
    </row>
    <row r="130" spans="1:7">
      <c r="A130" s="137"/>
      <c r="B130" s="94"/>
      <c r="C130" s="95"/>
      <c r="D130" s="138"/>
      <c r="E130" s="138"/>
      <c r="F130" s="143">
        <f t="shared" si="5"/>
        <v>64.6800000000111</v>
      </c>
      <c r="G130" s="140"/>
    </row>
    <row r="131" spans="1:7">
      <c r="A131" s="137"/>
      <c r="B131" s="94"/>
      <c r="C131" s="95"/>
      <c r="D131" s="138"/>
      <c r="E131" s="138"/>
      <c r="F131" s="143">
        <f t="shared" si="5"/>
        <v>64.6800000000111</v>
      </c>
      <c r="G131" s="140"/>
    </row>
    <row r="132" spans="1:7">
      <c r="A132" s="137"/>
      <c r="B132" s="94"/>
      <c r="C132" s="95"/>
      <c r="D132" s="138"/>
      <c r="E132" s="138"/>
      <c r="F132" s="143">
        <f t="shared" si="5"/>
        <v>64.6800000000111</v>
      </c>
      <c r="G132" s="140"/>
    </row>
    <row r="133" spans="1:7">
      <c r="A133" s="137"/>
      <c r="B133" s="94"/>
      <c r="C133" s="95"/>
      <c r="D133" s="138"/>
      <c r="E133" s="138"/>
      <c r="F133" s="143">
        <f t="shared" si="5"/>
        <v>64.6800000000111</v>
      </c>
      <c r="G133" s="140"/>
    </row>
    <row r="134" spans="1:7">
      <c r="A134" s="137"/>
      <c r="B134" s="94"/>
      <c r="C134" s="95"/>
      <c r="D134" s="138"/>
      <c r="E134" s="138"/>
      <c r="F134" s="143">
        <f t="shared" si="5"/>
        <v>64.6800000000111</v>
      </c>
      <c r="G134" s="150"/>
    </row>
    <row r="135" spans="1:7">
      <c r="A135" s="137"/>
      <c r="B135" s="94"/>
      <c r="C135" s="95"/>
      <c r="D135" s="138"/>
      <c r="E135" s="138"/>
      <c r="F135" s="143">
        <f t="shared" si="5"/>
        <v>64.6800000000111</v>
      </c>
      <c r="G135" s="150"/>
    </row>
    <row r="136" spans="1:7">
      <c r="A136" s="137"/>
      <c r="B136" s="94"/>
      <c r="C136" s="95"/>
      <c r="D136" s="138"/>
      <c r="E136" s="138"/>
      <c r="F136" s="143">
        <f t="shared" si="5"/>
        <v>64.6800000000111</v>
      </c>
      <c r="G136" s="150"/>
    </row>
    <row r="137" spans="1:7">
      <c r="A137" s="137"/>
      <c r="B137" s="94"/>
      <c r="C137" s="95"/>
      <c r="D137" s="138"/>
      <c r="E137" s="138"/>
      <c r="F137" s="143">
        <f t="shared" si="5"/>
        <v>64.6800000000111</v>
      </c>
      <c r="G137" s="150"/>
    </row>
    <row r="138" spans="1:7">
      <c r="A138" s="137"/>
      <c r="B138" s="94"/>
      <c r="C138" s="95"/>
      <c r="D138" s="138"/>
      <c r="E138" s="138"/>
      <c r="F138" s="143">
        <f t="shared" si="5"/>
        <v>64.6800000000111</v>
      </c>
      <c r="G138" s="150"/>
    </row>
    <row r="139" spans="1:7">
      <c r="A139" s="137"/>
      <c r="B139" s="94"/>
      <c r="C139" s="95"/>
      <c r="D139" s="138"/>
      <c r="E139" s="138"/>
      <c r="F139" s="143">
        <f t="shared" ref="F139:F164" si="6">F138+D139-E139</f>
        <v>64.6800000000111</v>
      </c>
      <c r="G139" s="150"/>
    </row>
    <row r="140" spans="1:7">
      <c r="A140" s="137"/>
      <c r="B140" s="94"/>
      <c r="C140" s="95"/>
      <c r="D140" s="138"/>
      <c r="E140" s="138"/>
      <c r="F140" s="143">
        <f t="shared" si="6"/>
        <v>64.6800000000111</v>
      </c>
      <c r="G140" s="150"/>
    </row>
    <row r="141" spans="1:7">
      <c r="A141" s="137"/>
      <c r="B141" s="94"/>
      <c r="C141" s="95"/>
      <c r="D141" s="138"/>
      <c r="E141" s="138"/>
      <c r="F141" s="143">
        <f t="shared" si="6"/>
        <v>64.6800000000111</v>
      </c>
      <c r="G141" s="150"/>
    </row>
    <row r="142" spans="1:7">
      <c r="A142" s="137"/>
      <c r="B142" s="94"/>
      <c r="C142" s="95"/>
      <c r="D142" s="138"/>
      <c r="E142" s="138"/>
      <c r="F142" s="143">
        <f t="shared" si="6"/>
        <v>64.6800000000111</v>
      </c>
      <c r="G142" s="150"/>
    </row>
    <row r="143" spans="1:7">
      <c r="A143" s="137"/>
      <c r="B143" s="94"/>
      <c r="C143" s="95"/>
      <c r="D143" s="138"/>
      <c r="E143" s="138"/>
      <c r="F143" s="143">
        <f t="shared" si="6"/>
        <v>64.6800000000111</v>
      </c>
      <c r="G143" s="150"/>
    </row>
    <row r="144" spans="1:7">
      <c r="A144" s="137"/>
      <c r="B144" s="94"/>
      <c r="C144" s="95"/>
      <c r="D144" s="138"/>
      <c r="E144" s="138"/>
      <c r="F144" s="143">
        <f t="shared" si="6"/>
        <v>64.6800000000111</v>
      </c>
      <c r="G144" s="150"/>
    </row>
    <row r="145" spans="1:7">
      <c r="A145" s="137"/>
      <c r="B145" s="94"/>
      <c r="C145" s="95"/>
      <c r="D145" s="138"/>
      <c r="E145" s="138"/>
      <c r="F145" s="143">
        <f t="shared" si="6"/>
        <v>64.6800000000111</v>
      </c>
      <c r="G145" s="150"/>
    </row>
    <row r="146" spans="1:7">
      <c r="A146" s="137"/>
      <c r="B146" s="94"/>
      <c r="C146" s="95"/>
      <c r="D146" s="138"/>
      <c r="E146" s="138"/>
      <c r="F146" s="143">
        <f t="shared" si="6"/>
        <v>64.6800000000111</v>
      </c>
      <c r="G146" s="150"/>
    </row>
    <row r="147" spans="1:7">
      <c r="A147" s="137"/>
      <c r="B147" s="94"/>
      <c r="C147" s="95"/>
      <c r="D147" s="138"/>
      <c r="E147" s="138"/>
      <c r="F147" s="143">
        <f t="shared" si="6"/>
        <v>64.6800000000111</v>
      </c>
      <c r="G147" s="150"/>
    </row>
    <row r="148" spans="1:7">
      <c r="A148" s="137"/>
      <c r="B148" s="94"/>
      <c r="C148" s="95"/>
      <c r="D148" s="138"/>
      <c r="E148" s="138"/>
      <c r="F148" s="143">
        <f t="shared" si="6"/>
        <v>64.6800000000111</v>
      </c>
      <c r="G148" s="150"/>
    </row>
    <row r="149" spans="1:7">
      <c r="A149" s="137"/>
      <c r="B149" s="94"/>
      <c r="C149" s="95"/>
      <c r="D149" s="138"/>
      <c r="E149" s="138"/>
      <c r="F149" s="143">
        <f t="shared" si="6"/>
        <v>64.6800000000111</v>
      </c>
      <c r="G149" s="150"/>
    </row>
    <row r="150" spans="1:7">
      <c r="A150" s="137"/>
      <c r="B150" s="94"/>
      <c r="C150" s="95"/>
      <c r="D150" s="138"/>
      <c r="E150" s="138"/>
      <c r="F150" s="143">
        <f t="shared" si="6"/>
        <v>64.6800000000111</v>
      </c>
      <c r="G150" s="150"/>
    </row>
    <row r="151" spans="1:7">
      <c r="A151" s="137"/>
      <c r="B151" s="94"/>
      <c r="C151" s="95"/>
      <c r="D151" s="138"/>
      <c r="E151" s="138"/>
      <c r="F151" s="143">
        <f t="shared" si="6"/>
        <v>64.6800000000111</v>
      </c>
      <c r="G151" s="150"/>
    </row>
    <row r="152" spans="1:7">
      <c r="A152" s="137"/>
      <c r="B152" s="94"/>
      <c r="C152" s="95"/>
      <c r="D152" s="138"/>
      <c r="E152" s="138"/>
      <c r="F152" s="143">
        <f t="shared" si="6"/>
        <v>64.6800000000111</v>
      </c>
      <c r="G152" s="150"/>
    </row>
    <row r="153" spans="1:7">
      <c r="A153" s="137"/>
      <c r="B153" s="94"/>
      <c r="C153" s="95"/>
      <c r="D153" s="138"/>
      <c r="E153" s="138"/>
      <c r="F153" s="143">
        <f t="shared" si="6"/>
        <v>64.6800000000111</v>
      </c>
      <c r="G153" s="150"/>
    </row>
    <row r="154" spans="1:7">
      <c r="A154" s="137"/>
      <c r="B154" s="94"/>
      <c r="C154" s="95"/>
      <c r="D154" s="138"/>
      <c r="E154" s="138"/>
      <c r="F154" s="143">
        <f t="shared" si="6"/>
        <v>64.6800000000111</v>
      </c>
      <c r="G154" s="150"/>
    </row>
    <row r="155" spans="1:7">
      <c r="A155" s="137"/>
      <c r="B155" s="94"/>
      <c r="C155" s="95"/>
      <c r="D155" s="138"/>
      <c r="E155" s="138"/>
      <c r="F155" s="143">
        <f t="shared" si="6"/>
        <v>64.6800000000111</v>
      </c>
      <c r="G155" s="150"/>
    </row>
    <row r="156" spans="1:7">
      <c r="A156" s="137"/>
      <c r="B156" s="94"/>
      <c r="C156" s="95"/>
      <c r="D156" s="138"/>
      <c r="E156" s="138"/>
      <c r="F156" s="143">
        <f t="shared" si="6"/>
        <v>64.6800000000111</v>
      </c>
      <c r="G156" s="150"/>
    </row>
    <row r="157" spans="1:7">
      <c r="A157" s="137"/>
      <c r="B157" s="94"/>
      <c r="C157" s="95"/>
      <c r="D157" s="138"/>
      <c r="E157" s="138"/>
      <c r="F157" s="143">
        <f t="shared" si="6"/>
        <v>64.6800000000111</v>
      </c>
      <c r="G157" s="150"/>
    </row>
    <row r="158" spans="1:7">
      <c r="A158" s="137"/>
      <c r="B158" s="94"/>
      <c r="C158" s="95"/>
      <c r="D158" s="138"/>
      <c r="E158" s="138"/>
      <c r="F158" s="143">
        <f t="shared" si="6"/>
        <v>64.6800000000111</v>
      </c>
      <c r="G158" s="150"/>
    </row>
    <row r="159" spans="1:7">
      <c r="A159" s="137"/>
      <c r="B159" s="94"/>
      <c r="C159" s="95"/>
      <c r="D159" s="138"/>
      <c r="E159" s="138"/>
      <c r="F159" s="143">
        <f t="shared" si="6"/>
        <v>64.6800000000111</v>
      </c>
      <c r="G159" s="150"/>
    </row>
    <row r="160" spans="1:7">
      <c r="A160" s="137"/>
      <c r="B160" s="94"/>
      <c r="C160" s="95"/>
      <c r="D160" s="138"/>
      <c r="E160" s="138"/>
      <c r="F160" s="143">
        <f t="shared" si="6"/>
        <v>64.6800000000111</v>
      </c>
      <c r="G160" s="150"/>
    </row>
    <row r="161" spans="1:7">
      <c r="A161" s="137"/>
      <c r="B161" s="94"/>
      <c r="C161" s="95"/>
      <c r="D161" s="138"/>
      <c r="E161" s="138"/>
      <c r="F161" s="143">
        <f t="shared" si="6"/>
        <v>64.6800000000111</v>
      </c>
      <c r="G161" s="150"/>
    </row>
    <row r="162" spans="1:7">
      <c r="A162" s="137"/>
      <c r="B162" s="94"/>
      <c r="C162" s="95"/>
      <c r="D162" s="138"/>
      <c r="E162" s="138"/>
      <c r="F162" s="143">
        <f t="shared" si="6"/>
        <v>64.6800000000111</v>
      </c>
      <c r="G162" s="150"/>
    </row>
    <row r="163" spans="1:7">
      <c r="A163" s="137"/>
      <c r="B163" s="94"/>
      <c r="C163" s="95"/>
      <c r="D163" s="138"/>
      <c r="E163" s="138"/>
      <c r="F163" s="143">
        <f t="shared" ref="F163:F171" si="7">F162+D163-E163</f>
        <v>64.6800000000111</v>
      </c>
      <c r="G163" s="150"/>
    </row>
    <row r="164" spans="1:7">
      <c r="A164" s="137"/>
      <c r="B164" s="94"/>
      <c r="C164" s="95"/>
      <c r="D164" s="138"/>
      <c r="E164" s="138"/>
      <c r="F164" s="143">
        <f t="shared" si="7"/>
        <v>64.6800000000111</v>
      </c>
      <c r="G164" s="150"/>
    </row>
    <row r="165" spans="1:7">
      <c r="A165" s="137"/>
      <c r="B165" s="94"/>
      <c r="C165" s="95"/>
      <c r="D165" s="138"/>
      <c r="E165" s="138"/>
      <c r="F165" s="143">
        <f t="shared" si="7"/>
        <v>64.6800000000111</v>
      </c>
      <c r="G165" s="150"/>
    </row>
    <row r="166" spans="1:7">
      <c r="A166" s="137"/>
      <c r="B166" s="94"/>
      <c r="C166" s="95"/>
      <c r="D166" s="138"/>
      <c r="E166" s="138"/>
      <c r="F166" s="143">
        <f t="shared" si="7"/>
        <v>64.6800000000111</v>
      </c>
      <c r="G166" s="150"/>
    </row>
    <row r="167" spans="1:7">
      <c r="A167" s="137"/>
      <c r="B167" s="94"/>
      <c r="C167" s="95"/>
      <c r="D167" s="138"/>
      <c r="E167" s="138"/>
      <c r="F167" s="143">
        <f t="shared" si="7"/>
        <v>64.6800000000111</v>
      </c>
      <c r="G167" s="150"/>
    </row>
    <row r="168" spans="1:7">
      <c r="A168" s="137"/>
      <c r="B168" s="94"/>
      <c r="C168" s="95"/>
      <c r="D168" s="138"/>
      <c r="E168" s="138"/>
      <c r="F168" s="149">
        <f t="shared" si="7"/>
        <v>64.6800000000111</v>
      </c>
      <c r="G168" s="150"/>
    </row>
    <row r="169" spans="1:7">
      <c r="A169" s="137"/>
      <c r="B169" s="94"/>
      <c r="C169" s="95"/>
      <c r="D169" s="138"/>
      <c r="E169" s="138"/>
      <c r="F169" s="143">
        <f t="shared" si="7"/>
        <v>64.6800000000111</v>
      </c>
      <c r="G169" s="150"/>
    </row>
    <row r="170" spans="1:7">
      <c r="A170" s="137"/>
      <c r="B170" s="94"/>
      <c r="C170" s="95"/>
      <c r="D170" s="138"/>
      <c r="E170" s="138"/>
      <c r="F170" s="143">
        <f t="shared" si="7"/>
        <v>64.6800000000111</v>
      </c>
      <c r="G170" s="150"/>
    </row>
    <row r="171" spans="1:7">
      <c r="A171" s="137"/>
      <c r="B171" s="94"/>
      <c r="C171" s="95"/>
      <c r="D171" s="138"/>
      <c r="E171" s="138"/>
      <c r="F171" s="143">
        <f t="shared" si="7"/>
        <v>64.6800000000111</v>
      </c>
      <c r="G171" s="150"/>
    </row>
    <row r="172" spans="1:7">
      <c r="A172" s="137"/>
      <c r="B172" s="94"/>
      <c r="C172" s="95"/>
      <c r="D172" s="138"/>
      <c r="E172" s="138"/>
      <c r="F172" s="143">
        <f t="shared" ref="F172:F192" si="8">F171+D172-E172</f>
        <v>64.6800000000111</v>
      </c>
      <c r="G172" s="150"/>
    </row>
    <row r="173" spans="1:7">
      <c r="A173" s="137"/>
      <c r="B173" s="94"/>
      <c r="C173" s="95"/>
      <c r="D173" s="138"/>
      <c r="E173" s="138"/>
      <c r="F173" s="143">
        <f t="shared" si="8"/>
        <v>64.6800000000111</v>
      </c>
      <c r="G173" s="150"/>
    </row>
    <row r="174" spans="1:7">
      <c r="A174" s="137"/>
      <c r="B174" s="94"/>
      <c r="C174" s="95"/>
      <c r="D174" s="138"/>
      <c r="E174" s="138"/>
      <c r="F174" s="143">
        <f t="shared" si="8"/>
        <v>64.6800000000111</v>
      </c>
      <c r="G174" s="150"/>
    </row>
    <row r="175" spans="1:7">
      <c r="A175" s="137"/>
      <c r="B175" s="94"/>
      <c r="C175" s="95"/>
      <c r="D175" s="138"/>
      <c r="E175" s="138"/>
      <c r="F175" s="143">
        <f t="shared" si="8"/>
        <v>64.6800000000111</v>
      </c>
      <c r="G175" s="150"/>
    </row>
    <row r="176" spans="1:7">
      <c r="A176" s="137"/>
      <c r="B176" s="94"/>
      <c r="C176" s="95"/>
      <c r="D176" s="138"/>
      <c r="E176" s="138"/>
      <c r="F176" s="143">
        <f t="shared" si="8"/>
        <v>64.6800000000111</v>
      </c>
      <c r="G176" s="150"/>
    </row>
    <row r="177" spans="1:7">
      <c r="A177" s="137"/>
      <c r="B177" s="94"/>
      <c r="C177" s="95"/>
      <c r="D177" s="138"/>
      <c r="E177" s="138"/>
      <c r="F177" s="143">
        <f t="shared" si="8"/>
        <v>64.6800000000111</v>
      </c>
      <c r="G177" s="150"/>
    </row>
    <row r="178" spans="1:7">
      <c r="A178" s="137"/>
      <c r="B178" s="94"/>
      <c r="C178" s="95"/>
      <c r="D178" s="138"/>
      <c r="E178" s="138"/>
      <c r="F178" s="143">
        <f t="shared" si="8"/>
        <v>64.6800000000111</v>
      </c>
      <c r="G178" s="150"/>
    </row>
    <row r="179" spans="1:7">
      <c r="A179" s="137"/>
      <c r="B179" s="94"/>
      <c r="C179" s="95"/>
      <c r="D179" s="138"/>
      <c r="E179" s="138"/>
      <c r="F179" s="143">
        <f t="shared" si="8"/>
        <v>64.6800000000111</v>
      </c>
      <c r="G179" s="150"/>
    </row>
    <row r="180" spans="1:7">
      <c r="A180" s="137"/>
      <c r="B180" s="94"/>
      <c r="C180" s="95"/>
      <c r="D180" s="138"/>
      <c r="E180" s="138"/>
      <c r="F180" s="143">
        <f t="shared" si="8"/>
        <v>64.6800000000111</v>
      </c>
      <c r="G180" s="150"/>
    </row>
    <row r="181" spans="1:7">
      <c r="A181" s="137"/>
      <c r="B181" s="94"/>
      <c r="C181" s="95"/>
      <c r="D181" s="138"/>
      <c r="E181" s="138"/>
      <c r="F181" s="143">
        <f t="shared" si="8"/>
        <v>64.6800000000111</v>
      </c>
      <c r="G181" s="150"/>
    </row>
    <row r="182" spans="1:7">
      <c r="A182" s="137"/>
      <c r="B182" s="94"/>
      <c r="C182" s="95"/>
      <c r="D182" s="138"/>
      <c r="E182" s="138"/>
      <c r="F182" s="143">
        <f t="shared" si="8"/>
        <v>64.6800000000111</v>
      </c>
      <c r="G182" s="150"/>
    </row>
    <row r="183" spans="1:7">
      <c r="A183" s="137"/>
      <c r="B183" s="94"/>
      <c r="C183" s="95"/>
      <c r="D183" s="138"/>
      <c r="E183" s="138"/>
      <c r="F183" s="143">
        <f t="shared" si="8"/>
        <v>64.6800000000111</v>
      </c>
      <c r="G183" s="150"/>
    </row>
    <row r="184" spans="1:7">
      <c r="A184" s="137"/>
      <c r="B184" s="94"/>
      <c r="C184" s="95"/>
      <c r="D184" s="138"/>
      <c r="E184" s="138"/>
      <c r="F184" s="143">
        <f t="shared" si="8"/>
        <v>64.6800000000111</v>
      </c>
      <c r="G184" s="150"/>
    </row>
    <row r="185" spans="1:7">
      <c r="A185" s="137"/>
      <c r="B185" s="94"/>
      <c r="C185" s="95"/>
      <c r="D185" s="138"/>
      <c r="E185" s="138"/>
      <c r="F185" s="149">
        <f t="shared" si="8"/>
        <v>64.6800000000111</v>
      </c>
      <c r="G185" s="150"/>
    </row>
    <row r="186" spans="1:7">
      <c r="A186" s="137"/>
      <c r="B186" s="94"/>
      <c r="C186" s="95"/>
      <c r="D186" s="138"/>
      <c r="E186" s="138"/>
      <c r="F186" s="143">
        <f t="shared" si="8"/>
        <v>64.6800000000111</v>
      </c>
      <c r="G186" s="150"/>
    </row>
    <row r="187" spans="1:7">
      <c r="A187" s="137"/>
      <c r="B187" s="94"/>
      <c r="C187" s="95"/>
      <c r="D187" s="138"/>
      <c r="E187" s="138"/>
      <c r="F187" s="143">
        <f t="shared" si="8"/>
        <v>64.6800000000111</v>
      </c>
      <c r="G187" s="150"/>
    </row>
    <row r="188" spans="1:7">
      <c r="A188" s="137"/>
      <c r="B188" s="94"/>
      <c r="C188" s="95"/>
      <c r="D188" s="138"/>
      <c r="E188" s="138"/>
      <c r="F188" s="143">
        <f t="shared" si="8"/>
        <v>64.6800000000111</v>
      </c>
      <c r="G188" s="150"/>
    </row>
    <row r="189" spans="1:7">
      <c r="A189" s="137"/>
      <c r="B189" s="94"/>
      <c r="C189" s="95"/>
      <c r="D189" s="138"/>
      <c r="E189" s="138"/>
      <c r="F189" s="143">
        <f t="shared" si="8"/>
        <v>64.6800000000111</v>
      </c>
      <c r="G189" s="150"/>
    </row>
    <row r="190" spans="1:7">
      <c r="A190" s="137"/>
      <c r="B190" s="94"/>
      <c r="C190" s="95"/>
      <c r="D190" s="138"/>
      <c r="E190" s="138"/>
      <c r="F190" s="143">
        <f t="shared" si="8"/>
        <v>64.6800000000111</v>
      </c>
      <c r="G190" s="150"/>
    </row>
    <row r="191" spans="1:7">
      <c r="A191" s="137"/>
      <c r="B191" s="94"/>
      <c r="C191" s="95"/>
      <c r="D191" s="138"/>
      <c r="E191" s="138"/>
      <c r="F191" s="143">
        <f t="shared" si="8"/>
        <v>64.6800000000111</v>
      </c>
      <c r="G191" s="150"/>
    </row>
    <row r="192" spans="1:7">
      <c r="A192" s="137"/>
      <c r="B192" s="94"/>
      <c r="C192" s="95"/>
      <c r="D192" s="138"/>
      <c r="E192" s="138"/>
      <c r="F192" s="143">
        <f t="shared" si="8"/>
        <v>64.6800000000111</v>
      </c>
      <c r="G192" s="150"/>
    </row>
    <row r="193" spans="1:7">
      <c r="A193" s="137"/>
      <c r="B193" s="94"/>
      <c r="C193" s="95"/>
      <c r="D193" s="138"/>
      <c r="E193" s="138"/>
      <c r="F193" s="143">
        <f t="shared" ref="F193:F220" si="9">F192+D193-E193</f>
        <v>64.6800000000111</v>
      </c>
      <c r="G193" s="150"/>
    </row>
    <row r="194" spans="1:7">
      <c r="A194" s="137"/>
      <c r="B194" s="94"/>
      <c r="C194" s="95"/>
      <c r="D194" s="138"/>
      <c r="E194" s="138"/>
      <c r="F194" s="143">
        <f t="shared" si="9"/>
        <v>64.6800000000111</v>
      </c>
      <c r="G194" s="150"/>
    </row>
    <row r="195" spans="1:7">
      <c r="A195" s="137"/>
      <c r="B195" s="94"/>
      <c r="C195" s="95"/>
      <c r="D195" s="138"/>
      <c r="E195" s="138"/>
      <c r="F195" s="143">
        <f t="shared" si="9"/>
        <v>64.6800000000111</v>
      </c>
      <c r="G195" s="150"/>
    </row>
    <row r="196" spans="1:7">
      <c r="A196" s="137"/>
      <c r="B196" s="94"/>
      <c r="C196" s="95"/>
      <c r="D196" s="138"/>
      <c r="E196" s="138"/>
      <c r="F196" s="143">
        <f t="shared" si="9"/>
        <v>64.6800000000111</v>
      </c>
      <c r="G196" s="150"/>
    </row>
    <row r="197" spans="1:7">
      <c r="A197" s="137"/>
      <c r="B197" s="94"/>
      <c r="C197" s="95"/>
      <c r="D197" s="138"/>
      <c r="E197" s="138"/>
      <c r="F197" s="143">
        <f t="shared" si="9"/>
        <v>64.6800000000111</v>
      </c>
      <c r="G197" s="150"/>
    </row>
    <row r="198" spans="1:7">
      <c r="A198" s="137"/>
      <c r="B198" s="94"/>
      <c r="C198" s="95"/>
      <c r="D198" s="138"/>
      <c r="E198" s="138"/>
      <c r="F198" s="143">
        <f t="shared" si="9"/>
        <v>64.6800000000111</v>
      </c>
      <c r="G198" s="150"/>
    </row>
    <row r="199" spans="1:7">
      <c r="A199" s="137"/>
      <c r="B199" s="94"/>
      <c r="C199" s="95"/>
      <c r="D199" s="138"/>
      <c r="E199" s="138"/>
      <c r="F199" s="143">
        <f t="shared" si="9"/>
        <v>64.6800000000111</v>
      </c>
      <c r="G199" s="150"/>
    </row>
    <row r="200" spans="1:7">
      <c r="A200" s="137"/>
      <c r="B200" s="94"/>
      <c r="C200" s="95"/>
      <c r="D200" s="138"/>
      <c r="E200" s="138"/>
      <c r="F200" s="143">
        <f t="shared" si="9"/>
        <v>64.6800000000111</v>
      </c>
      <c r="G200" s="150"/>
    </row>
    <row r="201" spans="1:7">
      <c r="A201" s="137"/>
      <c r="B201" s="94"/>
      <c r="C201" s="95"/>
      <c r="D201" s="138"/>
      <c r="E201" s="138"/>
      <c r="F201" s="143">
        <f t="shared" si="9"/>
        <v>64.6800000000111</v>
      </c>
      <c r="G201" s="150"/>
    </row>
    <row r="202" spans="1:7">
      <c r="A202" s="137"/>
      <c r="B202" s="94"/>
      <c r="C202" s="95"/>
      <c r="D202" s="138"/>
      <c r="E202" s="138"/>
      <c r="F202" s="143">
        <f t="shared" si="9"/>
        <v>64.6800000000111</v>
      </c>
      <c r="G202" s="150"/>
    </row>
    <row r="203" spans="1:7">
      <c r="A203" s="137"/>
      <c r="B203" s="94"/>
      <c r="C203" s="95"/>
      <c r="D203" s="138"/>
      <c r="E203" s="138"/>
      <c r="F203" s="143">
        <f t="shared" si="9"/>
        <v>64.6800000000111</v>
      </c>
      <c r="G203" s="150"/>
    </row>
    <row r="204" spans="1:7">
      <c r="A204" s="137"/>
      <c r="B204" s="94"/>
      <c r="C204" s="95"/>
      <c r="D204" s="138"/>
      <c r="E204" s="138"/>
      <c r="F204" s="143">
        <f t="shared" si="9"/>
        <v>64.6800000000111</v>
      </c>
      <c r="G204" s="150"/>
    </row>
    <row r="205" spans="1:7">
      <c r="A205" s="137"/>
      <c r="B205" s="94"/>
      <c r="C205" s="95"/>
      <c r="D205" s="138"/>
      <c r="E205" s="138"/>
      <c r="F205" s="143">
        <f t="shared" si="9"/>
        <v>64.6800000000111</v>
      </c>
      <c r="G205" s="150"/>
    </row>
    <row r="206" spans="1:7">
      <c r="A206" s="137"/>
      <c r="B206" s="94"/>
      <c r="C206" s="95"/>
      <c r="D206" s="138"/>
      <c r="E206" s="138"/>
      <c r="F206" s="143">
        <f t="shared" si="9"/>
        <v>64.6800000000111</v>
      </c>
      <c r="G206" s="150"/>
    </row>
    <row r="207" spans="1:7">
      <c r="A207" s="137"/>
      <c r="B207" s="94"/>
      <c r="C207" s="95"/>
      <c r="D207" s="138"/>
      <c r="E207" s="138"/>
      <c r="F207" s="143">
        <f t="shared" si="9"/>
        <v>64.6800000000111</v>
      </c>
      <c r="G207" s="150"/>
    </row>
    <row r="208" spans="1:7">
      <c r="A208" s="137"/>
      <c r="B208" s="94"/>
      <c r="C208" s="95"/>
      <c r="D208" s="138"/>
      <c r="E208" s="138"/>
      <c r="F208" s="143">
        <f t="shared" si="9"/>
        <v>64.6800000000111</v>
      </c>
      <c r="G208" s="150"/>
    </row>
    <row r="209" spans="1:7">
      <c r="A209" s="137"/>
      <c r="B209" s="94"/>
      <c r="C209" s="95"/>
      <c r="D209" s="138"/>
      <c r="E209" s="138"/>
      <c r="F209" s="143">
        <f t="shared" si="9"/>
        <v>64.6800000000111</v>
      </c>
      <c r="G209" s="150"/>
    </row>
    <row r="210" spans="1:7">
      <c r="A210" s="137"/>
      <c r="B210" s="94"/>
      <c r="C210" s="95"/>
      <c r="D210" s="138"/>
      <c r="E210" s="138"/>
      <c r="F210" s="143">
        <f t="shared" si="9"/>
        <v>64.6800000000111</v>
      </c>
      <c r="G210" s="150"/>
    </row>
    <row r="211" spans="1:7">
      <c r="A211" s="137"/>
      <c r="B211" s="94"/>
      <c r="C211" s="95"/>
      <c r="D211" s="138"/>
      <c r="E211" s="138"/>
      <c r="F211" s="143">
        <f t="shared" si="9"/>
        <v>64.6800000000111</v>
      </c>
      <c r="G211" s="150"/>
    </row>
    <row r="212" spans="1:7">
      <c r="A212" s="137"/>
      <c r="B212" s="94"/>
      <c r="C212" s="95"/>
      <c r="D212" s="138"/>
      <c r="E212" s="138"/>
      <c r="F212" s="143">
        <f t="shared" si="9"/>
        <v>64.6800000000111</v>
      </c>
      <c r="G212" s="150"/>
    </row>
    <row r="213" spans="1:7">
      <c r="A213" s="137"/>
      <c r="B213" s="94"/>
      <c r="C213" s="95"/>
      <c r="D213" s="138"/>
      <c r="E213" s="138"/>
      <c r="F213" s="149">
        <f t="shared" si="9"/>
        <v>64.6800000000111</v>
      </c>
      <c r="G213" s="150"/>
    </row>
    <row r="214" spans="1:7">
      <c r="A214" s="137"/>
      <c r="B214" s="94"/>
      <c r="C214" s="95"/>
      <c r="D214" s="138"/>
      <c r="E214" s="138"/>
      <c r="F214" s="143">
        <f t="shared" si="9"/>
        <v>64.6800000000111</v>
      </c>
      <c r="G214" s="150"/>
    </row>
    <row r="215" spans="1:7">
      <c r="A215" s="137"/>
      <c r="B215" s="94"/>
      <c r="C215" s="95"/>
      <c r="D215" s="138"/>
      <c r="E215" s="138"/>
      <c r="F215" s="143">
        <f t="shared" si="9"/>
        <v>64.6800000000111</v>
      </c>
      <c r="G215" s="150"/>
    </row>
    <row r="216" spans="1:7">
      <c r="A216" s="137"/>
      <c r="B216" s="94"/>
      <c r="C216" s="95"/>
      <c r="D216" s="138"/>
      <c r="E216" s="138"/>
      <c r="F216" s="143">
        <f t="shared" si="9"/>
        <v>64.6800000000111</v>
      </c>
      <c r="G216" s="150"/>
    </row>
    <row r="217" spans="1:7">
      <c r="A217" s="137"/>
      <c r="B217" s="94"/>
      <c r="C217" s="95"/>
      <c r="D217" s="138"/>
      <c r="E217" s="138"/>
      <c r="F217" s="149">
        <f t="shared" si="9"/>
        <v>64.6800000000111</v>
      </c>
      <c r="G217" s="150"/>
    </row>
    <row r="218" spans="1:7">
      <c r="A218" s="137"/>
      <c r="B218" s="72"/>
      <c r="C218" s="95"/>
      <c r="D218" s="138"/>
      <c r="E218" s="138"/>
      <c r="F218" s="143">
        <f t="shared" si="9"/>
        <v>64.6800000000111</v>
      </c>
      <c r="G218" s="150"/>
    </row>
    <row r="219" spans="1:7">
      <c r="A219" s="137"/>
      <c r="B219" s="72"/>
      <c r="C219" s="95"/>
      <c r="D219" s="138"/>
      <c r="E219" s="138"/>
      <c r="F219" s="143">
        <f t="shared" si="9"/>
        <v>64.6800000000111</v>
      </c>
      <c r="G219" s="150"/>
    </row>
    <row r="220" spans="1:7">
      <c r="A220" s="137"/>
      <c r="B220" s="72"/>
      <c r="C220" s="95"/>
      <c r="D220" s="138"/>
      <c r="E220" s="138"/>
      <c r="F220" s="143">
        <f t="shared" si="9"/>
        <v>64.6800000000111</v>
      </c>
      <c r="G220" s="150"/>
    </row>
    <row r="221" spans="1:7">
      <c r="A221" s="137"/>
      <c r="B221" s="72"/>
      <c r="C221" s="95"/>
      <c r="D221" s="138"/>
      <c r="E221" s="138"/>
      <c r="F221" s="143">
        <f t="shared" ref="F220:F250" si="10">F220+D221-E221</f>
        <v>64.6800000000111</v>
      </c>
      <c r="G221" s="150"/>
    </row>
    <row r="222" spans="1:7">
      <c r="A222" s="137"/>
      <c r="B222" s="94"/>
      <c r="C222" s="95"/>
      <c r="D222" s="138"/>
      <c r="E222" s="138"/>
      <c r="F222" s="143">
        <f t="shared" si="10"/>
        <v>64.6800000000111</v>
      </c>
      <c r="G222" s="150"/>
    </row>
    <row r="223" spans="1:7">
      <c r="A223" s="137"/>
      <c r="B223" s="94"/>
      <c r="C223" s="95"/>
      <c r="D223" s="138"/>
      <c r="E223" s="138"/>
      <c r="F223" s="143">
        <f t="shared" si="10"/>
        <v>64.6800000000111</v>
      </c>
      <c r="G223" s="150"/>
    </row>
    <row r="224" spans="1:7">
      <c r="A224" s="137"/>
      <c r="B224" s="94"/>
      <c r="C224" s="95"/>
      <c r="D224" s="138"/>
      <c r="E224" s="138"/>
      <c r="F224" s="143">
        <f t="shared" si="10"/>
        <v>64.6800000000111</v>
      </c>
      <c r="G224" s="150"/>
    </row>
    <row r="225" spans="1:7">
      <c r="A225" s="137"/>
      <c r="B225" s="94"/>
      <c r="C225" s="95"/>
      <c r="D225" s="138"/>
      <c r="E225" s="138"/>
      <c r="F225" s="143">
        <f t="shared" si="10"/>
        <v>64.6800000000111</v>
      </c>
      <c r="G225" s="150"/>
    </row>
    <row r="226" spans="1:7">
      <c r="A226" s="137"/>
      <c r="B226" s="94"/>
      <c r="C226" s="95"/>
      <c r="D226" s="138"/>
      <c r="E226" s="138"/>
      <c r="F226" s="143">
        <f t="shared" si="10"/>
        <v>64.6800000000111</v>
      </c>
      <c r="G226" s="150"/>
    </row>
    <row r="227" spans="1:7">
      <c r="A227" s="137"/>
      <c r="B227" s="94"/>
      <c r="C227" s="95"/>
      <c r="D227" s="138"/>
      <c r="E227" s="138"/>
      <c r="F227" s="143">
        <f t="shared" si="10"/>
        <v>64.6800000000111</v>
      </c>
      <c r="G227" s="150"/>
    </row>
    <row r="228" spans="1:7">
      <c r="A228" s="137"/>
      <c r="B228" s="94"/>
      <c r="C228" s="95"/>
      <c r="D228" s="138"/>
      <c r="E228" s="138"/>
      <c r="F228" s="143">
        <f t="shared" si="10"/>
        <v>64.6800000000111</v>
      </c>
      <c r="G228" s="150"/>
    </row>
    <row r="229" spans="1:7">
      <c r="A229" s="137"/>
      <c r="B229" s="94"/>
      <c r="C229" s="95"/>
      <c r="D229" s="138"/>
      <c r="E229" s="138"/>
      <c r="F229" s="143">
        <f t="shared" si="10"/>
        <v>64.6800000000111</v>
      </c>
      <c r="G229" s="150"/>
    </row>
    <row r="230" spans="1:7">
      <c r="A230" s="137"/>
      <c r="B230" s="94"/>
      <c r="C230" s="95"/>
      <c r="D230" s="138"/>
      <c r="E230" s="138"/>
      <c r="F230" s="143">
        <f t="shared" si="10"/>
        <v>64.6800000000111</v>
      </c>
      <c r="G230" s="150"/>
    </row>
    <row r="231" spans="1:7">
      <c r="A231" s="137"/>
      <c r="B231" s="94"/>
      <c r="C231" s="95"/>
      <c r="D231" s="138"/>
      <c r="E231" s="138"/>
      <c r="F231" s="143">
        <f t="shared" si="10"/>
        <v>64.6800000000111</v>
      </c>
      <c r="G231" s="150"/>
    </row>
    <row r="232" spans="1:7">
      <c r="A232" s="137"/>
      <c r="B232" s="94"/>
      <c r="C232" s="95"/>
      <c r="D232" s="138"/>
      <c r="E232" s="138"/>
      <c r="F232" s="143">
        <f t="shared" si="10"/>
        <v>64.6800000000111</v>
      </c>
      <c r="G232" s="150"/>
    </row>
    <row r="233" spans="1:7">
      <c r="A233" s="137"/>
      <c r="B233" s="94"/>
      <c r="C233" s="95"/>
      <c r="D233" s="138"/>
      <c r="E233" s="138"/>
      <c r="F233" s="143">
        <f t="shared" si="10"/>
        <v>64.6800000000111</v>
      </c>
      <c r="G233" s="150"/>
    </row>
    <row r="234" spans="1:7">
      <c r="A234" s="137"/>
      <c r="B234" s="94"/>
      <c r="C234" s="95"/>
      <c r="D234" s="138"/>
      <c r="E234" s="138"/>
      <c r="F234" s="143">
        <f t="shared" si="10"/>
        <v>64.6800000000111</v>
      </c>
      <c r="G234" s="150"/>
    </row>
    <row r="235" spans="1:7">
      <c r="A235" s="137"/>
      <c r="B235" s="94"/>
      <c r="C235" s="95"/>
      <c r="D235" s="138"/>
      <c r="E235" s="138"/>
      <c r="F235" s="143">
        <f t="shared" si="10"/>
        <v>64.6800000000111</v>
      </c>
      <c r="G235" s="150"/>
    </row>
    <row r="236" spans="1:7">
      <c r="A236" s="137"/>
      <c r="B236" s="94"/>
      <c r="C236" s="95"/>
      <c r="D236" s="138"/>
      <c r="E236" s="138"/>
      <c r="F236" s="143">
        <f t="shared" si="10"/>
        <v>64.6800000000111</v>
      </c>
      <c r="G236" s="150"/>
    </row>
    <row r="237" spans="1:7">
      <c r="A237" s="137"/>
      <c r="B237" s="94"/>
      <c r="C237" s="95"/>
      <c r="D237" s="138"/>
      <c r="E237" s="138"/>
      <c r="F237" s="143">
        <f t="shared" si="10"/>
        <v>64.6800000000111</v>
      </c>
      <c r="G237" s="150"/>
    </row>
    <row r="238" spans="1:7">
      <c r="A238" s="137"/>
      <c r="B238" s="94"/>
      <c r="C238" s="95"/>
      <c r="D238" s="138"/>
      <c r="E238" s="138"/>
      <c r="F238" s="143">
        <f t="shared" si="10"/>
        <v>64.6800000000111</v>
      </c>
      <c r="G238" s="150"/>
    </row>
    <row r="239" spans="1:7">
      <c r="A239" s="137"/>
      <c r="B239" s="94"/>
      <c r="C239" s="95"/>
      <c r="D239" s="138"/>
      <c r="E239" s="138"/>
      <c r="F239" s="143">
        <f t="shared" si="10"/>
        <v>64.6800000000111</v>
      </c>
      <c r="G239" s="150"/>
    </row>
    <row r="240" spans="1:7">
      <c r="A240" s="137"/>
      <c r="B240" s="94"/>
      <c r="C240" s="95"/>
      <c r="D240" s="138"/>
      <c r="E240" s="138"/>
      <c r="F240" s="143">
        <f t="shared" si="10"/>
        <v>64.6800000000111</v>
      </c>
      <c r="G240" s="150"/>
    </row>
    <row r="241" spans="1:7">
      <c r="A241" s="137"/>
      <c r="B241" s="94"/>
      <c r="C241" s="95"/>
      <c r="D241" s="138"/>
      <c r="E241" s="138"/>
      <c r="F241" s="143">
        <f t="shared" si="10"/>
        <v>64.6800000000111</v>
      </c>
      <c r="G241" s="150"/>
    </row>
    <row r="242" spans="1:7">
      <c r="A242" s="137"/>
      <c r="B242" s="94"/>
      <c r="C242" s="95"/>
      <c r="D242" s="138"/>
      <c r="E242" s="138"/>
      <c r="F242" s="143">
        <f t="shared" si="10"/>
        <v>64.6800000000111</v>
      </c>
      <c r="G242" s="150"/>
    </row>
    <row r="243" spans="1:7">
      <c r="A243" s="137"/>
      <c r="B243" s="94"/>
      <c r="C243" s="95"/>
      <c r="D243" s="138"/>
      <c r="E243" s="138"/>
      <c r="F243" s="143">
        <f t="shared" si="10"/>
        <v>64.6800000000111</v>
      </c>
      <c r="G243" s="150"/>
    </row>
    <row r="244" spans="1:7">
      <c r="A244" s="137"/>
      <c r="B244" s="94"/>
      <c r="C244" s="95"/>
      <c r="D244" s="138"/>
      <c r="E244" s="138"/>
      <c r="F244" s="143">
        <f t="shared" si="10"/>
        <v>64.6800000000111</v>
      </c>
      <c r="G244" s="150"/>
    </row>
    <row r="245" spans="1:7">
      <c r="A245" s="137"/>
      <c r="B245" s="94"/>
      <c r="C245" s="95"/>
      <c r="E245" s="138"/>
      <c r="F245" s="143">
        <f t="shared" ref="F245:F257" si="11">F244+D245-E245</f>
        <v>64.6800000000111</v>
      </c>
      <c r="G245" s="150"/>
    </row>
    <row r="246" spans="1:7">
      <c r="A246" s="137"/>
      <c r="B246" s="94"/>
      <c r="C246" s="95"/>
      <c r="D246" s="138"/>
      <c r="E246" s="138"/>
      <c r="F246" s="143">
        <f t="shared" si="11"/>
        <v>64.6800000000111</v>
      </c>
      <c r="G246" s="150"/>
    </row>
    <row r="247" spans="1:7">
      <c r="A247" s="137"/>
      <c r="B247" s="94"/>
      <c r="C247" s="95"/>
      <c r="D247" s="138"/>
      <c r="E247" s="138"/>
      <c r="F247" s="149">
        <f t="shared" si="11"/>
        <v>64.6800000000111</v>
      </c>
      <c r="G247" s="150"/>
    </row>
    <row r="248" spans="1:7">
      <c r="A248" s="137"/>
      <c r="B248" s="94"/>
      <c r="C248" s="95"/>
      <c r="D248" s="138"/>
      <c r="E248" s="138"/>
      <c r="F248" s="143">
        <f t="shared" si="11"/>
        <v>64.6800000000111</v>
      </c>
      <c r="G248" s="150"/>
    </row>
    <row r="249" spans="1:7">
      <c r="A249" s="137"/>
      <c r="B249" s="94"/>
      <c r="C249" s="95"/>
      <c r="D249" s="138"/>
      <c r="E249" s="138"/>
      <c r="F249" s="143">
        <f t="shared" si="11"/>
        <v>64.6800000000111</v>
      </c>
      <c r="G249" s="150"/>
    </row>
    <row r="250" spans="1:7">
      <c r="A250" s="137"/>
      <c r="B250" s="94"/>
      <c r="C250" s="95"/>
      <c r="D250" s="138"/>
      <c r="E250" s="138"/>
      <c r="F250" s="143">
        <f t="shared" si="11"/>
        <v>64.6800000000111</v>
      </c>
      <c r="G250" s="150"/>
    </row>
    <row r="251" spans="1:7">
      <c r="A251" s="137"/>
      <c r="B251" s="94"/>
      <c r="C251" s="95"/>
      <c r="D251" s="138"/>
      <c r="E251" s="138"/>
      <c r="F251" s="143">
        <f t="shared" si="11"/>
        <v>64.6800000000111</v>
      </c>
      <c r="G251" s="150"/>
    </row>
    <row r="252" spans="1:7">
      <c r="A252" s="137"/>
      <c r="B252" s="94"/>
      <c r="C252" s="95"/>
      <c r="D252" s="138"/>
      <c r="E252" s="138"/>
      <c r="F252" s="143">
        <f t="shared" si="11"/>
        <v>64.6800000000111</v>
      </c>
      <c r="G252" s="150"/>
    </row>
    <row r="253" spans="1:7">
      <c r="A253" s="137"/>
      <c r="B253" s="94"/>
      <c r="C253" s="95"/>
      <c r="D253" s="138"/>
      <c r="E253" s="138"/>
      <c r="F253" s="143">
        <f t="shared" si="11"/>
        <v>64.6800000000111</v>
      </c>
      <c r="G253" s="150"/>
    </row>
    <row r="254" spans="1:7">
      <c r="A254" s="137"/>
      <c r="B254" s="94"/>
      <c r="C254" s="95"/>
      <c r="D254" s="138"/>
      <c r="E254" s="138"/>
      <c r="F254" s="143">
        <f t="shared" si="11"/>
        <v>64.6800000000111</v>
      </c>
      <c r="G254" s="150"/>
    </row>
    <row r="255" spans="1:7">
      <c r="A255" s="137"/>
      <c r="B255" s="94"/>
      <c r="C255" s="95"/>
      <c r="D255" s="138"/>
      <c r="E255" s="138"/>
      <c r="F255" s="143">
        <f t="shared" si="11"/>
        <v>64.6800000000111</v>
      </c>
      <c r="G255" s="150"/>
    </row>
    <row r="256" spans="1:7">
      <c r="A256" s="137"/>
      <c r="B256" s="94"/>
      <c r="C256" s="95"/>
      <c r="D256" s="138"/>
      <c r="E256" s="138"/>
      <c r="F256" s="143">
        <f t="shared" si="11"/>
        <v>64.6800000000111</v>
      </c>
      <c r="G256" s="150"/>
    </row>
    <row r="257" spans="1:7">
      <c r="A257" s="137"/>
      <c r="B257" s="94"/>
      <c r="C257" s="95"/>
      <c r="D257" s="138"/>
      <c r="E257" s="138"/>
      <c r="F257" s="143">
        <f t="shared" ref="F257:F269" si="12">F256+D257-E257</f>
        <v>64.6800000000111</v>
      </c>
      <c r="G257" s="150"/>
    </row>
    <row r="258" spans="1:7">
      <c r="A258" s="137"/>
      <c r="B258" s="94"/>
      <c r="C258" s="95"/>
      <c r="D258" s="138"/>
      <c r="E258" s="138"/>
      <c r="F258" s="143">
        <f t="shared" si="12"/>
        <v>64.6800000000111</v>
      </c>
      <c r="G258" s="150"/>
    </row>
    <row r="259" spans="1:7">
      <c r="A259" s="137"/>
      <c r="B259" s="94"/>
      <c r="C259" s="95"/>
      <c r="D259" s="138"/>
      <c r="E259" s="138"/>
      <c r="F259" s="143">
        <f t="shared" si="12"/>
        <v>64.6800000000111</v>
      </c>
      <c r="G259" s="150"/>
    </row>
    <row r="260" spans="1:7">
      <c r="A260" s="137"/>
      <c r="B260" s="94"/>
      <c r="C260" s="95"/>
      <c r="D260" s="138"/>
      <c r="E260" s="138"/>
      <c r="F260" s="143">
        <f t="shared" si="12"/>
        <v>64.6800000000111</v>
      </c>
      <c r="G260" s="150"/>
    </row>
    <row r="261" spans="1:7">
      <c r="A261" s="137"/>
      <c r="B261" s="94"/>
      <c r="C261" s="95"/>
      <c r="D261" s="138"/>
      <c r="E261" s="138"/>
      <c r="F261" s="143">
        <f t="shared" si="12"/>
        <v>64.6800000000111</v>
      </c>
      <c r="G261" s="150"/>
    </row>
    <row r="262" spans="1:7">
      <c r="A262" s="137"/>
      <c r="B262" s="94"/>
      <c r="C262" s="95"/>
      <c r="D262" s="138"/>
      <c r="E262" s="138"/>
      <c r="F262" s="143">
        <f t="shared" si="12"/>
        <v>64.6800000000111</v>
      </c>
      <c r="G262" s="150"/>
    </row>
    <row r="263" spans="1:7">
      <c r="A263" s="137"/>
      <c r="B263" s="94"/>
      <c r="C263" s="95"/>
      <c r="D263" s="138"/>
      <c r="E263" s="138"/>
      <c r="F263" s="143">
        <f t="shared" si="12"/>
        <v>64.6800000000111</v>
      </c>
      <c r="G263" s="150"/>
    </row>
    <row r="264" spans="1:7">
      <c r="A264" s="137"/>
      <c r="B264" s="94"/>
      <c r="C264" s="95"/>
      <c r="D264" s="138"/>
      <c r="E264" s="138"/>
      <c r="F264" s="143">
        <f t="shared" si="12"/>
        <v>64.6800000000111</v>
      </c>
      <c r="G264" s="150"/>
    </row>
    <row r="265" spans="1:7">
      <c r="A265" s="137"/>
      <c r="B265" s="94"/>
      <c r="C265" s="95"/>
      <c r="D265" s="138"/>
      <c r="E265" s="138"/>
      <c r="F265" s="143">
        <f t="shared" si="12"/>
        <v>64.6800000000111</v>
      </c>
      <c r="G265" s="150"/>
    </row>
    <row r="266" spans="1:7">
      <c r="A266" s="137"/>
      <c r="B266" s="94"/>
      <c r="C266" s="95"/>
      <c r="D266" s="138"/>
      <c r="E266" s="138"/>
      <c r="F266" s="143">
        <f t="shared" si="12"/>
        <v>64.6800000000111</v>
      </c>
      <c r="G266" s="150"/>
    </row>
    <row r="267" spans="1:7">
      <c r="A267" s="137"/>
      <c r="B267" s="94"/>
      <c r="C267" s="95"/>
      <c r="D267" s="138"/>
      <c r="E267" s="138"/>
      <c r="F267" s="143">
        <f t="shared" si="12"/>
        <v>64.6800000000111</v>
      </c>
      <c r="G267" s="150"/>
    </row>
    <row r="268" spans="1:7">
      <c r="A268" s="137"/>
      <c r="B268" s="94"/>
      <c r="C268" s="95"/>
      <c r="D268" s="138"/>
      <c r="E268" s="138"/>
      <c r="F268" s="143">
        <f t="shared" ref="F268:F279" si="13">F267+D268-E268</f>
        <v>64.6800000000111</v>
      </c>
      <c r="G268" s="150"/>
    </row>
    <row r="269" spans="1:7">
      <c r="A269" s="137"/>
      <c r="B269" s="94"/>
      <c r="C269" s="95"/>
      <c r="D269" s="138"/>
      <c r="E269" s="138"/>
      <c r="F269" s="143">
        <f t="shared" si="13"/>
        <v>64.6800000000111</v>
      </c>
      <c r="G269" s="150"/>
    </row>
    <row r="270" spans="1:7">
      <c r="A270" s="137"/>
      <c r="B270" s="94"/>
      <c r="C270" s="95"/>
      <c r="D270" s="138"/>
      <c r="E270" s="138"/>
      <c r="F270" s="143">
        <f t="shared" si="13"/>
        <v>64.6800000000111</v>
      </c>
      <c r="G270" s="150"/>
    </row>
    <row r="271" spans="1:7">
      <c r="A271" s="137"/>
      <c r="B271" s="94"/>
      <c r="C271" s="95"/>
      <c r="D271" s="138"/>
      <c r="E271" s="138"/>
      <c r="F271" s="143">
        <f t="shared" si="13"/>
        <v>64.6800000000111</v>
      </c>
      <c r="G271" s="150"/>
    </row>
    <row r="272" spans="1:7">
      <c r="A272" s="137"/>
      <c r="B272" s="94"/>
      <c r="C272" s="95"/>
      <c r="D272" s="138"/>
      <c r="E272" s="138"/>
      <c r="F272" s="143">
        <f t="shared" si="13"/>
        <v>64.6800000000111</v>
      </c>
      <c r="G272" s="150"/>
    </row>
    <row r="273" spans="1:7">
      <c r="A273" s="137"/>
      <c r="B273" s="94"/>
      <c r="C273" s="95"/>
      <c r="D273" s="138"/>
      <c r="E273" s="138"/>
      <c r="F273" s="143">
        <f t="shared" si="13"/>
        <v>64.6800000000111</v>
      </c>
      <c r="G273" s="150"/>
    </row>
    <row r="274" spans="1:7">
      <c r="A274" s="137"/>
      <c r="B274" s="94"/>
      <c r="C274" s="95"/>
      <c r="D274" s="138"/>
      <c r="E274" s="138"/>
      <c r="F274" s="143">
        <f t="shared" si="13"/>
        <v>64.6800000000111</v>
      </c>
      <c r="G274" s="150"/>
    </row>
    <row r="275" spans="1:7">
      <c r="A275" s="137"/>
      <c r="B275" s="94"/>
      <c r="C275" s="95"/>
      <c r="D275" s="138"/>
      <c r="E275" s="138"/>
      <c r="F275" s="143">
        <f t="shared" si="13"/>
        <v>64.6800000000111</v>
      </c>
      <c r="G275" s="150"/>
    </row>
    <row r="276" spans="1:7">
      <c r="A276" s="137"/>
      <c r="B276" s="94"/>
      <c r="C276" s="95"/>
      <c r="D276" s="138"/>
      <c r="E276" s="138"/>
      <c r="F276" s="143">
        <f t="shared" si="13"/>
        <v>64.6800000000111</v>
      </c>
      <c r="G276" s="150"/>
    </row>
    <row r="277" spans="1:7">
      <c r="A277" s="137"/>
      <c r="B277" s="94"/>
      <c r="C277" s="95"/>
      <c r="D277" s="138"/>
      <c r="E277" s="138"/>
      <c r="F277" s="143">
        <f t="shared" si="13"/>
        <v>64.6800000000111</v>
      </c>
      <c r="G277" s="150"/>
    </row>
    <row r="278" spans="1:7">
      <c r="A278" s="137"/>
      <c r="B278" s="94"/>
      <c r="C278" s="95"/>
      <c r="D278" s="138"/>
      <c r="E278" s="138"/>
      <c r="F278" s="143">
        <f t="shared" si="13"/>
        <v>64.6800000000111</v>
      </c>
      <c r="G278" s="150"/>
    </row>
    <row r="279" spans="1:7">
      <c r="A279" s="137"/>
      <c r="B279" s="94"/>
      <c r="C279" s="95"/>
      <c r="D279" s="138"/>
      <c r="E279" s="151"/>
      <c r="F279" s="143">
        <f t="shared" ref="F279:F301" si="14">F278+D279-E279</f>
        <v>64.6800000000111</v>
      </c>
      <c r="G279" s="150"/>
    </row>
    <row r="280" spans="1:7">
      <c r="A280" s="137"/>
      <c r="B280" s="94"/>
      <c r="C280" s="95"/>
      <c r="D280" s="138"/>
      <c r="E280" s="151"/>
      <c r="F280" s="143">
        <f t="shared" si="14"/>
        <v>64.6800000000111</v>
      </c>
      <c r="G280" s="150"/>
    </row>
    <row r="281" spans="1:7">
      <c r="A281" s="137"/>
      <c r="B281" s="94"/>
      <c r="C281" s="95"/>
      <c r="D281" s="138"/>
      <c r="E281" s="151"/>
      <c r="F281" s="143">
        <f t="shared" si="14"/>
        <v>64.6800000000111</v>
      </c>
      <c r="G281" s="150"/>
    </row>
    <row r="282" spans="1:7">
      <c r="A282" s="137"/>
      <c r="B282" s="94"/>
      <c r="C282" s="95"/>
      <c r="D282" s="138"/>
      <c r="E282" s="151"/>
      <c r="F282" s="143">
        <f t="shared" si="14"/>
        <v>64.6800000000111</v>
      </c>
      <c r="G282" s="150"/>
    </row>
    <row r="283" spans="1:7">
      <c r="A283" s="137"/>
      <c r="B283" s="152"/>
      <c r="C283" s="95"/>
      <c r="D283" s="138"/>
      <c r="E283" s="138"/>
      <c r="F283" s="143">
        <f t="shared" si="14"/>
        <v>64.6800000000111</v>
      </c>
      <c r="G283" s="150"/>
    </row>
    <row r="284" spans="1:7">
      <c r="A284" s="137"/>
      <c r="B284" s="94"/>
      <c r="C284" s="95"/>
      <c r="D284" s="138"/>
      <c r="E284" s="138"/>
      <c r="F284" s="143">
        <f t="shared" si="14"/>
        <v>64.6800000000111</v>
      </c>
      <c r="G284" s="150"/>
    </row>
    <row r="285" spans="1:7">
      <c r="A285" s="137"/>
      <c r="B285" s="94"/>
      <c r="C285" s="95"/>
      <c r="D285" s="138"/>
      <c r="E285" s="138"/>
      <c r="F285" s="143">
        <f t="shared" si="14"/>
        <v>64.6800000000111</v>
      </c>
      <c r="G285" s="150"/>
    </row>
    <row r="286" spans="1:7">
      <c r="A286" s="137"/>
      <c r="B286" s="94"/>
      <c r="C286" s="95"/>
      <c r="D286" s="138"/>
      <c r="E286" s="138"/>
      <c r="F286" s="143">
        <f t="shared" si="14"/>
        <v>64.6800000000111</v>
      </c>
      <c r="G286" s="150"/>
    </row>
    <row r="287" spans="1:7">
      <c r="A287" s="137"/>
      <c r="B287" s="94"/>
      <c r="C287" s="95"/>
      <c r="D287" s="138"/>
      <c r="E287" s="138"/>
      <c r="F287" s="143">
        <f t="shared" si="14"/>
        <v>64.6800000000111</v>
      </c>
      <c r="G287" s="150"/>
    </row>
    <row r="288" spans="1:6">
      <c r="A288" s="137"/>
      <c r="B288" s="94"/>
      <c r="C288" s="95"/>
      <c r="D288" s="138"/>
      <c r="E288" s="138"/>
      <c r="F288" s="143">
        <f t="shared" si="14"/>
        <v>64.6800000000111</v>
      </c>
    </row>
    <row r="289" spans="1:6">
      <c r="A289" s="137"/>
      <c r="B289" s="94"/>
      <c r="C289" s="95"/>
      <c r="D289" s="138"/>
      <c r="E289" s="138"/>
      <c r="F289" s="143">
        <f t="shared" si="14"/>
        <v>64.6800000000111</v>
      </c>
    </row>
    <row r="290" spans="1:6">
      <c r="A290" s="137"/>
      <c r="B290" s="94"/>
      <c r="C290" s="95"/>
      <c r="D290" s="138"/>
      <c r="E290" s="138"/>
      <c r="F290" s="143">
        <f t="shared" si="14"/>
        <v>64.6800000000111</v>
      </c>
    </row>
    <row r="291" spans="1:6">
      <c r="A291" s="137"/>
      <c r="B291" s="94"/>
      <c r="C291" s="95"/>
      <c r="D291" s="138"/>
      <c r="E291" s="138"/>
      <c r="F291" s="143">
        <f t="shared" si="14"/>
        <v>64.6800000000111</v>
      </c>
    </row>
    <row r="292" spans="1:6">
      <c r="A292" s="137"/>
      <c r="B292" s="94"/>
      <c r="C292" s="95"/>
      <c r="D292" s="138"/>
      <c r="E292" s="138"/>
      <c r="F292" s="143">
        <f t="shared" si="14"/>
        <v>64.6800000000111</v>
      </c>
    </row>
    <row r="293" spans="1:6">
      <c r="A293" s="137"/>
      <c r="B293" s="94"/>
      <c r="C293" s="95"/>
      <c r="D293" s="138"/>
      <c r="E293" s="138"/>
      <c r="F293" s="143">
        <f t="shared" si="14"/>
        <v>64.6800000000111</v>
      </c>
    </row>
    <row r="294" spans="1:6">
      <c r="A294" s="137"/>
      <c r="B294" s="94"/>
      <c r="C294" s="95"/>
      <c r="D294" s="138"/>
      <c r="E294" s="138"/>
      <c r="F294" s="143">
        <f t="shared" si="14"/>
        <v>64.6800000000111</v>
      </c>
    </row>
    <row r="295" spans="1:6">
      <c r="A295" s="137"/>
      <c r="B295" s="94"/>
      <c r="C295" s="95"/>
      <c r="D295" s="138"/>
      <c r="E295" s="138"/>
      <c r="F295" s="143">
        <f t="shared" si="14"/>
        <v>64.6800000000111</v>
      </c>
    </row>
    <row r="296" spans="1:6">
      <c r="A296" s="137"/>
      <c r="B296" s="94"/>
      <c r="C296" s="95"/>
      <c r="D296" s="138"/>
      <c r="E296" s="138"/>
      <c r="F296" s="143">
        <f t="shared" si="14"/>
        <v>64.6800000000111</v>
      </c>
    </row>
    <row r="297" spans="1:6">
      <c r="A297" s="137"/>
      <c r="B297" s="94"/>
      <c r="C297" s="95"/>
      <c r="D297" s="138"/>
      <c r="E297" s="138"/>
      <c r="F297" s="143">
        <f t="shared" si="14"/>
        <v>64.6800000000111</v>
      </c>
    </row>
    <row r="298" spans="1:6">
      <c r="A298" s="137"/>
      <c r="B298" s="94"/>
      <c r="C298" s="95"/>
      <c r="D298" s="138"/>
      <c r="E298" s="138"/>
      <c r="F298" s="143">
        <f t="shared" si="14"/>
        <v>64.6800000000111</v>
      </c>
    </row>
    <row r="299" spans="1:6">
      <c r="A299" s="137"/>
      <c r="B299" s="94"/>
      <c r="C299" s="95"/>
      <c r="D299" s="138"/>
      <c r="E299" s="138"/>
      <c r="F299" s="143">
        <f t="shared" si="14"/>
        <v>64.6800000000111</v>
      </c>
    </row>
    <row r="300" spans="1:6">
      <c r="A300" s="137"/>
      <c r="B300" s="94"/>
      <c r="C300" s="95"/>
      <c r="D300" s="138"/>
      <c r="E300" s="138"/>
      <c r="F300" s="143">
        <f t="shared" si="14"/>
        <v>64.6800000000111</v>
      </c>
    </row>
    <row r="301" spans="1:6">
      <c r="A301" s="137"/>
      <c r="B301" s="94"/>
      <c r="C301" s="95"/>
      <c r="D301" s="138"/>
      <c r="E301" s="138"/>
      <c r="F301" s="143">
        <f t="shared" si="14"/>
        <v>64.6800000000111</v>
      </c>
    </row>
    <row r="302" spans="1:6">
      <c r="A302" s="137"/>
      <c r="B302" s="94"/>
      <c r="C302" s="95"/>
      <c r="D302" s="138"/>
      <c r="E302" s="138"/>
      <c r="F302" s="143">
        <f t="shared" ref="F302:F312" si="15">F301+D302-E302</f>
        <v>64.6800000000111</v>
      </c>
    </row>
    <row r="303" spans="1:6">
      <c r="A303" s="137"/>
      <c r="B303" s="94"/>
      <c r="C303" s="95"/>
      <c r="D303" s="138"/>
      <c r="E303" s="138"/>
      <c r="F303" s="143">
        <f t="shared" si="15"/>
        <v>64.6800000000111</v>
      </c>
    </row>
    <row r="304" spans="1:6">
      <c r="A304" s="137"/>
      <c r="B304" s="94"/>
      <c r="C304" s="95"/>
      <c r="D304" s="138"/>
      <c r="E304" s="138"/>
      <c r="F304" s="143">
        <f t="shared" si="15"/>
        <v>64.6800000000111</v>
      </c>
    </row>
    <row r="305" spans="1:6">
      <c r="A305" s="137"/>
      <c r="B305" s="94"/>
      <c r="C305" s="95"/>
      <c r="D305" s="138"/>
      <c r="E305" s="138"/>
      <c r="F305" s="143">
        <f t="shared" si="15"/>
        <v>64.6800000000111</v>
      </c>
    </row>
    <row r="306" spans="1:6">
      <c r="A306" s="137"/>
      <c r="B306" s="94"/>
      <c r="C306" s="95"/>
      <c r="D306" s="138"/>
      <c r="E306" s="138"/>
      <c r="F306" s="143">
        <f t="shared" si="15"/>
        <v>64.6800000000111</v>
      </c>
    </row>
    <row r="307" spans="1:6">
      <c r="A307" s="137"/>
      <c r="B307" s="94"/>
      <c r="C307" s="95"/>
      <c r="D307" s="138"/>
      <c r="E307" s="138"/>
      <c r="F307" s="143">
        <f t="shared" si="15"/>
        <v>64.6800000000111</v>
      </c>
    </row>
    <row r="308" spans="1:6">
      <c r="A308" s="137"/>
      <c r="B308" s="94"/>
      <c r="C308" s="95"/>
      <c r="D308" s="138"/>
      <c r="E308" s="138"/>
      <c r="F308" s="143">
        <f t="shared" si="15"/>
        <v>64.6800000000111</v>
      </c>
    </row>
    <row r="309" spans="1:6">
      <c r="A309" s="137"/>
      <c r="B309" s="94"/>
      <c r="C309" s="95"/>
      <c r="D309" s="138"/>
      <c r="E309" s="138"/>
      <c r="F309" s="143">
        <f t="shared" si="15"/>
        <v>64.6800000000111</v>
      </c>
    </row>
    <row r="310" spans="1:6">
      <c r="A310" s="137"/>
      <c r="B310" s="94"/>
      <c r="C310" s="95"/>
      <c r="D310" s="138"/>
      <c r="E310" s="138"/>
      <c r="F310" s="143">
        <f t="shared" si="15"/>
        <v>64.6800000000111</v>
      </c>
    </row>
    <row r="311" spans="1:6">
      <c r="A311" s="137"/>
      <c r="B311" s="94"/>
      <c r="C311" s="95"/>
      <c r="D311" s="138"/>
      <c r="E311" s="138"/>
      <c r="F311" s="143">
        <f t="shared" si="15"/>
        <v>64.6800000000111</v>
      </c>
    </row>
    <row r="312" spans="1:6">
      <c r="A312" s="137"/>
      <c r="B312" s="94"/>
      <c r="C312" s="95"/>
      <c r="D312" s="138"/>
      <c r="E312" s="138"/>
      <c r="F312" s="143">
        <f t="shared" si="15"/>
        <v>64.6800000000111</v>
      </c>
    </row>
    <row r="313" spans="1:6">
      <c r="A313" s="137"/>
      <c r="B313" s="94"/>
      <c r="C313" s="95"/>
      <c r="D313" s="138"/>
      <c r="E313" s="138"/>
      <c r="F313" s="143">
        <f t="shared" ref="F313:F323" si="16">F312+D313-E313</f>
        <v>64.6800000000111</v>
      </c>
    </row>
    <row r="314" spans="1:6">
      <c r="A314" s="137"/>
      <c r="B314" s="94"/>
      <c r="C314" s="95"/>
      <c r="D314" s="138"/>
      <c r="E314" s="138"/>
      <c r="F314" s="143">
        <f t="shared" si="16"/>
        <v>64.6800000000111</v>
      </c>
    </row>
    <row r="315" spans="1:6">
      <c r="A315" s="137"/>
      <c r="B315" s="94"/>
      <c r="C315" s="95"/>
      <c r="D315" s="138"/>
      <c r="E315" s="138"/>
      <c r="F315" s="143">
        <f t="shared" si="16"/>
        <v>64.6800000000111</v>
      </c>
    </row>
    <row r="316" spans="1:6">
      <c r="A316" s="137"/>
      <c r="B316" s="94"/>
      <c r="C316" s="95"/>
      <c r="D316" s="138"/>
      <c r="E316" s="138"/>
      <c r="F316" s="143">
        <f t="shared" si="16"/>
        <v>64.6800000000111</v>
      </c>
    </row>
    <row r="317" spans="1:6">
      <c r="A317" s="137"/>
      <c r="B317" s="94"/>
      <c r="C317" s="95"/>
      <c r="D317" s="138"/>
      <c r="E317" s="138"/>
      <c r="F317" s="143">
        <f t="shared" si="16"/>
        <v>64.6800000000111</v>
      </c>
    </row>
    <row r="318" spans="1:6">
      <c r="A318" s="137"/>
      <c r="B318" s="94"/>
      <c r="C318" s="95"/>
      <c r="D318" s="138"/>
      <c r="E318" s="138"/>
      <c r="F318" s="143">
        <f t="shared" si="16"/>
        <v>64.6800000000111</v>
      </c>
    </row>
    <row r="319" spans="1:6">
      <c r="A319" s="137"/>
      <c r="B319" s="94"/>
      <c r="C319" s="95"/>
      <c r="D319" s="138"/>
      <c r="E319" s="138"/>
      <c r="F319" s="143">
        <f t="shared" si="16"/>
        <v>64.6800000000111</v>
      </c>
    </row>
    <row r="320" spans="1:6">
      <c r="A320" s="137"/>
      <c r="B320" s="94"/>
      <c r="C320" s="95"/>
      <c r="D320" s="138"/>
      <c r="E320" s="138"/>
      <c r="F320" s="143">
        <f t="shared" si="16"/>
        <v>64.6800000000111</v>
      </c>
    </row>
    <row r="321" spans="1:6">
      <c r="A321" s="137"/>
      <c r="B321" s="94"/>
      <c r="C321" s="95"/>
      <c r="D321" s="138"/>
      <c r="E321" s="138"/>
      <c r="F321" s="143">
        <f t="shared" si="16"/>
        <v>64.6800000000111</v>
      </c>
    </row>
    <row r="322" spans="1:6">
      <c r="A322" s="137"/>
      <c r="B322" s="94"/>
      <c r="C322" s="95"/>
      <c r="D322" s="138"/>
      <c r="E322" s="138"/>
      <c r="F322" s="143">
        <f t="shared" si="16"/>
        <v>64.6800000000111</v>
      </c>
    </row>
    <row r="323" spans="1:6">
      <c r="A323" s="137"/>
      <c r="B323" s="94"/>
      <c r="C323" s="95"/>
      <c r="D323" s="138"/>
      <c r="E323" s="138"/>
      <c r="F323" s="143">
        <f t="shared" si="16"/>
        <v>64.6800000000111</v>
      </c>
    </row>
    <row r="324" spans="1:6">
      <c r="A324" s="137"/>
      <c r="B324" s="94"/>
      <c r="C324" s="95"/>
      <c r="D324" s="138"/>
      <c r="E324" s="138"/>
      <c r="F324" s="143">
        <f t="shared" ref="F324:F339" si="17">F323+D324-E324</f>
        <v>64.6800000000111</v>
      </c>
    </row>
    <row r="325" spans="1:6">
      <c r="A325" s="137"/>
      <c r="B325" s="94"/>
      <c r="C325" s="95"/>
      <c r="D325" s="138"/>
      <c r="E325" s="138"/>
      <c r="F325" s="143">
        <f t="shared" si="17"/>
        <v>64.6800000000111</v>
      </c>
    </row>
    <row r="326" spans="1:6">
      <c r="A326" s="137"/>
      <c r="B326" s="94"/>
      <c r="C326" s="95"/>
      <c r="D326" s="138"/>
      <c r="E326" s="138"/>
      <c r="F326" s="143">
        <f t="shared" si="17"/>
        <v>64.6800000000111</v>
      </c>
    </row>
    <row r="327" spans="1:6">
      <c r="A327" s="137"/>
      <c r="B327" s="94"/>
      <c r="C327" s="95"/>
      <c r="D327" s="138"/>
      <c r="E327" s="138"/>
      <c r="F327" s="143">
        <f t="shared" si="17"/>
        <v>64.6800000000111</v>
      </c>
    </row>
    <row r="328" spans="1:6">
      <c r="A328" s="137"/>
      <c r="B328" s="94"/>
      <c r="C328" s="95"/>
      <c r="D328" s="138"/>
      <c r="E328" s="138"/>
      <c r="F328" s="143">
        <f t="shared" si="17"/>
        <v>64.6800000000111</v>
      </c>
    </row>
    <row r="329" spans="1:6">
      <c r="A329" s="137"/>
      <c r="B329" s="94"/>
      <c r="C329" s="95"/>
      <c r="D329" s="138"/>
      <c r="E329" s="138"/>
      <c r="F329" s="143">
        <f t="shared" si="17"/>
        <v>64.6800000000111</v>
      </c>
    </row>
    <row r="330" spans="1:6">
      <c r="A330" s="137"/>
      <c r="B330" s="94"/>
      <c r="C330" s="95"/>
      <c r="D330" s="138"/>
      <c r="E330" s="138"/>
      <c r="F330" s="143">
        <f t="shared" si="17"/>
        <v>64.6800000000111</v>
      </c>
    </row>
    <row r="331" spans="1:6">
      <c r="A331" s="137"/>
      <c r="B331" s="94"/>
      <c r="C331" s="95"/>
      <c r="D331" s="138"/>
      <c r="E331" s="138"/>
      <c r="F331" s="143">
        <f t="shared" si="17"/>
        <v>64.6800000000111</v>
      </c>
    </row>
    <row r="332" spans="1:6">
      <c r="A332" s="137"/>
      <c r="B332" s="94"/>
      <c r="C332" s="153"/>
      <c r="D332" s="138"/>
      <c r="E332" s="138"/>
      <c r="F332" s="143">
        <f t="shared" si="17"/>
        <v>64.6800000000111</v>
      </c>
    </row>
    <row r="333" spans="1:6">
      <c r="A333" s="137"/>
      <c r="B333" s="94"/>
      <c r="C333" s="153"/>
      <c r="D333" s="138"/>
      <c r="E333" s="138"/>
      <c r="F333" s="143">
        <v>13431.18</v>
      </c>
    </row>
    <row r="334" spans="1:6">
      <c r="A334" s="137"/>
      <c r="B334" s="94"/>
      <c r="C334" s="153"/>
      <c r="D334" s="138"/>
      <c r="E334" s="138"/>
      <c r="F334" s="143">
        <f t="shared" ref="F334:F346" si="18">F333+D334-E334</f>
        <v>13431.18</v>
      </c>
    </row>
    <row r="335" spans="1:6">
      <c r="A335" s="137"/>
      <c r="B335" s="94"/>
      <c r="C335" s="95"/>
      <c r="D335" s="138"/>
      <c r="E335" s="138"/>
      <c r="F335" s="143">
        <f t="shared" si="18"/>
        <v>13431.18</v>
      </c>
    </row>
    <row r="336" spans="1:6">
      <c r="A336" s="137"/>
      <c r="B336" s="94"/>
      <c r="C336" s="95"/>
      <c r="D336" s="138"/>
      <c r="E336" s="138"/>
      <c r="F336" s="143">
        <f t="shared" si="18"/>
        <v>13431.18</v>
      </c>
    </row>
    <row r="337" spans="1:6">
      <c r="A337" s="137"/>
      <c r="B337" s="94"/>
      <c r="C337" s="95"/>
      <c r="D337" s="138"/>
      <c r="E337" s="138"/>
      <c r="F337" s="143">
        <f t="shared" si="18"/>
        <v>13431.18</v>
      </c>
    </row>
    <row r="338" spans="1:6">
      <c r="A338" s="137"/>
      <c r="B338" s="94"/>
      <c r="C338" s="153"/>
      <c r="D338" s="138"/>
      <c r="E338" s="138"/>
      <c r="F338" s="143">
        <f t="shared" si="18"/>
        <v>13431.18</v>
      </c>
    </row>
    <row r="339" spans="1:6">
      <c r="A339" s="137"/>
      <c r="B339" s="94"/>
      <c r="C339" s="153"/>
      <c r="D339" s="138"/>
      <c r="E339" s="138"/>
      <c r="F339" s="143">
        <f t="shared" si="18"/>
        <v>13431.18</v>
      </c>
    </row>
    <row r="340" spans="1:6">
      <c r="A340" s="137"/>
      <c r="B340" s="94"/>
      <c r="C340" s="153"/>
      <c r="D340" s="138"/>
      <c r="E340" s="138"/>
      <c r="F340" s="143">
        <f t="shared" si="18"/>
        <v>13431.18</v>
      </c>
    </row>
    <row r="341" spans="1:6">
      <c r="A341" s="137"/>
      <c r="B341" s="94"/>
      <c r="C341" s="95"/>
      <c r="D341" s="138"/>
      <c r="E341" s="138"/>
      <c r="F341" s="143">
        <f t="shared" si="18"/>
        <v>13431.18</v>
      </c>
    </row>
    <row r="342" spans="1:6">
      <c r="A342" s="137"/>
      <c r="B342" s="94"/>
      <c r="C342" s="153"/>
      <c r="D342" s="138"/>
      <c r="E342" s="138"/>
      <c r="F342" s="143">
        <f t="shared" si="18"/>
        <v>13431.18</v>
      </c>
    </row>
    <row r="343" spans="1:6">
      <c r="A343" s="137"/>
      <c r="B343" s="94"/>
      <c r="C343" s="153"/>
      <c r="D343" s="138"/>
      <c r="E343" s="138"/>
      <c r="F343" s="143">
        <f t="shared" si="18"/>
        <v>13431.18</v>
      </c>
    </row>
    <row r="344" spans="1:6">
      <c r="A344" s="137"/>
      <c r="B344" s="94"/>
      <c r="C344" s="153"/>
      <c r="D344" s="138"/>
      <c r="E344" s="138"/>
      <c r="F344" s="143">
        <f t="shared" si="18"/>
        <v>13431.18</v>
      </c>
    </row>
    <row r="345" spans="1:6">
      <c r="A345" s="137"/>
      <c r="B345" s="94"/>
      <c r="C345" s="95"/>
      <c r="D345" s="138"/>
      <c r="E345" s="138"/>
      <c r="F345" s="143">
        <f t="shared" si="18"/>
        <v>13431.18</v>
      </c>
    </row>
    <row r="346" spans="1:6">
      <c r="A346" s="137"/>
      <c r="B346" s="94"/>
      <c r="C346" s="95"/>
      <c r="D346" s="138"/>
      <c r="E346" s="138"/>
      <c r="F346" s="143">
        <f t="shared" ref="F346:F357" si="19">F345+D346-E346</f>
        <v>13431.18</v>
      </c>
    </row>
    <row r="347" spans="1:6">
      <c r="A347" s="137"/>
      <c r="B347" s="94"/>
      <c r="C347" s="153"/>
      <c r="D347" s="138"/>
      <c r="E347" s="138"/>
      <c r="F347" s="143">
        <f t="shared" si="19"/>
        <v>13431.18</v>
      </c>
    </row>
    <row r="348" spans="1:6">
      <c r="A348" s="137"/>
      <c r="B348" s="94"/>
      <c r="C348" s="153"/>
      <c r="D348" s="138"/>
      <c r="E348" s="138"/>
      <c r="F348" s="143">
        <f t="shared" si="19"/>
        <v>13431.18</v>
      </c>
    </row>
    <row r="349" spans="1:6">
      <c r="A349" s="137"/>
      <c r="B349" s="94"/>
      <c r="C349" s="153"/>
      <c r="D349" s="138"/>
      <c r="E349" s="138"/>
      <c r="F349" s="143">
        <f t="shared" si="19"/>
        <v>13431.18</v>
      </c>
    </row>
    <row r="350" spans="1:6">
      <c r="A350" s="137"/>
      <c r="B350" s="94"/>
      <c r="C350" s="95"/>
      <c r="D350" s="138"/>
      <c r="E350" s="138"/>
      <c r="F350" s="143">
        <f t="shared" si="19"/>
        <v>13431.18</v>
      </c>
    </row>
    <row r="351" spans="1:6">
      <c r="A351" s="137"/>
      <c r="B351" s="94"/>
      <c r="C351" s="153"/>
      <c r="D351" s="138"/>
      <c r="E351" s="138"/>
      <c r="F351" s="143">
        <f t="shared" si="19"/>
        <v>13431.18</v>
      </c>
    </row>
    <row r="352" spans="1:6">
      <c r="A352" s="137"/>
      <c r="B352" s="94"/>
      <c r="C352" s="153"/>
      <c r="D352" s="138"/>
      <c r="E352" s="138"/>
      <c r="F352" s="143">
        <f t="shared" si="19"/>
        <v>13431.18</v>
      </c>
    </row>
    <row r="353" spans="1:6">
      <c r="A353" s="137"/>
      <c r="B353" s="94"/>
      <c r="C353" s="153"/>
      <c r="D353" s="138"/>
      <c r="E353" s="138"/>
      <c r="F353" s="143">
        <f t="shared" si="19"/>
        <v>13431.18</v>
      </c>
    </row>
    <row r="354" spans="1:6">
      <c r="A354" s="137"/>
      <c r="B354" s="94"/>
      <c r="C354" s="95"/>
      <c r="D354" s="138"/>
      <c r="E354" s="138"/>
      <c r="F354" s="143">
        <f t="shared" si="19"/>
        <v>13431.18</v>
      </c>
    </row>
    <row r="355" spans="1:6">
      <c r="A355" s="137"/>
      <c r="B355" s="94"/>
      <c r="C355" s="95"/>
      <c r="D355" s="138"/>
      <c r="E355" s="138"/>
      <c r="F355" s="143">
        <f t="shared" si="19"/>
        <v>13431.18</v>
      </c>
    </row>
    <row r="356" spans="1:6">
      <c r="A356" s="137"/>
      <c r="B356" s="94"/>
      <c r="C356" s="95"/>
      <c r="D356" s="138"/>
      <c r="E356" s="138"/>
      <c r="F356" s="143">
        <f t="shared" si="19"/>
        <v>13431.18</v>
      </c>
    </row>
    <row r="357" spans="1:6">
      <c r="A357" s="137"/>
      <c r="B357" s="94"/>
      <c r="C357" s="95"/>
      <c r="D357" s="138"/>
      <c r="E357" s="138"/>
      <c r="F357" s="143">
        <f t="shared" si="19"/>
        <v>13431.18</v>
      </c>
    </row>
    <row r="358" spans="1:6">
      <c r="A358" s="137"/>
      <c r="B358" s="67"/>
      <c r="C358" s="68"/>
      <c r="D358" s="138"/>
      <c r="E358" s="138"/>
      <c r="F358" s="143">
        <f t="shared" ref="F358:F369" si="20">F357+D358-E358</f>
        <v>13431.18</v>
      </c>
    </row>
    <row r="359" spans="1:6">
      <c r="A359" s="137"/>
      <c r="B359" s="94"/>
      <c r="C359" s="153"/>
      <c r="D359" s="138"/>
      <c r="E359" s="138"/>
      <c r="F359" s="143">
        <f t="shared" si="20"/>
        <v>13431.18</v>
      </c>
    </row>
    <row r="360" spans="1:6">
      <c r="A360" s="137"/>
      <c r="B360" s="94"/>
      <c r="C360" s="153"/>
      <c r="D360" s="138"/>
      <c r="E360" s="138"/>
      <c r="F360" s="143">
        <f t="shared" si="20"/>
        <v>13431.18</v>
      </c>
    </row>
    <row r="361" spans="1:6">
      <c r="A361" s="137"/>
      <c r="B361" s="94"/>
      <c r="C361" s="153"/>
      <c r="D361" s="138"/>
      <c r="E361" s="138"/>
      <c r="F361" s="143">
        <f t="shared" si="20"/>
        <v>13431.18</v>
      </c>
    </row>
    <row r="362" spans="1:6">
      <c r="A362" s="137"/>
      <c r="B362" s="67"/>
      <c r="C362" s="68"/>
      <c r="D362" s="138"/>
      <c r="E362" s="138"/>
      <c r="F362" s="143">
        <f t="shared" si="20"/>
        <v>13431.18</v>
      </c>
    </row>
    <row r="363" spans="1:6">
      <c r="A363" s="137"/>
      <c r="B363" s="94"/>
      <c r="C363" s="68"/>
      <c r="D363" s="138"/>
      <c r="E363" s="138"/>
      <c r="F363" s="143">
        <f t="shared" si="20"/>
        <v>13431.18</v>
      </c>
    </row>
    <row r="364" spans="1:6">
      <c r="A364" s="137"/>
      <c r="B364" s="94"/>
      <c r="C364" s="95"/>
      <c r="D364" s="138"/>
      <c r="E364" s="138"/>
      <c r="F364" s="143">
        <f t="shared" si="20"/>
        <v>13431.18</v>
      </c>
    </row>
    <row r="365" spans="1:6">
      <c r="A365" s="133"/>
      <c r="B365" s="94"/>
      <c r="C365" s="153"/>
      <c r="D365" s="138"/>
      <c r="E365" s="138"/>
      <c r="F365" s="143">
        <f t="shared" si="20"/>
        <v>13431.18</v>
      </c>
    </row>
    <row r="366" spans="1:6">
      <c r="A366" s="133"/>
      <c r="B366" s="94"/>
      <c r="C366" s="153"/>
      <c r="D366" s="138"/>
      <c r="E366" s="138"/>
      <c r="F366" s="143">
        <f t="shared" si="20"/>
        <v>13431.18</v>
      </c>
    </row>
    <row r="367" spans="1:6">
      <c r="A367" s="133"/>
      <c r="B367" s="94"/>
      <c r="C367" s="153"/>
      <c r="D367" s="138"/>
      <c r="E367" s="138"/>
      <c r="F367" s="143">
        <f t="shared" si="20"/>
        <v>13431.18</v>
      </c>
    </row>
    <row r="368" spans="1:6">
      <c r="A368" s="133"/>
      <c r="B368" s="94"/>
      <c r="C368" s="153"/>
      <c r="D368" s="138"/>
      <c r="E368" s="138"/>
      <c r="F368" s="143">
        <f t="shared" si="20"/>
        <v>13431.18</v>
      </c>
    </row>
    <row r="369" spans="1:6">
      <c r="A369" s="133"/>
      <c r="B369" s="94"/>
      <c r="C369" s="153"/>
      <c r="D369" s="138"/>
      <c r="E369" s="138"/>
      <c r="F369" s="143">
        <f t="shared" si="20"/>
        <v>13431.18</v>
      </c>
    </row>
    <row r="370" spans="1:6">
      <c r="A370" s="133"/>
      <c r="B370" s="94"/>
      <c r="C370" s="153"/>
      <c r="D370" s="138"/>
      <c r="E370" s="138"/>
      <c r="F370" s="138"/>
    </row>
    <row r="371" spans="1:6">
      <c r="A371" s="133"/>
      <c r="B371" s="94"/>
      <c r="C371" s="153"/>
      <c r="D371" s="138"/>
      <c r="E371" s="138"/>
      <c r="F371" s="138"/>
    </row>
    <row r="372" spans="1:6">
      <c r="A372" s="133"/>
      <c r="B372" s="94"/>
      <c r="C372" s="153"/>
      <c r="D372" s="138"/>
      <c r="E372" s="138"/>
      <c r="F372" s="138"/>
    </row>
    <row r="373" spans="1:6">
      <c r="A373" s="133"/>
      <c r="B373" s="94"/>
      <c r="C373" s="153"/>
      <c r="D373" s="138"/>
      <c r="E373" s="138"/>
      <c r="F373" s="138"/>
    </row>
  </sheetData>
  <autoFilter xmlns:etc="http://www.wps.cn/officeDocument/2017/etCustomData" ref="A2:G369" etc:filterBottomFollowUsedRange="0">
    <extLst/>
  </autoFilter>
  <dataValidations count="1">
    <dataValidation type="list" allowBlank="1" showInputMessage="1" showErrorMessage="1" sqref="C341 C350 C3:C331 C335:C337 C345:C346 C354:C358 C362:C364">
      <formula1>收支类别</formula1>
    </dataValidation>
  </dataValidations>
  <pageMargins left="0.75" right="0.75" top="1" bottom="1" header="0.51" footer="0.51"/>
  <pageSetup paperSize="9" orientation="portrait"/>
  <headerFooter alignWithMargins="0" scaleWithDoc="0"/>
  <drawing r:id="rId1"/>
  <legacyDrawing r:id="rId2"/>
  <controls>
    <mc:AlternateContent xmlns:mc="http://schemas.openxmlformats.org/markup-compatibility/2006">
      <mc:Choice Requires="x14">
        <control shapeId="2017281" r:id="rId3">
          <controlPr defaultSize="0" r:id="rId4">
            <anchor moveWithCells="1">
              <from>
                <xdr:col>1</xdr:col>
                <xdr:colOff>0</xdr:colOff>
                <xdr:row>24</xdr:row>
                <xdr:rowOff>0</xdr:rowOff>
              </from>
              <to>
                <xdr:col>1</xdr:col>
                <xdr:colOff>914400</xdr:colOff>
                <xdr:row>25</xdr:row>
                <xdr:rowOff>9525</xdr:rowOff>
              </to>
            </anchor>
          </controlPr>
        </control>
      </mc:Choice>
      <mc:Fallback>
        <control shapeId="2017281" r:id="rId3"/>
      </mc:Fallback>
    </mc:AlternateContent>
    <mc:AlternateContent xmlns:mc="http://schemas.openxmlformats.org/markup-compatibility/2006">
      <mc:Choice Requires="x14">
        <control shapeId="2017282" r:id="rId5">
          <controlPr defaultSize="0" r:id="rId6">
            <anchor moveWithCells="1">
              <from>
                <xdr:col>1</xdr:col>
                <xdr:colOff>685800</xdr:colOff>
                <xdr:row>24</xdr:row>
                <xdr:rowOff>0</xdr:rowOff>
              </from>
              <to>
                <xdr:col>1</xdr:col>
                <xdr:colOff>1600200</xdr:colOff>
                <xdr:row>25</xdr:row>
                <xdr:rowOff>9525</xdr:rowOff>
              </to>
            </anchor>
          </controlPr>
        </control>
      </mc:Choice>
      <mc:Fallback>
        <control shapeId="2017282" r:id="rId5"/>
      </mc:Fallback>
    </mc:AlternateContent>
    <mc:AlternateContent xmlns:mc="http://schemas.openxmlformats.org/markup-compatibility/2006">
      <mc:Choice Requires="x14">
        <control shapeId="2017283" r:id="rId7">
          <controlPr defaultSize="0" r:id="rId8">
            <anchor moveWithCells="1">
              <from>
                <xdr:col>1</xdr:col>
                <xdr:colOff>1371600</xdr:colOff>
                <xdr:row>24</xdr:row>
                <xdr:rowOff>0</xdr:rowOff>
              </from>
              <to>
                <xdr:col>1</xdr:col>
                <xdr:colOff>2286000</xdr:colOff>
                <xdr:row>25</xdr:row>
                <xdr:rowOff>9525</xdr:rowOff>
              </to>
            </anchor>
          </controlPr>
        </control>
      </mc:Choice>
      <mc:Fallback>
        <control shapeId="2017283" r:id="rId7"/>
      </mc:Fallback>
    </mc:AlternateContent>
    <mc:AlternateContent xmlns:mc="http://schemas.openxmlformats.org/markup-compatibility/2006">
      <mc:Choice Requires="x14">
        <control shapeId="2017284" r:id="rId9">
          <controlPr defaultSize="0" r:id="rId10">
            <anchor moveWithCells="1">
              <from>
                <xdr:col>1</xdr:col>
                <xdr:colOff>2057400</xdr:colOff>
                <xdr:row>24</xdr:row>
                <xdr:rowOff>0</xdr:rowOff>
              </from>
              <to>
                <xdr:col>1</xdr:col>
                <xdr:colOff>2971800</xdr:colOff>
                <xdr:row>25</xdr:row>
                <xdr:rowOff>9525</xdr:rowOff>
              </to>
            </anchor>
          </controlPr>
        </control>
      </mc:Choice>
      <mc:Fallback>
        <control shapeId="2017284" r:id="rId9"/>
      </mc:Fallback>
    </mc:AlternateContent>
    <mc:AlternateContent xmlns:mc="http://schemas.openxmlformats.org/markup-compatibility/2006">
      <mc:Choice Requires="x14">
        <control shapeId="2017285" r:id="rId11">
          <controlPr defaultSize="0" r:id="rId12">
            <anchor moveWithCells="1">
              <from>
                <xdr:col>1</xdr:col>
                <xdr:colOff>2743200</xdr:colOff>
                <xdr:row>24</xdr:row>
                <xdr:rowOff>0</xdr:rowOff>
              </from>
              <to>
                <xdr:col>1</xdr:col>
                <xdr:colOff>3657600</xdr:colOff>
                <xdr:row>25</xdr:row>
                <xdr:rowOff>9525</xdr:rowOff>
              </to>
            </anchor>
          </controlPr>
        </control>
      </mc:Choice>
      <mc:Fallback>
        <control shapeId="2017285" r:id="rId11"/>
      </mc:Fallback>
    </mc:AlternateContent>
    <mc:AlternateContent xmlns:mc="http://schemas.openxmlformats.org/markup-compatibility/2006">
      <mc:Choice Requires="x14">
        <control shapeId="2017286" r:id="rId13">
          <controlPr defaultSize="0" r:id="rId14">
            <anchor moveWithCells="1">
              <from>
                <xdr:col>1</xdr:col>
                <xdr:colOff>3429000</xdr:colOff>
                <xdr:row>24</xdr:row>
                <xdr:rowOff>0</xdr:rowOff>
              </from>
              <to>
                <xdr:col>2</xdr:col>
                <xdr:colOff>476250</xdr:colOff>
                <xdr:row>25</xdr:row>
                <xdr:rowOff>9525</xdr:rowOff>
              </to>
            </anchor>
          </controlPr>
        </control>
      </mc:Choice>
      <mc:Fallback>
        <control shapeId="2017286" r:id="rId13"/>
      </mc:Fallback>
    </mc:AlternateContent>
    <mc:AlternateContent xmlns:mc="http://schemas.openxmlformats.org/markup-compatibility/2006">
      <mc:Choice Requires="x14">
        <control shapeId="2017287" r:id="rId15">
          <controlPr defaultSize="0" r:id="rId16">
            <anchor moveWithCells="1">
              <from>
                <xdr:col>2</xdr:col>
                <xdr:colOff>0</xdr:colOff>
                <xdr:row>24</xdr:row>
                <xdr:rowOff>0</xdr:rowOff>
              </from>
              <to>
                <xdr:col>2</xdr:col>
                <xdr:colOff>914400</xdr:colOff>
                <xdr:row>25</xdr:row>
                <xdr:rowOff>9525</xdr:rowOff>
              </to>
            </anchor>
          </controlPr>
        </control>
      </mc:Choice>
      <mc:Fallback>
        <control shapeId="2017287" r:id="rId15"/>
      </mc:Fallback>
    </mc:AlternateContent>
    <mc:AlternateContent xmlns:mc="http://schemas.openxmlformats.org/markup-compatibility/2006">
      <mc:Choice Requires="x14">
        <control shapeId="2017288" r:id="rId17">
          <controlPr defaultSize="0" r:id="rId16">
            <anchor moveWithCells="1">
              <from>
                <xdr:col>2</xdr:col>
                <xdr:colOff>0</xdr:colOff>
                <xdr:row>24</xdr:row>
                <xdr:rowOff>0</xdr:rowOff>
              </from>
              <to>
                <xdr:col>2</xdr:col>
                <xdr:colOff>914400</xdr:colOff>
                <xdr:row>25</xdr:row>
                <xdr:rowOff>9525</xdr:rowOff>
              </to>
            </anchor>
          </controlPr>
        </control>
      </mc:Choice>
      <mc:Fallback>
        <control shapeId="2017288" r:id="rId17"/>
      </mc:Fallback>
    </mc:AlternateContent>
    <mc:AlternateContent xmlns:mc="http://schemas.openxmlformats.org/markup-compatibility/2006">
      <mc:Choice Requires="x14">
        <control shapeId="2017289" r:id="rId18">
          <controlPr defaultSize="0" r:id="rId19">
            <anchor moveWithCells="1">
              <from>
                <xdr:col>2</xdr:col>
                <xdr:colOff>0</xdr:colOff>
                <xdr:row>24</xdr:row>
                <xdr:rowOff>0</xdr:rowOff>
              </from>
              <to>
                <xdr:col>2</xdr:col>
                <xdr:colOff>914400</xdr:colOff>
                <xdr:row>25</xdr:row>
                <xdr:rowOff>9525</xdr:rowOff>
              </to>
            </anchor>
          </controlPr>
        </control>
      </mc:Choice>
      <mc:Fallback>
        <control shapeId="2017289" r:id="rId18"/>
      </mc:Fallback>
    </mc:AlternateContent>
    <mc:AlternateContent xmlns:mc="http://schemas.openxmlformats.org/markup-compatibility/2006">
      <mc:Choice Requires="x14">
        <control shapeId="2017290" r:id="rId20">
          <controlPr defaultSize="0" r:id="rId21">
            <anchor moveWithCells="1">
              <from>
                <xdr:col>2</xdr:col>
                <xdr:colOff>0</xdr:colOff>
                <xdr:row>24</xdr:row>
                <xdr:rowOff>0</xdr:rowOff>
              </from>
              <to>
                <xdr:col>2</xdr:col>
                <xdr:colOff>914400</xdr:colOff>
                <xdr:row>25</xdr:row>
                <xdr:rowOff>9525</xdr:rowOff>
              </to>
            </anchor>
          </controlPr>
        </control>
      </mc:Choice>
      <mc:Fallback>
        <control shapeId="2017290" r:id="rId20"/>
      </mc:Fallback>
    </mc:AlternateContent>
    <mc:AlternateContent xmlns:mc="http://schemas.openxmlformats.org/markup-compatibility/2006">
      <mc:Choice Requires="x14">
        <control shapeId="2017291" r:id="rId22">
          <controlPr defaultSize="0" r:id="rId19">
            <anchor moveWithCells="1">
              <from>
                <xdr:col>2</xdr:col>
                <xdr:colOff>0</xdr:colOff>
                <xdr:row>24</xdr:row>
                <xdr:rowOff>0</xdr:rowOff>
              </from>
              <to>
                <xdr:col>2</xdr:col>
                <xdr:colOff>914400</xdr:colOff>
                <xdr:row>25</xdr:row>
                <xdr:rowOff>9525</xdr:rowOff>
              </to>
            </anchor>
          </controlPr>
        </control>
      </mc:Choice>
      <mc:Fallback>
        <control shapeId="2017291" r:id="rId22"/>
      </mc:Fallback>
    </mc:AlternateContent>
    <mc:AlternateContent xmlns:mc="http://schemas.openxmlformats.org/markup-compatibility/2006">
      <mc:Choice Requires="x14">
        <control shapeId="2017292" r:id="rId23">
          <controlPr defaultSize="0" r:id="rId24">
            <anchor moveWithCells="1">
              <from>
                <xdr:col>2</xdr:col>
                <xdr:colOff>0</xdr:colOff>
                <xdr:row>24</xdr:row>
                <xdr:rowOff>0</xdr:rowOff>
              </from>
              <to>
                <xdr:col>2</xdr:col>
                <xdr:colOff>914400</xdr:colOff>
                <xdr:row>25</xdr:row>
                <xdr:rowOff>9525</xdr:rowOff>
              </to>
            </anchor>
          </controlPr>
        </control>
      </mc:Choice>
      <mc:Fallback>
        <control shapeId="2017292" r:id="rId23"/>
      </mc:Fallback>
    </mc:AlternateContent>
    <mc:AlternateContent xmlns:mc="http://schemas.openxmlformats.org/markup-compatibility/2006">
      <mc:Choice Requires="x14">
        <control shapeId="2017293" r:id="rId25">
          <controlPr defaultSize="0" r:id="rId26">
            <anchor moveWithCells="1">
              <from>
                <xdr:col>2</xdr:col>
                <xdr:colOff>0</xdr:colOff>
                <xdr:row>24</xdr:row>
                <xdr:rowOff>0</xdr:rowOff>
              </from>
              <to>
                <xdr:col>2</xdr:col>
                <xdr:colOff>914400</xdr:colOff>
                <xdr:row>25</xdr:row>
                <xdr:rowOff>9525</xdr:rowOff>
              </to>
            </anchor>
          </controlPr>
        </control>
      </mc:Choice>
      <mc:Fallback>
        <control shapeId="2017293" r:id="rId25"/>
      </mc:Fallback>
    </mc:AlternateContent>
    <mc:AlternateContent xmlns:mc="http://schemas.openxmlformats.org/markup-compatibility/2006">
      <mc:Choice Requires="x14">
        <control shapeId="2017294" r:id="rId27">
          <controlPr defaultSize="0" r:id="rId28">
            <anchor moveWithCells="1">
              <from>
                <xdr:col>2</xdr:col>
                <xdr:colOff>0</xdr:colOff>
                <xdr:row>24</xdr:row>
                <xdr:rowOff>0</xdr:rowOff>
              </from>
              <to>
                <xdr:col>2</xdr:col>
                <xdr:colOff>914400</xdr:colOff>
                <xdr:row>25</xdr:row>
                <xdr:rowOff>9525</xdr:rowOff>
              </to>
            </anchor>
          </controlPr>
        </control>
      </mc:Choice>
      <mc:Fallback>
        <control shapeId="2017294" r:id="rId27"/>
      </mc:Fallback>
    </mc:AlternateContent>
    <mc:AlternateContent xmlns:mc="http://schemas.openxmlformats.org/markup-compatibility/2006">
      <mc:Choice Requires="x14">
        <control shapeId="2017295" r:id="rId29">
          <controlPr defaultSize="0" r:id="rId30">
            <anchor moveWithCells="1">
              <from>
                <xdr:col>2</xdr:col>
                <xdr:colOff>0</xdr:colOff>
                <xdr:row>24</xdr:row>
                <xdr:rowOff>0</xdr:rowOff>
              </from>
              <to>
                <xdr:col>2</xdr:col>
                <xdr:colOff>914400</xdr:colOff>
                <xdr:row>25</xdr:row>
                <xdr:rowOff>9525</xdr:rowOff>
              </to>
            </anchor>
          </controlPr>
        </control>
      </mc:Choice>
      <mc:Fallback>
        <control shapeId="2017295" r:id="rId29"/>
      </mc:Fallback>
    </mc:AlternateContent>
    <mc:AlternateContent xmlns:mc="http://schemas.openxmlformats.org/markup-compatibility/2006">
      <mc:Choice Requires="x14">
        <control shapeId="2017296" r:id="rId31">
          <controlPr defaultSize="0" r:id="rId32">
            <anchor moveWithCells="1">
              <from>
                <xdr:col>2</xdr:col>
                <xdr:colOff>0</xdr:colOff>
                <xdr:row>24</xdr:row>
                <xdr:rowOff>0</xdr:rowOff>
              </from>
              <to>
                <xdr:col>2</xdr:col>
                <xdr:colOff>914400</xdr:colOff>
                <xdr:row>25</xdr:row>
                <xdr:rowOff>9525</xdr:rowOff>
              </to>
            </anchor>
          </controlPr>
        </control>
      </mc:Choice>
      <mc:Fallback>
        <control shapeId="2017296" r:id="rId31"/>
      </mc:Fallback>
    </mc:AlternateContent>
    <mc:AlternateContent xmlns:mc="http://schemas.openxmlformats.org/markup-compatibility/2006">
      <mc:Choice Requires="x14">
        <control shapeId="2017297" r:id="rId33">
          <controlPr defaultSize="0" r:id="rId34">
            <anchor moveWithCells="1">
              <from>
                <xdr:col>2</xdr:col>
                <xdr:colOff>0</xdr:colOff>
                <xdr:row>24</xdr:row>
                <xdr:rowOff>0</xdr:rowOff>
              </from>
              <to>
                <xdr:col>2</xdr:col>
                <xdr:colOff>914400</xdr:colOff>
                <xdr:row>25</xdr:row>
                <xdr:rowOff>9525</xdr:rowOff>
              </to>
            </anchor>
          </controlPr>
        </control>
      </mc:Choice>
      <mc:Fallback>
        <control shapeId="2017297" r:id="rId33"/>
      </mc:Fallback>
    </mc:AlternateContent>
    <mc:AlternateContent xmlns:mc="http://schemas.openxmlformats.org/markup-compatibility/2006">
      <mc:Choice Requires="x14">
        <control shapeId="2017298" r:id="rId35">
          <controlPr defaultSize="0" r:id="rId34">
            <anchor moveWithCells="1">
              <from>
                <xdr:col>2</xdr:col>
                <xdr:colOff>0</xdr:colOff>
                <xdr:row>24</xdr:row>
                <xdr:rowOff>0</xdr:rowOff>
              </from>
              <to>
                <xdr:col>2</xdr:col>
                <xdr:colOff>914400</xdr:colOff>
                <xdr:row>25</xdr:row>
                <xdr:rowOff>9525</xdr:rowOff>
              </to>
            </anchor>
          </controlPr>
        </control>
      </mc:Choice>
      <mc:Fallback>
        <control shapeId="2017298" r:id="rId35"/>
      </mc:Fallback>
    </mc:AlternateContent>
    <mc:AlternateContent xmlns:mc="http://schemas.openxmlformats.org/markup-compatibility/2006">
      <mc:Choice Requires="x14">
        <control shapeId="2017299" r:id="rId36">
          <controlPr defaultSize="0" r:id="rId37">
            <anchor moveWithCells="1">
              <from>
                <xdr:col>2</xdr:col>
                <xdr:colOff>0</xdr:colOff>
                <xdr:row>24</xdr:row>
                <xdr:rowOff>0</xdr:rowOff>
              </from>
              <to>
                <xdr:col>2</xdr:col>
                <xdr:colOff>914400</xdr:colOff>
                <xdr:row>25</xdr:row>
                <xdr:rowOff>9525</xdr:rowOff>
              </to>
            </anchor>
          </controlPr>
        </control>
      </mc:Choice>
      <mc:Fallback>
        <control shapeId="2017299" r:id="rId36"/>
      </mc:Fallback>
    </mc:AlternateContent>
    <mc:AlternateContent xmlns:mc="http://schemas.openxmlformats.org/markup-compatibility/2006">
      <mc:Choice Requires="x14">
        <control shapeId="2017300" r:id="rId38">
          <controlPr defaultSize="0" r:id="rId39">
            <anchor moveWithCells="1">
              <from>
                <xdr:col>2</xdr:col>
                <xdr:colOff>0</xdr:colOff>
                <xdr:row>24</xdr:row>
                <xdr:rowOff>0</xdr:rowOff>
              </from>
              <to>
                <xdr:col>2</xdr:col>
                <xdr:colOff>914400</xdr:colOff>
                <xdr:row>25</xdr:row>
                <xdr:rowOff>9525</xdr:rowOff>
              </to>
            </anchor>
          </controlPr>
        </control>
      </mc:Choice>
      <mc:Fallback>
        <control shapeId="2017300" r:id="rId38"/>
      </mc:Fallback>
    </mc:AlternateContent>
    <mc:AlternateContent xmlns:mc="http://schemas.openxmlformats.org/markup-compatibility/2006">
      <mc:Choice Requires="x14">
        <control shapeId="2017301" r:id="rId40">
          <controlPr defaultSize="0" r:id="rId41">
            <anchor moveWithCells="1">
              <from>
                <xdr:col>2</xdr:col>
                <xdr:colOff>0</xdr:colOff>
                <xdr:row>24</xdr:row>
                <xdr:rowOff>0</xdr:rowOff>
              </from>
              <to>
                <xdr:col>2</xdr:col>
                <xdr:colOff>914400</xdr:colOff>
                <xdr:row>25</xdr:row>
                <xdr:rowOff>9525</xdr:rowOff>
              </to>
            </anchor>
          </controlPr>
        </control>
      </mc:Choice>
      <mc:Fallback>
        <control shapeId="2017301" r:id="rId40"/>
      </mc:Fallback>
    </mc:AlternateContent>
    <mc:AlternateContent xmlns:mc="http://schemas.openxmlformats.org/markup-compatibility/2006">
      <mc:Choice Requires="x14">
        <control shapeId="2017302" r:id="rId42">
          <controlPr defaultSize="0" r:id="rId43">
            <anchor moveWithCells="1">
              <from>
                <xdr:col>2</xdr:col>
                <xdr:colOff>0</xdr:colOff>
                <xdr:row>24</xdr:row>
                <xdr:rowOff>0</xdr:rowOff>
              </from>
              <to>
                <xdr:col>2</xdr:col>
                <xdr:colOff>914400</xdr:colOff>
                <xdr:row>25</xdr:row>
                <xdr:rowOff>9525</xdr:rowOff>
              </to>
            </anchor>
          </controlPr>
        </control>
      </mc:Choice>
      <mc:Fallback>
        <control shapeId="2017302" r:id="rId42"/>
      </mc:Fallback>
    </mc:AlternateContent>
    <mc:AlternateContent xmlns:mc="http://schemas.openxmlformats.org/markup-compatibility/2006">
      <mc:Choice Requires="x14">
        <control shapeId="2017303" r:id="rId44">
          <controlPr defaultSize="0" r:id="rId45">
            <anchor moveWithCells="1">
              <from>
                <xdr:col>2</xdr:col>
                <xdr:colOff>0</xdr:colOff>
                <xdr:row>24</xdr:row>
                <xdr:rowOff>0</xdr:rowOff>
              </from>
              <to>
                <xdr:col>2</xdr:col>
                <xdr:colOff>914400</xdr:colOff>
                <xdr:row>25</xdr:row>
                <xdr:rowOff>9525</xdr:rowOff>
              </to>
            </anchor>
          </controlPr>
        </control>
      </mc:Choice>
      <mc:Fallback>
        <control shapeId="2017303" r:id="rId44"/>
      </mc:Fallback>
    </mc:AlternateContent>
    <mc:AlternateContent xmlns:mc="http://schemas.openxmlformats.org/markup-compatibility/2006">
      <mc:Choice Requires="x14">
        <control shapeId="2017304" r:id="rId46">
          <controlPr defaultSize="0" r:id="rId47">
            <anchor moveWithCells="1">
              <from>
                <xdr:col>2</xdr:col>
                <xdr:colOff>0</xdr:colOff>
                <xdr:row>24</xdr:row>
                <xdr:rowOff>0</xdr:rowOff>
              </from>
              <to>
                <xdr:col>2</xdr:col>
                <xdr:colOff>914400</xdr:colOff>
                <xdr:row>25</xdr:row>
                <xdr:rowOff>9525</xdr:rowOff>
              </to>
            </anchor>
          </controlPr>
        </control>
      </mc:Choice>
      <mc:Fallback>
        <control shapeId="2017304" r:id="rId46"/>
      </mc:Fallback>
    </mc:AlternateContent>
    <mc:AlternateContent xmlns:mc="http://schemas.openxmlformats.org/markup-compatibility/2006">
      <mc:Choice Requires="x14">
        <control shapeId="2017305" r:id="rId48">
          <controlPr defaultSize="0" r:id="rId49">
            <anchor moveWithCells="1">
              <from>
                <xdr:col>2</xdr:col>
                <xdr:colOff>0</xdr:colOff>
                <xdr:row>24</xdr:row>
                <xdr:rowOff>0</xdr:rowOff>
              </from>
              <to>
                <xdr:col>2</xdr:col>
                <xdr:colOff>914400</xdr:colOff>
                <xdr:row>25</xdr:row>
                <xdr:rowOff>9525</xdr:rowOff>
              </to>
            </anchor>
          </controlPr>
        </control>
      </mc:Choice>
      <mc:Fallback>
        <control shapeId="2017305" r:id="rId48"/>
      </mc:Fallback>
    </mc:AlternateContent>
    <mc:AlternateContent xmlns:mc="http://schemas.openxmlformats.org/markup-compatibility/2006">
      <mc:Choice Requires="x14">
        <control shapeId="2017306" r:id="rId50">
          <controlPr defaultSize="0" r:id="rId51">
            <anchor moveWithCells="1">
              <from>
                <xdr:col>2</xdr:col>
                <xdr:colOff>0</xdr:colOff>
                <xdr:row>24</xdr:row>
                <xdr:rowOff>0</xdr:rowOff>
              </from>
              <to>
                <xdr:col>2</xdr:col>
                <xdr:colOff>914400</xdr:colOff>
                <xdr:row>25</xdr:row>
                <xdr:rowOff>9525</xdr:rowOff>
              </to>
            </anchor>
          </controlPr>
        </control>
      </mc:Choice>
      <mc:Fallback>
        <control shapeId="2017306" r:id="rId50"/>
      </mc:Fallback>
    </mc:AlternateContent>
    <mc:AlternateContent xmlns:mc="http://schemas.openxmlformats.org/markup-compatibility/2006">
      <mc:Choice Requires="x14">
        <control shapeId="2017307" r:id="rId52">
          <controlPr defaultSize="0" r:id="rId53">
            <anchor moveWithCells="1">
              <from>
                <xdr:col>2</xdr:col>
                <xdr:colOff>0</xdr:colOff>
                <xdr:row>24</xdr:row>
                <xdr:rowOff>0</xdr:rowOff>
              </from>
              <to>
                <xdr:col>2</xdr:col>
                <xdr:colOff>914400</xdr:colOff>
                <xdr:row>25</xdr:row>
                <xdr:rowOff>9525</xdr:rowOff>
              </to>
            </anchor>
          </controlPr>
        </control>
      </mc:Choice>
      <mc:Fallback>
        <control shapeId="2017307" r:id="rId52"/>
      </mc:Fallback>
    </mc:AlternateContent>
    <mc:AlternateContent xmlns:mc="http://schemas.openxmlformats.org/markup-compatibility/2006">
      <mc:Choice Requires="x14">
        <control shapeId="2017308" r:id="rId54">
          <controlPr defaultSize="0" r:id="rId55">
            <anchor moveWithCells="1">
              <from>
                <xdr:col>2</xdr:col>
                <xdr:colOff>0</xdr:colOff>
                <xdr:row>24</xdr:row>
                <xdr:rowOff>0</xdr:rowOff>
              </from>
              <to>
                <xdr:col>2</xdr:col>
                <xdr:colOff>914400</xdr:colOff>
                <xdr:row>25</xdr:row>
                <xdr:rowOff>9525</xdr:rowOff>
              </to>
            </anchor>
          </controlPr>
        </control>
      </mc:Choice>
      <mc:Fallback>
        <control shapeId="2017308" r:id="rId54"/>
      </mc:Fallback>
    </mc:AlternateContent>
    <mc:AlternateContent xmlns:mc="http://schemas.openxmlformats.org/markup-compatibility/2006">
      <mc:Choice Requires="x14">
        <control shapeId="2017309" r:id="rId56">
          <controlPr defaultSize="0" r:id="rId57">
            <anchor moveWithCells="1">
              <from>
                <xdr:col>2</xdr:col>
                <xdr:colOff>0</xdr:colOff>
                <xdr:row>24</xdr:row>
                <xdr:rowOff>0</xdr:rowOff>
              </from>
              <to>
                <xdr:col>2</xdr:col>
                <xdr:colOff>914400</xdr:colOff>
                <xdr:row>25</xdr:row>
                <xdr:rowOff>9525</xdr:rowOff>
              </to>
            </anchor>
          </controlPr>
        </control>
      </mc:Choice>
      <mc:Fallback>
        <control shapeId="2017309" r:id="rId56"/>
      </mc:Fallback>
    </mc:AlternateContent>
    <mc:AlternateContent xmlns:mc="http://schemas.openxmlformats.org/markup-compatibility/2006">
      <mc:Choice Requires="x14">
        <control shapeId="2017310" r:id="rId58">
          <controlPr defaultSize="0" r:id="rId59">
            <anchor moveWithCells="1">
              <from>
                <xdr:col>2</xdr:col>
                <xdr:colOff>0</xdr:colOff>
                <xdr:row>24</xdr:row>
                <xdr:rowOff>0</xdr:rowOff>
              </from>
              <to>
                <xdr:col>2</xdr:col>
                <xdr:colOff>914400</xdr:colOff>
                <xdr:row>25</xdr:row>
                <xdr:rowOff>9525</xdr:rowOff>
              </to>
            </anchor>
          </controlPr>
        </control>
      </mc:Choice>
      <mc:Fallback>
        <control shapeId="2017310" r:id="rId58"/>
      </mc:Fallback>
    </mc:AlternateContent>
    <mc:AlternateContent xmlns:mc="http://schemas.openxmlformats.org/markup-compatibility/2006">
      <mc:Choice Requires="x14">
        <control shapeId="2017311" r:id="rId60">
          <controlPr defaultSize="0" r:id="rId61">
            <anchor moveWithCells="1">
              <from>
                <xdr:col>2</xdr:col>
                <xdr:colOff>0</xdr:colOff>
                <xdr:row>24</xdr:row>
                <xdr:rowOff>0</xdr:rowOff>
              </from>
              <to>
                <xdr:col>2</xdr:col>
                <xdr:colOff>914400</xdr:colOff>
                <xdr:row>25</xdr:row>
                <xdr:rowOff>9525</xdr:rowOff>
              </to>
            </anchor>
          </controlPr>
        </control>
      </mc:Choice>
      <mc:Fallback>
        <control shapeId="2017311" r:id="rId60"/>
      </mc:Fallback>
    </mc:AlternateContent>
    <mc:AlternateContent xmlns:mc="http://schemas.openxmlformats.org/markup-compatibility/2006">
      <mc:Choice Requires="x14">
        <control shapeId="2017312" r:id="rId62">
          <controlPr defaultSize="0" r:id="rId63">
            <anchor moveWithCells="1">
              <from>
                <xdr:col>2</xdr:col>
                <xdr:colOff>0</xdr:colOff>
                <xdr:row>24</xdr:row>
                <xdr:rowOff>0</xdr:rowOff>
              </from>
              <to>
                <xdr:col>2</xdr:col>
                <xdr:colOff>914400</xdr:colOff>
                <xdr:row>25</xdr:row>
                <xdr:rowOff>9525</xdr:rowOff>
              </to>
            </anchor>
          </controlPr>
        </control>
      </mc:Choice>
      <mc:Fallback>
        <control shapeId="2017312" r:id="rId62"/>
      </mc:Fallback>
    </mc:AlternateContent>
    <mc:AlternateContent xmlns:mc="http://schemas.openxmlformats.org/markup-compatibility/2006">
      <mc:Choice Requires="x14">
        <control shapeId="2017313" r:id="rId64">
          <controlPr defaultSize="0" r:id="rId16">
            <anchor moveWithCells="1">
              <from>
                <xdr:col>2</xdr:col>
                <xdr:colOff>0</xdr:colOff>
                <xdr:row>24</xdr:row>
                <xdr:rowOff>0</xdr:rowOff>
              </from>
              <to>
                <xdr:col>2</xdr:col>
                <xdr:colOff>914400</xdr:colOff>
                <xdr:row>25</xdr:row>
                <xdr:rowOff>9525</xdr:rowOff>
              </to>
            </anchor>
          </controlPr>
        </control>
      </mc:Choice>
      <mc:Fallback>
        <control shapeId="2017313" r:id="rId64"/>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G980"/>
  <sheetViews>
    <sheetView workbookViewId="0">
      <pane ySplit="2" topLeftCell="A957" activePane="bottomLeft" state="frozen"/>
      <selection/>
      <selection pane="bottomLeft" activeCell="A1" sqref="A1"/>
    </sheetView>
  </sheetViews>
  <sheetFormatPr defaultColWidth="9" defaultRowHeight="17.25" outlineLevelCol="6"/>
  <cols>
    <col min="1" max="1" width="11.75" style="53" customWidth="1"/>
    <col min="2" max="2" width="73.5" style="54" customWidth="1"/>
    <col min="3" max="3" width="15.375" style="55" customWidth="1"/>
    <col min="4" max="6" width="15.625" style="56" customWidth="1"/>
    <col min="7" max="7" width="27" style="57" customWidth="1"/>
    <col min="8" max="16384" width="9" style="57"/>
  </cols>
  <sheetData>
    <row r="1" ht="22.5" customHeight="1" spans="1:7">
      <c r="A1" s="58">
        <v>31</v>
      </c>
      <c r="B1" s="59" t="str">
        <f>VLOOKUP(A1,档案!A:B,2,FALSE)&amp;"流水明细"</f>
        <v>中国银行鄂州分行0592794流水明细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622.74</v>
      </c>
      <c r="G3" s="71"/>
    </row>
    <row r="4" spans="1:7">
      <c r="A4" s="66">
        <v>45689</v>
      </c>
      <c r="B4" s="72" t="s">
        <v>2903</v>
      </c>
      <c r="C4" s="68" t="s">
        <v>61</v>
      </c>
      <c r="D4" s="73"/>
      <c r="E4" s="69">
        <v>50</v>
      </c>
      <c r="F4" s="104">
        <f t="shared" ref="F4:F67" si="0">F3+D4-E4</f>
        <v>572.74</v>
      </c>
      <c r="G4" s="71"/>
    </row>
    <row r="5" spans="1:7">
      <c r="A5" s="66">
        <v>45689</v>
      </c>
      <c r="B5" s="72" t="s">
        <v>2904</v>
      </c>
      <c r="C5" s="68" t="s">
        <v>61</v>
      </c>
      <c r="D5" s="69">
        <v>0.18</v>
      </c>
      <c r="E5" s="69"/>
      <c r="F5" s="74">
        <f t="shared" si="0"/>
        <v>572.92</v>
      </c>
      <c r="G5" s="71"/>
    </row>
    <row r="6" spans="1:7">
      <c r="A6" s="66">
        <v>45734</v>
      </c>
      <c r="B6" s="115" t="s">
        <v>2905</v>
      </c>
      <c r="C6" s="68" t="s">
        <v>61</v>
      </c>
      <c r="D6" s="69"/>
      <c r="E6" s="69">
        <v>50</v>
      </c>
      <c r="F6" s="74">
        <f t="shared" si="0"/>
        <v>522.92</v>
      </c>
      <c r="G6" s="71"/>
    </row>
    <row r="7" spans="1:7">
      <c r="A7" s="66">
        <v>45736</v>
      </c>
      <c r="B7" s="72" t="s">
        <v>1027</v>
      </c>
      <c r="C7" s="68" t="s">
        <v>57</v>
      </c>
      <c r="D7" s="69">
        <v>0.14</v>
      </c>
      <c r="E7" s="69"/>
      <c r="F7" s="74">
        <f t="shared" si="0"/>
        <v>523.06</v>
      </c>
      <c r="G7" s="71"/>
    </row>
    <row r="8" spans="1:7">
      <c r="A8" s="66">
        <v>45755</v>
      </c>
      <c r="B8" s="72" t="s">
        <v>2906</v>
      </c>
      <c r="C8" s="68" t="s">
        <v>56</v>
      </c>
      <c r="D8" s="73">
        <v>2000000</v>
      </c>
      <c r="E8" s="69"/>
      <c r="F8" s="74">
        <f t="shared" si="0"/>
        <v>2000523.06</v>
      </c>
      <c r="G8" s="71"/>
    </row>
    <row r="9" spans="1:7">
      <c r="A9" s="66">
        <v>45756</v>
      </c>
      <c r="B9" s="72" t="s">
        <v>527</v>
      </c>
      <c r="C9" s="68" t="s">
        <v>64</v>
      </c>
      <c r="D9" s="73"/>
      <c r="E9" s="69">
        <v>1000000</v>
      </c>
      <c r="F9" s="74">
        <f t="shared" si="0"/>
        <v>1000523.06</v>
      </c>
      <c r="G9" s="71"/>
    </row>
    <row r="10" spans="1:7">
      <c r="A10" s="66">
        <v>45756</v>
      </c>
      <c r="B10" s="72" t="s">
        <v>527</v>
      </c>
      <c r="C10" s="68" t="s">
        <v>64</v>
      </c>
      <c r="D10" s="69"/>
      <c r="E10" s="69">
        <v>1000000</v>
      </c>
      <c r="F10" s="74">
        <f t="shared" si="0"/>
        <v>523.060000000056</v>
      </c>
      <c r="G10" s="71"/>
    </row>
    <row r="11" spans="1:7">
      <c r="A11" s="66">
        <v>45756</v>
      </c>
      <c r="B11" s="72" t="s">
        <v>1742</v>
      </c>
      <c r="C11" s="68" t="s">
        <v>61</v>
      </c>
      <c r="D11" s="69"/>
      <c r="E11" s="69">
        <v>2</v>
      </c>
      <c r="F11" s="74">
        <f t="shared" si="0"/>
        <v>521.060000000056</v>
      </c>
      <c r="G11" s="71"/>
    </row>
    <row r="12" spans="1:7">
      <c r="A12" s="66">
        <v>45756</v>
      </c>
      <c r="B12" s="72" t="s">
        <v>1742</v>
      </c>
      <c r="C12" s="68" t="s">
        <v>61</v>
      </c>
      <c r="D12" s="69"/>
      <c r="E12" s="69">
        <v>2</v>
      </c>
      <c r="F12" s="74">
        <f t="shared" si="0"/>
        <v>519.060000000056</v>
      </c>
      <c r="G12" s="71"/>
    </row>
    <row r="13" spans="1:7">
      <c r="A13" s="66">
        <v>45758</v>
      </c>
      <c r="B13" s="72" t="s">
        <v>2229</v>
      </c>
      <c r="C13" s="68" t="s">
        <v>58</v>
      </c>
      <c r="D13" s="69">
        <v>800000</v>
      </c>
      <c r="E13" s="69"/>
      <c r="F13" s="74">
        <f t="shared" si="0"/>
        <v>800519.06</v>
      </c>
      <c r="G13" s="71"/>
    </row>
    <row r="14" spans="1:7">
      <c r="A14" s="66">
        <v>45758</v>
      </c>
      <c r="B14" s="72" t="s">
        <v>2229</v>
      </c>
      <c r="C14" s="68" t="s">
        <v>58</v>
      </c>
      <c r="D14" s="69">
        <v>500000</v>
      </c>
      <c r="E14" s="69"/>
      <c r="F14" s="74">
        <f t="shared" si="0"/>
        <v>1300519.06</v>
      </c>
      <c r="G14" s="71"/>
    </row>
    <row r="15" spans="1:7">
      <c r="A15" s="66">
        <v>45758</v>
      </c>
      <c r="B15" s="72" t="s">
        <v>527</v>
      </c>
      <c r="C15" s="68" t="s">
        <v>64</v>
      </c>
      <c r="D15" s="69"/>
      <c r="E15" s="69">
        <v>600000</v>
      </c>
      <c r="F15" s="74">
        <f t="shared" si="0"/>
        <v>700519.06</v>
      </c>
      <c r="G15" s="71"/>
    </row>
    <row r="16" spans="1:7">
      <c r="A16" s="66">
        <v>45758</v>
      </c>
      <c r="B16" s="72" t="s">
        <v>527</v>
      </c>
      <c r="C16" s="68" t="s">
        <v>64</v>
      </c>
      <c r="D16" s="69"/>
      <c r="E16" s="69">
        <v>600000</v>
      </c>
      <c r="F16" s="74">
        <f t="shared" si="0"/>
        <v>100519.06</v>
      </c>
      <c r="G16" s="71"/>
    </row>
    <row r="17" spans="1:7">
      <c r="A17" s="66">
        <v>45758</v>
      </c>
      <c r="B17" s="72" t="s">
        <v>1742</v>
      </c>
      <c r="C17" s="68" t="s">
        <v>61</v>
      </c>
      <c r="D17" s="69"/>
      <c r="E17" s="69">
        <v>2</v>
      </c>
      <c r="F17" s="74">
        <f t="shared" si="0"/>
        <v>100517.06</v>
      </c>
      <c r="G17" s="71"/>
    </row>
    <row r="18" spans="1:7">
      <c r="A18" s="66">
        <v>45758</v>
      </c>
      <c r="B18" s="72" t="s">
        <v>1742</v>
      </c>
      <c r="C18" s="68" t="s">
        <v>61</v>
      </c>
      <c r="D18" s="69"/>
      <c r="E18" s="69">
        <v>2</v>
      </c>
      <c r="F18" s="74">
        <f t="shared" si="0"/>
        <v>100515.06</v>
      </c>
      <c r="G18" s="71"/>
    </row>
    <row r="19" spans="1:7">
      <c r="A19" s="66">
        <v>45759</v>
      </c>
      <c r="B19" s="72" t="s">
        <v>2907</v>
      </c>
      <c r="C19" s="68" t="s">
        <v>65</v>
      </c>
      <c r="D19" s="69"/>
      <c r="E19" s="69">
        <v>4745</v>
      </c>
      <c r="F19" s="74">
        <f t="shared" si="0"/>
        <v>95770.0600000001</v>
      </c>
      <c r="G19" s="71"/>
    </row>
    <row r="20" ht="33" spans="1:7">
      <c r="A20" s="66">
        <v>45759</v>
      </c>
      <c r="B20" s="72" t="s">
        <v>2908</v>
      </c>
      <c r="C20" s="68" t="s">
        <v>65</v>
      </c>
      <c r="D20" s="69"/>
      <c r="E20" s="69">
        <v>6000</v>
      </c>
      <c r="F20" s="74">
        <f t="shared" si="0"/>
        <v>89770.0600000001</v>
      </c>
      <c r="G20" s="71"/>
    </row>
    <row r="21" spans="1:7">
      <c r="A21" s="66">
        <v>45759</v>
      </c>
      <c r="B21" s="72" t="s">
        <v>2909</v>
      </c>
      <c r="C21" s="68" t="s">
        <v>65</v>
      </c>
      <c r="D21" s="69"/>
      <c r="E21" s="69">
        <v>130</v>
      </c>
      <c r="F21" s="74">
        <f t="shared" si="0"/>
        <v>89640.0600000001</v>
      </c>
      <c r="G21" s="71"/>
    </row>
    <row r="22" spans="1:7">
      <c r="A22" s="66">
        <v>45759</v>
      </c>
      <c r="B22" s="72" t="s">
        <v>2910</v>
      </c>
      <c r="C22" s="68" t="s">
        <v>65</v>
      </c>
      <c r="D22" s="69"/>
      <c r="E22" s="69">
        <v>1330</v>
      </c>
      <c r="F22" s="74">
        <f t="shared" si="0"/>
        <v>88310.0600000001</v>
      </c>
      <c r="G22" s="71"/>
    </row>
    <row r="23" ht="33" spans="1:7">
      <c r="A23" s="66">
        <v>45759</v>
      </c>
      <c r="B23" s="72" t="s">
        <v>2911</v>
      </c>
      <c r="C23" s="68" t="s">
        <v>65</v>
      </c>
      <c r="D23" s="69"/>
      <c r="E23" s="69">
        <v>1000</v>
      </c>
      <c r="F23" s="74">
        <f t="shared" si="0"/>
        <v>87310.0600000001</v>
      </c>
      <c r="G23" s="71"/>
    </row>
    <row r="24" spans="1:7">
      <c r="A24" s="66">
        <v>45759</v>
      </c>
      <c r="B24" s="72" t="s">
        <v>2912</v>
      </c>
      <c r="C24" s="68" t="s">
        <v>65</v>
      </c>
      <c r="D24" s="69"/>
      <c r="E24" s="69">
        <v>1562</v>
      </c>
      <c r="F24" s="74">
        <f t="shared" si="0"/>
        <v>85748.0600000001</v>
      </c>
      <c r="G24" s="71"/>
    </row>
    <row r="25" ht="33" spans="1:7">
      <c r="A25" s="66">
        <v>45759</v>
      </c>
      <c r="B25" s="72" t="s">
        <v>2913</v>
      </c>
      <c r="C25" s="68" t="s">
        <v>65</v>
      </c>
      <c r="D25" s="69"/>
      <c r="E25" s="69">
        <v>89</v>
      </c>
      <c r="F25" s="74">
        <f t="shared" si="0"/>
        <v>85659.0600000001</v>
      </c>
      <c r="G25" s="71"/>
    </row>
    <row r="26" spans="1:7">
      <c r="A26" s="66">
        <v>45759</v>
      </c>
      <c r="B26" s="72" t="s">
        <v>2914</v>
      </c>
      <c r="C26" s="68" t="s">
        <v>65</v>
      </c>
      <c r="D26" s="69"/>
      <c r="E26" s="69">
        <v>130</v>
      </c>
      <c r="F26" s="74">
        <f t="shared" si="0"/>
        <v>85529.0600000001</v>
      </c>
      <c r="G26" s="71"/>
    </row>
    <row r="27" spans="1:7">
      <c r="A27" s="66">
        <v>45759</v>
      </c>
      <c r="B27" s="72" t="s">
        <v>2915</v>
      </c>
      <c r="C27" s="68" t="s">
        <v>65</v>
      </c>
      <c r="D27" s="69"/>
      <c r="E27" s="69">
        <v>990</v>
      </c>
      <c r="F27" s="74">
        <f t="shared" si="0"/>
        <v>84539.0600000001</v>
      </c>
      <c r="G27" s="71"/>
    </row>
    <row r="28" spans="1:7">
      <c r="A28" s="66">
        <v>45759</v>
      </c>
      <c r="B28" s="72" t="s">
        <v>2229</v>
      </c>
      <c r="C28" s="68" t="s">
        <v>58</v>
      </c>
      <c r="D28" s="69">
        <v>500000</v>
      </c>
      <c r="E28" s="69"/>
      <c r="F28" s="74">
        <f t="shared" si="0"/>
        <v>584539.06</v>
      </c>
      <c r="G28" s="71"/>
    </row>
    <row r="29" spans="1:7">
      <c r="A29" s="66">
        <v>45759</v>
      </c>
      <c r="B29" s="72" t="s">
        <v>527</v>
      </c>
      <c r="C29" s="68" t="s">
        <v>64</v>
      </c>
      <c r="D29" s="69"/>
      <c r="E29" s="69">
        <v>150000</v>
      </c>
      <c r="F29" s="74">
        <f t="shared" si="0"/>
        <v>434539.06</v>
      </c>
      <c r="G29" s="71"/>
    </row>
    <row r="30" spans="1:7">
      <c r="A30" s="66">
        <v>45759</v>
      </c>
      <c r="B30" s="75" t="s">
        <v>527</v>
      </c>
      <c r="C30" s="68" t="s">
        <v>64</v>
      </c>
      <c r="D30" s="69"/>
      <c r="E30" s="69">
        <v>150000</v>
      </c>
      <c r="F30" s="74">
        <f t="shared" si="0"/>
        <v>284539.06</v>
      </c>
      <c r="G30" s="71"/>
    </row>
    <row r="31" spans="1:7">
      <c r="A31" s="66">
        <v>45759</v>
      </c>
      <c r="B31" s="72" t="s">
        <v>1742</v>
      </c>
      <c r="C31" s="68" t="s">
        <v>61</v>
      </c>
      <c r="D31" s="69"/>
      <c r="E31" s="69">
        <v>2</v>
      </c>
      <c r="F31" s="74">
        <f t="shared" si="0"/>
        <v>284537.06</v>
      </c>
      <c r="G31" s="71"/>
    </row>
    <row r="32" spans="1:7">
      <c r="A32" s="66">
        <v>45759</v>
      </c>
      <c r="B32" s="72" t="s">
        <v>1742</v>
      </c>
      <c r="C32" s="68" t="s">
        <v>61</v>
      </c>
      <c r="D32" s="69"/>
      <c r="E32" s="69">
        <v>2</v>
      </c>
      <c r="F32" s="74">
        <f t="shared" si="0"/>
        <v>284535.06</v>
      </c>
      <c r="G32" s="71"/>
    </row>
    <row r="33" spans="1:7">
      <c r="A33" s="66">
        <v>45759</v>
      </c>
      <c r="B33" s="72" t="s">
        <v>1742</v>
      </c>
      <c r="C33" s="68" t="s">
        <v>61</v>
      </c>
      <c r="D33" s="69"/>
      <c r="E33" s="69">
        <v>4.5</v>
      </c>
      <c r="F33" s="74">
        <f t="shared" si="0"/>
        <v>284530.56</v>
      </c>
      <c r="G33" s="71"/>
    </row>
    <row r="34" spans="1:7">
      <c r="A34" s="66">
        <v>45759</v>
      </c>
      <c r="B34" s="72" t="s">
        <v>1742</v>
      </c>
      <c r="C34" s="68" t="s">
        <v>61</v>
      </c>
      <c r="D34" s="69"/>
      <c r="E34" s="69">
        <v>4.5</v>
      </c>
      <c r="F34" s="74">
        <f t="shared" si="0"/>
        <v>284526.06</v>
      </c>
      <c r="G34" s="71"/>
    </row>
    <row r="35" spans="1:7">
      <c r="A35" s="66">
        <v>45759</v>
      </c>
      <c r="B35" s="72" t="s">
        <v>1742</v>
      </c>
      <c r="C35" s="68" t="s">
        <v>61</v>
      </c>
      <c r="D35" s="69"/>
      <c r="E35" s="69">
        <v>4.5</v>
      </c>
      <c r="F35" s="74">
        <f t="shared" si="0"/>
        <v>284521.56</v>
      </c>
      <c r="G35" s="71"/>
    </row>
    <row r="36" spans="1:7">
      <c r="A36" s="66">
        <v>45759</v>
      </c>
      <c r="B36" s="72" t="s">
        <v>1742</v>
      </c>
      <c r="C36" s="68" t="s">
        <v>61</v>
      </c>
      <c r="D36" s="69"/>
      <c r="E36" s="69">
        <v>4.5</v>
      </c>
      <c r="F36" s="74">
        <f t="shared" si="0"/>
        <v>284517.06</v>
      </c>
      <c r="G36" s="71"/>
    </row>
    <row r="37" spans="1:7">
      <c r="A37" s="66">
        <v>45759</v>
      </c>
      <c r="B37" s="72" t="s">
        <v>1742</v>
      </c>
      <c r="C37" s="68" t="s">
        <v>61</v>
      </c>
      <c r="D37" s="69"/>
      <c r="E37" s="69">
        <v>4.5</v>
      </c>
      <c r="F37" s="74">
        <f t="shared" si="0"/>
        <v>284512.56</v>
      </c>
      <c r="G37" s="71"/>
    </row>
    <row r="38" spans="1:7">
      <c r="A38" s="66">
        <v>45759</v>
      </c>
      <c r="B38" s="72" t="s">
        <v>1742</v>
      </c>
      <c r="C38" s="68" t="s">
        <v>61</v>
      </c>
      <c r="D38" s="69"/>
      <c r="E38" s="69">
        <v>4.5</v>
      </c>
      <c r="F38" s="74">
        <f t="shared" si="0"/>
        <v>284508.06</v>
      </c>
      <c r="G38" s="71"/>
    </row>
    <row r="39" spans="1:7">
      <c r="A39" s="66">
        <v>45759</v>
      </c>
      <c r="B39" s="72" t="s">
        <v>1742</v>
      </c>
      <c r="C39" s="68" t="s">
        <v>61</v>
      </c>
      <c r="D39" s="69"/>
      <c r="E39" s="69">
        <v>4.5</v>
      </c>
      <c r="F39" s="74">
        <f t="shared" si="0"/>
        <v>284503.56</v>
      </c>
      <c r="G39" s="71"/>
    </row>
    <row r="40" spans="1:7">
      <c r="A40" s="66">
        <v>45759</v>
      </c>
      <c r="B40" s="72" t="s">
        <v>1742</v>
      </c>
      <c r="C40" s="68" t="s">
        <v>61</v>
      </c>
      <c r="D40" s="69"/>
      <c r="E40" s="69">
        <v>4.5</v>
      </c>
      <c r="F40" s="74">
        <f t="shared" si="0"/>
        <v>284499.06</v>
      </c>
      <c r="G40" s="71"/>
    </row>
    <row r="41" spans="1:7">
      <c r="A41" s="66">
        <v>45759</v>
      </c>
      <c r="B41" s="72" t="s">
        <v>1742</v>
      </c>
      <c r="C41" s="68" t="s">
        <v>61</v>
      </c>
      <c r="D41" s="69"/>
      <c r="E41" s="69">
        <v>4.5</v>
      </c>
      <c r="F41" s="74">
        <f t="shared" si="0"/>
        <v>284494.56</v>
      </c>
      <c r="G41" s="71"/>
    </row>
    <row r="42" spans="1:7">
      <c r="A42" s="66">
        <v>45763</v>
      </c>
      <c r="B42" s="72" t="s">
        <v>2188</v>
      </c>
      <c r="C42" s="68" t="s">
        <v>64</v>
      </c>
      <c r="D42" s="69"/>
      <c r="E42" s="69">
        <v>50000</v>
      </c>
      <c r="F42" s="74">
        <f t="shared" si="0"/>
        <v>234494.56</v>
      </c>
      <c r="G42" s="71"/>
    </row>
    <row r="43" spans="1:7">
      <c r="A43" s="66">
        <v>45763</v>
      </c>
      <c r="B43" s="72" t="s">
        <v>1742</v>
      </c>
      <c r="C43" s="68" t="s">
        <v>61</v>
      </c>
      <c r="D43" s="69"/>
      <c r="E43" s="69">
        <v>1.8</v>
      </c>
      <c r="F43" s="74">
        <f t="shared" si="0"/>
        <v>234492.76</v>
      </c>
      <c r="G43" s="71"/>
    </row>
    <row r="44" spans="1:7">
      <c r="A44" s="66">
        <v>45765</v>
      </c>
      <c r="B44" s="72" t="s">
        <v>2916</v>
      </c>
      <c r="C44" s="68" t="s">
        <v>65</v>
      </c>
      <c r="D44" s="69"/>
      <c r="E44" s="69">
        <v>238</v>
      </c>
      <c r="F44" s="74">
        <f t="shared" si="0"/>
        <v>234254.76</v>
      </c>
      <c r="G44" s="71"/>
    </row>
    <row r="45" spans="1:7">
      <c r="A45" s="66">
        <v>45765</v>
      </c>
      <c r="B45" s="72" t="s">
        <v>2917</v>
      </c>
      <c r="C45" s="68" t="s">
        <v>65</v>
      </c>
      <c r="D45" s="69"/>
      <c r="E45" s="69">
        <v>71.24</v>
      </c>
      <c r="F45" s="74">
        <f t="shared" si="0"/>
        <v>234183.52</v>
      </c>
      <c r="G45" s="71"/>
    </row>
    <row r="46" ht="33" spans="1:7">
      <c r="A46" s="66">
        <v>45765</v>
      </c>
      <c r="B46" s="72" t="s">
        <v>2918</v>
      </c>
      <c r="C46" s="68" t="s">
        <v>65</v>
      </c>
      <c r="D46" s="69"/>
      <c r="E46" s="69">
        <v>158</v>
      </c>
      <c r="F46" s="74">
        <f t="shared" si="0"/>
        <v>234025.52</v>
      </c>
      <c r="G46" s="71"/>
    </row>
    <row r="47" spans="1:7">
      <c r="A47" s="66">
        <v>45765</v>
      </c>
      <c r="B47" s="72" t="s">
        <v>2919</v>
      </c>
      <c r="C47" s="68" t="s">
        <v>65</v>
      </c>
      <c r="D47" s="69"/>
      <c r="E47" s="69">
        <v>163</v>
      </c>
      <c r="F47" s="74">
        <f t="shared" si="0"/>
        <v>233862.52</v>
      </c>
      <c r="G47" s="71"/>
    </row>
    <row r="48" ht="34.5" spans="1:7">
      <c r="A48" s="66">
        <v>45765</v>
      </c>
      <c r="B48" s="67" t="s">
        <v>2920</v>
      </c>
      <c r="C48" s="68" t="s">
        <v>65</v>
      </c>
      <c r="D48" s="69"/>
      <c r="E48" s="69">
        <v>1090</v>
      </c>
      <c r="F48" s="74">
        <f t="shared" si="0"/>
        <v>232772.52</v>
      </c>
      <c r="G48" s="71"/>
    </row>
    <row r="49" ht="34.5" spans="1:7">
      <c r="A49" s="66">
        <v>45765</v>
      </c>
      <c r="B49" s="67" t="s">
        <v>2921</v>
      </c>
      <c r="C49" s="68" t="s">
        <v>65</v>
      </c>
      <c r="D49" s="69"/>
      <c r="E49" s="69">
        <v>31200</v>
      </c>
      <c r="F49" s="74">
        <f t="shared" si="0"/>
        <v>201572.52</v>
      </c>
      <c r="G49" s="71"/>
    </row>
    <row r="50" spans="1:7">
      <c r="A50" s="66">
        <v>45765</v>
      </c>
      <c r="B50" s="67" t="s">
        <v>315</v>
      </c>
      <c r="C50" s="68" t="s">
        <v>58</v>
      </c>
      <c r="D50" s="69">
        <v>400000</v>
      </c>
      <c r="E50" s="69"/>
      <c r="F50" s="74">
        <f t="shared" si="0"/>
        <v>601572.52</v>
      </c>
      <c r="G50" s="71"/>
    </row>
    <row r="51" spans="1:7">
      <c r="A51" s="66">
        <v>45765</v>
      </c>
      <c r="B51" s="67" t="s">
        <v>153</v>
      </c>
      <c r="C51" s="68" t="s">
        <v>64</v>
      </c>
      <c r="D51" s="69"/>
      <c r="E51" s="69">
        <v>60000</v>
      </c>
      <c r="F51" s="74">
        <f t="shared" si="0"/>
        <v>541572.52</v>
      </c>
      <c r="G51" s="71"/>
    </row>
    <row r="52" spans="1:7">
      <c r="A52" s="66">
        <v>45765</v>
      </c>
      <c r="B52" s="67" t="s">
        <v>2482</v>
      </c>
      <c r="C52" s="68" t="s">
        <v>64</v>
      </c>
      <c r="D52" s="69"/>
      <c r="E52" s="69">
        <v>15000</v>
      </c>
      <c r="F52" s="74">
        <f t="shared" si="0"/>
        <v>526572.52</v>
      </c>
      <c r="G52" s="71"/>
    </row>
    <row r="53" spans="1:7">
      <c r="A53" s="66">
        <v>45765</v>
      </c>
      <c r="B53" s="67" t="s">
        <v>1742</v>
      </c>
      <c r="C53" s="68" t="s">
        <v>61</v>
      </c>
      <c r="D53" s="69"/>
      <c r="E53" s="69">
        <v>1.8</v>
      </c>
      <c r="F53" s="74">
        <f t="shared" si="0"/>
        <v>526570.72</v>
      </c>
      <c r="G53" s="71"/>
    </row>
    <row r="54" spans="1:7">
      <c r="A54" s="66">
        <v>45765</v>
      </c>
      <c r="B54" s="67" t="s">
        <v>1742</v>
      </c>
      <c r="C54" s="68" t="s">
        <v>61</v>
      </c>
      <c r="D54" s="69"/>
      <c r="E54" s="69">
        <v>4.5</v>
      </c>
      <c r="F54" s="74">
        <f t="shared" si="0"/>
        <v>526566.22</v>
      </c>
      <c r="G54" s="71"/>
    </row>
    <row r="55" spans="1:7">
      <c r="A55" s="66">
        <v>45765</v>
      </c>
      <c r="B55" s="67" t="s">
        <v>1742</v>
      </c>
      <c r="C55" s="68" t="s">
        <v>61</v>
      </c>
      <c r="D55" s="69"/>
      <c r="E55" s="69">
        <v>9</v>
      </c>
      <c r="F55" s="74">
        <f t="shared" si="0"/>
        <v>526557.22</v>
      </c>
      <c r="G55" s="71"/>
    </row>
    <row r="56" spans="1:7">
      <c r="A56" s="66">
        <v>45765</v>
      </c>
      <c r="B56" s="67" t="s">
        <v>1742</v>
      </c>
      <c r="C56" s="68" t="s">
        <v>61</v>
      </c>
      <c r="D56" s="69"/>
      <c r="E56" s="69">
        <v>4.5</v>
      </c>
      <c r="F56" s="74">
        <f t="shared" si="0"/>
        <v>526552.72</v>
      </c>
      <c r="G56" s="71"/>
    </row>
    <row r="57" spans="1:7">
      <c r="A57" s="66">
        <v>45765</v>
      </c>
      <c r="B57" s="67" t="s">
        <v>1742</v>
      </c>
      <c r="C57" s="68" t="s">
        <v>61</v>
      </c>
      <c r="D57" s="69"/>
      <c r="E57" s="69">
        <v>1.8</v>
      </c>
      <c r="F57" s="74">
        <f t="shared" si="0"/>
        <v>526550.92</v>
      </c>
      <c r="G57" s="71"/>
    </row>
    <row r="58" spans="1:7">
      <c r="A58" s="66">
        <v>45765</v>
      </c>
      <c r="B58" s="67" t="s">
        <v>1742</v>
      </c>
      <c r="C58" s="68" t="s">
        <v>61</v>
      </c>
      <c r="D58" s="69"/>
      <c r="E58" s="69">
        <v>1.8</v>
      </c>
      <c r="F58" s="74">
        <f t="shared" si="0"/>
        <v>526549.12</v>
      </c>
      <c r="G58" s="71"/>
    </row>
    <row r="59" spans="1:7">
      <c r="A59" s="66">
        <v>45765</v>
      </c>
      <c r="B59" s="67" t="s">
        <v>1742</v>
      </c>
      <c r="C59" s="68" t="s">
        <v>61</v>
      </c>
      <c r="D59" s="69"/>
      <c r="E59" s="69">
        <v>4.5</v>
      </c>
      <c r="F59" s="74">
        <f t="shared" si="0"/>
        <v>526544.62</v>
      </c>
      <c r="G59" s="71"/>
    </row>
    <row r="60" spans="1:7">
      <c r="A60" s="66">
        <v>45765</v>
      </c>
      <c r="B60" s="67" t="s">
        <v>1742</v>
      </c>
      <c r="C60" s="68" t="s">
        <v>61</v>
      </c>
      <c r="D60" s="69"/>
      <c r="E60" s="69">
        <v>1.8</v>
      </c>
      <c r="F60" s="74">
        <f t="shared" si="0"/>
        <v>526542.82</v>
      </c>
      <c r="G60" s="71"/>
    </row>
    <row r="61" spans="1:7">
      <c r="A61" s="66">
        <v>45768</v>
      </c>
      <c r="B61" s="67" t="s">
        <v>201</v>
      </c>
      <c r="C61" s="68" t="s">
        <v>62</v>
      </c>
      <c r="D61" s="69"/>
      <c r="E61" s="69">
        <v>2238.89</v>
      </c>
      <c r="F61" s="74">
        <f t="shared" si="0"/>
        <v>524303.93</v>
      </c>
      <c r="G61" s="71"/>
    </row>
    <row r="62" spans="1:7">
      <c r="A62" s="66">
        <v>45768</v>
      </c>
      <c r="B62" s="67" t="s">
        <v>2922</v>
      </c>
      <c r="C62" s="68" t="s">
        <v>61</v>
      </c>
      <c r="D62" s="69"/>
      <c r="E62" s="69">
        <v>1500</v>
      </c>
      <c r="F62" s="74">
        <f t="shared" si="0"/>
        <v>522803.93</v>
      </c>
      <c r="G62" s="71"/>
    </row>
    <row r="63" ht="34.5" spans="1:7">
      <c r="A63" s="66">
        <v>45768</v>
      </c>
      <c r="B63" s="67" t="s">
        <v>2923</v>
      </c>
      <c r="C63" s="68" t="s">
        <v>65</v>
      </c>
      <c r="D63" s="69"/>
      <c r="E63" s="69">
        <v>2000</v>
      </c>
      <c r="F63" s="74">
        <f t="shared" si="0"/>
        <v>520803.93</v>
      </c>
      <c r="G63" s="71"/>
    </row>
    <row r="64" spans="1:7">
      <c r="A64" s="66">
        <v>45768</v>
      </c>
      <c r="B64" s="67" t="s">
        <v>1742</v>
      </c>
      <c r="C64" s="68" t="s">
        <v>61</v>
      </c>
      <c r="D64" s="69"/>
      <c r="E64" s="69">
        <v>1.8</v>
      </c>
      <c r="F64" s="74">
        <f t="shared" si="0"/>
        <v>520802.13</v>
      </c>
      <c r="G64" s="71"/>
    </row>
    <row r="65" spans="1:7">
      <c r="A65" s="66">
        <v>45768</v>
      </c>
      <c r="B65" s="67" t="s">
        <v>1742</v>
      </c>
      <c r="C65" s="68" t="s">
        <v>61</v>
      </c>
      <c r="D65" s="69"/>
      <c r="E65" s="69">
        <v>4.5</v>
      </c>
      <c r="F65" s="74">
        <f t="shared" si="0"/>
        <v>520797.63</v>
      </c>
      <c r="G65" s="71"/>
    </row>
    <row r="66" spans="1:7">
      <c r="A66" s="66">
        <v>45769</v>
      </c>
      <c r="B66" s="67" t="s">
        <v>2924</v>
      </c>
      <c r="C66" s="68" t="s">
        <v>65</v>
      </c>
      <c r="D66" s="69"/>
      <c r="E66" s="69">
        <v>4300</v>
      </c>
      <c r="F66" s="74">
        <f t="shared" si="0"/>
        <v>516497.63</v>
      </c>
      <c r="G66" s="71"/>
    </row>
    <row r="67" spans="1:7">
      <c r="A67" s="66">
        <v>45769</v>
      </c>
      <c r="B67" s="67" t="s">
        <v>2925</v>
      </c>
      <c r="C67" s="68" t="s">
        <v>61</v>
      </c>
      <c r="D67" s="69"/>
      <c r="E67" s="69">
        <v>1000</v>
      </c>
      <c r="F67" s="74">
        <f t="shared" si="0"/>
        <v>515497.63</v>
      </c>
      <c r="G67" s="71"/>
    </row>
    <row r="68" spans="1:7">
      <c r="A68" s="66">
        <v>45769</v>
      </c>
      <c r="B68" s="67" t="s">
        <v>926</v>
      </c>
      <c r="C68" s="68" t="s">
        <v>64</v>
      </c>
      <c r="D68" s="69"/>
      <c r="E68" s="69">
        <v>10000</v>
      </c>
      <c r="F68" s="74">
        <f t="shared" ref="F68:F76" si="1">F67+D68-E68</f>
        <v>505497.63</v>
      </c>
      <c r="G68" s="71"/>
    </row>
    <row r="69" spans="1:7">
      <c r="A69" s="66">
        <v>45769</v>
      </c>
      <c r="B69" s="67" t="s">
        <v>1742</v>
      </c>
      <c r="C69" s="68" t="s">
        <v>61</v>
      </c>
      <c r="D69" s="69"/>
      <c r="E69" s="69">
        <v>1.8</v>
      </c>
      <c r="F69" s="74">
        <f t="shared" si="1"/>
        <v>505495.83</v>
      </c>
      <c r="G69" s="71"/>
    </row>
    <row r="70" spans="1:7">
      <c r="A70" s="66">
        <v>45769</v>
      </c>
      <c r="B70" s="67" t="s">
        <v>1742</v>
      </c>
      <c r="C70" s="68" t="s">
        <v>61</v>
      </c>
      <c r="D70" s="69"/>
      <c r="E70" s="69">
        <v>1.8</v>
      </c>
      <c r="F70" s="74">
        <f t="shared" si="1"/>
        <v>505494.03</v>
      </c>
      <c r="G70" s="71"/>
    </row>
    <row r="71" spans="1:7">
      <c r="A71" s="66">
        <v>45769</v>
      </c>
      <c r="B71" s="67" t="s">
        <v>1742</v>
      </c>
      <c r="C71" s="68" t="s">
        <v>61</v>
      </c>
      <c r="D71" s="69"/>
      <c r="E71" s="69">
        <v>4.5</v>
      </c>
      <c r="F71" s="74">
        <f t="shared" si="1"/>
        <v>505489.53</v>
      </c>
      <c r="G71" s="71"/>
    </row>
    <row r="72" spans="1:7">
      <c r="A72" s="66">
        <v>45770</v>
      </c>
      <c r="B72" s="67" t="s">
        <v>1742</v>
      </c>
      <c r="C72" s="68" t="s">
        <v>61</v>
      </c>
      <c r="D72" s="69"/>
      <c r="E72" s="69">
        <v>1.8</v>
      </c>
      <c r="F72" s="74">
        <f t="shared" si="1"/>
        <v>505487.73</v>
      </c>
      <c r="G72" s="71"/>
    </row>
    <row r="73" spans="1:7">
      <c r="A73" s="66">
        <v>45770</v>
      </c>
      <c r="B73" s="67" t="s">
        <v>926</v>
      </c>
      <c r="C73" s="68" t="s">
        <v>64</v>
      </c>
      <c r="D73" s="69"/>
      <c r="E73" s="69">
        <v>20000</v>
      </c>
      <c r="F73" s="74">
        <f t="shared" si="1"/>
        <v>485487.73</v>
      </c>
      <c r="G73" s="71"/>
    </row>
    <row r="74" spans="1:7">
      <c r="A74" s="66">
        <v>45771</v>
      </c>
      <c r="B74" s="67" t="s">
        <v>2482</v>
      </c>
      <c r="C74" s="68" t="s">
        <v>64</v>
      </c>
      <c r="D74" s="69"/>
      <c r="E74" s="69">
        <v>400000</v>
      </c>
      <c r="F74" s="74">
        <f t="shared" si="1"/>
        <v>85487.7299999999</v>
      </c>
      <c r="G74" s="71"/>
    </row>
    <row r="75" spans="1:7">
      <c r="A75" s="66">
        <v>45771</v>
      </c>
      <c r="B75" s="67" t="s">
        <v>1742</v>
      </c>
      <c r="C75" s="68" t="s">
        <v>61</v>
      </c>
      <c r="D75" s="69"/>
      <c r="E75" s="69">
        <v>2</v>
      </c>
      <c r="F75" s="74">
        <f t="shared" si="1"/>
        <v>85485.7299999999</v>
      </c>
      <c r="G75" s="71"/>
    </row>
    <row r="76" spans="1:7">
      <c r="A76" s="66">
        <v>45772</v>
      </c>
      <c r="B76" s="67" t="s">
        <v>2926</v>
      </c>
      <c r="C76" s="68" t="s">
        <v>61</v>
      </c>
      <c r="D76" s="69"/>
      <c r="E76" s="69">
        <v>290</v>
      </c>
      <c r="F76" s="74">
        <f t="shared" si="1"/>
        <v>85195.7299999999</v>
      </c>
      <c r="G76" s="71"/>
    </row>
    <row r="77" spans="1:7">
      <c r="A77" s="66">
        <v>45772</v>
      </c>
      <c r="B77" s="67" t="s">
        <v>2927</v>
      </c>
      <c r="C77" s="68" t="s">
        <v>61</v>
      </c>
      <c r="D77" s="69"/>
      <c r="E77" s="69">
        <v>2500</v>
      </c>
      <c r="F77" s="74">
        <f t="shared" ref="F77:F115" si="2">F76+D77-E77</f>
        <v>82695.7299999999</v>
      </c>
      <c r="G77" s="71"/>
    </row>
    <row r="78" spans="1:7">
      <c r="A78" s="66">
        <v>45772</v>
      </c>
      <c r="B78" s="67" t="s">
        <v>2928</v>
      </c>
      <c r="C78" s="68" t="s">
        <v>65</v>
      </c>
      <c r="D78" s="69"/>
      <c r="E78" s="69">
        <v>460</v>
      </c>
      <c r="F78" s="74">
        <f t="shared" si="2"/>
        <v>82235.7299999999</v>
      </c>
      <c r="G78" s="71"/>
    </row>
    <row r="79" spans="1:7">
      <c r="A79" s="66">
        <v>45772</v>
      </c>
      <c r="B79" s="67" t="s">
        <v>2916</v>
      </c>
      <c r="C79" s="68" t="s">
        <v>65</v>
      </c>
      <c r="D79" s="69"/>
      <c r="E79" s="69">
        <v>238</v>
      </c>
      <c r="F79" s="74">
        <f t="shared" si="2"/>
        <v>81997.7299999999</v>
      </c>
      <c r="G79" s="71"/>
    </row>
    <row r="80" spans="1:7">
      <c r="A80" s="66">
        <v>45772</v>
      </c>
      <c r="B80" s="67" t="s">
        <v>2929</v>
      </c>
      <c r="C80" s="68" t="s">
        <v>65</v>
      </c>
      <c r="D80" s="69"/>
      <c r="E80" s="69">
        <v>503</v>
      </c>
      <c r="F80" s="74">
        <f t="shared" si="2"/>
        <v>81494.7299999999</v>
      </c>
      <c r="G80" s="71"/>
    </row>
    <row r="81" spans="1:7">
      <c r="A81" s="66">
        <v>45772</v>
      </c>
      <c r="B81" s="67" t="s">
        <v>2930</v>
      </c>
      <c r="C81" s="68" t="s">
        <v>65</v>
      </c>
      <c r="D81" s="69"/>
      <c r="E81" s="69">
        <v>81</v>
      </c>
      <c r="F81" s="74">
        <f t="shared" si="2"/>
        <v>81413.7299999999</v>
      </c>
      <c r="G81" s="71"/>
    </row>
    <row r="82" spans="1:7">
      <c r="A82" s="66">
        <v>45772</v>
      </c>
      <c r="B82" s="67" t="s">
        <v>2931</v>
      </c>
      <c r="C82" s="68" t="s">
        <v>65</v>
      </c>
      <c r="D82" s="69"/>
      <c r="E82" s="69">
        <v>60</v>
      </c>
      <c r="F82" s="74">
        <f t="shared" si="2"/>
        <v>81353.7299999999</v>
      </c>
      <c r="G82" s="71"/>
    </row>
    <row r="83" spans="1:7">
      <c r="A83" s="66">
        <v>45772</v>
      </c>
      <c r="B83" s="67" t="s">
        <v>2188</v>
      </c>
      <c r="C83" s="68" t="s">
        <v>64</v>
      </c>
      <c r="D83" s="69"/>
      <c r="E83" s="69">
        <v>30000</v>
      </c>
      <c r="F83" s="74">
        <f t="shared" si="2"/>
        <v>51353.7299999999</v>
      </c>
      <c r="G83" s="71"/>
    </row>
    <row r="84" spans="1:7">
      <c r="A84" s="66">
        <v>45772</v>
      </c>
      <c r="B84" s="67" t="s">
        <v>1742</v>
      </c>
      <c r="C84" s="68" t="s">
        <v>61</v>
      </c>
      <c r="D84" s="69"/>
      <c r="E84" s="69">
        <v>1.8</v>
      </c>
      <c r="F84" s="74">
        <f t="shared" si="2"/>
        <v>51351.9299999999</v>
      </c>
      <c r="G84" s="71"/>
    </row>
    <row r="85" spans="1:7">
      <c r="A85" s="66">
        <v>45772</v>
      </c>
      <c r="B85" s="67" t="s">
        <v>1742</v>
      </c>
      <c r="C85" s="68" t="s">
        <v>61</v>
      </c>
      <c r="D85" s="69"/>
      <c r="E85" s="69">
        <v>4.5</v>
      </c>
      <c r="F85" s="74">
        <f t="shared" si="2"/>
        <v>51347.4299999999</v>
      </c>
      <c r="G85" s="71"/>
    </row>
    <row r="86" spans="1:7">
      <c r="A86" s="66">
        <v>45772</v>
      </c>
      <c r="B86" s="67" t="s">
        <v>1742</v>
      </c>
      <c r="C86" s="68" t="s">
        <v>61</v>
      </c>
      <c r="D86" s="69"/>
      <c r="E86" s="69">
        <v>1.8</v>
      </c>
      <c r="F86" s="74">
        <f t="shared" si="2"/>
        <v>51345.6299999999</v>
      </c>
      <c r="G86" s="71"/>
    </row>
    <row r="87" spans="1:7">
      <c r="A87" s="66">
        <v>45772</v>
      </c>
      <c r="B87" s="67" t="s">
        <v>1742</v>
      </c>
      <c r="C87" s="68" t="s">
        <v>61</v>
      </c>
      <c r="D87" s="69"/>
      <c r="E87" s="69">
        <v>1.8</v>
      </c>
      <c r="F87" s="74">
        <f t="shared" si="2"/>
        <v>51343.8299999999</v>
      </c>
      <c r="G87" s="71"/>
    </row>
    <row r="88" spans="1:7">
      <c r="A88" s="66">
        <v>45772</v>
      </c>
      <c r="B88" s="67" t="s">
        <v>1742</v>
      </c>
      <c r="C88" s="68" t="s">
        <v>61</v>
      </c>
      <c r="D88" s="69"/>
      <c r="E88" s="69">
        <v>1.8</v>
      </c>
      <c r="F88" s="74">
        <f t="shared" si="2"/>
        <v>51342.0299999999</v>
      </c>
      <c r="G88" s="71"/>
    </row>
    <row r="89" spans="1:7">
      <c r="A89" s="66">
        <v>45772</v>
      </c>
      <c r="B89" s="67" t="s">
        <v>1742</v>
      </c>
      <c r="C89" s="68" t="s">
        <v>61</v>
      </c>
      <c r="D89" s="69"/>
      <c r="E89" s="69">
        <v>1.8</v>
      </c>
      <c r="F89" s="74">
        <f t="shared" si="2"/>
        <v>51340.2299999999</v>
      </c>
      <c r="G89" s="71"/>
    </row>
    <row r="90" spans="1:7">
      <c r="A90" s="66">
        <v>45772</v>
      </c>
      <c r="B90" s="67" t="s">
        <v>1742</v>
      </c>
      <c r="C90" s="68" t="s">
        <v>61</v>
      </c>
      <c r="D90" s="69"/>
      <c r="E90" s="69">
        <v>4.5</v>
      </c>
      <c r="F90" s="74">
        <f t="shared" si="2"/>
        <v>51335.7299999999</v>
      </c>
      <c r="G90" s="71"/>
    </row>
    <row r="91" spans="1:7">
      <c r="A91" s="66">
        <v>45774</v>
      </c>
      <c r="B91" s="67" t="s">
        <v>2932</v>
      </c>
      <c r="C91" s="68" t="s">
        <v>61</v>
      </c>
      <c r="D91" s="69"/>
      <c r="E91" s="69">
        <v>1775.23</v>
      </c>
      <c r="F91" s="74">
        <f t="shared" si="2"/>
        <v>49560.4999999998</v>
      </c>
      <c r="G91" s="71"/>
    </row>
    <row r="92" spans="1:7">
      <c r="A92" s="66">
        <v>45774</v>
      </c>
      <c r="B92" s="67" t="s">
        <v>1742</v>
      </c>
      <c r="C92" s="68" t="s">
        <v>61</v>
      </c>
      <c r="D92" s="69"/>
      <c r="E92" s="69">
        <v>1.8</v>
      </c>
      <c r="F92" s="74">
        <f t="shared" si="2"/>
        <v>49558.6999999998</v>
      </c>
      <c r="G92" s="71"/>
    </row>
    <row r="93" spans="1:7">
      <c r="A93" s="66">
        <v>45775</v>
      </c>
      <c r="B93" s="67" t="s">
        <v>2933</v>
      </c>
      <c r="C93" s="68" t="s">
        <v>65</v>
      </c>
      <c r="D93" s="69"/>
      <c r="E93" s="69">
        <v>419</v>
      </c>
      <c r="F93" s="74">
        <f t="shared" si="2"/>
        <v>49139.6999999998</v>
      </c>
      <c r="G93" s="71"/>
    </row>
    <row r="94" ht="34.5" spans="1:7">
      <c r="A94" s="66">
        <v>45775</v>
      </c>
      <c r="B94" s="67" t="s">
        <v>2934</v>
      </c>
      <c r="C94" s="68" t="s">
        <v>65</v>
      </c>
      <c r="D94" s="69"/>
      <c r="E94" s="69">
        <v>1130</v>
      </c>
      <c r="F94" s="74">
        <f t="shared" si="2"/>
        <v>48009.6999999998</v>
      </c>
      <c r="G94" s="71"/>
    </row>
    <row r="95" spans="1:7">
      <c r="A95" s="66">
        <v>45775</v>
      </c>
      <c r="B95" s="67" t="s">
        <v>2935</v>
      </c>
      <c r="C95" s="68" t="s">
        <v>65</v>
      </c>
      <c r="D95" s="69"/>
      <c r="E95" s="69">
        <v>71.5</v>
      </c>
      <c r="F95" s="74">
        <f t="shared" si="2"/>
        <v>47938.1999999998</v>
      </c>
      <c r="G95" s="71"/>
    </row>
    <row r="96" spans="1:7">
      <c r="A96" s="66">
        <v>45775</v>
      </c>
      <c r="B96" s="67" t="s">
        <v>1311</v>
      </c>
      <c r="C96" s="68" t="s">
        <v>58</v>
      </c>
      <c r="D96" s="69">
        <v>2200000</v>
      </c>
      <c r="E96" s="69"/>
      <c r="F96" s="74">
        <f t="shared" si="2"/>
        <v>2247938.2</v>
      </c>
      <c r="G96" s="71"/>
    </row>
    <row r="97" spans="1:7">
      <c r="A97" s="66">
        <v>45775</v>
      </c>
      <c r="B97" s="67" t="s">
        <v>1742</v>
      </c>
      <c r="C97" s="68" t="s">
        <v>61</v>
      </c>
      <c r="D97" s="69"/>
      <c r="E97" s="69">
        <v>4.5</v>
      </c>
      <c r="F97" s="74">
        <f t="shared" si="2"/>
        <v>2247933.7</v>
      </c>
      <c r="G97" s="71"/>
    </row>
    <row r="98" spans="1:7">
      <c r="A98" s="66">
        <v>45775</v>
      </c>
      <c r="B98" s="67" t="s">
        <v>1742</v>
      </c>
      <c r="C98" s="68" t="s">
        <v>61</v>
      </c>
      <c r="D98" s="69"/>
      <c r="E98" s="69">
        <v>4.5</v>
      </c>
      <c r="F98" s="74">
        <f t="shared" si="2"/>
        <v>2247929.2</v>
      </c>
      <c r="G98" s="71"/>
    </row>
    <row r="99" spans="1:7">
      <c r="A99" s="66">
        <v>45775</v>
      </c>
      <c r="B99" s="67" t="s">
        <v>1742</v>
      </c>
      <c r="C99" s="68" t="s">
        <v>61</v>
      </c>
      <c r="D99" s="69"/>
      <c r="E99" s="69">
        <v>4.5</v>
      </c>
      <c r="F99" s="74">
        <f t="shared" si="2"/>
        <v>2247924.7</v>
      </c>
      <c r="G99" s="71"/>
    </row>
    <row r="100" spans="1:7">
      <c r="A100" s="66">
        <v>45776</v>
      </c>
      <c r="B100" s="67" t="s">
        <v>2482</v>
      </c>
      <c r="C100" s="68" t="s">
        <v>64</v>
      </c>
      <c r="D100" s="69"/>
      <c r="E100" s="69">
        <v>1000000</v>
      </c>
      <c r="F100" s="74">
        <f t="shared" si="2"/>
        <v>1247924.7</v>
      </c>
      <c r="G100" s="71"/>
    </row>
    <row r="101" spans="1:7">
      <c r="A101" s="66">
        <v>45776</v>
      </c>
      <c r="B101" s="67" t="s">
        <v>153</v>
      </c>
      <c r="C101" s="68" t="s">
        <v>64</v>
      </c>
      <c r="D101" s="69"/>
      <c r="E101" s="69">
        <v>250000</v>
      </c>
      <c r="F101" s="74">
        <f t="shared" si="2"/>
        <v>997924.7</v>
      </c>
      <c r="G101" s="71"/>
    </row>
    <row r="102" spans="1:7">
      <c r="A102" s="66">
        <v>45776</v>
      </c>
      <c r="B102" s="67" t="s">
        <v>1765</v>
      </c>
      <c r="C102" s="68" t="s">
        <v>64</v>
      </c>
      <c r="D102" s="69"/>
      <c r="E102" s="69">
        <v>500000</v>
      </c>
      <c r="F102" s="74">
        <f t="shared" si="2"/>
        <v>497924.7</v>
      </c>
      <c r="G102" s="71"/>
    </row>
    <row r="103" spans="1:7">
      <c r="A103" s="66">
        <v>45776</v>
      </c>
      <c r="B103" s="67" t="s">
        <v>1742</v>
      </c>
      <c r="C103" s="91" t="s">
        <v>61</v>
      </c>
      <c r="D103" s="69"/>
      <c r="E103" s="69">
        <v>2</v>
      </c>
      <c r="F103" s="74">
        <f t="shared" si="2"/>
        <v>497922.7</v>
      </c>
      <c r="G103" s="71"/>
    </row>
    <row r="104" spans="1:7">
      <c r="A104" s="66">
        <v>45776</v>
      </c>
      <c r="B104" s="67" t="s">
        <v>1742</v>
      </c>
      <c r="C104" s="91" t="s">
        <v>61</v>
      </c>
      <c r="D104" s="69"/>
      <c r="E104" s="69">
        <v>2</v>
      </c>
      <c r="F104" s="74">
        <f t="shared" si="2"/>
        <v>497920.7</v>
      </c>
      <c r="G104" s="71"/>
    </row>
    <row r="105" spans="1:7">
      <c r="A105" s="66">
        <v>45776</v>
      </c>
      <c r="B105" s="67" t="s">
        <v>1742</v>
      </c>
      <c r="C105" s="91" t="s">
        <v>61</v>
      </c>
      <c r="D105" s="69"/>
      <c r="E105" s="69">
        <v>2</v>
      </c>
      <c r="F105" s="74">
        <f t="shared" si="2"/>
        <v>497918.7</v>
      </c>
      <c r="G105" s="71"/>
    </row>
    <row r="106" spans="1:7">
      <c r="A106" s="66">
        <v>45777</v>
      </c>
      <c r="B106" s="67" t="s">
        <v>2482</v>
      </c>
      <c r="C106" s="68" t="s">
        <v>64</v>
      </c>
      <c r="D106" s="69"/>
      <c r="E106" s="69">
        <v>300000</v>
      </c>
      <c r="F106" s="74">
        <f t="shared" si="2"/>
        <v>197918.7</v>
      </c>
      <c r="G106" s="71"/>
    </row>
    <row r="107" spans="1:7">
      <c r="A107" s="66">
        <v>45777</v>
      </c>
      <c r="B107" s="67" t="s">
        <v>1765</v>
      </c>
      <c r="C107" s="68" t="s">
        <v>64</v>
      </c>
      <c r="D107" s="69"/>
      <c r="E107" s="69">
        <v>80000</v>
      </c>
      <c r="F107" s="74">
        <f t="shared" si="2"/>
        <v>117918.7</v>
      </c>
      <c r="G107" s="71"/>
    </row>
    <row r="108" spans="1:7">
      <c r="A108" s="66">
        <v>45777</v>
      </c>
      <c r="B108" s="67" t="s">
        <v>1765</v>
      </c>
      <c r="C108" s="68" t="s">
        <v>64</v>
      </c>
      <c r="D108" s="69"/>
      <c r="E108" s="69">
        <v>100000</v>
      </c>
      <c r="F108" s="74">
        <f t="shared" si="2"/>
        <v>17918.6999999997</v>
      </c>
      <c r="G108" s="71"/>
    </row>
    <row r="109" spans="1:7">
      <c r="A109" s="66">
        <v>45777</v>
      </c>
      <c r="B109" s="67" t="s">
        <v>1742</v>
      </c>
      <c r="C109" s="91" t="s">
        <v>61</v>
      </c>
      <c r="D109" s="69"/>
      <c r="E109" s="69">
        <v>1.8</v>
      </c>
      <c r="F109" s="74">
        <f t="shared" si="2"/>
        <v>17916.8999999997</v>
      </c>
      <c r="G109" s="71"/>
    </row>
    <row r="110" spans="1:7">
      <c r="A110" s="66">
        <v>45777</v>
      </c>
      <c r="B110" s="67" t="s">
        <v>1742</v>
      </c>
      <c r="C110" s="91" t="s">
        <v>61</v>
      </c>
      <c r="D110" s="69"/>
      <c r="E110" s="69">
        <v>1.8</v>
      </c>
      <c r="F110" s="74">
        <f t="shared" si="2"/>
        <v>17915.0999999997</v>
      </c>
      <c r="G110" s="71"/>
    </row>
    <row r="111" spans="1:7">
      <c r="A111" s="66">
        <v>45777</v>
      </c>
      <c r="B111" s="67" t="s">
        <v>1742</v>
      </c>
      <c r="C111" s="91" t="s">
        <v>61</v>
      </c>
      <c r="D111" s="69"/>
      <c r="E111" s="69">
        <v>2</v>
      </c>
      <c r="F111" s="74">
        <f t="shared" si="2"/>
        <v>17913.0999999997</v>
      </c>
      <c r="G111" s="71"/>
    </row>
    <row r="112" spans="1:7">
      <c r="A112" s="66">
        <v>45785</v>
      </c>
      <c r="B112" s="67" t="s">
        <v>2936</v>
      </c>
      <c r="C112" s="68" t="s">
        <v>65</v>
      </c>
      <c r="D112" s="69"/>
      <c r="E112" s="69">
        <v>10000</v>
      </c>
      <c r="F112" s="74">
        <f t="shared" si="2"/>
        <v>7913.09999999972</v>
      </c>
      <c r="G112" s="71"/>
    </row>
    <row r="113" spans="1:7">
      <c r="A113" s="66">
        <v>45785</v>
      </c>
      <c r="B113" s="67" t="s">
        <v>1742</v>
      </c>
      <c r="C113" s="91" t="s">
        <v>61</v>
      </c>
      <c r="E113" s="69">
        <v>4.5</v>
      </c>
      <c r="F113" s="74">
        <f t="shared" si="2"/>
        <v>7908.59999999972</v>
      </c>
      <c r="G113" s="71"/>
    </row>
    <row r="114" spans="1:7">
      <c r="A114" s="66">
        <v>45786</v>
      </c>
      <c r="B114" s="67" t="s">
        <v>1327</v>
      </c>
      <c r="C114" s="68" t="s">
        <v>58</v>
      </c>
      <c r="D114" s="69">
        <v>60000</v>
      </c>
      <c r="E114" s="69"/>
      <c r="F114" s="74">
        <f t="shared" si="2"/>
        <v>67908.5999999997</v>
      </c>
      <c r="G114" s="71"/>
    </row>
    <row r="115" spans="1:7">
      <c r="A115" s="66">
        <v>45786</v>
      </c>
      <c r="B115" s="67" t="s">
        <v>2937</v>
      </c>
      <c r="C115" s="68" t="s">
        <v>61</v>
      </c>
      <c r="D115" s="69"/>
      <c r="E115" s="69">
        <v>10</v>
      </c>
      <c r="F115" s="74">
        <f>F114+D116-E115</f>
        <v>67898.5999999997</v>
      </c>
      <c r="G115" s="71"/>
    </row>
    <row r="116" ht="34.5" spans="1:7">
      <c r="A116" s="66">
        <v>45786</v>
      </c>
      <c r="B116" s="67" t="s">
        <v>2938</v>
      </c>
      <c r="C116" s="68" t="s">
        <v>65</v>
      </c>
      <c r="D116" s="69"/>
      <c r="E116" s="69">
        <v>9437</v>
      </c>
      <c r="F116" s="74">
        <f>F115+D117-E116</f>
        <v>58461.5999999997</v>
      </c>
      <c r="G116" s="71"/>
    </row>
    <row r="117" spans="1:7">
      <c r="A117" s="66">
        <v>45786</v>
      </c>
      <c r="B117" s="67" t="s">
        <v>2939</v>
      </c>
      <c r="C117" s="68" t="s">
        <v>65</v>
      </c>
      <c r="D117" s="69"/>
      <c r="E117" s="69">
        <v>200</v>
      </c>
      <c r="F117" s="74">
        <f t="shared" ref="F117:F127" si="3">F116+D118-E117</f>
        <v>58261.5999999997</v>
      </c>
      <c r="G117" s="71"/>
    </row>
    <row r="118" spans="1:7">
      <c r="A118" s="66">
        <v>45786</v>
      </c>
      <c r="B118" s="67" t="s">
        <v>2940</v>
      </c>
      <c r="C118" s="68" t="s">
        <v>65</v>
      </c>
      <c r="D118" s="69"/>
      <c r="E118" s="69">
        <v>520</v>
      </c>
      <c r="F118" s="74">
        <f t="shared" si="3"/>
        <v>57741.5999999997</v>
      </c>
      <c r="G118" s="71"/>
    </row>
    <row r="119" spans="1:7">
      <c r="A119" s="66">
        <v>45786</v>
      </c>
      <c r="B119" s="67" t="s">
        <v>2941</v>
      </c>
      <c r="C119" s="68" t="s">
        <v>65</v>
      </c>
      <c r="D119" s="69"/>
      <c r="E119" s="69">
        <v>150</v>
      </c>
      <c r="F119" s="74">
        <f t="shared" si="3"/>
        <v>57591.5999999997</v>
      </c>
      <c r="G119" s="71"/>
    </row>
    <row r="120" spans="1:7">
      <c r="A120" s="66">
        <v>45786</v>
      </c>
      <c r="B120" s="67" t="s">
        <v>2942</v>
      </c>
      <c r="C120" s="68" t="s">
        <v>65</v>
      </c>
      <c r="D120" s="69"/>
      <c r="E120" s="69">
        <v>648</v>
      </c>
      <c r="F120" s="74">
        <f t="shared" si="3"/>
        <v>56943.5999999997</v>
      </c>
      <c r="G120" s="71"/>
    </row>
    <row r="121" spans="1:7">
      <c r="A121" s="66">
        <v>45786</v>
      </c>
      <c r="B121" s="67" t="s">
        <v>2943</v>
      </c>
      <c r="C121" s="68" t="s">
        <v>65</v>
      </c>
      <c r="D121" s="69"/>
      <c r="E121" s="69">
        <v>1691.5</v>
      </c>
      <c r="F121" s="74">
        <f t="shared" si="3"/>
        <v>55252.0999999997</v>
      </c>
      <c r="G121" s="71"/>
    </row>
    <row r="122" ht="34.5" spans="1:7">
      <c r="A122" s="66">
        <v>45786</v>
      </c>
      <c r="B122" s="67" t="s">
        <v>2944</v>
      </c>
      <c r="C122" s="68" t="s">
        <v>65</v>
      </c>
      <c r="D122" s="69"/>
      <c r="E122" s="69">
        <v>29625</v>
      </c>
      <c r="F122" s="74">
        <f t="shared" si="3"/>
        <v>25627.0999999997</v>
      </c>
      <c r="G122" s="71"/>
    </row>
    <row r="123" spans="1:7">
      <c r="A123" s="66">
        <v>45786</v>
      </c>
      <c r="B123" s="67" t="s">
        <v>2945</v>
      </c>
      <c r="C123" s="68" t="s">
        <v>65</v>
      </c>
      <c r="D123" s="69"/>
      <c r="E123" s="69">
        <v>35.5</v>
      </c>
      <c r="F123" s="74">
        <f t="shared" si="3"/>
        <v>25591.5999999997</v>
      </c>
      <c r="G123" s="71"/>
    </row>
    <row r="124" spans="1:7">
      <c r="A124" s="66">
        <v>45786</v>
      </c>
      <c r="B124" s="67" t="s">
        <v>2946</v>
      </c>
      <c r="C124" s="68" t="s">
        <v>65</v>
      </c>
      <c r="D124" s="69"/>
      <c r="E124" s="69">
        <v>110</v>
      </c>
      <c r="F124" s="74">
        <f t="shared" si="3"/>
        <v>25481.5999999997</v>
      </c>
      <c r="G124" s="71"/>
    </row>
    <row r="125" spans="1:7">
      <c r="A125" s="66">
        <v>45786</v>
      </c>
      <c r="B125" s="67" t="s">
        <v>2947</v>
      </c>
      <c r="C125" s="68" t="s">
        <v>61</v>
      </c>
      <c r="D125" s="69"/>
      <c r="E125" s="69">
        <v>8524.53</v>
      </c>
      <c r="F125" s="74">
        <f t="shared" si="3"/>
        <v>16957.0699999997</v>
      </c>
      <c r="G125" s="71"/>
    </row>
    <row r="126" spans="1:7">
      <c r="A126" s="66">
        <v>45786</v>
      </c>
      <c r="B126" s="67" t="s">
        <v>1742</v>
      </c>
      <c r="C126" s="68" t="s">
        <v>61</v>
      </c>
      <c r="D126" s="69"/>
      <c r="E126" s="69">
        <v>4.5</v>
      </c>
      <c r="F126" s="74">
        <f t="shared" si="3"/>
        <v>16952.5699999997</v>
      </c>
      <c r="G126" s="71"/>
    </row>
    <row r="127" spans="1:7">
      <c r="A127" s="66">
        <v>45786</v>
      </c>
      <c r="B127" s="67" t="s">
        <v>1742</v>
      </c>
      <c r="C127" s="68" t="s">
        <v>61</v>
      </c>
      <c r="D127" s="69"/>
      <c r="E127" s="69">
        <v>1.8</v>
      </c>
      <c r="F127" s="74">
        <f t="shared" si="3"/>
        <v>16950.7699999997</v>
      </c>
      <c r="G127" s="71"/>
    </row>
    <row r="128" spans="1:7">
      <c r="A128" s="66">
        <v>45786</v>
      </c>
      <c r="B128" s="67" t="s">
        <v>1742</v>
      </c>
      <c r="C128" s="68" t="s">
        <v>61</v>
      </c>
      <c r="D128" s="69"/>
      <c r="E128" s="69">
        <v>4.5</v>
      </c>
      <c r="F128" s="74">
        <f t="shared" ref="F128:F137" si="4">F127+D129-E128</f>
        <v>16946.2699999997</v>
      </c>
      <c r="G128" s="71"/>
    </row>
    <row r="129" spans="1:7">
      <c r="A129" s="66">
        <v>45786</v>
      </c>
      <c r="B129" s="67" t="s">
        <v>1742</v>
      </c>
      <c r="C129" s="68" t="s">
        <v>61</v>
      </c>
      <c r="D129" s="69"/>
      <c r="E129" s="69">
        <v>1.8</v>
      </c>
      <c r="F129" s="74">
        <f t="shared" si="4"/>
        <v>16944.4699999997</v>
      </c>
      <c r="G129" s="71"/>
    </row>
    <row r="130" spans="1:7">
      <c r="A130" s="66">
        <v>45786</v>
      </c>
      <c r="B130" s="67" t="s">
        <v>1742</v>
      </c>
      <c r="C130" s="68" t="s">
        <v>61</v>
      </c>
      <c r="D130" s="69"/>
      <c r="E130" s="69">
        <v>4.5</v>
      </c>
      <c r="F130" s="74">
        <f t="shared" si="4"/>
        <v>16939.9699999997</v>
      </c>
      <c r="G130" s="71"/>
    </row>
    <row r="131" spans="1:7">
      <c r="A131" s="66">
        <v>45786</v>
      </c>
      <c r="B131" s="67" t="s">
        <v>1742</v>
      </c>
      <c r="C131" s="68" t="s">
        <v>61</v>
      </c>
      <c r="D131" s="69"/>
      <c r="E131" s="69">
        <v>4.5</v>
      </c>
      <c r="F131" s="74">
        <f t="shared" si="4"/>
        <v>16935.4699999997</v>
      </c>
      <c r="G131" s="71"/>
    </row>
    <row r="132" spans="1:7">
      <c r="A132" s="66">
        <v>45786</v>
      </c>
      <c r="B132" s="67" t="s">
        <v>1742</v>
      </c>
      <c r="C132" s="68" t="s">
        <v>61</v>
      </c>
      <c r="D132" s="69"/>
      <c r="E132" s="69">
        <v>4.5</v>
      </c>
      <c r="F132" s="74">
        <f t="shared" si="4"/>
        <v>16930.9699999997</v>
      </c>
      <c r="G132" s="71"/>
    </row>
    <row r="133" spans="1:7">
      <c r="A133" s="66">
        <v>45786</v>
      </c>
      <c r="B133" s="67" t="s">
        <v>1742</v>
      </c>
      <c r="C133" s="68" t="s">
        <v>61</v>
      </c>
      <c r="D133" s="69"/>
      <c r="E133" s="69">
        <v>1.8</v>
      </c>
      <c r="F133" s="74">
        <f t="shared" si="4"/>
        <v>16929.1699999997</v>
      </c>
      <c r="G133" s="71"/>
    </row>
    <row r="134" spans="1:7">
      <c r="A134" s="66">
        <v>45786</v>
      </c>
      <c r="B134" s="67" t="s">
        <v>1742</v>
      </c>
      <c r="C134" s="68" t="s">
        <v>61</v>
      </c>
      <c r="D134" s="69"/>
      <c r="E134" s="69">
        <v>1.8</v>
      </c>
      <c r="F134" s="74">
        <f t="shared" si="4"/>
        <v>16927.3699999997</v>
      </c>
      <c r="G134" s="71"/>
    </row>
    <row r="135" spans="1:7">
      <c r="A135" s="66">
        <v>45786</v>
      </c>
      <c r="B135" s="67" t="s">
        <v>1742</v>
      </c>
      <c r="C135" s="68" t="s">
        <v>61</v>
      </c>
      <c r="D135" s="69"/>
      <c r="E135" s="69">
        <v>4.5</v>
      </c>
      <c r="F135" s="74">
        <f t="shared" ref="F135:F140" si="5">F134+D136-E135</f>
        <v>16922.8699999997</v>
      </c>
      <c r="G135" s="71"/>
    </row>
    <row r="136" spans="1:7">
      <c r="A136" s="66">
        <v>45786</v>
      </c>
      <c r="B136" s="67" t="s">
        <v>1742</v>
      </c>
      <c r="C136" s="68" t="s">
        <v>61</v>
      </c>
      <c r="D136" s="69"/>
      <c r="E136" s="69">
        <v>9</v>
      </c>
      <c r="F136" s="74">
        <v>16913.87</v>
      </c>
      <c r="G136" s="71"/>
    </row>
    <row r="137" spans="1:7">
      <c r="A137" s="66">
        <v>45789</v>
      </c>
      <c r="B137" s="67" t="s">
        <v>989</v>
      </c>
      <c r="C137" s="68" t="s">
        <v>58</v>
      </c>
      <c r="D137" s="69">
        <v>100000</v>
      </c>
      <c r="E137" s="69"/>
      <c r="F137" s="74">
        <v>116913.87</v>
      </c>
      <c r="G137" s="71"/>
    </row>
    <row r="138" ht="34.5" spans="1:7">
      <c r="A138" s="66">
        <v>45789</v>
      </c>
      <c r="B138" s="67" t="s">
        <v>2948</v>
      </c>
      <c r="C138" s="68" t="s">
        <v>61</v>
      </c>
      <c r="D138" s="69"/>
      <c r="E138" s="69">
        <v>28000</v>
      </c>
      <c r="F138" s="74">
        <f t="shared" si="5"/>
        <v>88913.87</v>
      </c>
      <c r="G138" s="71"/>
    </row>
    <row r="139" spans="1:7">
      <c r="A139" s="66">
        <v>45789</v>
      </c>
      <c r="B139" s="67" t="s">
        <v>1742</v>
      </c>
      <c r="C139" s="91" t="s">
        <v>61</v>
      </c>
      <c r="D139" s="69"/>
      <c r="E139" s="69">
        <v>9</v>
      </c>
      <c r="F139" s="74">
        <f t="shared" si="5"/>
        <v>88904.87</v>
      </c>
      <c r="G139" s="71"/>
    </row>
    <row r="140" spans="1:7">
      <c r="A140" s="66">
        <v>45793</v>
      </c>
      <c r="B140" s="67" t="s">
        <v>2949</v>
      </c>
      <c r="C140" s="91" t="s">
        <v>61</v>
      </c>
      <c r="D140" s="69"/>
      <c r="E140" s="69">
        <v>654.76</v>
      </c>
      <c r="F140" s="74">
        <f t="shared" si="5"/>
        <v>88250.11</v>
      </c>
      <c r="G140" s="71"/>
    </row>
    <row r="141" spans="1:7">
      <c r="A141" s="66">
        <v>45793</v>
      </c>
      <c r="B141" s="67" t="s">
        <v>2950</v>
      </c>
      <c r="C141" s="68" t="s">
        <v>65</v>
      </c>
      <c r="D141" s="69"/>
      <c r="E141" s="69">
        <v>69</v>
      </c>
      <c r="F141" s="74">
        <f t="shared" ref="F141:F154" si="6">F140+D142-E141</f>
        <v>88181.11</v>
      </c>
      <c r="G141" s="71"/>
    </row>
    <row r="142" spans="1:7">
      <c r="A142" s="66">
        <v>45793</v>
      </c>
      <c r="B142" s="67" t="s">
        <v>2951</v>
      </c>
      <c r="C142" s="68" t="s">
        <v>65</v>
      </c>
      <c r="D142" s="69"/>
      <c r="E142" s="69">
        <v>245</v>
      </c>
      <c r="F142" s="74">
        <f t="shared" si="6"/>
        <v>87936.11</v>
      </c>
      <c r="G142" s="71"/>
    </row>
    <row r="143" spans="1:7">
      <c r="A143" s="66">
        <v>45793</v>
      </c>
      <c r="B143" s="67" t="s">
        <v>2952</v>
      </c>
      <c r="C143" s="68" t="s">
        <v>65</v>
      </c>
      <c r="D143" s="69"/>
      <c r="E143" s="69">
        <v>916</v>
      </c>
      <c r="F143" s="74">
        <f t="shared" si="6"/>
        <v>87020.11</v>
      </c>
      <c r="G143" s="71"/>
    </row>
    <row r="144" spans="1:7">
      <c r="A144" s="66">
        <v>45793</v>
      </c>
      <c r="B144" s="67" t="s">
        <v>2953</v>
      </c>
      <c r="C144" s="68" t="s">
        <v>65</v>
      </c>
      <c r="D144" s="69"/>
      <c r="E144" s="69">
        <v>700</v>
      </c>
      <c r="F144" s="74">
        <f t="shared" si="6"/>
        <v>86320.11</v>
      </c>
      <c r="G144" s="71"/>
    </row>
    <row r="145" spans="1:7">
      <c r="A145" s="66">
        <v>45793</v>
      </c>
      <c r="B145" s="67" t="s">
        <v>2954</v>
      </c>
      <c r="C145" s="68" t="s">
        <v>65</v>
      </c>
      <c r="D145" s="69"/>
      <c r="E145" s="69">
        <v>508</v>
      </c>
      <c r="F145" s="74">
        <f t="shared" si="6"/>
        <v>85812.11</v>
      </c>
      <c r="G145" s="71"/>
    </row>
    <row r="146" spans="1:7">
      <c r="A146" s="66">
        <v>45793</v>
      </c>
      <c r="B146" s="67" t="s">
        <v>2955</v>
      </c>
      <c r="C146" s="68" t="s">
        <v>65</v>
      </c>
      <c r="D146" s="69"/>
      <c r="E146" s="69">
        <v>1258</v>
      </c>
      <c r="F146" s="74">
        <f t="shared" si="6"/>
        <v>84554.11</v>
      </c>
      <c r="G146" s="71"/>
    </row>
    <row r="147" spans="1:7">
      <c r="A147" s="66">
        <v>45793</v>
      </c>
      <c r="B147" s="67" t="s">
        <v>2956</v>
      </c>
      <c r="C147" s="68" t="s">
        <v>65</v>
      </c>
      <c r="D147" s="69"/>
      <c r="E147" s="69">
        <v>746.5</v>
      </c>
      <c r="F147" s="74">
        <f t="shared" si="6"/>
        <v>83807.61</v>
      </c>
      <c r="G147" s="71"/>
    </row>
    <row r="148" spans="1:7">
      <c r="A148" s="66">
        <v>45793</v>
      </c>
      <c r="B148" s="67" t="s">
        <v>2957</v>
      </c>
      <c r="C148" s="68" t="s">
        <v>65</v>
      </c>
      <c r="D148" s="69"/>
      <c r="E148" s="69">
        <v>5288</v>
      </c>
      <c r="F148" s="74">
        <f t="shared" si="6"/>
        <v>78519.61</v>
      </c>
      <c r="G148" s="71"/>
    </row>
    <row r="149" spans="1:7">
      <c r="A149" s="66">
        <v>45793</v>
      </c>
      <c r="B149" s="67" t="s">
        <v>2958</v>
      </c>
      <c r="C149" s="68" t="s">
        <v>65</v>
      </c>
      <c r="D149" s="69"/>
      <c r="E149" s="69">
        <v>123</v>
      </c>
      <c r="F149" s="74">
        <f t="shared" si="6"/>
        <v>78396.61</v>
      </c>
      <c r="G149" s="71"/>
    </row>
    <row r="150" spans="1:7">
      <c r="A150" s="66">
        <v>45793</v>
      </c>
      <c r="B150" s="67" t="s">
        <v>2959</v>
      </c>
      <c r="C150" s="68" t="s">
        <v>65</v>
      </c>
      <c r="D150" s="69"/>
      <c r="E150" s="69">
        <v>80</v>
      </c>
      <c r="F150" s="74">
        <f t="shared" si="6"/>
        <v>78316.61</v>
      </c>
      <c r="G150" s="71"/>
    </row>
    <row r="151" spans="1:7">
      <c r="A151" s="66">
        <v>45793</v>
      </c>
      <c r="B151" s="67" t="s">
        <v>2960</v>
      </c>
      <c r="C151" s="68" t="s">
        <v>65</v>
      </c>
      <c r="D151" s="69"/>
      <c r="E151" s="69">
        <v>1180</v>
      </c>
      <c r="F151" s="74">
        <f t="shared" si="6"/>
        <v>77136.61</v>
      </c>
      <c r="G151" s="71"/>
    </row>
    <row r="152" ht="34.5" spans="1:7">
      <c r="A152" s="66">
        <v>45793</v>
      </c>
      <c r="B152" s="67" t="s">
        <v>2961</v>
      </c>
      <c r="C152" s="68" t="s">
        <v>65</v>
      </c>
      <c r="D152" s="69"/>
      <c r="E152" s="69">
        <v>3200</v>
      </c>
      <c r="F152" s="74">
        <f t="shared" si="6"/>
        <v>73936.61</v>
      </c>
      <c r="G152" s="71"/>
    </row>
    <row r="153" spans="1:7">
      <c r="A153" s="66">
        <v>45793</v>
      </c>
      <c r="B153" s="67" t="s">
        <v>1742</v>
      </c>
      <c r="C153" s="91" t="s">
        <v>61</v>
      </c>
      <c r="D153" s="69"/>
      <c r="E153" s="69">
        <v>4.5</v>
      </c>
      <c r="F153" s="74">
        <f t="shared" si="6"/>
        <v>73932.11</v>
      </c>
      <c r="G153" s="71"/>
    </row>
    <row r="154" spans="1:7">
      <c r="A154" s="66">
        <v>45793</v>
      </c>
      <c r="B154" s="67" t="s">
        <v>1742</v>
      </c>
      <c r="C154" s="91" t="s">
        <v>61</v>
      </c>
      <c r="D154" s="69"/>
      <c r="E154" s="69">
        <v>1.8</v>
      </c>
      <c r="F154" s="74">
        <f t="shared" si="6"/>
        <v>73930.31</v>
      </c>
      <c r="G154" s="71"/>
    </row>
    <row r="155" spans="1:7">
      <c r="A155" s="66">
        <v>45793</v>
      </c>
      <c r="B155" s="67" t="s">
        <v>1742</v>
      </c>
      <c r="C155" s="91" t="s">
        <v>61</v>
      </c>
      <c r="D155" s="69"/>
      <c r="E155" s="69">
        <v>4.5</v>
      </c>
      <c r="F155" s="74">
        <f t="shared" ref="F155:F173" si="7">F154+D156-E155</f>
        <v>73925.81</v>
      </c>
      <c r="G155" s="71"/>
    </row>
    <row r="156" spans="1:7">
      <c r="A156" s="66">
        <v>45793</v>
      </c>
      <c r="B156" s="67" t="s">
        <v>1742</v>
      </c>
      <c r="C156" s="91" t="s">
        <v>61</v>
      </c>
      <c r="D156" s="69"/>
      <c r="E156" s="69">
        <v>4.5</v>
      </c>
      <c r="F156" s="74">
        <f t="shared" si="7"/>
        <v>73921.31</v>
      </c>
      <c r="G156" s="71"/>
    </row>
    <row r="157" spans="1:7">
      <c r="A157" s="66">
        <v>45793</v>
      </c>
      <c r="B157" s="67" t="s">
        <v>1742</v>
      </c>
      <c r="C157" s="91" t="s">
        <v>61</v>
      </c>
      <c r="D157" s="69"/>
      <c r="E157" s="69">
        <v>4.5</v>
      </c>
      <c r="F157" s="74">
        <f t="shared" si="7"/>
        <v>73916.81</v>
      </c>
      <c r="G157" s="71"/>
    </row>
    <row r="158" spans="1:7">
      <c r="A158" s="66">
        <v>45793</v>
      </c>
      <c r="B158" s="67" t="s">
        <v>1742</v>
      </c>
      <c r="C158" s="91" t="s">
        <v>61</v>
      </c>
      <c r="D158" s="69"/>
      <c r="E158" s="69">
        <v>4.5</v>
      </c>
      <c r="F158" s="74">
        <f t="shared" si="7"/>
        <v>73912.31</v>
      </c>
      <c r="G158" s="71"/>
    </row>
    <row r="159" spans="1:7">
      <c r="A159" s="66">
        <v>45793</v>
      </c>
      <c r="B159" s="67" t="s">
        <v>1742</v>
      </c>
      <c r="C159" s="91" t="s">
        <v>61</v>
      </c>
      <c r="D159" s="69"/>
      <c r="E159" s="69">
        <v>4.5</v>
      </c>
      <c r="F159" s="74">
        <f t="shared" si="7"/>
        <v>73907.81</v>
      </c>
      <c r="G159" s="71"/>
    </row>
    <row r="160" spans="1:7">
      <c r="A160" s="66">
        <v>45793</v>
      </c>
      <c r="B160" s="67" t="s">
        <v>1742</v>
      </c>
      <c r="C160" s="91" t="s">
        <v>61</v>
      </c>
      <c r="D160" s="69"/>
      <c r="E160" s="69">
        <v>4.5</v>
      </c>
      <c r="F160" s="74">
        <f t="shared" si="7"/>
        <v>73903.31</v>
      </c>
      <c r="G160" s="71"/>
    </row>
    <row r="161" spans="1:7">
      <c r="A161" s="66">
        <v>45793</v>
      </c>
      <c r="B161" s="67" t="s">
        <v>1742</v>
      </c>
      <c r="C161" s="91" t="s">
        <v>61</v>
      </c>
      <c r="D161" s="69"/>
      <c r="E161" s="69">
        <v>4.5</v>
      </c>
      <c r="F161" s="74">
        <f t="shared" si="7"/>
        <v>73898.81</v>
      </c>
      <c r="G161" s="71"/>
    </row>
    <row r="162" spans="1:7">
      <c r="A162" s="66">
        <v>45793</v>
      </c>
      <c r="B162" s="67" t="s">
        <v>1742</v>
      </c>
      <c r="C162" s="91" t="s">
        <v>61</v>
      </c>
      <c r="D162" s="69"/>
      <c r="E162" s="69">
        <v>4.5</v>
      </c>
      <c r="F162" s="74">
        <f t="shared" si="7"/>
        <v>73894.31</v>
      </c>
      <c r="G162" s="71"/>
    </row>
    <row r="163" spans="1:7">
      <c r="A163" s="66">
        <v>45793</v>
      </c>
      <c r="B163" s="67" t="s">
        <v>1742</v>
      </c>
      <c r="C163" s="91" t="s">
        <v>61</v>
      </c>
      <c r="D163" s="69"/>
      <c r="E163" s="69">
        <v>4.5</v>
      </c>
      <c r="F163" s="74">
        <f t="shared" si="7"/>
        <v>73889.81</v>
      </c>
      <c r="G163" s="71"/>
    </row>
    <row r="164" spans="1:7">
      <c r="A164" s="66">
        <v>45793</v>
      </c>
      <c r="B164" s="67" t="s">
        <v>1742</v>
      </c>
      <c r="C164" s="91" t="s">
        <v>61</v>
      </c>
      <c r="D164" s="69"/>
      <c r="E164" s="69">
        <v>1.8</v>
      </c>
      <c r="F164" s="74">
        <f t="shared" si="7"/>
        <v>73888.01</v>
      </c>
      <c r="G164" s="71"/>
    </row>
    <row r="165" spans="1:7">
      <c r="A165" s="66">
        <v>45793</v>
      </c>
      <c r="B165" s="67" t="s">
        <v>1742</v>
      </c>
      <c r="C165" s="91" t="s">
        <v>61</v>
      </c>
      <c r="D165" s="69"/>
      <c r="E165" s="69">
        <v>4.5</v>
      </c>
      <c r="F165" s="74">
        <f t="shared" si="7"/>
        <v>73883.51</v>
      </c>
      <c r="G165" s="71"/>
    </row>
    <row r="166" spans="1:7">
      <c r="A166" s="66">
        <v>45796</v>
      </c>
      <c r="B166" s="67" t="s">
        <v>2188</v>
      </c>
      <c r="C166" s="68" t="s">
        <v>64</v>
      </c>
      <c r="D166" s="69"/>
      <c r="E166" s="69">
        <v>20000</v>
      </c>
      <c r="F166" s="74">
        <f t="shared" si="7"/>
        <v>53883.51</v>
      </c>
      <c r="G166" s="71"/>
    </row>
    <row r="167" spans="1:7">
      <c r="A167" s="66">
        <v>45796</v>
      </c>
      <c r="B167" s="67" t="s">
        <v>1742</v>
      </c>
      <c r="C167" s="91" t="s">
        <v>61</v>
      </c>
      <c r="D167" s="69"/>
      <c r="E167" s="69">
        <v>1.8</v>
      </c>
      <c r="F167" s="74">
        <f t="shared" si="7"/>
        <v>53881.71</v>
      </c>
      <c r="G167" s="71"/>
    </row>
    <row r="168" spans="1:7">
      <c r="A168" s="66">
        <v>45797</v>
      </c>
      <c r="B168" s="67" t="s">
        <v>201</v>
      </c>
      <c r="C168" s="68" t="s">
        <v>62</v>
      </c>
      <c r="D168" s="69"/>
      <c r="E168" s="69">
        <v>5166.67</v>
      </c>
      <c r="F168" s="74">
        <f t="shared" si="7"/>
        <v>48715.04</v>
      </c>
      <c r="G168" s="71"/>
    </row>
    <row r="169" spans="1:7">
      <c r="A169" s="66">
        <v>45799</v>
      </c>
      <c r="B169" s="67" t="s">
        <v>153</v>
      </c>
      <c r="C169" s="68" t="s">
        <v>64</v>
      </c>
      <c r="D169" s="69"/>
      <c r="E169" s="69">
        <v>48000</v>
      </c>
      <c r="F169" s="74">
        <f t="shared" si="7"/>
        <v>715.039999999994</v>
      </c>
      <c r="G169" s="71"/>
    </row>
    <row r="170" spans="1:7">
      <c r="A170" s="66">
        <v>45799</v>
      </c>
      <c r="B170" s="67" t="s">
        <v>1742</v>
      </c>
      <c r="C170" s="91" t="s">
        <v>61</v>
      </c>
      <c r="D170" s="69"/>
      <c r="E170" s="69">
        <v>1.8</v>
      </c>
      <c r="F170" s="74">
        <v>713.24</v>
      </c>
      <c r="G170" s="71"/>
    </row>
    <row r="171" spans="1:7">
      <c r="A171" s="66">
        <v>45804</v>
      </c>
      <c r="B171" s="67" t="s">
        <v>130</v>
      </c>
      <c r="C171" s="68" t="s">
        <v>58</v>
      </c>
      <c r="D171" s="69">
        <v>1000000</v>
      </c>
      <c r="E171" s="69"/>
      <c r="F171" s="74">
        <f>F170+D171-E171</f>
        <v>1000713.24</v>
      </c>
      <c r="G171" s="71"/>
    </row>
    <row r="172" spans="1:7">
      <c r="A172" s="66">
        <v>45804</v>
      </c>
      <c r="B172" s="67" t="s">
        <v>2962</v>
      </c>
      <c r="C172" s="68" t="s">
        <v>61</v>
      </c>
      <c r="D172" s="69"/>
      <c r="E172" s="69">
        <v>166000</v>
      </c>
      <c r="F172" s="74">
        <f t="shared" ref="F172:F184" si="8">F171+D173-E172</f>
        <v>834713.24</v>
      </c>
      <c r="G172" s="71"/>
    </row>
    <row r="173" spans="1:7">
      <c r="A173" s="66">
        <v>45804</v>
      </c>
      <c r="B173" s="67" t="s">
        <v>1742</v>
      </c>
      <c r="C173" s="91" t="s">
        <v>61</v>
      </c>
      <c r="D173" s="69"/>
      <c r="E173" s="69">
        <v>2</v>
      </c>
      <c r="F173" s="74">
        <f t="shared" si="8"/>
        <v>834711.24</v>
      </c>
      <c r="G173" s="71"/>
    </row>
    <row r="174" spans="1:7">
      <c r="A174" s="66">
        <v>45805</v>
      </c>
      <c r="B174" s="67" t="s">
        <v>2188</v>
      </c>
      <c r="C174" s="68" t="s">
        <v>64</v>
      </c>
      <c r="D174" s="69"/>
      <c r="E174" s="69">
        <v>10000</v>
      </c>
      <c r="F174" s="74">
        <f t="shared" si="8"/>
        <v>824711.24</v>
      </c>
      <c r="G174" s="71"/>
    </row>
    <row r="175" spans="1:7">
      <c r="A175" s="66">
        <v>45805</v>
      </c>
      <c r="B175" s="67" t="s">
        <v>926</v>
      </c>
      <c r="C175" s="68" t="s">
        <v>64</v>
      </c>
      <c r="D175" s="69"/>
      <c r="E175" s="69">
        <v>7000</v>
      </c>
      <c r="F175" s="74">
        <f t="shared" si="8"/>
        <v>817711.24</v>
      </c>
      <c r="G175" s="71"/>
    </row>
    <row r="176" spans="1:7">
      <c r="A176" s="66">
        <v>45805</v>
      </c>
      <c r="B176" s="67" t="s">
        <v>1742</v>
      </c>
      <c r="C176" s="68" t="s">
        <v>61</v>
      </c>
      <c r="D176" s="69"/>
      <c r="E176" s="69">
        <v>1.8</v>
      </c>
      <c r="F176" s="74">
        <f t="shared" si="8"/>
        <v>817709.44</v>
      </c>
      <c r="G176" s="71"/>
    </row>
    <row r="177" spans="1:7">
      <c r="A177" s="66">
        <v>45805</v>
      </c>
      <c r="B177" s="67" t="s">
        <v>1742</v>
      </c>
      <c r="C177" s="68" t="s">
        <v>61</v>
      </c>
      <c r="D177" s="69"/>
      <c r="E177" s="69">
        <v>1.8</v>
      </c>
      <c r="F177" s="74">
        <f t="shared" si="8"/>
        <v>817707.64</v>
      </c>
      <c r="G177" s="71"/>
    </row>
    <row r="178" spans="1:7">
      <c r="A178" s="66">
        <v>45806</v>
      </c>
      <c r="B178" s="67" t="s">
        <v>926</v>
      </c>
      <c r="C178" s="68" t="s">
        <v>64</v>
      </c>
      <c r="D178" s="69"/>
      <c r="E178" s="69">
        <v>800000</v>
      </c>
      <c r="F178" s="74">
        <f t="shared" si="8"/>
        <v>17707.6399999999</v>
      </c>
      <c r="G178" s="71"/>
    </row>
    <row r="179" spans="1:7">
      <c r="A179" s="66">
        <v>45806</v>
      </c>
      <c r="B179" s="67" t="s">
        <v>1742</v>
      </c>
      <c r="C179" s="68" t="s">
        <v>61</v>
      </c>
      <c r="D179" s="69"/>
      <c r="E179" s="69">
        <v>2</v>
      </c>
      <c r="F179" s="74">
        <f t="shared" si="8"/>
        <v>17705.6399999999</v>
      </c>
      <c r="G179" s="71"/>
    </row>
    <row r="180" ht="34.5" spans="1:7">
      <c r="A180" s="66">
        <v>45807</v>
      </c>
      <c r="B180" s="67" t="s">
        <v>2963</v>
      </c>
      <c r="C180" s="68" t="s">
        <v>65</v>
      </c>
      <c r="D180" s="69"/>
      <c r="E180" s="69">
        <v>7890</v>
      </c>
      <c r="F180" s="74">
        <f t="shared" si="8"/>
        <v>9815.6399999999</v>
      </c>
      <c r="G180" s="71"/>
    </row>
    <row r="181" ht="34.5" spans="1:7">
      <c r="A181" s="66">
        <v>45807</v>
      </c>
      <c r="B181" s="67" t="s">
        <v>2964</v>
      </c>
      <c r="C181" s="68" t="s">
        <v>65</v>
      </c>
      <c r="D181" s="69"/>
      <c r="E181" s="69">
        <v>2030</v>
      </c>
      <c r="F181" s="74">
        <f t="shared" si="8"/>
        <v>7785.6399999999</v>
      </c>
      <c r="G181" s="71"/>
    </row>
    <row r="182" ht="34.5" spans="1:7">
      <c r="A182" s="66">
        <v>45807</v>
      </c>
      <c r="B182" s="67" t="s">
        <v>2965</v>
      </c>
      <c r="C182" s="68" t="s">
        <v>65</v>
      </c>
      <c r="D182" s="69"/>
      <c r="E182" s="69">
        <v>2776</v>
      </c>
      <c r="F182" s="74">
        <f t="shared" si="8"/>
        <v>5009.6399999999</v>
      </c>
      <c r="G182" s="71"/>
    </row>
    <row r="183" spans="1:7">
      <c r="A183" s="66">
        <v>45807</v>
      </c>
      <c r="B183" s="67" t="s">
        <v>1742</v>
      </c>
      <c r="C183" s="68" t="s">
        <v>61</v>
      </c>
      <c r="D183" s="69"/>
      <c r="E183" s="69">
        <v>1.8</v>
      </c>
      <c r="F183" s="74">
        <f t="shared" si="8"/>
        <v>5007.8399999999</v>
      </c>
      <c r="G183" s="71"/>
    </row>
    <row r="184" spans="1:7">
      <c r="A184" s="66">
        <v>45807</v>
      </c>
      <c r="B184" s="67" t="s">
        <v>1742</v>
      </c>
      <c r="C184" s="68" t="s">
        <v>61</v>
      </c>
      <c r="D184" s="69"/>
      <c r="E184" s="69">
        <v>4.5</v>
      </c>
      <c r="F184" s="74">
        <f t="shared" si="8"/>
        <v>5003.3399999999</v>
      </c>
      <c r="G184" s="71"/>
    </row>
    <row r="185" spans="1:7">
      <c r="A185" s="66">
        <v>45807</v>
      </c>
      <c r="B185" s="67" t="s">
        <v>1742</v>
      </c>
      <c r="C185" s="68" t="s">
        <v>61</v>
      </c>
      <c r="D185" s="69"/>
      <c r="E185" s="69">
        <v>4.5</v>
      </c>
      <c r="F185" s="74">
        <f>F184+D185-E185</f>
        <v>4998.8399999999</v>
      </c>
      <c r="G185" s="71"/>
    </row>
    <row r="186" spans="1:7">
      <c r="A186" s="66">
        <v>45811</v>
      </c>
      <c r="B186" s="67" t="s">
        <v>1327</v>
      </c>
      <c r="C186" s="68" t="s">
        <v>58</v>
      </c>
      <c r="D186" s="69">
        <v>82000</v>
      </c>
      <c r="E186" s="69"/>
      <c r="F186" s="74">
        <f>F185+D186-E186</f>
        <v>86998.8399999999</v>
      </c>
      <c r="G186" s="71"/>
    </row>
    <row r="187" spans="1:7">
      <c r="A187" s="66">
        <v>45811</v>
      </c>
      <c r="B187" s="67" t="s">
        <v>2966</v>
      </c>
      <c r="C187" s="68" t="s">
        <v>65</v>
      </c>
      <c r="D187" s="69"/>
      <c r="E187" s="69">
        <v>32794.5</v>
      </c>
      <c r="F187" s="74">
        <f t="shared" ref="F187:F218" si="9">F186+D187-E187</f>
        <v>54204.3399999999</v>
      </c>
      <c r="G187" s="71"/>
    </row>
    <row r="188" ht="34.5" spans="1:7">
      <c r="A188" s="66">
        <v>45811</v>
      </c>
      <c r="B188" s="67" t="s">
        <v>2967</v>
      </c>
      <c r="C188" s="68" t="s">
        <v>65</v>
      </c>
      <c r="D188" s="69"/>
      <c r="E188" s="69">
        <v>20000</v>
      </c>
      <c r="F188" s="74">
        <f t="shared" si="9"/>
        <v>34204.3399999999</v>
      </c>
      <c r="G188" s="71"/>
    </row>
    <row r="189" ht="34.5" spans="1:7">
      <c r="A189" s="66">
        <v>45811</v>
      </c>
      <c r="B189" s="67" t="s">
        <v>2968</v>
      </c>
      <c r="C189" s="68" t="s">
        <v>65</v>
      </c>
      <c r="D189" s="69"/>
      <c r="E189" s="69">
        <v>19800</v>
      </c>
      <c r="F189" s="74">
        <f t="shared" si="9"/>
        <v>14404.3399999999</v>
      </c>
      <c r="G189" s="71"/>
    </row>
    <row r="190" ht="34.5" spans="1:7">
      <c r="A190" s="66">
        <v>45811</v>
      </c>
      <c r="B190" s="67" t="s">
        <v>2969</v>
      </c>
      <c r="C190" s="68" t="s">
        <v>65</v>
      </c>
      <c r="D190" s="69"/>
      <c r="E190" s="69">
        <v>9500</v>
      </c>
      <c r="F190" s="74">
        <f t="shared" si="9"/>
        <v>4904.33999999989</v>
      </c>
      <c r="G190" s="71"/>
    </row>
    <row r="191" spans="1:7">
      <c r="A191" s="66">
        <v>45811</v>
      </c>
      <c r="B191" s="67" t="s">
        <v>1742</v>
      </c>
      <c r="C191" s="68" t="s">
        <v>61</v>
      </c>
      <c r="D191" s="69"/>
      <c r="E191" s="69">
        <v>1.8</v>
      </c>
      <c r="F191" s="74">
        <f t="shared" si="9"/>
        <v>4902.53999999989</v>
      </c>
      <c r="G191" s="71"/>
    </row>
    <row r="192" spans="1:7">
      <c r="A192" s="66">
        <v>45811</v>
      </c>
      <c r="B192" s="67" t="s">
        <v>1742</v>
      </c>
      <c r="C192" s="91" t="s">
        <v>61</v>
      </c>
      <c r="D192" s="69"/>
      <c r="E192" s="69">
        <v>1.8</v>
      </c>
      <c r="F192" s="74">
        <f t="shared" si="9"/>
        <v>4900.73999999989</v>
      </c>
      <c r="G192" s="71"/>
    </row>
    <row r="193" spans="1:7">
      <c r="A193" s="66">
        <v>45811</v>
      </c>
      <c r="B193" s="67" t="s">
        <v>1742</v>
      </c>
      <c r="C193" s="91" t="s">
        <v>61</v>
      </c>
      <c r="D193" s="69"/>
      <c r="E193" s="69">
        <v>9</v>
      </c>
      <c r="F193" s="74">
        <f t="shared" si="9"/>
        <v>4891.73999999989</v>
      </c>
      <c r="G193" s="71"/>
    </row>
    <row r="194" spans="1:7">
      <c r="A194" s="66">
        <v>45811</v>
      </c>
      <c r="B194" s="67" t="s">
        <v>1742</v>
      </c>
      <c r="C194" s="91" t="s">
        <v>61</v>
      </c>
      <c r="D194" s="69"/>
      <c r="E194" s="69">
        <v>9</v>
      </c>
      <c r="F194" s="74">
        <f t="shared" si="9"/>
        <v>4882.73999999989</v>
      </c>
      <c r="G194" s="71"/>
    </row>
    <row r="195" spans="1:7">
      <c r="A195" s="66">
        <v>45811</v>
      </c>
      <c r="B195" s="67" t="s">
        <v>1742</v>
      </c>
      <c r="C195" s="91" t="s">
        <v>61</v>
      </c>
      <c r="D195" s="69"/>
      <c r="E195" s="69">
        <v>4.5</v>
      </c>
      <c r="F195" s="74">
        <f t="shared" si="9"/>
        <v>4878.23999999989</v>
      </c>
      <c r="G195" s="71"/>
    </row>
    <row r="196" spans="1:7">
      <c r="A196" s="66">
        <v>45812</v>
      </c>
      <c r="B196" s="67" t="s">
        <v>208</v>
      </c>
      <c r="C196" s="68" t="s">
        <v>58</v>
      </c>
      <c r="D196" s="69">
        <v>500000</v>
      </c>
      <c r="E196" s="69"/>
      <c r="F196" s="74">
        <f t="shared" si="9"/>
        <v>504878.24</v>
      </c>
      <c r="G196" s="71"/>
    </row>
    <row r="197" spans="1:7">
      <c r="A197" s="66">
        <v>45812</v>
      </c>
      <c r="B197" s="67" t="s">
        <v>2970</v>
      </c>
      <c r="C197" s="68" t="s">
        <v>65</v>
      </c>
      <c r="D197" s="69"/>
      <c r="E197" s="69">
        <v>470</v>
      </c>
      <c r="F197" s="74">
        <f t="shared" si="9"/>
        <v>504408.24</v>
      </c>
      <c r="G197" s="71"/>
    </row>
    <row r="198" ht="34.5" spans="1:7">
      <c r="A198" s="66">
        <v>45812</v>
      </c>
      <c r="B198" s="67" t="s">
        <v>2971</v>
      </c>
      <c r="C198" s="68" t="s">
        <v>65</v>
      </c>
      <c r="D198" s="69"/>
      <c r="E198" s="69">
        <v>236</v>
      </c>
      <c r="F198" s="74">
        <f t="shared" si="9"/>
        <v>504172.24</v>
      </c>
      <c r="G198" s="71"/>
    </row>
    <row r="199" spans="1:7">
      <c r="A199" s="66">
        <v>45812</v>
      </c>
      <c r="B199" s="67" t="s">
        <v>2972</v>
      </c>
      <c r="C199" s="68" t="s">
        <v>65</v>
      </c>
      <c r="D199" s="69"/>
      <c r="E199" s="69">
        <v>530.1</v>
      </c>
      <c r="F199" s="74">
        <f t="shared" si="9"/>
        <v>503642.14</v>
      </c>
      <c r="G199" s="71"/>
    </row>
    <row r="200" spans="1:7">
      <c r="A200" s="66">
        <v>45812</v>
      </c>
      <c r="B200" s="67" t="s">
        <v>2973</v>
      </c>
      <c r="C200" s="68" t="s">
        <v>65</v>
      </c>
      <c r="D200" s="69"/>
      <c r="E200" s="69">
        <v>313</v>
      </c>
      <c r="F200" s="74">
        <f t="shared" si="9"/>
        <v>503329.14</v>
      </c>
      <c r="G200" s="71"/>
    </row>
    <row r="201" spans="1:7">
      <c r="A201" s="66">
        <v>45812</v>
      </c>
      <c r="B201" s="67" t="s">
        <v>2974</v>
      </c>
      <c r="C201" s="68" t="s">
        <v>65</v>
      </c>
      <c r="D201" s="69"/>
      <c r="E201" s="69">
        <v>247</v>
      </c>
      <c r="F201" s="74">
        <f t="shared" si="9"/>
        <v>503082.14</v>
      </c>
      <c r="G201" s="71"/>
    </row>
    <row r="202" spans="1:7">
      <c r="A202" s="66">
        <v>45812</v>
      </c>
      <c r="B202" s="67" t="s">
        <v>2975</v>
      </c>
      <c r="C202" s="68" t="s">
        <v>65</v>
      </c>
      <c r="D202" s="69"/>
      <c r="E202" s="69">
        <v>291.53</v>
      </c>
      <c r="F202" s="74">
        <f t="shared" si="9"/>
        <v>502790.61</v>
      </c>
      <c r="G202" s="71"/>
    </row>
    <row r="203" spans="1:7">
      <c r="A203" s="66">
        <v>45812</v>
      </c>
      <c r="B203" s="67" t="s">
        <v>2976</v>
      </c>
      <c r="C203" s="68" t="s">
        <v>65</v>
      </c>
      <c r="D203" s="69"/>
      <c r="E203" s="69">
        <v>347.5</v>
      </c>
      <c r="F203" s="74">
        <f t="shared" si="9"/>
        <v>502443.11</v>
      </c>
      <c r="G203" s="71"/>
    </row>
    <row r="204" spans="1:7">
      <c r="A204" s="66">
        <v>45812</v>
      </c>
      <c r="B204" s="67" t="s">
        <v>2977</v>
      </c>
      <c r="C204" s="68" t="s">
        <v>65</v>
      </c>
      <c r="D204" s="69"/>
      <c r="E204" s="69">
        <v>238.5</v>
      </c>
      <c r="F204" s="74">
        <f t="shared" si="9"/>
        <v>502204.61</v>
      </c>
      <c r="G204" s="71"/>
    </row>
    <row r="205" spans="1:7">
      <c r="A205" s="66">
        <v>45812</v>
      </c>
      <c r="B205" s="67" t="s">
        <v>2978</v>
      </c>
      <c r="C205" s="68" t="s">
        <v>65</v>
      </c>
      <c r="D205" s="69"/>
      <c r="E205" s="69">
        <v>545</v>
      </c>
      <c r="F205" s="74">
        <f t="shared" si="9"/>
        <v>501659.61</v>
      </c>
      <c r="G205" s="71"/>
    </row>
    <row r="206" spans="1:7">
      <c r="A206" s="66">
        <v>45812</v>
      </c>
      <c r="B206" s="67" t="s">
        <v>1742</v>
      </c>
      <c r="C206" s="68" t="s">
        <v>61</v>
      </c>
      <c r="D206" s="69"/>
      <c r="E206" s="69">
        <v>1.8</v>
      </c>
      <c r="F206" s="74">
        <f t="shared" si="9"/>
        <v>501657.81</v>
      </c>
      <c r="G206" s="71"/>
    </row>
    <row r="207" spans="1:7">
      <c r="A207" s="66">
        <v>45812</v>
      </c>
      <c r="B207" s="67" t="s">
        <v>1742</v>
      </c>
      <c r="C207" s="68" t="s">
        <v>61</v>
      </c>
      <c r="D207" s="69"/>
      <c r="E207" s="69">
        <v>1.8</v>
      </c>
      <c r="F207" s="74">
        <f t="shared" si="9"/>
        <v>501656.01</v>
      </c>
      <c r="G207" s="71"/>
    </row>
    <row r="208" spans="1:7">
      <c r="A208" s="66">
        <v>45812</v>
      </c>
      <c r="B208" s="67" t="s">
        <v>1742</v>
      </c>
      <c r="C208" s="68" t="s">
        <v>61</v>
      </c>
      <c r="D208" s="69"/>
      <c r="E208" s="69">
        <v>1.8</v>
      </c>
      <c r="F208" s="74">
        <f t="shared" si="9"/>
        <v>501654.21</v>
      </c>
      <c r="G208" s="71"/>
    </row>
    <row r="209" spans="1:7">
      <c r="A209" s="66">
        <v>45812</v>
      </c>
      <c r="B209" s="67" t="s">
        <v>1742</v>
      </c>
      <c r="C209" s="68" t="s">
        <v>61</v>
      </c>
      <c r="D209" s="69"/>
      <c r="E209" s="69">
        <v>4.5</v>
      </c>
      <c r="F209" s="74">
        <f t="shared" si="9"/>
        <v>501649.71</v>
      </c>
      <c r="G209" s="71"/>
    </row>
    <row r="210" spans="1:7">
      <c r="A210" s="66">
        <v>45812</v>
      </c>
      <c r="B210" s="67" t="s">
        <v>1742</v>
      </c>
      <c r="C210" s="68" t="s">
        <v>61</v>
      </c>
      <c r="D210" s="69"/>
      <c r="E210" s="69">
        <v>1.8</v>
      </c>
      <c r="F210" s="74">
        <f t="shared" si="9"/>
        <v>501647.91</v>
      </c>
      <c r="G210" s="71"/>
    </row>
    <row r="211" spans="1:7">
      <c r="A211" s="66">
        <v>45812</v>
      </c>
      <c r="B211" s="67" t="s">
        <v>1742</v>
      </c>
      <c r="C211" s="68" t="s">
        <v>61</v>
      </c>
      <c r="D211" s="69"/>
      <c r="E211" s="69">
        <v>1.8</v>
      </c>
      <c r="F211" s="74">
        <f t="shared" si="9"/>
        <v>501646.11</v>
      </c>
      <c r="G211" s="71"/>
    </row>
    <row r="212" spans="1:7">
      <c r="A212" s="66">
        <v>45812</v>
      </c>
      <c r="B212" s="67" t="s">
        <v>1742</v>
      </c>
      <c r="C212" s="68" t="s">
        <v>61</v>
      </c>
      <c r="D212" s="69"/>
      <c r="E212" s="69">
        <v>1.8</v>
      </c>
      <c r="F212" s="74">
        <f t="shared" si="9"/>
        <v>501644.31</v>
      </c>
      <c r="G212" s="71"/>
    </row>
    <row r="213" spans="1:7">
      <c r="A213" s="66">
        <v>45812</v>
      </c>
      <c r="B213" s="67" t="s">
        <v>1742</v>
      </c>
      <c r="C213" s="68" t="s">
        <v>61</v>
      </c>
      <c r="D213" s="69"/>
      <c r="E213" s="69">
        <v>1.8</v>
      </c>
      <c r="F213" s="74">
        <f t="shared" si="9"/>
        <v>501642.51</v>
      </c>
      <c r="G213" s="71"/>
    </row>
    <row r="214" spans="1:7">
      <c r="A214" s="66">
        <v>45812</v>
      </c>
      <c r="B214" s="67" t="s">
        <v>1742</v>
      </c>
      <c r="C214" s="68" t="s">
        <v>61</v>
      </c>
      <c r="D214" s="69"/>
      <c r="E214" s="69">
        <v>1.8</v>
      </c>
      <c r="F214" s="74">
        <f t="shared" si="9"/>
        <v>501640.71</v>
      </c>
      <c r="G214" s="71"/>
    </row>
    <row r="215" spans="1:7">
      <c r="A215" s="66">
        <v>45813</v>
      </c>
      <c r="B215" s="67" t="s">
        <v>2979</v>
      </c>
      <c r="C215" s="68" t="s">
        <v>61</v>
      </c>
      <c r="D215" s="69"/>
      <c r="E215" s="69">
        <v>55</v>
      </c>
      <c r="F215" s="74">
        <f t="shared" si="9"/>
        <v>501585.71</v>
      </c>
      <c r="G215" s="71"/>
    </row>
    <row r="216" spans="1:7">
      <c r="A216" s="66">
        <v>45813</v>
      </c>
      <c r="B216" s="67" t="s">
        <v>2980</v>
      </c>
      <c r="C216" s="68" t="s">
        <v>61</v>
      </c>
      <c r="D216" s="69"/>
      <c r="E216" s="69">
        <v>1729</v>
      </c>
      <c r="F216" s="74">
        <f t="shared" si="9"/>
        <v>499856.71</v>
      </c>
      <c r="G216" s="71"/>
    </row>
    <row r="217" spans="1:7">
      <c r="A217" s="66">
        <v>45813</v>
      </c>
      <c r="B217" s="67" t="s">
        <v>2981</v>
      </c>
      <c r="C217" s="68" t="s">
        <v>61</v>
      </c>
      <c r="D217" s="69"/>
      <c r="E217" s="69">
        <v>2119.3</v>
      </c>
      <c r="F217" s="74">
        <f t="shared" si="9"/>
        <v>497737.41</v>
      </c>
      <c r="G217" s="71"/>
    </row>
    <row r="218" spans="1:7">
      <c r="A218" s="66">
        <v>45813</v>
      </c>
      <c r="B218" s="67" t="s">
        <v>2982</v>
      </c>
      <c r="C218" s="68" t="s">
        <v>65</v>
      </c>
      <c r="D218" s="69"/>
      <c r="E218" s="69">
        <v>324</v>
      </c>
      <c r="F218" s="74">
        <f t="shared" si="9"/>
        <v>497413.41</v>
      </c>
      <c r="G218" s="71"/>
    </row>
    <row r="219" ht="34.5" spans="1:7">
      <c r="A219" s="66">
        <v>45813</v>
      </c>
      <c r="B219" s="67" t="s">
        <v>2983</v>
      </c>
      <c r="C219" s="68" t="s">
        <v>65</v>
      </c>
      <c r="D219" s="69"/>
      <c r="E219" s="69">
        <v>134</v>
      </c>
      <c r="F219" s="74">
        <f t="shared" ref="F219:F242" si="10">F218+D219-E219</f>
        <v>497279.41</v>
      </c>
      <c r="G219" s="71"/>
    </row>
    <row r="220" ht="34.5" spans="1:7">
      <c r="A220" s="66">
        <v>45813</v>
      </c>
      <c r="B220" s="67" t="s">
        <v>2984</v>
      </c>
      <c r="C220" s="68" t="s">
        <v>65</v>
      </c>
      <c r="D220" s="69"/>
      <c r="E220" s="69">
        <v>87216.25</v>
      </c>
      <c r="F220" s="74">
        <f t="shared" si="10"/>
        <v>410063.16</v>
      </c>
      <c r="G220" s="71"/>
    </row>
    <row r="221" spans="1:7">
      <c r="A221" s="66">
        <v>45813</v>
      </c>
      <c r="B221" s="67" t="s">
        <v>935</v>
      </c>
      <c r="C221" s="68" t="s">
        <v>65</v>
      </c>
      <c r="D221" s="69"/>
      <c r="E221" s="69">
        <v>332</v>
      </c>
      <c r="F221" s="74">
        <f t="shared" si="10"/>
        <v>409731.16</v>
      </c>
      <c r="G221" s="71"/>
    </row>
    <row r="222" spans="1:7">
      <c r="A222" s="66">
        <v>45813</v>
      </c>
      <c r="B222" s="67" t="s">
        <v>1742</v>
      </c>
      <c r="C222" s="91" t="s">
        <v>61</v>
      </c>
      <c r="D222" s="69"/>
      <c r="E222" s="69">
        <v>1.8</v>
      </c>
      <c r="F222" s="74">
        <f t="shared" si="10"/>
        <v>409729.36</v>
      </c>
      <c r="G222" s="71"/>
    </row>
    <row r="223" spans="1:7">
      <c r="A223" s="66">
        <v>45813</v>
      </c>
      <c r="B223" s="67" t="s">
        <v>1742</v>
      </c>
      <c r="C223" s="91" t="s">
        <v>61</v>
      </c>
      <c r="D223" s="69"/>
      <c r="E223" s="69">
        <v>4.5</v>
      </c>
      <c r="F223" s="74">
        <f t="shared" si="10"/>
        <v>409724.86</v>
      </c>
      <c r="G223" s="71"/>
    </row>
    <row r="224" spans="1:7">
      <c r="A224" s="66">
        <v>45813</v>
      </c>
      <c r="B224" s="67" t="s">
        <v>1742</v>
      </c>
      <c r="C224" s="91" t="s">
        <v>61</v>
      </c>
      <c r="D224" s="69"/>
      <c r="E224" s="69">
        <v>9</v>
      </c>
      <c r="F224" s="74">
        <f t="shared" si="10"/>
        <v>409715.86</v>
      </c>
      <c r="G224" s="71"/>
    </row>
    <row r="225" spans="1:7">
      <c r="A225" s="66">
        <v>45813</v>
      </c>
      <c r="B225" s="67" t="s">
        <v>1742</v>
      </c>
      <c r="C225" s="91" t="s">
        <v>61</v>
      </c>
      <c r="D225" s="69"/>
      <c r="E225" s="69">
        <v>1.8</v>
      </c>
      <c r="F225" s="74">
        <f t="shared" si="10"/>
        <v>409714.06</v>
      </c>
      <c r="G225" s="71"/>
    </row>
    <row r="226" spans="1:7">
      <c r="A226" s="66">
        <v>45813</v>
      </c>
      <c r="B226" s="67" t="s">
        <v>1742</v>
      </c>
      <c r="C226" s="91" t="s">
        <v>61</v>
      </c>
      <c r="D226" s="69"/>
      <c r="E226" s="69">
        <v>4.5</v>
      </c>
      <c r="F226" s="74">
        <f t="shared" si="10"/>
        <v>409709.56</v>
      </c>
      <c r="G226" s="71"/>
    </row>
    <row r="227" spans="1:7">
      <c r="A227" s="66">
        <v>45813</v>
      </c>
      <c r="B227" s="67" t="s">
        <v>1742</v>
      </c>
      <c r="C227" s="91" t="s">
        <v>61</v>
      </c>
      <c r="D227" s="69"/>
      <c r="E227" s="69">
        <v>1.8</v>
      </c>
      <c r="F227" s="74">
        <f t="shared" si="10"/>
        <v>409707.76</v>
      </c>
      <c r="G227" s="71"/>
    </row>
    <row r="228" spans="1:7">
      <c r="A228" s="66">
        <v>45813</v>
      </c>
      <c r="B228" s="67" t="s">
        <v>1742</v>
      </c>
      <c r="C228" s="91" t="s">
        <v>61</v>
      </c>
      <c r="D228" s="69"/>
      <c r="E228" s="69">
        <v>4.5</v>
      </c>
      <c r="F228" s="74">
        <f t="shared" si="10"/>
        <v>409703.26</v>
      </c>
      <c r="G228" s="71"/>
    </row>
    <row r="229" spans="1:7">
      <c r="A229" s="66">
        <v>45813</v>
      </c>
      <c r="B229" s="67" t="s">
        <v>1742</v>
      </c>
      <c r="C229" s="91" t="s">
        <v>61</v>
      </c>
      <c r="D229" s="69"/>
      <c r="E229" s="69">
        <v>9</v>
      </c>
      <c r="F229" s="74">
        <f t="shared" si="10"/>
        <v>409694.26</v>
      </c>
      <c r="G229" s="71"/>
    </row>
    <row r="230" spans="1:7">
      <c r="A230" s="66">
        <v>45813</v>
      </c>
      <c r="B230" s="67" t="s">
        <v>1742</v>
      </c>
      <c r="C230" s="91" t="s">
        <v>61</v>
      </c>
      <c r="D230" s="69"/>
      <c r="E230" s="69">
        <v>4.5</v>
      </c>
      <c r="F230" s="74">
        <f t="shared" si="10"/>
        <v>409689.76</v>
      </c>
      <c r="G230" s="71"/>
    </row>
    <row r="231" spans="1:7">
      <c r="A231" s="66">
        <v>45813</v>
      </c>
      <c r="B231" s="67" t="s">
        <v>1742</v>
      </c>
      <c r="C231" s="91" t="s">
        <v>61</v>
      </c>
      <c r="D231" s="69"/>
      <c r="E231" s="69">
        <v>4.5</v>
      </c>
      <c r="F231" s="74">
        <f t="shared" si="10"/>
        <v>409685.26</v>
      </c>
      <c r="G231" s="71"/>
    </row>
    <row r="232" spans="1:7">
      <c r="A232" s="66">
        <v>45813</v>
      </c>
      <c r="B232" s="67" t="s">
        <v>1742</v>
      </c>
      <c r="C232" s="91" t="s">
        <v>61</v>
      </c>
      <c r="D232" s="69"/>
      <c r="E232" s="69">
        <v>4.5</v>
      </c>
      <c r="F232" s="74">
        <f t="shared" si="10"/>
        <v>409680.76</v>
      </c>
      <c r="G232" s="71"/>
    </row>
    <row r="233" spans="1:7">
      <c r="A233" s="66">
        <v>45813</v>
      </c>
      <c r="B233" s="67" t="s">
        <v>1742</v>
      </c>
      <c r="C233" s="91" t="s">
        <v>61</v>
      </c>
      <c r="D233" s="69"/>
      <c r="E233" s="69">
        <v>4.5</v>
      </c>
      <c r="F233" s="74">
        <f t="shared" si="10"/>
        <v>409676.26</v>
      </c>
      <c r="G233" s="71"/>
    </row>
    <row r="234" spans="1:7">
      <c r="A234" s="66">
        <v>45813</v>
      </c>
      <c r="B234" s="67" t="s">
        <v>1742</v>
      </c>
      <c r="C234" s="91" t="s">
        <v>61</v>
      </c>
      <c r="D234" s="69"/>
      <c r="E234" s="69">
        <v>9</v>
      </c>
      <c r="F234" s="74">
        <f t="shared" si="10"/>
        <v>409667.26</v>
      </c>
      <c r="G234" s="71"/>
    </row>
    <row r="235" spans="1:7">
      <c r="A235" s="66">
        <v>45813</v>
      </c>
      <c r="B235" s="67" t="s">
        <v>1742</v>
      </c>
      <c r="C235" s="91" t="s">
        <v>61</v>
      </c>
      <c r="D235" s="69"/>
      <c r="E235" s="69">
        <v>4.5</v>
      </c>
      <c r="F235" s="74">
        <f t="shared" si="10"/>
        <v>409662.76</v>
      </c>
      <c r="G235" s="71"/>
    </row>
    <row r="236" spans="1:7">
      <c r="A236" s="66">
        <v>45813</v>
      </c>
      <c r="B236" s="67" t="s">
        <v>1742</v>
      </c>
      <c r="C236" s="91" t="s">
        <v>61</v>
      </c>
      <c r="D236" s="69"/>
      <c r="E236" s="69">
        <v>4.5</v>
      </c>
      <c r="F236" s="74">
        <f t="shared" si="10"/>
        <v>409658.26</v>
      </c>
      <c r="G236" s="71"/>
    </row>
    <row r="237" spans="1:7">
      <c r="A237" s="66">
        <v>45813</v>
      </c>
      <c r="B237" s="67" t="s">
        <v>1742</v>
      </c>
      <c r="C237" s="91" t="s">
        <v>61</v>
      </c>
      <c r="D237" s="69"/>
      <c r="E237" s="69">
        <v>4.5</v>
      </c>
      <c r="F237" s="74">
        <f t="shared" si="10"/>
        <v>409653.76</v>
      </c>
      <c r="G237" s="71"/>
    </row>
    <row r="238" spans="1:7">
      <c r="A238" s="66">
        <v>45813</v>
      </c>
      <c r="B238" s="67" t="s">
        <v>1742</v>
      </c>
      <c r="C238" s="91" t="s">
        <v>61</v>
      </c>
      <c r="D238" s="69"/>
      <c r="E238" s="69">
        <v>4.5</v>
      </c>
      <c r="F238" s="74">
        <f t="shared" si="10"/>
        <v>409649.26</v>
      </c>
      <c r="G238" s="71"/>
    </row>
    <row r="239" spans="1:7">
      <c r="A239" s="66">
        <v>45813</v>
      </c>
      <c r="B239" s="67" t="s">
        <v>1742</v>
      </c>
      <c r="C239" s="91" t="s">
        <v>61</v>
      </c>
      <c r="D239" s="69"/>
      <c r="E239" s="69">
        <v>4.5</v>
      </c>
      <c r="F239" s="74">
        <f t="shared" si="10"/>
        <v>409644.76</v>
      </c>
      <c r="G239" s="71"/>
    </row>
    <row r="240" spans="1:7">
      <c r="A240" s="66">
        <v>45813</v>
      </c>
      <c r="B240" s="67" t="s">
        <v>2985</v>
      </c>
      <c r="C240" s="68" t="s">
        <v>57</v>
      </c>
      <c r="D240" s="91">
        <v>9</v>
      </c>
      <c r="E240" s="69"/>
      <c r="F240" s="74">
        <f t="shared" ref="F240:F248" si="11">F239+D240-E240</f>
        <v>409653.76</v>
      </c>
      <c r="G240" s="71"/>
    </row>
    <row r="241" spans="1:7">
      <c r="A241" s="66">
        <v>45813</v>
      </c>
      <c r="B241" s="67" t="s">
        <v>2985</v>
      </c>
      <c r="C241" s="68" t="s">
        <v>57</v>
      </c>
      <c r="D241" s="69">
        <v>4.5</v>
      </c>
      <c r="E241" s="69"/>
      <c r="F241" s="74">
        <f t="shared" si="11"/>
        <v>409658.26</v>
      </c>
      <c r="G241" s="71"/>
    </row>
    <row r="242" spans="1:7">
      <c r="A242" s="66">
        <v>45814</v>
      </c>
      <c r="B242" s="67" t="s">
        <v>2986</v>
      </c>
      <c r="C242" s="68" t="s">
        <v>65</v>
      </c>
      <c r="D242" s="69"/>
      <c r="E242" s="69">
        <v>3000</v>
      </c>
      <c r="F242" s="74">
        <f t="shared" si="11"/>
        <v>406658.26</v>
      </c>
      <c r="G242" s="71"/>
    </row>
    <row r="243" spans="1:7">
      <c r="A243" s="66">
        <v>45814</v>
      </c>
      <c r="B243" s="67" t="s">
        <v>1742</v>
      </c>
      <c r="C243" s="91" t="s">
        <v>61</v>
      </c>
      <c r="D243" s="69"/>
      <c r="E243" s="69">
        <v>4.5</v>
      </c>
      <c r="F243" s="74">
        <f t="shared" si="11"/>
        <v>406653.76</v>
      </c>
      <c r="G243" s="71"/>
    </row>
    <row r="244" spans="1:7">
      <c r="A244" s="66">
        <v>45817</v>
      </c>
      <c r="B244" s="67" t="s">
        <v>1765</v>
      </c>
      <c r="C244" s="68" t="s">
        <v>64</v>
      </c>
      <c r="D244" s="69"/>
      <c r="E244" s="69">
        <v>160000</v>
      </c>
      <c r="F244" s="74">
        <f t="shared" si="11"/>
        <v>246653.76</v>
      </c>
      <c r="G244" s="71"/>
    </row>
    <row r="245" spans="1:7">
      <c r="A245" s="66">
        <v>45817</v>
      </c>
      <c r="B245" s="67" t="s">
        <v>1765</v>
      </c>
      <c r="C245" s="68" t="s">
        <v>64</v>
      </c>
      <c r="D245" s="69"/>
      <c r="E245" s="69">
        <v>100000</v>
      </c>
      <c r="F245" s="74">
        <f t="shared" si="11"/>
        <v>146653.76</v>
      </c>
      <c r="G245" s="71"/>
    </row>
    <row r="246" spans="1:7">
      <c r="A246" s="66">
        <v>45817</v>
      </c>
      <c r="B246" s="67" t="s">
        <v>1742</v>
      </c>
      <c r="C246" s="91" t="s">
        <v>61</v>
      </c>
      <c r="D246" s="69"/>
      <c r="E246" s="69">
        <v>1.8</v>
      </c>
      <c r="F246" s="74">
        <f t="shared" si="11"/>
        <v>146651.96</v>
      </c>
      <c r="G246" s="71"/>
    </row>
    <row r="247" spans="1:7">
      <c r="A247" s="66">
        <v>45817</v>
      </c>
      <c r="B247" s="67" t="s">
        <v>1742</v>
      </c>
      <c r="C247" s="91" t="s">
        <v>61</v>
      </c>
      <c r="D247" s="69"/>
      <c r="E247" s="69">
        <v>2</v>
      </c>
      <c r="F247" s="74">
        <f t="shared" si="11"/>
        <v>146649.96</v>
      </c>
      <c r="G247" s="71"/>
    </row>
    <row r="248" spans="1:7">
      <c r="A248" s="66">
        <v>45818</v>
      </c>
      <c r="B248" s="67" t="s">
        <v>1765</v>
      </c>
      <c r="C248" s="68" t="s">
        <v>64</v>
      </c>
      <c r="D248" s="69"/>
      <c r="E248" s="69">
        <v>50000</v>
      </c>
      <c r="F248" s="74">
        <f t="shared" si="11"/>
        <v>96649.96</v>
      </c>
      <c r="G248" s="71"/>
    </row>
    <row r="249" spans="1:7">
      <c r="A249" s="66">
        <v>45818</v>
      </c>
      <c r="B249" s="67" t="s">
        <v>2987</v>
      </c>
      <c r="C249" s="68" t="s">
        <v>56</v>
      </c>
      <c r="D249" s="69">
        <v>3000000</v>
      </c>
      <c r="E249" s="69"/>
      <c r="F249" s="74">
        <f t="shared" ref="F249:F280" si="12">F248+D249-E249</f>
        <v>3096649.96</v>
      </c>
      <c r="G249" s="71"/>
    </row>
    <row r="250" spans="1:7">
      <c r="A250" s="66">
        <v>45818</v>
      </c>
      <c r="B250" s="67" t="s">
        <v>527</v>
      </c>
      <c r="C250" s="68" t="s">
        <v>64</v>
      </c>
      <c r="D250" s="69"/>
      <c r="E250" s="69">
        <v>600000</v>
      </c>
      <c r="F250" s="74">
        <f t="shared" si="12"/>
        <v>2496649.96</v>
      </c>
      <c r="G250" s="71"/>
    </row>
    <row r="251" spans="1:7">
      <c r="A251" s="66">
        <v>45818</v>
      </c>
      <c r="B251" s="67" t="s">
        <v>527</v>
      </c>
      <c r="C251" s="68" t="s">
        <v>64</v>
      </c>
      <c r="D251" s="69"/>
      <c r="E251" s="69">
        <v>600000</v>
      </c>
      <c r="F251" s="74">
        <f t="shared" si="12"/>
        <v>1896649.96</v>
      </c>
      <c r="G251" s="71"/>
    </row>
    <row r="252" ht="34.5" spans="1:7">
      <c r="A252" s="66">
        <v>45818</v>
      </c>
      <c r="B252" s="67" t="s">
        <v>2988</v>
      </c>
      <c r="C252" s="68" t="s">
        <v>65</v>
      </c>
      <c r="D252" s="69"/>
      <c r="E252" s="69">
        <v>816.07</v>
      </c>
      <c r="F252" s="74">
        <f t="shared" si="12"/>
        <v>1895833.89</v>
      </c>
      <c r="G252" s="71"/>
    </row>
    <row r="253" spans="1:7">
      <c r="A253" s="66">
        <v>45818</v>
      </c>
      <c r="B253" s="67" t="s">
        <v>2989</v>
      </c>
      <c r="C253" s="68" t="s">
        <v>65</v>
      </c>
      <c r="D253" s="69"/>
      <c r="E253" s="69">
        <v>163</v>
      </c>
      <c r="F253" s="74">
        <f t="shared" si="12"/>
        <v>1895670.89</v>
      </c>
      <c r="G253" s="71"/>
    </row>
    <row r="254" spans="1:7">
      <c r="A254" s="66">
        <v>45818</v>
      </c>
      <c r="B254" s="67" t="s">
        <v>2990</v>
      </c>
      <c r="C254" s="68" t="s">
        <v>65</v>
      </c>
      <c r="D254" s="69"/>
      <c r="E254" s="69">
        <v>95.33</v>
      </c>
      <c r="F254" s="74">
        <f t="shared" si="12"/>
        <v>1895575.56</v>
      </c>
      <c r="G254" s="71"/>
    </row>
    <row r="255" spans="1:7">
      <c r="A255" s="66">
        <v>45818</v>
      </c>
      <c r="B255" s="67" t="s">
        <v>2991</v>
      </c>
      <c r="C255" s="68" t="s">
        <v>65</v>
      </c>
      <c r="D255" s="69"/>
      <c r="E255" s="69">
        <v>337</v>
      </c>
      <c r="F255" s="74">
        <f t="shared" si="12"/>
        <v>1895238.56</v>
      </c>
      <c r="G255" s="71"/>
    </row>
    <row r="256" ht="34.5" spans="1:7">
      <c r="A256" s="66">
        <v>45818</v>
      </c>
      <c r="B256" s="67" t="s">
        <v>2992</v>
      </c>
      <c r="C256" s="68" t="s">
        <v>65</v>
      </c>
      <c r="D256" s="69"/>
      <c r="E256" s="69">
        <v>1550</v>
      </c>
      <c r="F256" s="74">
        <f t="shared" si="12"/>
        <v>1893688.56</v>
      </c>
      <c r="G256" s="71"/>
    </row>
    <row r="257" ht="34.5" spans="1:7">
      <c r="A257" s="66">
        <v>45818</v>
      </c>
      <c r="B257" s="67" t="s">
        <v>2993</v>
      </c>
      <c r="C257" s="68" t="s">
        <v>65</v>
      </c>
      <c r="D257" s="69"/>
      <c r="E257" s="69">
        <v>618</v>
      </c>
      <c r="F257" s="74">
        <f t="shared" si="12"/>
        <v>1893070.56</v>
      </c>
      <c r="G257" s="71"/>
    </row>
    <row r="258" spans="1:7">
      <c r="A258" s="66">
        <v>45818</v>
      </c>
      <c r="B258" s="67" t="s">
        <v>2994</v>
      </c>
      <c r="C258" s="68" t="s">
        <v>65</v>
      </c>
      <c r="D258" s="69"/>
      <c r="E258" s="69">
        <v>16314.25</v>
      </c>
      <c r="F258" s="74">
        <f t="shared" si="12"/>
        <v>1876756.31</v>
      </c>
      <c r="G258" s="71"/>
    </row>
    <row r="259" spans="1:7">
      <c r="A259" s="66">
        <v>45818</v>
      </c>
      <c r="B259" s="67" t="s">
        <v>2995</v>
      </c>
      <c r="C259" s="68" t="s">
        <v>65</v>
      </c>
      <c r="D259" s="69"/>
      <c r="E259" s="69">
        <v>16000</v>
      </c>
      <c r="F259" s="74">
        <f t="shared" si="12"/>
        <v>1860756.31</v>
      </c>
      <c r="G259" s="71"/>
    </row>
    <row r="260" spans="1:7">
      <c r="A260" s="66">
        <v>45818</v>
      </c>
      <c r="B260" s="67" t="s">
        <v>2996</v>
      </c>
      <c r="C260" s="68" t="s">
        <v>65</v>
      </c>
      <c r="D260" s="69"/>
      <c r="E260" s="69">
        <v>900</v>
      </c>
      <c r="F260" s="74">
        <f t="shared" si="12"/>
        <v>1859856.31</v>
      </c>
      <c r="G260" s="71"/>
    </row>
    <row r="261" ht="34.5" spans="1:7">
      <c r="A261" s="66">
        <v>45818</v>
      </c>
      <c r="B261" s="67" t="s">
        <v>968</v>
      </c>
      <c r="C261" s="68" t="s">
        <v>65</v>
      </c>
      <c r="D261" s="69"/>
      <c r="E261" s="69">
        <v>150</v>
      </c>
      <c r="F261" s="74">
        <f t="shared" si="12"/>
        <v>1859706.31</v>
      </c>
      <c r="G261" s="71"/>
    </row>
    <row r="262" spans="1:7">
      <c r="A262" s="66">
        <v>45818</v>
      </c>
      <c r="B262" s="67" t="s">
        <v>1742</v>
      </c>
      <c r="C262" s="68" t="s">
        <v>61</v>
      </c>
      <c r="D262" s="69"/>
      <c r="E262" s="69">
        <v>2</v>
      </c>
      <c r="F262" s="74">
        <f t="shared" si="12"/>
        <v>1859704.31</v>
      </c>
      <c r="G262" s="71"/>
    </row>
    <row r="263" spans="1:7">
      <c r="A263" s="66">
        <v>45818</v>
      </c>
      <c r="B263" s="67" t="s">
        <v>1742</v>
      </c>
      <c r="C263" s="68" t="s">
        <v>61</v>
      </c>
      <c r="D263" s="69"/>
      <c r="E263" s="69">
        <v>2</v>
      </c>
      <c r="F263" s="74">
        <f t="shared" si="12"/>
        <v>1859702.31</v>
      </c>
      <c r="G263" s="71"/>
    </row>
    <row r="264" spans="1:7">
      <c r="A264" s="66">
        <v>45818</v>
      </c>
      <c r="B264" s="67" t="s">
        <v>1742</v>
      </c>
      <c r="C264" s="68" t="s">
        <v>61</v>
      </c>
      <c r="D264" s="69"/>
      <c r="E264" s="69">
        <v>4.5</v>
      </c>
      <c r="F264" s="74">
        <f t="shared" si="12"/>
        <v>1859697.81</v>
      </c>
      <c r="G264" s="71"/>
    </row>
    <row r="265" spans="1:7">
      <c r="A265" s="66">
        <v>45818</v>
      </c>
      <c r="B265" s="67" t="s">
        <v>1742</v>
      </c>
      <c r="C265" s="68" t="s">
        <v>61</v>
      </c>
      <c r="D265" s="69"/>
      <c r="E265" s="69">
        <v>4.5</v>
      </c>
      <c r="F265" s="74">
        <f t="shared" si="12"/>
        <v>1859693.31</v>
      </c>
      <c r="G265" s="71"/>
    </row>
    <row r="266" spans="1:7">
      <c r="A266" s="66">
        <v>45818</v>
      </c>
      <c r="B266" s="67" t="s">
        <v>1742</v>
      </c>
      <c r="C266" s="68" t="s">
        <v>61</v>
      </c>
      <c r="D266" s="69"/>
      <c r="E266" s="69">
        <v>1.8</v>
      </c>
      <c r="F266" s="74">
        <f t="shared" si="12"/>
        <v>1859691.51</v>
      </c>
      <c r="G266" s="71"/>
    </row>
    <row r="267" spans="1:7">
      <c r="A267" s="66">
        <v>45818</v>
      </c>
      <c r="B267" s="67" t="s">
        <v>1742</v>
      </c>
      <c r="C267" s="68" t="s">
        <v>61</v>
      </c>
      <c r="D267" s="69"/>
      <c r="E267" s="69">
        <v>1.8</v>
      </c>
      <c r="F267" s="74">
        <f t="shared" si="12"/>
        <v>1859689.71</v>
      </c>
      <c r="G267" s="71"/>
    </row>
    <row r="268" spans="1:7">
      <c r="A268" s="66">
        <v>45818</v>
      </c>
      <c r="B268" s="67" t="s">
        <v>1742</v>
      </c>
      <c r="C268" s="68" t="s">
        <v>61</v>
      </c>
      <c r="D268" s="69"/>
      <c r="E268" s="69">
        <v>4.5</v>
      </c>
      <c r="F268" s="74">
        <f t="shared" si="12"/>
        <v>1859685.21</v>
      </c>
      <c r="G268" s="71"/>
    </row>
    <row r="269" spans="1:7">
      <c r="A269" s="66">
        <v>45818</v>
      </c>
      <c r="B269" s="67" t="s">
        <v>1742</v>
      </c>
      <c r="C269" s="68" t="s">
        <v>61</v>
      </c>
      <c r="D269" s="69"/>
      <c r="E269" s="69">
        <v>4.5</v>
      </c>
      <c r="F269" s="74">
        <f t="shared" si="12"/>
        <v>1859680.71</v>
      </c>
      <c r="G269" s="71"/>
    </row>
    <row r="270" spans="1:7">
      <c r="A270" s="66">
        <v>45818</v>
      </c>
      <c r="B270" s="67" t="s">
        <v>1742</v>
      </c>
      <c r="C270" s="68" t="s">
        <v>61</v>
      </c>
      <c r="D270" s="69"/>
      <c r="E270" s="69">
        <v>4.5</v>
      </c>
      <c r="F270" s="74">
        <f t="shared" si="12"/>
        <v>1859676.21</v>
      </c>
      <c r="G270" s="71"/>
    </row>
    <row r="271" spans="1:7">
      <c r="A271" s="66">
        <v>45818</v>
      </c>
      <c r="B271" s="67" t="s">
        <v>1742</v>
      </c>
      <c r="C271" s="68" t="s">
        <v>61</v>
      </c>
      <c r="D271" s="69"/>
      <c r="E271" s="69">
        <v>1.8</v>
      </c>
      <c r="F271" s="74">
        <f t="shared" si="12"/>
        <v>1859674.41</v>
      </c>
      <c r="G271" s="71"/>
    </row>
    <row r="272" spans="1:7">
      <c r="A272" s="66">
        <v>45818</v>
      </c>
      <c r="B272" s="67" t="s">
        <v>1742</v>
      </c>
      <c r="C272" s="68" t="s">
        <v>61</v>
      </c>
      <c r="D272" s="69"/>
      <c r="E272" s="69">
        <v>4.5</v>
      </c>
      <c r="F272" s="74">
        <f t="shared" si="12"/>
        <v>1859669.91</v>
      </c>
      <c r="G272" s="71"/>
    </row>
    <row r="273" spans="1:7">
      <c r="A273" s="66">
        <v>45818</v>
      </c>
      <c r="B273" s="67" t="s">
        <v>1742</v>
      </c>
      <c r="C273" s="68" t="s">
        <v>61</v>
      </c>
      <c r="D273" s="69"/>
      <c r="E273" s="69">
        <v>4.5</v>
      </c>
      <c r="F273" s="74">
        <f t="shared" si="12"/>
        <v>1859665.41</v>
      </c>
      <c r="G273" s="71"/>
    </row>
    <row r="274" spans="1:7">
      <c r="A274" s="66">
        <v>45818</v>
      </c>
      <c r="B274" s="67" t="s">
        <v>1742</v>
      </c>
      <c r="C274" s="68" t="s">
        <v>61</v>
      </c>
      <c r="D274" s="69"/>
      <c r="E274" s="69">
        <v>4.5</v>
      </c>
      <c r="F274" s="74">
        <f t="shared" si="12"/>
        <v>1859660.91</v>
      </c>
      <c r="G274" s="71"/>
    </row>
    <row r="275" spans="1:7">
      <c r="A275" s="66">
        <v>45818</v>
      </c>
      <c r="B275" s="67" t="s">
        <v>1742</v>
      </c>
      <c r="C275" s="68" t="s">
        <v>61</v>
      </c>
      <c r="D275" s="69"/>
      <c r="E275" s="69">
        <v>1.8</v>
      </c>
      <c r="F275" s="74">
        <f t="shared" si="12"/>
        <v>1859659.11</v>
      </c>
      <c r="G275" s="71"/>
    </row>
    <row r="276" spans="1:7">
      <c r="A276" s="66">
        <v>45818</v>
      </c>
      <c r="B276" s="67" t="s">
        <v>1742</v>
      </c>
      <c r="C276" s="68" t="s">
        <v>61</v>
      </c>
      <c r="D276" s="69"/>
      <c r="E276" s="69">
        <v>1.8</v>
      </c>
      <c r="F276" s="74">
        <f t="shared" si="12"/>
        <v>1859657.31</v>
      </c>
      <c r="G276" s="71"/>
    </row>
    <row r="277" ht="34.5" spans="1:7">
      <c r="A277" s="66">
        <v>45819</v>
      </c>
      <c r="B277" s="67" t="s">
        <v>2997</v>
      </c>
      <c r="C277" s="68" t="s">
        <v>65</v>
      </c>
      <c r="D277" s="69"/>
      <c r="E277" s="69">
        <v>70000</v>
      </c>
      <c r="F277" s="74">
        <f t="shared" si="12"/>
        <v>1789657.31</v>
      </c>
      <c r="G277" s="71"/>
    </row>
    <row r="278" spans="1:7">
      <c r="A278" s="66">
        <v>45819</v>
      </c>
      <c r="B278" s="67" t="s">
        <v>1742</v>
      </c>
      <c r="C278" s="68" t="s">
        <v>61</v>
      </c>
      <c r="D278" s="69"/>
      <c r="E278" s="69">
        <v>9</v>
      </c>
      <c r="F278" s="74">
        <f t="shared" si="12"/>
        <v>1789648.31</v>
      </c>
      <c r="G278" s="71"/>
    </row>
    <row r="279" spans="1:7">
      <c r="A279" s="66">
        <v>45819</v>
      </c>
      <c r="B279" s="67" t="s">
        <v>527</v>
      </c>
      <c r="C279" s="68" t="s">
        <v>64</v>
      </c>
      <c r="D279" s="69"/>
      <c r="E279" s="69">
        <v>150000</v>
      </c>
      <c r="F279" s="74">
        <f t="shared" si="12"/>
        <v>1639648.31</v>
      </c>
      <c r="G279" s="71"/>
    </row>
    <row r="280" spans="1:7">
      <c r="A280" s="66">
        <v>45819</v>
      </c>
      <c r="B280" s="67" t="s">
        <v>1742</v>
      </c>
      <c r="C280" s="68" t="s">
        <v>61</v>
      </c>
      <c r="D280" s="69"/>
      <c r="E280" s="69">
        <v>2</v>
      </c>
      <c r="F280" s="74">
        <f t="shared" si="12"/>
        <v>1639646.31</v>
      </c>
      <c r="G280" s="71"/>
    </row>
    <row r="281" spans="1:7">
      <c r="A281" s="66">
        <v>45820</v>
      </c>
      <c r="B281" s="67" t="s">
        <v>2998</v>
      </c>
      <c r="C281" s="68" t="s">
        <v>65</v>
      </c>
      <c r="D281" s="69"/>
      <c r="E281" s="69">
        <v>443</v>
      </c>
      <c r="F281" s="74">
        <f t="shared" ref="F281:F319" si="13">F280+D281-E281</f>
        <v>1639203.31</v>
      </c>
      <c r="G281" s="71"/>
    </row>
    <row r="282" spans="1:7">
      <c r="A282" s="66">
        <v>45820</v>
      </c>
      <c r="B282" s="67" t="s">
        <v>2999</v>
      </c>
      <c r="C282" s="68" t="s">
        <v>65</v>
      </c>
      <c r="D282" s="69"/>
      <c r="E282" s="69">
        <v>160</v>
      </c>
      <c r="F282" s="74">
        <f t="shared" si="13"/>
        <v>1639043.31</v>
      </c>
      <c r="G282" s="71"/>
    </row>
    <row r="283" spans="1:7">
      <c r="A283" s="66">
        <v>45820</v>
      </c>
      <c r="B283" s="67" t="s">
        <v>3000</v>
      </c>
      <c r="C283" s="68" t="s">
        <v>65</v>
      </c>
      <c r="D283" s="69"/>
      <c r="E283" s="69">
        <v>387</v>
      </c>
      <c r="F283" s="74">
        <f t="shared" si="13"/>
        <v>1638656.31</v>
      </c>
      <c r="G283" s="71"/>
    </row>
    <row r="284" spans="1:7">
      <c r="A284" s="66">
        <v>45820</v>
      </c>
      <c r="B284" s="67" t="s">
        <v>3001</v>
      </c>
      <c r="C284" s="68" t="s">
        <v>65</v>
      </c>
      <c r="D284" s="69"/>
      <c r="E284" s="69">
        <v>457</v>
      </c>
      <c r="F284" s="74">
        <f t="shared" si="13"/>
        <v>1638199.31</v>
      </c>
      <c r="G284" s="71"/>
    </row>
    <row r="285" spans="1:7">
      <c r="A285" s="66">
        <v>45820</v>
      </c>
      <c r="B285" s="67" t="s">
        <v>3002</v>
      </c>
      <c r="C285" s="68" t="s">
        <v>65</v>
      </c>
      <c r="D285" s="69"/>
      <c r="E285" s="69">
        <v>324</v>
      </c>
      <c r="F285" s="74">
        <f t="shared" si="13"/>
        <v>1637875.31</v>
      </c>
      <c r="G285" s="71"/>
    </row>
    <row r="286" spans="1:7">
      <c r="A286" s="66">
        <v>45820</v>
      </c>
      <c r="B286" s="67" t="s">
        <v>3003</v>
      </c>
      <c r="C286" s="68" t="s">
        <v>65</v>
      </c>
      <c r="D286" s="69"/>
      <c r="E286" s="69">
        <v>106.82</v>
      </c>
      <c r="F286" s="74">
        <f t="shared" si="13"/>
        <v>1637768.49</v>
      </c>
      <c r="G286" s="71"/>
    </row>
    <row r="287" ht="34.5" spans="1:7">
      <c r="A287" s="66">
        <v>45820</v>
      </c>
      <c r="B287" s="67" t="s">
        <v>3004</v>
      </c>
      <c r="C287" s="68" t="s">
        <v>65</v>
      </c>
      <c r="D287" s="69"/>
      <c r="E287" s="69">
        <v>405.8</v>
      </c>
      <c r="F287" s="74">
        <f t="shared" si="13"/>
        <v>1637362.69</v>
      </c>
      <c r="G287" s="71"/>
    </row>
    <row r="288" spans="1:7">
      <c r="A288" s="66">
        <v>45820</v>
      </c>
      <c r="B288" s="67" t="s">
        <v>3005</v>
      </c>
      <c r="C288" s="68" t="s">
        <v>65</v>
      </c>
      <c r="D288" s="69"/>
      <c r="E288" s="69">
        <v>170</v>
      </c>
      <c r="F288" s="74">
        <f t="shared" si="13"/>
        <v>1637192.69</v>
      </c>
      <c r="G288" s="71"/>
    </row>
    <row r="289" spans="1:7">
      <c r="A289" s="66">
        <v>45820</v>
      </c>
      <c r="B289" s="67" t="s">
        <v>3006</v>
      </c>
      <c r="C289" s="68" t="s">
        <v>65</v>
      </c>
      <c r="D289" s="69"/>
      <c r="E289" s="69">
        <v>5596.25</v>
      </c>
      <c r="F289" s="74">
        <f t="shared" si="13"/>
        <v>1631596.44</v>
      </c>
      <c r="G289" s="71"/>
    </row>
    <row r="290" spans="1:7">
      <c r="A290" s="66">
        <v>45820</v>
      </c>
      <c r="B290" s="67" t="s">
        <v>3007</v>
      </c>
      <c r="C290" s="68" t="s">
        <v>65</v>
      </c>
      <c r="D290" s="69"/>
      <c r="E290" s="69">
        <v>3210</v>
      </c>
      <c r="F290" s="74">
        <f t="shared" si="13"/>
        <v>1628386.44</v>
      </c>
      <c r="G290" s="71"/>
    </row>
    <row r="291" spans="1:7">
      <c r="A291" s="66">
        <v>45820</v>
      </c>
      <c r="B291" s="67" t="s">
        <v>3008</v>
      </c>
      <c r="C291" s="68" t="s">
        <v>65</v>
      </c>
      <c r="D291" s="69"/>
      <c r="E291" s="69">
        <v>6000</v>
      </c>
      <c r="F291" s="74">
        <f t="shared" si="13"/>
        <v>1622386.44</v>
      </c>
      <c r="G291" s="71"/>
    </row>
    <row r="292" spans="1:7">
      <c r="A292" s="66">
        <v>45820</v>
      </c>
      <c r="B292" s="67" t="s">
        <v>3009</v>
      </c>
      <c r="C292" s="68" t="s">
        <v>65</v>
      </c>
      <c r="D292" s="69"/>
      <c r="E292" s="69">
        <v>899.5</v>
      </c>
      <c r="F292" s="74">
        <f t="shared" si="13"/>
        <v>1621486.94</v>
      </c>
      <c r="G292" s="71"/>
    </row>
    <row r="293" spans="1:7">
      <c r="A293" s="66">
        <v>45820</v>
      </c>
      <c r="B293" s="67" t="s">
        <v>3010</v>
      </c>
      <c r="C293" s="68" t="s">
        <v>65</v>
      </c>
      <c r="D293" s="69"/>
      <c r="E293" s="69">
        <v>371.5</v>
      </c>
      <c r="F293" s="74">
        <f t="shared" si="13"/>
        <v>1621115.44</v>
      </c>
      <c r="G293" s="71"/>
    </row>
    <row r="294" spans="1:7">
      <c r="A294" s="66">
        <v>45820</v>
      </c>
      <c r="B294" s="67" t="s">
        <v>1742</v>
      </c>
      <c r="C294" s="68" t="s">
        <v>61</v>
      </c>
      <c r="D294" s="69"/>
      <c r="E294" s="69">
        <v>4.5</v>
      </c>
      <c r="F294" s="74">
        <f t="shared" si="13"/>
        <v>1621110.94</v>
      </c>
      <c r="G294" s="71"/>
    </row>
    <row r="295" spans="1:7">
      <c r="A295" s="66">
        <v>45820</v>
      </c>
      <c r="B295" s="67" t="s">
        <v>1742</v>
      </c>
      <c r="C295" s="68" t="s">
        <v>61</v>
      </c>
      <c r="D295" s="69"/>
      <c r="E295" s="69">
        <v>4.5</v>
      </c>
      <c r="F295" s="74">
        <f t="shared" si="13"/>
        <v>1621106.44</v>
      </c>
      <c r="G295" s="71"/>
    </row>
    <row r="296" spans="1:7">
      <c r="A296" s="66">
        <v>45820</v>
      </c>
      <c r="B296" s="67" t="s">
        <v>1742</v>
      </c>
      <c r="C296" s="68" t="s">
        <v>61</v>
      </c>
      <c r="D296" s="69"/>
      <c r="E296" s="69">
        <v>4.5</v>
      </c>
      <c r="F296" s="74">
        <f t="shared" si="13"/>
        <v>1621101.94</v>
      </c>
      <c r="G296" s="71"/>
    </row>
    <row r="297" spans="1:7">
      <c r="A297" s="66">
        <v>45820</v>
      </c>
      <c r="B297" s="67" t="s">
        <v>1742</v>
      </c>
      <c r="C297" s="68" t="s">
        <v>61</v>
      </c>
      <c r="D297" s="69"/>
      <c r="E297" s="69">
        <v>4.5</v>
      </c>
      <c r="F297" s="74">
        <f t="shared" si="13"/>
        <v>1621097.44</v>
      </c>
      <c r="G297" s="71"/>
    </row>
    <row r="298" spans="1:7">
      <c r="A298" s="66">
        <v>45820</v>
      </c>
      <c r="B298" s="67" t="s">
        <v>1742</v>
      </c>
      <c r="C298" s="68" t="s">
        <v>61</v>
      </c>
      <c r="D298" s="69"/>
      <c r="E298" s="69">
        <v>4.5</v>
      </c>
      <c r="F298" s="74">
        <f t="shared" si="13"/>
        <v>1621092.94</v>
      </c>
      <c r="G298" s="71"/>
    </row>
    <row r="299" spans="1:7">
      <c r="A299" s="66">
        <v>45820</v>
      </c>
      <c r="B299" s="67" t="s">
        <v>1742</v>
      </c>
      <c r="C299" s="68" t="s">
        <v>61</v>
      </c>
      <c r="D299" s="69"/>
      <c r="E299" s="69">
        <v>1.8</v>
      </c>
      <c r="F299" s="74">
        <f t="shared" si="13"/>
        <v>1621091.14</v>
      </c>
      <c r="G299" s="71"/>
    </row>
    <row r="300" spans="1:7">
      <c r="A300" s="66">
        <v>45820</v>
      </c>
      <c r="B300" s="67" t="s">
        <v>1742</v>
      </c>
      <c r="C300" s="68" t="s">
        <v>61</v>
      </c>
      <c r="D300" s="69"/>
      <c r="E300" s="69">
        <v>4.5</v>
      </c>
      <c r="F300" s="74">
        <f t="shared" si="13"/>
        <v>1621086.64</v>
      </c>
      <c r="G300" s="71"/>
    </row>
    <row r="301" spans="1:7">
      <c r="A301" s="66">
        <v>45820</v>
      </c>
      <c r="B301" s="67" t="s">
        <v>1742</v>
      </c>
      <c r="C301" s="68" t="s">
        <v>61</v>
      </c>
      <c r="D301" s="69"/>
      <c r="E301" s="69">
        <v>4.5</v>
      </c>
      <c r="F301" s="74">
        <f t="shared" si="13"/>
        <v>1621082.14</v>
      </c>
      <c r="G301" s="71"/>
    </row>
    <row r="302" spans="1:7">
      <c r="A302" s="66">
        <v>45820</v>
      </c>
      <c r="B302" s="67" t="s">
        <v>1742</v>
      </c>
      <c r="C302" s="68" t="s">
        <v>61</v>
      </c>
      <c r="D302" s="69"/>
      <c r="E302" s="69">
        <v>4.5</v>
      </c>
      <c r="F302" s="74">
        <f t="shared" si="13"/>
        <v>1621077.64</v>
      </c>
      <c r="G302" s="71"/>
    </row>
    <row r="303" spans="1:7">
      <c r="A303" s="66">
        <v>45820</v>
      </c>
      <c r="B303" s="67" t="s">
        <v>1742</v>
      </c>
      <c r="C303" s="68" t="s">
        <v>61</v>
      </c>
      <c r="D303" s="69"/>
      <c r="E303" s="69">
        <v>4.5</v>
      </c>
      <c r="F303" s="74">
        <f t="shared" si="13"/>
        <v>1621073.14</v>
      </c>
      <c r="G303" s="71"/>
    </row>
    <row r="304" spans="1:7">
      <c r="A304" s="66">
        <v>45820</v>
      </c>
      <c r="B304" s="67" t="s">
        <v>1742</v>
      </c>
      <c r="C304" s="68" t="s">
        <v>61</v>
      </c>
      <c r="D304" s="69"/>
      <c r="E304" s="69">
        <v>4.5</v>
      </c>
      <c r="F304" s="74">
        <f t="shared" si="13"/>
        <v>1621068.64</v>
      </c>
      <c r="G304" s="71"/>
    </row>
    <row r="305" spans="1:7">
      <c r="A305" s="66">
        <v>45820</v>
      </c>
      <c r="B305" s="67" t="s">
        <v>1742</v>
      </c>
      <c r="C305" s="68" t="s">
        <v>61</v>
      </c>
      <c r="D305" s="69"/>
      <c r="E305" s="69">
        <v>4.5</v>
      </c>
      <c r="F305" s="74">
        <f t="shared" si="13"/>
        <v>1621064.14</v>
      </c>
      <c r="G305" s="71"/>
    </row>
    <row r="306" spans="1:7">
      <c r="A306" s="66">
        <v>45821</v>
      </c>
      <c r="B306" s="67" t="s">
        <v>3011</v>
      </c>
      <c r="C306" s="68" t="s">
        <v>65</v>
      </c>
      <c r="D306" s="69"/>
      <c r="E306" s="69">
        <v>4500</v>
      </c>
      <c r="F306" s="74">
        <f t="shared" si="13"/>
        <v>1616564.14</v>
      </c>
      <c r="G306" s="71"/>
    </row>
    <row r="307" spans="1:7">
      <c r="A307" s="66">
        <v>45821</v>
      </c>
      <c r="B307" s="67" t="s">
        <v>527</v>
      </c>
      <c r="C307" s="68" t="s">
        <v>64</v>
      </c>
      <c r="D307" s="69"/>
      <c r="E307" s="69">
        <v>500000</v>
      </c>
      <c r="F307" s="74">
        <f t="shared" si="13"/>
        <v>1116564.14</v>
      </c>
      <c r="G307" s="71"/>
    </row>
    <row r="308" spans="1:7">
      <c r="A308" s="66">
        <v>45821</v>
      </c>
      <c r="B308" s="67" t="s">
        <v>1742</v>
      </c>
      <c r="C308" s="68" t="s">
        <v>61</v>
      </c>
      <c r="D308" s="69"/>
      <c r="E308" s="69">
        <v>4.5</v>
      </c>
      <c r="F308" s="74">
        <f t="shared" si="13"/>
        <v>1116559.64</v>
      </c>
      <c r="G308" s="71"/>
    </row>
    <row r="309" spans="1:7">
      <c r="A309" s="66">
        <v>45821</v>
      </c>
      <c r="B309" s="67" t="s">
        <v>1742</v>
      </c>
      <c r="C309" s="68" t="s">
        <v>61</v>
      </c>
      <c r="D309" s="69"/>
      <c r="E309" s="69">
        <v>2</v>
      </c>
      <c r="F309" s="74">
        <f t="shared" si="13"/>
        <v>1116557.64</v>
      </c>
      <c r="G309" s="71"/>
    </row>
    <row r="310" spans="1:7">
      <c r="A310" s="66">
        <v>45825</v>
      </c>
      <c r="B310" s="67" t="s">
        <v>318</v>
      </c>
      <c r="C310" s="68" t="s">
        <v>64</v>
      </c>
      <c r="D310" s="69"/>
      <c r="E310" s="69">
        <v>36000</v>
      </c>
      <c r="F310" s="74">
        <f t="shared" si="13"/>
        <v>1080557.64</v>
      </c>
      <c r="G310" s="71"/>
    </row>
    <row r="311" spans="1:7">
      <c r="A311" s="66">
        <v>45825</v>
      </c>
      <c r="B311" s="67" t="s">
        <v>1742</v>
      </c>
      <c r="C311" s="68" t="s">
        <v>61</v>
      </c>
      <c r="D311" s="69"/>
      <c r="E311" s="69">
        <v>1.8</v>
      </c>
      <c r="F311" s="74">
        <f t="shared" si="13"/>
        <v>1080555.84</v>
      </c>
      <c r="G311" s="71"/>
    </row>
    <row r="312" spans="1:7">
      <c r="A312" s="66">
        <v>45826</v>
      </c>
      <c r="B312" s="67" t="s">
        <v>527</v>
      </c>
      <c r="C312" s="68" t="s">
        <v>64</v>
      </c>
      <c r="D312" s="69"/>
      <c r="E312" s="69">
        <v>300000</v>
      </c>
      <c r="F312" s="74">
        <f t="shared" si="13"/>
        <v>780555.839999999</v>
      </c>
      <c r="G312" s="71"/>
    </row>
    <row r="313" spans="1:7">
      <c r="A313" s="66">
        <v>45826</v>
      </c>
      <c r="B313" s="67" t="s">
        <v>527</v>
      </c>
      <c r="C313" s="68" t="s">
        <v>64</v>
      </c>
      <c r="D313" s="69"/>
      <c r="E313" s="69">
        <v>300000</v>
      </c>
      <c r="F313" s="74">
        <f t="shared" si="13"/>
        <v>480555.839999999</v>
      </c>
      <c r="G313" s="71"/>
    </row>
    <row r="314" spans="1:7">
      <c r="A314" s="66">
        <v>45826</v>
      </c>
      <c r="B314" s="67" t="s">
        <v>1742</v>
      </c>
      <c r="C314" s="68" t="s">
        <v>61</v>
      </c>
      <c r="D314" s="69"/>
      <c r="E314" s="69">
        <v>2</v>
      </c>
      <c r="F314" s="74">
        <f t="shared" si="13"/>
        <v>480553.839999999</v>
      </c>
      <c r="G314" s="71"/>
    </row>
    <row r="315" spans="1:7">
      <c r="A315" s="66">
        <v>45826</v>
      </c>
      <c r="B315" s="67" t="s">
        <v>1742</v>
      </c>
      <c r="C315" s="68" t="s">
        <v>61</v>
      </c>
      <c r="D315" s="69"/>
      <c r="E315" s="69">
        <v>2</v>
      </c>
      <c r="F315" s="74">
        <f t="shared" si="13"/>
        <v>480551.839999999</v>
      </c>
      <c r="G315" s="71"/>
    </row>
    <row r="316" spans="1:7">
      <c r="A316" s="66">
        <v>45827</v>
      </c>
      <c r="B316" s="116" t="s">
        <v>694</v>
      </c>
      <c r="C316" s="68" t="s">
        <v>58</v>
      </c>
      <c r="D316" s="69">
        <v>50000</v>
      </c>
      <c r="E316" s="69"/>
      <c r="F316" s="74">
        <f t="shared" si="13"/>
        <v>530551.839999999</v>
      </c>
      <c r="G316" s="71"/>
    </row>
    <row r="317" spans="1:7">
      <c r="A317" s="66">
        <v>45828</v>
      </c>
      <c r="B317" s="116" t="s">
        <v>3012</v>
      </c>
      <c r="C317" s="68" t="s">
        <v>65</v>
      </c>
      <c r="D317" s="69"/>
      <c r="E317" s="69">
        <v>58.5</v>
      </c>
      <c r="F317" s="74">
        <f t="shared" si="13"/>
        <v>530493.339999999</v>
      </c>
      <c r="G317" s="71"/>
    </row>
    <row r="318" spans="1:7">
      <c r="A318" s="66">
        <v>45828</v>
      </c>
      <c r="B318" s="116" t="s">
        <v>3013</v>
      </c>
      <c r="C318" s="68" t="s">
        <v>65</v>
      </c>
      <c r="D318" s="69"/>
      <c r="E318" s="69">
        <v>1074.86</v>
      </c>
      <c r="F318" s="74">
        <f t="shared" si="13"/>
        <v>529418.479999999</v>
      </c>
      <c r="G318" s="71"/>
    </row>
    <row r="319" ht="38" customHeight="1" spans="1:7">
      <c r="A319" s="66">
        <v>45828</v>
      </c>
      <c r="B319" s="116" t="s">
        <v>3014</v>
      </c>
      <c r="C319" s="68" t="s">
        <v>65</v>
      </c>
      <c r="D319" s="69"/>
      <c r="E319" s="69">
        <v>711.5</v>
      </c>
      <c r="F319" s="74">
        <f t="shared" si="13"/>
        <v>528706.979999999</v>
      </c>
      <c r="G319" s="71"/>
    </row>
    <row r="320" spans="1:7">
      <c r="A320" s="66">
        <v>45828</v>
      </c>
      <c r="B320" s="116" t="s">
        <v>3015</v>
      </c>
      <c r="C320" s="68" t="s">
        <v>65</v>
      </c>
      <c r="D320" s="69"/>
      <c r="E320" s="69">
        <v>403.5</v>
      </c>
      <c r="F320" s="74">
        <f t="shared" ref="F320:F329" si="14">F319+D320-E320</f>
        <v>528303.479999999</v>
      </c>
      <c r="G320" s="71"/>
    </row>
    <row r="321" spans="1:7">
      <c r="A321" s="66">
        <v>45828</v>
      </c>
      <c r="B321" s="116" t="s">
        <v>3016</v>
      </c>
      <c r="C321" s="68" t="s">
        <v>65</v>
      </c>
      <c r="D321" s="69"/>
      <c r="E321" s="69">
        <v>406.5</v>
      </c>
      <c r="F321" s="74">
        <f t="shared" si="14"/>
        <v>527896.979999999</v>
      </c>
      <c r="G321" s="71"/>
    </row>
    <row r="322" spans="1:7">
      <c r="A322" s="66">
        <v>45828</v>
      </c>
      <c r="B322" s="116" t="s">
        <v>3017</v>
      </c>
      <c r="C322" s="68" t="s">
        <v>65</v>
      </c>
      <c r="D322" s="69"/>
      <c r="E322" s="69">
        <v>174.5</v>
      </c>
      <c r="F322" s="74">
        <f t="shared" si="14"/>
        <v>527722.479999999</v>
      </c>
      <c r="G322" s="71"/>
    </row>
    <row r="323" ht="78" customHeight="1" spans="1:7">
      <c r="A323" s="66">
        <v>45828</v>
      </c>
      <c r="B323" s="116" t="s">
        <v>3018</v>
      </c>
      <c r="C323" s="68" t="s">
        <v>65</v>
      </c>
      <c r="D323" s="69"/>
      <c r="E323" s="69">
        <v>947</v>
      </c>
      <c r="F323" s="74">
        <f t="shared" si="14"/>
        <v>526775.479999999</v>
      </c>
      <c r="G323" s="71"/>
    </row>
    <row r="324" ht="23" customHeight="1" spans="1:7">
      <c r="A324" s="66">
        <v>45828</v>
      </c>
      <c r="B324" s="116" t="s">
        <v>3019</v>
      </c>
      <c r="C324" s="68" t="s">
        <v>65</v>
      </c>
      <c r="D324" s="69"/>
      <c r="E324" s="69">
        <v>390</v>
      </c>
      <c r="F324" s="74">
        <f t="shared" si="14"/>
        <v>526385.479999999</v>
      </c>
      <c r="G324" s="71"/>
    </row>
    <row r="325" ht="62" customHeight="1" spans="1:7">
      <c r="A325" s="66">
        <v>45828</v>
      </c>
      <c r="B325" s="116" t="s">
        <v>3020</v>
      </c>
      <c r="C325" s="68" t="s">
        <v>65</v>
      </c>
      <c r="D325" s="69"/>
      <c r="E325" s="69">
        <v>1746.5</v>
      </c>
      <c r="F325" s="74">
        <f t="shared" si="14"/>
        <v>524638.979999999</v>
      </c>
      <c r="G325" s="71"/>
    </row>
    <row r="326" ht="27" customHeight="1" spans="1:7">
      <c r="A326" s="66">
        <v>45828</v>
      </c>
      <c r="B326" s="116" t="s">
        <v>3021</v>
      </c>
      <c r="C326" s="68" t="s">
        <v>65</v>
      </c>
      <c r="D326" s="69"/>
      <c r="E326" s="69">
        <v>28</v>
      </c>
      <c r="F326" s="74">
        <f t="shared" ref="F326:F332" si="15">F325+D326-E326</f>
        <v>524610.979999999</v>
      </c>
      <c r="G326" s="71"/>
    </row>
    <row r="327" spans="1:7">
      <c r="A327" s="66">
        <v>45828</v>
      </c>
      <c r="B327" s="116" t="s">
        <v>3022</v>
      </c>
      <c r="C327" s="68" t="s">
        <v>65</v>
      </c>
      <c r="D327" s="69"/>
      <c r="E327" s="69">
        <v>70.36</v>
      </c>
      <c r="F327" s="74">
        <f t="shared" si="15"/>
        <v>524540.619999999</v>
      </c>
      <c r="G327" s="71"/>
    </row>
    <row r="328" ht="34.5" spans="1:7">
      <c r="A328" s="66">
        <v>45828</v>
      </c>
      <c r="B328" s="116" t="s">
        <v>3023</v>
      </c>
      <c r="C328" s="68" t="s">
        <v>65</v>
      </c>
      <c r="D328" s="69"/>
      <c r="E328" s="69">
        <v>941</v>
      </c>
      <c r="F328" s="74">
        <f t="shared" si="15"/>
        <v>523599.619999999</v>
      </c>
      <c r="G328" s="71"/>
    </row>
    <row r="329" ht="34.5" spans="1:7">
      <c r="A329" s="66">
        <v>45828</v>
      </c>
      <c r="B329" s="116" t="s">
        <v>3024</v>
      </c>
      <c r="C329" s="68" t="s">
        <v>65</v>
      </c>
      <c r="D329" s="69"/>
      <c r="E329" s="69">
        <v>74826.87</v>
      </c>
      <c r="F329" s="74">
        <f t="shared" si="15"/>
        <v>448772.749999999</v>
      </c>
      <c r="G329" s="71"/>
    </row>
    <row r="330" spans="1:7">
      <c r="A330" s="66">
        <v>45828</v>
      </c>
      <c r="B330" s="116" t="s">
        <v>3025</v>
      </c>
      <c r="C330" s="68" t="s">
        <v>65</v>
      </c>
      <c r="D330" s="69"/>
      <c r="E330" s="69">
        <v>696</v>
      </c>
      <c r="F330" s="74">
        <f t="shared" si="15"/>
        <v>448076.749999999</v>
      </c>
      <c r="G330" s="71"/>
    </row>
    <row r="331" ht="51.75" spans="1:7">
      <c r="A331" s="66">
        <v>45828</v>
      </c>
      <c r="B331" s="116" t="s">
        <v>3026</v>
      </c>
      <c r="C331" s="68" t="s">
        <v>65</v>
      </c>
      <c r="D331" s="69"/>
      <c r="E331" s="69">
        <v>7737</v>
      </c>
      <c r="F331" s="74">
        <f t="shared" si="15"/>
        <v>440339.749999999</v>
      </c>
      <c r="G331" s="71"/>
    </row>
    <row r="332" ht="34.5" spans="1:7">
      <c r="A332" s="66">
        <v>45828</v>
      </c>
      <c r="B332" s="116" t="s">
        <v>3027</v>
      </c>
      <c r="C332" s="68" t="s">
        <v>65</v>
      </c>
      <c r="D332" s="69"/>
      <c r="E332" s="69">
        <v>3000</v>
      </c>
      <c r="F332" s="74">
        <f t="shared" si="15"/>
        <v>437339.749999999</v>
      </c>
      <c r="G332" s="71"/>
    </row>
    <row r="333" spans="1:7">
      <c r="A333" s="66">
        <v>45828</v>
      </c>
      <c r="B333" s="116" t="s">
        <v>1027</v>
      </c>
      <c r="C333" s="68" t="s">
        <v>57</v>
      </c>
      <c r="D333" s="69">
        <v>52.01</v>
      </c>
      <c r="E333" s="117"/>
      <c r="F333" s="74">
        <f t="shared" ref="F333:F357" si="16">F332+D333-E333</f>
        <v>437391.759999999</v>
      </c>
      <c r="G333" s="71"/>
    </row>
    <row r="334" spans="1:7">
      <c r="A334" s="66">
        <v>45828</v>
      </c>
      <c r="B334" s="116" t="s">
        <v>1742</v>
      </c>
      <c r="C334" s="68" t="s">
        <v>61</v>
      </c>
      <c r="D334" s="69"/>
      <c r="E334" s="117">
        <v>4.5</v>
      </c>
      <c r="F334" s="74">
        <f t="shared" si="16"/>
        <v>437387.259999999</v>
      </c>
      <c r="G334" s="71"/>
    </row>
    <row r="335" spans="1:7">
      <c r="A335" s="66">
        <v>45828</v>
      </c>
      <c r="B335" s="116" t="s">
        <v>1742</v>
      </c>
      <c r="C335" s="68" t="s">
        <v>61</v>
      </c>
      <c r="D335" s="69"/>
      <c r="E335" s="117">
        <v>4.5</v>
      </c>
      <c r="F335" s="74">
        <f t="shared" si="16"/>
        <v>437382.759999999</v>
      </c>
      <c r="G335" s="71"/>
    </row>
    <row r="336" spans="1:7">
      <c r="A336" s="66">
        <v>45828</v>
      </c>
      <c r="B336" s="116" t="s">
        <v>1742</v>
      </c>
      <c r="C336" s="68" t="s">
        <v>61</v>
      </c>
      <c r="D336" s="69"/>
      <c r="E336" s="117">
        <v>4.5</v>
      </c>
      <c r="F336" s="74">
        <f t="shared" si="16"/>
        <v>437378.259999999</v>
      </c>
      <c r="G336" s="71"/>
    </row>
    <row r="337" spans="1:7">
      <c r="A337" s="66">
        <v>45828</v>
      </c>
      <c r="B337" s="116" t="s">
        <v>1742</v>
      </c>
      <c r="C337" s="68" t="s">
        <v>61</v>
      </c>
      <c r="D337" s="69"/>
      <c r="E337" s="117">
        <v>4.5</v>
      </c>
      <c r="F337" s="74">
        <f t="shared" si="16"/>
        <v>437373.759999999</v>
      </c>
      <c r="G337" s="71"/>
    </row>
    <row r="338" spans="1:7">
      <c r="A338" s="66">
        <v>45828</v>
      </c>
      <c r="B338" s="116" t="s">
        <v>1742</v>
      </c>
      <c r="C338" s="68" t="s">
        <v>61</v>
      </c>
      <c r="D338" s="69"/>
      <c r="E338" s="117">
        <v>4.5</v>
      </c>
      <c r="F338" s="74">
        <f t="shared" si="16"/>
        <v>437369.259999999</v>
      </c>
      <c r="G338" s="71"/>
    </row>
    <row r="339" spans="1:7">
      <c r="A339" s="66">
        <v>45828</v>
      </c>
      <c r="B339" s="116" t="s">
        <v>1742</v>
      </c>
      <c r="C339" s="68" t="s">
        <v>61</v>
      </c>
      <c r="D339" s="69"/>
      <c r="E339" s="117">
        <v>9</v>
      </c>
      <c r="F339" s="74">
        <f t="shared" si="16"/>
        <v>437360.259999999</v>
      </c>
      <c r="G339" s="71"/>
    </row>
    <row r="340" spans="1:7">
      <c r="A340" s="66">
        <v>45828</v>
      </c>
      <c r="B340" s="116" t="s">
        <v>1742</v>
      </c>
      <c r="C340" s="68" t="s">
        <v>61</v>
      </c>
      <c r="D340" s="69"/>
      <c r="E340" s="117">
        <v>9</v>
      </c>
      <c r="F340" s="74">
        <f t="shared" si="16"/>
        <v>437351.259999999</v>
      </c>
      <c r="G340" s="71"/>
    </row>
    <row r="341" spans="1:7">
      <c r="A341" s="66">
        <v>45828</v>
      </c>
      <c r="B341" s="116" t="s">
        <v>1742</v>
      </c>
      <c r="C341" s="68" t="s">
        <v>61</v>
      </c>
      <c r="D341" s="69"/>
      <c r="E341" s="117">
        <v>9</v>
      </c>
      <c r="F341" s="74">
        <f t="shared" si="16"/>
        <v>437342.259999999</v>
      </c>
      <c r="G341" s="71"/>
    </row>
    <row r="342" spans="1:7">
      <c r="A342" s="66">
        <v>45828</v>
      </c>
      <c r="B342" s="116" t="s">
        <v>1742</v>
      </c>
      <c r="C342" s="68" t="s">
        <v>61</v>
      </c>
      <c r="D342" s="69"/>
      <c r="E342" s="117">
        <v>9</v>
      </c>
      <c r="F342" s="74">
        <f t="shared" si="16"/>
        <v>437333.259999999</v>
      </c>
      <c r="G342" s="71"/>
    </row>
    <row r="343" spans="1:7">
      <c r="A343" s="66">
        <v>45828</v>
      </c>
      <c r="B343" s="116" t="s">
        <v>1742</v>
      </c>
      <c r="C343" s="68" t="s">
        <v>61</v>
      </c>
      <c r="D343" s="69"/>
      <c r="E343" s="117">
        <v>4.5</v>
      </c>
      <c r="F343" s="74">
        <f t="shared" si="16"/>
        <v>437328.759999999</v>
      </c>
      <c r="G343" s="71"/>
    </row>
    <row r="344" spans="1:7">
      <c r="A344" s="66">
        <v>45828</v>
      </c>
      <c r="B344" s="116" t="s">
        <v>1742</v>
      </c>
      <c r="C344" s="68" t="s">
        <v>61</v>
      </c>
      <c r="D344" s="69"/>
      <c r="E344" s="117">
        <v>9</v>
      </c>
      <c r="F344" s="74">
        <f t="shared" si="16"/>
        <v>437319.759999999</v>
      </c>
      <c r="G344" s="71"/>
    </row>
    <row r="345" spans="1:7">
      <c r="A345" s="66">
        <v>45828</v>
      </c>
      <c r="B345" s="116" t="s">
        <v>1742</v>
      </c>
      <c r="C345" s="68" t="s">
        <v>61</v>
      </c>
      <c r="D345" s="69"/>
      <c r="E345" s="117">
        <v>1.8</v>
      </c>
      <c r="F345" s="74">
        <f t="shared" si="16"/>
        <v>437317.959999999</v>
      </c>
      <c r="G345" s="71"/>
    </row>
    <row r="346" spans="1:7">
      <c r="A346" s="66">
        <v>45828</v>
      </c>
      <c r="B346" s="116" t="s">
        <v>1742</v>
      </c>
      <c r="C346" s="68" t="s">
        <v>61</v>
      </c>
      <c r="D346" s="69"/>
      <c r="E346" s="117">
        <v>1.8</v>
      </c>
      <c r="F346" s="74">
        <f t="shared" si="16"/>
        <v>437316.159999999</v>
      </c>
      <c r="G346" s="71"/>
    </row>
    <row r="347" spans="1:7">
      <c r="A347" s="66">
        <v>45828</v>
      </c>
      <c r="B347" s="116" t="s">
        <v>1742</v>
      </c>
      <c r="C347" s="68" t="s">
        <v>61</v>
      </c>
      <c r="D347" s="69"/>
      <c r="E347" s="117">
        <v>4.5</v>
      </c>
      <c r="F347" s="74">
        <f t="shared" si="16"/>
        <v>437311.659999999</v>
      </c>
      <c r="G347" s="71"/>
    </row>
    <row r="348" spans="1:7">
      <c r="A348" s="66">
        <v>45828</v>
      </c>
      <c r="B348" s="116" t="s">
        <v>1742</v>
      </c>
      <c r="C348" s="68" t="s">
        <v>61</v>
      </c>
      <c r="D348" s="69"/>
      <c r="E348" s="117">
        <v>4.5</v>
      </c>
      <c r="F348" s="74">
        <f t="shared" ref="F348:F358" si="17">F347+D348-E348</f>
        <v>437307.159999999</v>
      </c>
      <c r="G348" s="71"/>
    </row>
    <row r="349" spans="1:7">
      <c r="A349" s="66">
        <v>45828</v>
      </c>
      <c r="B349" s="116" t="s">
        <v>1742</v>
      </c>
      <c r="C349" s="68" t="s">
        <v>61</v>
      </c>
      <c r="D349" s="69"/>
      <c r="E349" s="117">
        <v>1.8</v>
      </c>
      <c r="F349" s="74">
        <f t="shared" si="17"/>
        <v>437305.359999999</v>
      </c>
      <c r="G349" s="71"/>
    </row>
    <row r="350" spans="1:7">
      <c r="A350" s="66">
        <v>45828</v>
      </c>
      <c r="B350" s="116" t="s">
        <v>1742</v>
      </c>
      <c r="C350" s="68" t="s">
        <v>61</v>
      </c>
      <c r="D350" s="69"/>
      <c r="E350" s="117">
        <v>4.5</v>
      </c>
      <c r="F350" s="74">
        <f t="shared" si="17"/>
        <v>437300.859999999</v>
      </c>
      <c r="G350" s="71"/>
    </row>
    <row r="351" spans="1:7">
      <c r="A351" s="66">
        <v>45828</v>
      </c>
      <c r="B351" s="116" t="s">
        <v>1742</v>
      </c>
      <c r="C351" s="68" t="s">
        <v>61</v>
      </c>
      <c r="D351" s="69"/>
      <c r="E351" s="117">
        <v>1.8</v>
      </c>
      <c r="F351" s="74">
        <f t="shared" si="17"/>
        <v>437299.059999999</v>
      </c>
      <c r="G351" s="71"/>
    </row>
    <row r="352" spans="1:7">
      <c r="A352" s="66">
        <v>45828</v>
      </c>
      <c r="B352" s="116" t="s">
        <v>1742</v>
      </c>
      <c r="C352" s="68" t="s">
        <v>61</v>
      </c>
      <c r="D352" s="69"/>
      <c r="E352" s="117">
        <v>1.8</v>
      </c>
      <c r="F352" s="74">
        <f t="shared" si="17"/>
        <v>437297.259999999</v>
      </c>
      <c r="G352" s="71"/>
    </row>
    <row r="353" spans="1:7">
      <c r="A353" s="66">
        <v>45828</v>
      </c>
      <c r="B353" s="116" t="s">
        <v>1742</v>
      </c>
      <c r="C353" s="68" t="s">
        <v>61</v>
      </c>
      <c r="D353" s="69"/>
      <c r="E353" s="117">
        <v>4.5</v>
      </c>
      <c r="F353" s="74">
        <f t="shared" si="17"/>
        <v>437292.759999999</v>
      </c>
      <c r="G353" s="71"/>
    </row>
    <row r="354" spans="1:7">
      <c r="A354" s="66">
        <v>45828</v>
      </c>
      <c r="B354" s="116" t="s">
        <v>1742</v>
      </c>
      <c r="C354" s="68" t="s">
        <v>61</v>
      </c>
      <c r="D354" s="69"/>
      <c r="E354" s="117">
        <v>4.5</v>
      </c>
      <c r="F354" s="74">
        <f t="shared" si="17"/>
        <v>437288.259999999</v>
      </c>
      <c r="G354" s="71"/>
    </row>
    <row r="355" spans="1:7">
      <c r="A355" s="66">
        <v>45829</v>
      </c>
      <c r="B355" s="116" t="s">
        <v>1742</v>
      </c>
      <c r="C355" s="68" t="s">
        <v>61</v>
      </c>
      <c r="D355" s="69"/>
      <c r="E355" s="117">
        <v>1.8</v>
      </c>
      <c r="F355" s="74">
        <f t="shared" ref="F355:F363" si="18">F354+D355-E355</f>
        <v>437286.459999999</v>
      </c>
      <c r="G355" s="71"/>
    </row>
    <row r="356" spans="1:7">
      <c r="A356" s="66">
        <v>45830</v>
      </c>
      <c r="B356" s="116" t="s">
        <v>1742</v>
      </c>
      <c r="C356" s="68" t="s">
        <v>61</v>
      </c>
      <c r="D356" s="69"/>
      <c r="E356" s="117">
        <v>1.8</v>
      </c>
      <c r="F356" s="74">
        <f t="shared" si="18"/>
        <v>437284.66</v>
      </c>
      <c r="G356" s="71"/>
    </row>
    <row r="357" spans="1:7">
      <c r="A357" s="66">
        <v>45831</v>
      </c>
      <c r="B357" s="116" t="s">
        <v>1742</v>
      </c>
      <c r="C357" s="68" t="s">
        <v>61</v>
      </c>
      <c r="D357" s="69"/>
      <c r="E357" s="117">
        <v>4.5</v>
      </c>
      <c r="F357" s="74">
        <f t="shared" si="18"/>
        <v>437280.16</v>
      </c>
      <c r="G357" s="71"/>
    </row>
    <row r="358" spans="1:7">
      <c r="A358" s="66">
        <v>45831</v>
      </c>
      <c r="B358" s="67" t="s">
        <v>201</v>
      </c>
      <c r="C358" s="68" t="s">
        <v>62</v>
      </c>
      <c r="D358" s="69"/>
      <c r="E358" s="117">
        <v>5338.89</v>
      </c>
      <c r="F358" s="74">
        <f t="shared" si="18"/>
        <v>431941.269999999</v>
      </c>
      <c r="G358" s="71"/>
    </row>
    <row r="359" spans="1:7">
      <c r="A359" s="66">
        <v>45831</v>
      </c>
      <c r="B359" s="67" t="s">
        <v>201</v>
      </c>
      <c r="C359" s="91" t="s">
        <v>62</v>
      </c>
      <c r="D359" s="69"/>
      <c r="E359" s="69">
        <v>2750</v>
      </c>
      <c r="F359" s="74">
        <f t="shared" si="18"/>
        <v>429191.269999999</v>
      </c>
      <c r="G359" s="71"/>
    </row>
    <row r="360" ht="34.5" spans="1:7">
      <c r="A360" s="66">
        <v>45831</v>
      </c>
      <c r="B360" s="67" t="s">
        <v>3028</v>
      </c>
      <c r="C360" s="68" t="s">
        <v>65</v>
      </c>
      <c r="D360" s="69"/>
      <c r="E360" s="69">
        <v>5556</v>
      </c>
      <c r="F360" s="74">
        <f t="shared" si="18"/>
        <v>423635.269999999</v>
      </c>
      <c r="G360" s="71"/>
    </row>
    <row r="361" spans="1:7">
      <c r="A361" s="66">
        <v>45831</v>
      </c>
      <c r="B361" s="67" t="s">
        <v>1742</v>
      </c>
      <c r="C361" s="91" t="s">
        <v>61</v>
      </c>
      <c r="D361" s="69"/>
      <c r="E361" s="69">
        <v>4.5</v>
      </c>
      <c r="F361" s="74">
        <f t="shared" si="18"/>
        <v>423630.769999999</v>
      </c>
      <c r="G361" s="71"/>
    </row>
    <row r="362" ht="34.5" spans="1:7">
      <c r="A362" s="66">
        <v>45833</v>
      </c>
      <c r="B362" s="67" t="s">
        <v>3029</v>
      </c>
      <c r="C362" s="68" t="s">
        <v>65</v>
      </c>
      <c r="D362" s="69"/>
      <c r="E362" s="69">
        <v>4880</v>
      </c>
      <c r="F362" s="74">
        <f t="shared" si="18"/>
        <v>418750.769999999</v>
      </c>
      <c r="G362" s="71"/>
    </row>
    <row r="363" ht="34.5" spans="1:7">
      <c r="A363" s="66">
        <v>45833</v>
      </c>
      <c r="B363" s="67" t="s">
        <v>3030</v>
      </c>
      <c r="C363" s="68" t="s">
        <v>65</v>
      </c>
      <c r="D363" s="69"/>
      <c r="E363" s="69">
        <v>8000</v>
      </c>
      <c r="F363" s="74">
        <f t="shared" si="18"/>
        <v>410750.769999999</v>
      </c>
      <c r="G363" s="71"/>
    </row>
    <row r="364" ht="34.5" spans="1:7">
      <c r="A364" s="66">
        <v>45833</v>
      </c>
      <c r="B364" s="67" t="s">
        <v>3031</v>
      </c>
      <c r="C364" s="68" t="s">
        <v>65</v>
      </c>
      <c r="D364" s="69"/>
      <c r="E364" s="69">
        <v>15000</v>
      </c>
      <c r="F364" s="74">
        <f t="shared" ref="F364:F374" si="19">F363+D364-E364</f>
        <v>395750.769999999</v>
      </c>
      <c r="G364" s="71"/>
    </row>
    <row r="365" ht="34.5" spans="1:7">
      <c r="A365" s="66">
        <v>45833</v>
      </c>
      <c r="B365" s="67" t="s">
        <v>3032</v>
      </c>
      <c r="C365" s="68" t="s">
        <v>65</v>
      </c>
      <c r="D365" s="69"/>
      <c r="E365" s="69">
        <v>6300</v>
      </c>
      <c r="F365" s="74">
        <f t="shared" si="19"/>
        <v>389450.769999999</v>
      </c>
      <c r="G365" s="71"/>
    </row>
    <row r="366" spans="1:7">
      <c r="A366" s="66">
        <v>45833</v>
      </c>
      <c r="B366" s="67" t="s">
        <v>1742</v>
      </c>
      <c r="C366" s="68" t="s">
        <v>61</v>
      </c>
      <c r="D366" s="69"/>
      <c r="E366" s="69">
        <v>9</v>
      </c>
      <c r="F366" s="74">
        <f t="shared" si="19"/>
        <v>389441.769999999</v>
      </c>
      <c r="G366" s="71"/>
    </row>
    <row r="367" spans="1:7">
      <c r="A367" s="66">
        <v>45833</v>
      </c>
      <c r="B367" s="67" t="s">
        <v>1742</v>
      </c>
      <c r="C367" s="68" t="s">
        <v>61</v>
      </c>
      <c r="D367" s="69"/>
      <c r="E367" s="69">
        <v>1.8</v>
      </c>
      <c r="F367" s="74">
        <f t="shared" si="19"/>
        <v>389439.97</v>
      </c>
      <c r="G367" s="71"/>
    </row>
    <row r="368" spans="1:7">
      <c r="A368" s="66">
        <v>45833</v>
      </c>
      <c r="B368" s="67" t="s">
        <v>1742</v>
      </c>
      <c r="C368" s="68" t="s">
        <v>61</v>
      </c>
      <c r="D368" s="69"/>
      <c r="E368" s="69">
        <v>4.5</v>
      </c>
      <c r="F368" s="74">
        <f t="shared" si="19"/>
        <v>389435.47</v>
      </c>
      <c r="G368" s="71"/>
    </row>
    <row r="369" spans="1:7">
      <c r="A369" s="66">
        <v>45834</v>
      </c>
      <c r="B369" s="67" t="s">
        <v>3033</v>
      </c>
      <c r="C369" s="68" t="s">
        <v>65</v>
      </c>
      <c r="D369" s="69"/>
      <c r="E369" s="69">
        <v>3949</v>
      </c>
      <c r="F369" s="74">
        <f t="shared" si="19"/>
        <v>385486.47</v>
      </c>
      <c r="G369" s="71"/>
    </row>
    <row r="370" spans="1:7">
      <c r="A370" s="66">
        <v>45834</v>
      </c>
      <c r="B370" s="67" t="s">
        <v>3034</v>
      </c>
      <c r="C370" s="68" t="s">
        <v>65</v>
      </c>
      <c r="D370" s="69"/>
      <c r="E370" s="69">
        <v>8000</v>
      </c>
      <c r="F370" s="74">
        <f t="shared" si="19"/>
        <v>377486.47</v>
      </c>
      <c r="G370" s="71"/>
    </row>
    <row r="371" spans="1:7">
      <c r="A371" s="66">
        <v>45834</v>
      </c>
      <c r="B371" s="67" t="s">
        <v>1742</v>
      </c>
      <c r="C371" s="68" t="s">
        <v>61</v>
      </c>
      <c r="D371" s="69"/>
      <c r="E371" s="69">
        <v>4.5</v>
      </c>
      <c r="F371" s="74">
        <f t="shared" si="19"/>
        <v>377481.97</v>
      </c>
      <c r="G371" s="71"/>
    </row>
    <row r="372" spans="1:7">
      <c r="A372" s="66">
        <v>45834</v>
      </c>
      <c r="B372" s="67" t="s">
        <v>1742</v>
      </c>
      <c r="C372" s="68" t="s">
        <v>61</v>
      </c>
      <c r="D372" s="69"/>
      <c r="E372" s="69">
        <v>4.5</v>
      </c>
      <c r="F372" s="74">
        <f t="shared" si="19"/>
        <v>377477.47</v>
      </c>
      <c r="G372" s="71"/>
    </row>
    <row r="373" spans="1:7">
      <c r="A373" s="66">
        <v>45835</v>
      </c>
      <c r="B373" s="67" t="s">
        <v>3035</v>
      </c>
      <c r="C373" s="68" t="s">
        <v>65</v>
      </c>
      <c r="D373" s="69"/>
      <c r="E373" s="69">
        <v>719.53</v>
      </c>
      <c r="F373" s="74">
        <f t="shared" si="19"/>
        <v>376757.939999999</v>
      </c>
      <c r="G373" s="71"/>
    </row>
    <row r="374" spans="1:7">
      <c r="A374" s="66">
        <v>45835</v>
      </c>
      <c r="B374" s="67" t="s">
        <v>3036</v>
      </c>
      <c r="C374" s="68" t="s">
        <v>65</v>
      </c>
      <c r="D374" s="69"/>
      <c r="E374" s="69">
        <v>266</v>
      </c>
      <c r="F374" s="74">
        <f t="shared" si="19"/>
        <v>376491.939999999</v>
      </c>
      <c r="G374" s="71"/>
    </row>
    <row r="375" spans="1:7">
      <c r="A375" s="66">
        <v>45835</v>
      </c>
      <c r="B375" s="67" t="s">
        <v>3037</v>
      </c>
      <c r="C375" s="68" t="s">
        <v>65</v>
      </c>
      <c r="D375" s="69"/>
      <c r="E375" s="69">
        <v>66</v>
      </c>
      <c r="F375" s="74">
        <f t="shared" ref="F375:F402" si="20">F374+D375-E375</f>
        <v>376425.939999999</v>
      </c>
      <c r="G375" s="71"/>
    </row>
    <row r="376" spans="1:7">
      <c r="A376" s="66">
        <v>45835</v>
      </c>
      <c r="B376" s="67" t="s">
        <v>3038</v>
      </c>
      <c r="C376" s="68" t="s">
        <v>65</v>
      </c>
      <c r="D376" s="69"/>
      <c r="E376" s="69">
        <v>653</v>
      </c>
      <c r="F376" s="74">
        <f t="shared" si="20"/>
        <v>375772.939999999</v>
      </c>
      <c r="G376" s="71"/>
    </row>
    <row r="377" ht="34.5" spans="1:7">
      <c r="A377" s="66">
        <v>45835</v>
      </c>
      <c r="B377" s="67" t="s">
        <v>3039</v>
      </c>
      <c r="C377" s="68" t="s">
        <v>65</v>
      </c>
      <c r="D377" s="69"/>
      <c r="E377" s="69">
        <v>2000</v>
      </c>
      <c r="F377" s="74">
        <f t="shared" si="20"/>
        <v>373772.939999999</v>
      </c>
      <c r="G377" s="71"/>
    </row>
    <row r="378" spans="1:7">
      <c r="A378" s="66">
        <v>45835</v>
      </c>
      <c r="B378" s="67" t="s">
        <v>3040</v>
      </c>
      <c r="C378" s="68" t="s">
        <v>65</v>
      </c>
      <c r="D378" s="69"/>
      <c r="E378" s="69">
        <v>580</v>
      </c>
      <c r="F378" s="74">
        <f t="shared" si="20"/>
        <v>373192.939999999</v>
      </c>
      <c r="G378" s="71"/>
    </row>
    <row r="379" spans="1:7">
      <c r="A379" s="66">
        <v>45835</v>
      </c>
      <c r="B379" s="67" t="s">
        <v>3041</v>
      </c>
      <c r="C379" s="68" t="s">
        <v>65</v>
      </c>
      <c r="D379" s="69"/>
      <c r="E379" s="69">
        <v>160</v>
      </c>
      <c r="F379" s="74">
        <f t="shared" si="20"/>
        <v>373032.939999999</v>
      </c>
      <c r="G379" s="71"/>
    </row>
    <row r="380" spans="1:7">
      <c r="A380" s="66">
        <v>45835</v>
      </c>
      <c r="B380" s="67" t="s">
        <v>3042</v>
      </c>
      <c r="C380" s="68" t="s">
        <v>65</v>
      </c>
      <c r="D380" s="69"/>
      <c r="E380" s="69">
        <v>936.6</v>
      </c>
      <c r="F380" s="74">
        <f t="shared" si="20"/>
        <v>372096.34</v>
      </c>
      <c r="G380" s="71"/>
    </row>
    <row r="381" spans="1:7">
      <c r="A381" s="66">
        <v>45835</v>
      </c>
      <c r="B381" s="67" t="s">
        <v>3043</v>
      </c>
      <c r="C381" s="68" t="s">
        <v>65</v>
      </c>
      <c r="D381" s="69"/>
      <c r="E381" s="69">
        <v>100</v>
      </c>
      <c r="F381" s="74">
        <f t="shared" si="20"/>
        <v>371996.34</v>
      </c>
      <c r="G381" s="71"/>
    </row>
    <row r="382" ht="34.5" spans="1:7">
      <c r="A382" s="66">
        <v>45835</v>
      </c>
      <c r="B382" s="67" t="s">
        <v>3044</v>
      </c>
      <c r="C382" s="68" t="s">
        <v>65</v>
      </c>
      <c r="D382" s="69"/>
      <c r="E382" s="69">
        <v>830</v>
      </c>
      <c r="F382" s="74">
        <f t="shared" si="20"/>
        <v>371166.34</v>
      </c>
      <c r="G382" s="71"/>
    </row>
    <row r="383" spans="1:7">
      <c r="A383" s="66">
        <v>45835</v>
      </c>
      <c r="B383" s="67" t="s">
        <v>3045</v>
      </c>
      <c r="C383" s="68" t="s">
        <v>65</v>
      </c>
      <c r="D383" s="69"/>
      <c r="E383" s="69">
        <v>1061.7</v>
      </c>
      <c r="F383" s="74">
        <f t="shared" si="20"/>
        <v>370104.639999999</v>
      </c>
      <c r="G383" s="71"/>
    </row>
    <row r="384" ht="34.5" spans="1:7">
      <c r="A384" s="66">
        <v>45835</v>
      </c>
      <c r="B384" s="67" t="s">
        <v>3046</v>
      </c>
      <c r="C384" s="68" t="s">
        <v>65</v>
      </c>
      <c r="D384" s="69"/>
      <c r="E384" s="69">
        <v>10430</v>
      </c>
      <c r="F384" s="74">
        <f t="shared" si="20"/>
        <v>359674.639999999</v>
      </c>
      <c r="G384" s="71"/>
    </row>
    <row r="385" spans="1:7">
      <c r="A385" s="66">
        <v>45835</v>
      </c>
      <c r="B385" s="67" t="s">
        <v>3047</v>
      </c>
      <c r="C385" s="68" t="s">
        <v>65</v>
      </c>
      <c r="D385" s="69"/>
      <c r="E385" s="69">
        <v>27</v>
      </c>
      <c r="F385" s="74">
        <f t="shared" si="20"/>
        <v>359647.639999999</v>
      </c>
      <c r="G385" s="71"/>
    </row>
    <row r="386" ht="34.5" spans="1:7">
      <c r="A386" s="66">
        <v>45835</v>
      </c>
      <c r="B386" s="67" t="s">
        <v>3048</v>
      </c>
      <c r="C386" s="68" t="s">
        <v>65</v>
      </c>
      <c r="D386" s="69"/>
      <c r="E386" s="69">
        <v>58218.75</v>
      </c>
      <c r="F386" s="74">
        <f t="shared" si="20"/>
        <v>301428.889999999</v>
      </c>
      <c r="G386" s="71"/>
    </row>
    <row r="387" ht="51.75" spans="1:7">
      <c r="A387" s="66">
        <v>45835</v>
      </c>
      <c r="B387" s="67" t="s">
        <v>3049</v>
      </c>
      <c r="C387" s="68" t="s">
        <v>65</v>
      </c>
      <c r="D387" s="69"/>
      <c r="E387" s="69">
        <v>28100</v>
      </c>
      <c r="F387" s="74">
        <f t="shared" si="20"/>
        <v>273328.889999999</v>
      </c>
      <c r="G387" s="71"/>
    </row>
    <row r="388" ht="34.5" spans="1:7">
      <c r="A388" s="66">
        <v>45835</v>
      </c>
      <c r="B388" s="67" t="s">
        <v>3050</v>
      </c>
      <c r="C388" s="68" t="s">
        <v>65</v>
      </c>
      <c r="D388" s="69"/>
      <c r="E388" s="69">
        <v>3705</v>
      </c>
      <c r="F388" s="74">
        <f t="shared" si="20"/>
        <v>269623.889999999</v>
      </c>
      <c r="G388" s="71"/>
    </row>
    <row r="389" spans="1:7">
      <c r="A389" s="66">
        <v>45835</v>
      </c>
      <c r="B389" s="67" t="s">
        <v>3051</v>
      </c>
      <c r="C389" s="68" t="s">
        <v>65</v>
      </c>
      <c r="D389" s="69"/>
      <c r="E389" s="69">
        <v>8000</v>
      </c>
      <c r="F389" s="74">
        <f t="shared" si="20"/>
        <v>261623.889999999</v>
      </c>
      <c r="G389" s="71"/>
    </row>
    <row r="390" ht="69" spans="1:7">
      <c r="A390" s="66">
        <v>45835</v>
      </c>
      <c r="B390" s="67" t="s">
        <v>3052</v>
      </c>
      <c r="C390" s="118" t="s">
        <v>65</v>
      </c>
      <c r="D390" s="69"/>
      <c r="E390" s="69">
        <v>3764</v>
      </c>
      <c r="F390" s="74">
        <f t="shared" si="20"/>
        <v>257859.889999999</v>
      </c>
      <c r="G390" s="71"/>
    </row>
    <row r="391" ht="171" customHeight="1" spans="1:7">
      <c r="A391" s="66">
        <v>45835</v>
      </c>
      <c r="B391" s="67" t="s">
        <v>3053</v>
      </c>
      <c r="C391" s="118" t="s">
        <v>65</v>
      </c>
      <c r="D391" s="69"/>
      <c r="E391" s="69">
        <v>4947</v>
      </c>
      <c r="F391" s="74">
        <f t="shared" si="20"/>
        <v>252912.889999999</v>
      </c>
      <c r="G391" s="71"/>
    </row>
    <row r="392" spans="1:7">
      <c r="A392" s="66">
        <v>45835</v>
      </c>
      <c r="B392" s="67" t="s">
        <v>1742</v>
      </c>
      <c r="C392" s="118" t="s">
        <v>61</v>
      </c>
      <c r="D392" s="69"/>
      <c r="E392" s="69">
        <v>9</v>
      </c>
      <c r="F392" s="74">
        <f t="shared" si="20"/>
        <v>252903.889999999</v>
      </c>
      <c r="G392" s="71"/>
    </row>
    <row r="393" spans="1:7">
      <c r="A393" s="66">
        <v>45835</v>
      </c>
      <c r="B393" s="67" t="s">
        <v>1742</v>
      </c>
      <c r="C393" s="118" t="s">
        <v>61</v>
      </c>
      <c r="D393" s="69"/>
      <c r="E393" s="69">
        <v>9</v>
      </c>
      <c r="F393" s="74">
        <f t="shared" si="20"/>
        <v>252894.889999999</v>
      </c>
      <c r="G393" s="71"/>
    </row>
    <row r="394" spans="1:7">
      <c r="A394" s="66">
        <v>45835</v>
      </c>
      <c r="B394" s="67" t="s">
        <v>1742</v>
      </c>
      <c r="C394" s="118" t="s">
        <v>61</v>
      </c>
      <c r="D394" s="69"/>
      <c r="E394" s="69">
        <v>9</v>
      </c>
      <c r="F394" s="74">
        <f t="shared" si="20"/>
        <v>252885.889999999</v>
      </c>
      <c r="G394" s="71"/>
    </row>
    <row r="395" spans="1:7">
      <c r="A395" s="66">
        <v>45835</v>
      </c>
      <c r="B395" s="67" t="s">
        <v>1742</v>
      </c>
      <c r="C395" s="118" t="s">
        <v>61</v>
      </c>
      <c r="D395" s="69"/>
      <c r="E395" s="69">
        <v>9</v>
      </c>
      <c r="F395" s="74">
        <f t="shared" si="20"/>
        <v>252876.889999999</v>
      </c>
      <c r="G395" s="71"/>
    </row>
    <row r="396" spans="1:7">
      <c r="A396" s="66">
        <v>45835</v>
      </c>
      <c r="B396" s="67" t="s">
        <v>1742</v>
      </c>
      <c r="C396" s="118" t="s">
        <v>61</v>
      </c>
      <c r="D396" s="69"/>
      <c r="E396" s="69">
        <v>9</v>
      </c>
      <c r="F396" s="74">
        <f t="shared" si="20"/>
        <v>252867.889999999</v>
      </c>
      <c r="G396" s="71"/>
    </row>
    <row r="397" spans="1:7">
      <c r="A397" s="66">
        <v>45835</v>
      </c>
      <c r="B397" s="67" t="s">
        <v>1742</v>
      </c>
      <c r="C397" s="118" t="s">
        <v>61</v>
      </c>
      <c r="D397" s="69"/>
      <c r="E397" s="69">
        <v>4.5</v>
      </c>
      <c r="F397" s="74">
        <f t="shared" si="20"/>
        <v>252863.389999999</v>
      </c>
      <c r="G397" s="71"/>
    </row>
    <row r="398" spans="1:7">
      <c r="A398" s="66">
        <v>45835</v>
      </c>
      <c r="B398" s="67" t="s">
        <v>1742</v>
      </c>
      <c r="C398" s="118" t="s">
        <v>61</v>
      </c>
      <c r="D398" s="69"/>
      <c r="E398" s="69">
        <v>4.5</v>
      </c>
      <c r="F398" s="74">
        <f t="shared" si="20"/>
        <v>252858.889999999</v>
      </c>
      <c r="G398" s="71"/>
    </row>
    <row r="399" spans="1:7">
      <c r="A399" s="66">
        <v>45835</v>
      </c>
      <c r="B399" s="67" t="s">
        <v>1742</v>
      </c>
      <c r="C399" s="118" t="s">
        <v>61</v>
      </c>
      <c r="D399" s="69"/>
      <c r="E399" s="69">
        <v>4.5</v>
      </c>
      <c r="F399" s="74">
        <f t="shared" si="20"/>
        <v>252854.389999999</v>
      </c>
      <c r="G399" s="71"/>
    </row>
    <row r="400" spans="1:7">
      <c r="A400" s="66">
        <v>45835</v>
      </c>
      <c r="B400" s="67" t="s">
        <v>1742</v>
      </c>
      <c r="C400" s="118" t="s">
        <v>61</v>
      </c>
      <c r="D400" s="69"/>
      <c r="E400" s="69">
        <v>4.5</v>
      </c>
      <c r="F400" s="74">
        <f t="shared" si="20"/>
        <v>252849.889999999</v>
      </c>
      <c r="G400" s="71"/>
    </row>
    <row r="401" spans="1:7">
      <c r="A401" s="66">
        <v>45835</v>
      </c>
      <c r="B401" s="67" t="s">
        <v>1742</v>
      </c>
      <c r="C401" s="118" t="s">
        <v>61</v>
      </c>
      <c r="D401" s="69"/>
      <c r="E401" s="69">
        <v>4.5</v>
      </c>
      <c r="F401" s="74">
        <f t="shared" si="20"/>
        <v>252845.389999999</v>
      </c>
      <c r="G401" s="71"/>
    </row>
    <row r="402" spans="1:7">
      <c r="A402" s="66">
        <v>45835</v>
      </c>
      <c r="B402" s="67" t="s">
        <v>1742</v>
      </c>
      <c r="C402" s="118" t="s">
        <v>61</v>
      </c>
      <c r="D402" s="69"/>
      <c r="E402" s="69">
        <v>4.5</v>
      </c>
      <c r="F402" s="74">
        <f t="shared" si="20"/>
        <v>252840.889999999</v>
      </c>
      <c r="G402" s="71"/>
    </row>
    <row r="403" spans="1:7">
      <c r="A403" s="66">
        <v>45835</v>
      </c>
      <c r="B403" s="67" t="s">
        <v>1742</v>
      </c>
      <c r="C403" s="118" t="s">
        <v>61</v>
      </c>
      <c r="D403" s="69"/>
      <c r="E403" s="69">
        <v>4.5</v>
      </c>
      <c r="F403" s="74">
        <f t="shared" ref="F403:F412" si="21">F402+D403-E403</f>
        <v>252836.389999999</v>
      </c>
      <c r="G403" s="71"/>
    </row>
    <row r="404" spans="1:7">
      <c r="A404" s="66">
        <v>45835</v>
      </c>
      <c r="B404" s="67" t="s">
        <v>1742</v>
      </c>
      <c r="C404" s="118" t="s">
        <v>61</v>
      </c>
      <c r="D404" s="69"/>
      <c r="E404" s="69">
        <v>4.5</v>
      </c>
      <c r="F404" s="74">
        <f t="shared" si="21"/>
        <v>252831.889999999</v>
      </c>
      <c r="G404" s="71"/>
    </row>
    <row r="405" spans="1:7">
      <c r="A405" s="66">
        <v>45835</v>
      </c>
      <c r="B405" s="67" t="s">
        <v>1742</v>
      </c>
      <c r="C405" s="118" t="s">
        <v>61</v>
      </c>
      <c r="D405" s="69"/>
      <c r="E405" s="69">
        <v>4.5</v>
      </c>
      <c r="F405" s="74">
        <f t="shared" si="21"/>
        <v>252827.389999999</v>
      </c>
      <c r="G405" s="71"/>
    </row>
    <row r="406" spans="1:7">
      <c r="A406" s="66">
        <v>45835</v>
      </c>
      <c r="B406" s="67" t="s">
        <v>1742</v>
      </c>
      <c r="C406" s="118" t="s">
        <v>61</v>
      </c>
      <c r="D406" s="69"/>
      <c r="E406" s="69">
        <v>4.5</v>
      </c>
      <c r="F406" s="74">
        <f t="shared" si="21"/>
        <v>252822.889999999</v>
      </c>
      <c r="G406" s="71"/>
    </row>
    <row r="407" spans="1:7">
      <c r="A407" s="66">
        <v>45835</v>
      </c>
      <c r="B407" s="67" t="s">
        <v>1742</v>
      </c>
      <c r="C407" s="118" t="s">
        <v>61</v>
      </c>
      <c r="D407" s="69"/>
      <c r="E407" s="69">
        <v>4.5</v>
      </c>
      <c r="F407" s="74">
        <f t="shared" si="21"/>
        <v>252818.389999999</v>
      </c>
      <c r="G407" s="71"/>
    </row>
    <row r="408" spans="1:7">
      <c r="A408" s="66">
        <v>45835</v>
      </c>
      <c r="B408" s="67" t="s">
        <v>1742</v>
      </c>
      <c r="C408" s="118" t="s">
        <v>61</v>
      </c>
      <c r="D408" s="69"/>
      <c r="E408" s="69">
        <v>4.5</v>
      </c>
      <c r="F408" s="74">
        <f t="shared" si="21"/>
        <v>252813.889999999</v>
      </c>
      <c r="G408" s="71"/>
    </row>
    <row r="409" spans="1:7">
      <c r="A409" s="66">
        <v>45835</v>
      </c>
      <c r="B409" s="67" t="s">
        <v>1742</v>
      </c>
      <c r="C409" s="118" t="s">
        <v>61</v>
      </c>
      <c r="D409" s="69"/>
      <c r="E409" s="69">
        <v>4.5</v>
      </c>
      <c r="F409" s="74">
        <f t="shared" si="21"/>
        <v>252809.389999999</v>
      </c>
      <c r="G409" s="71"/>
    </row>
    <row r="410" spans="1:7">
      <c r="A410" s="66">
        <v>45835</v>
      </c>
      <c r="B410" s="67" t="s">
        <v>1742</v>
      </c>
      <c r="C410" s="118" t="s">
        <v>61</v>
      </c>
      <c r="D410" s="69"/>
      <c r="E410" s="69">
        <v>4.5</v>
      </c>
      <c r="F410" s="74">
        <f t="shared" si="21"/>
        <v>252804.889999999</v>
      </c>
      <c r="G410" s="71"/>
    </row>
    <row r="411" spans="1:7">
      <c r="A411" s="66">
        <v>45835</v>
      </c>
      <c r="B411" s="67" t="s">
        <v>1742</v>
      </c>
      <c r="C411" s="118" t="s">
        <v>61</v>
      </c>
      <c r="D411" s="69"/>
      <c r="E411" s="69">
        <v>1.8</v>
      </c>
      <c r="F411" s="74">
        <f t="shared" si="21"/>
        <v>252803.09</v>
      </c>
      <c r="G411" s="71"/>
    </row>
    <row r="412" spans="1:7">
      <c r="A412" s="66">
        <v>45835</v>
      </c>
      <c r="B412" s="67" t="s">
        <v>1742</v>
      </c>
      <c r="C412" s="118" t="s">
        <v>61</v>
      </c>
      <c r="D412" s="69"/>
      <c r="E412" s="69">
        <v>1.8</v>
      </c>
      <c r="F412" s="74">
        <f t="shared" si="21"/>
        <v>252801.29</v>
      </c>
      <c r="G412" s="71"/>
    </row>
    <row r="413" spans="1:7">
      <c r="A413" s="66">
        <v>45835</v>
      </c>
      <c r="B413" s="67" t="s">
        <v>1742</v>
      </c>
      <c r="C413" s="118" t="s">
        <v>61</v>
      </c>
      <c r="D413" s="69"/>
      <c r="E413" s="69">
        <v>1.8</v>
      </c>
      <c r="F413" s="74">
        <f t="shared" ref="F413:F421" si="22">F412+D413-E413</f>
        <v>252799.49</v>
      </c>
      <c r="G413" s="71"/>
    </row>
    <row r="414" spans="1:7">
      <c r="A414" s="66">
        <v>45835</v>
      </c>
      <c r="B414" s="67" t="s">
        <v>1742</v>
      </c>
      <c r="C414" s="118" t="s">
        <v>61</v>
      </c>
      <c r="D414" s="69"/>
      <c r="E414" s="69">
        <v>1.8</v>
      </c>
      <c r="F414" s="74">
        <f t="shared" si="22"/>
        <v>252797.69</v>
      </c>
      <c r="G414" s="71"/>
    </row>
    <row r="415" spans="1:7">
      <c r="A415" s="66">
        <v>45835</v>
      </c>
      <c r="B415" s="67" t="s">
        <v>1742</v>
      </c>
      <c r="C415" s="118" t="s">
        <v>61</v>
      </c>
      <c r="D415" s="69"/>
      <c r="E415" s="69">
        <v>1.8</v>
      </c>
      <c r="F415" s="74">
        <f t="shared" si="22"/>
        <v>252795.89</v>
      </c>
      <c r="G415" s="71"/>
    </row>
    <row r="416" spans="1:7">
      <c r="A416" s="66">
        <v>45835</v>
      </c>
      <c r="B416" s="67" t="s">
        <v>1742</v>
      </c>
      <c r="C416" s="118" t="s">
        <v>61</v>
      </c>
      <c r="D416" s="69"/>
      <c r="E416" s="69">
        <v>1.8</v>
      </c>
      <c r="F416" s="74">
        <f t="shared" si="22"/>
        <v>252794.09</v>
      </c>
      <c r="G416" s="71"/>
    </row>
    <row r="417" spans="1:7">
      <c r="A417" s="66">
        <v>45839</v>
      </c>
      <c r="B417" s="93" t="s">
        <v>3054</v>
      </c>
      <c r="C417" s="118" t="s">
        <v>65</v>
      </c>
      <c r="D417" s="69"/>
      <c r="E417" s="69">
        <v>9400</v>
      </c>
      <c r="F417" s="74">
        <f t="shared" si="22"/>
        <v>243394.09</v>
      </c>
      <c r="G417" s="71"/>
    </row>
    <row r="418" spans="1:7">
      <c r="A418" s="66">
        <v>45839</v>
      </c>
      <c r="B418" s="93" t="s">
        <v>1742</v>
      </c>
      <c r="C418" s="118" t="s">
        <v>61</v>
      </c>
      <c r="D418" s="69"/>
      <c r="E418" s="69">
        <v>4.5</v>
      </c>
      <c r="F418" s="74">
        <f t="shared" si="22"/>
        <v>243389.59</v>
      </c>
      <c r="G418" s="71"/>
    </row>
    <row r="419" spans="1:7">
      <c r="A419" s="66">
        <v>45841</v>
      </c>
      <c r="B419" s="119" t="s">
        <v>3055</v>
      </c>
      <c r="C419" s="118" t="s">
        <v>65</v>
      </c>
      <c r="D419" s="69"/>
      <c r="E419" s="69">
        <v>8000</v>
      </c>
      <c r="F419" s="74">
        <f t="shared" si="22"/>
        <v>235389.59</v>
      </c>
      <c r="G419" s="71"/>
    </row>
    <row r="420" spans="1:7">
      <c r="A420" s="66">
        <v>45842</v>
      </c>
      <c r="B420" s="67" t="s">
        <v>130</v>
      </c>
      <c r="C420" s="118" t="s">
        <v>58</v>
      </c>
      <c r="D420" s="69">
        <v>200000</v>
      </c>
      <c r="E420" s="69"/>
      <c r="F420" s="74">
        <f t="shared" si="22"/>
        <v>435389.59</v>
      </c>
      <c r="G420" s="71"/>
    </row>
    <row r="421" spans="1:7">
      <c r="A421" s="66">
        <v>45842</v>
      </c>
      <c r="B421" s="67" t="s">
        <v>692</v>
      </c>
      <c r="C421" s="118" t="s">
        <v>58</v>
      </c>
      <c r="D421" s="69">
        <v>162000</v>
      </c>
      <c r="E421" s="69"/>
      <c r="F421" s="74">
        <f t="shared" si="22"/>
        <v>597389.59</v>
      </c>
      <c r="G421" s="71"/>
    </row>
    <row r="422" spans="1:7">
      <c r="A422" s="66">
        <v>45842</v>
      </c>
      <c r="B422" s="67" t="s">
        <v>153</v>
      </c>
      <c r="C422" s="118" t="s">
        <v>64</v>
      </c>
      <c r="D422" s="69"/>
      <c r="E422" s="69">
        <v>160000</v>
      </c>
      <c r="F422" s="74">
        <f t="shared" ref="F422:F449" si="23">F421+D422-E422</f>
        <v>437389.59</v>
      </c>
      <c r="G422" s="71"/>
    </row>
    <row r="423" ht="34.5" spans="1:7">
      <c r="A423" s="66">
        <v>45842</v>
      </c>
      <c r="B423" s="67" t="s">
        <v>3056</v>
      </c>
      <c r="C423" s="118" t="s">
        <v>65</v>
      </c>
      <c r="D423" s="69"/>
      <c r="E423" s="69">
        <v>900</v>
      </c>
      <c r="F423" s="74">
        <f t="shared" si="23"/>
        <v>436489.59</v>
      </c>
      <c r="G423" s="71"/>
    </row>
    <row r="424" spans="1:7">
      <c r="A424" s="66">
        <v>45842</v>
      </c>
      <c r="B424" s="67" t="s">
        <v>3057</v>
      </c>
      <c r="C424" s="118" t="s">
        <v>65</v>
      </c>
      <c r="D424" s="69"/>
      <c r="E424" s="69">
        <v>99</v>
      </c>
      <c r="F424" s="74">
        <f t="shared" si="23"/>
        <v>436390.59</v>
      </c>
      <c r="G424" s="71"/>
    </row>
    <row r="425" spans="1:7">
      <c r="A425" s="66">
        <v>45842</v>
      </c>
      <c r="B425" s="67" t="s">
        <v>3058</v>
      </c>
      <c r="C425" s="118" t="s">
        <v>65</v>
      </c>
      <c r="D425" s="69"/>
      <c r="E425" s="69">
        <v>66</v>
      </c>
      <c r="F425" s="74">
        <f t="shared" si="23"/>
        <v>436324.59</v>
      </c>
      <c r="G425" s="71"/>
    </row>
    <row r="426" spans="1:7">
      <c r="A426" s="66">
        <v>45842</v>
      </c>
      <c r="B426" s="67" t="s">
        <v>3059</v>
      </c>
      <c r="C426" s="118" t="s">
        <v>65</v>
      </c>
      <c r="D426" s="69"/>
      <c r="E426" s="69">
        <v>125</v>
      </c>
      <c r="F426" s="74">
        <f t="shared" si="23"/>
        <v>436199.59</v>
      </c>
      <c r="G426" s="71"/>
    </row>
    <row r="427" spans="1:7">
      <c r="A427" s="66">
        <v>45842</v>
      </c>
      <c r="B427" s="67" t="s">
        <v>3060</v>
      </c>
      <c r="C427" s="118" t="s">
        <v>65</v>
      </c>
      <c r="D427" s="69"/>
      <c r="E427" s="69">
        <v>1170</v>
      </c>
      <c r="F427" s="74">
        <f t="shared" si="23"/>
        <v>435029.59</v>
      </c>
      <c r="G427" s="71"/>
    </row>
    <row r="428" spans="1:7">
      <c r="A428" s="66">
        <v>45842</v>
      </c>
      <c r="B428" s="67" t="s">
        <v>3061</v>
      </c>
      <c r="C428" s="118" t="s">
        <v>65</v>
      </c>
      <c r="D428" s="69"/>
      <c r="E428" s="104">
        <v>1452.45</v>
      </c>
      <c r="F428" s="74">
        <f t="shared" si="23"/>
        <v>433577.14</v>
      </c>
      <c r="G428" s="71"/>
    </row>
    <row r="429" spans="1:7">
      <c r="A429" s="66">
        <v>45842</v>
      </c>
      <c r="B429" s="67" t="s">
        <v>3062</v>
      </c>
      <c r="C429" s="118" t="s">
        <v>65</v>
      </c>
      <c r="D429" s="69"/>
      <c r="E429" s="69">
        <v>1400</v>
      </c>
      <c r="F429" s="74">
        <f t="shared" si="23"/>
        <v>432177.14</v>
      </c>
      <c r="G429" s="71"/>
    </row>
    <row r="430" spans="1:7">
      <c r="A430" s="66">
        <v>45842</v>
      </c>
      <c r="B430" s="67" t="s">
        <v>3063</v>
      </c>
      <c r="C430" s="118" t="s">
        <v>65</v>
      </c>
      <c r="D430" s="69"/>
      <c r="E430" s="69">
        <v>797</v>
      </c>
      <c r="F430" s="74">
        <f t="shared" si="23"/>
        <v>431380.14</v>
      </c>
      <c r="G430" s="71"/>
    </row>
    <row r="431" spans="1:7">
      <c r="A431" s="66">
        <v>45842</v>
      </c>
      <c r="B431" s="67" t="s">
        <v>3064</v>
      </c>
      <c r="C431" s="118" t="s">
        <v>65</v>
      </c>
      <c r="D431" s="69"/>
      <c r="E431" s="69">
        <v>1109</v>
      </c>
      <c r="F431" s="74">
        <f t="shared" si="23"/>
        <v>430271.14</v>
      </c>
      <c r="G431" s="71"/>
    </row>
    <row r="432" ht="34.5" spans="1:7">
      <c r="A432" s="66">
        <v>45842</v>
      </c>
      <c r="B432" s="67" t="s">
        <v>3065</v>
      </c>
      <c r="C432" s="118" t="s">
        <v>65</v>
      </c>
      <c r="D432" s="69"/>
      <c r="E432" s="69">
        <v>4602</v>
      </c>
      <c r="F432" s="74">
        <f t="shared" si="23"/>
        <v>425669.14</v>
      </c>
      <c r="G432" s="71"/>
    </row>
    <row r="433" ht="34.5" spans="1:7">
      <c r="A433" s="66">
        <v>45842</v>
      </c>
      <c r="B433" s="67" t="s">
        <v>3066</v>
      </c>
      <c r="C433" s="118" t="s">
        <v>65</v>
      </c>
      <c r="D433" s="69"/>
      <c r="E433" s="69">
        <v>5000</v>
      </c>
      <c r="F433" s="74">
        <f t="shared" si="23"/>
        <v>420669.14</v>
      </c>
      <c r="G433" s="71"/>
    </row>
    <row r="434" spans="1:7">
      <c r="A434" s="66">
        <v>45842</v>
      </c>
      <c r="B434" s="67" t="s">
        <v>3067</v>
      </c>
      <c r="C434" s="118" t="s">
        <v>65</v>
      </c>
      <c r="D434" s="69"/>
      <c r="E434" s="69">
        <v>429</v>
      </c>
      <c r="F434" s="74">
        <f t="shared" si="23"/>
        <v>420240.14</v>
      </c>
      <c r="G434" s="71"/>
    </row>
    <row r="435" ht="34.5" spans="1:7">
      <c r="A435" s="66">
        <v>45842</v>
      </c>
      <c r="B435" s="67" t="s">
        <v>3068</v>
      </c>
      <c r="C435" s="118" t="s">
        <v>65</v>
      </c>
      <c r="D435" s="69"/>
      <c r="E435" s="69">
        <v>128996.5</v>
      </c>
      <c r="F435" s="74">
        <f t="shared" si="23"/>
        <v>291243.64</v>
      </c>
      <c r="G435" s="71"/>
    </row>
    <row r="436" ht="34.5" spans="1:7">
      <c r="A436" s="66">
        <v>45842</v>
      </c>
      <c r="B436" s="67" t="s">
        <v>3069</v>
      </c>
      <c r="C436" s="118" t="s">
        <v>65</v>
      </c>
      <c r="D436" s="69"/>
      <c r="E436" s="69">
        <v>64965.83</v>
      </c>
      <c r="F436" s="74">
        <f t="shared" si="23"/>
        <v>226277.81</v>
      </c>
      <c r="G436" s="71"/>
    </row>
    <row r="437" ht="34.5" spans="1:7">
      <c r="A437" s="66">
        <v>45842</v>
      </c>
      <c r="B437" s="67" t="s">
        <v>3070</v>
      </c>
      <c r="C437" s="118" t="s">
        <v>65</v>
      </c>
      <c r="D437" s="69"/>
      <c r="E437" s="69">
        <v>190003</v>
      </c>
      <c r="F437" s="74">
        <f t="shared" si="23"/>
        <v>36274.8099999996</v>
      </c>
      <c r="G437" s="71"/>
    </row>
    <row r="438" spans="1:7">
      <c r="A438" s="66">
        <v>45842</v>
      </c>
      <c r="B438" s="67" t="s">
        <v>3071</v>
      </c>
      <c r="C438" s="91" t="s">
        <v>61</v>
      </c>
      <c r="D438" s="69"/>
      <c r="E438" s="69">
        <v>67.5</v>
      </c>
      <c r="F438" s="74">
        <f t="shared" si="23"/>
        <v>36207.3099999996</v>
      </c>
      <c r="G438" s="71"/>
    </row>
    <row r="439" spans="1:7">
      <c r="A439" s="66">
        <v>45842</v>
      </c>
      <c r="B439" s="67" t="s">
        <v>1742</v>
      </c>
      <c r="C439" s="91" t="s">
        <v>61</v>
      </c>
      <c r="D439" s="69"/>
      <c r="E439" s="69">
        <v>15</v>
      </c>
      <c r="F439" s="74">
        <f t="shared" si="23"/>
        <v>36192.3099999996</v>
      </c>
      <c r="G439" s="71"/>
    </row>
    <row r="440" spans="1:7">
      <c r="A440" s="66">
        <v>45842</v>
      </c>
      <c r="B440" s="67" t="s">
        <v>1742</v>
      </c>
      <c r="C440" s="91" t="s">
        <v>61</v>
      </c>
      <c r="D440" s="69"/>
      <c r="E440" s="69">
        <v>15</v>
      </c>
      <c r="F440" s="74">
        <f t="shared" si="23"/>
        <v>36177.3099999996</v>
      </c>
      <c r="G440" s="71"/>
    </row>
    <row r="441" spans="1:7">
      <c r="A441" s="66">
        <v>45842</v>
      </c>
      <c r="B441" s="67" t="s">
        <v>1742</v>
      </c>
      <c r="C441" s="91" t="s">
        <v>61</v>
      </c>
      <c r="D441" s="69"/>
      <c r="E441" s="69">
        <v>9</v>
      </c>
      <c r="F441" s="74">
        <f t="shared" si="23"/>
        <v>36168.3099999996</v>
      </c>
      <c r="G441" s="71"/>
    </row>
    <row r="442" spans="1:7">
      <c r="A442" s="66">
        <v>45842</v>
      </c>
      <c r="B442" s="67" t="s">
        <v>1742</v>
      </c>
      <c r="C442" s="91" t="s">
        <v>61</v>
      </c>
      <c r="D442" s="69"/>
      <c r="E442" s="69">
        <v>1.8</v>
      </c>
      <c r="F442" s="74">
        <f t="shared" si="23"/>
        <v>36166.5099999996</v>
      </c>
      <c r="G442" s="71"/>
    </row>
    <row r="443" spans="1:7">
      <c r="A443" s="66">
        <v>45842</v>
      </c>
      <c r="B443" s="67" t="s">
        <v>1742</v>
      </c>
      <c r="C443" s="91" t="s">
        <v>61</v>
      </c>
      <c r="D443" s="69"/>
      <c r="E443" s="69">
        <v>1.8</v>
      </c>
      <c r="F443" s="74">
        <f t="shared" si="23"/>
        <v>36164.7099999996</v>
      </c>
      <c r="G443" s="71"/>
    </row>
    <row r="444" spans="1:7">
      <c r="A444" s="66">
        <v>45842</v>
      </c>
      <c r="B444" s="67" t="s">
        <v>1742</v>
      </c>
      <c r="C444" s="91" t="s">
        <v>61</v>
      </c>
      <c r="D444" s="69"/>
      <c r="E444" s="69">
        <v>1.8</v>
      </c>
      <c r="F444" s="74">
        <f t="shared" si="23"/>
        <v>36162.9099999996</v>
      </c>
      <c r="G444" s="71"/>
    </row>
    <row r="445" spans="1:7">
      <c r="A445" s="66">
        <v>45842</v>
      </c>
      <c r="B445" s="67" t="s">
        <v>1742</v>
      </c>
      <c r="C445" s="91" t="s">
        <v>61</v>
      </c>
      <c r="D445" s="69"/>
      <c r="E445" s="69">
        <v>1.8</v>
      </c>
      <c r="F445" s="74">
        <f t="shared" si="23"/>
        <v>36161.1099999996</v>
      </c>
      <c r="G445" s="71"/>
    </row>
    <row r="446" spans="1:7">
      <c r="A446" s="66">
        <v>45842</v>
      </c>
      <c r="B446" s="67" t="s">
        <v>1742</v>
      </c>
      <c r="C446" s="91" t="s">
        <v>61</v>
      </c>
      <c r="D446" s="69"/>
      <c r="E446" s="69">
        <v>1.8</v>
      </c>
      <c r="F446" s="74">
        <f t="shared" si="23"/>
        <v>36159.3099999996</v>
      </c>
      <c r="G446" s="71"/>
    </row>
    <row r="447" spans="1:7">
      <c r="A447" s="66">
        <v>45842</v>
      </c>
      <c r="B447" s="67" t="s">
        <v>1742</v>
      </c>
      <c r="C447" s="91" t="s">
        <v>61</v>
      </c>
      <c r="D447" s="69"/>
      <c r="E447" s="69">
        <v>1.8</v>
      </c>
      <c r="F447" s="74">
        <f t="shared" si="23"/>
        <v>36157.5099999996</v>
      </c>
      <c r="G447" s="71"/>
    </row>
    <row r="448" spans="1:7">
      <c r="A448" s="66">
        <v>45842</v>
      </c>
      <c r="B448" s="67" t="s">
        <v>1742</v>
      </c>
      <c r="C448" s="91" t="s">
        <v>61</v>
      </c>
      <c r="D448" s="69"/>
      <c r="E448" s="69">
        <v>1.8</v>
      </c>
      <c r="F448" s="74">
        <f t="shared" si="23"/>
        <v>36155.7099999996</v>
      </c>
      <c r="G448" s="71"/>
    </row>
    <row r="449" spans="1:7">
      <c r="A449" s="66">
        <v>45842</v>
      </c>
      <c r="B449" s="67" t="s">
        <v>1742</v>
      </c>
      <c r="C449" s="118" t="s">
        <v>57</v>
      </c>
      <c r="D449" s="69">
        <v>4.5</v>
      </c>
      <c r="E449" s="69"/>
      <c r="F449" s="74">
        <f t="shared" si="23"/>
        <v>36160.2099999996</v>
      </c>
      <c r="G449" s="71"/>
    </row>
    <row r="450" spans="1:7">
      <c r="A450" s="66">
        <v>45842</v>
      </c>
      <c r="B450" s="67" t="s">
        <v>1742</v>
      </c>
      <c r="C450" s="91" t="s">
        <v>61</v>
      </c>
      <c r="D450" s="69"/>
      <c r="E450" s="69">
        <v>2</v>
      </c>
      <c r="F450" s="74">
        <f t="shared" ref="F450:F513" si="24">F449+D450-E450</f>
        <v>36158.2099999996</v>
      </c>
      <c r="G450" s="71"/>
    </row>
    <row r="451" ht="34.5" spans="1:7">
      <c r="A451" s="66">
        <v>45845</v>
      </c>
      <c r="B451" s="67" t="s">
        <v>3072</v>
      </c>
      <c r="C451" s="120" t="s">
        <v>65</v>
      </c>
      <c r="D451" s="69"/>
      <c r="E451" s="69">
        <v>2071.5</v>
      </c>
      <c r="F451" s="74">
        <f t="shared" si="24"/>
        <v>34086.7099999996</v>
      </c>
      <c r="G451" s="71"/>
    </row>
    <row r="452" ht="34.5" spans="1:7">
      <c r="A452" s="66">
        <v>45845</v>
      </c>
      <c r="B452" s="67" t="s">
        <v>3073</v>
      </c>
      <c r="C452" s="120" t="s">
        <v>65</v>
      </c>
      <c r="D452" s="69"/>
      <c r="E452" s="69">
        <v>3380</v>
      </c>
      <c r="F452" s="74">
        <f t="shared" si="24"/>
        <v>30706.7099999996</v>
      </c>
      <c r="G452" s="71"/>
    </row>
    <row r="453" ht="34.5" spans="1:7">
      <c r="A453" s="66">
        <v>45845</v>
      </c>
      <c r="B453" s="67" t="s">
        <v>3074</v>
      </c>
      <c r="C453" s="120" t="s">
        <v>65</v>
      </c>
      <c r="D453" s="69"/>
      <c r="E453" s="69">
        <v>1030</v>
      </c>
      <c r="F453" s="74">
        <f t="shared" si="24"/>
        <v>29676.7099999996</v>
      </c>
      <c r="G453" s="71"/>
    </row>
    <row r="454" spans="1:7">
      <c r="A454" s="66">
        <v>45845</v>
      </c>
      <c r="B454" s="67" t="s">
        <v>1742</v>
      </c>
      <c r="C454" s="120" t="s">
        <v>61</v>
      </c>
      <c r="D454" s="69"/>
      <c r="E454" s="69">
        <v>4.5</v>
      </c>
      <c r="F454" s="74">
        <f t="shared" si="24"/>
        <v>29672.2099999996</v>
      </c>
      <c r="G454" s="71"/>
    </row>
    <row r="455" spans="1:7">
      <c r="A455" s="66">
        <v>45845</v>
      </c>
      <c r="B455" s="67" t="s">
        <v>1742</v>
      </c>
      <c r="C455" s="120" t="s">
        <v>61</v>
      </c>
      <c r="D455" s="69"/>
      <c r="E455" s="69">
        <v>1.8</v>
      </c>
      <c r="F455" s="74">
        <f t="shared" si="24"/>
        <v>29670.4099999996</v>
      </c>
      <c r="G455" s="71"/>
    </row>
    <row r="456" spans="1:7">
      <c r="A456" s="66">
        <v>45845</v>
      </c>
      <c r="B456" s="67" t="s">
        <v>1742</v>
      </c>
      <c r="C456" s="120" t="s">
        <v>61</v>
      </c>
      <c r="D456" s="69"/>
      <c r="E456" s="69">
        <v>4.5</v>
      </c>
      <c r="F456" s="74">
        <f t="shared" si="24"/>
        <v>29665.9099999996</v>
      </c>
      <c r="G456" s="71"/>
    </row>
    <row r="457" spans="1:7">
      <c r="A457" s="66">
        <v>45845</v>
      </c>
      <c r="B457" s="67" t="s">
        <v>1742</v>
      </c>
      <c r="C457" s="120" t="s">
        <v>61</v>
      </c>
      <c r="D457" s="69"/>
      <c r="E457" s="69">
        <v>1.8</v>
      </c>
      <c r="F457" s="74">
        <f t="shared" si="24"/>
        <v>29664.1099999996</v>
      </c>
      <c r="G457" s="71"/>
    </row>
    <row r="458" spans="1:7">
      <c r="A458" s="66">
        <v>45845</v>
      </c>
      <c r="B458" s="67" t="s">
        <v>1742</v>
      </c>
      <c r="C458" s="120" t="s">
        <v>61</v>
      </c>
      <c r="D458" s="69"/>
      <c r="E458" s="69">
        <v>1.8</v>
      </c>
      <c r="F458" s="74">
        <f t="shared" si="24"/>
        <v>29662.3099999996</v>
      </c>
      <c r="G458" s="71"/>
    </row>
    <row r="459" spans="1:7">
      <c r="A459" s="66">
        <v>45846</v>
      </c>
      <c r="B459" s="67" t="s">
        <v>1844</v>
      </c>
      <c r="C459" s="120" t="s">
        <v>58</v>
      </c>
      <c r="D459" s="69">
        <v>40000</v>
      </c>
      <c r="E459" s="69"/>
      <c r="F459" s="74">
        <f t="shared" si="24"/>
        <v>69662.3099999996</v>
      </c>
      <c r="G459" s="71"/>
    </row>
    <row r="460" ht="34.5" spans="1:7">
      <c r="A460" s="66">
        <v>45846</v>
      </c>
      <c r="B460" s="67" t="s">
        <v>3075</v>
      </c>
      <c r="C460" s="120" t="s">
        <v>65</v>
      </c>
      <c r="D460" s="69"/>
      <c r="E460" s="69">
        <v>5590</v>
      </c>
      <c r="F460" s="74">
        <f t="shared" si="24"/>
        <v>64072.3099999996</v>
      </c>
      <c r="G460" s="71"/>
    </row>
    <row r="461" ht="34.5" spans="1:7">
      <c r="A461" s="66">
        <v>45846</v>
      </c>
      <c r="B461" s="67" t="s">
        <v>3076</v>
      </c>
      <c r="C461" s="120" t="s">
        <v>65</v>
      </c>
      <c r="D461" s="69"/>
      <c r="E461" s="69">
        <v>10000</v>
      </c>
      <c r="F461" s="74">
        <f t="shared" si="24"/>
        <v>54072.3099999996</v>
      </c>
      <c r="G461" s="71"/>
    </row>
    <row r="462" spans="1:7">
      <c r="A462" s="66">
        <v>45846</v>
      </c>
      <c r="B462" s="121" t="s">
        <v>3077</v>
      </c>
      <c r="C462" s="120" t="s">
        <v>65</v>
      </c>
      <c r="D462" s="69"/>
      <c r="E462" s="69">
        <v>43677.75</v>
      </c>
      <c r="F462" s="74">
        <f t="shared" si="24"/>
        <v>10394.5599999996</v>
      </c>
      <c r="G462" s="71"/>
    </row>
    <row r="463" spans="1:7">
      <c r="A463" s="66">
        <v>45846</v>
      </c>
      <c r="B463" s="67" t="s">
        <v>1742</v>
      </c>
      <c r="C463" s="120" t="s">
        <v>61</v>
      </c>
      <c r="D463" s="69"/>
      <c r="E463" s="69">
        <v>9</v>
      </c>
      <c r="F463" s="74">
        <f t="shared" si="24"/>
        <v>10385.5599999996</v>
      </c>
      <c r="G463" s="71"/>
    </row>
    <row r="464" spans="1:7">
      <c r="A464" s="66">
        <v>45846</v>
      </c>
      <c r="B464" s="67" t="s">
        <v>1742</v>
      </c>
      <c r="C464" s="120" t="s">
        <v>61</v>
      </c>
      <c r="D464" s="69"/>
      <c r="E464" s="69">
        <v>4.5</v>
      </c>
      <c r="F464" s="74">
        <f t="shared" si="24"/>
        <v>10381.0599999996</v>
      </c>
      <c r="G464" s="71"/>
    </row>
    <row r="465" spans="1:7">
      <c r="A465" s="66">
        <v>45846</v>
      </c>
      <c r="B465" s="67" t="s">
        <v>1742</v>
      </c>
      <c r="C465" s="120" t="s">
        <v>61</v>
      </c>
      <c r="D465" s="69"/>
      <c r="E465" s="69">
        <v>9</v>
      </c>
      <c r="F465" s="74">
        <f t="shared" si="24"/>
        <v>10372.0599999996</v>
      </c>
      <c r="G465" s="71"/>
    </row>
    <row r="466" spans="1:7">
      <c r="A466" s="66">
        <v>45846</v>
      </c>
      <c r="B466" s="67" t="s">
        <v>1742</v>
      </c>
      <c r="C466" s="92" t="s">
        <v>61</v>
      </c>
      <c r="D466" s="69"/>
      <c r="E466" s="69">
        <v>9</v>
      </c>
      <c r="F466" s="74">
        <f t="shared" si="24"/>
        <v>10363.0599999996</v>
      </c>
      <c r="G466" s="71"/>
    </row>
    <row r="467" spans="1:7">
      <c r="A467" s="66">
        <v>45846</v>
      </c>
      <c r="B467" s="67" t="s">
        <v>1742</v>
      </c>
      <c r="C467" s="92" t="s">
        <v>61</v>
      </c>
      <c r="D467" s="69"/>
      <c r="E467" s="69">
        <v>4.5</v>
      </c>
      <c r="F467" s="74">
        <f t="shared" si="24"/>
        <v>10358.5599999996</v>
      </c>
      <c r="G467" s="71"/>
    </row>
    <row r="468" spans="1:7">
      <c r="A468" s="66">
        <v>45846</v>
      </c>
      <c r="B468" s="67" t="s">
        <v>1742</v>
      </c>
      <c r="C468" s="92" t="s">
        <v>61</v>
      </c>
      <c r="D468" s="69"/>
      <c r="E468" s="69">
        <v>4.5</v>
      </c>
      <c r="F468" s="74">
        <f t="shared" si="24"/>
        <v>10354.0599999996</v>
      </c>
      <c r="G468" s="71"/>
    </row>
    <row r="469" spans="1:7">
      <c r="A469" s="66">
        <v>45846</v>
      </c>
      <c r="B469" s="67" t="s">
        <v>2985</v>
      </c>
      <c r="C469" s="92" t="s">
        <v>57</v>
      </c>
      <c r="D469" s="69">
        <v>4.5</v>
      </c>
      <c r="E469" s="69"/>
      <c r="F469" s="74">
        <f t="shared" si="24"/>
        <v>10358.5599999996</v>
      </c>
      <c r="G469" s="71"/>
    </row>
    <row r="470" spans="1:7">
      <c r="A470" s="66">
        <v>45846</v>
      </c>
      <c r="B470" s="67" t="s">
        <v>1742</v>
      </c>
      <c r="C470" s="92" t="s">
        <v>61</v>
      </c>
      <c r="D470" s="69"/>
      <c r="E470" s="69">
        <v>4.5</v>
      </c>
      <c r="F470" s="74">
        <f t="shared" si="24"/>
        <v>10354.0599999996</v>
      </c>
      <c r="G470" s="71"/>
    </row>
    <row r="471" spans="1:7">
      <c r="A471" s="66">
        <v>45846</v>
      </c>
      <c r="B471" s="67" t="s">
        <v>1742</v>
      </c>
      <c r="C471" s="92" t="s">
        <v>61</v>
      </c>
      <c r="D471" s="69"/>
      <c r="E471" s="69">
        <v>4.5</v>
      </c>
      <c r="F471" s="74">
        <f t="shared" si="24"/>
        <v>10349.5599999996</v>
      </c>
      <c r="G471" s="71"/>
    </row>
    <row r="472" spans="1:7">
      <c r="A472" s="66">
        <v>45848</v>
      </c>
      <c r="B472" s="67" t="s">
        <v>315</v>
      </c>
      <c r="C472" s="92" t="s">
        <v>58</v>
      </c>
      <c r="D472" s="69">
        <v>480000</v>
      </c>
      <c r="E472" s="69"/>
      <c r="F472" s="74">
        <f t="shared" si="24"/>
        <v>490349.56</v>
      </c>
      <c r="G472" s="71"/>
    </row>
    <row r="473" spans="1:7">
      <c r="A473" s="66">
        <v>45849</v>
      </c>
      <c r="B473" s="67" t="s">
        <v>3078</v>
      </c>
      <c r="C473" s="92" t="s">
        <v>65</v>
      </c>
      <c r="D473" s="69"/>
      <c r="E473" s="69">
        <v>6503.87</v>
      </c>
      <c r="F473" s="74">
        <f t="shared" si="24"/>
        <v>483845.69</v>
      </c>
      <c r="G473" s="71"/>
    </row>
    <row r="474" spans="1:7">
      <c r="A474" s="66">
        <v>45849</v>
      </c>
      <c r="B474" s="67" t="s">
        <v>3079</v>
      </c>
      <c r="C474" s="92" t="s">
        <v>65</v>
      </c>
      <c r="D474" s="69"/>
      <c r="E474" s="69">
        <v>360</v>
      </c>
      <c r="F474" s="74">
        <f t="shared" si="24"/>
        <v>483485.69</v>
      </c>
      <c r="G474" s="71"/>
    </row>
    <row r="475" spans="1:7">
      <c r="A475" s="66">
        <v>45849</v>
      </c>
      <c r="B475" s="67" t="s">
        <v>3080</v>
      </c>
      <c r="C475" s="92" t="s">
        <v>65</v>
      </c>
      <c r="D475" s="69"/>
      <c r="E475" s="69">
        <v>570</v>
      </c>
      <c r="F475" s="74">
        <f t="shared" si="24"/>
        <v>482915.69</v>
      </c>
      <c r="G475" s="71"/>
    </row>
    <row r="476" spans="1:7">
      <c r="A476" s="66">
        <v>45849</v>
      </c>
      <c r="B476" s="67" t="s">
        <v>3081</v>
      </c>
      <c r="C476" s="92" t="s">
        <v>65</v>
      </c>
      <c r="D476" s="69"/>
      <c r="E476" s="69">
        <v>8000</v>
      </c>
      <c r="F476" s="74">
        <f t="shared" si="24"/>
        <v>474915.69</v>
      </c>
      <c r="G476" s="71"/>
    </row>
    <row r="477" spans="1:7">
      <c r="A477" s="66">
        <v>45849</v>
      </c>
      <c r="B477" s="67" t="s">
        <v>3082</v>
      </c>
      <c r="C477" s="92" t="s">
        <v>65</v>
      </c>
      <c r="D477" s="69"/>
      <c r="E477" s="69">
        <v>273.5</v>
      </c>
      <c r="F477" s="74">
        <f t="shared" si="24"/>
        <v>474642.19</v>
      </c>
      <c r="G477" s="71"/>
    </row>
    <row r="478" ht="34.5" spans="1:7">
      <c r="A478" s="66">
        <v>45849</v>
      </c>
      <c r="B478" s="67" t="s">
        <v>3083</v>
      </c>
      <c r="C478" s="92" t="s">
        <v>65</v>
      </c>
      <c r="D478" s="69"/>
      <c r="E478" s="69">
        <v>69125</v>
      </c>
      <c r="F478" s="74">
        <f t="shared" si="24"/>
        <v>405517.19</v>
      </c>
      <c r="G478" s="71"/>
    </row>
    <row r="479" ht="34.5" spans="1:7">
      <c r="A479" s="66">
        <v>45849</v>
      </c>
      <c r="B479" s="67" t="s">
        <v>3084</v>
      </c>
      <c r="C479" s="92" t="s">
        <v>65</v>
      </c>
      <c r="D479" s="69"/>
      <c r="E479" s="69">
        <v>34160</v>
      </c>
      <c r="F479" s="74">
        <f t="shared" si="24"/>
        <v>371357.19</v>
      </c>
      <c r="G479" s="71"/>
    </row>
    <row r="480" ht="34.5" spans="1:7">
      <c r="A480" s="66">
        <v>45849</v>
      </c>
      <c r="B480" s="67" t="s">
        <v>3028</v>
      </c>
      <c r="C480" s="92" t="s">
        <v>65</v>
      </c>
      <c r="D480" s="69"/>
      <c r="E480" s="69">
        <v>1005</v>
      </c>
      <c r="F480" s="74">
        <f t="shared" si="24"/>
        <v>370352.19</v>
      </c>
      <c r="G480" s="71"/>
    </row>
    <row r="481" spans="1:7">
      <c r="A481" s="66">
        <v>45849</v>
      </c>
      <c r="B481" s="67" t="s">
        <v>3085</v>
      </c>
      <c r="C481" s="92" t="s">
        <v>65</v>
      </c>
      <c r="D481" s="69"/>
      <c r="E481" s="69">
        <v>322</v>
      </c>
      <c r="F481" s="74">
        <f t="shared" si="24"/>
        <v>370030.19</v>
      </c>
      <c r="G481" s="71"/>
    </row>
    <row r="482" spans="1:7">
      <c r="A482" s="66">
        <v>45849</v>
      </c>
      <c r="B482" s="67" t="s">
        <v>3086</v>
      </c>
      <c r="C482" s="92" t="s">
        <v>65</v>
      </c>
      <c r="D482" s="69"/>
      <c r="E482" s="69">
        <v>192</v>
      </c>
      <c r="F482" s="74">
        <f t="shared" si="24"/>
        <v>369838.19</v>
      </c>
      <c r="G482" s="71"/>
    </row>
    <row r="483" spans="1:7">
      <c r="A483" s="66">
        <v>45849</v>
      </c>
      <c r="B483" s="67" t="s">
        <v>3087</v>
      </c>
      <c r="C483" s="92" t="s">
        <v>65</v>
      </c>
      <c r="D483" s="69"/>
      <c r="E483" s="69">
        <v>600</v>
      </c>
      <c r="F483" s="74">
        <f t="shared" si="24"/>
        <v>369238.19</v>
      </c>
      <c r="G483" s="71"/>
    </row>
    <row r="484" spans="1:7">
      <c r="A484" s="66">
        <v>45849</v>
      </c>
      <c r="B484" s="67" t="s">
        <v>3088</v>
      </c>
      <c r="C484" s="92" t="s">
        <v>65</v>
      </c>
      <c r="D484" s="69"/>
      <c r="E484" s="69">
        <v>1033.5</v>
      </c>
      <c r="F484" s="74">
        <f t="shared" si="24"/>
        <v>368204.69</v>
      </c>
      <c r="G484" s="71"/>
    </row>
    <row r="485" spans="1:7">
      <c r="A485" s="66">
        <v>45849</v>
      </c>
      <c r="B485" s="67" t="s">
        <v>3089</v>
      </c>
      <c r="C485" s="92" t="s">
        <v>65</v>
      </c>
      <c r="D485" s="69"/>
      <c r="E485" s="69">
        <v>500</v>
      </c>
      <c r="F485" s="74">
        <f t="shared" si="24"/>
        <v>367704.69</v>
      </c>
      <c r="G485" s="71"/>
    </row>
    <row r="486" spans="1:7">
      <c r="A486" s="66">
        <v>45849</v>
      </c>
      <c r="B486" s="67" t="s">
        <v>3090</v>
      </c>
      <c r="C486" s="92" t="s">
        <v>65</v>
      </c>
      <c r="D486" s="69"/>
      <c r="E486" s="69">
        <v>555</v>
      </c>
      <c r="F486" s="74">
        <f t="shared" si="24"/>
        <v>367149.69</v>
      </c>
      <c r="G486" s="71"/>
    </row>
    <row r="487" ht="34.5" spans="1:7">
      <c r="A487" s="66">
        <v>45849</v>
      </c>
      <c r="B487" s="67" t="s">
        <v>3091</v>
      </c>
      <c r="C487" s="92" t="s">
        <v>65</v>
      </c>
      <c r="D487" s="69"/>
      <c r="E487" s="69">
        <v>49</v>
      </c>
      <c r="F487" s="74">
        <f t="shared" si="24"/>
        <v>367100.69</v>
      </c>
      <c r="G487" s="71"/>
    </row>
    <row r="488" ht="34.5" spans="1:7">
      <c r="A488" s="66">
        <v>45849</v>
      </c>
      <c r="B488" s="67" t="s">
        <v>3092</v>
      </c>
      <c r="C488" s="92" t="s">
        <v>65</v>
      </c>
      <c r="D488" s="69"/>
      <c r="E488" s="69">
        <v>29437.5</v>
      </c>
      <c r="F488" s="74">
        <f t="shared" si="24"/>
        <v>337663.19</v>
      </c>
      <c r="G488" s="71"/>
    </row>
    <row r="489" spans="1:7">
      <c r="A489" s="66">
        <v>45849</v>
      </c>
      <c r="B489" s="67" t="s">
        <v>3093</v>
      </c>
      <c r="C489" s="92" t="s">
        <v>65</v>
      </c>
      <c r="D489" s="69"/>
      <c r="E489" s="69">
        <v>2800</v>
      </c>
      <c r="F489" s="74">
        <f t="shared" si="24"/>
        <v>334863.19</v>
      </c>
      <c r="G489" s="71"/>
    </row>
    <row r="490" spans="1:7">
      <c r="A490" s="66">
        <v>45849</v>
      </c>
      <c r="B490" s="67" t="s">
        <v>3094</v>
      </c>
      <c r="C490" s="92" t="s">
        <v>65</v>
      </c>
      <c r="D490" s="69"/>
      <c r="E490" s="69">
        <v>60</v>
      </c>
      <c r="F490" s="74">
        <f t="shared" si="24"/>
        <v>334803.19</v>
      </c>
      <c r="G490" s="71"/>
    </row>
    <row r="491" spans="1:7">
      <c r="A491" s="66">
        <v>45849</v>
      </c>
      <c r="B491" s="67" t="s">
        <v>3095</v>
      </c>
      <c r="C491" s="92" t="s">
        <v>65</v>
      </c>
      <c r="D491" s="69"/>
      <c r="E491" s="69">
        <v>78</v>
      </c>
      <c r="F491" s="74">
        <f t="shared" si="24"/>
        <v>334725.19</v>
      </c>
      <c r="G491" s="71"/>
    </row>
    <row r="492" ht="34.5" spans="1:7">
      <c r="A492" s="66">
        <v>45849</v>
      </c>
      <c r="B492" s="67" t="s">
        <v>3096</v>
      </c>
      <c r="C492" s="92" t="s">
        <v>65</v>
      </c>
      <c r="D492" s="69"/>
      <c r="E492" s="69">
        <v>1419.1</v>
      </c>
      <c r="F492" s="74">
        <f t="shared" si="24"/>
        <v>333306.09</v>
      </c>
      <c r="G492" s="71"/>
    </row>
    <row r="493" spans="1:7">
      <c r="A493" s="66">
        <v>45849</v>
      </c>
      <c r="B493" s="67" t="s">
        <v>1742</v>
      </c>
      <c r="C493" s="92" t="s">
        <v>61</v>
      </c>
      <c r="D493" s="69"/>
      <c r="E493" s="69">
        <v>4.5</v>
      </c>
      <c r="F493" s="74">
        <f t="shared" si="24"/>
        <v>333301.59</v>
      </c>
      <c r="G493" s="71"/>
    </row>
    <row r="494" spans="1:7">
      <c r="A494" s="66">
        <v>45849</v>
      </c>
      <c r="B494" s="67" t="s">
        <v>1742</v>
      </c>
      <c r="C494" s="92" t="s">
        <v>61</v>
      </c>
      <c r="D494" s="69"/>
      <c r="E494" s="69">
        <v>1.8</v>
      </c>
      <c r="F494" s="74">
        <f t="shared" si="24"/>
        <v>333299.79</v>
      </c>
      <c r="G494" s="71"/>
    </row>
    <row r="495" spans="1:7">
      <c r="A495" s="66">
        <v>45849</v>
      </c>
      <c r="B495" s="67" t="s">
        <v>1742</v>
      </c>
      <c r="C495" s="92" t="s">
        <v>61</v>
      </c>
      <c r="D495" s="69"/>
      <c r="E495" s="69">
        <v>4.5</v>
      </c>
      <c r="F495" s="74">
        <f t="shared" si="24"/>
        <v>333295.29</v>
      </c>
      <c r="G495" s="71"/>
    </row>
    <row r="496" spans="1:7">
      <c r="A496" s="66">
        <v>45849</v>
      </c>
      <c r="B496" s="67" t="s">
        <v>1742</v>
      </c>
      <c r="C496" s="92" t="s">
        <v>61</v>
      </c>
      <c r="D496" s="69"/>
      <c r="E496" s="69">
        <v>1.8</v>
      </c>
      <c r="F496" s="74">
        <f t="shared" si="24"/>
        <v>333293.49</v>
      </c>
      <c r="G496" s="71"/>
    </row>
    <row r="497" spans="1:7">
      <c r="A497" s="66">
        <v>45849</v>
      </c>
      <c r="B497" s="67" t="s">
        <v>1742</v>
      </c>
      <c r="C497" s="92" t="s">
        <v>61</v>
      </c>
      <c r="D497" s="69"/>
      <c r="E497" s="69">
        <v>4.5</v>
      </c>
      <c r="F497" s="74">
        <f t="shared" si="24"/>
        <v>333288.99</v>
      </c>
      <c r="G497" s="71"/>
    </row>
    <row r="498" spans="1:7">
      <c r="A498" s="66">
        <v>45849</v>
      </c>
      <c r="B498" s="67" t="s">
        <v>1742</v>
      </c>
      <c r="C498" s="92" t="s">
        <v>61</v>
      </c>
      <c r="D498" s="69"/>
      <c r="E498" s="69">
        <v>1.8</v>
      </c>
      <c r="F498" s="74">
        <f t="shared" si="24"/>
        <v>333287.19</v>
      </c>
      <c r="G498" s="71"/>
    </row>
    <row r="499" spans="1:7">
      <c r="A499" s="66">
        <v>45849</v>
      </c>
      <c r="B499" s="67" t="s">
        <v>1742</v>
      </c>
      <c r="C499" s="92" t="s">
        <v>61</v>
      </c>
      <c r="D499" s="69"/>
      <c r="E499" s="69">
        <v>9</v>
      </c>
      <c r="F499" s="74">
        <f t="shared" si="24"/>
        <v>333278.19</v>
      </c>
      <c r="G499" s="71"/>
    </row>
    <row r="500" spans="1:7">
      <c r="A500" s="66">
        <v>45849</v>
      </c>
      <c r="B500" s="67" t="s">
        <v>1742</v>
      </c>
      <c r="C500" s="92" t="s">
        <v>61</v>
      </c>
      <c r="D500" s="69"/>
      <c r="E500" s="69">
        <v>9</v>
      </c>
      <c r="F500" s="74">
        <f t="shared" si="24"/>
        <v>333269.19</v>
      </c>
      <c r="G500" s="71"/>
    </row>
    <row r="501" spans="1:7">
      <c r="A501" s="66">
        <v>45849</v>
      </c>
      <c r="B501" s="67" t="s">
        <v>1742</v>
      </c>
      <c r="C501" s="92" t="s">
        <v>61</v>
      </c>
      <c r="D501" s="69"/>
      <c r="E501" s="69">
        <v>1.8</v>
      </c>
      <c r="F501" s="74">
        <f t="shared" si="24"/>
        <v>333267.39</v>
      </c>
      <c r="G501" s="71"/>
    </row>
    <row r="502" spans="1:7">
      <c r="A502" s="66">
        <v>45849</v>
      </c>
      <c r="B502" s="67" t="s">
        <v>1742</v>
      </c>
      <c r="C502" s="92" t="s">
        <v>61</v>
      </c>
      <c r="D502" s="69"/>
      <c r="E502" s="69">
        <v>4.5</v>
      </c>
      <c r="F502" s="74">
        <f t="shared" si="24"/>
        <v>333262.89</v>
      </c>
      <c r="G502" s="71"/>
    </row>
    <row r="503" spans="1:7">
      <c r="A503" s="66">
        <v>45849</v>
      </c>
      <c r="B503" s="67" t="s">
        <v>1742</v>
      </c>
      <c r="C503" s="92" t="s">
        <v>61</v>
      </c>
      <c r="D503" s="69"/>
      <c r="E503" s="69">
        <v>1.8</v>
      </c>
      <c r="F503" s="74">
        <f t="shared" si="24"/>
        <v>333261.09</v>
      </c>
      <c r="G503" s="71"/>
    </row>
    <row r="504" spans="1:7">
      <c r="A504" s="66">
        <v>45849</v>
      </c>
      <c r="B504" s="67" t="s">
        <v>1742</v>
      </c>
      <c r="C504" s="92" t="s">
        <v>61</v>
      </c>
      <c r="D504" s="69"/>
      <c r="E504" s="69">
        <v>4.5</v>
      </c>
      <c r="F504" s="74">
        <f t="shared" si="24"/>
        <v>333256.59</v>
      </c>
      <c r="G504" s="71"/>
    </row>
    <row r="505" spans="1:7">
      <c r="A505" s="66">
        <v>45849</v>
      </c>
      <c r="B505" s="67" t="s">
        <v>1742</v>
      </c>
      <c r="C505" s="92" t="s">
        <v>61</v>
      </c>
      <c r="D505" s="69"/>
      <c r="E505" s="69">
        <v>1.8</v>
      </c>
      <c r="F505" s="74">
        <f t="shared" si="24"/>
        <v>333254.79</v>
      </c>
      <c r="G505" s="71"/>
    </row>
    <row r="506" spans="1:7">
      <c r="A506" s="66">
        <v>45849</v>
      </c>
      <c r="B506" s="67" t="s">
        <v>1742</v>
      </c>
      <c r="C506" s="92" t="s">
        <v>61</v>
      </c>
      <c r="D506" s="69"/>
      <c r="E506" s="69">
        <v>4.5</v>
      </c>
      <c r="F506" s="74">
        <f t="shared" si="24"/>
        <v>333250.29</v>
      </c>
      <c r="G506" s="71"/>
    </row>
    <row r="507" spans="1:7">
      <c r="A507" s="66">
        <v>45852</v>
      </c>
      <c r="B507" s="67" t="s">
        <v>2188</v>
      </c>
      <c r="C507" s="92" t="s">
        <v>64</v>
      </c>
      <c r="D507" s="69"/>
      <c r="E507" s="69">
        <v>270000</v>
      </c>
      <c r="F507" s="74">
        <f t="shared" si="24"/>
        <v>63250.2899999997</v>
      </c>
      <c r="G507" s="71"/>
    </row>
    <row r="508" spans="1:7">
      <c r="A508" s="66">
        <v>45852</v>
      </c>
      <c r="B508" s="67" t="s">
        <v>3097</v>
      </c>
      <c r="C508" s="92" t="s">
        <v>61</v>
      </c>
      <c r="D508" s="69"/>
      <c r="E508" s="69">
        <v>2220</v>
      </c>
      <c r="F508" s="74">
        <f t="shared" si="24"/>
        <v>61030.2899999997</v>
      </c>
      <c r="G508" s="71"/>
    </row>
    <row r="509" spans="1:7">
      <c r="A509" s="66">
        <v>45852</v>
      </c>
      <c r="B509" s="67" t="s">
        <v>3098</v>
      </c>
      <c r="C509" s="92" t="s">
        <v>61</v>
      </c>
      <c r="D509" s="69"/>
      <c r="E509" s="69">
        <v>360</v>
      </c>
      <c r="F509" s="74">
        <f t="shared" si="24"/>
        <v>60670.2899999997</v>
      </c>
      <c r="G509" s="71"/>
    </row>
    <row r="510" spans="1:7">
      <c r="A510" s="66">
        <v>45852</v>
      </c>
      <c r="B510" s="67" t="s">
        <v>3099</v>
      </c>
      <c r="C510" s="92" t="s">
        <v>61</v>
      </c>
      <c r="D510" s="69"/>
      <c r="E510" s="69">
        <v>477</v>
      </c>
      <c r="F510" s="74">
        <f t="shared" si="24"/>
        <v>60193.2899999997</v>
      </c>
      <c r="G510" s="71"/>
    </row>
    <row r="511" spans="1:7">
      <c r="A511" s="66">
        <v>45852</v>
      </c>
      <c r="B511" s="67" t="s">
        <v>1742</v>
      </c>
      <c r="C511" s="92" t="s">
        <v>61</v>
      </c>
      <c r="D511" s="69"/>
      <c r="E511" s="69">
        <v>2</v>
      </c>
      <c r="F511" s="74">
        <f t="shared" si="24"/>
        <v>60191.2899999997</v>
      </c>
      <c r="G511" s="71"/>
    </row>
    <row r="512" spans="1:7">
      <c r="A512" s="66">
        <v>45852</v>
      </c>
      <c r="B512" s="67" t="s">
        <v>1742</v>
      </c>
      <c r="C512" s="92" t="s">
        <v>61</v>
      </c>
      <c r="D512" s="69"/>
      <c r="E512" s="69">
        <v>4.5</v>
      </c>
      <c r="F512" s="74">
        <f t="shared" si="24"/>
        <v>60186.7899999997</v>
      </c>
      <c r="G512" s="71"/>
    </row>
    <row r="513" spans="1:7">
      <c r="A513" s="66">
        <v>45852</v>
      </c>
      <c r="B513" s="67" t="s">
        <v>1742</v>
      </c>
      <c r="C513" s="92" t="s">
        <v>61</v>
      </c>
      <c r="D513" s="69"/>
      <c r="E513" s="69">
        <v>4.5</v>
      </c>
      <c r="F513" s="74">
        <f t="shared" si="24"/>
        <v>60182.2899999997</v>
      </c>
      <c r="G513" s="71"/>
    </row>
    <row r="514" spans="1:7">
      <c r="A514" s="66">
        <v>45852</v>
      </c>
      <c r="B514" s="67" t="s">
        <v>1742</v>
      </c>
      <c r="C514" s="92" t="s">
        <v>61</v>
      </c>
      <c r="D514" s="69"/>
      <c r="E514" s="69">
        <v>4.5</v>
      </c>
      <c r="F514" s="74">
        <f t="shared" ref="F514:F577" si="25">F513+D514-E514</f>
        <v>60177.7899999997</v>
      </c>
      <c r="G514" s="71"/>
    </row>
    <row r="515" spans="1:7">
      <c r="A515" s="66">
        <v>45855</v>
      </c>
      <c r="B515" s="67" t="s">
        <v>315</v>
      </c>
      <c r="C515" s="92" t="s">
        <v>58</v>
      </c>
      <c r="D515" s="69">
        <v>200000</v>
      </c>
      <c r="E515" s="69"/>
      <c r="F515" s="74">
        <f t="shared" si="25"/>
        <v>260177.79</v>
      </c>
      <c r="G515" s="71"/>
    </row>
    <row r="516" ht="34.5" spans="1:7">
      <c r="A516" s="66">
        <v>45855</v>
      </c>
      <c r="B516" s="67" t="s">
        <v>3100</v>
      </c>
      <c r="C516" s="92" t="s">
        <v>65</v>
      </c>
      <c r="D516" s="69"/>
      <c r="E516" s="69">
        <v>2000</v>
      </c>
      <c r="F516" s="74">
        <f t="shared" si="25"/>
        <v>258177.79</v>
      </c>
      <c r="G516" s="71"/>
    </row>
    <row r="517" ht="34.5" spans="1:7">
      <c r="A517" s="66">
        <v>45855</v>
      </c>
      <c r="B517" s="67" t="s">
        <v>3101</v>
      </c>
      <c r="C517" s="92" t="s">
        <v>65</v>
      </c>
      <c r="D517" s="69"/>
      <c r="E517" s="69">
        <v>90496.25</v>
      </c>
      <c r="F517" s="74">
        <f t="shared" si="25"/>
        <v>167681.54</v>
      </c>
      <c r="G517" s="71"/>
    </row>
    <row r="518" spans="1:7">
      <c r="A518" s="66">
        <v>45855</v>
      </c>
      <c r="B518" s="67" t="s">
        <v>1742</v>
      </c>
      <c r="C518" s="92" t="s">
        <v>61</v>
      </c>
      <c r="D518" s="69"/>
      <c r="E518" s="69">
        <v>9</v>
      </c>
      <c r="F518" s="74">
        <f t="shared" si="25"/>
        <v>167672.54</v>
      </c>
      <c r="G518" s="71"/>
    </row>
    <row r="519" spans="1:7">
      <c r="A519" s="66">
        <v>45855</v>
      </c>
      <c r="B519" s="67" t="s">
        <v>1742</v>
      </c>
      <c r="C519" s="92" t="s">
        <v>61</v>
      </c>
      <c r="D519" s="69"/>
      <c r="E519" s="69">
        <v>9</v>
      </c>
      <c r="F519" s="74">
        <f t="shared" si="25"/>
        <v>167663.54</v>
      </c>
      <c r="G519" s="71"/>
    </row>
    <row r="520" spans="1:7">
      <c r="A520" s="66">
        <v>45855</v>
      </c>
      <c r="B520" s="67" t="s">
        <v>1742</v>
      </c>
      <c r="C520" s="92" t="s">
        <v>61</v>
      </c>
      <c r="D520" s="69"/>
      <c r="E520" s="69">
        <v>4.5</v>
      </c>
      <c r="F520" s="74">
        <f t="shared" si="25"/>
        <v>167659.04</v>
      </c>
      <c r="G520" s="71"/>
    </row>
    <row r="521" spans="1:7">
      <c r="A521" s="66">
        <v>45855</v>
      </c>
      <c r="B521" s="67" t="s">
        <v>1742</v>
      </c>
      <c r="C521" s="92" t="s">
        <v>61</v>
      </c>
      <c r="D521" s="69"/>
      <c r="E521" s="69">
        <v>9</v>
      </c>
      <c r="F521" s="74">
        <f t="shared" si="25"/>
        <v>167650.04</v>
      </c>
      <c r="G521" s="71"/>
    </row>
    <row r="522" spans="1:7">
      <c r="A522" s="66">
        <v>45855</v>
      </c>
      <c r="B522" s="67" t="s">
        <v>1742</v>
      </c>
      <c r="C522" s="92" t="s">
        <v>61</v>
      </c>
      <c r="D522" s="69"/>
      <c r="E522" s="69">
        <v>9</v>
      </c>
      <c r="F522" s="74">
        <f t="shared" si="25"/>
        <v>167641.04</v>
      </c>
      <c r="G522" s="71"/>
    </row>
    <row r="523" spans="1:7">
      <c r="A523" s="66">
        <v>45855</v>
      </c>
      <c r="B523" s="67" t="s">
        <v>1742</v>
      </c>
      <c r="C523" s="92" t="s">
        <v>61</v>
      </c>
      <c r="D523" s="69"/>
      <c r="E523" s="69">
        <v>9</v>
      </c>
      <c r="F523" s="74">
        <f t="shared" si="25"/>
        <v>167632.04</v>
      </c>
      <c r="G523" s="71"/>
    </row>
    <row r="524" spans="1:7">
      <c r="A524" s="66">
        <v>45855</v>
      </c>
      <c r="B524" s="67" t="s">
        <v>1742</v>
      </c>
      <c r="C524" s="92" t="s">
        <v>61</v>
      </c>
      <c r="D524" s="69"/>
      <c r="E524" s="69">
        <v>9</v>
      </c>
      <c r="F524" s="74">
        <f t="shared" si="25"/>
        <v>167623.04</v>
      </c>
      <c r="G524" s="71"/>
    </row>
    <row r="525" spans="1:7">
      <c r="A525" s="66">
        <v>45856</v>
      </c>
      <c r="B525" s="67" t="s">
        <v>3102</v>
      </c>
      <c r="C525" s="92" t="s">
        <v>65</v>
      </c>
      <c r="D525" s="69"/>
      <c r="E525" s="69">
        <v>350</v>
      </c>
      <c r="F525" s="74">
        <f t="shared" si="25"/>
        <v>167273.04</v>
      </c>
      <c r="G525" s="71"/>
    </row>
    <row r="526" spans="1:7">
      <c r="A526" s="66">
        <v>45856</v>
      </c>
      <c r="B526" s="67" t="s">
        <v>3103</v>
      </c>
      <c r="C526" s="92" t="s">
        <v>65</v>
      </c>
      <c r="D526" s="69"/>
      <c r="E526" s="69">
        <v>85</v>
      </c>
      <c r="F526" s="74">
        <f t="shared" si="25"/>
        <v>167188.04</v>
      </c>
      <c r="G526" s="71"/>
    </row>
    <row r="527" spans="1:7">
      <c r="A527" s="66">
        <v>45856</v>
      </c>
      <c r="B527" s="67" t="s">
        <v>3104</v>
      </c>
      <c r="C527" s="92" t="s">
        <v>65</v>
      </c>
      <c r="D527" s="69"/>
      <c r="E527" s="69">
        <v>170</v>
      </c>
      <c r="F527" s="74">
        <f t="shared" si="25"/>
        <v>167018.04</v>
      </c>
      <c r="G527" s="71"/>
    </row>
    <row r="528" spans="1:7">
      <c r="A528" s="66">
        <v>45856</v>
      </c>
      <c r="B528" s="67" t="s">
        <v>3105</v>
      </c>
      <c r="C528" s="92" t="s">
        <v>65</v>
      </c>
      <c r="D528" s="69"/>
      <c r="E528" s="69">
        <v>209.61</v>
      </c>
      <c r="F528" s="74">
        <f t="shared" si="25"/>
        <v>166808.43</v>
      </c>
      <c r="G528" s="71"/>
    </row>
    <row r="529" ht="34.5" spans="1:7">
      <c r="A529" s="66">
        <v>45856</v>
      </c>
      <c r="B529" s="67" t="s">
        <v>3106</v>
      </c>
      <c r="C529" s="92" t="s">
        <v>65</v>
      </c>
      <c r="D529" s="69"/>
      <c r="E529" s="69">
        <v>452</v>
      </c>
      <c r="F529" s="74">
        <f t="shared" si="25"/>
        <v>166356.43</v>
      </c>
      <c r="G529" s="71"/>
    </row>
    <row r="530" spans="1:7">
      <c r="A530" s="66">
        <v>45856</v>
      </c>
      <c r="B530" s="67" t="s">
        <v>3107</v>
      </c>
      <c r="C530" s="92" t="s">
        <v>65</v>
      </c>
      <c r="D530" s="69"/>
      <c r="E530" s="69">
        <v>100</v>
      </c>
      <c r="F530" s="74">
        <f t="shared" si="25"/>
        <v>166256.43</v>
      </c>
      <c r="G530" s="71"/>
    </row>
    <row r="531" spans="1:7">
      <c r="A531" s="66">
        <v>45856</v>
      </c>
      <c r="B531" s="67" t="s">
        <v>3108</v>
      </c>
      <c r="C531" s="92" t="s">
        <v>65</v>
      </c>
      <c r="D531" s="69"/>
      <c r="E531" s="69">
        <v>600</v>
      </c>
      <c r="F531" s="74">
        <f t="shared" si="25"/>
        <v>165656.43</v>
      </c>
      <c r="G531" s="71"/>
    </row>
    <row r="532" spans="1:7">
      <c r="A532" s="66">
        <v>45856</v>
      </c>
      <c r="B532" s="67" t="s">
        <v>3109</v>
      </c>
      <c r="C532" s="92" t="s">
        <v>65</v>
      </c>
      <c r="D532" s="69"/>
      <c r="E532" s="69">
        <v>477</v>
      </c>
      <c r="F532" s="74">
        <f t="shared" si="25"/>
        <v>165179.43</v>
      </c>
      <c r="G532" s="71"/>
    </row>
    <row r="533" spans="1:7">
      <c r="A533" s="66">
        <v>45856</v>
      </c>
      <c r="B533" s="67" t="s">
        <v>3110</v>
      </c>
      <c r="C533" s="92" t="s">
        <v>65</v>
      </c>
      <c r="D533" s="69"/>
      <c r="E533" s="69">
        <v>45</v>
      </c>
      <c r="F533" s="74">
        <f t="shared" si="25"/>
        <v>165134.43</v>
      </c>
      <c r="G533" s="71"/>
    </row>
    <row r="534" spans="1:7">
      <c r="A534" s="66">
        <v>45856</v>
      </c>
      <c r="B534" s="67" t="s">
        <v>3111</v>
      </c>
      <c r="C534" s="92" t="s">
        <v>65</v>
      </c>
      <c r="D534" s="69"/>
      <c r="E534" s="69">
        <v>300</v>
      </c>
      <c r="F534" s="74">
        <f t="shared" si="25"/>
        <v>164834.43</v>
      </c>
      <c r="G534" s="71"/>
    </row>
    <row r="535" spans="1:7">
      <c r="A535" s="66">
        <v>45856</v>
      </c>
      <c r="B535" s="67" t="s">
        <v>3112</v>
      </c>
      <c r="C535" s="92" t="s">
        <v>65</v>
      </c>
      <c r="D535" s="69"/>
      <c r="E535" s="69">
        <v>434</v>
      </c>
      <c r="F535" s="74">
        <f t="shared" si="25"/>
        <v>164400.43</v>
      </c>
      <c r="G535" s="71"/>
    </row>
    <row r="536" spans="1:7">
      <c r="A536" s="66">
        <v>45856</v>
      </c>
      <c r="B536" s="67" t="s">
        <v>3113</v>
      </c>
      <c r="C536" s="92" t="s">
        <v>65</v>
      </c>
      <c r="D536" s="69"/>
      <c r="E536" s="69">
        <v>4145</v>
      </c>
      <c r="F536" s="74">
        <f t="shared" si="25"/>
        <v>160255.43</v>
      </c>
      <c r="G536" s="71"/>
    </row>
    <row r="537" spans="1:7">
      <c r="A537" s="66">
        <v>45856</v>
      </c>
      <c r="B537" s="67" t="s">
        <v>3114</v>
      </c>
      <c r="C537" s="92" t="s">
        <v>65</v>
      </c>
      <c r="D537" s="69"/>
      <c r="E537" s="69">
        <v>24</v>
      </c>
      <c r="F537" s="74">
        <f t="shared" si="25"/>
        <v>160231.43</v>
      </c>
      <c r="G537" s="71"/>
    </row>
    <row r="538" spans="1:7">
      <c r="A538" s="66">
        <v>45856</v>
      </c>
      <c r="B538" s="67" t="s">
        <v>3115</v>
      </c>
      <c r="C538" s="92" t="s">
        <v>65</v>
      </c>
      <c r="D538" s="69"/>
      <c r="E538" s="69">
        <v>212</v>
      </c>
      <c r="F538" s="74">
        <f t="shared" si="25"/>
        <v>160019.43</v>
      </c>
      <c r="G538" s="71"/>
    </row>
    <row r="539" spans="1:7">
      <c r="A539" s="66">
        <v>45856</v>
      </c>
      <c r="B539" s="67" t="s">
        <v>3116</v>
      </c>
      <c r="C539" s="92" t="s">
        <v>65</v>
      </c>
      <c r="D539" s="69"/>
      <c r="E539" s="69">
        <v>290</v>
      </c>
      <c r="F539" s="74">
        <f t="shared" si="25"/>
        <v>159729.43</v>
      </c>
      <c r="G539" s="71"/>
    </row>
    <row r="540" spans="1:7">
      <c r="A540" s="66">
        <v>45856</v>
      </c>
      <c r="B540" s="67" t="s">
        <v>3117</v>
      </c>
      <c r="C540" s="92" t="s">
        <v>65</v>
      </c>
      <c r="D540" s="69"/>
      <c r="E540" s="69">
        <v>333</v>
      </c>
      <c r="F540" s="74">
        <f t="shared" si="25"/>
        <v>159396.43</v>
      </c>
      <c r="G540" s="71"/>
    </row>
    <row r="541" spans="1:7">
      <c r="A541" s="66">
        <v>45856</v>
      </c>
      <c r="B541" s="67" t="s">
        <v>3118</v>
      </c>
      <c r="C541" s="92" t="s">
        <v>65</v>
      </c>
      <c r="D541" s="69"/>
      <c r="E541" s="69">
        <v>264</v>
      </c>
      <c r="F541" s="74">
        <f t="shared" si="25"/>
        <v>159132.43</v>
      </c>
      <c r="G541" s="71"/>
    </row>
    <row r="542" spans="1:7">
      <c r="A542" s="66">
        <v>45856</v>
      </c>
      <c r="B542" s="67" t="s">
        <v>3119</v>
      </c>
      <c r="C542" s="92" t="s">
        <v>65</v>
      </c>
      <c r="D542" s="69"/>
      <c r="E542" s="69">
        <v>78.5</v>
      </c>
      <c r="F542" s="74">
        <f t="shared" si="25"/>
        <v>159053.93</v>
      </c>
      <c r="G542" s="71"/>
    </row>
    <row r="543" spans="1:7">
      <c r="A543" s="66">
        <v>45856</v>
      </c>
      <c r="B543" s="67" t="s">
        <v>3120</v>
      </c>
      <c r="C543" s="92" t="s">
        <v>65</v>
      </c>
      <c r="D543" s="69"/>
      <c r="E543" s="69">
        <v>456.6</v>
      </c>
      <c r="F543" s="74">
        <f t="shared" si="25"/>
        <v>158597.33</v>
      </c>
      <c r="G543" s="71"/>
    </row>
    <row r="544" spans="1:7">
      <c r="A544" s="66">
        <v>45856</v>
      </c>
      <c r="B544" s="67" t="s">
        <v>3121</v>
      </c>
      <c r="C544" s="92" t="s">
        <v>65</v>
      </c>
      <c r="D544" s="69"/>
      <c r="E544" s="69">
        <v>1914</v>
      </c>
      <c r="F544" s="74">
        <f t="shared" si="25"/>
        <v>156683.33</v>
      </c>
      <c r="G544" s="71"/>
    </row>
    <row r="545" spans="1:7">
      <c r="A545" s="66">
        <v>45856</v>
      </c>
      <c r="B545" s="67" t="s">
        <v>3122</v>
      </c>
      <c r="C545" s="92" t="s">
        <v>65</v>
      </c>
      <c r="D545" s="69"/>
      <c r="E545" s="69">
        <v>149</v>
      </c>
      <c r="F545" s="74">
        <f t="shared" si="25"/>
        <v>156534.33</v>
      </c>
      <c r="G545" s="71"/>
    </row>
    <row r="546" spans="1:7">
      <c r="A546" s="66">
        <v>45856</v>
      </c>
      <c r="B546" s="67" t="s">
        <v>3123</v>
      </c>
      <c r="C546" s="92" t="s">
        <v>65</v>
      </c>
      <c r="D546" s="69"/>
      <c r="E546" s="69">
        <v>76</v>
      </c>
      <c r="F546" s="74">
        <f t="shared" si="25"/>
        <v>156458.33</v>
      </c>
      <c r="G546" s="71"/>
    </row>
    <row r="547" spans="1:7">
      <c r="A547" s="66">
        <v>45856</v>
      </c>
      <c r="B547" s="67" t="s">
        <v>3124</v>
      </c>
      <c r="C547" s="92" t="s">
        <v>65</v>
      </c>
      <c r="D547" s="69"/>
      <c r="E547" s="69">
        <v>642</v>
      </c>
      <c r="F547" s="74">
        <f t="shared" si="25"/>
        <v>155816.33</v>
      </c>
      <c r="G547" s="71"/>
    </row>
    <row r="548" spans="1:7">
      <c r="A548" s="66">
        <v>45856</v>
      </c>
      <c r="B548" s="67" t="s">
        <v>3125</v>
      </c>
      <c r="C548" s="92" t="s">
        <v>65</v>
      </c>
      <c r="D548" s="69"/>
      <c r="E548" s="69">
        <v>397</v>
      </c>
      <c r="F548" s="74">
        <f t="shared" si="25"/>
        <v>155419.33</v>
      </c>
      <c r="G548" s="71"/>
    </row>
    <row r="549" spans="1:7">
      <c r="A549" s="66">
        <v>45856</v>
      </c>
      <c r="B549" s="67" t="s">
        <v>3126</v>
      </c>
      <c r="C549" s="92" t="s">
        <v>65</v>
      </c>
      <c r="D549" s="69"/>
      <c r="E549" s="69">
        <v>8799</v>
      </c>
      <c r="F549" s="74">
        <f t="shared" si="25"/>
        <v>146620.33</v>
      </c>
      <c r="G549" s="71"/>
    </row>
    <row r="550" ht="34.5" spans="1:7">
      <c r="A550" s="66">
        <v>45856</v>
      </c>
      <c r="B550" s="67" t="s">
        <v>3127</v>
      </c>
      <c r="C550" s="92" t="s">
        <v>65</v>
      </c>
      <c r="D550" s="69"/>
      <c r="E550" s="69">
        <v>380</v>
      </c>
      <c r="F550" s="74">
        <f t="shared" si="25"/>
        <v>146240.33</v>
      </c>
      <c r="G550" s="71"/>
    </row>
    <row r="551" spans="1:7">
      <c r="A551" s="66">
        <v>45856</v>
      </c>
      <c r="B551" s="67" t="s">
        <v>3128</v>
      </c>
      <c r="C551" s="92" t="s">
        <v>65</v>
      </c>
      <c r="D551" s="69"/>
      <c r="E551" s="69">
        <v>1500</v>
      </c>
      <c r="F551" s="74">
        <f t="shared" si="25"/>
        <v>144740.33</v>
      </c>
      <c r="G551" s="71"/>
    </row>
    <row r="552" ht="34.5" spans="1:7">
      <c r="A552" s="66">
        <v>45856</v>
      </c>
      <c r="B552" s="67" t="s">
        <v>3129</v>
      </c>
      <c r="C552" s="92" t="s">
        <v>65</v>
      </c>
      <c r="D552" s="69"/>
      <c r="E552" s="69">
        <v>64800</v>
      </c>
      <c r="F552" s="74">
        <f t="shared" si="25"/>
        <v>79940.3299999997</v>
      </c>
      <c r="G552" s="71"/>
    </row>
    <row r="553" spans="1:7">
      <c r="A553" s="66">
        <v>45856</v>
      </c>
      <c r="B553" s="67" t="s">
        <v>1742</v>
      </c>
      <c r="C553" s="92" t="s">
        <v>61</v>
      </c>
      <c r="D553" s="69"/>
      <c r="E553" s="69">
        <v>82.8</v>
      </c>
      <c r="F553" s="74">
        <f t="shared" si="25"/>
        <v>79857.5299999997</v>
      </c>
      <c r="G553" s="71"/>
    </row>
    <row r="554" spans="1:7">
      <c r="A554" s="66">
        <v>45859</v>
      </c>
      <c r="B554" s="67" t="s">
        <v>201</v>
      </c>
      <c r="C554" s="92" t="s">
        <v>62</v>
      </c>
      <c r="D554" s="69"/>
      <c r="E554" s="69">
        <v>7500</v>
      </c>
      <c r="F554" s="74">
        <f t="shared" si="25"/>
        <v>72357.5299999997</v>
      </c>
      <c r="G554" s="71"/>
    </row>
    <row r="555" spans="1:7">
      <c r="A555" s="66">
        <v>45859</v>
      </c>
      <c r="B555" s="67" t="s">
        <v>201</v>
      </c>
      <c r="C555" s="92" t="s">
        <v>62</v>
      </c>
      <c r="D555" s="69"/>
      <c r="E555" s="69">
        <v>5166.67</v>
      </c>
      <c r="F555" s="74">
        <f t="shared" si="25"/>
        <v>67190.8599999997</v>
      </c>
      <c r="G555" s="71"/>
    </row>
    <row r="556" spans="1:7">
      <c r="A556" s="66">
        <v>45859</v>
      </c>
      <c r="B556" s="67" t="s">
        <v>3130</v>
      </c>
      <c r="C556" s="92" t="s">
        <v>65</v>
      </c>
      <c r="D556" s="69"/>
      <c r="E556" s="69">
        <v>3390</v>
      </c>
      <c r="F556" s="74">
        <f t="shared" si="25"/>
        <v>63800.8599999997</v>
      </c>
      <c r="G556" s="71"/>
    </row>
    <row r="557" ht="34.5" spans="1:7">
      <c r="A557" s="66">
        <v>45859</v>
      </c>
      <c r="B557" s="67" t="s">
        <v>3131</v>
      </c>
      <c r="C557" s="92" t="s">
        <v>65</v>
      </c>
      <c r="D557" s="69"/>
      <c r="E557" s="69">
        <v>2880</v>
      </c>
      <c r="F557" s="74">
        <f t="shared" si="25"/>
        <v>60920.8599999997</v>
      </c>
      <c r="G557" s="71"/>
    </row>
    <row r="558" ht="34.5" spans="1:7">
      <c r="A558" s="66">
        <v>45859</v>
      </c>
      <c r="B558" s="67" t="s">
        <v>3132</v>
      </c>
      <c r="C558" s="92" t="s">
        <v>65</v>
      </c>
      <c r="D558" s="69"/>
      <c r="E558" s="69">
        <v>16103.01</v>
      </c>
      <c r="F558" s="74">
        <f t="shared" si="25"/>
        <v>44817.8499999997</v>
      </c>
      <c r="G558" s="71"/>
    </row>
    <row r="559" ht="34.5" spans="1:7">
      <c r="A559" s="66">
        <v>45859</v>
      </c>
      <c r="B559" s="67" t="s">
        <v>3133</v>
      </c>
      <c r="C559" s="92" t="s">
        <v>65</v>
      </c>
      <c r="D559" s="69"/>
      <c r="E559" s="69">
        <v>5000</v>
      </c>
      <c r="F559" s="74">
        <f t="shared" si="25"/>
        <v>39817.8499999997</v>
      </c>
      <c r="G559" s="71"/>
    </row>
    <row r="560" ht="34.5" spans="1:7">
      <c r="A560" s="66">
        <v>45859</v>
      </c>
      <c r="B560" s="67" t="s">
        <v>3134</v>
      </c>
      <c r="C560" s="92" t="s">
        <v>65</v>
      </c>
      <c r="D560" s="69"/>
      <c r="E560" s="69">
        <v>5000</v>
      </c>
      <c r="F560" s="74">
        <f t="shared" si="25"/>
        <v>34817.8499999997</v>
      </c>
      <c r="G560" s="71"/>
    </row>
    <row r="561" ht="34.5" spans="1:7">
      <c r="A561" s="66">
        <v>45859</v>
      </c>
      <c r="B561" s="67" t="s">
        <v>3135</v>
      </c>
      <c r="C561" s="92" t="s">
        <v>65</v>
      </c>
      <c r="D561" s="69"/>
      <c r="E561" s="69">
        <v>5000</v>
      </c>
      <c r="F561" s="74">
        <f t="shared" si="25"/>
        <v>29817.8499999997</v>
      </c>
      <c r="G561" s="71"/>
    </row>
    <row r="562" spans="1:7">
      <c r="A562" s="66">
        <v>45859</v>
      </c>
      <c r="B562" s="67" t="s">
        <v>527</v>
      </c>
      <c r="C562" s="92" t="s">
        <v>64</v>
      </c>
      <c r="D562" s="69"/>
      <c r="E562" s="69">
        <v>914.77</v>
      </c>
      <c r="F562" s="74">
        <f t="shared" si="25"/>
        <v>28903.0799999997</v>
      </c>
      <c r="G562" s="71"/>
    </row>
    <row r="563" spans="1:7">
      <c r="A563" s="66">
        <v>45859</v>
      </c>
      <c r="B563" s="67" t="s">
        <v>1742</v>
      </c>
      <c r="C563" s="92" t="s">
        <v>61</v>
      </c>
      <c r="D563" s="69"/>
      <c r="E563" s="69">
        <v>42.3</v>
      </c>
      <c r="F563" s="74">
        <f t="shared" si="25"/>
        <v>28860.7799999997</v>
      </c>
      <c r="G563" s="71"/>
    </row>
    <row r="564" spans="1:7">
      <c r="A564" s="66">
        <v>45863</v>
      </c>
      <c r="B564" s="67" t="s">
        <v>3136</v>
      </c>
      <c r="C564" s="92" t="s">
        <v>58</v>
      </c>
      <c r="D564" s="69">
        <v>44610</v>
      </c>
      <c r="E564" s="69"/>
      <c r="F564" s="74">
        <f t="shared" si="25"/>
        <v>73470.7799999997</v>
      </c>
      <c r="G564" s="71"/>
    </row>
    <row r="565" spans="1:7">
      <c r="A565" s="66">
        <v>45863</v>
      </c>
      <c r="B565" s="67" t="s">
        <v>3137</v>
      </c>
      <c r="C565" s="92" t="s">
        <v>65</v>
      </c>
      <c r="D565" s="69"/>
      <c r="E565" s="69">
        <v>247</v>
      </c>
      <c r="F565" s="74">
        <f t="shared" si="25"/>
        <v>73223.7799999997</v>
      </c>
      <c r="G565" s="71"/>
    </row>
    <row r="566" spans="1:7">
      <c r="A566" s="66">
        <v>45863</v>
      </c>
      <c r="B566" s="67" t="s">
        <v>3138</v>
      </c>
      <c r="C566" s="92" t="s">
        <v>65</v>
      </c>
      <c r="D566" s="69"/>
      <c r="E566" s="69">
        <v>138</v>
      </c>
      <c r="F566" s="74">
        <f t="shared" si="25"/>
        <v>73085.7799999997</v>
      </c>
      <c r="G566" s="71"/>
    </row>
    <row r="567" spans="1:7">
      <c r="A567" s="66">
        <v>45863</v>
      </c>
      <c r="B567" s="67" t="s">
        <v>3139</v>
      </c>
      <c r="C567" s="92" t="s">
        <v>65</v>
      </c>
      <c r="D567" s="69"/>
      <c r="E567" s="69">
        <v>600</v>
      </c>
      <c r="F567" s="74">
        <f t="shared" si="25"/>
        <v>72485.7799999997</v>
      </c>
      <c r="G567" s="71"/>
    </row>
    <row r="568" ht="34.5" spans="1:7">
      <c r="A568" s="66">
        <v>45863</v>
      </c>
      <c r="B568" s="67" t="s">
        <v>3140</v>
      </c>
      <c r="C568" s="92" t="s">
        <v>65</v>
      </c>
      <c r="D568" s="69"/>
      <c r="E568" s="69">
        <v>1100</v>
      </c>
      <c r="F568" s="74">
        <f t="shared" si="25"/>
        <v>71385.7799999997</v>
      </c>
      <c r="G568" s="71"/>
    </row>
    <row r="569" spans="1:7">
      <c r="A569" s="66">
        <v>45863</v>
      </c>
      <c r="B569" s="67" t="s">
        <v>3141</v>
      </c>
      <c r="C569" s="92" t="s">
        <v>65</v>
      </c>
      <c r="D569" s="69"/>
      <c r="E569" s="69">
        <v>68</v>
      </c>
      <c r="F569" s="74">
        <f t="shared" si="25"/>
        <v>71317.7799999997</v>
      </c>
      <c r="G569" s="71"/>
    </row>
    <row r="570" spans="1:7">
      <c r="A570" s="66">
        <v>45863</v>
      </c>
      <c r="B570" s="67" t="s">
        <v>3142</v>
      </c>
      <c r="C570" s="92" t="s">
        <v>65</v>
      </c>
      <c r="D570" s="69"/>
      <c r="E570" s="69">
        <v>934.78</v>
      </c>
      <c r="F570" s="74">
        <f t="shared" si="25"/>
        <v>70382.9999999997</v>
      </c>
      <c r="G570" s="71"/>
    </row>
    <row r="571" ht="34.5" spans="1:7">
      <c r="A571" s="66">
        <v>45863</v>
      </c>
      <c r="B571" s="67" t="s">
        <v>3143</v>
      </c>
      <c r="C571" s="92" t="s">
        <v>65</v>
      </c>
      <c r="D571" s="69"/>
      <c r="E571" s="69">
        <v>1110.3</v>
      </c>
      <c r="F571" s="74">
        <f t="shared" si="25"/>
        <v>69272.6999999997</v>
      </c>
      <c r="G571" s="71"/>
    </row>
    <row r="572" spans="1:7">
      <c r="A572" s="66">
        <v>45863</v>
      </c>
      <c r="B572" s="67" t="s">
        <v>3144</v>
      </c>
      <c r="C572" s="92" t="s">
        <v>65</v>
      </c>
      <c r="D572" s="69"/>
      <c r="E572" s="69">
        <v>13.4</v>
      </c>
      <c r="F572" s="74">
        <f t="shared" si="25"/>
        <v>69259.2999999997</v>
      </c>
      <c r="G572" s="71"/>
    </row>
    <row r="573" spans="1:7">
      <c r="A573" s="66">
        <v>45863</v>
      </c>
      <c r="B573" s="67" t="s">
        <v>3145</v>
      </c>
      <c r="C573" s="92" t="s">
        <v>65</v>
      </c>
      <c r="D573" s="69"/>
      <c r="E573" s="69">
        <v>202</v>
      </c>
      <c r="F573" s="74">
        <f t="shared" si="25"/>
        <v>69057.2999999997</v>
      </c>
      <c r="G573" s="71"/>
    </row>
    <row r="574" spans="1:7">
      <c r="A574" s="66">
        <v>45863</v>
      </c>
      <c r="B574" s="67" t="s">
        <v>3146</v>
      </c>
      <c r="C574" s="92" t="s">
        <v>65</v>
      </c>
      <c r="D574" s="69"/>
      <c r="E574" s="69">
        <v>369.65</v>
      </c>
      <c r="F574" s="74">
        <f t="shared" si="25"/>
        <v>68687.6499999997</v>
      </c>
      <c r="G574" s="71"/>
    </row>
    <row r="575" spans="1:7">
      <c r="A575" s="66">
        <v>45863</v>
      </c>
      <c r="B575" s="67" t="s">
        <v>3147</v>
      </c>
      <c r="C575" s="92" t="s">
        <v>65</v>
      </c>
      <c r="D575" s="69"/>
      <c r="E575" s="69">
        <v>359</v>
      </c>
      <c r="F575" s="74">
        <f t="shared" si="25"/>
        <v>68328.6499999997</v>
      </c>
      <c r="G575" s="71"/>
    </row>
    <row r="576" spans="1:7">
      <c r="A576" s="66">
        <v>45863</v>
      </c>
      <c r="B576" s="67" t="s">
        <v>3148</v>
      </c>
      <c r="C576" s="92" t="s">
        <v>65</v>
      </c>
      <c r="D576" s="69"/>
      <c r="E576" s="69">
        <v>295.95</v>
      </c>
      <c r="F576" s="74">
        <f t="shared" si="25"/>
        <v>68032.6999999997</v>
      </c>
      <c r="G576" s="71"/>
    </row>
    <row r="577" spans="1:7">
      <c r="A577" s="66">
        <v>45863</v>
      </c>
      <c r="B577" s="67" t="s">
        <v>3149</v>
      </c>
      <c r="C577" s="92" t="s">
        <v>65</v>
      </c>
      <c r="D577" s="69"/>
      <c r="E577" s="69">
        <v>478</v>
      </c>
      <c r="F577" s="74">
        <f t="shared" si="25"/>
        <v>67554.6999999997</v>
      </c>
      <c r="G577" s="71"/>
    </row>
    <row r="578" spans="1:7">
      <c r="A578" s="66">
        <v>45863</v>
      </c>
      <c r="B578" s="67" t="s">
        <v>3150</v>
      </c>
      <c r="C578" s="92" t="s">
        <v>65</v>
      </c>
      <c r="D578" s="69"/>
      <c r="E578" s="69">
        <v>33.6</v>
      </c>
      <c r="F578" s="74">
        <f t="shared" ref="F578:F641" si="26">F577+D578-E578</f>
        <v>67521.0999999997</v>
      </c>
      <c r="G578" s="71"/>
    </row>
    <row r="579" spans="1:7">
      <c r="A579" s="66">
        <v>45863</v>
      </c>
      <c r="B579" s="67" t="s">
        <v>3151</v>
      </c>
      <c r="C579" s="92" t="s">
        <v>65</v>
      </c>
      <c r="D579" s="69"/>
      <c r="E579" s="69">
        <v>67</v>
      </c>
      <c r="F579" s="74">
        <f t="shared" si="26"/>
        <v>67454.0999999997</v>
      </c>
      <c r="G579" s="71"/>
    </row>
    <row r="580" spans="1:7">
      <c r="A580" s="66">
        <v>45863</v>
      </c>
      <c r="B580" s="67" t="s">
        <v>3152</v>
      </c>
      <c r="C580" s="92" t="s">
        <v>65</v>
      </c>
      <c r="D580" s="69"/>
      <c r="E580" s="69">
        <v>300</v>
      </c>
      <c r="F580" s="74">
        <f t="shared" si="26"/>
        <v>67154.0999999997</v>
      </c>
      <c r="G580" s="71"/>
    </row>
    <row r="581" spans="1:7">
      <c r="A581" s="66">
        <v>45863</v>
      </c>
      <c r="B581" s="67" t="s">
        <v>3153</v>
      </c>
      <c r="C581" s="92" t="s">
        <v>65</v>
      </c>
      <c r="D581" s="69"/>
      <c r="E581" s="69">
        <v>264</v>
      </c>
      <c r="F581" s="74">
        <f t="shared" si="26"/>
        <v>66890.0999999997</v>
      </c>
      <c r="G581" s="71"/>
    </row>
    <row r="582" spans="1:7">
      <c r="A582" s="66">
        <v>45863</v>
      </c>
      <c r="B582" s="67" t="s">
        <v>3154</v>
      </c>
      <c r="C582" s="92" t="s">
        <v>65</v>
      </c>
      <c r="D582" s="69"/>
      <c r="E582" s="69">
        <v>718</v>
      </c>
      <c r="F582" s="74">
        <f t="shared" si="26"/>
        <v>66172.0999999997</v>
      </c>
      <c r="G582" s="71"/>
    </row>
    <row r="583" spans="1:7">
      <c r="A583" s="66">
        <v>45863</v>
      </c>
      <c r="B583" s="67" t="s">
        <v>3155</v>
      </c>
      <c r="C583" s="92" t="s">
        <v>65</v>
      </c>
      <c r="D583" s="69"/>
      <c r="E583" s="69">
        <v>60</v>
      </c>
      <c r="F583" s="74">
        <f t="shared" si="26"/>
        <v>66112.0999999997</v>
      </c>
      <c r="G583" s="71"/>
    </row>
    <row r="584" ht="34.5" spans="1:7">
      <c r="A584" s="66">
        <v>45863</v>
      </c>
      <c r="B584" s="67" t="s">
        <v>3156</v>
      </c>
      <c r="C584" s="92" t="s">
        <v>65</v>
      </c>
      <c r="D584" s="69"/>
      <c r="E584" s="69">
        <v>3200</v>
      </c>
      <c r="F584" s="74">
        <f t="shared" si="26"/>
        <v>62912.0999999997</v>
      </c>
      <c r="G584" s="71"/>
    </row>
    <row r="585" ht="34.5" spans="1:7">
      <c r="A585" s="66">
        <v>45863</v>
      </c>
      <c r="B585" s="67" t="s">
        <v>3157</v>
      </c>
      <c r="C585" s="92" t="s">
        <v>65</v>
      </c>
      <c r="D585" s="69"/>
      <c r="E585" s="69">
        <v>435</v>
      </c>
      <c r="F585" s="74">
        <f t="shared" si="26"/>
        <v>62477.0999999997</v>
      </c>
      <c r="G585" s="71"/>
    </row>
    <row r="586" ht="34.5" spans="1:7">
      <c r="A586" s="66">
        <v>45863</v>
      </c>
      <c r="B586" s="67" t="s">
        <v>3158</v>
      </c>
      <c r="C586" s="92" t="s">
        <v>65</v>
      </c>
      <c r="D586" s="69"/>
      <c r="E586" s="69">
        <v>3000</v>
      </c>
      <c r="F586" s="74">
        <f t="shared" si="26"/>
        <v>59477.0999999997</v>
      </c>
      <c r="G586" s="71"/>
    </row>
    <row r="587" ht="34.5" spans="1:7">
      <c r="A587" s="66">
        <v>45863</v>
      </c>
      <c r="B587" s="67" t="s">
        <v>3159</v>
      </c>
      <c r="C587" s="92" t="s">
        <v>65</v>
      </c>
      <c r="D587" s="69"/>
      <c r="E587" s="69">
        <v>285</v>
      </c>
      <c r="F587" s="74">
        <f t="shared" si="26"/>
        <v>59192.0999999997</v>
      </c>
      <c r="G587" s="71"/>
    </row>
    <row r="588" spans="1:7">
      <c r="A588" s="66">
        <v>45863</v>
      </c>
      <c r="B588" s="67" t="s">
        <v>3160</v>
      </c>
      <c r="C588" s="92" t="s">
        <v>65</v>
      </c>
      <c r="D588" s="69"/>
      <c r="E588" s="69">
        <v>380</v>
      </c>
      <c r="F588" s="74">
        <f t="shared" si="26"/>
        <v>58812.0999999997</v>
      </c>
      <c r="G588" s="71"/>
    </row>
    <row r="589" spans="1:7">
      <c r="A589" s="66">
        <v>45863</v>
      </c>
      <c r="B589" s="67" t="s">
        <v>3161</v>
      </c>
      <c r="C589" s="92" t="s">
        <v>65</v>
      </c>
      <c r="D589" s="69"/>
      <c r="E589" s="69">
        <v>979.88</v>
      </c>
      <c r="F589" s="74">
        <f t="shared" si="26"/>
        <v>57832.2199999997</v>
      </c>
      <c r="G589" s="71"/>
    </row>
    <row r="590" spans="1:7">
      <c r="A590" s="66">
        <v>45863</v>
      </c>
      <c r="B590" s="67" t="s">
        <v>3162</v>
      </c>
      <c r="C590" s="92" t="s">
        <v>65</v>
      </c>
      <c r="D590" s="69"/>
      <c r="E590" s="69">
        <v>165</v>
      </c>
      <c r="F590" s="74">
        <f t="shared" si="26"/>
        <v>57667.2199999997</v>
      </c>
      <c r="G590" s="71"/>
    </row>
    <row r="591" spans="1:7">
      <c r="A591" s="66">
        <v>45863</v>
      </c>
      <c r="B591" s="67" t="s">
        <v>1742</v>
      </c>
      <c r="C591" s="92" t="s">
        <v>65</v>
      </c>
      <c r="D591" s="69"/>
      <c r="E591" s="69">
        <v>63</v>
      </c>
      <c r="F591" s="74">
        <f t="shared" si="26"/>
        <v>57604.2199999997</v>
      </c>
      <c r="G591" s="71"/>
    </row>
    <row r="592" spans="1:7">
      <c r="A592" s="66">
        <v>45866</v>
      </c>
      <c r="B592" s="67" t="s">
        <v>3163</v>
      </c>
      <c r="C592" s="92" t="s">
        <v>65</v>
      </c>
      <c r="D592" s="69"/>
      <c r="E592" s="69">
        <v>1981</v>
      </c>
      <c r="F592" s="74">
        <f t="shared" si="26"/>
        <v>55623.2199999997</v>
      </c>
      <c r="G592" s="71"/>
    </row>
    <row r="593" ht="34.5" spans="1:7">
      <c r="A593" s="66">
        <v>45866</v>
      </c>
      <c r="B593" s="67" t="s">
        <v>3164</v>
      </c>
      <c r="C593" s="92" t="s">
        <v>65</v>
      </c>
      <c r="D593" s="69"/>
      <c r="E593" s="69">
        <v>1500</v>
      </c>
      <c r="F593" s="74">
        <f t="shared" si="26"/>
        <v>54123.2199999997</v>
      </c>
      <c r="G593" s="71"/>
    </row>
    <row r="594" spans="1:7">
      <c r="A594" s="66">
        <v>45866</v>
      </c>
      <c r="B594" s="67" t="s">
        <v>3165</v>
      </c>
      <c r="C594" s="92" t="s">
        <v>65</v>
      </c>
      <c r="D594" s="69"/>
      <c r="E594" s="69">
        <v>1162.5</v>
      </c>
      <c r="F594" s="74">
        <f t="shared" si="26"/>
        <v>52960.7199999997</v>
      </c>
      <c r="G594" s="71"/>
    </row>
    <row r="595" spans="1:7">
      <c r="A595" s="66">
        <v>45866</v>
      </c>
      <c r="B595" s="67" t="s">
        <v>3166</v>
      </c>
      <c r="C595" s="92" t="s">
        <v>65</v>
      </c>
      <c r="D595" s="69"/>
      <c r="E595" s="69">
        <v>36974</v>
      </c>
      <c r="F595" s="74">
        <f t="shared" si="26"/>
        <v>15986.7199999997</v>
      </c>
      <c r="G595" s="71"/>
    </row>
    <row r="596" spans="1:7">
      <c r="A596" s="66">
        <v>45866</v>
      </c>
      <c r="B596" s="67" t="s">
        <v>3167</v>
      </c>
      <c r="C596" s="92" t="s">
        <v>65</v>
      </c>
      <c r="D596" s="69"/>
      <c r="E596" s="69">
        <v>6000</v>
      </c>
      <c r="F596" s="74">
        <f t="shared" si="26"/>
        <v>9986.7199999997</v>
      </c>
      <c r="G596" s="71"/>
    </row>
    <row r="597" spans="1:7">
      <c r="A597" s="66">
        <v>45866</v>
      </c>
      <c r="B597" s="67" t="s">
        <v>3168</v>
      </c>
      <c r="C597" s="92" t="s">
        <v>65</v>
      </c>
      <c r="D597" s="69"/>
      <c r="E597" s="69">
        <v>5565</v>
      </c>
      <c r="F597" s="74">
        <f t="shared" si="26"/>
        <v>4421.7199999997</v>
      </c>
      <c r="G597" s="71"/>
    </row>
    <row r="598" spans="1:7">
      <c r="A598" s="66">
        <v>45866</v>
      </c>
      <c r="B598" s="67" t="s">
        <v>1742</v>
      </c>
      <c r="C598" s="92" t="s">
        <v>65</v>
      </c>
      <c r="D598" s="69"/>
      <c r="E598" s="69">
        <v>24.3</v>
      </c>
      <c r="F598" s="74">
        <f t="shared" si="26"/>
        <v>4397.4199999997</v>
      </c>
      <c r="G598" s="71"/>
    </row>
    <row r="599" spans="1:7">
      <c r="A599" s="66">
        <v>45867</v>
      </c>
      <c r="B599" s="67" t="s">
        <v>3169</v>
      </c>
      <c r="C599" s="92" t="s">
        <v>65</v>
      </c>
      <c r="D599" s="69"/>
      <c r="E599" s="69">
        <v>3800</v>
      </c>
      <c r="F599" s="74">
        <f t="shared" si="26"/>
        <v>597.419999999703</v>
      </c>
      <c r="G599" s="71"/>
    </row>
    <row r="600" spans="1:7">
      <c r="A600" s="66">
        <v>45867</v>
      </c>
      <c r="B600" s="67" t="s">
        <v>1742</v>
      </c>
      <c r="C600" s="92" t="s">
        <v>65</v>
      </c>
      <c r="D600" s="69"/>
      <c r="E600" s="69">
        <v>4.5</v>
      </c>
      <c r="F600" s="74">
        <f t="shared" si="26"/>
        <v>592.919999999703</v>
      </c>
      <c r="G600" s="71"/>
    </row>
    <row r="601" spans="1:7">
      <c r="A601" s="66">
        <v>45869</v>
      </c>
      <c r="B601" s="67" t="s">
        <v>1844</v>
      </c>
      <c r="C601" s="92" t="s">
        <v>58</v>
      </c>
      <c r="D601" s="69">
        <v>200000</v>
      </c>
      <c r="E601" s="69"/>
      <c r="F601" s="74">
        <f t="shared" si="26"/>
        <v>200592.92</v>
      </c>
      <c r="G601" s="71"/>
    </row>
    <row r="602" spans="1:7">
      <c r="A602" s="66">
        <v>45870</v>
      </c>
      <c r="B602" s="67" t="s">
        <v>3170</v>
      </c>
      <c r="C602" s="92" t="s">
        <v>65</v>
      </c>
      <c r="D602" s="69"/>
      <c r="E602" s="69">
        <v>239</v>
      </c>
      <c r="F602" s="74">
        <f t="shared" si="26"/>
        <v>200353.92</v>
      </c>
      <c r="G602" s="71"/>
    </row>
    <row r="603" spans="1:7">
      <c r="A603" s="66">
        <v>45870</v>
      </c>
      <c r="B603" s="67" t="s">
        <v>3171</v>
      </c>
      <c r="C603" s="92" t="s">
        <v>65</v>
      </c>
      <c r="D603" s="69"/>
      <c r="E603" s="69">
        <v>20</v>
      </c>
      <c r="F603" s="74">
        <f t="shared" si="26"/>
        <v>200333.92</v>
      </c>
      <c r="G603" s="71"/>
    </row>
    <row r="604" spans="1:7">
      <c r="A604" s="66">
        <v>45870</v>
      </c>
      <c r="B604" s="67" t="s">
        <v>3172</v>
      </c>
      <c r="C604" s="92" t="s">
        <v>65</v>
      </c>
      <c r="D604" s="69"/>
      <c r="E604" s="69">
        <v>233</v>
      </c>
      <c r="F604" s="74">
        <f t="shared" si="26"/>
        <v>200100.92</v>
      </c>
      <c r="G604" s="71"/>
    </row>
    <row r="605" spans="1:7">
      <c r="A605" s="66">
        <v>45870</v>
      </c>
      <c r="B605" s="67" t="s">
        <v>3173</v>
      </c>
      <c r="C605" s="92" t="s">
        <v>65</v>
      </c>
      <c r="D605" s="69"/>
      <c r="E605" s="69">
        <v>2297.69</v>
      </c>
      <c r="F605" s="74">
        <f t="shared" si="26"/>
        <v>197803.23</v>
      </c>
      <c r="G605" s="71"/>
    </row>
    <row r="606" spans="1:7">
      <c r="A606" s="66">
        <v>45870</v>
      </c>
      <c r="B606" s="67" t="s">
        <v>3174</v>
      </c>
      <c r="C606" s="92" t="s">
        <v>65</v>
      </c>
      <c r="D606" s="69"/>
      <c r="E606" s="69">
        <v>851.8</v>
      </c>
      <c r="F606" s="74">
        <f t="shared" si="26"/>
        <v>196951.43</v>
      </c>
      <c r="G606" s="71"/>
    </row>
    <row r="607" spans="1:7">
      <c r="A607" s="66">
        <v>45870</v>
      </c>
      <c r="B607" s="67" t="s">
        <v>3175</v>
      </c>
      <c r="C607" s="92" t="s">
        <v>65</v>
      </c>
      <c r="D607" s="69"/>
      <c r="E607" s="69">
        <v>233</v>
      </c>
      <c r="F607" s="74">
        <f t="shared" si="26"/>
        <v>196718.43</v>
      </c>
      <c r="G607" s="71"/>
    </row>
    <row r="608" spans="1:7">
      <c r="A608" s="66">
        <v>45870</v>
      </c>
      <c r="B608" s="67" t="s">
        <v>3176</v>
      </c>
      <c r="C608" s="92" t="s">
        <v>65</v>
      </c>
      <c r="D608" s="69"/>
      <c r="E608" s="69">
        <v>48</v>
      </c>
      <c r="F608" s="74">
        <f t="shared" si="26"/>
        <v>196670.43</v>
      </c>
      <c r="G608" s="71"/>
    </row>
    <row r="609" spans="1:7">
      <c r="A609" s="66">
        <v>45870</v>
      </c>
      <c r="B609" s="67" t="s">
        <v>3177</v>
      </c>
      <c r="C609" s="92" t="s">
        <v>65</v>
      </c>
      <c r="D609" s="69"/>
      <c r="E609" s="69">
        <v>155</v>
      </c>
      <c r="F609" s="74">
        <f t="shared" si="26"/>
        <v>196515.43</v>
      </c>
      <c r="G609" s="71"/>
    </row>
    <row r="610" spans="1:7">
      <c r="A610" s="66">
        <v>45870</v>
      </c>
      <c r="B610" s="67" t="s">
        <v>3178</v>
      </c>
      <c r="C610" s="92" t="s">
        <v>65</v>
      </c>
      <c r="D610" s="69"/>
      <c r="E610" s="69">
        <v>2370.6</v>
      </c>
      <c r="F610" s="74">
        <f t="shared" si="26"/>
        <v>194144.83</v>
      </c>
      <c r="G610" s="71"/>
    </row>
    <row r="611" spans="1:7">
      <c r="A611" s="66">
        <v>45870</v>
      </c>
      <c r="B611" s="67" t="s">
        <v>3179</v>
      </c>
      <c r="C611" s="92" t="s">
        <v>65</v>
      </c>
      <c r="D611" s="69"/>
      <c r="E611" s="69">
        <v>197.29</v>
      </c>
      <c r="F611" s="74">
        <f t="shared" si="26"/>
        <v>193947.54</v>
      </c>
      <c r="G611" s="71"/>
    </row>
    <row r="612" spans="1:7">
      <c r="A612" s="66">
        <v>45870</v>
      </c>
      <c r="B612" s="67" t="s">
        <v>3180</v>
      </c>
      <c r="C612" s="92" t="s">
        <v>65</v>
      </c>
      <c r="D612" s="69"/>
      <c r="E612" s="69">
        <v>360</v>
      </c>
      <c r="F612" s="74">
        <f t="shared" si="26"/>
        <v>193587.54</v>
      </c>
      <c r="G612" s="71"/>
    </row>
    <row r="613" spans="1:7">
      <c r="A613" s="66">
        <v>45870</v>
      </c>
      <c r="B613" s="67" t="s">
        <v>3181</v>
      </c>
      <c r="C613" s="92" t="s">
        <v>65</v>
      </c>
      <c r="D613" s="69"/>
      <c r="E613" s="69">
        <v>27</v>
      </c>
      <c r="F613" s="74">
        <f t="shared" si="26"/>
        <v>193560.54</v>
      </c>
      <c r="G613" s="71"/>
    </row>
    <row r="614" spans="1:7">
      <c r="A614" s="66">
        <v>45870</v>
      </c>
      <c r="B614" s="67" t="s">
        <v>3182</v>
      </c>
      <c r="C614" s="92" t="s">
        <v>65</v>
      </c>
      <c r="D614" s="69"/>
      <c r="E614" s="69">
        <v>10536</v>
      </c>
      <c r="F614" s="74">
        <f t="shared" si="26"/>
        <v>183024.54</v>
      </c>
      <c r="G614" s="71"/>
    </row>
    <row r="615" ht="34.5" spans="1:7">
      <c r="A615" s="66">
        <v>45870</v>
      </c>
      <c r="B615" s="67" t="s">
        <v>3183</v>
      </c>
      <c r="C615" s="92" t="s">
        <v>65</v>
      </c>
      <c r="D615" s="69"/>
      <c r="E615" s="69">
        <v>4800</v>
      </c>
      <c r="F615" s="74">
        <f t="shared" si="26"/>
        <v>178224.54</v>
      </c>
      <c r="G615" s="71"/>
    </row>
    <row r="616" spans="1:7">
      <c r="A616" s="66">
        <v>45870</v>
      </c>
      <c r="B616" s="67" t="s">
        <v>3184</v>
      </c>
      <c r="C616" s="92" t="s">
        <v>65</v>
      </c>
      <c r="D616" s="69"/>
      <c r="E616" s="69">
        <v>8700</v>
      </c>
      <c r="F616" s="74">
        <f t="shared" si="26"/>
        <v>169524.54</v>
      </c>
      <c r="G616" s="71"/>
    </row>
    <row r="617" spans="1:7">
      <c r="A617" s="66">
        <v>45870</v>
      </c>
      <c r="B617" s="67" t="s">
        <v>153</v>
      </c>
      <c r="C617" s="92" t="s">
        <v>64</v>
      </c>
      <c r="D617" s="69"/>
      <c r="E617" s="69">
        <v>10000</v>
      </c>
      <c r="F617" s="74">
        <f t="shared" si="26"/>
        <v>159524.54</v>
      </c>
      <c r="G617" s="71"/>
    </row>
    <row r="618" spans="1:7">
      <c r="A618" s="66">
        <v>45870</v>
      </c>
      <c r="B618" s="67" t="s">
        <v>1742</v>
      </c>
      <c r="C618" s="92" t="s">
        <v>65</v>
      </c>
      <c r="D618" s="69"/>
      <c r="E618" s="69">
        <v>52.2</v>
      </c>
      <c r="F618" s="74">
        <f t="shared" si="26"/>
        <v>159472.34</v>
      </c>
      <c r="G618" s="71"/>
    </row>
    <row r="619" spans="1:7">
      <c r="A619" s="66">
        <v>45871</v>
      </c>
      <c r="B619" s="67" t="s">
        <v>1742</v>
      </c>
      <c r="C619" s="92" t="s">
        <v>65</v>
      </c>
      <c r="D619" s="69"/>
      <c r="E619" s="69">
        <v>49.5</v>
      </c>
      <c r="F619" s="74">
        <f t="shared" si="26"/>
        <v>159422.84</v>
      </c>
      <c r="G619" s="71"/>
    </row>
    <row r="620" ht="51.75" spans="1:7">
      <c r="A620" s="66">
        <v>45871</v>
      </c>
      <c r="B620" s="67" t="s">
        <v>3185</v>
      </c>
      <c r="C620" s="92" t="s">
        <v>65</v>
      </c>
      <c r="D620" s="69"/>
      <c r="E620" s="69">
        <v>72030</v>
      </c>
      <c r="F620" s="74">
        <f t="shared" si="26"/>
        <v>87392.8399999997</v>
      </c>
      <c r="G620" s="71"/>
    </row>
    <row r="621" spans="1:7">
      <c r="A621" s="66">
        <v>45874</v>
      </c>
      <c r="B621" s="67" t="s">
        <v>153</v>
      </c>
      <c r="C621" s="92" t="s">
        <v>64</v>
      </c>
      <c r="D621" s="69"/>
      <c r="E621" s="69">
        <v>87300</v>
      </c>
      <c r="F621" s="74">
        <f t="shared" si="26"/>
        <v>92.8399999996764</v>
      </c>
      <c r="G621" s="71"/>
    </row>
    <row r="622" spans="1:7">
      <c r="A622" s="66">
        <v>45874</v>
      </c>
      <c r="B622" s="67" t="s">
        <v>1742</v>
      </c>
      <c r="C622" s="92" t="s">
        <v>61</v>
      </c>
      <c r="D622" s="69"/>
      <c r="E622" s="69">
        <v>1.8</v>
      </c>
      <c r="F622" s="74">
        <f t="shared" si="26"/>
        <v>91.0399999996764</v>
      </c>
      <c r="G622" s="71"/>
    </row>
    <row r="623" spans="1:7">
      <c r="A623" s="66">
        <v>45875</v>
      </c>
      <c r="B623" s="67" t="s">
        <v>522</v>
      </c>
      <c r="C623" s="92" t="s">
        <v>58</v>
      </c>
      <c r="D623" s="69">
        <v>10000</v>
      </c>
      <c r="E623" s="69"/>
      <c r="F623" s="74">
        <f t="shared" si="26"/>
        <v>10091.0399999997</v>
      </c>
      <c r="G623" s="71"/>
    </row>
    <row r="624" spans="1:7">
      <c r="A624" s="66">
        <v>45877</v>
      </c>
      <c r="B624" s="67" t="s">
        <v>1327</v>
      </c>
      <c r="C624" s="92" t="s">
        <v>58</v>
      </c>
      <c r="D624" s="69">
        <v>300000</v>
      </c>
      <c r="E624" s="69"/>
      <c r="F624" s="74">
        <f t="shared" si="26"/>
        <v>310091.04</v>
      </c>
      <c r="G624" s="71"/>
    </row>
    <row r="625" spans="1:7">
      <c r="A625" s="66">
        <v>45877</v>
      </c>
      <c r="B625" s="67" t="s">
        <v>3186</v>
      </c>
      <c r="C625" s="92" t="s">
        <v>65</v>
      </c>
      <c r="D625" s="69"/>
      <c r="E625" s="69">
        <v>225.57</v>
      </c>
      <c r="F625" s="74">
        <f t="shared" si="26"/>
        <v>309865.47</v>
      </c>
      <c r="G625" s="71"/>
    </row>
    <row r="626" ht="34.5" spans="1:7">
      <c r="A626" s="66">
        <v>45877</v>
      </c>
      <c r="B626" s="67" t="s">
        <v>3187</v>
      </c>
      <c r="C626" s="92" t="s">
        <v>65</v>
      </c>
      <c r="D626" s="69"/>
      <c r="E626" s="69">
        <v>800</v>
      </c>
      <c r="F626" s="74">
        <f t="shared" si="26"/>
        <v>309065.47</v>
      </c>
      <c r="G626" s="71"/>
    </row>
    <row r="627" ht="34.5" spans="1:7">
      <c r="A627" s="66">
        <v>45877</v>
      </c>
      <c r="B627" s="67" t="s">
        <v>3188</v>
      </c>
      <c r="C627" s="92" t="s">
        <v>65</v>
      </c>
      <c r="D627" s="69"/>
      <c r="E627" s="69">
        <v>21</v>
      </c>
      <c r="F627" s="74">
        <f t="shared" si="26"/>
        <v>309044.47</v>
      </c>
      <c r="G627" s="71"/>
    </row>
    <row r="628" spans="1:7">
      <c r="A628" s="66">
        <v>45877</v>
      </c>
      <c r="B628" s="67" t="s">
        <v>3189</v>
      </c>
      <c r="C628" s="92" t="s">
        <v>65</v>
      </c>
      <c r="D628" s="69"/>
      <c r="E628" s="69">
        <v>481.5</v>
      </c>
      <c r="F628" s="74">
        <f t="shared" si="26"/>
        <v>308562.97</v>
      </c>
      <c r="G628" s="71"/>
    </row>
    <row r="629" spans="1:7">
      <c r="A629" s="66">
        <v>45877</v>
      </c>
      <c r="B629" s="67" t="s">
        <v>3190</v>
      </c>
      <c r="C629" s="92" t="s">
        <v>65</v>
      </c>
      <c r="D629" s="69"/>
      <c r="E629" s="69">
        <v>276</v>
      </c>
      <c r="F629" s="74">
        <f t="shared" si="26"/>
        <v>308286.97</v>
      </c>
      <c r="G629" s="71"/>
    </row>
    <row r="630" spans="1:7">
      <c r="A630" s="66">
        <v>45877</v>
      </c>
      <c r="B630" s="67" t="s">
        <v>3191</v>
      </c>
      <c r="C630" s="92" t="s">
        <v>65</v>
      </c>
      <c r="D630" s="69"/>
      <c r="E630" s="69">
        <v>36</v>
      </c>
      <c r="F630" s="74">
        <f t="shared" si="26"/>
        <v>308250.97</v>
      </c>
      <c r="G630" s="71"/>
    </row>
    <row r="631" spans="1:7">
      <c r="A631" s="66">
        <v>45877</v>
      </c>
      <c r="B631" s="67" t="s">
        <v>3192</v>
      </c>
      <c r="C631" s="92" t="s">
        <v>65</v>
      </c>
      <c r="D631" s="69"/>
      <c r="E631" s="69">
        <v>406.5</v>
      </c>
      <c r="F631" s="74">
        <f t="shared" si="26"/>
        <v>307844.47</v>
      </c>
      <c r="G631" s="71"/>
    </row>
    <row r="632" spans="1:7">
      <c r="A632" s="66">
        <v>45877</v>
      </c>
      <c r="B632" s="67" t="s">
        <v>3193</v>
      </c>
      <c r="C632" s="92" t="s">
        <v>65</v>
      </c>
      <c r="D632" s="69"/>
      <c r="E632" s="69">
        <v>500.5</v>
      </c>
      <c r="F632" s="74">
        <f t="shared" si="26"/>
        <v>307343.97</v>
      </c>
      <c r="G632" s="71"/>
    </row>
    <row r="633" spans="1:7">
      <c r="A633" s="66">
        <v>45877</v>
      </c>
      <c r="B633" s="67" t="s">
        <v>3194</v>
      </c>
      <c r="C633" s="92" t="s">
        <v>65</v>
      </c>
      <c r="D633" s="69"/>
      <c r="E633" s="69">
        <v>500</v>
      </c>
      <c r="F633" s="74">
        <f t="shared" si="26"/>
        <v>306843.97</v>
      </c>
      <c r="G633" s="71"/>
    </row>
    <row r="634" spans="1:7">
      <c r="A634" s="66">
        <v>45877</v>
      </c>
      <c r="B634" s="67" t="s">
        <v>3195</v>
      </c>
      <c r="C634" s="92" t="s">
        <v>65</v>
      </c>
      <c r="D634" s="69"/>
      <c r="E634" s="69">
        <v>203</v>
      </c>
      <c r="F634" s="74">
        <f t="shared" si="26"/>
        <v>306640.97</v>
      </c>
      <c r="G634" s="71"/>
    </row>
    <row r="635" spans="1:7">
      <c r="A635" s="66">
        <v>45877</v>
      </c>
      <c r="B635" s="67" t="s">
        <v>3196</v>
      </c>
      <c r="C635" s="92" t="s">
        <v>65</v>
      </c>
      <c r="D635" s="69"/>
      <c r="E635" s="69">
        <v>344</v>
      </c>
      <c r="F635" s="74">
        <f t="shared" si="26"/>
        <v>306296.97</v>
      </c>
      <c r="G635" s="71"/>
    </row>
    <row r="636" ht="34.5" spans="1:7">
      <c r="A636" s="66">
        <v>45877</v>
      </c>
      <c r="B636" s="67" t="s">
        <v>3197</v>
      </c>
      <c r="C636" s="92" t="s">
        <v>65</v>
      </c>
      <c r="D636" s="69"/>
      <c r="E636" s="69">
        <v>11930</v>
      </c>
      <c r="F636" s="74">
        <f t="shared" si="26"/>
        <v>294366.97</v>
      </c>
      <c r="G636" s="71"/>
    </row>
    <row r="637" spans="1:7">
      <c r="A637" s="66">
        <v>45877</v>
      </c>
      <c r="B637" s="67" t="s">
        <v>3198</v>
      </c>
      <c r="C637" s="92" t="s">
        <v>65</v>
      </c>
      <c r="D637" s="69"/>
      <c r="E637" s="69">
        <v>748</v>
      </c>
      <c r="F637" s="74">
        <f t="shared" si="26"/>
        <v>293618.97</v>
      </c>
      <c r="G637" s="71"/>
    </row>
    <row r="638" spans="1:7">
      <c r="A638" s="66">
        <v>45877</v>
      </c>
      <c r="B638" s="67" t="s">
        <v>3199</v>
      </c>
      <c r="C638" s="92" t="s">
        <v>65</v>
      </c>
      <c r="D638" s="69"/>
      <c r="E638" s="69">
        <v>981.44</v>
      </c>
      <c r="F638" s="74">
        <f t="shared" si="26"/>
        <v>292637.53</v>
      </c>
      <c r="G638" s="71"/>
    </row>
    <row r="639" ht="34.5" spans="1:7">
      <c r="A639" s="66">
        <v>45877</v>
      </c>
      <c r="B639" s="67" t="s">
        <v>3200</v>
      </c>
      <c r="C639" s="92" t="s">
        <v>65</v>
      </c>
      <c r="D639" s="69"/>
      <c r="E639" s="69">
        <v>8825</v>
      </c>
      <c r="F639" s="74">
        <f t="shared" si="26"/>
        <v>283812.53</v>
      </c>
      <c r="G639" s="71"/>
    </row>
    <row r="640" spans="1:7">
      <c r="A640" s="66">
        <v>45877</v>
      </c>
      <c r="B640" s="67" t="s">
        <v>3201</v>
      </c>
      <c r="C640" s="92" t="s">
        <v>65</v>
      </c>
      <c r="D640" s="69"/>
      <c r="E640" s="69">
        <v>201.5</v>
      </c>
      <c r="F640" s="74">
        <f t="shared" si="26"/>
        <v>283611.03</v>
      </c>
      <c r="G640" s="71"/>
    </row>
    <row r="641" spans="1:7">
      <c r="A641" s="66">
        <v>45877</v>
      </c>
      <c r="B641" s="67" t="s">
        <v>3202</v>
      </c>
      <c r="C641" s="92" t="s">
        <v>65</v>
      </c>
      <c r="D641" s="69"/>
      <c r="E641" s="69">
        <v>263</v>
      </c>
      <c r="F641" s="74">
        <f t="shared" si="26"/>
        <v>283348.03</v>
      </c>
      <c r="G641" s="71"/>
    </row>
    <row r="642" spans="1:7">
      <c r="A642" s="66">
        <v>45877</v>
      </c>
      <c r="B642" s="67" t="s">
        <v>3203</v>
      </c>
      <c r="C642" s="92" t="s">
        <v>65</v>
      </c>
      <c r="D642" s="69"/>
      <c r="E642" s="69">
        <v>348</v>
      </c>
      <c r="F642" s="74">
        <f t="shared" ref="F642:F661" si="27">F641+D642-E642</f>
        <v>283000.03</v>
      </c>
      <c r="G642" s="71"/>
    </row>
    <row r="643" ht="34.5" spans="1:7">
      <c r="A643" s="66">
        <v>45877</v>
      </c>
      <c r="B643" s="67" t="s">
        <v>3204</v>
      </c>
      <c r="C643" s="92" t="s">
        <v>65</v>
      </c>
      <c r="D643" s="69"/>
      <c r="E643" s="69">
        <v>142</v>
      </c>
      <c r="F643" s="74">
        <f t="shared" si="27"/>
        <v>282858.03</v>
      </c>
      <c r="G643" s="71"/>
    </row>
    <row r="644" ht="34.5" spans="1:7">
      <c r="A644" s="66">
        <v>45877</v>
      </c>
      <c r="B644" s="67" t="s">
        <v>3205</v>
      </c>
      <c r="C644" s="92" t="s">
        <v>65</v>
      </c>
      <c r="D644" s="69"/>
      <c r="E644" s="69">
        <v>1000</v>
      </c>
      <c r="F644" s="74">
        <f t="shared" si="27"/>
        <v>281858.03</v>
      </c>
      <c r="G644" s="71"/>
    </row>
    <row r="645" spans="1:7">
      <c r="A645" s="66">
        <v>45877</v>
      </c>
      <c r="B645" s="67" t="s">
        <v>3206</v>
      </c>
      <c r="C645" s="92" t="s">
        <v>65</v>
      </c>
      <c r="D645" s="69"/>
      <c r="E645" s="69">
        <v>460</v>
      </c>
      <c r="F645" s="74">
        <f t="shared" si="27"/>
        <v>281398.03</v>
      </c>
      <c r="G645" s="71"/>
    </row>
    <row r="646" ht="34.5" spans="1:7">
      <c r="A646" s="66">
        <v>45877</v>
      </c>
      <c r="B646" s="67" t="s">
        <v>3207</v>
      </c>
      <c r="C646" s="92" t="s">
        <v>65</v>
      </c>
      <c r="D646" s="69"/>
      <c r="E646" s="69">
        <v>5000</v>
      </c>
      <c r="F646" s="74">
        <f t="shared" si="27"/>
        <v>276398.03</v>
      </c>
      <c r="G646" s="71"/>
    </row>
    <row r="647" spans="1:7">
      <c r="A647" s="66">
        <v>45877</v>
      </c>
      <c r="B647" s="67" t="s">
        <v>3208</v>
      </c>
      <c r="C647" s="92" t="s">
        <v>65</v>
      </c>
      <c r="D647" s="69"/>
      <c r="E647" s="69">
        <v>173.66</v>
      </c>
      <c r="F647" s="74">
        <f t="shared" si="27"/>
        <v>276224.37</v>
      </c>
      <c r="G647" s="71"/>
    </row>
    <row r="648" ht="34.5" spans="1:7">
      <c r="A648" s="66">
        <v>45877</v>
      </c>
      <c r="B648" s="67" t="s">
        <v>3209</v>
      </c>
      <c r="C648" s="92" t="s">
        <v>65</v>
      </c>
      <c r="D648" s="69"/>
      <c r="E648" s="69">
        <v>280</v>
      </c>
      <c r="F648" s="74">
        <f t="shared" si="27"/>
        <v>275944.37</v>
      </c>
      <c r="G648" s="71"/>
    </row>
    <row r="649" spans="1:7">
      <c r="A649" s="66">
        <v>45877</v>
      </c>
      <c r="B649" s="67" t="s">
        <v>3210</v>
      </c>
      <c r="C649" s="92" t="s">
        <v>65</v>
      </c>
      <c r="D649" s="69"/>
      <c r="E649" s="69">
        <v>200</v>
      </c>
      <c r="F649" s="74">
        <f t="shared" si="27"/>
        <v>275744.37</v>
      </c>
      <c r="G649" s="71"/>
    </row>
    <row r="650" spans="1:7">
      <c r="A650" s="66">
        <v>45877</v>
      </c>
      <c r="B650" s="67" t="s">
        <v>3211</v>
      </c>
      <c r="C650" s="92" t="s">
        <v>65</v>
      </c>
      <c r="D650" s="69"/>
      <c r="E650" s="69">
        <v>255</v>
      </c>
      <c r="F650" s="74">
        <f t="shared" si="27"/>
        <v>275489.37</v>
      </c>
      <c r="G650" s="71"/>
    </row>
    <row r="651" spans="1:7">
      <c r="A651" s="66">
        <v>45877</v>
      </c>
      <c r="B651" s="67" t="s">
        <v>3212</v>
      </c>
      <c r="C651" s="92" t="s">
        <v>65</v>
      </c>
      <c r="D651" s="69"/>
      <c r="E651" s="69">
        <v>748.3</v>
      </c>
      <c r="F651" s="74">
        <f t="shared" si="27"/>
        <v>274741.07</v>
      </c>
      <c r="G651" s="71"/>
    </row>
    <row r="652" spans="1:7">
      <c r="A652" s="66">
        <v>45877</v>
      </c>
      <c r="B652" s="67" t="s">
        <v>3213</v>
      </c>
      <c r="C652" s="92" t="s">
        <v>65</v>
      </c>
      <c r="D652" s="69"/>
      <c r="E652" s="69">
        <v>651.5</v>
      </c>
      <c r="F652" s="74">
        <f t="shared" si="27"/>
        <v>274089.57</v>
      </c>
      <c r="G652" s="71"/>
    </row>
    <row r="653" spans="1:7">
      <c r="A653" s="66">
        <v>45877</v>
      </c>
      <c r="B653" s="67" t="s">
        <v>3214</v>
      </c>
      <c r="C653" s="92" t="s">
        <v>65</v>
      </c>
      <c r="D653" s="69"/>
      <c r="E653" s="69">
        <v>500</v>
      </c>
      <c r="F653" s="74">
        <f t="shared" si="27"/>
        <v>273589.57</v>
      </c>
      <c r="G653" s="71"/>
    </row>
    <row r="654" ht="34.5" spans="1:7">
      <c r="A654" s="66">
        <v>45877</v>
      </c>
      <c r="B654" s="67" t="s">
        <v>3215</v>
      </c>
      <c r="C654" s="92" t="s">
        <v>65</v>
      </c>
      <c r="D654" s="69"/>
      <c r="E654" s="69">
        <v>20000</v>
      </c>
      <c r="F654" s="74">
        <f t="shared" si="27"/>
        <v>253589.57</v>
      </c>
      <c r="G654" s="71"/>
    </row>
    <row r="655" spans="1:7">
      <c r="A655" s="66">
        <v>45877</v>
      </c>
      <c r="B655" s="67" t="s">
        <v>3216</v>
      </c>
      <c r="C655" s="92" t="s">
        <v>65</v>
      </c>
      <c r="D655" s="69"/>
      <c r="E655" s="69">
        <v>304</v>
      </c>
      <c r="F655" s="74">
        <f t="shared" si="27"/>
        <v>253285.57</v>
      </c>
      <c r="G655" s="71"/>
    </row>
    <row r="656" spans="1:7">
      <c r="A656" s="66">
        <v>45877</v>
      </c>
      <c r="B656" s="67" t="s">
        <v>2784</v>
      </c>
      <c r="C656" s="92" t="s">
        <v>65</v>
      </c>
      <c r="D656" s="69"/>
      <c r="E656" s="69">
        <v>20000</v>
      </c>
      <c r="F656" s="74">
        <f t="shared" si="27"/>
        <v>233285.57</v>
      </c>
      <c r="G656" s="71"/>
    </row>
    <row r="657" spans="1:7">
      <c r="A657" s="66">
        <v>45877</v>
      </c>
      <c r="B657" s="67" t="s">
        <v>1742</v>
      </c>
      <c r="C657" s="92" t="s">
        <v>65</v>
      </c>
      <c r="D657" s="69"/>
      <c r="E657" s="69">
        <v>107.1</v>
      </c>
      <c r="F657" s="74">
        <f t="shared" si="27"/>
        <v>233178.47</v>
      </c>
      <c r="G657" s="71"/>
    </row>
    <row r="658" spans="1:7">
      <c r="A658" s="66">
        <v>45880</v>
      </c>
      <c r="B658" s="67" t="s">
        <v>3217</v>
      </c>
      <c r="C658" s="92" t="s">
        <v>65</v>
      </c>
      <c r="D658" s="69"/>
      <c r="E658" s="69">
        <v>27875</v>
      </c>
      <c r="F658" s="74">
        <f t="shared" si="27"/>
        <v>205303.47</v>
      </c>
      <c r="G658" s="71"/>
    </row>
    <row r="659" spans="1:7">
      <c r="A659" s="66">
        <v>45880</v>
      </c>
      <c r="B659" s="67" t="s">
        <v>1742</v>
      </c>
      <c r="C659" s="92" t="s">
        <v>65</v>
      </c>
      <c r="D659" s="69"/>
      <c r="E659" s="69">
        <v>18</v>
      </c>
      <c r="F659" s="74">
        <f t="shared" si="27"/>
        <v>205285.47</v>
      </c>
      <c r="G659" s="71"/>
    </row>
    <row r="660" spans="1:7">
      <c r="A660" s="66">
        <v>45881</v>
      </c>
      <c r="B660" s="122" t="s">
        <v>3218</v>
      </c>
      <c r="C660" s="92" t="s">
        <v>57</v>
      </c>
      <c r="D660" s="69">
        <v>690</v>
      </c>
      <c r="E660" s="69"/>
      <c r="F660" s="74">
        <f t="shared" si="27"/>
        <v>205975.47</v>
      </c>
      <c r="G660" s="71"/>
    </row>
    <row r="661" spans="1:7">
      <c r="A661" s="66">
        <v>45884</v>
      </c>
      <c r="B661" s="67" t="s">
        <v>3219</v>
      </c>
      <c r="C661" s="92" t="s">
        <v>65</v>
      </c>
      <c r="D661" s="69"/>
      <c r="E661" s="69">
        <v>195</v>
      </c>
      <c r="F661" s="74">
        <f t="shared" si="27"/>
        <v>205780.47</v>
      </c>
      <c r="G661" s="71"/>
    </row>
    <row r="662" spans="1:7">
      <c r="A662" s="66">
        <v>45884</v>
      </c>
      <c r="B662" s="67" t="s">
        <v>3220</v>
      </c>
      <c r="C662" s="92" t="s">
        <v>65</v>
      </c>
      <c r="D662" s="69"/>
      <c r="E662" s="69">
        <v>560</v>
      </c>
      <c r="F662" s="74">
        <f t="shared" ref="F662:F684" si="28">F661+D662-E662</f>
        <v>205220.47</v>
      </c>
      <c r="G662" s="71"/>
    </row>
    <row r="663" spans="1:7">
      <c r="A663" s="66">
        <v>45884</v>
      </c>
      <c r="B663" s="67" t="s">
        <v>3221</v>
      </c>
      <c r="C663" s="92" t="s">
        <v>65</v>
      </c>
      <c r="D663" s="69"/>
      <c r="E663" s="69">
        <v>412</v>
      </c>
      <c r="F663" s="74">
        <f t="shared" si="28"/>
        <v>204808.47</v>
      </c>
      <c r="G663" s="71"/>
    </row>
    <row r="664" spans="1:7">
      <c r="A664" s="66">
        <v>45884</v>
      </c>
      <c r="B664" s="67" t="s">
        <v>3222</v>
      </c>
      <c r="C664" s="92" t="s">
        <v>65</v>
      </c>
      <c r="D664" s="69"/>
      <c r="E664" s="69">
        <v>340.5</v>
      </c>
      <c r="F664" s="74">
        <f t="shared" si="28"/>
        <v>204467.97</v>
      </c>
      <c r="G664" s="71"/>
    </row>
    <row r="665" spans="1:7">
      <c r="A665" s="66">
        <v>45884</v>
      </c>
      <c r="B665" s="67" t="s">
        <v>3223</v>
      </c>
      <c r="C665" s="92" t="s">
        <v>65</v>
      </c>
      <c r="D665" s="69"/>
      <c r="E665" s="69">
        <v>175.5</v>
      </c>
      <c r="F665" s="74">
        <f t="shared" si="28"/>
        <v>204292.47</v>
      </c>
      <c r="G665" s="71"/>
    </row>
    <row r="666" spans="1:7">
      <c r="A666" s="66">
        <v>45884</v>
      </c>
      <c r="B666" s="67" t="s">
        <v>3224</v>
      </c>
      <c r="C666" s="92" t="s">
        <v>65</v>
      </c>
      <c r="D666" s="69"/>
      <c r="E666" s="69">
        <v>733</v>
      </c>
      <c r="F666" s="74">
        <f t="shared" si="28"/>
        <v>203559.47</v>
      </c>
      <c r="G666" s="71"/>
    </row>
    <row r="667" spans="1:7">
      <c r="A667" s="66">
        <v>45884</v>
      </c>
      <c r="B667" s="67" t="s">
        <v>3225</v>
      </c>
      <c r="C667" s="92" t="s">
        <v>65</v>
      </c>
      <c r="D667" s="69"/>
      <c r="E667" s="69">
        <v>2370</v>
      </c>
      <c r="F667" s="74">
        <f t="shared" si="28"/>
        <v>201189.47</v>
      </c>
      <c r="G667" s="71"/>
    </row>
    <row r="668" ht="34.5" spans="1:7">
      <c r="A668" s="66">
        <v>45884</v>
      </c>
      <c r="B668" s="67" t="s">
        <v>3226</v>
      </c>
      <c r="C668" s="92" t="s">
        <v>65</v>
      </c>
      <c r="D668" s="69"/>
      <c r="E668" s="69">
        <v>1665</v>
      </c>
      <c r="F668" s="74">
        <f t="shared" si="28"/>
        <v>199524.47</v>
      </c>
      <c r="G668" s="71"/>
    </row>
    <row r="669" ht="34.5" spans="1:7">
      <c r="A669" s="66">
        <v>45884</v>
      </c>
      <c r="B669" s="67" t="s">
        <v>3227</v>
      </c>
      <c r="C669" s="92" t="s">
        <v>65</v>
      </c>
      <c r="D669" s="69"/>
      <c r="E669" s="69">
        <v>2900</v>
      </c>
      <c r="F669" s="74">
        <f t="shared" si="28"/>
        <v>196624.47</v>
      </c>
      <c r="G669" s="71"/>
    </row>
    <row r="670" ht="34.5" spans="1:7">
      <c r="A670" s="66">
        <v>45884</v>
      </c>
      <c r="B670" s="67" t="s">
        <v>3228</v>
      </c>
      <c r="C670" s="92" t="s">
        <v>65</v>
      </c>
      <c r="D670" s="69"/>
      <c r="E670" s="69">
        <v>14695</v>
      </c>
      <c r="F670" s="74">
        <f t="shared" si="28"/>
        <v>181929.47</v>
      </c>
      <c r="G670" s="71"/>
    </row>
    <row r="671" spans="1:7">
      <c r="A671" s="66">
        <v>45884</v>
      </c>
      <c r="B671" s="67" t="s">
        <v>3229</v>
      </c>
      <c r="C671" s="92" t="s">
        <v>65</v>
      </c>
      <c r="D671" s="69"/>
      <c r="E671" s="69">
        <v>88</v>
      </c>
      <c r="F671" s="74">
        <f t="shared" si="28"/>
        <v>181841.47</v>
      </c>
      <c r="G671" s="71"/>
    </row>
    <row r="672" spans="1:7">
      <c r="A672" s="66">
        <v>45884</v>
      </c>
      <c r="B672" s="67" t="s">
        <v>3230</v>
      </c>
      <c r="C672" s="92" t="s">
        <v>65</v>
      </c>
      <c r="D672" s="69"/>
      <c r="E672" s="69">
        <v>202.5</v>
      </c>
      <c r="F672" s="74">
        <f t="shared" si="28"/>
        <v>181638.97</v>
      </c>
      <c r="G672" s="71"/>
    </row>
    <row r="673" ht="34.5" spans="1:7">
      <c r="A673" s="66">
        <v>45884</v>
      </c>
      <c r="B673" s="67" t="s">
        <v>3231</v>
      </c>
      <c r="C673" s="92" t="s">
        <v>65</v>
      </c>
      <c r="D673" s="69"/>
      <c r="E673" s="69">
        <v>14500</v>
      </c>
      <c r="F673" s="74">
        <f t="shared" si="28"/>
        <v>167138.97</v>
      </c>
      <c r="G673" s="71"/>
    </row>
    <row r="674" spans="1:7">
      <c r="A674" s="66">
        <v>45884</v>
      </c>
      <c r="B674" s="67" t="s">
        <v>1742</v>
      </c>
      <c r="C674" s="92" t="s">
        <v>65</v>
      </c>
      <c r="D674" s="69"/>
      <c r="E674" s="69">
        <v>56.7</v>
      </c>
      <c r="F674" s="74">
        <f t="shared" si="28"/>
        <v>167082.27</v>
      </c>
      <c r="G674" s="71"/>
    </row>
    <row r="675" spans="1:7">
      <c r="A675" s="66">
        <v>45889</v>
      </c>
      <c r="B675" s="67" t="s">
        <v>201</v>
      </c>
      <c r="C675" s="92" t="s">
        <v>62</v>
      </c>
      <c r="D675" s="69"/>
      <c r="E675" s="69">
        <v>7750</v>
      </c>
      <c r="F675" s="74">
        <f t="shared" si="28"/>
        <v>159332.27</v>
      </c>
      <c r="G675" s="71"/>
    </row>
    <row r="676" spans="1:7">
      <c r="A676" s="66">
        <v>45889</v>
      </c>
      <c r="B676" s="67" t="s">
        <v>201</v>
      </c>
      <c r="C676" s="92" t="s">
        <v>62</v>
      </c>
      <c r="D676" s="69"/>
      <c r="E676" s="69">
        <v>5338.89</v>
      </c>
      <c r="F676" s="74">
        <f t="shared" si="28"/>
        <v>153993.38</v>
      </c>
      <c r="G676" s="71"/>
    </row>
    <row r="677" spans="1:7">
      <c r="A677" s="66">
        <v>45891</v>
      </c>
      <c r="B677" s="67" t="s">
        <v>3232</v>
      </c>
      <c r="C677" s="92" t="s">
        <v>65</v>
      </c>
      <c r="D677" s="69"/>
      <c r="E677" s="69">
        <v>550</v>
      </c>
      <c r="F677" s="74">
        <f t="shared" si="28"/>
        <v>153443.38</v>
      </c>
      <c r="G677" s="71"/>
    </row>
    <row r="678" spans="1:7">
      <c r="A678" s="66">
        <v>45891</v>
      </c>
      <c r="B678" s="67" t="s">
        <v>1742</v>
      </c>
      <c r="C678" s="91" t="s">
        <v>65</v>
      </c>
      <c r="D678" s="69"/>
      <c r="E678" s="69">
        <v>4.5</v>
      </c>
      <c r="F678" s="74">
        <f t="shared" si="28"/>
        <v>153438.88</v>
      </c>
      <c r="G678" s="71"/>
    </row>
    <row r="679" spans="1:7">
      <c r="A679" s="66">
        <v>45896</v>
      </c>
      <c r="B679" s="67" t="s">
        <v>3233</v>
      </c>
      <c r="C679" s="92" t="s">
        <v>64</v>
      </c>
      <c r="D679" s="69"/>
      <c r="E679" s="69">
        <v>10000</v>
      </c>
      <c r="F679" s="74">
        <f t="shared" si="28"/>
        <v>143438.88</v>
      </c>
      <c r="G679" s="71"/>
    </row>
    <row r="680" spans="1:7">
      <c r="A680" s="66">
        <v>45896</v>
      </c>
      <c r="B680" s="67" t="s">
        <v>1742</v>
      </c>
      <c r="C680" s="91" t="s">
        <v>65</v>
      </c>
      <c r="D680" s="69"/>
      <c r="E680" s="69">
        <v>1.8</v>
      </c>
      <c r="F680" s="74">
        <f t="shared" si="28"/>
        <v>143437.08</v>
      </c>
      <c r="G680" s="71"/>
    </row>
    <row r="681" spans="1:7">
      <c r="A681" s="66">
        <v>45897</v>
      </c>
      <c r="B681" s="67" t="s">
        <v>153</v>
      </c>
      <c r="C681" s="92" t="s">
        <v>64</v>
      </c>
      <c r="D681" s="69"/>
      <c r="E681" s="69">
        <v>120000</v>
      </c>
      <c r="F681" s="74">
        <f t="shared" si="28"/>
        <v>23437.0799999997</v>
      </c>
      <c r="G681" s="71"/>
    </row>
    <row r="682" spans="1:7">
      <c r="A682" s="66">
        <v>45897</v>
      </c>
      <c r="B682" s="67" t="s">
        <v>1742</v>
      </c>
      <c r="C682" s="92" t="s">
        <v>61</v>
      </c>
      <c r="D682" s="69"/>
      <c r="E682" s="69">
        <v>2</v>
      </c>
      <c r="F682" s="74">
        <f t="shared" si="28"/>
        <v>23435.0799999997</v>
      </c>
      <c r="G682" s="71"/>
    </row>
    <row r="683" spans="1:7">
      <c r="A683" s="66">
        <v>45898</v>
      </c>
      <c r="B683" s="67" t="s">
        <v>130</v>
      </c>
      <c r="C683" s="92" t="s">
        <v>58</v>
      </c>
      <c r="D683" s="69">
        <v>268000</v>
      </c>
      <c r="E683" s="69"/>
      <c r="F683" s="74">
        <f t="shared" si="28"/>
        <v>291435.08</v>
      </c>
      <c r="G683" s="71"/>
    </row>
    <row r="684" spans="1:7">
      <c r="A684" s="66">
        <v>45898</v>
      </c>
      <c r="B684" s="67" t="s">
        <v>692</v>
      </c>
      <c r="C684" s="92" t="s">
        <v>58</v>
      </c>
      <c r="D684" s="69">
        <v>100000</v>
      </c>
      <c r="E684" s="69"/>
      <c r="F684" s="74">
        <f t="shared" si="28"/>
        <v>391435.08</v>
      </c>
      <c r="G684" s="71"/>
    </row>
    <row r="685" spans="1:7">
      <c r="A685" s="66">
        <v>45898</v>
      </c>
      <c r="B685" s="67" t="s">
        <v>3234</v>
      </c>
      <c r="C685" s="92" t="s">
        <v>58</v>
      </c>
      <c r="D685" s="69">
        <v>49690</v>
      </c>
      <c r="E685" s="69"/>
      <c r="F685" s="74">
        <f t="shared" ref="F685:F732" si="29">F684+D685-E685</f>
        <v>441125.08</v>
      </c>
      <c r="G685" s="71"/>
    </row>
    <row r="686" spans="1:7">
      <c r="A686" s="66">
        <v>45898</v>
      </c>
      <c r="B686" s="67" t="s">
        <v>3235</v>
      </c>
      <c r="C686" s="92" t="s">
        <v>65</v>
      </c>
      <c r="D686" s="69"/>
      <c r="E686" s="69">
        <v>278264.6</v>
      </c>
      <c r="F686" s="74">
        <f t="shared" si="29"/>
        <v>162860.48</v>
      </c>
      <c r="G686" s="71"/>
    </row>
    <row r="687" spans="1:7">
      <c r="A687" s="66">
        <v>45898</v>
      </c>
      <c r="B687" s="67" t="s">
        <v>3236</v>
      </c>
      <c r="C687" s="92" t="s">
        <v>65</v>
      </c>
      <c r="D687" s="69"/>
      <c r="E687" s="69">
        <v>20</v>
      </c>
      <c r="F687" s="74">
        <f t="shared" si="29"/>
        <v>162840.48</v>
      </c>
      <c r="G687" s="71"/>
    </row>
    <row r="688" spans="1:7">
      <c r="A688" s="66">
        <v>45898</v>
      </c>
      <c r="B688" s="67" t="s">
        <v>3237</v>
      </c>
      <c r="C688" s="92" t="s">
        <v>65</v>
      </c>
      <c r="D688" s="69"/>
      <c r="E688" s="69">
        <v>240</v>
      </c>
      <c r="F688" s="74">
        <f t="shared" si="29"/>
        <v>162600.48</v>
      </c>
      <c r="G688" s="71"/>
    </row>
    <row r="689" spans="1:7">
      <c r="A689" s="66">
        <v>45898</v>
      </c>
      <c r="B689" s="67" t="s">
        <v>3238</v>
      </c>
      <c r="C689" s="92" t="s">
        <v>65</v>
      </c>
      <c r="D689" s="69"/>
      <c r="E689" s="69">
        <v>782</v>
      </c>
      <c r="F689" s="74">
        <f t="shared" si="29"/>
        <v>161818.48</v>
      </c>
      <c r="G689" s="71"/>
    </row>
    <row r="690" spans="1:7">
      <c r="A690" s="66">
        <v>45898</v>
      </c>
      <c r="B690" s="67" t="s">
        <v>3239</v>
      </c>
      <c r="C690" s="92" t="s">
        <v>65</v>
      </c>
      <c r="D690" s="69"/>
      <c r="E690" s="69">
        <v>782</v>
      </c>
      <c r="F690" s="74">
        <f t="shared" si="29"/>
        <v>161036.48</v>
      </c>
      <c r="G690" s="71"/>
    </row>
    <row r="691" spans="1:7">
      <c r="A691" s="66">
        <v>45898</v>
      </c>
      <c r="B691" s="67" t="s">
        <v>3240</v>
      </c>
      <c r="C691" s="92" t="s">
        <v>65</v>
      </c>
      <c r="D691" s="69"/>
      <c r="E691" s="69">
        <v>782</v>
      </c>
      <c r="F691" s="74">
        <f t="shared" si="29"/>
        <v>160254.48</v>
      </c>
      <c r="G691" s="71"/>
    </row>
    <row r="692" spans="1:7">
      <c r="A692" s="66">
        <v>45898</v>
      </c>
      <c r="B692" s="67" t="s">
        <v>3241</v>
      </c>
      <c r="C692" s="92" t="s">
        <v>65</v>
      </c>
      <c r="D692" s="69"/>
      <c r="E692" s="69">
        <v>61</v>
      </c>
      <c r="F692" s="74">
        <f t="shared" si="29"/>
        <v>160193.48</v>
      </c>
      <c r="G692" s="71"/>
    </row>
    <row r="693" spans="1:7">
      <c r="A693" s="66">
        <v>45898</v>
      </c>
      <c r="B693" s="67" t="s">
        <v>3242</v>
      </c>
      <c r="C693" s="92" t="s">
        <v>65</v>
      </c>
      <c r="D693" s="69"/>
      <c r="E693" s="69">
        <v>50.79</v>
      </c>
      <c r="F693" s="74">
        <f t="shared" si="29"/>
        <v>160142.69</v>
      </c>
      <c r="G693" s="71"/>
    </row>
    <row r="694" ht="34.5" spans="1:7">
      <c r="A694" s="66">
        <v>45898</v>
      </c>
      <c r="B694" s="67" t="s">
        <v>3243</v>
      </c>
      <c r="C694" s="92" t="s">
        <v>65</v>
      </c>
      <c r="D694" s="69"/>
      <c r="E694" s="69">
        <v>1800</v>
      </c>
      <c r="F694" s="74">
        <f t="shared" si="29"/>
        <v>158342.69</v>
      </c>
      <c r="G694" s="71"/>
    </row>
    <row r="695" spans="1:7">
      <c r="A695" s="66">
        <v>45898</v>
      </c>
      <c r="B695" s="67" t="s">
        <v>3244</v>
      </c>
      <c r="C695" s="92" t="s">
        <v>65</v>
      </c>
      <c r="D695" s="69"/>
      <c r="E695" s="69">
        <v>514</v>
      </c>
      <c r="F695" s="74">
        <f t="shared" si="29"/>
        <v>157828.69</v>
      </c>
      <c r="G695" s="71"/>
    </row>
    <row r="696" spans="1:7">
      <c r="A696" s="66">
        <v>45898</v>
      </c>
      <c r="B696" s="67" t="s">
        <v>3245</v>
      </c>
      <c r="C696" s="92" t="s">
        <v>65</v>
      </c>
      <c r="D696" s="69"/>
      <c r="E696" s="69">
        <v>324.9</v>
      </c>
      <c r="F696" s="74">
        <f t="shared" si="29"/>
        <v>157503.79</v>
      </c>
      <c r="G696" s="71"/>
    </row>
    <row r="697" spans="1:7">
      <c r="A697" s="66">
        <v>45898</v>
      </c>
      <c r="B697" s="67" t="s">
        <v>3246</v>
      </c>
      <c r="C697" s="92" t="s">
        <v>65</v>
      </c>
      <c r="D697" s="69"/>
      <c r="E697" s="69">
        <v>50000</v>
      </c>
      <c r="F697" s="74">
        <f t="shared" si="29"/>
        <v>107503.79</v>
      </c>
      <c r="G697" s="71"/>
    </row>
    <row r="698" spans="1:7">
      <c r="A698" s="66">
        <v>45898</v>
      </c>
      <c r="B698" s="67" t="s">
        <v>3247</v>
      </c>
      <c r="C698" s="92" t="s">
        <v>65</v>
      </c>
      <c r="D698" s="69"/>
      <c r="E698" s="69">
        <v>260</v>
      </c>
      <c r="F698" s="74">
        <f t="shared" si="29"/>
        <v>107243.79</v>
      </c>
      <c r="G698" s="71"/>
    </row>
    <row r="699" spans="1:7">
      <c r="A699" s="66">
        <v>45898</v>
      </c>
      <c r="B699" s="67" t="s">
        <v>3248</v>
      </c>
      <c r="C699" s="92" t="s">
        <v>65</v>
      </c>
      <c r="D699" s="69"/>
      <c r="E699" s="69">
        <v>77</v>
      </c>
      <c r="F699" s="74">
        <f t="shared" si="29"/>
        <v>107166.79</v>
      </c>
      <c r="G699" s="71"/>
    </row>
    <row r="700" spans="1:7">
      <c r="A700" s="66">
        <v>45898</v>
      </c>
      <c r="B700" s="67" t="s">
        <v>3249</v>
      </c>
      <c r="C700" s="92" t="s">
        <v>65</v>
      </c>
      <c r="D700" s="69"/>
      <c r="E700" s="69">
        <v>230</v>
      </c>
      <c r="F700" s="74">
        <f t="shared" si="29"/>
        <v>106936.79</v>
      </c>
      <c r="G700" s="71"/>
    </row>
    <row r="701" spans="1:7">
      <c r="A701" s="66">
        <v>45898</v>
      </c>
      <c r="B701" s="67" t="s">
        <v>3250</v>
      </c>
      <c r="C701" s="92" t="s">
        <v>65</v>
      </c>
      <c r="D701" s="69"/>
      <c r="E701" s="69">
        <v>170</v>
      </c>
      <c r="F701" s="74">
        <f t="shared" si="29"/>
        <v>106766.79</v>
      </c>
      <c r="G701" s="71"/>
    </row>
    <row r="702" spans="1:7">
      <c r="A702" s="66">
        <v>45898</v>
      </c>
      <c r="B702" s="67" t="s">
        <v>3251</v>
      </c>
      <c r="C702" s="92" t="s">
        <v>65</v>
      </c>
      <c r="D702" s="69"/>
      <c r="E702" s="69">
        <v>504</v>
      </c>
      <c r="F702" s="74">
        <f t="shared" si="29"/>
        <v>106262.79</v>
      </c>
      <c r="G702" s="71"/>
    </row>
    <row r="703" spans="1:7">
      <c r="A703" s="66">
        <v>45898</v>
      </c>
      <c r="B703" s="67" t="s">
        <v>3252</v>
      </c>
      <c r="C703" s="92" t="s">
        <v>65</v>
      </c>
      <c r="D703" s="69"/>
      <c r="E703" s="69">
        <v>15</v>
      </c>
      <c r="F703" s="74">
        <f t="shared" si="29"/>
        <v>106247.79</v>
      </c>
      <c r="G703" s="71"/>
    </row>
    <row r="704" ht="34.5" spans="1:7">
      <c r="A704" s="66">
        <v>45898</v>
      </c>
      <c r="B704" s="67" t="s">
        <v>3253</v>
      </c>
      <c r="C704" s="92" t="s">
        <v>65</v>
      </c>
      <c r="D704" s="69"/>
      <c r="E704" s="69">
        <v>317</v>
      </c>
      <c r="F704" s="74">
        <f t="shared" si="29"/>
        <v>105930.79</v>
      </c>
      <c r="G704" s="71"/>
    </row>
    <row r="705" spans="1:7">
      <c r="A705" s="66">
        <v>45898</v>
      </c>
      <c r="B705" s="67" t="s">
        <v>3254</v>
      </c>
      <c r="C705" s="92" t="s">
        <v>65</v>
      </c>
      <c r="D705" s="69"/>
      <c r="E705" s="69">
        <v>164</v>
      </c>
      <c r="F705" s="74">
        <f t="shared" si="29"/>
        <v>105766.79</v>
      </c>
      <c r="G705" s="71"/>
    </row>
    <row r="706" spans="1:7">
      <c r="A706" s="66">
        <v>45898</v>
      </c>
      <c r="B706" s="67" t="s">
        <v>1488</v>
      </c>
      <c r="C706" s="92" t="s">
        <v>65</v>
      </c>
      <c r="D706" s="69"/>
      <c r="E706" s="69">
        <v>375</v>
      </c>
      <c r="F706" s="74">
        <f t="shared" si="29"/>
        <v>105391.79</v>
      </c>
      <c r="G706" s="71"/>
    </row>
    <row r="707" spans="1:7">
      <c r="A707" s="66">
        <v>45898</v>
      </c>
      <c r="B707" s="67" t="s">
        <v>3255</v>
      </c>
      <c r="C707" s="92" t="s">
        <v>65</v>
      </c>
      <c r="D707" s="69"/>
      <c r="E707" s="69">
        <v>577</v>
      </c>
      <c r="F707" s="74">
        <f t="shared" si="29"/>
        <v>104814.79</v>
      </c>
      <c r="G707" s="71"/>
    </row>
    <row r="708" spans="1:7">
      <c r="A708" s="66">
        <v>45898</v>
      </c>
      <c r="B708" s="67" t="s">
        <v>3256</v>
      </c>
      <c r="C708" s="92" t="s">
        <v>65</v>
      </c>
      <c r="D708" s="69"/>
      <c r="E708" s="69">
        <v>208.2</v>
      </c>
      <c r="F708" s="74">
        <f t="shared" si="29"/>
        <v>104606.59</v>
      </c>
      <c r="G708" s="71"/>
    </row>
    <row r="709" spans="1:7">
      <c r="A709" s="66">
        <v>45898</v>
      </c>
      <c r="B709" s="67" t="s">
        <v>3257</v>
      </c>
      <c r="C709" s="92" t="s">
        <v>65</v>
      </c>
      <c r="D709" s="69"/>
      <c r="E709" s="69">
        <v>1272.5</v>
      </c>
      <c r="F709" s="74">
        <f t="shared" si="29"/>
        <v>103334.09</v>
      </c>
      <c r="G709" s="71"/>
    </row>
    <row r="710" spans="1:7">
      <c r="A710" s="66">
        <v>45898</v>
      </c>
      <c r="B710" s="67" t="s">
        <v>3258</v>
      </c>
      <c r="C710" s="92" t="s">
        <v>65</v>
      </c>
      <c r="D710" s="69"/>
      <c r="E710" s="69">
        <v>111.02</v>
      </c>
      <c r="F710" s="74">
        <f t="shared" si="29"/>
        <v>103223.07</v>
      </c>
      <c r="G710" s="71"/>
    </row>
    <row r="711" spans="1:7">
      <c r="A711" s="66">
        <v>45898</v>
      </c>
      <c r="B711" s="67" t="s">
        <v>3259</v>
      </c>
      <c r="C711" s="92" t="s">
        <v>65</v>
      </c>
      <c r="D711" s="69"/>
      <c r="E711" s="69">
        <v>540</v>
      </c>
      <c r="F711" s="74">
        <f t="shared" si="29"/>
        <v>102683.07</v>
      </c>
      <c r="G711" s="71"/>
    </row>
    <row r="712" spans="1:7">
      <c r="A712" s="66">
        <v>45898</v>
      </c>
      <c r="B712" s="67" t="s">
        <v>3260</v>
      </c>
      <c r="C712" s="92" t="s">
        <v>65</v>
      </c>
      <c r="D712" s="69"/>
      <c r="E712" s="69">
        <v>9</v>
      </c>
      <c r="F712" s="74">
        <f t="shared" si="29"/>
        <v>102674.07</v>
      </c>
      <c r="G712" s="71"/>
    </row>
    <row r="713" spans="1:7">
      <c r="A713" s="66">
        <v>45898</v>
      </c>
      <c r="B713" s="67" t="s">
        <v>3261</v>
      </c>
      <c r="C713" s="92" t="s">
        <v>65</v>
      </c>
      <c r="D713" s="69"/>
      <c r="E713" s="69">
        <v>700</v>
      </c>
      <c r="F713" s="74">
        <f t="shared" si="29"/>
        <v>101974.07</v>
      </c>
      <c r="G713" s="71"/>
    </row>
    <row r="714" spans="1:7">
      <c r="A714" s="66">
        <v>45898</v>
      </c>
      <c r="B714" s="67" t="s">
        <v>3262</v>
      </c>
      <c r="C714" s="92" t="s">
        <v>65</v>
      </c>
      <c r="D714" s="69"/>
      <c r="E714" s="69">
        <v>300</v>
      </c>
      <c r="F714" s="74">
        <f t="shared" si="29"/>
        <v>101674.07</v>
      </c>
      <c r="G714" s="71"/>
    </row>
    <row r="715" spans="1:7">
      <c r="A715" s="66">
        <v>45898</v>
      </c>
      <c r="B715" s="67" t="s">
        <v>3263</v>
      </c>
      <c r="C715" s="92" t="s">
        <v>65</v>
      </c>
      <c r="D715" s="69"/>
      <c r="E715" s="69">
        <v>1488.5</v>
      </c>
      <c r="F715" s="74">
        <f t="shared" si="29"/>
        <v>100185.57</v>
      </c>
      <c r="G715" s="71"/>
    </row>
    <row r="716" spans="1:7">
      <c r="A716" s="66">
        <v>45898</v>
      </c>
      <c r="B716" s="67" t="s">
        <v>3264</v>
      </c>
      <c r="C716" s="92" t="s">
        <v>65</v>
      </c>
      <c r="D716" s="69"/>
      <c r="E716" s="69">
        <v>2256.5</v>
      </c>
      <c r="F716" s="74">
        <f t="shared" si="29"/>
        <v>97929.0699999997</v>
      </c>
      <c r="G716" s="71"/>
    </row>
    <row r="717" spans="1:7">
      <c r="A717" s="66">
        <v>45898</v>
      </c>
      <c r="B717" s="67" t="s">
        <v>3265</v>
      </c>
      <c r="C717" s="92" t="s">
        <v>65</v>
      </c>
      <c r="D717" s="69"/>
      <c r="E717" s="69">
        <v>100</v>
      </c>
      <c r="F717" s="74">
        <f t="shared" si="29"/>
        <v>97829.0699999997</v>
      </c>
      <c r="G717" s="71"/>
    </row>
    <row r="718" spans="1:7">
      <c r="A718" s="66">
        <v>45898</v>
      </c>
      <c r="B718" s="67" t="s">
        <v>3266</v>
      </c>
      <c r="C718" s="92" t="s">
        <v>65</v>
      </c>
      <c r="D718" s="69"/>
      <c r="E718" s="69">
        <v>406.8</v>
      </c>
      <c r="F718" s="74">
        <f t="shared" si="29"/>
        <v>97422.2699999997</v>
      </c>
      <c r="G718" s="71"/>
    </row>
    <row r="719" spans="1:7">
      <c r="A719" s="66">
        <v>45898</v>
      </c>
      <c r="B719" s="67" t="s">
        <v>3267</v>
      </c>
      <c r="C719" s="92" t="s">
        <v>65</v>
      </c>
      <c r="D719" s="69"/>
      <c r="E719" s="69">
        <v>3691.5</v>
      </c>
      <c r="F719" s="74">
        <f t="shared" si="29"/>
        <v>93730.7699999997</v>
      </c>
      <c r="G719" s="71"/>
    </row>
    <row r="720" spans="1:7">
      <c r="A720" s="66">
        <v>45898</v>
      </c>
      <c r="B720" s="67" t="s">
        <v>1742</v>
      </c>
      <c r="C720" s="92" t="s">
        <v>65</v>
      </c>
      <c r="D720" s="69"/>
      <c r="E720" s="69">
        <v>95.1</v>
      </c>
      <c r="F720" s="74">
        <f t="shared" si="29"/>
        <v>93635.6699999997</v>
      </c>
      <c r="G720" s="71"/>
    </row>
    <row r="721" spans="1:7">
      <c r="A721" s="66">
        <v>45902</v>
      </c>
      <c r="B721" s="67" t="s">
        <v>153</v>
      </c>
      <c r="C721" s="92" t="s">
        <v>64</v>
      </c>
      <c r="D721" s="69"/>
      <c r="E721" s="69">
        <v>93000</v>
      </c>
      <c r="F721" s="74">
        <f t="shared" si="29"/>
        <v>635.669999999736</v>
      </c>
      <c r="G721" s="71"/>
    </row>
    <row r="722" spans="1:7">
      <c r="A722" s="66">
        <v>45902</v>
      </c>
      <c r="B722" s="67" t="s">
        <v>1742</v>
      </c>
      <c r="C722" s="92" t="s">
        <v>65</v>
      </c>
      <c r="D722" s="69"/>
      <c r="E722" s="69">
        <v>1.8</v>
      </c>
      <c r="F722" s="74">
        <f t="shared" si="29"/>
        <v>633.869999999736</v>
      </c>
      <c r="G722" s="71"/>
    </row>
    <row r="723" spans="1:7">
      <c r="A723" s="66">
        <v>45904</v>
      </c>
      <c r="B723" s="67" t="s">
        <v>692</v>
      </c>
      <c r="C723" s="92" t="s">
        <v>58</v>
      </c>
      <c r="D723" s="69">
        <v>1500000</v>
      </c>
      <c r="E723" s="69"/>
      <c r="F723" s="74">
        <f t="shared" si="29"/>
        <v>1500633.87</v>
      </c>
      <c r="G723" s="71"/>
    </row>
    <row r="724" spans="1:7">
      <c r="A724" s="66">
        <v>45904</v>
      </c>
      <c r="B724" s="67" t="s">
        <v>153</v>
      </c>
      <c r="C724" s="92" t="s">
        <v>64</v>
      </c>
      <c r="D724" s="69"/>
      <c r="E724" s="69">
        <v>1000000</v>
      </c>
      <c r="F724" s="74">
        <f t="shared" si="29"/>
        <v>500633.87</v>
      </c>
      <c r="G724" s="71"/>
    </row>
    <row r="725" spans="1:7">
      <c r="A725" s="66">
        <v>45904</v>
      </c>
      <c r="B725" s="67" t="s">
        <v>153</v>
      </c>
      <c r="C725" s="92" t="s">
        <v>64</v>
      </c>
      <c r="D725" s="69"/>
      <c r="E725" s="69">
        <v>500000</v>
      </c>
      <c r="F725" s="74">
        <f t="shared" si="29"/>
        <v>633.869999999646</v>
      </c>
      <c r="G725" s="71"/>
    </row>
    <row r="726" spans="1:7">
      <c r="A726" s="66">
        <v>45904</v>
      </c>
      <c r="B726" s="67" t="s">
        <v>989</v>
      </c>
      <c r="C726" s="92" t="s">
        <v>58</v>
      </c>
      <c r="D726" s="69">
        <v>150000</v>
      </c>
      <c r="E726" s="69"/>
      <c r="F726" s="74">
        <f t="shared" si="29"/>
        <v>150633.87</v>
      </c>
      <c r="G726" s="71"/>
    </row>
    <row r="727" spans="1:7">
      <c r="A727" s="66">
        <v>45904</v>
      </c>
      <c r="B727" s="123" t="s">
        <v>3268</v>
      </c>
      <c r="C727" s="92" t="s">
        <v>65</v>
      </c>
      <c r="D727" s="69"/>
      <c r="E727" s="104">
        <v>113540.31</v>
      </c>
      <c r="F727" s="74">
        <f t="shared" si="29"/>
        <v>37093.5599999996</v>
      </c>
      <c r="G727" s="71"/>
    </row>
    <row r="728" spans="1:7">
      <c r="A728" s="66">
        <v>45904</v>
      </c>
      <c r="B728" s="67" t="s">
        <v>1742</v>
      </c>
      <c r="C728" s="92" t="s">
        <v>65</v>
      </c>
      <c r="D728" s="69"/>
      <c r="E728" s="69">
        <v>89.52</v>
      </c>
      <c r="F728" s="74">
        <f t="shared" si="29"/>
        <v>37004.0399999997</v>
      </c>
      <c r="G728" s="71"/>
    </row>
    <row r="729" spans="1:7">
      <c r="A729" s="66">
        <v>45905</v>
      </c>
      <c r="B729" s="67" t="s">
        <v>3269</v>
      </c>
      <c r="C729" s="92" t="s">
        <v>65</v>
      </c>
      <c r="D729" s="69"/>
      <c r="E729" s="69">
        <v>100</v>
      </c>
      <c r="F729" s="74">
        <f t="shared" si="29"/>
        <v>36904.0399999997</v>
      </c>
      <c r="G729" s="71"/>
    </row>
    <row r="730" ht="34.5" spans="1:7">
      <c r="A730" s="66">
        <v>45905</v>
      </c>
      <c r="B730" s="67" t="s">
        <v>3270</v>
      </c>
      <c r="C730" s="92" t="s">
        <v>65</v>
      </c>
      <c r="D730" s="69"/>
      <c r="E730" s="69">
        <v>3000</v>
      </c>
      <c r="F730" s="74">
        <f t="shared" si="29"/>
        <v>33904.0399999997</v>
      </c>
      <c r="G730" s="71"/>
    </row>
    <row r="731" spans="1:7">
      <c r="A731" s="66">
        <v>45905</v>
      </c>
      <c r="B731" s="67" t="s">
        <v>3271</v>
      </c>
      <c r="C731" s="92" t="s">
        <v>65</v>
      </c>
      <c r="D731" s="69"/>
      <c r="E731" s="69">
        <v>27971</v>
      </c>
      <c r="F731" s="74">
        <f t="shared" si="29"/>
        <v>5933.03999999965</v>
      </c>
      <c r="G731" s="71"/>
    </row>
    <row r="732" spans="1:7">
      <c r="A732" s="66">
        <v>45905</v>
      </c>
      <c r="B732" s="67" t="s">
        <v>1742</v>
      </c>
      <c r="C732" s="92" t="s">
        <v>65</v>
      </c>
      <c r="D732" s="69"/>
      <c r="E732" s="69">
        <v>13.5</v>
      </c>
      <c r="F732" s="74">
        <f t="shared" si="29"/>
        <v>5919.53999999965</v>
      </c>
      <c r="G732" s="71"/>
    </row>
    <row r="733" spans="1:7">
      <c r="A733" s="66">
        <v>45908</v>
      </c>
      <c r="B733" s="67" t="s">
        <v>3272</v>
      </c>
      <c r="C733" s="92" t="s">
        <v>57</v>
      </c>
      <c r="D733" s="69">
        <v>3000</v>
      </c>
      <c r="E733" s="69"/>
      <c r="F733" s="74">
        <f t="shared" ref="F733:F743" si="30">F732+D733-E733</f>
        <v>8919.53999999965</v>
      </c>
      <c r="G733" s="71"/>
    </row>
    <row r="734" spans="1:7">
      <c r="A734" s="66">
        <v>45908</v>
      </c>
      <c r="B734" s="67" t="s">
        <v>1844</v>
      </c>
      <c r="C734" s="92" t="s">
        <v>58</v>
      </c>
      <c r="D734" s="69">
        <v>40000</v>
      </c>
      <c r="E734" s="69"/>
      <c r="F734" s="74">
        <f t="shared" si="30"/>
        <v>48919.5399999997</v>
      </c>
      <c r="G734" s="71"/>
    </row>
    <row r="735" ht="34.5" spans="1:7">
      <c r="A735" s="66">
        <v>45908</v>
      </c>
      <c r="B735" s="67" t="s">
        <v>3273</v>
      </c>
      <c r="C735" s="92" t="s">
        <v>65</v>
      </c>
      <c r="D735" s="69"/>
      <c r="E735" s="69">
        <v>38365</v>
      </c>
      <c r="F735" s="74">
        <f t="shared" si="30"/>
        <v>10554.5399999997</v>
      </c>
      <c r="G735" s="71"/>
    </row>
    <row r="736" spans="1:7">
      <c r="A736" s="66">
        <v>45908</v>
      </c>
      <c r="B736" s="67" t="s">
        <v>1742</v>
      </c>
      <c r="C736" s="92" t="s">
        <v>65</v>
      </c>
      <c r="D736" s="69"/>
      <c r="E736" s="69">
        <v>31.5</v>
      </c>
      <c r="F736" s="74">
        <f t="shared" si="30"/>
        <v>10523.0399999997</v>
      </c>
      <c r="G736" s="71"/>
    </row>
    <row r="737" spans="1:7">
      <c r="A737" s="66">
        <v>45909</v>
      </c>
      <c r="B737" s="67" t="s">
        <v>3274</v>
      </c>
      <c r="C737" s="92" t="s">
        <v>58</v>
      </c>
      <c r="D737" s="69">
        <v>14400</v>
      </c>
      <c r="E737" s="69"/>
      <c r="F737" s="74">
        <f t="shared" si="30"/>
        <v>24923.0399999997</v>
      </c>
      <c r="G737" s="71"/>
    </row>
    <row r="738" spans="1:7">
      <c r="A738" s="66">
        <v>45909</v>
      </c>
      <c r="B738" s="67" t="s">
        <v>1844</v>
      </c>
      <c r="C738" s="92" t="s">
        <v>58</v>
      </c>
      <c r="D738" s="69">
        <v>70000</v>
      </c>
      <c r="E738" s="69"/>
      <c r="F738" s="74">
        <f t="shared" si="30"/>
        <v>94923.0399999997</v>
      </c>
      <c r="G738" s="71"/>
    </row>
    <row r="739" spans="1:7">
      <c r="A739" s="66">
        <v>45909</v>
      </c>
      <c r="B739" s="67" t="s">
        <v>3275</v>
      </c>
      <c r="C739" s="92" t="s">
        <v>62</v>
      </c>
      <c r="D739" s="69"/>
      <c r="E739" s="69">
        <v>75631.27</v>
      </c>
      <c r="F739" s="74">
        <f t="shared" si="30"/>
        <v>19291.7699999997</v>
      </c>
      <c r="G739" s="71"/>
    </row>
    <row r="740" spans="1:7">
      <c r="A740" s="66">
        <v>45909</v>
      </c>
      <c r="B740" s="67" t="s">
        <v>1742</v>
      </c>
      <c r="C740" s="92" t="s">
        <v>61</v>
      </c>
      <c r="D740" s="69"/>
      <c r="E740" s="69">
        <v>9</v>
      </c>
      <c r="F740" s="74">
        <f t="shared" si="30"/>
        <v>19282.7699999997</v>
      </c>
      <c r="G740" s="71"/>
    </row>
    <row r="741" spans="1:7">
      <c r="A741" s="66">
        <v>45911</v>
      </c>
      <c r="B741" s="67" t="s">
        <v>3276</v>
      </c>
      <c r="C741" s="92" t="s">
        <v>65</v>
      </c>
      <c r="D741" s="69"/>
      <c r="E741" s="69">
        <v>7200</v>
      </c>
      <c r="F741" s="74">
        <f t="shared" si="30"/>
        <v>12082.7699999997</v>
      </c>
      <c r="G741" s="71"/>
    </row>
    <row r="742" spans="1:7">
      <c r="A742" s="66">
        <v>45911</v>
      </c>
      <c r="B742" s="67" t="s">
        <v>1742</v>
      </c>
      <c r="C742" s="92" t="s">
        <v>61</v>
      </c>
      <c r="D742" s="69"/>
      <c r="E742" s="69">
        <v>4.5</v>
      </c>
      <c r="F742" s="74">
        <f t="shared" si="30"/>
        <v>12078.2699999997</v>
      </c>
      <c r="G742" s="71"/>
    </row>
    <row r="743" spans="1:7">
      <c r="A743" s="66">
        <v>45912</v>
      </c>
      <c r="B743" s="67" t="s">
        <v>1844</v>
      </c>
      <c r="C743" s="92" t="s">
        <v>58</v>
      </c>
      <c r="D743" s="69">
        <v>70000</v>
      </c>
      <c r="E743" s="69"/>
      <c r="F743" s="74">
        <f t="shared" ref="F743:F759" si="31">F742+D743-E743</f>
        <v>82078.2699999997</v>
      </c>
      <c r="G743" s="71"/>
    </row>
    <row r="744" ht="34.5" spans="1:7">
      <c r="A744" s="66">
        <v>45912</v>
      </c>
      <c r="B744" s="67" t="s">
        <v>3277</v>
      </c>
      <c r="C744" s="92" t="s">
        <v>65</v>
      </c>
      <c r="D744" s="69"/>
      <c r="E744" s="69">
        <v>3000</v>
      </c>
      <c r="F744" s="74">
        <f t="shared" si="31"/>
        <v>79078.2699999997</v>
      </c>
      <c r="G744" s="71"/>
    </row>
    <row r="745" spans="1:7">
      <c r="A745" s="66">
        <v>45912</v>
      </c>
      <c r="B745" s="67" t="s">
        <v>3278</v>
      </c>
      <c r="C745" s="92" t="s">
        <v>65</v>
      </c>
      <c r="D745" s="69"/>
      <c r="E745" s="69">
        <v>1650</v>
      </c>
      <c r="F745" s="74">
        <f t="shared" si="31"/>
        <v>77428.2699999997</v>
      </c>
      <c r="G745" s="71"/>
    </row>
    <row r="746" ht="34.5" spans="1:7">
      <c r="A746" s="66">
        <v>45912</v>
      </c>
      <c r="B746" s="67" t="s">
        <v>3279</v>
      </c>
      <c r="C746" s="92" t="s">
        <v>65</v>
      </c>
      <c r="D746" s="69"/>
      <c r="E746" s="69">
        <v>9742.5</v>
      </c>
      <c r="F746" s="74">
        <f t="shared" si="31"/>
        <v>67685.7699999997</v>
      </c>
      <c r="G746" s="71"/>
    </row>
    <row r="747" ht="34.5" spans="1:7">
      <c r="A747" s="66">
        <v>45912</v>
      </c>
      <c r="B747" s="67" t="s">
        <v>3280</v>
      </c>
      <c r="C747" s="92" t="s">
        <v>65</v>
      </c>
      <c r="D747" s="69"/>
      <c r="E747" s="69">
        <v>11156.25</v>
      </c>
      <c r="F747" s="74">
        <f t="shared" si="31"/>
        <v>56529.5199999997</v>
      </c>
      <c r="G747" s="71"/>
    </row>
    <row r="748" spans="1:7">
      <c r="A748" s="66">
        <v>45912</v>
      </c>
      <c r="B748" s="67" t="s">
        <v>1742</v>
      </c>
      <c r="C748" s="92" t="s">
        <v>61</v>
      </c>
      <c r="D748" s="69"/>
      <c r="E748" s="69">
        <v>24.3</v>
      </c>
      <c r="F748" s="74">
        <f t="shared" si="31"/>
        <v>56505.2199999997</v>
      </c>
      <c r="G748" s="71"/>
    </row>
    <row r="749" spans="1:7">
      <c r="A749" s="66">
        <v>45915</v>
      </c>
      <c r="B749" s="67" t="s">
        <v>2188</v>
      </c>
      <c r="C749" s="92" t="s">
        <v>64</v>
      </c>
      <c r="D749" s="69"/>
      <c r="E749" s="69">
        <v>10000</v>
      </c>
      <c r="F749" s="74">
        <f t="shared" si="31"/>
        <v>46505.2199999997</v>
      </c>
      <c r="G749" s="71"/>
    </row>
    <row r="750" spans="1:7">
      <c r="A750" s="66">
        <v>45915</v>
      </c>
      <c r="B750" s="67" t="s">
        <v>1742</v>
      </c>
      <c r="C750" s="92" t="s">
        <v>61</v>
      </c>
      <c r="D750" s="69"/>
      <c r="E750" s="69">
        <v>1.8</v>
      </c>
      <c r="F750" s="74">
        <f t="shared" si="31"/>
        <v>46503.4199999997</v>
      </c>
      <c r="G750" s="71"/>
    </row>
    <row r="751" spans="1:7">
      <c r="A751" s="66">
        <v>45916</v>
      </c>
      <c r="B751" s="67" t="s">
        <v>692</v>
      </c>
      <c r="C751" s="92" t="s">
        <v>58</v>
      </c>
      <c r="D751" s="69">
        <v>160000</v>
      </c>
      <c r="E751" s="69"/>
      <c r="F751" s="74">
        <f t="shared" si="31"/>
        <v>206503.42</v>
      </c>
      <c r="G751" s="71"/>
    </row>
    <row r="752" ht="34.5" spans="1:7">
      <c r="A752" s="66">
        <v>45916</v>
      </c>
      <c r="B752" s="67" t="s">
        <v>3281</v>
      </c>
      <c r="C752" s="92" t="s">
        <v>65</v>
      </c>
      <c r="D752" s="69"/>
      <c r="E752" s="69">
        <v>150290</v>
      </c>
      <c r="F752" s="74">
        <f t="shared" si="31"/>
        <v>56213.4199999997</v>
      </c>
      <c r="G752" s="71"/>
    </row>
    <row r="753" spans="1:7">
      <c r="A753" s="66">
        <v>45916</v>
      </c>
      <c r="B753" s="67" t="s">
        <v>3282</v>
      </c>
      <c r="C753" s="92" t="s">
        <v>65</v>
      </c>
      <c r="D753" s="69"/>
      <c r="E753" s="69">
        <v>4360</v>
      </c>
      <c r="F753" s="74">
        <f t="shared" si="31"/>
        <v>51853.4199999997</v>
      </c>
      <c r="G753" s="71"/>
    </row>
    <row r="754" spans="1:7">
      <c r="A754" s="66">
        <v>45916</v>
      </c>
      <c r="B754" s="67" t="s">
        <v>1742</v>
      </c>
      <c r="C754" s="92" t="s">
        <v>61</v>
      </c>
      <c r="D754" s="69"/>
      <c r="E754" s="69">
        <v>15</v>
      </c>
      <c r="F754" s="74">
        <f t="shared" si="31"/>
        <v>51838.4199999997</v>
      </c>
      <c r="G754" s="71"/>
    </row>
    <row r="755" spans="1:7">
      <c r="A755" s="66">
        <v>45916</v>
      </c>
      <c r="B755" s="67" t="s">
        <v>1742</v>
      </c>
      <c r="C755" s="92" t="s">
        <v>61</v>
      </c>
      <c r="D755" s="69"/>
      <c r="E755" s="69">
        <v>4.5</v>
      </c>
      <c r="F755" s="74">
        <f t="shared" si="31"/>
        <v>51833.9199999997</v>
      </c>
      <c r="G755" s="71"/>
    </row>
    <row r="756" spans="1:7">
      <c r="A756" s="66">
        <v>45917</v>
      </c>
      <c r="B756" s="67" t="s">
        <v>130</v>
      </c>
      <c r="C756" s="92" t="s">
        <v>58</v>
      </c>
      <c r="D756" s="69">
        <v>100000</v>
      </c>
      <c r="E756" s="69"/>
      <c r="F756" s="74">
        <f t="shared" si="31"/>
        <v>151833.92</v>
      </c>
      <c r="G756" s="71"/>
    </row>
    <row r="757" ht="34.5" spans="1:7">
      <c r="A757" s="66">
        <v>45917</v>
      </c>
      <c r="B757" s="67" t="s">
        <v>3283</v>
      </c>
      <c r="C757" s="92" t="s">
        <v>65</v>
      </c>
      <c r="D757" s="69"/>
      <c r="E757" s="69">
        <v>9742.5</v>
      </c>
      <c r="F757" s="74">
        <f t="shared" si="31"/>
        <v>142091.42</v>
      </c>
      <c r="G757" s="71"/>
    </row>
    <row r="758" ht="34.5" spans="1:7">
      <c r="A758" s="66">
        <v>45917</v>
      </c>
      <c r="B758" s="67" t="s">
        <v>3284</v>
      </c>
      <c r="C758" s="92" t="s">
        <v>65</v>
      </c>
      <c r="D758" s="69"/>
      <c r="E758" s="69">
        <v>11156.25</v>
      </c>
      <c r="F758" s="74">
        <f t="shared" si="31"/>
        <v>130935.17</v>
      </c>
      <c r="G758" s="71"/>
    </row>
    <row r="759" ht="51.75" spans="1:7">
      <c r="A759" s="66">
        <v>45917</v>
      </c>
      <c r="B759" s="67" t="s">
        <v>3285</v>
      </c>
      <c r="C759" s="92" t="s">
        <v>65</v>
      </c>
      <c r="D759" s="69"/>
      <c r="E759" s="69">
        <v>113540.31</v>
      </c>
      <c r="F759" s="74">
        <f t="shared" si="31"/>
        <v>17394.86</v>
      </c>
      <c r="G759" s="71"/>
    </row>
    <row r="760" spans="1:7">
      <c r="A760" s="66">
        <v>45917</v>
      </c>
      <c r="B760" s="67" t="s">
        <v>1742</v>
      </c>
      <c r="C760" s="92" t="s">
        <v>61</v>
      </c>
      <c r="D760" s="69"/>
      <c r="E760" s="69">
        <v>103.52</v>
      </c>
      <c r="F760" s="74">
        <f t="shared" ref="F760:F766" si="32">F759+D760-E760</f>
        <v>17291.34</v>
      </c>
      <c r="G760" s="71"/>
    </row>
    <row r="761" spans="1:7">
      <c r="A761" s="66">
        <v>45919</v>
      </c>
      <c r="B761" s="67" t="s">
        <v>3286</v>
      </c>
      <c r="C761" s="92" t="s">
        <v>58</v>
      </c>
      <c r="D761" s="69">
        <v>30000</v>
      </c>
      <c r="E761" s="69"/>
      <c r="F761" s="74">
        <f t="shared" si="32"/>
        <v>47291.34</v>
      </c>
      <c r="G761" s="71"/>
    </row>
    <row r="762" spans="1:7">
      <c r="A762" s="66">
        <v>45920</v>
      </c>
      <c r="B762" s="67" t="s">
        <v>1027</v>
      </c>
      <c r="C762" s="92" t="s">
        <v>57</v>
      </c>
      <c r="D762" s="69">
        <v>16.52</v>
      </c>
      <c r="E762" s="69"/>
      <c r="F762" s="74">
        <f t="shared" si="32"/>
        <v>47307.86</v>
      </c>
      <c r="G762" s="71"/>
    </row>
    <row r="763" spans="1:7">
      <c r="A763" s="66">
        <v>45922</v>
      </c>
      <c r="B763" s="67" t="s">
        <v>201</v>
      </c>
      <c r="C763" s="92" t="s">
        <v>62</v>
      </c>
      <c r="D763" s="69"/>
      <c r="E763" s="69">
        <v>5338.89</v>
      </c>
      <c r="F763" s="74">
        <f t="shared" si="32"/>
        <v>41968.97</v>
      </c>
      <c r="G763" s="71"/>
    </row>
    <row r="764" spans="1:7">
      <c r="A764" s="66">
        <v>45922</v>
      </c>
      <c r="B764" s="67" t="s">
        <v>201</v>
      </c>
      <c r="C764" s="92" t="s">
        <v>62</v>
      </c>
      <c r="D764" s="69"/>
      <c r="E764" s="69">
        <v>7750</v>
      </c>
      <c r="F764" s="74">
        <f t="shared" si="32"/>
        <v>34218.97</v>
      </c>
      <c r="G764" s="71"/>
    </row>
    <row r="765" spans="1:7">
      <c r="A765" s="66">
        <v>45922</v>
      </c>
      <c r="B765" s="67" t="s">
        <v>3287</v>
      </c>
      <c r="C765" s="92" t="s">
        <v>65</v>
      </c>
      <c r="D765" s="69"/>
      <c r="E765" s="69">
        <v>17</v>
      </c>
      <c r="F765" s="74">
        <f t="shared" si="32"/>
        <v>34201.97</v>
      </c>
      <c r="G765" s="71"/>
    </row>
    <row r="766" ht="34.5" spans="1:7">
      <c r="A766" s="66">
        <v>45922</v>
      </c>
      <c r="B766" s="67" t="s">
        <v>3288</v>
      </c>
      <c r="C766" s="92" t="s">
        <v>65</v>
      </c>
      <c r="D766" s="69"/>
      <c r="E766" s="69">
        <v>50</v>
      </c>
      <c r="F766" s="74">
        <f t="shared" si="32"/>
        <v>34151.97</v>
      </c>
      <c r="G766" s="71"/>
    </row>
    <row r="767" spans="1:7">
      <c r="A767" s="66">
        <v>45922</v>
      </c>
      <c r="B767" s="67" t="s">
        <v>3289</v>
      </c>
      <c r="C767" s="92" t="s">
        <v>65</v>
      </c>
      <c r="D767" s="69"/>
      <c r="E767" s="69">
        <v>8</v>
      </c>
      <c r="F767" s="74">
        <f t="shared" ref="F767:F789" si="33">F766+D767-E767</f>
        <v>34143.97</v>
      </c>
      <c r="G767" s="71"/>
    </row>
    <row r="768" ht="34.5" spans="1:7">
      <c r="A768" s="66">
        <v>45922</v>
      </c>
      <c r="B768" s="67" t="s">
        <v>3290</v>
      </c>
      <c r="C768" s="92" t="s">
        <v>65</v>
      </c>
      <c r="D768" s="69"/>
      <c r="E768" s="69">
        <v>100</v>
      </c>
      <c r="F768" s="74">
        <f t="shared" si="33"/>
        <v>34043.97</v>
      </c>
      <c r="G768" s="71"/>
    </row>
    <row r="769" spans="1:7">
      <c r="A769" s="66">
        <v>45922</v>
      </c>
      <c r="B769" s="67" t="s">
        <v>3291</v>
      </c>
      <c r="C769" s="92" t="s">
        <v>65</v>
      </c>
      <c r="D769" s="69"/>
      <c r="E769" s="69">
        <v>60</v>
      </c>
      <c r="F769" s="74">
        <f t="shared" si="33"/>
        <v>33983.97</v>
      </c>
      <c r="G769" s="71"/>
    </row>
    <row r="770" spans="1:7">
      <c r="A770" s="66">
        <v>45922</v>
      </c>
      <c r="B770" s="67" t="s">
        <v>3292</v>
      </c>
      <c r="C770" s="92" t="s">
        <v>65</v>
      </c>
      <c r="D770" s="69"/>
      <c r="E770" s="69">
        <v>585</v>
      </c>
      <c r="F770" s="74">
        <f t="shared" si="33"/>
        <v>33398.97</v>
      </c>
      <c r="G770" s="71"/>
    </row>
    <row r="771" spans="1:7">
      <c r="A771" s="66">
        <v>45922</v>
      </c>
      <c r="B771" s="67" t="s">
        <v>3293</v>
      </c>
      <c r="C771" s="92" t="s">
        <v>65</v>
      </c>
      <c r="D771" s="69"/>
      <c r="E771" s="69">
        <v>147</v>
      </c>
      <c r="F771" s="74">
        <f t="shared" si="33"/>
        <v>33251.97</v>
      </c>
      <c r="G771" s="71"/>
    </row>
    <row r="772" spans="1:7">
      <c r="A772" s="66">
        <v>45922</v>
      </c>
      <c r="B772" s="67" t="s">
        <v>1742</v>
      </c>
      <c r="C772" s="92" t="s">
        <v>65</v>
      </c>
      <c r="D772" s="69"/>
      <c r="E772" s="69">
        <v>4.5</v>
      </c>
      <c r="F772" s="74">
        <f t="shared" si="33"/>
        <v>33247.47</v>
      </c>
      <c r="G772" s="71"/>
    </row>
    <row r="773" ht="34.5" spans="1:7">
      <c r="A773" s="66">
        <v>45923</v>
      </c>
      <c r="B773" s="67" t="s">
        <v>3294</v>
      </c>
      <c r="C773" s="92" t="s">
        <v>65</v>
      </c>
      <c r="D773" s="69"/>
      <c r="E773" s="69">
        <v>2216.2</v>
      </c>
      <c r="F773" s="74">
        <f t="shared" si="33"/>
        <v>31031.27</v>
      </c>
      <c r="G773" s="71"/>
    </row>
    <row r="774" ht="34.5" spans="1:7">
      <c r="A774" s="66">
        <v>45923</v>
      </c>
      <c r="B774" s="67" t="s">
        <v>3295</v>
      </c>
      <c r="C774" s="92" t="s">
        <v>65</v>
      </c>
      <c r="D774" s="69"/>
      <c r="E774" s="69">
        <v>886</v>
      </c>
      <c r="F774" s="74">
        <f t="shared" si="33"/>
        <v>30145.27</v>
      </c>
      <c r="G774" s="71"/>
    </row>
    <row r="775" ht="34.5" spans="1:7">
      <c r="A775" s="66">
        <v>45923</v>
      </c>
      <c r="B775" s="67" t="s">
        <v>3296</v>
      </c>
      <c r="C775" s="92" t="s">
        <v>65</v>
      </c>
      <c r="D775" s="69"/>
      <c r="E775" s="69">
        <v>1047.7</v>
      </c>
      <c r="F775" s="74">
        <f t="shared" si="33"/>
        <v>29097.57</v>
      </c>
      <c r="G775" s="71"/>
    </row>
    <row r="776" spans="1:7">
      <c r="A776" s="66">
        <v>45923</v>
      </c>
      <c r="B776" s="67" t="s">
        <v>1742</v>
      </c>
      <c r="C776" s="92" t="s">
        <v>61</v>
      </c>
      <c r="D776" s="69"/>
      <c r="E776" s="69">
        <v>4.5</v>
      </c>
      <c r="F776" s="74">
        <f t="shared" si="33"/>
        <v>29093.07</v>
      </c>
      <c r="G776" s="71"/>
    </row>
    <row r="777" spans="1:7">
      <c r="A777" s="66">
        <v>45924</v>
      </c>
      <c r="B777" s="67" t="s">
        <v>2795</v>
      </c>
      <c r="C777" s="92" t="s">
        <v>58</v>
      </c>
      <c r="D777" s="69">
        <v>1000000</v>
      </c>
      <c r="E777" s="69"/>
      <c r="F777" s="74">
        <f t="shared" si="33"/>
        <v>1029093.07</v>
      </c>
      <c r="G777" s="71"/>
    </row>
    <row r="778" spans="1:7">
      <c r="A778" s="66">
        <v>45924</v>
      </c>
      <c r="B778" s="67" t="s">
        <v>2795</v>
      </c>
      <c r="C778" s="92" t="s">
        <v>58</v>
      </c>
      <c r="D778" s="69">
        <v>1000000</v>
      </c>
      <c r="E778" s="69"/>
      <c r="F778" s="74">
        <f t="shared" si="33"/>
        <v>2029093.07</v>
      </c>
      <c r="G778" s="71"/>
    </row>
    <row r="779" spans="1:7">
      <c r="A779" s="66">
        <v>45924</v>
      </c>
      <c r="B779" s="67" t="s">
        <v>2795</v>
      </c>
      <c r="C779" s="92" t="s">
        <v>58</v>
      </c>
      <c r="D779" s="69">
        <v>900000</v>
      </c>
      <c r="E779" s="69"/>
      <c r="F779" s="74">
        <f t="shared" si="33"/>
        <v>2929093.07</v>
      </c>
      <c r="G779" s="71"/>
    </row>
    <row r="780" spans="1:7">
      <c r="A780" s="66">
        <v>45924</v>
      </c>
      <c r="B780" s="67" t="s">
        <v>456</v>
      </c>
      <c r="C780" s="92" t="s">
        <v>62</v>
      </c>
      <c r="D780" s="69"/>
      <c r="E780" s="69">
        <v>1000000</v>
      </c>
      <c r="F780" s="74">
        <f t="shared" si="33"/>
        <v>1929093.07</v>
      </c>
      <c r="G780" s="71"/>
    </row>
    <row r="781" spans="1:7">
      <c r="A781" s="66">
        <v>45924</v>
      </c>
      <c r="B781" s="67" t="s">
        <v>456</v>
      </c>
      <c r="C781" s="92" t="s">
        <v>62</v>
      </c>
      <c r="D781" s="69"/>
      <c r="E781" s="69">
        <v>1000000</v>
      </c>
      <c r="F781" s="74">
        <f t="shared" si="33"/>
        <v>929093.07</v>
      </c>
      <c r="G781" s="71"/>
    </row>
    <row r="782" spans="1:7">
      <c r="A782" s="66">
        <v>45924</v>
      </c>
      <c r="B782" s="67" t="s">
        <v>456</v>
      </c>
      <c r="C782" s="92" t="s">
        <v>62</v>
      </c>
      <c r="D782" s="69"/>
      <c r="E782" s="69">
        <v>900000</v>
      </c>
      <c r="F782" s="74">
        <f t="shared" si="33"/>
        <v>29093.0699999998</v>
      </c>
      <c r="G782" s="71"/>
    </row>
    <row r="783" spans="1:7">
      <c r="A783" s="66">
        <v>45925</v>
      </c>
      <c r="B783" s="67" t="s">
        <v>1536</v>
      </c>
      <c r="C783" s="92" t="s">
        <v>58</v>
      </c>
      <c r="D783" s="69">
        <v>11000</v>
      </c>
      <c r="E783" s="69"/>
      <c r="F783" s="74">
        <f t="shared" si="33"/>
        <v>40093.0699999998</v>
      </c>
      <c r="G783" s="71"/>
    </row>
    <row r="784" spans="1:7">
      <c r="A784" s="66">
        <v>45925</v>
      </c>
      <c r="B784" s="67" t="s">
        <v>3297</v>
      </c>
      <c r="C784" s="92" t="s">
        <v>65</v>
      </c>
      <c r="D784" s="69"/>
      <c r="E784" s="69">
        <v>2200</v>
      </c>
      <c r="F784" s="74">
        <f t="shared" si="33"/>
        <v>37893.0699999998</v>
      </c>
      <c r="G784" s="71"/>
    </row>
    <row r="785" spans="1:7">
      <c r="A785" s="66">
        <v>45925</v>
      </c>
      <c r="B785" s="67" t="s">
        <v>3298</v>
      </c>
      <c r="C785" s="92" t="s">
        <v>65</v>
      </c>
      <c r="D785" s="69"/>
      <c r="E785" s="69">
        <v>1980</v>
      </c>
      <c r="F785" s="74">
        <f t="shared" si="33"/>
        <v>35913.0699999998</v>
      </c>
      <c r="G785" s="71"/>
    </row>
    <row r="786" ht="34.5" spans="1:7">
      <c r="A786" s="66">
        <v>45925</v>
      </c>
      <c r="B786" s="67" t="s">
        <v>3299</v>
      </c>
      <c r="C786" s="92" t="s">
        <v>65</v>
      </c>
      <c r="D786" s="69"/>
      <c r="E786" s="69">
        <v>3247</v>
      </c>
      <c r="F786" s="74">
        <f t="shared" si="33"/>
        <v>32666.0699999998</v>
      </c>
      <c r="G786" s="71"/>
    </row>
    <row r="787" ht="34.5" spans="1:7">
      <c r="A787" s="66">
        <v>45925</v>
      </c>
      <c r="B787" s="67" t="s">
        <v>3300</v>
      </c>
      <c r="C787" s="92" t="s">
        <v>65</v>
      </c>
      <c r="D787" s="69"/>
      <c r="E787" s="69">
        <v>11400</v>
      </c>
      <c r="F787" s="74">
        <f t="shared" si="33"/>
        <v>21266.0699999998</v>
      </c>
      <c r="G787" s="71"/>
    </row>
    <row r="788" ht="34.5" spans="1:7">
      <c r="A788" s="66">
        <v>45925</v>
      </c>
      <c r="B788" s="67" t="s">
        <v>3301</v>
      </c>
      <c r="C788" s="92" t="s">
        <v>65</v>
      </c>
      <c r="D788" s="69"/>
      <c r="E788" s="69">
        <v>13000</v>
      </c>
      <c r="F788" s="74">
        <f t="shared" si="33"/>
        <v>8266.06999999983</v>
      </c>
      <c r="G788" s="71"/>
    </row>
    <row r="789" spans="1:7">
      <c r="A789" s="66">
        <v>45925</v>
      </c>
      <c r="B789" s="67" t="s">
        <v>1742</v>
      </c>
      <c r="C789" s="92" t="s">
        <v>65</v>
      </c>
      <c r="D789" s="69"/>
      <c r="E789" s="69">
        <v>18</v>
      </c>
      <c r="F789" s="74">
        <f t="shared" si="33"/>
        <v>8248.06999999983</v>
      </c>
      <c r="G789" s="71"/>
    </row>
    <row r="790" spans="1:7">
      <c r="A790" s="66">
        <v>45926</v>
      </c>
      <c r="B790" s="124" t="s">
        <v>3302</v>
      </c>
      <c r="C790" s="92" t="s">
        <v>58</v>
      </c>
      <c r="D790" s="69">
        <v>54059.6</v>
      </c>
      <c r="E790" s="69"/>
      <c r="F790" s="74">
        <f t="shared" ref="F790:F796" si="34">F789+D790-E790</f>
        <v>62307.6699999998</v>
      </c>
      <c r="G790" s="71"/>
    </row>
    <row r="791" spans="1:7">
      <c r="A791" s="66">
        <v>45926</v>
      </c>
      <c r="B791" s="67" t="s">
        <v>3303</v>
      </c>
      <c r="C791" s="92" t="s">
        <v>65</v>
      </c>
      <c r="D791" s="69"/>
      <c r="E791" s="69">
        <v>2000</v>
      </c>
      <c r="F791" s="74">
        <f t="shared" si="34"/>
        <v>60307.6699999998</v>
      </c>
      <c r="G791" s="71"/>
    </row>
    <row r="792" spans="1:7">
      <c r="A792" s="66">
        <v>45926</v>
      </c>
      <c r="B792" s="67" t="s">
        <v>3304</v>
      </c>
      <c r="C792" s="92" t="s">
        <v>65</v>
      </c>
      <c r="D792" s="69"/>
      <c r="E792" s="69">
        <v>199</v>
      </c>
      <c r="F792" s="74">
        <f t="shared" si="34"/>
        <v>60108.6699999998</v>
      </c>
      <c r="G792" s="71"/>
    </row>
    <row r="793" spans="1:7">
      <c r="A793" s="66">
        <v>45926</v>
      </c>
      <c r="B793" s="67" t="s">
        <v>3305</v>
      </c>
      <c r="C793" s="92" t="s">
        <v>65</v>
      </c>
      <c r="D793" s="69"/>
      <c r="E793" s="69">
        <v>548.5</v>
      </c>
      <c r="F793" s="74">
        <f t="shared" si="34"/>
        <v>59560.1699999998</v>
      </c>
      <c r="G793" s="71"/>
    </row>
    <row r="794" spans="1:7">
      <c r="A794" s="66">
        <v>45926</v>
      </c>
      <c r="B794" s="67" t="s">
        <v>3306</v>
      </c>
      <c r="C794" s="92" t="s">
        <v>65</v>
      </c>
      <c r="D794" s="69"/>
      <c r="E794" s="69">
        <v>102</v>
      </c>
      <c r="F794" s="74">
        <f t="shared" si="34"/>
        <v>59458.1699999998</v>
      </c>
      <c r="G794" s="71"/>
    </row>
    <row r="795" spans="1:7">
      <c r="A795" s="66">
        <v>45926</v>
      </c>
      <c r="B795" s="67" t="s">
        <v>3307</v>
      </c>
      <c r="C795" s="92" t="s">
        <v>65</v>
      </c>
      <c r="D795" s="69"/>
      <c r="E795" s="69">
        <v>3300</v>
      </c>
      <c r="F795" s="74">
        <f t="shared" si="34"/>
        <v>56158.1699999998</v>
      </c>
      <c r="G795" s="71"/>
    </row>
    <row r="796" spans="1:7">
      <c r="A796" s="66">
        <v>45926</v>
      </c>
      <c r="B796" s="67" t="s">
        <v>3308</v>
      </c>
      <c r="C796" s="92" t="s">
        <v>65</v>
      </c>
      <c r="D796" s="69"/>
      <c r="E796" s="69">
        <v>223</v>
      </c>
      <c r="F796" s="74">
        <f t="shared" si="34"/>
        <v>55935.1699999998</v>
      </c>
      <c r="G796" s="71"/>
    </row>
    <row r="797" spans="1:7">
      <c r="A797" s="66">
        <v>45926</v>
      </c>
      <c r="B797" s="67" t="s">
        <v>3309</v>
      </c>
      <c r="C797" s="92" t="s">
        <v>65</v>
      </c>
      <c r="D797" s="69"/>
      <c r="E797" s="69">
        <v>5.99</v>
      </c>
      <c r="F797" s="74">
        <f t="shared" ref="F797:F816" si="35">F796+D797-E797</f>
        <v>55929.1799999998</v>
      </c>
      <c r="G797" s="71"/>
    </row>
    <row r="798" spans="1:7">
      <c r="A798" s="66">
        <v>45926</v>
      </c>
      <c r="B798" s="67" t="s">
        <v>3310</v>
      </c>
      <c r="C798" s="92" t="s">
        <v>65</v>
      </c>
      <c r="D798" s="69"/>
      <c r="E798" s="69">
        <v>392.5</v>
      </c>
      <c r="F798" s="74">
        <f t="shared" si="35"/>
        <v>55536.6799999998</v>
      </c>
      <c r="G798" s="71"/>
    </row>
    <row r="799" spans="1:7">
      <c r="A799" s="66">
        <v>45926</v>
      </c>
      <c r="B799" s="67" t="s">
        <v>3311</v>
      </c>
      <c r="C799" s="92" t="s">
        <v>65</v>
      </c>
      <c r="D799" s="69"/>
      <c r="E799" s="69">
        <v>294</v>
      </c>
      <c r="F799" s="74">
        <f t="shared" si="35"/>
        <v>55242.6799999998</v>
      </c>
      <c r="G799" s="71"/>
    </row>
    <row r="800" spans="1:7">
      <c r="A800" s="66">
        <v>45926</v>
      </c>
      <c r="B800" s="67" t="s">
        <v>3312</v>
      </c>
      <c r="C800" s="92" t="s">
        <v>65</v>
      </c>
      <c r="D800" s="69"/>
      <c r="E800" s="69">
        <v>361</v>
      </c>
      <c r="F800" s="74">
        <f t="shared" si="35"/>
        <v>54881.6799999998</v>
      </c>
      <c r="G800" s="71"/>
    </row>
    <row r="801" spans="1:7">
      <c r="A801" s="66">
        <v>45926</v>
      </c>
      <c r="B801" s="67" t="s">
        <v>3313</v>
      </c>
      <c r="C801" s="92" t="s">
        <v>65</v>
      </c>
      <c r="D801" s="69"/>
      <c r="E801" s="69">
        <v>465</v>
      </c>
      <c r="F801" s="74">
        <f t="shared" si="35"/>
        <v>54416.6799999998</v>
      </c>
      <c r="G801" s="71"/>
    </row>
    <row r="802" ht="34.5" spans="1:7">
      <c r="A802" s="66">
        <v>45926</v>
      </c>
      <c r="B802" s="67" t="s">
        <v>3314</v>
      </c>
      <c r="C802" s="92" t="s">
        <v>65</v>
      </c>
      <c r="D802" s="69"/>
      <c r="E802" s="69">
        <v>5600</v>
      </c>
      <c r="F802" s="74">
        <f t="shared" si="35"/>
        <v>48816.6799999998</v>
      </c>
      <c r="G802" s="71"/>
    </row>
    <row r="803" spans="1:7">
      <c r="A803" s="66">
        <v>45926</v>
      </c>
      <c r="B803" s="67" t="s">
        <v>3315</v>
      </c>
      <c r="C803" s="92" t="s">
        <v>65</v>
      </c>
      <c r="D803" s="69"/>
      <c r="E803" s="69">
        <v>341</v>
      </c>
      <c r="F803" s="74">
        <f t="shared" si="35"/>
        <v>48475.6799999998</v>
      </c>
      <c r="G803" s="71"/>
    </row>
    <row r="804" spans="1:7">
      <c r="A804" s="66">
        <v>45926</v>
      </c>
      <c r="B804" s="67" t="s">
        <v>3316</v>
      </c>
      <c r="C804" s="92" t="s">
        <v>65</v>
      </c>
      <c r="D804" s="69"/>
      <c r="E804" s="69">
        <v>434.9</v>
      </c>
      <c r="F804" s="74">
        <f t="shared" si="35"/>
        <v>48040.7799999998</v>
      </c>
      <c r="G804" s="71"/>
    </row>
    <row r="805" spans="1:7">
      <c r="A805" s="66">
        <v>45926</v>
      </c>
      <c r="B805" s="67" t="s">
        <v>3317</v>
      </c>
      <c r="C805" s="92" t="s">
        <v>65</v>
      </c>
      <c r="D805" s="69"/>
      <c r="E805" s="69">
        <v>50</v>
      </c>
      <c r="F805" s="74">
        <f t="shared" si="35"/>
        <v>47990.7799999998</v>
      </c>
      <c r="G805" s="71"/>
    </row>
    <row r="806" spans="1:7">
      <c r="A806" s="66">
        <v>45926</v>
      </c>
      <c r="B806" s="67" t="s">
        <v>3318</v>
      </c>
      <c r="C806" s="92" t="s">
        <v>65</v>
      </c>
      <c r="D806" s="69"/>
      <c r="E806" s="69">
        <v>8696.8</v>
      </c>
      <c r="F806" s="74">
        <f t="shared" si="35"/>
        <v>39293.9799999998</v>
      </c>
      <c r="G806" s="71"/>
    </row>
    <row r="807" ht="34.5" spans="1:7">
      <c r="A807" s="66">
        <v>45926</v>
      </c>
      <c r="B807" s="67" t="s">
        <v>3319</v>
      </c>
      <c r="C807" s="92" t="s">
        <v>65</v>
      </c>
      <c r="D807" s="69"/>
      <c r="E807" s="69">
        <v>121</v>
      </c>
      <c r="F807" s="74">
        <f t="shared" si="35"/>
        <v>39172.9799999998</v>
      </c>
      <c r="G807" s="71"/>
    </row>
    <row r="808" spans="1:7">
      <c r="A808" s="66">
        <v>45926</v>
      </c>
      <c r="B808" s="67" t="s">
        <v>3320</v>
      </c>
      <c r="C808" s="92" t="s">
        <v>65</v>
      </c>
      <c r="D808" s="69"/>
      <c r="E808" s="69">
        <v>90</v>
      </c>
      <c r="F808" s="74">
        <f t="shared" si="35"/>
        <v>39082.9799999998</v>
      </c>
      <c r="G808" s="71"/>
    </row>
    <row r="809" ht="34.5" spans="1:7">
      <c r="A809" s="66">
        <v>45926</v>
      </c>
      <c r="B809" s="67" t="s">
        <v>3321</v>
      </c>
      <c r="C809" s="92" t="s">
        <v>65</v>
      </c>
      <c r="D809" s="69"/>
      <c r="E809" s="69">
        <v>1437.1</v>
      </c>
      <c r="F809" s="74">
        <f t="shared" si="35"/>
        <v>37645.8799999998</v>
      </c>
      <c r="G809" s="71"/>
    </row>
    <row r="810" ht="34.5" spans="1:7">
      <c r="A810" s="66">
        <v>45926</v>
      </c>
      <c r="B810" s="67" t="s">
        <v>3322</v>
      </c>
      <c r="C810" s="92" t="s">
        <v>65</v>
      </c>
      <c r="D810" s="69"/>
      <c r="E810" s="69">
        <v>311</v>
      </c>
      <c r="F810" s="74">
        <f t="shared" si="35"/>
        <v>37334.8799999998</v>
      </c>
      <c r="G810" s="71"/>
    </row>
    <row r="811" ht="51.75" spans="1:7">
      <c r="A811" s="66">
        <v>45926</v>
      </c>
      <c r="B811" s="67" t="s">
        <v>3323</v>
      </c>
      <c r="C811" s="92" t="s">
        <v>65</v>
      </c>
      <c r="D811" s="69"/>
      <c r="E811" s="69">
        <v>14365</v>
      </c>
      <c r="F811" s="74">
        <f t="shared" si="35"/>
        <v>22969.8799999998</v>
      </c>
      <c r="G811" s="71"/>
    </row>
    <row r="812" spans="1:7">
      <c r="A812" s="66">
        <v>45926</v>
      </c>
      <c r="B812" s="67" t="s">
        <v>1742</v>
      </c>
      <c r="C812" s="92" t="s">
        <v>65</v>
      </c>
      <c r="D812" s="69"/>
      <c r="E812" s="69">
        <v>72</v>
      </c>
      <c r="F812" s="74">
        <f t="shared" si="35"/>
        <v>22897.8799999998</v>
      </c>
      <c r="G812" s="71"/>
    </row>
    <row r="813" spans="1:7">
      <c r="A813" s="66">
        <v>45928</v>
      </c>
      <c r="B813" s="67" t="s">
        <v>3324</v>
      </c>
      <c r="C813" s="92" t="s">
        <v>61</v>
      </c>
      <c r="D813" s="69"/>
      <c r="E813" s="69">
        <v>100</v>
      </c>
      <c r="F813" s="74">
        <f t="shared" si="35"/>
        <v>22797.8799999998</v>
      </c>
      <c r="G813" s="71"/>
    </row>
    <row r="814" spans="1:7">
      <c r="A814" s="66">
        <v>45930</v>
      </c>
      <c r="B814" s="67" t="s">
        <v>315</v>
      </c>
      <c r="C814" s="92" t="s">
        <v>58</v>
      </c>
      <c r="D814" s="69">
        <v>260000</v>
      </c>
      <c r="E814" s="69"/>
      <c r="F814" s="74">
        <f t="shared" si="35"/>
        <v>282797.88</v>
      </c>
      <c r="G814" s="71"/>
    </row>
    <row r="815" spans="1:7">
      <c r="A815" s="66">
        <v>45930</v>
      </c>
      <c r="B815" s="67" t="s">
        <v>1578</v>
      </c>
      <c r="C815" s="92" t="s">
        <v>65</v>
      </c>
      <c r="D815" s="69"/>
      <c r="E815" s="69">
        <v>742.52</v>
      </c>
      <c r="F815" s="74">
        <f t="shared" si="35"/>
        <v>282055.36</v>
      </c>
      <c r="G815" s="71"/>
    </row>
    <row r="816" spans="1:7">
      <c r="A816" s="66">
        <v>45930</v>
      </c>
      <c r="B816" s="67" t="s">
        <v>3325</v>
      </c>
      <c r="C816" s="92" t="s">
        <v>65</v>
      </c>
      <c r="D816" s="69"/>
      <c r="E816" s="69">
        <v>215</v>
      </c>
      <c r="F816" s="74">
        <f t="shared" si="35"/>
        <v>281840.36</v>
      </c>
      <c r="G816" s="71"/>
    </row>
    <row r="817" ht="34.5" spans="1:7">
      <c r="A817" s="66">
        <v>45930</v>
      </c>
      <c r="B817" s="67" t="s">
        <v>3326</v>
      </c>
      <c r="C817" s="92" t="s">
        <v>65</v>
      </c>
      <c r="D817" s="69"/>
      <c r="E817" s="69">
        <v>300</v>
      </c>
      <c r="F817" s="74">
        <f t="shared" ref="F817:F830" si="36">F816+D817-E817</f>
        <v>281540.36</v>
      </c>
      <c r="G817" s="71"/>
    </row>
    <row r="818" spans="1:7">
      <c r="A818" s="66">
        <v>45930</v>
      </c>
      <c r="B818" s="67" t="s">
        <v>3327</v>
      </c>
      <c r="C818" s="92" t="s">
        <v>65</v>
      </c>
      <c r="D818" s="69"/>
      <c r="E818" s="69">
        <v>549</v>
      </c>
      <c r="F818" s="74">
        <f t="shared" si="36"/>
        <v>280991.36</v>
      </c>
      <c r="G818" s="71"/>
    </row>
    <row r="819" spans="1:7">
      <c r="A819" s="66">
        <v>45930</v>
      </c>
      <c r="B819" s="67" t="s">
        <v>3328</v>
      </c>
      <c r="C819" s="92" t="s">
        <v>65</v>
      </c>
      <c r="D819" s="69"/>
      <c r="E819" s="69">
        <v>396</v>
      </c>
      <c r="F819" s="74">
        <f t="shared" si="36"/>
        <v>280595.36</v>
      </c>
      <c r="G819" s="71"/>
    </row>
    <row r="820" spans="1:7">
      <c r="A820" s="66">
        <v>45930</v>
      </c>
      <c r="B820" s="67" t="s">
        <v>3329</v>
      </c>
      <c r="C820" s="92" t="s">
        <v>65</v>
      </c>
      <c r="D820" s="69"/>
      <c r="E820" s="69">
        <v>1270</v>
      </c>
      <c r="F820" s="74">
        <f t="shared" si="36"/>
        <v>279325.36</v>
      </c>
      <c r="G820" s="71"/>
    </row>
    <row r="821" spans="1:7">
      <c r="A821" s="66">
        <v>45930</v>
      </c>
      <c r="B821" s="67" t="s">
        <v>3330</v>
      </c>
      <c r="C821" s="92" t="s">
        <v>65</v>
      </c>
      <c r="D821" s="69"/>
      <c r="E821" s="69">
        <v>20</v>
      </c>
      <c r="F821" s="74">
        <f t="shared" si="36"/>
        <v>279305.36</v>
      </c>
      <c r="G821" s="71"/>
    </row>
    <row r="822" spans="1:7">
      <c r="A822" s="66">
        <v>45930</v>
      </c>
      <c r="B822" s="67" t="s">
        <v>3331</v>
      </c>
      <c r="C822" s="92" t="s">
        <v>65</v>
      </c>
      <c r="D822" s="69"/>
      <c r="E822" s="69">
        <v>177.5</v>
      </c>
      <c r="F822" s="74">
        <f t="shared" si="36"/>
        <v>279127.86</v>
      </c>
      <c r="G822" s="71"/>
    </row>
    <row r="823" spans="1:7">
      <c r="A823" s="66">
        <v>45930</v>
      </c>
      <c r="B823" s="67" t="s">
        <v>3332</v>
      </c>
      <c r="C823" s="92" t="s">
        <v>65</v>
      </c>
      <c r="D823" s="69"/>
      <c r="E823" s="69">
        <v>51</v>
      </c>
      <c r="F823" s="74">
        <f t="shared" si="36"/>
        <v>279076.86</v>
      </c>
      <c r="G823" s="71"/>
    </row>
    <row r="824" spans="1:7">
      <c r="A824" s="66">
        <v>45930</v>
      </c>
      <c r="B824" s="67" t="s">
        <v>3333</v>
      </c>
      <c r="C824" s="92" t="s">
        <v>65</v>
      </c>
      <c r="D824" s="69"/>
      <c r="E824" s="69">
        <v>99</v>
      </c>
      <c r="F824" s="74">
        <f t="shared" si="36"/>
        <v>278977.86</v>
      </c>
      <c r="G824" s="71"/>
    </row>
    <row r="825" spans="1:7">
      <c r="A825" s="66">
        <v>45930</v>
      </c>
      <c r="B825" s="67" t="s">
        <v>3334</v>
      </c>
      <c r="C825" s="92" t="s">
        <v>65</v>
      </c>
      <c r="D825" s="69"/>
      <c r="E825" s="69">
        <v>485</v>
      </c>
      <c r="F825" s="74">
        <f t="shared" si="36"/>
        <v>278492.86</v>
      </c>
      <c r="G825" s="71"/>
    </row>
    <row r="826" spans="1:7">
      <c r="A826" s="66">
        <v>45930</v>
      </c>
      <c r="B826" s="67" t="s">
        <v>3335</v>
      </c>
      <c r="C826" s="92" t="s">
        <v>65</v>
      </c>
      <c r="D826" s="69"/>
      <c r="E826" s="69">
        <v>531.5</v>
      </c>
      <c r="F826" s="74">
        <f t="shared" si="36"/>
        <v>277961.36</v>
      </c>
      <c r="G826" s="71"/>
    </row>
    <row r="827" spans="1:7">
      <c r="A827" s="66">
        <v>45930</v>
      </c>
      <c r="B827" s="67" t="s">
        <v>3336</v>
      </c>
      <c r="C827" s="92" t="s">
        <v>65</v>
      </c>
      <c r="D827" s="69"/>
      <c r="E827" s="69">
        <v>595.81</v>
      </c>
      <c r="F827" s="74">
        <f t="shared" si="36"/>
        <v>277365.55</v>
      </c>
      <c r="G827" s="71"/>
    </row>
    <row r="828" spans="1:7">
      <c r="A828" s="66">
        <v>45930</v>
      </c>
      <c r="B828" s="67" t="s">
        <v>3337</v>
      </c>
      <c r="C828" s="92" t="s">
        <v>65</v>
      </c>
      <c r="D828" s="69"/>
      <c r="E828" s="69">
        <v>5.65</v>
      </c>
      <c r="F828" s="74">
        <f t="shared" si="36"/>
        <v>277359.9</v>
      </c>
      <c r="G828" s="71"/>
    </row>
    <row r="829" spans="1:7">
      <c r="A829" s="66">
        <v>45930</v>
      </c>
      <c r="B829" s="67" t="s">
        <v>1742</v>
      </c>
      <c r="C829" s="92" t="s">
        <v>61</v>
      </c>
      <c r="D829" s="69"/>
      <c r="E829" s="69">
        <v>31.5</v>
      </c>
      <c r="F829" s="74">
        <f t="shared" si="36"/>
        <v>277328.4</v>
      </c>
      <c r="G829" s="71"/>
    </row>
    <row r="830" spans="1:7">
      <c r="A830" s="66">
        <v>45939</v>
      </c>
      <c r="B830" s="67" t="s">
        <v>2653</v>
      </c>
      <c r="C830" s="92" t="s">
        <v>61</v>
      </c>
      <c r="D830" s="69"/>
      <c r="E830" s="69">
        <v>20000</v>
      </c>
      <c r="F830" s="74">
        <f t="shared" si="36"/>
        <v>257328.4</v>
      </c>
      <c r="G830" s="71"/>
    </row>
    <row r="831" spans="1:7">
      <c r="A831" s="66">
        <v>45939</v>
      </c>
      <c r="B831" s="67" t="s">
        <v>1742</v>
      </c>
      <c r="C831" s="92" t="s">
        <v>61</v>
      </c>
      <c r="D831" s="69"/>
      <c r="E831" s="69">
        <v>9</v>
      </c>
      <c r="F831" s="74">
        <f t="shared" ref="F831:F836" si="37">F830+D831-E831</f>
        <v>257319.4</v>
      </c>
      <c r="G831" s="71"/>
    </row>
    <row r="832" spans="1:7">
      <c r="A832" s="66">
        <v>45940</v>
      </c>
      <c r="B832" s="67" t="s">
        <v>3338</v>
      </c>
      <c r="C832" s="92" t="s">
        <v>65</v>
      </c>
      <c r="D832" s="69"/>
      <c r="E832" s="69">
        <v>2513.7</v>
      </c>
      <c r="F832" s="74">
        <f t="shared" si="37"/>
        <v>254805.7</v>
      </c>
      <c r="G832" s="71"/>
    </row>
    <row r="833" ht="34.5" spans="1:7">
      <c r="A833" s="66">
        <v>45940</v>
      </c>
      <c r="B833" s="67" t="s">
        <v>3339</v>
      </c>
      <c r="C833" s="92" t="s">
        <v>65</v>
      </c>
      <c r="D833" s="69"/>
      <c r="E833" s="69">
        <v>6908.75</v>
      </c>
      <c r="F833" s="74">
        <f t="shared" si="37"/>
        <v>247896.95</v>
      </c>
      <c r="G833" s="71"/>
    </row>
    <row r="834" spans="1:7">
      <c r="A834" s="66">
        <v>45940</v>
      </c>
      <c r="B834" s="67" t="s">
        <v>3340</v>
      </c>
      <c r="C834" s="92" t="s">
        <v>65</v>
      </c>
      <c r="D834" s="69"/>
      <c r="E834" s="69">
        <v>6200</v>
      </c>
      <c r="F834" s="74">
        <f t="shared" si="37"/>
        <v>241696.95</v>
      </c>
      <c r="G834" s="71"/>
    </row>
    <row r="835" spans="1:7">
      <c r="A835" s="66">
        <v>45940</v>
      </c>
      <c r="B835" s="67" t="s">
        <v>3341</v>
      </c>
      <c r="C835" s="92" t="s">
        <v>65</v>
      </c>
      <c r="D835" s="69"/>
      <c r="E835" s="69">
        <v>709.8</v>
      </c>
      <c r="F835" s="74">
        <f t="shared" si="37"/>
        <v>240987.15</v>
      </c>
      <c r="G835" s="71"/>
    </row>
    <row r="836" spans="1:7">
      <c r="A836" s="66">
        <v>45940</v>
      </c>
      <c r="B836" s="67" t="s">
        <v>3342</v>
      </c>
      <c r="C836" s="92" t="s">
        <v>65</v>
      </c>
      <c r="D836" s="69"/>
      <c r="E836" s="69">
        <v>848.5</v>
      </c>
      <c r="F836" s="74">
        <f t="shared" si="37"/>
        <v>240138.65</v>
      </c>
      <c r="G836" s="71"/>
    </row>
    <row r="837" spans="1:7">
      <c r="A837" s="66">
        <v>45940</v>
      </c>
      <c r="B837" s="67" t="s">
        <v>3343</v>
      </c>
      <c r="C837" s="92" t="s">
        <v>65</v>
      </c>
      <c r="D837" s="69"/>
      <c r="E837" s="69">
        <v>9800</v>
      </c>
      <c r="F837" s="74">
        <f t="shared" ref="F837:F844" si="38">F836+D837-E837</f>
        <v>230338.65</v>
      </c>
      <c r="G837" s="71"/>
    </row>
    <row r="838" spans="1:7">
      <c r="A838" s="66">
        <v>45940</v>
      </c>
      <c r="B838" s="67" t="s">
        <v>3344</v>
      </c>
      <c r="C838" s="92" t="s">
        <v>65</v>
      </c>
      <c r="D838" s="69"/>
      <c r="E838" s="69">
        <v>608.5</v>
      </c>
      <c r="F838" s="74">
        <f t="shared" si="38"/>
        <v>229730.15</v>
      </c>
      <c r="G838" s="71"/>
    </row>
    <row r="839" spans="1:7">
      <c r="A839" s="66">
        <v>45940</v>
      </c>
      <c r="B839" s="67" t="s">
        <v>3345</v>
      </c>
      <c r="C839" s="92" t="s">
        <v>65</v>
      </c>
      <c r="D839" s="69"/>
      <c r="E839" s="69">
        <v>825</v>
      </c>
      <c r="F839" s="74">
        <f t="shared" si="38"/>
        <v>228905.15</v>
      </c>
      <c r="G839" s="71"/>
    </row>
    <row r="840" spans="1:7">
      <c r="A840" s="66">
        <v>45940</v>
      </c>
      <c r="B840" s="67" t="s">
        <v>3346</v>
      </c>
      <c r="C840" s="92" t="s">
        <v>65</v>
      </c>
      <c r="D840" s="69"/>
      <c r="E840" s="69">
        <v>1972</v>
      </c>
      <c r="F840" s="74">
        <f t="shared" si="38"/>
        <v>226933.15</v>
      </c>
      <c r="G840" s="71"/>
    </row>
    <row r="841" spans="1:7">
      <c r="A841" s="66">
        <v>45940</v>
      </c>
      <c r="B841" s="67" t="s">
        <v>1742</v>
      </c>
      <c r="C841" s="92" t="s">
        <v>61</v>
      </c>
      <c r="D841" s="69"/>
      <c r="E841" s="69">
        <v>17.1</v>
      </c>
      <c r="F841" s="74">
        <f t="shared" si="38"/>
        <v>226916.05</v>
      </c>
      <c r="G841" s="71"/>
    </row>
    <row r="842" ht="34.5" spans="1:7">
      <c r="A842" s="66">
        <v>45941</v>
      </c>
      <c r="B842" s="67" t="s">
        <v>3347</v>
      </c>
      <c r="C842" s="92" t="s">
        <v>61</v>
      </c>
      <c r="D842" s="69"/>
      <c r="E842" s="69">
        <v>705</v>
      </c>
      <c r="F842" s="74">
        <f t="shared" si="38"/>
        <v>226211.05</v>
      </c>
      <c r="G842" s="71"/>
    </row>
    <row r="843" ht="34.5" spans="1:7">
      <c r="A843" s="66">
        <v>45941</v>
      </c>
      <c r="B843" s="67" t="s">
        <v>3348</v>
      </c>
      <c r="C843" s="92" t="s">
        <v>61</v>
      </c>
      <c r="D843" s="69"/>
      <c r="E843" s="69">
        <v>600</v>
      </c>
      <c r="F843" s="74">
        <f t="shared" si="38"/>
        <v>225611.05</v>
      </c>
      <c r="G843" s="71"/>
    </row>
    <row r="844" spans="1:7">
      <c r="A844" s="66">
        <v>45941</v>
      </c>
      <c r="B844" s="67" t="s">
        <v>3349</v>
      </c>
      <c r="C844" s="92" t="s">
        <v>65</v>
      </c>
      <c r="D844" s="69"/>
      <c r="E844" s="69">
        <v>221.5</v>
      </c>
      <c r="F844" s="74">
        <f t="shared" si="38"/>
        <v>225389.55</v>
      </c>
      <c r="G844" s="71"/>
    </row>
    <row r="845" spans="1:7">
      <c r="A845" s="66">
        <v>45941</v>
      </c>
      <c r="B845" s="67" t="s">
        <v>3350</v>
      </c>
      <c r="C845" s="92" t="s">
        <v>65</v>
      </c>
      <c r="D845" s="69"/>
      <c r="E845" s="69">
        <v>607.5</v>
      </c>
      <c r="F845" s="74">
        <f t="shared" ref="F845:F872" si="39">F844+D845-E845</f>
        <v>224782.05</v>
      </c>
      <c r="G845" s="71"/>
    </row>
    <row r="846" spans="1:7">
      <c r="A846" s="66">
        <v>45941</v>
      </c>
      <c r="B846" s="67" t="s">
        <v>3351</v>
      </c>
      <c r="C846" s="92" t="s">
        <v>65</v>
      </c>
      <c r="D846" s="69"/>
      <c r="E846" s="69">
        <v>205</v>
      </c>
      <c r="F846" s="74">
        <f t="shared" si="39"/>
        <v>224577.05</v>
      </c>
      <c r="G846" s="71"/>
    </row>
    <row r="847" spans="1:7">
      <c r="A847" s="66">
        <v>45941</v>
      </c>
      <c r="B847" s="67" t="s">
        <v>3352</v>
      </c>
      <c r="C847" s="92" t="s">
        <v>65</v>
      </c>
      <c r="D847" s="69"/>
      <c r="E847" s="69">
        <v>443.5</v>
      </c>
      <c r="F847" s="74">
        <f t="shared" si="39"/>
        <v>224133.55</v>
      </c>
      <c r="G847" s="71"/>
    </row>
    <row r="848" spans="1:7">
      <c r="A848" s="66">
        <v>45941</v>
      </c>
      <c r="B848" s="67" t="s">
        <v>3353</v>
      </c>
      <c r="C848" s="92" t="s">
        <v>65</v>
      </c>
      <c r="D848" s="69"/>
      <c r="E848" s="69">
        <v>254.1</v>
      </c>
      <c r="F848" s="74">
        <f t="shared" si="39"/>
        <v>223879.45</v>
      </c>
      <c r="G848" s="71"/>
    </row>
    <row r="849" spans="1:7">
      <c r="A849" s="66">
        <v>45941</v>
      </c>
      <c r="B849" s="67" t="s">
        <v>3354</v>
      </c>
      <c r="C849" s="92" t="s">
        <v>65</v>
      </c>
      <c r="D849" s="69"/>
      <c r="E849" s="69">
        <v>372</v>
      </c>
      <c r="F849" s="74">
        <f t="shared" si="39"/>
        <v>223507.45</v>
      </c>
      <c r="G849" s="71"/>
    </row>
    <row r="850" spans="1:7">
      <c r="A850" s="66">
        <v>45941</v>
      </c>
      <c r="B850" s="67" t="s">
        <v>3355</v>
      </c>
      <c r="C850" s="92" t="s">
        <v>65</v>
      </c>
      <c r="D850" s="69"/>
      <c r="E850" s="69">
        <v>131</v>
      </c>
      <c r="F850" s="74">
        <f t="shared" si="39"/>
        <v>223376.45</v>
      </c>
      <c r="G850" s="71"/>
    </row>
    <row r="851" spans="1:7">
      <c r="A851" s="66">
        <v>45941</v>
      </c>
      <c r="B851" s="67" t="s">
        <v>3356</v>
      </c>
      <c r="C851" s="92" t="s">
        <v>65</v>
      </c>
      <c r="D851" s="69"/>
      <c r="E851" s="69">
        <v>668.5</v>
      </c>
      <c r="F851" s="74">
        <f t="shared" si="39"/>
        <v>222707.95</v>
      </c>
      <c r="G851" s="71"/>
    </row>
    <row r="852" spans="1:7">
      <c r="A852" s="66">
        <v>45941</v>
      </c>
      <c r="B852" s="67" t="s">
        <v>3357</v>
      </c>
      <c r="C852" s="92" t="s">
        <v>65</v>
      </c>
      <c r="D852" s="69"/>
      <c r="E852" s="69">
        <v>170</v>
      </c>
      <c r="F852" s="74">
        <f t="shared" si="39"/>
        <v>222537.95</v>
      </c>
      <c r="G852" s="71"/>
    </row>
    <row r="853" spans="1:7">
      <c r="A853" s="66">
        <v>45941</v>
      </c>
      <c r="B853" s="67" t="s">
        <v>3358</v>
      </c>
      <c r="C853" s="92" t="s">
        <v>65</v>
      </c>
      <c r="D853" s="69"/>
      <c r="E853" s="69">
        <v>248</v>
      </c>
      <c r="F853" s="74">
        <f t="shared" si="39"/>
        <v>222289.95</v>
      </c>
      <c r="G853" s="71"/>
    </row>
    <row r="854" spans="1:7">
      <c r="A854" s="66">
        <v>45941</v>
      </c>
      <c r="B854" s="67" t="s">
        <v>3359</v>
      </c>
      <c r="C854" s="92" t="s">
        <v>65</v>
      </c>
      <c r="D854" s="69"/>
      <c r="E854" s="69">
        <v>465</v>
      </c>
      <c r="F854" s="74">
        <f t="shared" si="39"/>
        <v>221824.95</v>
      </c>
      <c r="G854" s="71"/>
    </row>
    <row r="855" spans="1:7">
      <c r="A855" s="66">
        <v>45941</v>
      </c>
      <c r="B855" s="67" t="s">
        <v>3360</v>
      </c>
      <c r="C855" s="92" t="s">
        <v>65</v>
      </c>
      <c r="D855" s="69"/>
      <c r="E855" s="69">
        <v>1440</v>
      </c>
      <c r="F855" s="74">
        <f t="shared" si="39"/>
        <v>220384.95</v>
      </c>
      <c r="G855" s="71"/>
    </row>
    <row r="856" spans="1:7">
      <c r="A856" s="66">
        <v>45941</v>
      </c>
      <c r="B856" s="67" t="s">
        <v>3361</v>
      </c>
      <c r="C856" s="92" t="s">
        <v>65</v>
      </c>
      <c r="D856" s="69"/>
      <c r="E856" s="69">
        <v>1440</v>
      </c>
      <c r="F856" s="74">
        <f t="shared" si="39"/>
        <v>218944.95</v>
      </c>
      <c r="G856" s="71"/>
    </row>
    <row r="857" spans="1:7">
      <c r="A857" s="66">
        <v>45941</v>
      </c>
      <c r="B857" s="67" t="s">
        <v>3362</v>
      </c>
      <c r="C857" s="92" t="s">
        <v>65</v>
      </c>
      <c r="D857" s="69"/>
      <c r="E857" s="69">
        <v>439</v>
      </c>
      <c r="F857" s="74">
        <f t="shared" si="39"/>
        <v>218505.95</v>
      </c>
      <c r="G857" s="71"/>
    </row>
    <row r="858" spans="1:7">
      <c r="A858" s="66">
        <v>45941</v>
      </c>
      <c r="B858" s="67" t="s">
        <v>3363</v>
      </c>
      <c r="C858" s="92" t="s">
        <v>65</v>
      </c>
      <c r="D858" s="69"/>
      <c r="E858" s="69">
        <v>318</v>
      </c>
      <c r="F858" s="74">
        <f t="shared" si="39"/>
        <v>218187.95</v>
      </c>
      <c r="G858" s="71"/>
    </row>
    <row r="859" ht="34.5" spans="1:7">
      <c r="A859" s="66">
        <v>45941</v>
      </c>
      <c r="B859" s="67" t="s">
        <v>3364</v>
      </c>
      <c r="C859" s="92" t="s">
        <v>65</v>
      </c>
      <c r="D859" s="69"/>
      <c r="E859" s="69">
        <v>2098</v>
      </c>
      <c r="F859" s="74">
        <f t="shared" si="39"/>
        <v>216089.95</v>
      </c>
      <c r="G859" s="71"/>
    </row>
    <row r="860" spans="1:7">
      <c r="A860" s="66">
        <v>45941</v>
      </c>
      <c r="B860" s="67" t="s">
        <v>3365</v>
      </c>
      <c r="C860" s="92" t="s">
        <v>65</v>
      </c>
      <c r="D860" s="69"/>
      <c r="E860" s="69">
        <v>215.57</v>
      </c>
      <c r="F860" s="74">
        <f t="shared" si="39"/>
        <v>215874.38</v>
      </c>
      <c r="G860" s="71"/>
    </row>
    <row r="861" spans="1:7">
      <c r="A861" s="66">
        <v>45941</v>
      </c>
      <c r="B861" s="67" t="s">
        <v>3366</v>
      </c>
      <c r="C861" s="92" t="s">
        <v>65</v>
      </c>
      <c r="D861" s="69"/>
      <c r="E861" s="69">
        <v>245.4</v>
      </c>
      <c r="F861" s="74">
        <f t="shared" si="39"/>
        <v>215628.98</v>
      </c>
      <c r="G861" s="71"/>
    </row>
    <row r="862" spans="1:7">
      <c r="A862" s="66">
        <v>45941</v>
      </c>
      <c r="B862" s="67" t="s">
        <v>3367</v>
      </c>
      <c r="C862" s="92" t="s">
        <v>65</v>
      </c>
      <c r="D862" s="69"/>
      <c r="E862" s="69">
        <v>79</v>
      </c>
      <c r="F862" s="74">
        <f t="shared" si="39"/>
        <v>215549.98</v>
      </c>
      <c r="G862" s="71"/>
    </row>
    <row r="863" spans="1:7">
      <c r="A863" s="66">
        <v>45941</v>
      </c>
      <c r="B863" s="67" t="s">
        <v>3368</v>
      </c>
      <c r="C863" s="92" t="s">
        <v>65</v>
      </c>
      <c r="D863" s="69"/>
      <c r="E863" s="69">
        <v>211.8</v>
      </c>
      <c r="F863" s="74">
        <f t="shared" si="39"/>
        <v>215338.18</v>
      </c>
      <c r="G863" s="71"/>
    </row>
    <row r="864" spans="1:7">
      <c r="A864" s="66">
        <v>45941</v>
      </c>
      <c r="B864" s="67" t="s">
        <v>1742</v>
      </c>
      <c r="C864" s="92" t="s">
        <v>61</v>
      </c>
      <c r="D864" s="69"/>
      <c r="E864" s="69">
        <v>31.5</v>
      </c>
      <c r="F864" s="74">
        <f t="shared" si="39"/>
        <v>215306.68</v>
      </c>
      <c r="G864" s="71"/>
    </row>
    <row r="865" spans="1:7">
      <c r="A865" s="66">
        <v>45946</v>
      </c>
      <c r="B865" s="67" t="s">
        <v>153</v>
      </c>
      <c r="C865" s="92" t="s">
        <v>64</v>
      </c>
      <c r="D865" s="69"/>
      <c r="E865" s="69">
        <v>40000</v>
      </c>
      <c r="F865" s="74">
        <f t="shared" si="39"/>
        <v>175306.68</v>
      </c>
      <c r="G865" s="71"/>
    </row>
    <row r="866" spans="1:7">
      <c r="A866" s="66">
        <v>45946</v>
      </c>
      <c r="B866" s="67" t="s">
        <v>1742</v>
      </c>
      <c r="C866" s="92" t="s">
        <v>61</v>
      </c>
      <c r="D866" s="69"/>
      <c r="E866" s="69">
        <v>1.8</v>
      </c>
      <c r="F866" s="74">
        <f t="shared" si="39"/>
        <v>175304.88</v>
      </c>
      <c r="G866" s="71"/>
    </row>
    <row r="867" spans="1:7">
      <c r="A867" s="66">
        <v>45946</v>
      </c>
      <c r="B867" s="67" t="s">
        <v>3369</v>
      </c>
      <c r="C867" s="92" t="s">
        <v>61</v>
      </c>
      <c r="D867" s="69"/>
      <c r="E867" s="69">
        <v>3000</v>
      </c>
      <c r="F867" s="74">
        <f t="shared" si="39"/>
        <v>172304.88</v>
      </c>
      <c r="G867" s="71"/>
    </row>
    <row r="868" spans="1:7">
      <c r="A868" s="66">
        <v>45946</v>
      </c>
      <c r="B868" s="67" t="s">
        <v>1742</v>
      </c>
      <c r="C868" s="92" t="s">
        <v>61</v>
      </c>
      <c r="D868" s="69"/>
      <c r="E868" s="69">
        <v>1.8</v>
      </c>
      <c r="F868" s="74">
        <f t="shared" si="39"/>
        <v>172303.08</v>
      </c>
      <c r="G868" s="71"/>
    </row>
    <row r="869" spans="1:7">
      <c r="A869" s="66">
        <v>45947</v>
      </c>
      <c r="B869" s="67" t="s">
        <v>3370</v>
      </c>
      <c r="C869" s="92" t="s">
        <v>65</v>
      </c>
      <c r="D869" s="69"/>
      <c r="E869" s="69">
        <v>339</v>
      </c>
      <c r="F869" s="74">
        <f t="shared" si="39"/>
        <v>171964.08</v>
      </c>
      <c r="G869" s="71"/>
    </row>
    <row r="870" spans="1:7">
      <c r="A870" s="66">
        <v>45947</v>
      </c>
      <c r="B870" s="67" t="s">
        <v>3371</v>
      </c>
      <c r="C870" s="92" t="s">
        <v>65</v>
      </c>
      <c r="D870" s="69"/>
      <c r="E870" s="69">
        <v>172</v>
      </c>
      <c r="F870" s="74">
        <f t="shared" si="39"/>
        <v>171792.08</v>
      </c>
      <c r="G870" s="71"/>
    </row>
    <row r="871" spans="1:7">
      <c r="A871" s="66">
        <v>45947</v>
      </c>
      <c r="B871" s="67" t="s">
        <v>3372</v>
      </c>
      <c r="C871" s="92" t="s">
        <v>65</v>
      </c>
      <c r="D871" s="69"/>
      <c r="E871" s="69">
        <v>283.54</v>
      </c>
      <c r="F871" s="74">
        <f t="shared" si="39"/>
        <v>171508.54</v>
      </c>
      <c r="G871" s="71"/>
    </row>
    <row r="872" spans="1:7">
      <c r="A872" s="66">
        <v>45947</v>
      </c>
      <c r="B872" s="67" t="s">
        <v>3373</v>
      </c>
      <c r="C872" s="92" t="s">
        <v>65</v>
      </c>
      <c r="D872" s="69"/>
      <c r="E872" s="69">
        <v>474</v>
      </c>
      <c r="F872" s="74">
        <f t="shared" ref="F872:F890" si="40">F871+D872-E872</f>
        <v>171034.54</v>
      </c>
      <c r="G872" s="71"/>
    </row>
    <row r="873" spans="1:7">
      <c r="A873" s="66">
        <v>45947</v>
      </c>
      <c r="B873" s="67" t="s">
        <v>3374</v>
      </c>
      <c r="C873" s="92" t="s">
        <v>65</v>
      </c>
      <c r="D873" s="69"/>
      <c r="E873" s="69">
        <v>91</v>
      </c>
      <c r="F873" s="74">
        <f t="shared" si="40"/>
        <v>170943.54</v>
      </c>
      <c r="G873" s="71"/>
    </row>
    <row r="874" spans="1:7">
      <c r="A874" s="66">
        <v>45947</v>
      </c>
      <c r="B874" s="67" t="s">
        <v>3375</v>
      </c>
      <c r="C874" s="92" t="s">
        <v>65</v>
      </c>
      <c r="D874" s="69"/>
      <c r="E874" s="69">
        <v>332</v>
      </c>
      <c r="F874" s="74">
        <f t="shared" si="40"/>
        <v>170611.54</v>
      </c>
      <c r="G874" s="71"/>
    </row>
    <row r="875" spans="1:7">
      <c r="A875" s="66">
        <v>45947</v>
      </c>
      <c r="B875" s="67" t="s">
        <v>3376</v>
      </c>
      <c r="C875" s="92" t="s">
        <v>65</v>
      </c>
      <c r="D875" s="69"/>
      <c r="E875" s="69">
        <v>485.5</v>
      </c>
      <c r="F875" s="74">
        <f t="shared" si="40"/>
        <v>170126.04</v>
      </c>
      <c r="G875" s="71"/>
    </row>
    <row r="876" spans="1:7">
      <c r="A876" s="66">
        <v>45947</v>
      </c>
      <c r="B876" s="67" t="s">
        <v>3377</v>
      </c>
      <c r="C876" s="92" t="s">
        <v>65</v>
      </c>
      <c r="D876" s="69"/>
      <c r="E876" s="69">
        <v>582</v>
      </c>
      <c r="F876" s="74">
        <f t="shared" si="40"/>
        <v>169544.04</v>
      </c>
      <c r="G876" s="71"/>
    </row>
    <row r="877" spans="1:7">
      <c r="A877" s="66">
        <v>45947</v>
      </c>
      <c r="B877" s="67" t="s">
        <v>3378</v>
      </c>
      <c r="C877" s="92" t="s">
        <v>65</v>
      </c>
      <c r="D877" s="69"/>
      <c r="E877" s="69">
        <v>68</v>
      </c>
      <c r="F877" s="74">
        <f t="shared" si="40"/>
        <v>169476.04</v>
      </c>
      <c r="G877" s="71"/>
    </row>
    <row r="878" spans="1:7">
      <c r="A878" s="66">
        <v>45947</v>
      </c>
      <c r="B878" s="67" t="s">
        <v>3379</v>
      </c>
      <c r="C878" s="92" t="s">
        <v>65</v>
      </c>
      <c r="D878" s="69"/>
      <c r="E878" s="69">
        <v>491.8</v>
      </c>
      <c r="F878" s="74">
        <f t="shared" si="40"/>
        <v>168984.24</v>
      </c>
      <c r="G878" s="71"/>
    </row>
    <row r="879" spans="1:7">
      <c r="A879" s="66">
        <v>45947</v>
      </c>
      <c r="B879" s="67" t="s">
        <v>3380</v>
      </c>
      <c r="C879" s="92" t="s">
        <v>65</v>
      </c>
      <c r="D879" s="69"/>
      <c r="E879" s="69">
        <v>226.5</v>
      </c>
      <c r="F879" s="74">
        <f t="shared" si="40"/>
        <v>168757.74</v>
      </c>
      <c r="G879" s="71"/>
    </row>
    <row r="880" spans="1:7">
      <c r="A880" s="66">
        <v>45947</v>
      </c>
      <c r="B880" s="67" t="s">
        <v>3381</v>
      </c>
      <c r="C880" s="92" t="s">
        <v>65</v>
      </c>
      <c r="D880" s="69"/>
      <c r="E880" s="69">
        <v>245.4</v>
      </c>
      <c r="F880" s="74">
        <f t="shared" si="40"/>
        <v>168512.34</v>
      </c>
      <c r="G880" s="71"/>
    </row>
    <row r="881" spans="1:7">
      <c r="A881" s="66">
        <v>45947</v>
      </c>
      <c r="B881" s="67" t="s">
        <v>3382</v>
      </c>
      <c r="C881" s="92" t="s">
        <v>65</v>
      </c>
      <c r="D881" s="69"/>
      <c r="E881" s="69">
        <v>110</v>
      </c>
      <c r="F881" s="74">
        <f t="shared" si="40"/>
        <v>168402.34</v>
      </c>
      <c r="G881" s="71"/>
    </row>
    <row r="882" spans="1:7">
      <c r="A882" s="66">
        <v>45947</v>
      </c>
      <c r="B882" s="67" t="s">
        <v>3368</v>
      </c>
      <c r="C882" s="92" t="s">
        <v>65</v>
      </c>
      <c r="D882" s="69"/>
      <c r="E882" s="69">
        <v>211.8</v>
      </c>
      <c r="F882" s="74">
        <f t="shared" si="40"/>
        <v>168190.54</v>
      </c>
      <c r="G882" s="71"/>
    </row>
    <row r="883" spans="1:7">
      <c r="A883" s="66">
        <v>45947</v>
      </c>
      <c r="B883" s="67" t="s">
        <v>3383</v>
      </c>
      <c r="C883" s="92" t="s">
        <v>65</v>
      </c>
      <c r="D883" s="69"/>
      <c r="E883" s="69">
        <v>475</v>
      </c>
      <c r="F883" s="74">
        <f t="shared" si="40"/>
        <v>167715.54</v>
      </c>
      <c r="G883" s="71"/>
    </row>
    <row r="884" spans="1:7">
      <c r="A884" s="66">
        <v>45947</v>
      </c>
      <c r="B884" s="67" t="s">
        <v>3384</v>
      </c>
      <c r="C884" s="92" t="s">
        <v>65</v>
      </c>
      <c r="D884" s="69"/>
      <c r="E884" s="69">
        <v>130</v>
      </c>
      <c r="F884" s="74">
        <f t="shared" si="40"/>
        <v>167585.54</v>
      </c>
      <c r="G884" s="71"/>
    </row>
    <row r="885" spans="1:7">
      <c r="A885" s="66">
        <v>45947</v>
      </c>
      <c r="B885" s="67" t="s">
        <v>3385</v>
      </c>
      <c r="C885" s="92" t="s">
        <v>65</v>
      </c>
      <c r="D885" s="69"/>
      <c r="E885" s="69">
        <v>5047.5</v>
      </c>
      <c r="F885" s="74">
        <f t="shared" si="40"/>
        <v>162538.04</v>
      </c>
      <c r="G885" s="71"/>
    </row>
    <row r="886" ht="34.5" spans="1:7">
      <c r="A886" s="66">
        <v>45947</v>
      </c>
      <c r="B886" s="67" t="s">
        <v>3386</v>
      </c>
      <c r="C886" s="92" t="s">
        <v>65</v>
      </c>
      <c r="D886" s="69"/>
      <c r="E886" s="69">
        <v>99.8</v>
      </c>
      <c r="F886" s="74">
        <f t="shared" si="40"/>
        <v>162438.24</v>
      </c>
      <c r="G886" s="71"/>
    </row>
    <row r="887" spans="1:7">
      <c r="A887" s="66">
        <v>45947</v>
      </c>
      <c r="B887" s="67" t="s">
        <v>3387</v>
      </c>
      <c r="C887" s="92" t="s">
        <v>65</v>
      </c>
      <c r="D887" s="69"/>
      <c r="E887" s="69">
        <v>117</v>
      </c>
      <c r="F887" s="74">
        <f t="shared" si="40"/>
        <v>162321.24</v>
      </c>
      <c r="G887" s="71"/>
    </row>
    <row r="888" ht="34.5" spans="1:7">
      <c r="A888" s="66">
        <v>45947</v>
      </c>
      <c r="B888" s="67" t="s">
        <v>3388</v>
      </c>
      <c r="C888" s="92" t="s">
        <v>65</v>
      </c>
      <c r="D888" s="69"/>
      <c r="E888" s="69">
        <v>2665.6</v>
      </c>
      <c r="F888" s="74">
        <f t="shared" si="40"/>
        <v>159655.64</v>
      </c>
      <c r="G888" s="71"/>
    </row>
    <row r="889" spans="1:7">
      <c r="A889" s="66">
        <v>45947</v>
      </c>
      <c r="B889" s="67" t="s">
        <v>1742</v>
      </c>
      <c r="C889" s="92" t="s">
        <v>61</v>
      </c>
      <c r="D889" s="69"/>
      <c r="E889" s="69">
        <v>49.5</v>
      </c>
      <c r="F889" s="74">
        <f t="shared" si="40"/>
        <v>159606.14</v>
      </c>
      <c r="G889" s="71"/>
    </row>
    <row r="890" spans="1:7">
      <c r="A890" s="66">
        <v>45950</v>
      </c>
      <c r="B890" s="67" t="s">
        <v>3389</v>
      </c>
      <c r="C890" s="92" t="s">
        <v>57</v>
      </c>
      <c r="D890" s="69">
        <v>245.4</v>
      </c>
      <c r="E890" s="69"/>
      <c r="F890" s="74">
        <f t="shared" ref="F890:F897" si="41">F889+D890-E890</f>
        <v>159851.54</v>
      </c>
      <c r="G890" s="71"/>
    </row>
    <row r="891" spans="1:7">
      <c r="A891" s="66">
        <v>45950</v>
      </c>
      <c r="B891" s="67" t="s">
        <v>3390</v>
      </c>
      <c r="C891" s="92" t="s">
        <v>57</v>
      </c>
      <c r="D891" s="69">
        <v>211.8</v>
      </c>
      <c r="E891" s="69"/>
      <c r="F891" s="74">
        <f t="shared" si="41"/>
        <v>160063.34</v>
      </c>
      <c r="G891" s="71"/>
    </row>
    <row r="892" spans="1:7">
      <c r="A892" s="66">
        <v>45951</v>
      </c>
      <c r="B892" s="67" t="s">
        <v>201</v>
      </c>
      <c r="C892" s="92" t="s">
        <v>62</v>
      </c>
      <c r="D892" s="69"/>
      <c r="E892" s="69">
        <v>7500</v>
      </c>
      <c r="F892" s="74">
        <f t="shared" si="41"/>
        <v>152563.34</v>
      </c>
      <c r="G892" s="71"/>
    </row>
    <row r="893" spans="1:7">
      <c r="A893" s="66">
        <v>45951</v>
      </c>
      <c r="B893" s="67" t="s">
        <v>201</v>
      </c>
      <c r="C893" s="92" t="s">
        <v>62</v>
      </c>
      <c r="D893" s="69"/>
      <c r="E893" s="69">
        <v>5166.67</v>
      </c>
      <c r="F893" s="74">
        <f t="shared" si="41"/>
        <v>147396.67</v>
      </c>
      <c r="G893" s="71"/>
    </row>
    <row r="894" ht="34.5" spans="1:7">
      <c r="A894" s="66">
        <v>45951</v>
      </c>
      <c r="B894" s="67" t="s">
        <v>3391</v>
      </c>
      <c r="C894" s="92" t="s">
        <v>65</v>
      </c>
      <c r="D894" s="69"/>
      <c r="E894" s="69">
        <v>3500</v>
      </c>
      <c r="F894" s="74">
        <f t="shared" si="41"/>
        <v>143896.67</v>
      </c>
      <c r="G894" s="71"/>
    </row>
    <row r="895" spans="1:7">
      <c r="A895" s="66">
        <v>45951</v>
      </c>
      <c r="B895" s="67" t="s">
        <v>1742</v>
      </c>
      <c r="C895" s="92" t="s">
        <v>61</v>
      </c>
      <c r="D895" s="69"/>
      <c r="E895" s="69">
        <v>4.5</v>
      </c>
      <c r="F895" s="74">
        <f t="shared" si="41"/>
        <v>143892.17</v>
      </c>
      <c r="G895" s="71"/>
    </row>
    <row r="896" spans="1:7">
      <c r="A896" s="66">
        <v>45954</v>
      </c>
      <c r="B896" s="67" t="s">
        <v>3392</v>
      </c>
      <c r="C896" s="92" t="s">
        <v>65</v>
      </c>
      <c r="D896" s="69"/>
      <c r="E896" s="69">
        <v>29.5</v>
      </c>
      <c r="F896" s="74">
        <f t="shared" si="41"/>
        <v>143862.67</v>
      </c>
      <c r="G896" s="71"/>
    </row>
    <row r="897" spans="1:7">
      <c r="A897" s="66">
        <v>45954</v>
      </c>
      <c r="B897" s="67" t="s">
        <v>3393</v>
      </c>
      <c r="C897" s="92" t="s">
        <v>65</v>
      </c>
      <c r="D897" s="69"/>
      <c r="E897" s="69">
        <v>89.5</v>
      </c>
      <c r="F897" s="74">
        <f t="shared" si="41"/>
        <v>143773.17</v>
      </c>
      <c r="G897" s="71"/>
    </row>
    <row r="898" ht="34.5" spans="1:7">
      <c r="A898" s="66">
        <v>45954</v>
      </c>
      <c r="B898" s="67" t="s">
        <v>3394</v>
      </c>
      <c r="C898" s="92" t="s">
        <v>65</v>
      </c>
      <c r="D898" s="69"/>
      <c r="E898" s="69">
        <v>69</v>
      </c>
      <c r="F898" s="74">
        <f t="shared" ref="F898:F911" si="42">F897+D898-E898</f>
        <v>143704.17</v>
      </c>
      <c r="G898" s="71"/>
    </row>
    <row r="899" ht="34.5" spans="1:7">
      <c r="A899" s="66">
        <v>45954</v>
      </c>
      <c r="B899" s="67" t="s">
        <v>3395</v>
      </c>
      <c r="C899" s="92" t="s">
        <v>65</v>
      </c>
      <c r="D899" s="69"/>
      <c r="E899" s="69">
        <v>982.89</v>
      </c>
      <c r="F899" s="74">
        <f t="shared" si="42"/>
        <v>142721.28</v>
      </c>
      <c r="G899" s="71"/>
    </row>
    <row r="900" spans="1:7">
      <c r="A900" s="66">
        <v>45954</v>
      </c>
      <c r="B900" s="67" t="s">
        <v>1645</v>
      </c>
      <c r="C900" s="92" t="s">
        <v>65</v>
      </c>
      <c r="D900" s="69"/>
      <c r="E900" s="69">
        <v>5831</v>
      </c>
      <c r="F900" s="74">
        <f t="shared" si="42"/>
        <v>136890.28</v>
      </c>
      <c r="G900" s="71"/>
    </row>
    <row r="901" spans="1:7">
      <c r="A901" s="66">
        <v>45954</v>
      </c>
      <c r="B901" s="67" t="s">
        <v>3396</v>
      </c>
      <c r="C901" s="92" t="s">
        <v>65</v>
      </c>
      <c r="D901" s="69"/>
      <c r="E901" s="69">
        <v>318</v>
      </c>
      <c r="F901" s="74">
        <f t="shared" si="42"/>
        <v>136572.28</v>
      </c>
      <c r="G901" s="71"/>
    </row>
    <row r="902" spans="1:7">
      <c r="A902" s="66">
        <v>45954</v>
      </c>
      <c r="B902" s="67" t="s">
        <v>3397</v>
      </c>
      <c r="C902" s="92" t="s">
        <v>65</v>
      </c>
      <c r="D902" s="69"/>
      <c r="E902" s="69">
        <v>66</v>
      </c>
      <c r="F902" s="74">
        <f t="shared" si="42"/>
        <v>136506.28</v>
      </c>
      <c r="G902" s="71"/>
    </row>
    <row r="903" spans="1:7">
      <c r="A903" s="66">
        <v>45954</v>
      </c>
      <c r="B903" s="67" t="s">
        <v>3398</v>
      </c>
      <c r="C903" s="92" t="s">
        <v>65</v>
      </c>
      <c r="D903" s="69"/>
      <c r="E903" s="69">
        <v>766</v>
      </c>
      <c r="F903" s="74">
        <f t="shared" si="42"/>
        <v>135740.28</v>
      </c>
      <c r="G903" s="71"/>
    </row>
    <row r="904" spans="1:7">
      <c r="A904" s="66">
        <v>45954</v>
      </c>
      <c r="B904" s="67" t="s">
        <v>3399</v>
      </c>
      <c r="C904" s="92" t="s">
        <v>65</v>
      </c>
      <c r="D904" s="69"/>
      <c r="E904" s="69">
        <v>226</v>
      </c>
      <c r="F904" s="74">
        <f t="shared" si="42"/>
        <v>135514.28</v>
      </c>
      <c r="G904" s="71"/>
    </row>
    <row r="905" spans="1:7">
      <c r="A905" s="66">
        <v>45954</v>
      </c>
      <c r="B905" s="67" t="s">
        <v>3400</v>
      </c>
      <c r="C905" s="92" t="s">
        <v>65</v>
      </c>
      <c r="D905" s="69"/>
      <c r="E905" s="69">
        <v>646</v>
      </c>
      <c r="F905" s="74">
        <f t="shared" si="42"/>
        <v>134868.28</v>
      </c>
      <c r="G905" s="71"/>
    </row>
    <row r="906" spans="1:7">
      <c r="A906" s="66">
        <v>45954</v>
      </c>
      <c r="B906" s="67" t="s">
        <v>3401</v>
      </c>
      <c r="C906" s="92" t="s">
        <v>65</v>
      </c>
      <c r="D906" s="69"/>
      <c r="E906" s="69">
        <v>383</v>
      </c>
      <c r="F906" s="74">
        <f t="shared" si="42"/>
        <v>134485.28</v>
      </c>
      <c r="G906" s="71"/>
    </row>
    <row r="907" spans="1:7">
      <c r="A907" s="66">
        <v>45954</v>
      </c>
      <c r="B907" s="67" t="s">
        <v>3402</v>
      </c>
      <c r="C907" s="92" t="s">
        <v>65</v>
      </c>
      <c r="D907" s="69"/>
      <c r="E907" s="69">
        <v>642.91</v>
      </c>
      <c r="F907" s="74">
        <f t="shared" si="42"/>
        <v>133842.37</v>
      </c>
      <c r="G907" s="71"/>
    </row>
    <row r="908" spans="1:7">
      <c r="A908" s="66">
        <v>45954</v>
      </c>
      <c r="B908" s="67" t="s">
        <v>1742</v>
      </c>
      <c r="C908" s="92" t="s">
        <v>61</v>
      </c>
      <c r="D908" s="69"/>
      <c r="E908" s="69">
        <v>26.1</v>
      </c>
      <c r="F908" s="74">
        <f t="shared" si="42"/>
        <v>133816.27</v>
      </c>
      <c r="G908" s="71"/>
    </row>
    <row r="909" spans="1:7">
      <c r="A909" s="66">
        <v>45958</v>
      </c>
      <c r="B909" s="67" t="s">
        <v>2188</v>
      </c>
      <c r="C909" s="92" t="s">
        <v>64</v>
      </c>
      <c r="D909" s="69"/>
      <c r="E909" s="69">
        <v>10000</v>
      </c>
      <c r="F909" s="74">
        <f t="shared" si="42"/>
        <v>123816.27</v>
      </c>
      <c r="G909" s="71"/>
    </row>
    <row r="910" ht="34.5" spans="1:7">
      <c r="A910" s="66">
        <v>45958</v>
      </c>
      <c r="B910" s="67" t="s">
        <v>3403</v>
      </c>
      <c r="C910" s="92" t="s">
        <v>65</v>
      </c>
      <c r="D910" s="69"/>
      <c r="E910" s="69">
        <v>2380</v>
      </c>
      <c r="F910" s="74">
        <f t="shared" si="42"/>
        <v>121436.27</v>
      </c>
      <c r="G910" s="71"/>
    </row>
    <row r="911" spans="1:7">
      <c r="A911" s="66">
        <v>45958</v>
      </c>
      <c r="B911" s="67" t="s">
        <v>3404</v>
      </c>
      <c r="C911" s="92" t="s">
        <v>65</v>
      </c>
      <c r="D911" s="69"/>
      <c r="E911" s="69">
        <v>1010</v>
      </c>
      <c r="F911" s="74">
        <f t="shared" si="42"/>
        <v>120426.27</v>
      </c>
      <c r="G911" s="71"/>
    </row>
    <row r="912" spans="1:7">
      <c r="A912" s="66">
        <v>45958</v>
      </c>
      <c r="B912" s="67" t="s">
        <v>3405</v>
      </c>
      <c r="C912" s="92" t="s">
        <v>65</v>
      </c>
      <c r="D912" s="69"/>
      <c r="E912" s="69">
        <v>125</v>
      </c>
      <c r="F912" s="74">
        <f t="shared" ref="F912:F923" si="43">F911+D912-E912</f>
        <v>120301.27</v>
      </c>
      <c r="G912" s="71"/>
    </row>
    <row r="913" spans="1:7">
      <c r="A913" s="66">
        <v>45958</v>
      </c>
      <c r="B913" s="67" t="s">
        <v>3406</v>
      </c>
      <c r="C913" s="92" t="s">
        <v>65</v>
      </c>
      <c r="D913" s="69"/>
      <c r="E913" s="69">
        <v>1574</v>
      </c>
      <c r="F913" s="74">
        <f t="shared" si="43"/>
        <v>118727.27</v>
      </c>
      <c r="G913" s="71"/>
    </row>
    <row r="914" spans="1:7">
      <c r="A914" s="66">
        <v>45958</v>
      </c>
      <c r="B914" s="67" t="s">
        <v>3407</v>
      </c>
      <c r="C914" s="92" t="s">
        <v>65</v>
      </c>
      <c r="D914" s="69"/>
      <c r="E914" s="69">
        <v>299.89</v>
      </c>
      <c r="F914" s="74">
        <f t="shared" si="43"/>
        <v>118427.38</v>
      </c>
      <c r="G914" s="71"/>
    </row>
    <row r="915" spans="1:7">
      <c r="A915" s="66">
        <v>45958</v>
      </c>
      <c r="B915" s="67" t="s">
        <v>3408</v>
      </c>
      <c r="C915" s="92" t="s">
        <v>65</v>
      </c>
      <c r="D915" s="69"/>
      <c r="E915" s="69">
        <v>1403</v>
      </c>
      <c r="F915" s="74">
        <f t="shared" si="43"/>
        <v>117024.38</v>
      </c>
      <c r="G915" s="71"/>
    </row>
    <row r="916" spans="1:7">
      <c r="A916" s="66">
        <v>45958</v>
      </c>
      <c r="B916" s="67" t="s">
        <v>3409</v>
      </c>
      <c r="C916" s="92" t="s">
        <v>65</v>
      </c>
      <c r="D916" s="69"/>
      <c r="E916" s="69">
        <v>1290</v>
      </c>
      <c r="F916" s="74">
        <f t="shared" si="43"/>
        <v>115734.38</v>
      </c>
      <c r="G916" s="71"/>
    </row>
    <row r="917" spans="1:7">
      <c r="A917" s="66">
        <v>45958</v>
      </c>
      <c r="B917" s="67" t="s">
        <v>3410</v>
      </c>
      <c r="C917" s="92" t="s">
        <v>65</v>
      </c>
      <c r="D917" s="69"/>
      <c r="E917" s="69">
        <v>480</v>
      </c>
      <c r="F917" s="74">
        <f t="shared" si="43"/>
        <v>115254.38</v>
      </c>
      <c r="G917" s="71"/>
    </row>
    <row r="918" spans="1:7">
      <c r="A918" s="66">
        <v>45958</v>
      </c>
      <c r="B918" s="67" t="s">
        <v>3411</v>
      </c>
      <c r="C918" s="92" t="s">
        <v>65</v>
      </c>
      <c r="D918" s="69"/>
      <c r="E918" s="69">
        <v>2207</v>
      </c>
      <c r="F918" s="74">
        <f t="shared" si="43"/>
        <v>113047.38</v>
      </c>
      <c r="G918" s="71"/>
    </row>
    <row r="919" spans="1:7">
      <c r="A919" s="66">
        <v>45958</v>
      </c>
      <c r="B919" s="67" t="s">
        <v>1742</v>
      </c>
      <c r="C919" s="92" t="s">
        <v>61</v>
      </c>
      <c r="D919" s="69"/>
      <c r="E919" s="69">
        <v>19.8</v>
      </c>
      <c r="F919" s="74">
        <f t="shared" si="43"/>
        <v>113027.58</v>
      </c>
      <c r="G919" s="71"/>
    </row>
    <row r="920" spans="1:7">
      <c r="A920" s="66">
        <v>45960</v>
      </c>
      <c r="B920" s="67" t="s">
        <v>3412</v>
      </c>
      <c r="C920" s="92" t="s">
        <v>65</v>
      </c>
      <c r="D920" s="69"/>
      <c r="E920" s="69">
        <v>2650</v>
      </c>
      <c r="F920" s="74">
        <f t="shared" si="43"/>
        <v>110377.58</v>
      </c>
      <c r="G920" s="71"/>
    </row>
    <row r="921" spans="1:7">
      <c r="A921" s="66">
        <v>45960</v>
      </c>
      <c r="B921" s="67" t="s">
        <v>1742</v>
      </c>
      <c r="C921" s="92" t="s">
        <v>61</v>
      </c>
      <c r="D921" s="69"/>
      <c r="E921" s="69">
        <v>4.5</v>
      </c>
      <c r="F921" s="74">
        <f t="shared" si="43"/>
        <v>110373.08</v>
      </c>
      <c r="G921" s="71"/>
    </row>
    <row r="922" spans="1:7">
      <c r="A922" s="66">
        <v>45961</v>
      </c>
      <c r="B922" s="67" t="s">
        <v>3413</v>
      </c>
      <c r="C922" s="92" t="s">
        <v>65</v>
      </c>
      <c r="D922" s="69"/>
      <c r="E922" s="69">
        <v>4280</v>
      </c>
      <c r="F922" s="74">
        <f t="shared" si="43"/>
        <v>106093.08</v>
      </c>
      <c r="G922" s="71"/>
    </row>
    <row r="923" spans="1:7">
      <c r="A923" s="66">
        <v>45961</v>
      </c>
      <c r="B923" s="67" t="s">
        <v>3414</v>
      </c>
      <c r="C923" s="92" t="s">
        <v>65</v>
      </c>
      <c r="D923" s="69"/>
      <c r="E923" s="69">
        <v>500</v>
      </c>
      <c r="F923" s="74">
        <f t="shared" ref="F923:F942" si="44">F922+D923-E923</f>
        <v>105593.08</v>
      </c>
      <c r="G923" s="71"/>
    </row>
    <row r="924" spans="1:7">
      <c r="A924" s="66">
        <v>45961</v>
      </c>
      <c r="B924" s="67" t="s">
        <v>3415</v>
      </c>
      <c r="C924" s="92" t="s">
        <v>65</v>
      </c>
      <c r="D924" s="69"/>
      <c r="E924" s="69">
        <v>1000</v>
      </c>
      <c r="F924" s="74">
        <f t="shared" si="44"/>
        <v>104593.08</v>
      </c>
      <c r="G924" s="71"/>
    </row>
    <row r="925" ht="34.5" spans="1:7">
      <c r="A925" s="66">
        <v>45961</v>
      </c>
      <c r="B925" s="67" t="s">
        <v>3416</v>
      </c>
      <c r="C925" s="92" t="s">
        <v>65</v>
      </c>
      <c r="D925" s="69"/>
      <c r="E925" s="69">
        <v>1040</v>
      </c>
      <c r="F925" s="74">
        <f t="shared" si="44"/>
        <v>103553.08</v>
      </c>
      <c r="G925" s="71"/>
    </row>
    <row r="926" spans="1:7">
      <c r="A926" s="66">
        <v>45961</v>
      </c>
      <c r="B926" s="67" t="s">
        <v>3417</v>
      </c>
      <c r="C926" s="92" t="s">
        <v>65</v>
      </c>
      <c r="D926" s="69"/>
      <c r="E926" s="69">
        <v>292.25</v>
      </c>
      <c r="F926" s="74">
        <f t="shared" si="44"/>
        <v>103260.83</v>
      </c>
      <c r="G926" s="71"/>
    </row>
    <row r="927" spans="1:7">
      <c r="A927" s="66">
        <v>45961</v>
      </c>
      <c r="B927" s="67" t="s">
        <v>3418</v>
      </c>
      <c r="C927" s="92" t="s">
        <v>65</v>
      </c>
      <c r="D927" s="69"/>
      <c r="E927" s="69">
        <v>345</v>
      </c>
      <c r="F927" s="74">
        <f t="shared" si="44"/>
        <v>102915.83</v>
      </c>
      <c r="G927" s="71"/>
    </row>
    <row r="928" spans="1:7">
      <c r="A928" s="66">
        <v>45961</v>
      </c>
      <c r="B928" s="67" t="s">
        <v>3419</v>
      </c>
      <c r="C928" s="92" t="s">
        <v>65</v>
      </c>
      <c r="D928" s="69"/>
      <c r="E928" s="69">
        <v>10</v>
      </c>
      <c r="F928" s="74">
        <f t="shared" si="44"/>
        <v>102905.83</v>
      </c>
      <c r="G928" s="71"/>
    </row>
    <row r="929" spans="1:7">
      <c r="A929" s="66">
        <v>45961</v>
      </c>
      <c r="B929" s="67" t="s">
        <v>3420</v>
      </c>
      <c r="C929" s="92" t="s">
        <v>65</v>
      </c>
      <c r="D929" s="69"/>
      <c r="E929" s="69">
        <v>279</v>
      </c>
      <c r="F929" s="74">
        <f t="shared" si="44"/>
        <v>102626.83</v>
      </c>
      <c r="G929" s="71"/>
    </row>
    <row r="930" ht="34.5" spans="1:7">
      <c r="A930" s="66">
        <v>45961</v>
      </c>
      <c r="B930" s="67" t="s">
        <v>3421</v>
      </c>
      <c r="C930" s="92" t="s">
        <v>65</v>
      </c>
      <c r="D930" s="69"/>
      <c r="E930" s="69">
        <v>1880</v>
      </c>
      <c r="F930" s="74">
        <f t="shared" si="44"/>
        <v>100746.83</v>
      </c>
      <c r="G930" s="71"/>
    </row>
    <row r="931" spans="1:7">
      <c r="A931" s="66">
        <v>45961</v>
      </c>
      <c r="B931" s="67" t="s">
        <v>3422</v>
      </c>
      <c r="C931" s="92" t="s">
        <v>65</v>
      </c>
      <c r="D931" s="69"/>
      <c r="E931" s="69">
        <v>1440</v>
      </c>
      <c r="F931" s="74">
        <f t="shared" si="44"/>
        <v>99306.83</v>
      </c>
      <c r="G931" s="71"/>
    </row>
    <row r="932" spans="1:7">
      <c r="A932" s="66">
        <v>45961</v>
      </c>
      <c r="B932" s="67" t="s">
        <v>3423</v>
      </c>
      <c r="C932" s="92" t="s">
        <v>65</v>
      </c>
      <c r="D932" s="69"/>
      <c r="E932" s="69">
        <v>962.9</v>
      </c>
      <c r="F932" s="74">
        <f t="shared" si="44"/>
        <v>98343.93</v>
      </c>
      <c r="G932" s="71"/>
    </row>
    <row r="933" spans="1:7">
      <c r="A933" s="66">
        <v>45961</v>
      </c>
      <c r="B933" s="67" t="s">
        <v>3424</v>
      </c>
      <c r="C933" s="92" t="s">
        <v>65</v>
      </c>
      <c r="D933" s="69"/>
      <c r="E933" s="69">
        <v>303.9</v>
      </c>
      <c r="F933" s="74">
        <f t="shared" si="44"/>
        <v>98040.03</v>
      </c>
      <c r="G933" s="71"/>
    </row>
    <row r="934" spans="1:7">
      <c r="A934" s="66">
        <v>45961</v>
      </c>
      <c r="B934" s="67" t="s">
        <v>3425</v>
      </c>
      <c r="C934" s="92" t="s">
        <v>65</v>
      </c>
      <c r="D934" s="69"/>
      <c r="E934" s="69">
        <v>60</v>
      </c>
      <c r="F934" s="74">
        <f t="shared" si="44"/>
        <v>97980.03</v>
      </c>
      <c r="G934" s="71"/>
    </row>
    <row r="935" spans="1:7">
      <c r="A935" s="66">
        <v>45961</v>
      </c>
      <c r="B935" s="67" t="s">
        <v>3426</v>
      </c>
      <c r="C935" s="92" t="s">
        <v>65</v>
      </c>
      <c r="D935" s="69"/>
      <c r="E935" s="69">
        <v>304.5</v>
      </c>
      <c r="F935" s="74">
        <f t="shared" si="44"/>
        <v>97675.53</v>
      </c>
      <c r="G935" s="71"/>
    </row>
    <row r="936" spans="1:7">
      <c r="A936" s="66">
        <v>45961</v>
      </c>
      <c r="B936" s="67" t="s">
        <v>3427</v>
      </c>
      <c r="C936" s="92" t="s">
        <v>65</v>
      </c>
      <c r="D936" s="69"/>
      <c r="E936" s="69">
        <v>1740.47</v>
      </c>
      <c r="F936" s="74">
        <f t="shared" si="44"/>
        <v>95935.06</v>
      </c>
      <c r="G936" s="71"/>
    </row>
    <row r="937" spans="1:7">
      <c r="A937" s="66">
        <v>45961</v>
      </c>
      <c r="B937" s="67" t="s">
        <v>3428</v>
      </c>
      <c r="C937" s="92" t="s">
        <v>65</v>
      </c>
      <c r="D937" s="69"/>
      <c r="E937" s="69">
        <v>180</v>
      </c>
      <c r="F937" s="74">
        <f t="shared" si="44"/>
        <v>95755.06</v>
      </c>
      <c r="G937" s="71"/>
    </row>
    <row r="938" spans="1:7">
      <c r="A938" s="66">
        <v>45961</v>
      </c>
      <c r="B938" s="67" t="s">
        <v>3429</v>
      </c>
      <c r="C938" s="92" t="s">
        <v>65</v>
      </c>
      <c r="D938" s="69"/>
      <c r="E938" s="69">
        <v>172</v>
      </c>
      <c r="F938" s="74">
        <f t="shared" si="44"/>
        <v>95583.06</v>
      </c>
      <c r="G938" s="71"/>
    </row>
    <row r="939" ht="34.5" spans="1:7">
      <c r="A939" s="66">
        <v>45961</v>
      </c>
      <c r="B939" s="67" t="s">
        <v>3430</v>
      </c>
      <c r="C939" s="92" t="s">
        <v>65</v>
      </c>
      <c r="D939" s="69"/>
      <c r="E939" s="69">
        <v>6521</v>
      </c>
      <c r="F939" s="74">
        <f t="shared" si="44"/>
        <v>89062.06</v>
      </c>
      <c r="G939" s="71"/>
    </row>
    <row r="940" spans="1:7">
      <c r="A940" s="66">
        <v>45961</v>
      </c>
      <c r="B940" s="67" t="s">
        <v>1742</v>
      </c>
      <c r="C940" s="92" t="s">
        <v>65</v>
      </c>
      <c r="D940" s="69"/>
      <c r="E940" s="69">
        <v>39.6</v>
      </c>
      <c r="F940" s="74">
        <f t="shared" si="44"/>
        <v>89022.46</v>
      </c>
      <c r="G940" s="71"/>
    </row>
    <row r="941" ht="34.5" spans="1:7">
      <c r="A941" s="66">
        <v>45968</v>
      </c>
      <c r="B941" s="67" t="s">
        <v>3431</v>
      </c>
      <c r="C941" s="92" t="s">
        <v>65</v>
      </c>
      <c r="D941" s="69"/>
      <c r="E941" s="69">
        <v>22000</v>
      </c>
      <c r="F941" s="74">
        <f t="shared" si="44"/>
        <v>67022.46</v>
      </c>
      <c r="G941" s="71"/>
    </row>
    <row r="942" ht="34.5" spans="1:7">
      <c r="A942" s="66">
        <v>45968</v>
      </c>
      <c r="B942" s="67" t="s">
        <v>3432</v>
      </c>
      <c r="C942" s="92" t="s">
        <v>65</v>
      </c>
      <c r="D942" s="69"/>
      <c r="E942" s="69">
        <v>2500</v>
      </c>
      <c r="F942" s="74">
        <f t="shared" si="44"/>
        <v>64522.46</v>
      </c>
      <c r="G942" s="71"/>
    </row>
    <row r="943" spans="1:7">
      <c r="A943" s="66">
        <v>45968</v>
      </c>
      <c r="B943" s="67" t="s">
        <v>3433</v>
      </c>
      <c r="C943" s="92" t="s">
        <v>65</v>
      </c>
      <c r="D943" s="69"/>
      <c r="E943" s="69">
        <v>1070</v>
      </c>
      <c r="F943" s="74">
        <f t="shared" ref="F943:F948" si="45">F942+D943-E943</f>
        <v>63452.46</v>
      </c>
      <c r="G943" s="71"/>
    </row>
    <row r="944" spans="1:7">
      <c r="A944" s="66">
        <v>45968</v>
      </c>
      <c r="B944" s="67" t="s">
        <v>3434</v>
      </c>
      <c r="C944" s="92" t="s">
        <v>65</v>
      </c>
      <c r="D944" s="69"/>
      <c r="E944" s="69">
        <v>788</v>
      </c>
      <c r="F944" s="74">
        <f t="shared" si="45"/>
        <v>62664.46</v>
      </c>
      <c r="G944" s="71"/>
    </row>
    <row r="945" spans="1:7">
      <c r="A945" s="66">
        <v>45968</v>
      </c>
      <c r="B945" s="67" t="s">
        <v>3435</v>
      </c>
      <c r="C945" s="92" t="s">
        <v>65</v>
      </c>
      <c r="D945" s="69"/>
      <c r="E945" s="69">
        <v>590</v>
      </c>
      <c r="F945" s="74">
        <f t="shared" si="45"/>
        <v>62074.46</v>
      </c>
      <c r="G945" s="71"/>
    </row>
    <row r="946" spans="1:7">
      <c r="A946" s="66">
        <v>45968</v>
      </c>
      <c r="B946" s="67" t="s">
        <v>3436</v>
      </c>
      <c r="C946" s="92" t="s">
        <v>65</v>
      </c>
      <c r="D946" s="69"/>
      <c r="E946" s="69">
        <v>190</v>
      </c>
      <c r="F946" s="74">
        <f t="shared" si="45"/>
        <v>61884.46</v>
      </c>
      <c r="G946" s="71"/>
    </row>
    <row r="947" spans="1:7">
      <c r="A947" s="66">
        <v>45968</v>
      </c>
      <c r="B947" s="67" t="s">
        <v>3437</v>
      </c>
      <c r="C947" s="92" t="s">
        <v>65</v>
      </c>
      <c r="D947" s="69"/>
      <c r="E947" s="69">
        <v>44.5</v>
      </c>
      <c r="F947" s="74">
        <f t="shared" si="45"/>
        <v>61839.96</v>
      </c>
      <c r="G947" s="71"/>
    </row>
    <row r="948" spans="1:7">
      <c r="A948" s="66">
        <v>45968</v>
      </c>
      <c r="B948" s="67" t="s">
        <v>3438</v>
      </c>
      <c r="C948" s="92" t="s">
        <v>65</v>
      </c>
      <c r="D948" s="69"/>
      <c r="E948" s="69">
        <v>44.5</v>
      </c>
      <c r="F948" s="74">
        <f t="shared" si="45"/>
        <v>61795.46</v>
      </c>
      <c r="G948" s="71"/>
    </row>
    <row r="949" spans="1:7">
      <c r="A949" s="66">
        <v>45968</v>
      </c>
      <c r="B949" s="67" t="s">
        <v>3439</v>
      </c>
      <c r="C949" s="92" t="s">
        <v>65</v>
      </c>
      <c r="D949" s="69"/>
      <c r="E949" s="69">
        <v>1000</v>
      </c>
      <c r="F949" s="74">
        <f t="shared" ref="F949:F966" si="46">F948+D949-E949</f>
        <v>60795.46</v>
      </c>
      <c r="G949" s="71"/>
    </row>
    <row r="950" ht="34.5" spans="1:7">
      <c r="A950" s="66">
        <v>45968</v>
      </c>
      <c r="B950" s="67" t="s">
        <v>3440</v>
      </c>
      <c r="C950" s="92" t="s">
        <v>65</v>
      </c>
      <c r="D950" s="69"/>
      <c r="E950" s="69">
        <v>9695.4</v>
      </c>
      <c r="F950" s="74">
        <f t="shared" si="46"/>
        <v>51100.06</v>
      </c>
      <c r="G950" s="71"/>
    </row>
    <row r="951" ht="34.5" spans="1:7">
      <c r="A951" s="66">
        <v>45968</v>
      </c>
      <c r="B951" s="67" t="s">
        <v>3441</v>
      </c>
      <c r="C951" s="92" t="s">
        <v>65</v>
      </c>
      <c r="D951" s="69"/>
      <c r="E951" s="69">
        <v>2400</v>
      </c>
      <c r="F951" s="74">
        <f t="shared" si="46"/>
        <v>48700.06</v>
      </c>
      <c r="G951" s="71"/>
    </row>
    <row r="952" ht="34.5" spans="1:7">
      <c r="A952" s="66">
        <v>45968</v>
      </c>
      <c r="B952" s="67" t="s">
        <v>3442</v>
      </c>
      <c r="C952" s="92" t="s">
        <v>65</v>
      </c>
      <c r="D952" s="69"/>
      <c r="E952" s="69">
        <v>134</v>
      </c>
      <c r="F952" s="74">
        <f t="shared" si="46"/>
        <v>48566.06</v>
      </c>
      <c r="G952" s="71"/>
    </row>
    <row r="953" ht="34.5" spans="1:7">
      <c r="A953" s="66">
        <v>45968</v>
      </c>
      <c r="B953" s="67" t="s">
        <v>3443</v>
      </c>
      <c r="C953" s="92" t="s">
        <v>65</v>
      </c>
      <c r="D953" s="69"/>
      <c r="E953" s="69">
        <v>3231</v>
      </c>
      <c r="F953" s="74">
        <f t="shared" si="46"/>
        <v>45335.06</v>
      </c>
      <c r="G953" s="71"/>
    </row>
    <row r="954" ht="34.5" spans="1:7">
      <c r="A954" s="66">
        <v>45968</v>
      </c>
      <c r="B954" s="67" t="s">
        <v>3444</v>
      </c>
      <c r="C954" s="92" t="s">
        <v>65</v>
      </c>
      <c r="D954" s="69"/>
      <c r="E954" s="69">
        <v>2296</v>
      </c>
      <c r="F954" s="74">
        <f t="shared" si="46"/>
        <v>43039.06</v>
      </c>
      <c r="G954" s="71"/>
    </row>
    <row r="955" spans="1:7">
      <c r="A955" s="66">
        <v>45968</v>
      </c>
      <c r="B955" s="67" t="s">
        <v>3445</v>
      </c>
      <c r="C955" s="92" t="s">
        <v>65</v>
      </c>
      <c r="D955" s="69"/>
      <c r="E955" s="69">
        <v>506.9</v>
      </c>
      <c r="F955" s="74">
        <f t="shared" si="46"/>
        <v>42532.16</v>
      </c>
      <c r="G955" s="71"/>
    </row>
    <row r="956" spans="1:7">
      <c r="A956" s="66">
        <v>45968</v>
      </c>
      <c r="B956" s="67" t="s">
        <v>3446</v>
      </c>
      <c r="C956" s="92" t="s">
        <v>65</v>
      </c>
      <c r="D956" s="69"/>
      <c r="E956" s="69">
        <v>1809.4</v>
      </c>
      <c r="F956" s="74">
        <f t="shared" si="46"/>
        <v>40722.76</v>
      </c>
      <c r="G956" s="71"/>
    </row>
    <row r="957" spans="1:7">
      <c r="A957" s="66">
        <v>45968</v>
      </c>
      <c r="B957" s="67" t="s">
        <v>3447</v>
      </c>
      <c r="C957" s="92" t="s">
        <v>65</v>
      </c>
      <c r="D957" s="69"/>
      <c r="E957" s="69">
        <v>7724</v>
      </c>
      <c r="F957" s="74">
        <f t="shared" si="46"/>
        <v>32998.76</v>
      </c>
      <c r="G957" s="71"/>
    </row>
    <row r="958" ht="34.5" spans="1:7">
      <c r="A958" s="66">
        <v>45968</v>
      </c>
      <c r="B958" s="67" t="s">
        <v>3448</v>
      </c>
      <c r="C958" s="92" t="s">
        <v>65</v>
      </c>
      <c r="D958" s="69"/>
      <c r="E958" s="69">
        <v>39</v>
      </c>
      <c r="F958" s="74">
        <f t="shared" si="46"/>
        <v>32959.76</v>
      </c>
      <c r="G958" s="71"/>
    </row>
    <row r="959" ht="34.5" spans="1:7">
      <c r="A959" s="66">
        <v>45968</v>
      </c>
      <c r="B959" s="67" t="s">
        <v>3449</v>
      </c>
      <c r="C959" s="92" t="s">
        <v>65</v>
      </c>
      <c r="D959" s="69"/>
      <c r="E959" s="69">
        <v>17612</v>
      </c>
      <c r="F959" s="74">
        <f t="shared" si="46"/>
        <v>15347.76</v>
      </c>
      <c r="G959" s="71"/>
    </row>
    <row r="960" spans="1:7">
      <c r="A960" s="66">
        <v>45968</v>
      </c>
      <c r="B960" s="67" t="s">
        <v>1742</v>
      </c>
      <c r="C960" s="92" t="s">
        <v>65</v>
      </c>
      <c r="D960" s="69"/>
      <c r="E960" s="69">
        <v>108.9</v>
      </c>
      <c r="F960" s="74">
        <f t="shared" si="46"/>
        <v>15238.86</v>
      </c>
      <c r="G960" s="71"/>
    </row>
    <row r="961" spans="1:7">
      <c r="A961" s="66">
        <v>45974</v>
      </c>
      <c r="B961" s="93" t="s">
        <v>3450</v>
      </c>
      <c r="C961" s="92" t="s">
        <v>65</v>
      </c>
      <c r="D961" s="69"/>
      <c r="E961" s="69">
        <v>2469.5</v>
      </c>
      <c r="F961" s="74">
        <f t="shared" si="46"/>
        <v>12769.36</v>
      </c>
      <c r="G961" s="71"/>
    </row>
    <row r="962" ht="34.5" spans="1:7">
      <c r="A962" s="66">
        <v>45974</v>
      </c>
      <c r="B962" s="93" t="s">
        <v>3451</v>
      </c>
      <c r="C962" s="92" t="s">
        <v>65</v>
      </c>
      <c r="D962" s="69"/>
      <c r="E962" s="69">
        <v>3000</v>
      </c>
      <c r="F962" s="74">
        <f t="shared" si="46"/>
        <v>9769.36</v>
      </c>
      <c r="G962" s="71"/>
    </row>
    <row r="963" spans="1:7">
      <c r="A963" s="66">
        <v>45974</v>
      </c>
      <c r="B963" s="93" t="s">
        <v>3452</v>
      </c>
      <c r="C963" s="92" t="s">
        <v>65</v>
      </c>
      <c r="D963" s="69"/>
      <c r="E963" s="69">
        <v>5714</v>
      </c>
      <c r="F963" s="74">
        <f t="shared" si="46"/>
        <v>4055.36</v>
      </c>
      <c r="G963" s="71"/>
    </row>
    <row r="964" spans="1:7">
      <c r="A964" s="66">
        <v>45974</v>
      </c>
      <c r="B964" s="93" t="s">
        <v>3453</v>
      </c>
      <c r="C964" s="92" t="s">
        <v>65</v>
      </c>
      <c r="D964" s="69"/>
      <c r="E964" s="69">
        <v>555</v>
      </c>
      <c r="F964" s="74">
        <f t="shared" si="46"/>
        <v>3500.36</v>
      </c>
      <c r="G964" s="71"/>
    </row>
    <row r="965" spans="1:7">
      <c r="A965" s="66">
        <v>45974</v>
      </c>
      <c r="B965" s="93" t="s">
        <v>1742</v>
      </c>
      <c r="C965" s="92" t="s">
        <v>65</v>
      </c>
      <c r="D965" s="69"/>
      <c r="E965" s="69">
        <v>15.3</v>
      </c>
      <c r="F965" s="74">
        <f t="shared" si="46"/>
        <v>3485.05999999999</v>
      </c>
      <c r="G965" s="71"/>
    </row>
    <row r="966" spans="1:7">
      <c r="A966" s="66">
        <v>45975</v>
      </c>
      <c r="B966" s="93" t="s">
        <v>1844</v>
      </c>
      <c r="C966" s="92" t="s">
        <v>58</v>
      </c>
      <c r="D966" s="69">
        <v>150000</v>
      </c>
      <c r="E966" s="69"/>
      <c r="F966" s="74">
        <f t="shared" ref="F966:F978" si="47">F965+D966-E966</f>
        <v>153485.06</v>
      </c>
      <c r="G966" s="71"/>
    </row>
    <row r="967" spans="1:7">
      <c r="A967" s="66">
        <v>45975</v>
      </c>
      <c r="B967" s="93" t="s">
        <v>3454</v>
      </c>
      <c r="C967" s="92" t="s">
        <v>65</v>
      </c>
      <c r="D967" s="69"/>
      <c r="E967" s="69">
        <v>52</v>
      </c>
      <c r="F967" s="74">
        <f t="shared" si="47"/>
        <v>153433.06</v>
      </c>
      <c r="G967" s="71"/>
    </row>
    <row r="968" spans="1:7">
      <c r="A968" s="66">
        <v>45975</v>
      </c>
      <c r="B968" s="93" t="s">
        <v>3455</v>
      </c>
      <c r="C968" s="92" t="s">
        <v>65</v>
      </c>
      <c r="D968" s="69"/>
      <c r="E968" s="69">
        <v>210</v>
      </c>
      <c r="F968" s="74">
        <f t="shared" si="47"/>
        <v>153223.06</v>
      </c>
      <c r="G968" s="71"/>
    </row>
    <row r="969" spans="1:7">
      <c r="A969" s="66">
        <v>45975</v>
      </c>
      <c r="B969" s="93" t="s">
        <v>3456</v>
      </c>
      <c r="C969" s="92" t="s">
        <v>65</v>
      </c>
      <c r="D969" s="69"/>
      <c r="E969" s="69">
        <v>653</v>
      </c>
      <c r="F969" s="74">
        <f t="shared" si="47"/>
        <v>152570.06</v>
      </c>
      <c r="G969" s="71"/>
    </row>
    <row r="970" spans="1:7">
      <c r="A970" s="66">
        <v>45975</v>
      </c>
      <c r="B970" s="93" t="s">
        <v>3457</v>
      </c>
      <c r="C970" s="92" t="s">
        <v>65</v>
      </c>
      <c r="D970" s="69"/>
      <c r="E970" s="69">
        <v>1440</v>
      </c>
      <c r="F970" s="74">
        <f t="shared" si="47"/>
        <v>151130.06</v>
      </c>
      <c r="G970" s="71"/>
    </row>
    <row r="971" ht="34.5" spans="1:7">
      <c r="A971" s="66">
        <v>45975</v>
      </c>
      <c r="B971" s="93" t="s">
        <v>3458</v>
      </c>
      <c r="C971" s="92" t="s">
        <v>65</v>
      </c>
      <c r="D971" s="69"/>
      <c r="E971" s="69">
        <v>390</v>
      </c>
      <c r="F971" s="74">
        <f t="shared" si="47"/>
        <v>150740.06</v>
      </c>
      <c r="G971" s="71"/>
    </row>
    <row r="972" spans="1:7">
      <c r="A972" s="66">
        <v>45975</v>
      </c>
      <c r="B972" s="93" t="s">
        <v>3459</v>
      </c>
      <c r="C972" s="92" t="s">
        <v>65</v>
      </c>
      <c r="D972" s="69"/>
      <c r="E972" s="69">
        <v>956.42</v>
      </c>
      <c r="F972" s="74">
        <f t="shared" si="47"/>
        <v>149783.64</v>
      </c>
      <c r="G972" s="71"/>
    </row>
    <row r="973" spans="1:7">
      <c r="A973" s="66">
        <v>45975</v>
      </c>
      <c r="B973" s="93" t="s">
        <v>3460</v>
      </c>
      <c r="C973" s="92" t="s">
        <v>65</v>
      </c>
      <c r="D973" s="69"/>
      <c r="E973" s="69">
        <v>305.5</v>
      </c>
      <c r="F973" s="74">
        <f t="shared" si="47"/>
        <v>149478.14</v>
      </c>
      <c r="G973" s="71"/>
    </row>
    <row r="974" spans="1:7">
      <c r="A974" s="66">
        <v>45975</v>
      </c>
      <c r="B974" s="93" t="s">
        <v>1742</v>
      </c>
      <c r="C974" s="92" t="s">
        <v>65</v>
      </c>
      <c r="D974" s="69"/>
      <c r="E974" s="69">
        <v>19.8</v>
      </c>
      <c r="F974" s="74">
        <f t="shared" si="47"/>
        <v>149458.34</v>
      </c>
      <c r="G974" s="71"/>
    </row>
    <row r="975" ht="34.5" spans="1:7">
      <c r="A975" s="66">
        <v>45979</v>
      </c>
      <c r="B975" s="93" t="s">
        <v>3461</v>
      </c>
      <c r="C975" s="92" t="s">
        <v>65</v>
      </c>
      <c r="D975" s="69"/>
      <c r="E975" s="69">
        <v>1269</v>
      </c>
      <c r="F975" s="74">
        <f t="shared" si="47"/>
        <v>148189.34</v>
      </c>
      <c r="G975" s="71"/>
    </row>
    <row r="976" spans="1:7">
      <c r="A976" s="66">
        <v>45979</v>
      </c>
      <c r="B976" s="93" t="s">
        <v>1742</v>
      </c>
      <c r="C976" s="92" t="s">
        <v>65</v>
      </c>
      <c r="D976" s="69"/>
      <c r="E976" s="69">
        <v>4.5</v>
      </c>
      <c r="F976" s="74">
        <f t="shared" si="47"/>
        <v>148184.84</v>
      </c>
      <c r="G976" s="71"/>
    </row>
    <row r="977" spans="1:7">
      <c r="A977" s="62"/>
      <c r="B977" s="67"/>
      <c r="C977" s="91"/>
      <c r="D977" s="69"/>
      <c r="E977" s="69"/>
      <c r="F977" s="74">
        <f t="shared" si="47"/>
        <v>148184.84</v>
      </c>
      <c r="G977" s="71"/>
    </row>
    <row r="978" spans="1:7">
      <c r="A978" s="62"/>
      <c r="B978" s="67"/>
      <c r="C978" s="91"/>
      <c r="D978" s="69"/>
      <c r="E978" s="69"/>
      <c r="F978" s="74">
        <f t="shared" si="47"/>
        <v>148184.84</v>
      </c>
      <c r="G978" s="71"/>
    </row>
    <row r="979" spans="1:7">
      <c r="A979" s="62"/>
      <c r="B979" s="67"/>
      <c r="C979" s="91"/>
      <c r="D979" s="69"/>
      <c r="E979" s="69"/>
      <c r="F979" s="69"/>
      <c r="G979" s="71"/>
    </row>
    <row r="980" spans="1:7">
      <c r="A980" s="62"/>
      <c r="B980" s="67"/>
      <c r="C980" s="91"/>
      <c r="D980" s="69"/>
      <c r="E980" s="69"/>
      <c r="F980" s="69"/>
      <c r="G980" s="71"/>
    </row>
  </sheetData>
  <autoFilter xmlns:etc="http://www.wps.cn/officeDocument/2017/etCustomData" ref="A2:G978" etc:filterBottomFollowUsedRange="0">
    <extLst/>
  </autoFilter>
  <dataValidations count="1">
    <dataValidation type="list" allowBlank="1" showInputMessage="1" showErrorMessage="1" sqref="C112 C166 C360 C449 C679 C3:C102 C106:C108 C114:C138 C141:C152 C168:C169 C171:C172 C174:C191 C196:C221 C240:C242 C244:C245 C248:C358 C362:C437 C451:C677 C681:C976">
      <formula1>收支类别</formula1>
    </dataValidation>
  </dataValidations>
  <pageMargins left="0.75" right="0.75" top="1" bottom="1" header="0.51" footer="0.51"/>
  <pageSetup paperSize="9" orientation="portrait"/>
  <headerFooter alignWithMargins="0" scaleWithDoc="0"/>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G96"/>
  <sheetViews>
    <sheetView workbookViewId="0">
      <pane ySplit="2" topLeftCell="A53" activePane="bottomLeft" state="frozen"/>
      <selection/>
      <selection pane="bottomLeft" activeCell="B238" sqref="B238"/>
    </sheetView>
  </sheetViews>
  <sheetFormatPr defaultColWidth="9" defaultRowHeight="17.25" outlineLevelCol="6"/>
  <cols>
    <col min="1" max="1" width="11.75" style="53" customWidth="1"/>
    <col min="2" max="2" width="54.375" style="54" customWidth="1"/>
    <col min="3" max="3" width="15.375" style="55" customWidth="1"/>
    <col min="4" max="6" width="15.625" style="56" customWidth="1"/>
    <col min="7" max="7" width="16.625" style="57" customWidth="1"/>
    <col min="8" max="16384" width="9" style="57"/>
  </cols>
  <sheetData>
    <row r="1" ht="22.5" customHeight="1" spans="1:7">
      <c r="A1" s="58">
        <v>32</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45292</v>
      </c>
      <c r="B3" s="67" t="s">
        <v>91</v>
      </c>
      <c r="C3" s="68"/>
      <c r="D3" s="69"/>
      <c r="E3" s="69"/>
      <c r="F3" s="70"/>
      <c r="G3" s="71"/>
    </row>
    <row r="4" spans="1:7">
      <c r="A4" s="66"/>
      <c r="B4" s="72"/>
      <c r="C4" s="68"/>
      <c r="D4" s="73"/>
      <c r="E4" s="86"/>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86"/>
      <c r="F18" s="74">
        <f t="shared" si="0"/>
        <v>0</v>
      </c>
      <c r="G18" s="71"/>
    </row>
    <row r="19" spans="1:7">
      <c r="A19" s="66"/>
      <c r="B19" s="72"/>
      <c r="C19" s="68"/>
      <c r="D19" s="69"/>
      <c r="E19" s="69"/>
      <c r="F19" s="74">
        <f t="shared" si="0"/>
        <v>0</v>
      </c>
      <c r="G19" s="71"/>
    </row>
    <row r="20" spans="1:7">
      <c r="A20" s="66"/>
      <c r="B20" s="72"/>
      <c r="C20" s="68"/>
      <c r="D20" s="69"/>
      <c r="E20" s="86"/>
      <c r="F20" s="74">
        <f t="shared" si="0"/>
        <v>0</v>
      </c>
      <c r="G20" s="71"/>
    </row>
    <row r="21" spans="1:7">
      <c r="A21" s="66"/>
      <c r="B21" s="72"/>
      <c r="C21" s="68"/>
      <c r="D21" s="69"/>
      <c r="E21" s="86"/>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10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104">
        <f t="shared" si="0"/>
        <v>0</v>
      </c>
      <c r="G31" s="71"/>
    </row>
    <row r="32" spans="1:7">
      <c r="A32" s="66"/>
      <c r="B32" s="72"/>
      <c r="C32" s="68"/>
      <c r="D32" s="69"/>
      <c r="E32" s="69"/>
      <c r="F32" s="74">
        <f t="shared" si="0"/>
        <v>0</v>
      </c>
      <c r="G32" s="71"/>
    </row>
    <row r="33" spans="1:7">
      <c r="A33" s="66"/>
      <c r="B33" s="72"/>
      <c r="C33" s="68"/>
      <c r="D33" s="69"/>
      <c r="E33" s="69"/>
      <c r="F33" s="10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72"/>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72"/>
      <c r="C59" s="68"/>
      <c r="D59" s="69"/>
      <c r="E59" s="69"/>
      <c r="F59" s="74">
        <f t="shared" si="0"/>
        <v>0</v>
      </c>
      <c r="G59" s="71"/>
    </row>
    <row r="60" spans="1:7">
      <c r="A60" s="66"/>
      <c r="B60" s="72"/>
      <c r="C60" s="68"/>
      <c r="D60" s="69"/>
      <c r="E60" s="69"/>
      <c r="F60" s="74">
        <f t="shared" si="0"/>
        <v>0</v>
      </c>
      <c r="G60" s="71"/>
    </row>
    <row r="61" spans="1:7">
      <c r="A61" s="66"/>
      <c r="B61" s="72"/>
      <c r="C61" s="68"/>
      <c r="D61" s="69"/>
      <c r="E61" s="69"/>
      <c r="F61" s="74">
        <f t="shared" si="0"/>
        <v>0</v>
      </c>
      <c r="G61" s="71"/>
    </row>
    <row r="62" spans="1:7">
      <c r="A62" s="66"/>
      <c r="B62" s="72"/>
      <c r="C62" s="68"/>
      <c r="D62" s="69"/>
      <c r="E62" s="69"/>
      <c r="F62" s="74">
        <f t="shared" si="0"/>
        <v>0</v>
      </c>
      <c r="G62" s="71"/>
    </row>
    <row r="63" spans="1:7">
      <c r="A63" s="66"/>
      <c r="B63" s="67"/>
      <c r="C63" s="68"/>
      <c r="D63" s="69"/>
      <c r="E63" s="69"/>
      <c r="F63" s="74">
        <f t="shared" si="0"/>
        <v>0</v>
      </c>
      <c r="G63" s="71"/>
    </row>
    <row r="64" spans="1:7">
      <c r="A64" s="66"/>
      <c r="B64" s="72"/>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72"/>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72"/>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v>0</v>
      </c>
      <c r="G75" s="71"/>
    </row>
    <row r="76" spans="1:7">
      <c r="A76" s="66"/>
      <c r="B76" s="67"/>
      <c r="C76" s="68"/>
      <c r="D76" s="69"/>
      <c r="E76" s="69"/>
      <c r="F76" s="74"/>
      <c r="G76" s="71"/>
    </row>
    <row r="77" spans="1:7">
      <c r="A77" s="66"/>
      <c r="B77" s="67"/>
      <c r="C77" s="68"/>
      <c r="D77" s="69"/>
      <c r="E77" s="69"/>
      <c r="F77" s="74"/>
      <c r="G77" s="71"/>
    </row>
    <row r="78" spans="1:7">
      <c r="A78" s="66"/>
      <c r="B78" s="67"/>
      <c r="C78" s="68"/>
      <c r="D78" s="69"/>
      <c r="E78" s="69"/>
      <c r="F78" s="74"/>
      <c r="G78" s="71"/>
    </row>
    <row r="79" spans="1:7">
      <c r="A79" s="66"/>
      <c r="B79" s="67"/>
      <c r="C79" s="68"/>
      <c r="D79" s="69"/>
      <c r="E79" s="69"/>
      <c r="F79" s="74"/>
      <c r="G79" s="71"/>
    </row>
    <row r="80" spans="1:7">
      <c r="A80" s="66"/>
      <c r="B80" s="67"/>
      <c r="C80" s="68"/>
      <c r="D80" s="69"/>
      <c r="E80" s="69"/>
      <c r="F80" s="74"/>
      <c r="G80" s="71"/>
    </row>
    <row r="81" spans="1:7">
      <c r="A81" s="66"/>
      <c r="B81" s="67"/>
      <c r="C81" s="68"/>
      <c r="D81" s="69"/>
      <c r="E81" s="69"/>
      <c r="F81" s="74"/>
      <c r="G81" s="71"/>
    </row>
    <row r="82" spans="1:7">
      <c r="A82" s="66"/>
      <c r="B82" s="67"/>
      <c r="C82" s="68"/>
      <c r="D82" s="69"/>
      <c r="E82" s="69"/>
      <c r="F82" s="74"/>
      <c r="G82" s="71"/>
    </row>
    <row r="83" spans="1:7">
      <c r="A83" s="66"/>
      <c r="B83" s="67"/>
      <c r="C83" s="68"/>
      <c r="D83" s="69"/>
      <c r="E83" s="69"/>
      <c r="F83" s="74"/>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8"/>
  <sheetViews>
    <sheetView workbookViewId="0">
      <pane ySplit="2" topLeftCell="A64" activePane="bottomLeft" state="frozen"/>
      <selection/>
      <selection pane="bottomLeft" activeCell="D72" sqref="D72"/>
    </sheetView>
  </sheetViews>
  <sheetFormatPr defaultColWidth="9" defaultRowHeight="17.25" outlineLevelCol="6"/>
  <cols>
    <col min="1" max="1" width="11.75" style="53" customWidth="1"/>
    <col min="2" max="2" width="68.875" style="54" customWidth="1"/>
    <col min="3" max="3" width="15.375" style="55" customWidth="1"/>
    <col min="4" max="6" width="15.1333333333333" style="56" customWidth="1"/>
    <col min="7" max="7" width="15.1333333333333" style="57" customWidth="1"/>
    <col min="8" max="16384" width="9" style="57"/>
  </cols>
  <sheetData>
    <row r="1" ht="24.75" spans="1:7">
      <c r="A1" s="58">
        <v>36</v>
      </c>
      <c r="B1" s="59" t="str">
        <f>VLOOKUP(A1,档案!A:B,2,FALSE)&amp;"流水明细"</f>
        <v>电子承兑汇票流水明细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58053.8</v>
      </c>
      <c r="G3" s="71"/>
    </row>
    <row r="4" spans="1:7">
      <c r="A4" s="66">
        <v>45680</v>
      </c>
      <c r="B4" s="72" t="s">
        <v>3462</v>
      </c>
      <c r="C4" s="68" t="s">
        <v>58</v>
      </c>
      <c r="D4" s="73">
        <v>170000</v>
      </c>
      <c r="E4" s="69"/>
      <c r="F4" s="74">
        <f t="shared" ref="F4:F10" si="0">F3+D4-E4</f>
        <v>228053.8</v>
      </c>
      <c r="G4" s="71"/>
    </row>
    <row r="5" ht="33" spans="1:7">
      <c r="A5" s="66">
        <v>45680</v>
      </c>
      <c r="B5" s="72" t="s">
        <v>3463</v>
      </c>
      <c r="C5" s="68" t="s">
        <v>65</v>
      </c>
      <c r="D5" s="69"/>
      <c r="E5" s="69">
        <v>20000</v>
      </c>
      <c r="F5" s="74">
        <f t="shared" si="0"/>
        <v>208053.8</v>
      </c>
      <c r="G5" s="71"/>
    </row>
    <row r="6" ht="33" spans="1:7">
      <c r="A6" s="66">
        <v>45680</v>
      </c>
      <c r="B6" s="72" t="s">
        <v>3464</v>
      </c>
      <c r="C6" s="68" t="s">
        <v>65</v>
      </c>
      <c r="D6" s="86"/>
      <c r="E6" s="86">
        <v>100000</v>
      </c>
      <c r="F6" s="74">
        <f t="shared" si="0"/>
        <v>108053.8</v>
      </c>
      <c r="G6" s="71"/>
    </row>
    <row r="7" ht="33" spans="1:7">
      <c r="A7" s="66">
        <v>45680</v>
      </c>
      <c r="B7" s="72" t="s">
        <v>3465</v>
      </c>
      <c r="C7" s="68" t="s">
        <v>65</v>
      </c>
      <c r="D7" s="86"/>
      <c r="E7" s="69">
        <v>15139.8</v>
      </c>
      <c r="F7" s="74">
        <f t="shared" si="0"/>
        <v>92914</v>
      </c>
      <c r="G7" s="71"/>
    </row>
    <row r="8" ht="33" spans="1:7">
      <c r="A8" s="66">
        <v>45681</v>
      </c>
      <c r="B8" s="72" t="s">
        <v>3466</v>
      </c>
      <c r="C8" s="68" t="s">
        <v>65</v>
      </c>
      <c r="D8" s="69"/>
      <c r="E8" s="69">
        <v>20000</v>
      </c>
      <c r="F8" s="74">
        <f t="shared" si="0"/>
        <v>72914</v>
      </c>
      <c r="G8" s="71"/>
    </row>
    <row r="9" ht="33" spans="1:7">
      <c r="A9" s="66">
        <v>45685</v>
      </c>
      <c r="B9" s="72" t="s">
        <v>3467</v>
      </c>
      <c r="C9" s="68" t="s">
        <v>65</v>
      </c>
      <c r="D9" s="73"/>
      <c r="E9" s="86">
        <v>8325</v>
      </c>
      <c r="F9" s="74">
        <f t="shared" si="0"/>
        <v>64589</v>
      </c>
      <c r="G9" s="71"/>
    </row>
    <row r="10" ht="33" spans="1:7">
      <c r="A10" s="66">
        <v>45702</v>
      </c>
      <c r="B10" s="72" t="s">
        <v>3468</v>
      </c>
      <c r="C10" s="68" t="s">
        <v>65</v>
      </c>
      <c r="D10" s="73"/>
      <c r="E10" s="69">
        <v>19178</v>
      </c>
      <c r="F10" s="74">
        <f t="shared" si="0"/>
        <v>45411</v>
      </c>
      <c r="G10" s="71"/>
    </row>
    <row r="11" spans="1:7">
      <c r="A11" s="66">
        <v>45702</v>
      </c>
      <c r="B11" s="72" t="s">
        <v>3469</v>
      </c>
      <c r="C11" s="68" t="s">
        <v>58</v>
      </c>
      <c r="D11" s="73">
        <v>59702.67</v>
      </c>
      <c r="E11" s="69"/>
      <c r="F11" s="74">
        <f t="shared" ref="F11:F16" si="1">F10+D11-E11</f>
        <v>105113.67</v>
      </c>
      <c r="G11" s="71"/>
    </row>
    <row r="12" ht="49.5" spans="1:7">
      <c r="A12" s="66">
        <v>45702</v>
      </c>
      <c r="B12" s="72" t="s">
        <v>3470</v>
      </c>
      <c r="C12" s="68" t="s">
        <v>65</v>
      </c>
      <c r="D12" s="69"/>
      <c r="E12" s="69">
        <v>55742.5</v>
      </c>
      <c r="F12" s="74">
        <f t="shared" si="1"/>
        <v>49371.17</v>
      </c>
      <c r="G12" s="71"/>
    </row>
    <row r="13" spans="1:7">
      <c r="A13" s="66">
        <v>45702</v>
      </c>
      <c r="B13" s="72" t="s">
        <v>3471</v>
      </c>
      <c r="C13" s="68" t="s">
        <v>64</v>
      </c>
      <c r="D13" s="69"/>
      <c r="E13" s="69">
        <v>41060</v>
      </c>
      <c r="F13" s="74">
        <f t="shared" si="1"/>
        <v>8311.16999999998</v>
      </c>
      <c r="G13" s="71"/>
    </row>
    <row r="14" ht="33" spans="1:7">
      <c r="A14" s="66">
        <v>45738</v>
      </c>
      <c r="B14" s="72" t="s">
        <v>3472</v>
      </c>
      <c r="C14" s="68" t="s">
        <v>54</v>
      </c>
      <c r="D14" s="69">
        <v>202300</v>
      </c>
      <c r="E14" s="69"/>
      <c r="F14" s="74">
        <f t="shared" si="1"/>
        <v>210611.17</v>
      </c>
      <c r="G14" s="71"/>
    </row>
    <row r="15" spans="1:7">
      <c r="A15" s="66">
        <v>45743</v>
      </c>
      <c r="B15" s="72" t="s">
        <v>3473</v>
      </c>
      <c r="C15" s="68" t="s">
        <v>64</v>
      </c>
      <c r="D15" s="69"/>
      <c r="E15" s="69">
        <v>202300</v>
      </c>
      <c r="F15" s="74">
        <f t="shared" si="1"/>
        <v>8311.16999999998</v>
      </c>
      <c r="G15" s="71"/>
    </row>
    <row r="16" spans="1:7">
      <c r="A16" s="66">
        <v>45743</v>
      </c>
      <c r="B16" s="72" t="s">
        <v>3474</v>
      </c>
      <c r="C16" s="68" t="s">
        <v>64</v>
      </c>
      <c r="D16" s="69"/>
      <c r="E16" s="69">
        <v>4351</v>
      </c>
      <c r="F16" s="74">
        <f t="shared" si="1"/>
        <v>3960.16999999998</v>
      </c>
      <c r="G16" s="71"/>
    </row>
    <row r="17" ht="33" spans="1:7">
      <c r="A17" s="66">
        <v>45771</v>
      </c>
      <c r="B17" s="72" t="s">
        <v>3475</v>
      </c>
      <c r="C17" s="68" t="s">
        <v>54</v>
      </c>
      <c r="D17" s="69">
        <v>100000</v>
      </c>
      <c r="E17" s="69"/>
      <c r="F17" s="74">
        <f t="shared" ref="F12:F49" si="2">F16+D17-E17</f>
        <v>103960.17</v>
      </c>
      <c r="G17" s="71"/>
    </row>
    <row r="18" ht="33" spans="1:7">
      <c r="A18" s="66">
        <v>45777</v>
      </c>
      <c r="B18" s="72" t="s">
        <v>3476</v>
      </c>
      <c r="C18" s="68" t="s">
        <v>65</v>
      </c>
      <c r="D18" s="69"/>
      <c r="E18" s="69">
        <v>20000</v>
      </c>
      <c r="F18" s="74">
        <f t="shared" si="2"/>
        <v>83960.17</v>
      </c>
      <c r="G18" s="71"/>
    </row>
    <row r="19" ht="33" spans="1:7">
      <c r="A19" s="66">
        <v>45777</v>
      </c>
      <c r="B19" s="72" t="s">
        <v>3477</v>
      </c>
      <c r="C19" s="68" t="s">
        <v>65</v>
      </c>
      <c r="D19" s="69"/>
      <c r="E19" s="69">
        <v>30000</v>
      </c>
      <c r="F19" s="74">
        <f t="shared" si="2"/>
        <v>53960.17</v>
      </c>
      <c r="G19" s="71"/>
    </row>
    <row r="20" ht="33" spans="1:7">
      <c r="A20" s="66">
        <v>45781</v>
      </c>
      <c r="B20" s="109" t="s">
        <v>3478</v>
      </c>
      <c r="C20" s="68" t="s">
        <v>65</v>
      </c>
      <c r="D20" s="69"/>
      <c r="E20" s="69">
        <v>50000</v>
      </c>
      <c r="F20" s="74">
        <f t="shared" si="2"/>
        <v>3960.16999999998</v>
      </c>
      <c r="G20" s="71"/>
    </row>
    <row r="21" spans="1:7">
      <c r="A21" s="66">
        <v>45786</v>
      </c>
      <c r="B21" s="72" t="s">
        <v>3479</v>
      </c>
      <c r="C21" s="68" t="s">
        <v>58</v>
      </c>
      <c r="D21" s="69">
        <v>20000</v>
      </c>
      <c r="E21" s="69"/>
      <c r="F21" s="74">
        <f t="shared" si="2"/>
        <v>23960.17</v>
      </c>
      <c r="G21" s="71"/>
    </row>
    <row r="22" ht="33" spans="1:7">
      <c r="A22" s="66">
        <v>45786</v>
      </c>
      <c r="B22" s="72" t="s">
        <v>3480</v>
      </c>
      <c r="C22" s="68" t="s">
        <v>65</v>
      </c>
      <c r="D22" s="69"/>
      <c r="E22" s="69">
        <v>14640</v>
      </c>
      <c r="F22" s="74">
        <f t="shared" si="2"/>
        <v>9320.16999999998</v>
      </c>
      <c r="G22" s="71"/>
    </row>
    <row r="23" spans="1:7">
      <c r="A23" s="66">
        <v>45820</v>
      </c>
      <c r="B23" s="72" t="s">
        <v>3479</v>
      </c>
      <c r="C23" s="68" t="s">
        <v>58</v>
      </c>
      <c r="D23" s="69">
        <v>15000</v>
      </c>
      <c r="E23" s="69"/>
      <c r="F23" s="74">
        <f t="shared" si="2"/>
        <v>24320.17</v>
      </c>
      <c r="G23" s="71"/>
    </row>
    <row r="24" ht="33" spans="1:7">
      <c r="A24" s="66">
        <v>45820</v>
      </c>
      <c r="B24" s="72" t="s">
        <v>3481</v>
      </c>
      <c r="C24" s="68" t="s">
        <v>65</v>
      </c>
      <c r="D24" s="69"/>
      <c r="E24" s="69">
        <v>12975</v>
      </c>
      <c r="F24" s="74">
        <f t="shared" si="2"/>
        <v>11345.17</v>
      </c>
      <c r="G24" s="71"/>
    </row>
    <row r="25" spans="1:7">
      <c r="A25" s="66">
        <v>45825</v>
      </c>
      <c r="B25" s="72" t="s">
        <v>3482</v>
      </c>
      <c r="C25" s="68" t="s">
        <v>58</v>
      </c>
      <c r="D25" s="69">
        <v>46100</v>
      </c>
      <c r="E25" s="69"/>
      <c r="F25" s="74">
        <f t="shared" si="2"/>
        <v>57445.17</v>
      </c>
      <c r="G25" s="71"/>
    </row>
    <row r="26" spans="1:7">
      <c r="A26" s="66">
        <v>45825</v>
      </c>
      <c r="B26" s="110" t="s">
        <v>3483</v>
      </c>
      <c r="C26" s="68" t="s">
        <v>65</v>
      </c>
      <c r="D26" s="69"/>
      <c r="E26" s="69">
        <v>27490</v>
      </c>
      <c r="F26" s="74">
        <f t="shared" si="2"/>
        <v>29955.17</v>
      </c>
      <c r="G26" s="71"/>
    </row>
    <row r="27" ht="33" spans="1:7">
      <c r="A27" s="66">
        <v>45826</v>
      </c>
      <c r="B27" s="72" t="s">
        <v>3484</v>
      </c>
      <c r="C27" s="68" t="s">
        <v>65</v>
      </c>
      <c r="D27" s="69"/>
      <c r="E27" s="69">
        <v>15000</v>
      </c>
      <c r="F27" s="74">
        <f t="shared" si="2"/>
        <v>14955.17</v>
      </c>
      <c r="G27" s="71"/>
    </row>
    <row r="28" spans="1:7">
      <c r="A28" s="66">
        <v>45849</v>
      </c>
      <c r="B28" s="72" t="s">
        <v>3485</v>
      </c>
      <c r="C28" s="68" t="s">
        <v>58</v>
      </c>
      <c r="D28" s="69">
        <v>16940.55</v>
      </c>
      <c r="E28" s="69"/>
      <c r="F28" s="74">
        <f t="shared" si="2"/>
        <v>31895.72</v>
      </c>
      <c r="G28" s="71"/>
    </row>
    <row r="29" ht="34.5" spans="1:7">
      <c r="A29" s="66">
        <v>45849</v>
      </c>
      <c r="B29" s="75" t="s">
        <v>2855</v>
      </c>
      <c r="C29" s="68" t="s">
        <v>65</v>
      </c>
      <c r="D29" s="69"/>
      <c r="E29" s="69">
        <v>31895.72</v>
      </c>
      <c r="F29" s="74">
        <f t="shared" si="2"/>
        <v>0</v>
      </c>
      <c r="G29" s="71"/>
    </row>
    <row r="30" spans="1:7">
      <c r="A30" s="66">
        <v>45861</v>
      </c>
      <c r="B30" s="75" t="s">
        <v>3486</v>
      </c>
      <c r="C30" s="68" t="s">
        <v>58</v>
      </c>
      <c r="D30" s="69">
        <v>65000</v>
      </c>
      <c r="E30" s="69"/>
      <c r="F30" s="74">
        <f t="shared" si="2"/>
        <v>65000</v>
      </c>
      <c r="G30" s="71"/>
    </row>
    <row r="31" ht="34.5" spans="1:7">
      <c r="A31" s="66">
        <v>45862</v>
      </c>
      <c r="B31" s="75" t="s">
        <v>3487</v>
      </c>
      <c r="C31" s="68" t="s">
        <v>65</v>
      </c>
      <c r="D31" s="69"/>
      <c r="E31" s="69">
        <v>20000</v>
      </c>
      <c r="F31" s="74">
        <f t="shared" si="2"/>
        <v>45000</v>
      </c>
      <c r="G31" s="71"/>
    </row>
    <row r="32" spans="1:7">
      <c r="A32" s="66">
        <v>45863</v>
      </c>
      <c r="B32" s="75" t="s">
        <v>3471</v>
      </c>
      <c r="C32" s="68" t="s">
        <v>64</v>
      </c>
      <c r="D32" s="69"/>
      <c r="E32" s="69">
        <v>45000</v>
      </c>
      <c r="F32" s="74">
        <f t="shared" si="2"/>
        <v>0</v>
      </c>
      <c r="G32" s="71"/>
    </row>
    <row r="33" spans="1:7">
      <c r="A33" s="66">
        <v>45863</v>
      </c>
      <c r="B33" s="75" t="s">
        <v>3482</v>
      </c>
      <c r="C33" s="68" t="s">
        <v>58</v>
      </c>
      <c r="D33" s="69">
        <v>10000</v>
      </c>
      <c r="E33" s="69"/>
      <c r="F33" s="74">
        <f t="shared" si="2"/>
        <v>10000</v>
      </c>
      <c r="G33" s="71"/>
    </row>
    <row r="34" spans="1:7">
      <c r="A34" s="66">
        <v>45875</v>
      </c>
      <c r="B34" s="75" t="s">
        <v>3473</v>
      </c>
      <c r="C34" s="68" t="s">
        <v>64</v>
      </c>
      <c r="D34" s="69"/>
      <c r="E34" s="69">
        <v>10000</v>
      </c>
      <c r="F34" s="74">
        <f t="shared" si="2"/>
        <v>0</v>
      </c>
      <c r="G34" s="71"/>
    </row>
    <row r="35" spans="1:7">
      <c r="A35" s="66">
        <v>45877</v>
      </c>
      <c r="B35" s="75" t="s">
        <v>3488</v>
      </c>
      <c r="C35" s="68" t="s">
        <v>58</v>
      </c>
      <c r="D35" s="69">
        <v>22888.98</v>
      </c>
      <c r="E35" s="69"/>
      <c r="F35" s="74">
        <f t="shared" si="2"/>
        <v>22888.98</v>
      </c>
      <c r="G35" s="71"/>
    </row>
    <row r="36" ht="34.5" spans="1:7">
      <c r="A36" s="66">
        <v>45881</v>
      </c>
      <c r="B36" s="75" t="s">
        <v>2865</v>
      </c>
      <c r="C36" s="68" t="s">
        <v>65</v>
      </c>
      <c r="D36" s="69"/>
      <c r="E36" s="69">
        <v>22888.98</v>
      </c>
      <c r="F36" s="74">
        <f t="shared" si="2"/>
        <v>0</v>
      </c>
      <c r="G36" s="71"/>
    </row>
    <row r="37" spans="1:7">
      <c r="A37" s="66">
        <v>45896</v>
      </c>
      <c r="B37" s="111" t="s">
        <v>3489</v>
      </c>
      <c r="C37" s="68" t="s">
        <v>54</v>
      </c>
      <c r="D37" s="69">
        <v>50000</v>
      </c>
      <c r="E37" s="69"/>
      <c r="F37" s="74">
        <f t="shared" si="2"/>
        <v>50000</v>
      </c>
      <c r="G37" s="71"/>
    </row>
    <row r="38" spans="1:7">
      <c r="A38" s="66">
        <v>45898</v>
      </c>
      <c r="B38" s="112" t="s">
        <v>3490</v>
      </c>
      <c r="C38" s="68" t="s">
        <v>54</v>
      </c>
      <c r="D38" s="69">
        <v>5831.05</v>
      </c>
      <c r="E38" s="69"/>
      <c r="F38" s="74">
        <f t="shared" si="2"/>
        <v>55831.05</v>
      </c>
      <c r="G38" s="71"/>
    </row>
    <row r="39" spans="1:7">
      <c r="A39" s="66">
        <v>45898</v>
      </c>
      <c r="B39" s="112" t="s">
        <v>3490</v>
      </c>
      <c r="C39" s="68" t="s">
        <v>54</v>
      </c>
      <c r="D39" s="69">
        <v>9068.95</v>
      </c>
      <c r="E39" s="69"/>
      <c r="F39" s="74">
        <f t="shared" si="2"/>
        <v>64900</v>
      </c>
      <c r="G39" s="71"/>
    </row>
    <row r="40" spans="1:7">
      <c r="A40" s="66">
        <v>45898</v>
      </c>
      <c r="B40" s="72" t="s">
        <v>3491</v>
      </c>
      <c r="C40" s="68" t="s">
        <v>64</v>
      </c>
      <c r="D40" s="69"/>
      <c r="E40" s="69">
        <v>50000</v>
      </c>
      <c r="F40" s="74">
        <f t="shared" si="2"/>
        <v>14900</v>
      </c>
      <c r="G40" s="71"/>
    </row>
    <row r="41" spans="1:7">
      <c r="A41" s="66">
        <v>45909</v>
      </c>
      <c r="B41" s="72" t="s">
        <v>3491</v>
      </c>
      <c r="C41" s="68" t="s">
        <v>64</v>
      </c>
      <c r="D41" s="69"/>
      <c r="E41" s="69">
        <v>9068.95</v>
      </c>
      <c r="F41" s="74">
        <f t="shared" si="2"/>
        <v>5831.05</v>
      </c>
      <c r="G41" s="71"/>
    </row>
    <row r="42" spans="1:7">
      <c r="A42" s="66">
        <v>45909</v>
      </c>
      <c r="B42" s="72" t="s">
        <v>3491</v>
      </c>
      <c r="C42" s="68" t="s">
        <v>64</v>
      </c>
      <c r="D42" s="69"/>
      <c r="E42" s="69">
        <v>5831.05</v>
      </c>
      <c r="F42" s="74">
        <f t="shared" si="2"/>
        <v>0</v>
      </c>
      <c r="G42" s="71"/>
    </row>
    <row r="43" spans="1:7">
      <c r="A43" s="66">
        <v>45916</v>
      </c>
      <c r="B43" s="113" t="s">
        <v>3492</v>
      </c>
      <c r="C43" s="68" t="s">
        <v>54</v>
      </c>
      <c r="D43" s="69">
        <v>9500</v>
      </c>
      <c r="E43" s="69"/>
      <c r="F43" s="74">
        <f t="shared" si="2"/>
        <v>9500</v>
      </c>
      <c r="G43" s="71"/>
    </row>
    <row r="44" spans="1:7">
      <c r="A44" s="66">
        <v>45916</v>
      </c>
      <c r="B44" s="67" t="s">
        <v>3493</v>
      </c>
      <c r="C44" s="68" t="s">
        <v>58</v>
      </c>
      <c r="D44" s="69">
        <v>29970</v>
      </c>
      <c r="E44" s="69"/>
      <c r="F44" s="74">
        <f t="shared" si="2"/>
        <v>39470</v>
      </c>
      <c r="G44" s="71"/>
    </row>
    <row r="45" ht="49.5" spans="1:7">
      <c r="A45" s="66">
        <v>45916</v>
      </c>
      <c r="B45" s="72" t="s">
        <v>3494</v>
      </c>
      <c r="C45" s="68" t="s">
        <v>65</v>
      </c>
      <c r="D45" s="69"/>
      <c r="E45" s="69">
        <v>9500</v>
      </c>
      <c r="F45" s="74">
        <f t="shared" si="2"/>
        <v>29970</v>
      </c>
      <c r="G45" s="71"/>
    </row>
    <row r="46" ht="49.5" spans="1:7">
      <c r="A46" s="66">
        <v>45916</v>
      </c>
      <c r="B46" s="72" t="s">
        <v>3495</v>
      </c>
      <c r="C46" s="68" t="s">
        <v>65</v>
      </c>
      <c r="D46" s="69"/>
      <c r="E46" s="69">
        <v>29500</v>
      </c>
      <c r="F46" s="74">
        <f t="shared" si="2"/>
        <v>470</v>
      </c>
      <c r="G46" s="71"/>
    </row>
    <row r="47" spans="1:7">
      <c r="A47" s="66">
        <v>45925</v>
      </c>
      <c r="B47" s="72" t="s">
        <v>3496</v>
      </c>
      <c r="C47" s="68" t="s">
        <v>54</v>
      </c>
      <c r="D47" s="69">
        <v>54479.6</v>
      </c>
      <c r="E47" s="69"/>
      <c r="F47" s="74">
        <f t="shared" si="2"/>
        <v>54949.6</v>
      </c>
      <c r="G47" s="71"/>
    </row>
    <row r="48" spans="1:7">
      <c r="A48" s="66">
        <v>45926</v>
      </c>
      <c r="B48" s="67" t="s">
        <v>3471</v>
      </c>
      <c r="C48" s="68" t="s">
        <v>64</v>
      </c>
      <c r="D48" s="69"/>
      <c r="E48" s="69">
        <v>54479.6</v>
      </c>
      <c r="F48" s="74">
        <f t="shared" si="2"/>
        <v>470</v>
      </c>
      <c r="G48" s="71"/>
    </row>
    <row r="49" spans="1:7">
      <c r="A49" s="66">
        <v>45930</v>
      </c>
      <c r="B49" s="67" t="s">
        <v>3488</v>
      </c>
      <c r="C49" s="68" t="s">
        <v>58</v>
      </c>
      <c r="D49" s="69">
        <v>31607.74</v>
      </c>
      <c r="E49" s="69"/>
      <c r="F49" s="74">
        <f t="shared" si="2"/>
        <v>32077.74</v>
      </c>
      <c r="G49" s="71"/>
    </row>
    <row r="50" ht="34.5" spans="1:7">
      <c r="A50" s="66">
        <v>45930</v>
      </c>
      <c r="B50" s="67" t="s">
        <v>3497</v>
      </c>
      <c r="C50" s="68" t="s">
        <v>65</v>
      </c>
      <c r="D50" s="69"/>
      <c r="E50" s="69">
        <v>10000</v>
      </c>
      <c r="F50" s="74">
        <f t="shared" ref="F50:F65" si="3">F49+D50-E50</f>
        <v>22077.74</v>
      </c>
      <c r="G50" s="71"/>
    </row>
    <row r="51" ht="33" spans="1:7">
      <c r="A51" s="66">
        <v>45930</v>
      </c>
      <c r="B51" s="114" t="s">
        <v>3498</v>
      </c>
      <c r="C51" s="68" t="s">
        <v>65</v>
      </c>
      <c r="D51" s="69"/>
      <c r="E51" s="69">
        <v>10000</v>
      </c>
      <c r="F51" s="74">
        <f t="shared" si="3"/>
        <v>12077.74</v>
      </c>
      <c r="G51" s="71"/>
    </row>
    <row r="52" ht="34.5" spans="1:7">
      <c r="A52" s="66">
        <v>45940</v>
      </c>
      <c r="B52" s="67" t="s">
        <v>3499</v>
      </c>
      <c r="C52" s="68" t="s">
        <v>65</v>
      </c>
      <c r="D52" s="69"/>
      <c r="E52" s="69">
        <v>10000</v>
      </c>
      <c r="F52" s="74">
        <f t="shared" si="3"/>
        <v>2077.74</v>
      </c>
      <c r="G52" s="71"/>
    </row>
    <row r="53" spans="1:7">
      <c r="A53" s="66">
        <v>45947</v>
      </c>
      <c r="B53" s="67" t="s">
        <v>3493</v>
      </c>
      <c r="C53" s="68" t="s">
        <v>58</v>
      </c>
      <c r="D53" s="69">
        <v>4255</v>
      </c>
      <c r="E53" s="69"/>
      <c r="F53" s="74">
        <f t="shared" si="3"/>
        <v>6332.74</v>
      </c>
      <c r="G53" s="71"/>
    </row>
    <row r="54" spans="1:7">
      <c r="A54" s="66">
        <v>45947</v>
      </c>
      <c r="B54" s="67" t="s">
        <v>3493</v>
      </c>
      <c r="C54" s="68" t="s">
        <v>58</v>
      </c>
      <c r="D54" s="69">
        <v>2000</v>
      </c>
      <c r="E54" s="69"/>
      <c r="F54" s="74">
        <f t="shared" si="3"/>
        <v>8332.74</v>
      </c>
      <c r="G54" s="71"/>
    </row>
    <row r="55" spans="1:7">
      <c r="A55" s="66">
        <v>45950</v>
      </c>
      <c r="B55" s="67" t="s">
        <v>3493</v>
      </c>
      <c r="C55" s="68" t="s">
        <v>58</v>
      </c>
      <c r="D55" s="69">
        <v>92000</v>
      </c>
      <c r="E55" s="69"/>
      <c r="F55" s="74">
        <f t="shared" si="3"/>
        <v>100332.74</v>
      </c>
      <c r="G55" s="71"/>
    </row>
    <row r="56" ht="34.5" spans="1:7">
      <c r="A56" s="66">
        <v>45951</v>
      </c>
      <c r="B56" s="67" t="s">
        <v>3500</v>
      </c>
      <c r="C56" s="68" t="s">
        <v>65</v>
      </c>
      <c r="D56" s="69"/>
      <c r="E56" s="69">
        <v>28500</v>
      </c>
      <c r="F56" s="74">
        <f t="shared" si="3"/>
        <v>71832.74</v>
      </c>
      <c r="G56" s="71"/>
    </row>
    <row r="57" ht="34.5" spans="1:7">
      <c r="A57" s="66">
        <v>45952</v>
      </c>
      <c r="B57" s="67" t="s">
        <v>3501</v>
      </c>
      <c r="C57" s="68" t="s">
        <v>65</v>
      </c>
      <c r="D57" s="69"/>
      <c r="E57" s="69">
        <v>5495</v>
      </c>
      <c r="F57" s="74">
        <f t="shared" si="3"/>
        <v>66337.74</v>
      </c>
      <c r="G57" s="71"/>
    </row>
    <row r="58" ht="34.5" spans="1:7">
      <c r="A58" s="66">
        <v>45954</v>
      </c>
      <c r="B58" s="67" t="s">
        <v>3502</v>
      </c>
      <c r="C58" s="68" t="s">
        <v>65</v>
      </c>
      <c r="D58" s="69"/>
      <c r="E58" s="69">
        <v>10830</v>
      </c>
      <c r="F58" s="74">
        <f t="shared" si="3"/>
        <v>55507.74</v>
      </c>
      <c r="G58" s="71"/>
    </row>
    <row r="59" spans="1:7">
      <c r="A59" s="66">
        <v>45959</v>
      </c>
      <c r="B59" s="67" t="s">
        <v>3491</v>
      </c>
      <c r="C59" s="68" t="s">
        <v>64</v>
      </c>
      <c r="D59" s="69"/>
      <c r="E59" s="69">
        <v>52670</v>
      </c>
      <c r="F59" s="74">
        <f t="shared" si="3"/>
        <v>2837.74000000001</v>
      </c>
      <c r="G59" s="71"/>
    </row>
    <row r="60" spans="1:7">
      <c r="A60" s="66">
        <v>45961</v>
      </c>
      <c r="B60" s="67" t="s">
        <v>3503</v>
      </c>
      <c r="C60" s="68" t="s">
        <v>54</v>
      </c>
      <c r="D60" s="69">
        <v>5080</v>
      </c>
      <c r="E60" s="69"/>
      <c r="F60" s="74">
        <f t="shared" si="3"/>
        <v>7917.74000000001</v>
      </c>
      <c r="G60" s="71"/>
    </row>
    <row r="61" spans="1:7">
      <c r="A61" s="66">
        <v>45961</v>
      </c>
      <c r="B61" s="67" t="s">
        <v>3504</v>
      </c>
      <c r="C61" s="68" t="s">
        <v>58</v>
      </c>
      <c r="D61" s="69">
        <v>155295</v>
      </c>
      <c r="E61" s="69"/>
      <c r="F61" s="74">
        <f t="shared" si="3"/>
        <v>163212.74</v>
      </c>
      <c r="G61" s="71"/>
    </row>
    <row r="62" ht="39" customHeight="1" spans="1:7">
      <c r="A62" s="66">
        <v>45961</v>
      </c>
      <c r="B62" s="67" t="s">
        <v>3505</v>
      </c>
      <c r="C62" s="68" t="s">
        <v>65</v>
      </c>
      <c r="D62" s="69"/>
      <c r="E62" s="69">
        <v>50000</v>
      </c>
      <c r="F62" s="74">
        <f t="shared" si="3"/>
        <v>113212.74</v>
      </c>
      <c r="G62" s="71"/>
    </row>
    <row r="63" ht="51.75" spans="1:7">
      <c r="A63" s="66">
        <v>45962</v>
      </c>
      <c r="B63" s="67" t="s">
        <v>3506</v>
      </c>
      <c r="C63" s="68" t="s">
        <v>65</v>
      </c>
      <c r="D63" s="69"/>
      <c r="E63" s="69">
        <v>20000</v>
      </c>
      <c r="F63" s="74">
        <f t="shared" si="3"/>
        <v>93212.74</v>
      </c>
      <c r="G63" s="71"/>
    </row>
    <row r="64" ht="34.5" spans="1:7">
      <c r="A64" s="66">
        <v>45963</v>
      </c>
      <c r="B64" s="67" t="s">
        <v>3507</v>
      </c>
      <c r="C64" s="68" t="s">
        <v>65</v>
      </c>
      <c r="D64" s="69"/>
      <c r="E64" s="69">
        <v>2468</v>
      </c>
      <c r="F64" s="74">
        <f t="shared" si="3"/>
        <v>90744.74</v>
      </c>
      <c r="G64" s="71"/>
    </row>
    <row r="65" ht="51.75" spans="1:7">
      <c r="A65" s="66">
        <v>45963</v>
      </c>
      <c r="B65" s="67" t="s">
        <v>3508</v>
      </c>
      <c r="C65" s="68" t="s">
        <v>65</v>
      </c>
      <c r="D65" s="69"/>
      <c r="E65" s="69">
        <v>11545</v>
      </c>
      <c r="F65" s="74">
        <f t="shared" si="3"/>
        <v>79199.74</v>
      </c>
      <c r="G65" s="71"/>
    </row>
    <row r="66" ht="51.75" spans="1:7">
      <c r="A66" s="66">
        <v>45964</v>
      </c>
      <c r="B66" s="67" t="s">
        <v>3509</v>
      </c>
      <c r="C66" s="68" t="s">
        <v>65</v>
      </c>
      <c r="D66" s="69"/>
      <c r="E66" s="69">
        <v>10000</v>
      </c>
      <c r="F66" s="74">
        <f t="shared" ref="F66:F73" si="4">F65+D66-E66</f>
        <v>69199.74</v>
      </c>
      <c r="G66" s="71"/>
    </row>
    <row r="67" ht="34.5" spans="1:7">
      <c r="A67" s="66">
        <v>45964</v>
      </c>
      <c r="B67" s="67" t="s">
        <v>3510</v>
      </c>
      <c r="C67" s="68" t="s">
        <v>65</v>
      </c>
      <c r="D67" s="69"/>
      <c r="E67" s="69">
        <v>7340</v>
      </c>
      <c r="F67" s="74">
        <f t="shared" si="4"/>
        <v>61859.74</v>
      </c>
      <c r="G67" s="71"/>
    </row>
    <row r="68" ht="34.5" spans="1:7">
      <c r="A68" s="66">
        <v>45964</v>
      </c>
      <c r="B68" s="67" t="s">
        <v>3511</v>
      </c>
      <c r="C68" s="68" t="s">
        <v>65</v>
      </c>
      <c r="D68" s="69"/>
      <c r="E68" s="69">
        <v>10000</v>
      </c>
      <c r="F68" s="74">
        <f t="shared" si="4"/>
        <v>51859.74</v>
      </c>
      <c r="G68" s="71"/>
    </row>
    <row r="69" spans="1:7">
      <c r="A69" s="66">
        <v>45975</v>
      </c>
      <c r="B69" s="93" t="s">
        <v>3512</v>
      </c>
      <c r="C69" s="68" t="s">
        <v>55</v>
      </c>
      <c r="D69" s="69">
        <v>10000</v>
      </c>
      <c r="E69" s="69"/>
      <c r="F69" s="74">
        <f t="shared" si="4"/>
        <v>61859.74</v>
      </c>
      <c r="G69" s="71"/>
    </row>
    <row r="70" spans="1:7">
      <c r="A70" s="66">
        <v>45978</v>
      </c>
      <c r="B70" s="93" t="s">
        <v>3513</v>
      </c>
      <c r="C70" s="68" t="s">
        <v>65</v>
      </c>
      <c r="D70" s="69"/>
      <c r="E70" s="69">
        <v>8500</v>
      </c>
      <c r="F70" s="74">
        <f t="shared" si="4"/>
        <v>53359.74</v>
      </c>
      <c r="G70" s="71"/>
    </row>
    <row r="71" spans="1:7">
      <c r="A71" s="66"/>
      <c r="B71" s="67"/>
      <c r="C71" s="68"/>
      <c r="D71" s="69"/>
      <c r="E71" s="69"/>
      <c r="F71" s="74">
        <f t="shared" si="4"/>
        <v>53359.74</v>
      </c>
      <c r="G71" s="71"/>
    </row>
    <row r="72" spans="1:7">
      <c r="A72" s="66"/>
      <c r="B72" s="67"/>
      <c r="C72" s="68"/>
      <c r="D72" s="69"/>
      <c r="E72" s="69"/>
      <c r="F72" s="74">
        <f t="shared" si="4"/>
        <v>53359.74</v>
      </c>
      <c r="G72" s="71"/>
    </row>
    <row r="73" spans="1:7">
      <c r="A73" s="66"/>
      <c r="B73" s="67"/>
      <c r="C73" s="68"/>
      <c r="D73" s="69"/>
      <c r="E73" s="69"/>
      <c r="F73" s="74">
        <f t="shared" si="4"/>
        <v>53359.74</v>
      </c>
      <c r="G73" s="71"/>
    </row>
    <row r="74" spans="1:7">
      <c r="A74" s="66"/>
      <c r="B74" s="67"/>
      <c r="C74" s="68"/>
      <c r="D74" s="69"/>
      <c r="E74" s="69"/>
      <c r="F74" s="74">
        <f t="shared" ref="F70:F98" si="5">F73+D74-E74</f>
        <v>53359.74</v>
      </c>
      <c r="G74" s="71"/>
    </row>
    <row r="75" spans="1:7">
      <c r="A75" s="66"/>
      <c r="B75" s="67"/>
      <c r="C75" s="68"/>
      <c r="D75" s="69"/>
      <c r="E75" s="69"/>
      <c r="F75" s="74">
        <f t="shared" si="5"/>
        <v>53359.74</v>
      </c>
      <c r="G75" s="71"/>
    </row>
    <row r="76" spans="1:7">
      <c r="A76" s="66"/>
      <c r="B76" s="67"/>
      <c r="C76" s="68"/>
      <c r="D76" s="69"/>
      <c r="E76" s="69"/>
      <c r="F76" s="74">
        <f t="shared" si="5"/>
        <v>53359.74</v>
      </c>
      <c r="G76" s="71"/>
    </row>
    <row r="77" spans="1:7">
      <c r="A77" s="66"/>
      <c r="B77" s="67"/>
      <c r="C77" s="68"/>
      <c r="D77" s="69"/>
      <c r="E77" s="69"/>
      <c r="F77" s="74">
        <f t="shared" si="5"/>
        <v>53359.74</v>
      </c>
      <c r="G77" s="71"/>
    </row>
    <row r="78" spans="1:7">
      <c r="A78" s="66"/>
      <c r="B78" s="67"/>
      <c r="C78" s="68"/>
      <c r="D78" s="69"/>
      <c r="E78" s="69"/>
      <c r="F78" s="74">
        <f t="shared" si="5"/>
        <v>53359.74</v>
      </c>
      <c r="G78" s="71"/>
    </row>
    <row r="79" spans="1:7">
      <c r="A79" s="66"/>
      <c r="B79" s="67"/>
      <c r="C79" s="68"/>
      <c r="D79" s="69"/>
      <c r="E79" s="69"/>
      <c r="F79" s="74">
        <f t="shared" si="5"/>
        <v>53359.74</v>
      </c>
      <c r="G79" s="71"/>
    </row>
    <row r="80" spans="1:7">
      <c r="A80" s="66"/>
      <c r="B80" s="67"/>
      <c r="C80" s="68"/>
      <c r="D80" s="69"/>
      <c r="E80" s="69"/>
      <c r="F80" s="74">
        <f t="shared" si="5"/>
        <v>53359.74</v>
      </c>
      <c r="G80" s="71"/>
    </row>
    <row r="81" spans="1:7">
      <c r="A81" s="66"/>
      <c r="B81" s="67"/>
      <c r="C81" s="68"/>
      <c r="D81" s="69"/>
      <c r="E81" s="69"/>
      <c r="F81" s="74">
        <f t="shared" si="5"/>
        <v>53359.74</v>
      </c>
      <c r="G81" s="71"/>
    </row>
    <row r="82" spans="1:7">
      <c r="A82" s="66"/>
      <c r="B82" s="67"/>
      <c r="C82" s="68"/>
      <c r="D82" s="69"/>
      <c r="E82" s="69"/>
      <c r="F82" s="74">
        <f t="shared" si="5"/>
        <v>53359.74</v>
      </c>
      <c r="G82" s="71"/>
    </row>
    <row r="83" spans="1:7">
      <c r="A83" s="66"/>
      <c r="B83" s="67"/>
      <c r="C83" s="68"/>
      <c r="D83" s="69"/>
      <c r="E83" s="69"/>
      <c r="F83" s="74">
        <f t="shared" si="5"/>
        <v>53359.74</v>
      </c>
      <c r="G83" s="71"/>
    </row>
    <row r="84" spans="1:7">
      <c r="A84" s="66"/>
      <c r="B84" s="67"/>
      <c r="C84" s="68"/>
      <c r="D84" s="69"/>
      <c r="E84" s="69"/>
      <c r="F84" s="74">
        <f t="shared" si="5"/>
        <v>53359.74</v>
      </c>
      <c r="G84" s="71"/>
    </row>
    <row r="85" spans="1:7">
      <c r="A85" s="66"/>
      <c r="B85" s="67"/>
      <c r="C85" s="68"/>
      <c r="D85" s="69"/>
      <c r="E85" s="69"/>
      <c r="F85" s="74">
        <f t="shared" si="5"/>
        <v>53359.74</v>
      </c>
      <c r="G85" s="71"/>
    </row>
    <row r="86" spans="1:7">
      <c r="A86" s="66"/>
      <c r="B86" s="67"/>
      <c r="C86" s="68"/>
      <c r="D86" s="69"/>
      <c r="E86" s="69"/>
      <c r="F86" s="74">
        <f t="shared" si="5"/>
        <v>53359.74</v>
      </c>
      <c r="G86" s="71"/>
    </row>
    <row r="87" spans="1:7">
      <c r="A87" s="66"/>
      <c r="B87" s="67"/>
      <c r="C87" s="68"/>
      <c r="D87" s="69"/>
      <c r="E87" s="69"/>
      <c r="F87" s="74">
        <f t="shared" si="5"/>
        <v>53359.74</v>
      </c>
      <c r="G87" s="71"/>
    </row>
    <row r="88" spans="1:7">
      <c r="A88" s="66"/>
      <c r="B88" s="67"/>
      <c r="C88" s="68"/>
      <c r="D88" s="69"/>
      <c r="E88" s="69"/>
      <c r="F88" s="74">
        <f t="shared" si="5"/>
        <v>53359.74</v>
      </c>
      <c r="G88" s="71"/>
    </row>
    <row r="89" spans="1:7">
      <c r="A89" s="66"/>
      <c r="B89" s="67"/>
      <c r="C89" s="68"/>
      <c r="D89" s="69"/>
      <c r="E89" s="69"/>
      <c r="F89" s="74">
        <f t="shared" si="5"/>
        <v>53359.74</v>
      </c>
      <c r="G89" s="71"/>
    </row>
    <row r="90" spans="1:7">
      <c r="A90" s="66"/>
      <c r="B90" s="67"/>
      <c r="C90" s="68"/>
      <c r="D90" s="69"/>
      <c r="E90" s="69"/>
      <c r="F90" s="74">
        <f t="shared" si="5"/>
        <v>53359.74</v>
      </c>
      <c r="G90" s="71"/>
    </row>
    <row r="91" spans="1:7">
      <c r="A91" s="66"/>
      <c r="B91" s="67"/>
      <c r="C91" s="68"/>
      <c r="D91" s="69"/>
      <c r="E91" s="69"/>
      <c r="F91" s="74">
        <f t="shared" si="5"/>
        <v>53359.74</v>
      </c>
      <c r="G91" s="71"/>
    </row>
    <row r="92" spans="1:7">
      <c r="A92" s="66"/>
      <c r="B92" s="67"/>
      <c r="C92" s="68"/>
      <c r="D92" s="69"/>
      <c r="E92" s="69"/>
      <c r="F92" s="74">
        <f t="shared" si="5"/>
        <v>53359.74</v>
      </c>
      <c r="G92" s="71"/>
    </row>
    <row r="93" spans="1:7">
      <c r="A93" s="66"/>
      <c r="B93" s="67"/>
      <c r="C93" s="68"/>
      <c r="D93" s="69"/>
      <c r="E93" s="69"/>
      <c r="F93" s="74">
        <f t="shared" si="5"/>
        <v>53359.74</v>
      </c>
      <c r="G93" s="71"/>
    </row>
    <row r="94" spans="1:7">
      <c r="A94" s="66"/>
      <c r="B94" s="67"/>
      <c r="C94" s="68"/>
      <c r="D94" s="69"/>
      <c r="E94" s="69"/>
      <c r="F94" s="74">
        <f t="shared" si="5"/>
        <v>53359.74</v>
      </c>
      <c r="G94" s="71"/>
    </row>
    <row r="95" spans="1:7">
      <c r="A95" s="66"/>
      <c r="B95" s="67"/>
      <c r="C95" s="68"/>
      <c r="D95" s="69"/>
      <c r="E95" s="69"/>
      <c r="F95" s="74">
        <f t="shared" si="5"/>
        <v>53359.74</v>
      </c>
      <c r="G95" s="71"/>
    </row>
    <row r="96" spans="1:7">
      <c r="A96" s="66"/>
      <c r="B96" s="67"/>
      <c r="C96" s="68"/>
      <c r="D96" s="69"/>
      <c r="E96" s="69"/>
      <c r="F96" s="74">
        <f t="shared" si="5"/>
        <v>53359.74</v>
      </c>
      <c r="G96" s="71"/>
    </row>
    <row r="97" spans="1:7">
      <c r="A97" s="66"/>
      <c r="B97" s="67"/>
      <c r="C97" s="68"/>
      <c r="D97" s="69"/>
      <c r="E97" s="69"/>
      <c r="F97" s="74">
        <f t="shared" si="5"/>
        <v>53359.74</v>
      </c>
      <c r="G97" s="71"/>
    </row>
    <row r="98" spans="1:7">
      <c r="A98" s="66"/>
      <c r="B98" s="67"/>
      <c r="C98" s="68"/>
      <c r="D98" s="69"/>
      <c r="E98" s="69"/>
      <c r="F98" s="74">
        <f t="shared" si="5"/>
        <v>53359.74</v>
      </c>
      <c r="G98" s="71"/>
    </row>
  </sheetData>
  <autoFilter xmlns:etc="http://www.wps.cn/officeDocument/2017/etCustomData" ref="A2:G98" etc:filterBottomFollowUsedRange="0">
    <extLst/>
  </autoFilter>
  <dataValidations count="1">
    <dataValidation type="list" allowBlank="1" showInputMessage="1" showErrorMessage="1" sqref="C3:C98">
      <formula1>收支类别</formula1>
    </dataValidation>
  </dataValidations>
  <pageMargins left="0.75" right="0.75" top="1" bottom="1" header="0.51" footer="0.51"/>
  <pageSetup paperSize="9" orientation="portrait"/>
  <headerFooter alignWithMargins="0" scaleWithDoc="0"/>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pane ySplit="2" topLeftCell="A7"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37</v>
      </c>
      <c r="B1" s="59" t="str">
        <f>VLOOKUP(A1,档案!A:B,2,FALSE)&amp;"流水明细"</f>
        <v>库存现金流水明细</v>
      </c>
      <c r="C1" s="60"/>
      <c r="D1" s="61"/>
      <c r="E1" s="61"/>
      <c r="F1" s="61"/>
      <c r="G1" s="60"/>
    </row>
    <row r="2" s="52" customFormat="1" spans="1:7">
      <c r="A2" s="62" t="s">
        <v>77</v>
      </c>
      <c r="B2" s="63" t="s">
        <v>82</v>
      </c>
      <c r="C2" s="64" t="s">
        <v>83</v>
      </c>
      <c r="D2" s="65" t="s">
        <v>84</v>
      </c>
      <c r="E2" s="65" t="s">
        <v>85</v>
      </c>
      <c r="F2" s="65" t="s">
        <v>5</v>
      </c>
      <c r="G2" s="64" t="s">
        <v>86</v>
      </c>
    </row>
    <row r="3" spans="1:7">
      <c r="A3" s="66">
        <v>45292</v>
      </c>
      <c r="B3" s="67" t="s">
        <v>91</v>
      </c>
      <c r="C3" s="68"/>
      <c r="D3" s="69"/>
      <c r="E3" s="69"/>
      <c r="F3" s="70"/>
      <c r="G3" s="71"/>
    </row>
    <row r="4" spans="1:7">
      <c r="A4" s="66"/>
      <c r="B4" s="72"/>
      <c r="C4" s="68"/>
      <c r="D4" s="73"/>
      <c r="E4" s="69"/>
      <c r="F4" s="74">
        <f>F3+D4-E4</f>
        <v>0</v>
      </c>
      <c r="G4" s="71"/>
    </row>
    <row r="5" spans="1:7">
      <c r="A5" s="66"/>
      <c r="B5" s="72"/>
      <c r="C5" s="68"/>
      <c r="D5" s="69"/>
      <c r="E5" s="69"/>
      <c r="F5" s="74">
        <f>F4+D5-E5</f>
        <v>0</v>
      </c>
      <c r="G5" s="71"/>
    </row>
    <row r="6" spans="1:7">
      <c r="A6" s="66"/>
      <c r="B6" s="72"/>
      <c r="C6" s="68"/>
      <c r="D6" s="69"/>
      <c r="E6" s="69"/>
      <c r="F6" s="74">
        <f t="shared" ref="F6:F12" si="0">F5+D6-E6</f>
        <v>0</v>
      </c>
      <c r="G6" s="71"/>
    </row>
    <row r="7" spans="1:7">
      <c r="A7" s="66"/>
      <c r="B7" s="72"/>
      <c r="C7" s="68"/>
      <c r="D7" s="69"/>
      <c r="E7" s="69"/>
      <c r="F7" s="74">
        <f t="shared" si="0"/>
        <v>0</v>
      </c>
      <c r="G7" s="71"/>
    </row>
    <row r="8" spans="1:7">
      <c r="A8" s="66"/>
      <c r="B8" s="72"/>
      <c r="C8" s="68"/>
      <c r="D8" s="69"/>
      <c r="E8" s="69"/>
      <c r="F8" s="74">
        <f t="shared" si="0"/>
        <v>0</v>
      </c>
      <c r="G8" s="71"/>
    </row>
    <row r="9" spans="1:7">
      <c r="A9" s="66"/>
      <c r="B9" s="72"/>
      <c r="C9" s="68"/>
      <c r="D9" s="73"/>
      <c r="E9" s="69"/>
      <c r="F9" s="74">
        <f t="shared" si="0"/>
        <v>0</v>
      </c>
      <c r="G9" s="71"/>
    </row>
    <row r="10" spans="1:7">
      <c r="A10" s="66"/>
      <c r="B10" s="72"/>
      <c r="C10" s="68"/>
      <c r="D10" s="73"/>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ref="F7:F68" si="1">F12+D13-E13</f>
        <v>0</v>
      </c>
      <c r="G13" s="71"/>
    </row>
    <row r="14" spans="1:7">
      <c r="A14" s="66"/>
      <c r="B14" s="72"/>
      <c r="C14" s="68"/>
      <c r="D14" s="69"/>
      <c r="E14" s="69"/>
      <c r="F14" s="74">
        <f t="shared" si="1"/>
        <v>0</v>
      </c>
      <c r="G14" s="71"/>
    </row>
    <row r="15" spans="1:7">
      <c r="A15" s="66"/>
      <c r="B15" s="72"/>
      <c r="C15" s="68"/>
      <c r="D15" s="69"/>
      <c r="E15" s="69"/>
      <c r="F15" s="74">
        <f t="shared" si="1"/>
        <v>0</v>
      </c>
      <c r="G15" s="71"/>
    </row>
    <row r="16" spans="1:7">
      <c r="A16" s="66"/>
      <c r="B16" s="72"/>
      <c r="C16" s="68"/>
      <c r="D16" s="69"/>
      <c r="E16" s="69"/>
      <c r="F16" s="74">
        <f t="shared" si="1"/>
        <v>0</v>
      </c>
      <c r="G16" s="71"/>
    </row>
    <row r="17" spans="1:7">
      <c r="A17" s="66"/>
      <c r="B17" s="72"/>
      <c r="C17" s="68"/>
      <c r="D17" s="69"/>
      <c r="E17" s="69"/>
      <c r="F17" s="74">
        <f t="shared" si="1"/>
        <v>0</v>
      </c>
      <c r="G17" s="71"/>
    </row>
    <row r="18" spans="1:7">
      <c r="A18" s="66"/>
      <c r="B18" s="72"/>
      <c r="C18" s="68"/>
      <c r="D18" s="69"/>
      <c r="E18" s="69"/>
      <c r="F18" s="74">
        <f t="shared" si="1"/>
        <v>0</v>
      </c>
      <c r="G18" s="71"/>
    </row>
    <row r="19" spans="1:7">
      <c r="A19" s="66"/>
      <c r="B19" s="72"/>
      <c r="C19" s="68"/>
      <c r="D19" s="69"/>
      <c r="E19" s="69"/>
      <c r="F19" s="74">
        <f t="shared" si="1"/>
        <v>0</v>
      </c>
      <c r="G19" s="71"/>
    </row>
    <row r="20" spans="1:7">
      <c r="A20" s="66"/>
      <c r="B20" s="72"/>
      <c r="C20" s="68"/>
      <c r="D20" s="69"/>
      <c r="E20" s="69"/>
      <c r="F20" s="74">
        <f t="shared" si="1"/>
        <v>0</v>
      </c>
      <c r="G20" s="71"/>
    </row>
    <row r="21" spans="1:7">
      <c r="A21" s="66"/>
      <c r="B21" s="72"/>
      <c r="C21" s="68"/>
      <c r="D21" s="69"/>
      <c r="E21" s="69"/>
      <c r="F21" s="74">
        <f t="shared" si="1"/>
        <v>0</v>
      </c>
      <c r="G21" s="71"/>
    </row>
    <row r="22" spans="1:7">
      <c r="A22" s="66"/>
      <c r="B22" s="72"/>
      <c r="C22" s="68"/>
      <c r="D22" s="69"/>
      <c r="E22" s="69"/>
      <c r="F22" s="74">
        <f t="shared" si="1"/>
        <v>0</v>
      </c>
      <c r="G22" s="71"/>
    </row>
    <row r="23" spans="1:7">
      <c r="A23" s="66"/>
      <c r="B23" s="72"/>
      <c r="C23" s="68"/>
      <c r="D23" s="69"/>
      <c r="E23" s="69"/>
      <c r="F23" s="74">
        <f t="shared" si="1"/>
        <v>0</v>
      </c>
      <c r="G23" s="71"/>
    </row>
    <row r="24" spans="1:7">
      <c r="A24" s="66"/>
      <c r="B24" s="72"/>
      <c r="C24" s="68"/>
      <c r="D24" s="69"/>
      <c r="E24" s="69"/>
      <c r="F24" s="74">
        <f t="shared" si="1"/>
        <v>0</v>
      </c>
      <c r="G24" s="71"/>
    </row>
    <row r="25" spans="1:7">
      <c r="A25" s="66"/>
      <c r="B25" s="72"/>
      <c r="C25" s="68"/>
      <c r="D25" s="69"/>
      <c r="E25" s="69"/>
      <c r="F25" s="74">
        <f t="shared" si="1"/>
        <v>0</v>
      </c>
      <c r="G25" s="71"/>
    </row>
    <row r="26" spans="1:7">
      <c r="A26" s="66"/>
      <c r="B26" s="72"/>
      <c r="C26" s="68"/>
      <c r="D26" s="69"/>
      <c r="E26" s="69"/>
      <c r="F26" s="74">
        <f t="shared" si="1"/>
        <v>0</v>
      </c>
      <c r="G26" s="71"/>
    </row>
    <row r="27" spans="1:7">
      <c r="A27" s="66"/>
      <c r="B27" s="72"/>
      <c r="C27" s="68"/>
      <c r="D27" s="69"/>
      <c r="E27" s="69"/>
      <c r="F27" s="74">
        <f t="shared" si="1"/>
        <v>0</v>
      </c>
      <c r="G27" s="71"/>
    </row>
    <row r="28" spans="1:7">
      <c r="A28" s="66"/>
      <c r="B28" s="72"/>
      <c r="C28" s="68"/>
      <c r="D28" s="69"/>
      <c r="E28" s="69"/>
      <c r="F28" s="74">
        <f t="shared" si="1"/>
        <v>0</v>
      </c>
      <c r="G28" s="71"/>
    </row>
    <row r="29" spans="1:7">
      <c r="A29" s="66"/>
      <c r="B29" s="72"/>
      <c r="C29" s="68"/>
      <c r="D29" s="69"/>
      <c r="E29" s="69"/>
      <c r="F29" s="74">
        <f t="shared" si="1"/>
        <v>0</v>
      </c>
      <c r="G29" s="71"/>
    </row>
    <row r="30" spans="1:7">
      <c r="A30" s="66"/>
      <c r="B30" s="72"/>
      <c r="C30" s="68"/>
      <c r="D30" s="69"/>
      <c r="E30" s="69"/>
      <c r="F30" s="74">
        <f t="shared" si="1"/>
        <v>0</v>
      </c>
      <c r="G30" s="71"/>
    </row>
    <row r="31" spans="1:7">
      <c r="A31" s="66"/>
      <c r="B31" s="75"/>
      <c r="C31" s="68"/>
      <c r="D31" s="69"/>
      <c r="E31" s="69"/>
      <c r="F31" s="74">
        <f t="shared" si="1"/>
        <v>0</v>
      </c>
      <c r="G31" s="71"/>
    </row>
    <row r="32" spans="1:7">
      <c r="A32" s="66"/>
      <c r="B32" s="72"/>
      <c r="C32" s="68"/>
      <c r="D32" s="69"/>
      <c r="E32" s="69"/>
      <c r="F32" s="74">
        <f t="shared" si="1"/>
        <v>0</v>
      </c>
      <c r="G32" s="71"/>
    </row>
    <row r="33" spans="1:7">
      <c r="A33" s="66"/>
      <c r="B33" s="72"/>
      <c r="C33" s="68"/>
      <c r="D33" s="69"/>
      <c r="E33" s="69"/>
      <c r="F33" s="74">
        <f t="shared" si="1"/>
        <v>0</v>
      </c>
      <c r="G33" s="71"/>
    </row>
    <row r="34" spans="1:7">
      <c r="A34" s="66"/>
      <c r="B34" s="72"/>
      <c r="C34" s="68"/>
      <c r="D34" s="69"/>
      <c r="E34" s="69"/>
      <c r="F34" s="74">
        <f t="shared" si="1"/>
        <v>0</v>
      </c>
      <c r="G34" s="71"/>
    </row>
    <row r="35" spans="1:7">
      <c r="A35" s="66"/>
      <c r="B35" s="72"/>
      <c r="C35" s="68"/>
      <c r="D35" s="69"/>
      <c r="E35" s="69"/>
      <c r="F35" s="74">
        <f t="shared" si="1"/>
        <v>0</v>
      </c>
      <c r="G35" s="71"/>
    </row>
    <row r="36" spans="1:7">
      <c r="A36" s="66"/>
      <c r="B36" s="72"/>
      <c r="C36" s="68"/>
      <c r="D36" s="69"/>
      <c r="E36" s="69"/>
      <c r="F36" s="74">
        <f t="shared" si="1"/>
        <v>0</v>
      </c>
      <c r="G36" s="71"/>
    </row>
    <row r="37" spans="1:7">
      <c r="A37" s="66"/>
      <c r="B37" s="72"/>
      <c r="C37" s="68"/>
      <c r="D37" s="69"/>
      <c r="E37" s="69"/>
      <c r="F37" s="74">
        <f t="shared" si="1"/>
        <v>0</v>
      </c>
      <c r="G37" s="71"/>
    </row>
    <row r="38" spans="1:7">
      <c r="A38" s="66"/>
      <c r="B38" s="72"/>
      <c r="C38" s="68"/>
      <c r="D38" s="69"/>
      <c r="E38" s="69"/>
      <c r="F38" s="74">
        <f t="shared" si="1"/>
        <v>0</v>
      </c>
      <c r="G38" s="71"/>
    </row>
    <row r="39" spans="1:7">
      <c r="A39" s="66"/>
      <c r="B39" s="72"/>
      <c r="C39" s="68"/>
      <c r="D39" s="69"/>
      <c r="E39" s="69"/>
      <c r="F39" s="74">
        <f t="shared" si="1"/>
        <v>0</v>
      </c>
      <c r="G39" s="71"/>
    </row>
    <row r="40" spans="1:7">
      <c r="A40" s="66"/>
      <c r="B40" s="75"/>
      <c r="C40" s="68"/>
      <c r="D40" s="69"/>
      <c r="E40" s="69"/>
      <c r="F40" s="74">
        <f t="shared" si="1"/>
        <v>0</v>
      </c>
      <c r="G40" s="71"/>
    </row>
    <row r="41" spans="1:7">
      <c r="A41" s="66"/>
      <c r="B41" s="72"/>
      <c r="C41" s="68"/>
      <c r="D41" s="69"/>
      <c r="E41" s="69"/>
      <c r="F41" s="74">
        <f t="shared" si="1"/>
        <v>0</v>
      </c>
      <c r="G41" s="71"/>
    </row>
    <row r="42" spans="1:7">
      <c r="A42" s="66"/>
      <c r="B42" s="72"/>
      <c r="C42" s="68"/>
      <c r="D42" s="69"/>
      <c r="E42" s="69"/>
      <c r="F42" s="74">
        <f t="shared" si="1"/>
        <v>0</v>
      </c>
      <c r="G42" s="71"/>
    </row>
    <row r="43" spans="1:7">
      <c r="A43" s="66"/>
      <c r="B43" s="72"/>
      <c r="C43" s="68"/>
      <c r="D43" s="69"/>
      <c r="E43" s="69"/>
      <c r="F43" s="74">
        <f t="shared" si="1"/>
        <v>0</v>
      </c>
      <c r="G43" s="71"/>
    </row>
    <row r="44" spans="1:7">
      <c r="A44" s="66"/>
      <c r="B44" s="72"/>
      <c r="C44" s="68"/>
      <c r="D44" s="69"/>
      <c r="E44" s="69"/>
      <c r="F44" s="74">
        <f t="shared" si="1"/>
        <v>0</v>
      </c>
      <c r="G44" s="71"/>
    </row>
    <row r="45" spans="1:7">
      <c r="A45" s="66"/>
      <c r="B45" s="72"/>
      <c r="C45" s="68"/>
      <c r="D45" s="69"/>
      <c r="E45" s="69"/>
      <c r="F45" s="74">
        <f t="shared" si="1"/>
        <v>0</v>
      </c>
      <c r="G45" s="71"/>
    </row>
    <row r="46" spans="1:7">
      <c r="A46" s="66"/>
      <c r="B46" s="72"/>
      <c r="C46" s="68"/>
      <c r="D46" s="69"/>
      <c r="E46" s="69"/>
      <c r="F46" s="74">
        <f t="shared" si="1"/>
        <v>0</v>
      </c>
      <c r="G46" s="71"/>
    </row>
    <row r="47" spans="1:7">
      <c r="A47" s="66"/>
      <c r="B47" s="72"/>
      <c r="C47" s="68"/>
      <c r="D47" s="69"/>
      <c r="E47" s="69"/>
      <c r="F47" s="74">
        <f t="shared" si="1"/>
        <v>0</v>
      </c>
      <c r="G47" s="71"/>
    </row>
    <row r="48" spans="1:7">
      <c r="A48" s="66"/>
      <c r="B48" s="72"/>
      <c r="C48" s="68"/>
      <c r="D48" s="69"/>
      <c r="E48" s="69"/>
      <c r="F48" s="74">
        <f t="shared" si="1"/>
        <v>0</v>
      </c>
      <c r="G48" s="71"/>
    </row>
    <row r="49" spans="1:7">
      <c r="A49" s="66"/>
      <c r="B49" s="67"/>
      <c r="C49" s="68"/>
      <c r="D49" s="69"/>
      <c r="E49" s="69"/>
      <c r="F49" s="74">
        <f t="shared" si="1"/>
        <v>0</v>
      </c>
      <c r="G49" s="71"/>
    </row>
    <row r="50" spans="1:7">
      <c r="A50" s="66"/>
      <c r="B50" s="67"/>
      <c r="C50" s="68"/>
      <c r="D50" s="69"/>
      <c r="E50" s="69"/>
      <c r="F50" s="74">
        <f t="shared" si="1"/>
        <v>0</v>
      </c>
      <c r="G50" s="71"/>
    </row>
    <row r="51" spans="1:7">
      <c r="A51" s="66"/>
      <c r="B51" s="67"/>
      <c r="C51" s="68"/>
      <c r="D51" s="69"/>
      <c r="E51" s="69"/>
      <c r="F51" s="74">
        <f t="shared" si="1"/>
        <v>0</v>
      </c>
      <c r="G51" s="71"/>
    </row>
    <row r="52" spans="1:7">
      <c r="A52" s="66"/>
      <c r="B52" s="67"/>
      <c r="C52" s="68"/>
      <c r="D52" s="69"/>
      <c r="E52" s="69"/>
      <c r="F52" s="74">
        <f t="shared" si="1"/>
        <v>0</v>
      </c>
      <c r="G52" s="71"/>
    </row>
    <row r="53" spans="1:7">
      <c r="A53" s="66"/>
      <c r="B53" s="67"/>
      <c r="C53" s="68"/>
      <c r="D53" s="69"/>
      <c r="E53" s="69"/>
      <c r="F53" s="74">
        <f t="shared" si="1"/>
        <v>0</v>
      </c>
      <c r="G53" s="71"/>
    </row>
    <row r="54" spans="1:7">
      <c r="A54" s="66"/>
      <c r="B54" s="67"/>
      <c r="C54" s="68"/>
      <c r="D54" s="69"/>
      <c r="E54" s="69"/>
      <c r="F54" s="74">
        <f t="shared" si="1"/>
        <v>0</v>
      </c>
      <c r="G54" s="71"/>
    </row>
    <row r="55" spans="1:7">
      <c r="A55" s="66"/>
      <c r="B55" s="67"/>
      <c r="C55" s="68"/>
      <c r="D55" s="69"/>
      <c r="E55" s="69"/>
      <c r="F55" s="74">
        <f t="shared" si="1"/>
        <v>0</v>
      </c>
      <c r="G55" s="71"/>
    </row>
    <row r="56" spans="1:7">
      <c r="A56" s="66"/>
      <c r="B56" s="67"/>
      <c r="C56" s="68"/>
      <c r="D56" s="69"/>
      <c r="E56" s="69"/>
      <c r="F56" s="74">
        <f t="shared" si="1"/>
        <v>0</v>
      </c>
      <c r="G56" s="71"/>
    </row>
    <row r="57" spans="1:7">
      <c r="A57" s="66"/>
      <c r="B57" s="67"/>
      <c r="C57" s="68"/>
      <c r="D57" s="69"/>
      <c r="E57" s="69"/>
      <c r="F57" s="74">
        <f t="shared" si="1"/>
        <v>0</v>
      </c>
      <c r="G57" s="71"/>
    </row>
    <row r="58" spans="1:7">
      <c r="A58" s="66"/>
      <c r="B58" s="67"/>
      <c r="C58" s="68"/>
      <c r="D58" s="69"/>
      <c r="E58" s="69"/>
      <c r="F58" s="74">
        <f t="shared" si="1"/>
        <v>0</v>
      </c>
      <c r="G58" s="71"/>
    </row>
    <row r="59" spans="1:7">
      <c r="A59" s="66"/>
      <c r="B59" s="67"/>
      <c r="C59" s="68"/>
      <c r="D59" s="69"/>
      <c r="E59" s="69"/>
      <c r="F59" s="74">
        <f t="shared" si="1"/>
        <v>0</v>
      </c>
      <c r="G59" s="71"/>
    </row>
    <row r="60" spans="1:7">
      <c r="A60" s="66"/>
      <c r="B60" s="67"/>
      <c r="C60" s="68"/>
      <c r="D60" s="69"/>
      <c r="E60" s="69"/>
      <c r="F60" s="74">
        <f t="shared" si="1"/>
        <v>0</v>
      </c>
      <c r="G60" s="71"/>
    </row>
    <row r="61" spans="1:7">
      <c r="A61" s="66"/>
      <c r="B61" s="67"/>
      <c r="C61" s="68"/>
      <c r="D61" s="69"/>
      <c r="E61" s="69"/>
      <c r="F61" s="74">
        <f t="shared" si="1"/>
        <v>0</v>
      </c>
      <c r="G61" s="71"/>
    </row>
    <row r="62" spans="1:7">
      <c r="A62" s="66"/>
      <c r="B62" s="67"/>
      <c r="C62" s="68"/>
      <c r="D62" s="69"/>
      <c r="E62" s="69"/>
      <c r="F62" s="74">
        <f t="shared" si="1"/>
        <v>0</v>
      </c>
      <c r="G62" s="71"/>
    </row>
    <row r="63" spans="1:7">
      <c r="A63" s="66"/>
      <c r="B63" s="67"/>
      <c r="C63" s="68"/>
      <c r="D63" s="69"/>
      <c r="E63" s="69"/>
      <c r="F63" s="74">
        <f t="shared" si="1"/>
        <v>0</v>
      </c>
      <c r="G63" s="71"/>
    </row>
    <row r="64" spans="1:7">
      <c r="A64" s="66"/>
      <c r="B64" s="67"/>
      <c r="C64" s="68"/>
      <c r="D64" s="69"/>
      <c r="E64" s="69"/>
      <c r="F64" s="74">
        <f t="shared" si="1"/>
        <v>0</v>
      </c>
      <c r="G64" s="71"/>
    </row>
    <row r="65" spans="1:7">
      <c r="A65" s="66"/>
      <c r="B65" s="67"/>
      <c r="C65" s="68"/>
      <c r="D65" s="69"/>
      <c r="E65" s="69"/>
      <c r="F65" s="74">
        <f t="shared" si="1"/>
        <v>0</v>
      </c>
      <c r="G65" s="71"/>
    </row>
    <row r="66" spans="1:7">
      <c r="A66" s="66"/>
      <c r="B66" s="67"/>
      <c r="C66" s="68"/>
      <c r="D66" s="69"/>
      <c r="E66" s="69"/>
      <c r="F66" s="74">
        <f t="shared" si="1"/>
        <v>0</v>
      </c>
      <c r="G66" s="71"/>
    </row>
    <row r="67" spans="1:7">
      <c r="A67" s="66"/>
      <c r="B67" s="67"/>
      <c r="C67" s="68"/>
      <c r="D67" s="69"/>
      <c r="E67" s="69"/>
      <c r="F67" s="74">
        <f t="shared" si="1"/>
        <v>0</v>
      </c>
      <c r="G67" s="71"/>
    </row>
    <row r="68" spans="1:7">
      <c r="A68" s="66"/>
      <c r="B68" s="67"/>
      <c r="C68" s="68"/>
      <c r="D68" s="69"/>
      <c r="E68" s="69"/>
      <c r="F68" s="74">
        <f t="shared" si="1"/>
        <v>0</v>
      </c>
      <c r="G68" s="71"/>
    </row>
    <row r="69" spans="1:7">
      <c r="A69" s="66"/>
      <c r="B69" s="67"/>
      <c r="C69" s="68"/>
      <c r="D69" s="69"/>
      <c r="E69" s="69"/>
      <c r="F69" s="74">
        <f t="shared" ref="F69:F97" si="2">F68+D69-E69</f>
        <v>0</v>
      </c>
      <c r="G69" s="71"/>
    </row>
    <row r="70" spans="1:7">
      <c r="A70" s="66"/>
      <c r="B70" s="67"/>
      <c r="C70" s="68"/>
      <c r="D70" s="69"/>
      <c r="E70" s="69"/>
      <c r="F70" s="74">
        <f t="shared" si="2"/>
        <v>0</v>
      </c>
      <c r="G70" s="71"/>
    </row>
    <row r="71" spans="1:7">
      <c r="A71" s="66"/>
      <c r="B71" s="67"/>
      <c r="C71" s="68"/>
      <c r="D71" s="69"/>
      <c r="E71" s="69"/>
      <c r="F71" s="74">
        <f t="shared" si="2"/>
        <v>0</v>
      </c>
      <c r="G71" s="71"/>
    </row>
    <row r="72" spans="1:7">
      <c r="A72" s="66"/>
      <c r="B72" s="67"/>
      <c r="C72" s="68"/>
      <c r="D72" s="69"/>
      <c r="E72" s="69"/>
      <c r="F72" s="74">
        <f t="shared" si="2"/>
        <v>0</v>
      </c>
      <c r="G72" s="71"/>
    </row>
    <row r="73" spans="1:7">
      <c r="A73" s="66"/>
      <c r="B73" s="67"/>
      <c r="C73" s="68"/>
      <c r="D73" s="69"/>
      <c r="E73" s="69"/>
      <c r="F73" s="74">
        <f t="shared" si="2"/>
        <v>0</v>
      </c>
      <c r="G73" s="71"/>
    </row>
    <row r="74" spans="1:7">
      <c r="A74" s="66"/>
      <c r="B74" s="67"/>
      <c r="C74" s="68"/>
      <c r="D74" s="69"/>
      <c r="E74" s="69"/>
      <c r="F74" s="74">
        <f t="shared" si="2"/>
        <v>0</v>
      </c>
      <c r="G74" s="71"/>
    </row>
    <row r="75" spans="1:7">
      <c r="A75" s="66"/>
      <c r="B75" s="67"/>
      <c r="C75" s="68"/>
      <c r="D75" s="69"/>
      <c r="E75" s="69"/>
      <c r="F75" s="74">
        <f t="shared" si="2"/>
        <v>0</v>
      </c>
      <c r="G75" s="71"/>
    </row>
    <row r="76" spans="1:7">
      <c r="A76" s="66"/>
      <c r="B76" s="67"/>
      <c r="C76" s="68"/>
      <c r="D76" s="69"/>
      <c r="E76" s="69"/>
      <c r="F76" s="74">
        <f t="shared" si="2"/>
        <v>0</v>
      </c>
      <c r="G76" s="71"/>
    </row>
    <row r="77" spans="1:7">
      <c r="A77" s="66"/>
      <c r="B77" s="67"/>
      <c r="C77" s="68"/>
      <c r="D77" s="69"/>
      <c r="E77" s="69"/>
      <c r="F77" s="74">
        <f t="shared" si="2"/>
        <v>0</v>
      </c>
      <c r="G77" s="71"/>
    </row>
    <row r="78" spans="1:7">
      <c r="A78" s="66"/>
      <c r="B78" s="67"/>
      <c r="C78" s="68"/>
      <c r="D78" s="69"/>
      <c r="E78" s="69"/>
      <c r="F78" s="74">
        <f t="shared" si="2"/>
        <v>0</v>
      </c>
      <c r="G78" s="71"/>
    </row>
    <row r="79" spans="1:7">
      <c r="A79" s="66"/>
      <c r="B79" s="67"/>
      <c r="C79" s="68"/>
      <c r="D79" s="69"/>
      <c r="E79" s="69"/>
      <c r="F79" s="74">
        <f t="shared" si="2"/>
        <v>0</v>
      </c>
      <c r="G79" s="71"/>
    </row>
    <row r="80" spans="1:7">
      <c r="A80" s="66"/>
      <c r="B80" s="67"/>
      <c r="C80" s="68"/>
      <c r="D80" s="69"/>
      <c r="E80" s="69"/>
      <c r="F80" s="74">
        <f t="shared" si="2"/>
        <v>0</v>
      </c>
      <c r="G80" s="71"/>
    </row>
    <row r="81" spans="1:7">
      <c r="A81" s="66"/>
      <c r="B81" s="67"/>
      <c r="C81" s="68"/>
      <c r="D81" s="69"/>
      <c r="E81" s="69"/>
      <c r="F81" s="74">
        <f t="shared" si="2"/>
        <v>0</v>
      </c>
      <c r="G81" s="71"/>
    </row>
    <row r="82" spans="1:7">
      <c r="A82" s="66"/>
      <c r="B82" s="67"/>
      <c r="C82" s="68"/>
      <c r="D82" s="69"/>
      <c r="E82" s="69"/>
      <c r="F82" s="74">
        <f t="shared" si="2"/>
        <v>0</v>
      </c>
      <c r="G82" s="71"/>
    </row>
    <row r="83" spans="1:7">
      <c r="A83" s="66"/>
      <c r="B83" s="67"/>
      <c r="C83" s="68"/>
      <c r="D83" s="69"/>
      <c r="E83" s="69"/>
      <c r="F83" s="74">
        <f t="shared" si="2"/>
        <v>0</v>
      </c>
      <c r="G83" s="71"/>
    </row>
    <row r="84" spans="1:7">
      <c r="A84" s="66"/>
      <c r="B84" s="67"/>
      <c r="C84" s="68"/>
      <c r="D84" s="69"/>
      <c r="E84" s="69"/>
      <c r="F84" s="74">
        <f t="shared" si="2"/>
        <v>0</v>
      </c>
      <c r="G84" s="71"/>
    </row>
    <row r="85" spans="1:7">
      <c r="A85" s="66"/>
      <c r="B85" s="67"/>
      <c r="C85" s="68"/>
      <c r="D85" s="69"/>
      <c r="E85" s="69"/>
      <c r="F85" s="74">
        <f t="shared" si="2"/>
        <v>0</v>
      </c>
      <c r="G85" s="71"/>
    </row>
    <row r="86" spans="1:7">
      <c r="A86" s="66"/>
      <c r="B86" s="67"/>
      <c r="C86" s="68"/>
      <c r="D86" s="69"/>
      <c r="E86" s="69"/>
      <c r="F86" s="74">
        <f t="shared" si="2"/>
        <v>0</v>
      </c>
      <c r="G86" s="71"/>
    </row>
    <row r="87" spans="1:7">
      <c r="A87" s="66"/>
      <c r="B87" s="67"/>
      <c r="C87" s="68"/>
      <c r="D87" s="69"/>
      <c r="E87" s="69"/>
      <c r="F87" s="74">
        <f t="shared" si="2"/>
        <v>0</v>
      </c>
      <c r="G87" s="71"/>
    </row>
    <row r="88" spans="1:7">
      <c r="A88" s="66"/>
      <c r="B88" s="67"/>
      <c r="C88" s="68"/>
      <c r="D88" s="69"/>
      <c r="E88" s="69"/>
      <c r="F88" s="74">
        <f t="shared" si="2"/>
        <v>0</v>
      </c>
      <c r="G88" s="71"/>
    </row>
    <row r="89" spans="1:7">
      <c r="A89" s="66"/>
      <c r="B89" s="67"/>
      <c r="C89" s="68"/>
      <c r="D89" s="69"/>
      <c r="E89" s="69"/>
      <c r="F89" s="74">
        <f t="shared" si="2"/>
        <v>0</v>
      </c>
      <c r="G89" s="71"/>
    </row>
    <row r="90" spans="1:7">
      <c r="A90" s="66"/>
      <c r="B90" s="67"/>
      <c r="C90" s="68"/>
      <c r="D90" s="69"/>
      <c r="E90" s="69"/>
      <c r="F90" s="74">
        <f t="shared" si="2"/>
        <v>0</v>
      </c>
      <c r="G90" s="71"/>
    </row>
    <row r="91" spans="1:7">
      <c r="A91" s="66"/>
      <c r="B91" s="67"/>
      <c r="C91" s="68"/>
      <c r="D91" s="69"/>
      <c r="E91" s="69"/>
      <c r="F91" s="74">
        <f t="shared" si="2"/>
        <v>0</v>
      </c>
      <c r="G91" s="71"/>
    </row>
    <row r="92" spans="1:7">
      <c r="A92" s="66"/>
      <c r="B92" s="67"/>
      <c r="C92" s="68"/>
      <c r="D92" s="69"/>
      <c r="E92" s="69"/>
      <c r="F92" s="74">
        <f t="shared" si="2"/>
        <v>0</v>
      </c>
      <c r="G92" s="71"/>
    </row>
    <row r="93" spans="1:7">
      <c r="A93" s="66"/>
      <c r="B93" s="67"/>
      <c r="C93" s="68"/>
      <c r="D93" s="69"/>
      <c r="E93" s="69"/>
      <c r="F93" s="74">
        <f t="shared" si="2"/>
        <v>0</v>
      </c>
      <c r="G93" s="71"/>
    </row>
    <row r="94" spans="1:7">
      <c r="A94" s="66"/>
      <c r="B94" s="67"/>
      <c r="C94" s="68"/>
      <c r="D94" s="69"/>
      <c r="E94" s="69"/>
      <c r="F94" s="74">
        <f t="shared" si="2"/>
        <v>0</v>
      </c>
      <c r="G94" s="71"/>
    </row>
    <row r="95" spans="1:7">
      <c r="A95" s="66"/>
      <c r="B95" s="67"/>
      <c r="C95" s="68"/>
      <c r="D95" s="69"/>
      <c r="E95" s="69"/>
      <c r="F95" s="74">
        <f t="shared" si="2"/>
        <v>0</v>
      </c>
      <c r="G95" s="71"/>
    </row>
    <row r="96" spans="1:7">
      <c r="A96" s="66"/>
      <c r="B96" s="67"/>
      <c r="C96" s="68"/>
      <c r="D96" s="69"/>
      <c r="E96" s="69"/>
      <c r="F96" s="74">
        <f t="shared" si="2"/>
        <v>0</v>
      </c>
      <c r="G96" s="71"/>
    </row>
    <row r="97" spans="1:7">
      <c r="A97" s="66"/>
      <c r="B97" s="67"/>
      <c r="C97" s="68"/>
      <c r="D97" s="69"/>
      <c r="E97" s="69"/>
      <c r="F97" s="74">
        <f t="shared" si="2"/>
        <v>0</v>
      </c>
      <c r="G97" s="71"/>
    </row>
  </sheetData>
  <dataValidations count="1">
    <dataValidation type="list" allowBlank="1" showInputMessage="1" showErrorMessage="1" sqref="C3:C97">
      <formula1>收支类别</formula1>
    </dataValidation>
  </dataValidations>
  <pageMargins left="0.75" right="0.75" top="1" bottom="1" header="0.51" footer="0.51"/>
  <pageSetup paperSize="9" orientation="portrait"/>
  <headerFooter alignWithMargins="0" scaleWithDoc="0"/>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G102"/>
  <sheetViews>
    <sheetView workbookViewId="0">
      <pane ySplit="2" topLeftCell="A15" activePane="bottomLeft" state="frozen"/>
      <selection/>
      <selection pane="bottomLeft" activeCell="A1" sqref="A1"/>
    </sheetView>
  </sheetViews>
  <sheetFormatPr defaultColWidth="9" defaultRowHeight="17.25" outlineLevelCol="6"/>
  <cols>
    <col min="1" max="1" width="11.75" style="53" customWidth="1"/>
    <col min="2" max="2" width="51.75" style="54" customWidth="1"/>
    <col min="3" max="3" width="15.875" style="55" customWidth="1"/>
    <col min="4" max="4" width="14.375" style="56" customWidth="1"/>
    <col min="5" max="5" width="14.875" style="56" customWidth="1"/>
    <col min="6" max="6" width="15.625" style="56" customWidth="1"/>
    <col min="7" max="7" width="19.625" style="57" customWidth="1"/>
    <col min="8" max="16384" width="9" style="57"/>
  </cols>
  <sheetData>
    <row r="1" ht="22.5" customHeight="1" spans="1:7">
      <c r="A1" s="58">
        <v>38</v>
      </c>
      <c r="B1" s="59" t="str">
        <f>VLOOKUP(A1,档案!A:B,2,FALSE)&amp;"流水明细"</f>
        <v>浦发银行光谷支行01894流水明细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1729.29999999999</v>
      </c>
      <c r="G3" s="71"/>
    </row>
    <row r="4" spans="1:7">
      <c r="A4" s="66">
        <v>45667</v>
      </c>
      <c r="B4" s="67" t="s">
        <v>1742</v>
      </c>
      <c r="C4" s="68" t="s">
        <v>61</v>
      </c>
      <c r="D4" s="69"/>
      <c r="E4" s="69">
        <v>15</v>
      </c>
      <c r="F4" s="70">
        <f t="shared" ref="F4:F12" si="0">F3+D4-E4</f>
        <v>1714.29999999999</v>
      </c>
      <c r="G4" s="71"/>
    </row>
    <row r="5" spans="1:7">
      <c r="A5" s="66">
        <v>45672</v>
      </c>
      <c r="B5" s="72" t="s">
        <v>3514</v>
      </c>
      <c r="C5" s="68" t="s">
        <v>61</v>
      </c>
      <c r="D5" s="73"/>
      <c r="E5" s="69">
        <v>538.3</v>
      </c>
      <c r="F5" s="70">
        <f t="shared" si="0"/>
        <v>1175.99999999999</v>
      </c>
      <c r="G5" s="71"/>
    </row>
    <row r="6" spans="1:7">
      <c r="A6" s="66">
        <v>45698</v>
      </c>
      <c r="B6" s="72" t="s">
        <v>3515</v>
      </c>
      <c r="C6" s="68" t="s">
        <v>61</v>
      </c>
      <c r="D6" s="69"/>
      <c r="E6" s="86">
        <v>15</v>
      </c>
      <c r="F6" s="70">
        <f t="shared" si="0"/>
        <v>1160.99999999999</v>
      </c>
      <c r="G6" s="71"/>
    </row>
    <row r="7" spans="1:7">
      <c r="A7" s="66">
        <v>45726</v>
      </c>
      <c r="B7" s="72" t="s">
        <v>3515</v>
      </c>
      <c r="C7" s="68" t="s">
        <v>61</v>
      </c>
      <c r="D7" s="69"/>
      <c r="E7" s="86">
        <v>15</v>
      </c>
      <c r="F7" s="70">
        <f t="shared" si="0"/>
        <v>1145.99999999999</v>
      </c>
      <c r="G7" s="71"/>
    </row>
    <row r="8" spans="1:7">
      <c r="A8" s="66">
        <v>45737</v>
      </c>
      <c r="B8" s="72" t="s">
        <v>2201</v>
      </c>
      <c r="C8" s="68" t="s">
        <v>57</v>
      </c>
      <c r="D8" s="69">
        <v>0.33</v>
      </c>
      <c r="E8" s="86"/>
      <c r="F8" s="70">
        <f t="shared" si="0"/>
        <v>1146.32999999999</v>
      </c>
      <c r="G8" s="71"/>
    </row>
    <row r="9" spans="1:7">
      <c r="A9" s="66">
        <v>45741</v>
      </c>
      <c r="B9" s="72" t="s">
        <v>3516</v>
      </c>
      <c r="C9" s="68" t="s">
        <v>58</v>
      </c>
      <c r="D9" s="69">
        <v>7000</v>
      </c>
      <c r="E9" s="69"/>
      <c r="F9" s="70">
        <f t="shared" si="0"/>
        <v>8146.32999999999</v>
      </c>
      <c r="G9" s="71"/>
    </row>
    <row r="10" spans="1:7">
      <c r="A10" s="66">
        <v>45741</v>
      </c>
      <c r="B10" s="72" t="s">
        <v>3516</v>
      </c>
      <c r="C10" s="68" t="s">
        <v>58</v>
      </c>
      <c r="D10" s="69">
        <v>7000</v>
      </c>
      <c r="E10" s="69"/>
      <c r="F10" s="70">
        <f t="shared" si="0"/>
        <v>15146.33</v>
      </c>
      <c r="G10" s="71"/>
    </row>
    <row r="11" spans="1:7">
      <c r="A11" s="66">
        <v>45741</v>
      </c>
      <c r="B11" s="72" t="s">
        <v>3516</v>
      </c>
      <c r="C11" s="68" t="s">
        <v>58</v>
      </c>
      <c r="D11" s="69">
        <v>7000</v>
      </c>
      <c r="E11" s="69"/>
      <c r="F11" s="70">
        <f t="shared" si="0"/>
        <v>22146.33</v>
      </c>
      <c r="G11" s="71"/>
    </row>
    <row r="12" spans="1:7">
      <c r="A12" s="66">
        <v>45746</v>
      </c>
      <c r="B12" s="72" t="s">
        <v>3517</v>
      </c>
      <c r="C12" s="68" t="s">
        <v>61</v>
      </c>
      <c r="D12" s="69"/>
      <c r="E12" s="69">
        <v>150</v>
      </c>
      <c r="F12" s="70">
        <f t="shared" si="0"/>
        <v>21996.33</v>
      </c>
      <c r="G12" s="71"/>
    </row>
    <row r="13" spans="1:7">
      <c r="A13" s="66">
        <v>45757</v>
      </c>
      <c r="B13" s="72" t="s">
        <v>3515</v>
      </c>
      <c r="C13" s="68" t="s">
        <v>61</v>
      </c>
      <c r="D13" s="69"/>
      <c r="E13" s="86">
        <v>15</v>
      </c>
      <c r="F13" s="104">
        <f t="shared" ref="F10:F32" si="1">F12+D13-E13</f>
        <v>21981.33</v>
      </c>
      <c r="G13" s="71"/>
    </row>
    <row r="14" spans="1:7">
      <c r="A14" s="66">
        <v>45763</v>
      </c>
      <c r="B14" s="72" t="s">
        <v>3516</v>
      </c>
      <c r="C14" s="68" t="s">
        <v>58</v>
      </c>
      <c r="D14" s="69">
        <v>7000</v>
      </c>
      <c r="E14" s="69"/>
      <c r="F14" s="74">
        <f t="shared" si="1"/>
        <v>28981.33</v>
      </c>
      <c r="G14" s="71"/>
    </row>
    <row r="15" spans="1:7">
      <c r="A15" s="66">
        <v>45776</v>
      </c>
      <c r="B15" s="72" t="s">
        <v>2482</v>
      </c>
      <c r="C15" s="68" t="s">
        <v>64</v>
      </c>
      <c r="D15" s="69"/>
      <c r="E15" s="69">
        <v>28000</v>
      </c>
      <c r="F15" s="74">
        <f t="shared" si="1"/>
        <v>981.330000000002</v>
      </c>
      <c r="G15" s="71"/>
    </row>
    <row r="16" spans="1:7">
      <c r="A16" s="66">
        <v>45776</v>
      </c>
      <c r="B16" s="72" t="s">
        <v>1742</v>
      </c>
      <c r="C16" s="71" t="s">
        <v>61</v>
      </c>
      <c r="D16" s="69"/>
      <c r="E16" s="69">
        <v>9</v>
      </c>
      <c r="F16" s="74">
        <f t="shared" si="1"/>
        <v>972.330000000002</v>
      </c>
      <c r="G16" s="71"/>
    </row>
    <row r="17" spans="1:7">
      <c r="A17" s="66">
        <v>45784</v>
      </c>
      <c r="B17" s="105" t="s">
        <v>3516</v>
      </c>
      <c r="C17" s="71" t="s">
        <v>58</v>
      </c>
      <c r="D17" s="69">
        <v>7000</v>
      </c>
      <c r="E17" s="69"/>
      <c r="F17" s="74">
        <f t="shared" si="1"/>
        <v>7972.33</v>
      </c>
      <c r="G17" s="71"/>
    </row>
    <row r="18" spans="1:7">
      <c r="A18" s="66">
        <v>45787</v>
      </c>
      <c r="B18" s="72" t="s">
        <v>3515</v>
      </c>
      <c r="C18" s="71" t="s">
        <v>61</v>
      </c>
      <c r="D18" s="69"/>
      <c r="E18" s="69">
        <v>15</v>
      </c>
      <c r="F18" s="74">
        <f t="shared" si="1"/>
        <v>7957.33</v>
      </c>
      <c r="G18" s="71"/>
    </row>
    <row r="19" spans="1:7">
      <c r="A19" s="66">
        <v>45819</v>
      </c>
      <c r="B19" s="72" t="s">
        <v>3515</v>
      </c>
      <c r="C19" s="71" t="s">
        <v>61</v>
      </c>
      <c r="D19" s="69"/>
      <c r="E19" s="69">
        <v>15</v>
      </c>
      <c r="F19" s="74">
        <f t="shared" si="1"/>
        <v>7942.33</v>
      </c>
      <c r="G19" s="71"/>
    </row>
    <row r="20" spans="1:7">
      <c r="A20" s="66">
        <v>45820</v>
      </c>
      <c r="B20" s="72" t="s">
        <v>2494</v>
      </c>
      <c r="C20" s="68" t="s">
        <v>64</v>
      </c>
      <c r="D20" s="69"/>
      <c r="E20" s="69">
        <v>7000</v>
      </c>
      <c r="F20" s="74">
        <f t="shared" si="1"/>
        <v>942.330000000002</v>
      </c>
      <c r="G20" s="71"/>
    </row>
    <row r="21" spans="1:7">
      <c r="A21" s="66">
        <v>45820</v>
      </c>
      <c r="B21" s="72" t="s">
        <v>1742</v>
      </c>
      <c r="C21" s="68" t="s">
        <v>61</v>
      </c>
      <c r="D21" s="69"/>
      <c r="E21" s="69">
        <v>4.5</v>
      </c>
      <c r="F21" s="74">
        <f t="shared" si="1"/>
        <v>937.830000000002</v>
      </c>
      <c r="G21" s="71"/>
    </row>
    <row r="22" spans="1:7">
      <c r="A22" s="66">
        <v>45829</v>
      </c>
      <c r="B22" s="72" t="s">
        <v>2201</v>
      </c>
      <c r="C22" s="68" t="s">
        <v>57</v>
      </c>
      <c r="D22" s="69">
        <v>2.99</v>
      </c>
      <c r="E22" s="69"/>
      <c r="F22" s="74">
        <f t="shared" si="1"/>
        <v>940.820000000002</v>
      </c>
      <c r="G22" s="71"/>
    </row>
    <row r="23" spans="1:7">
      <c r="A23" s="66">
        <v>45848</v>
      </c>
      <c r="B23" s="72" t="s">
        <v>3515</v>
      </c>
      <c r="C23" s="71" t="s">
        <v>61</v>
      </c>
      <c r="D23" s="69"/>
      <c r="E23" s="69">
        <v>15</v>
      </c>
      <c r="F23" s="74">
        <f t="shared" si="1"/>
        <v>925.820000000002</v>
      </c>
      <c r="G23" s="71"/>
    </row>
    <row r="24" spans="1:7">
      <c r="A24" s="66">
        <v>45852</v>
      </c>
      <c r="B24" s="72" t="s">
        <v>3518</v>
      </c>
      <c r="C24" s="68" t="s">
        <v>61</v>
      </c>
      <c r="D24" s="69"/>
      <c r="E24" s="69">
        <v>4.16</v>
      </c>
      <c r="F24" s="74">
        <f t="shared" si="1"/>
        <v>921.660000000002</v>
      </c>
      <c r="G24" s="71"/>
    </row>
    <row r="25" spans="1:7">
      <c r="A25" s="66">
        <v>45879</v>
      </c>
      <c r="B25" s="72" t="s">
        <v>3515</v>
      </c>
      <c r="C25" s="71" t="s">
        <v>61</v>
      </c>
      <c r="D25" s="69"/>
      <c r="E25" s="69">
        <v>15</v>
      </c>
      <c r="F25" s="74">
        <f t="shared" si="1"/>
        <v>906.660000000002</v>
      </c>
      <c r="G25" s="71"/>
    </row>
    <row r="26" spans="1:7">
      <c r="A26" s="66">
        <v>45910</v>
      </c>
      <c r="B26" s="72" t="s">
        <v>3515</v>
      </c>
      <c r="C26" s="71" t="s">
        <v>61</v>
      </c>
      <c r="D26" s="69"/>
      <c r="E26" s="69">
        <v>15</v>
      </c>
      <c r="F26" s="74">
        <f t="shared" si="1"/>
        <v>891.660000000002</v>
      </c>
      <c r="G26" s="71"/>
    </row>
    <row r="27" spans="1:7">
      <c r="A27" s="66">
        <v>45915</v>
      </c>
      <c r="B27" s="106" t="s">
        <v>3519</v>
      </c>
      <c r="C27" s="68" t="s">
        <v>54</v>
      </c>
      <c r="D27" s="69">
        <v>19500</v>
      </c>
      <c r="E27" s="69"/>
      <c r="F27" s="74">
        <f t="shared" si="1"/>
        <v>20391.66</v>
      </c>
      <c r="G27" s="71"/>
    </row>
    <row r="28" spans="1:7">
      <c r="A28" s="66">
        <v>45921</v>
      </c>
      <c r="B28" s="72" t="s">
        <v>2201</v>
      </c>
      <c r="C28" s="68" t="s">
        <v>57</v>
      </c>
      <c r="D28" s="69">
        <v>0.28</v>
      </c>
      <c r="E28" s="69"/>
      <c r="F28" s="74">
        <f t="shared" ref="F28:F34" si="2">F27+D28-E28</f>
        <v>20391.94</v>
      </c>
      <c r="G28" s="71"/>
    </row>
    <row r="29" spans="1:7">
      <c r="A29" s="66">
        <v>45922</v>
      </c>
      <c r="B29" s="106" t="s">
        <v>3520</v>
      </c>
      <c r="C29" s="68" t="s">
        <v>54</v>
      </c>
      <c r="D29" s="69">
        <v>7292.03</v>
      </c>
      <c r="E29" s="69"/>
      <c r="F29" s="74">
        <f t="shared" si="2"/>
        <v>27683.97</v>
      </c>
      <c r="G29" s="71"/>
    </row>
    <row r="30" spans="1:7">
      <c r="A30" s="66">
        <v>45925</v>
      </c>
      <c r="B30" s="72" t="s">
        <v>1765</v>
      </c>
      <c r="C30" s="68" t="s">
        <v>64</v>
      </c>
      <c r="D30" s="69"/>
      <c r="E30" s="69">
        <v>27000</v>
      </c>
      <c r="F30" s="74">
        <f t="shared" si="2"/>
        <v>683.969999999998</v>
      </c>
      <c r="G30" s="71"/>
    </row>
    <row r="31" spans="1:7">
      <c r="A31" s="66">
        <v>45925</v>
      </c>
      <c r="B31" s="72" t="s">
        <v>1742</v>
      </c>
      <c r="C31" s="68" t="s">
        <v>61</v>
      </c>
      <c r="D31" s="69"/>
      <c r="E31" s="69">
        <v>9</v>
      </c>
      <c r="F31" s="74">
        <f t="shared" si="2"/>
        <v>674.969999999998</v>
      </c>
      <c r="G31" s="71"/>
    </row>
    <row r="32" spans="1:7">
      <c r="A32" s="66">
        <v>45930</v>
      </c>
      <c r="B32" s="107" t="s">
        <v>3521</v>
      </c>
      <c r="C32" s="68" t="s">
        <v>54</v>
      </c>
      <c r="D32" s="69">
        <v>10000</v>
      </c>
      <c r="E32" s="69"/>
      <c r="F32" s="74">
        <f t="shared" si="2"/>
        <v>10674.97</v>
      </c>
      <c r="G32" s="71"/>
    </row>
    <row r="33" spans="1:7">
      <c r="A33" s="66">
        <v>45940</v>
      </c>
      <c r="B33" s="108" t="s">
        <v>3515</v>
      </c>
      <c r="C33" s="68" t="s">
        <v>61</v>
      </c>
      <c r="D33" s="69"/>
      <c r="E33" s="69">
        <v>15</v>
      </c>
      <c r="F33" s="74">
        <f t="shared" si="2"/>
        <v>10659.97</v>
      </c>
      <c r="G33" s="71"/>
    </row>
    <row r="34" spans="1:7">
      <c r="A34" s="66">
        <v>45954</v>
      </c>
      <c r="B34" s="76" t="s">
        <v>3522</v>
      </c>
      <c r="C34" s="68" t="s">
        <v>61</v>
      </c>
      <c r="D34" s="69"/>
      <c r="E34" s="69">
        <v>12.22</v>
      </c>
      <c r="F34" s="74">
        <f t="shared" si="2"/>
        <v>10647.75</v>
      </c>
      <c r="G34" s="71"/>
    </row>
    <row r="35" spans="1:7">
      <c r="A35" s="66"/>
      <c r="B35" s="72"/>
      <c r="C35" s="68"/>
      <c r="D35" s="69"/>
      <c r="E35" s="69"/>
      <c r="F35" s="74">
        <f t="shared" ref="F32:F73" si="3">F34+D35-E35</f>
        <v>10647.75</v>
      </c>
      <c r="G35" s="71"/>
    </row>
    <row r="36" spans="1:7">
      <c r="A36" s="66"/>
      <c r="B36" s="75"/>
      <c r="C36" s="68"/>
      <c r="D36" s="69"/>
      <c r="E36" s="69"/>
      <c r="F36" s="74">
        <f t="shared" si="3"/>
        <v>10647.75</v>
      </c>
      <c r="G36" s="71"/>
    </row>
    <row r="37" spans="1:7">
      <c r="A37" s="66"/>
      <c r="B37" s="72"/>
      <c r="C37" s="68"/>
      <c r="D37" s="69"/>
      <c r="E37" s="69"/>
      <c r="F37" s="74">
        <f t="shared" si="3"/>
        <v>10647.75</v>
      </c>
      <c r="G37" s="71"/>
    </row>
    <row r="38" spans="1:7">
      <c r="A38" s="66"/>
      <c r="B38" s="72"/>
      <c r="C38" s="68"/>
      <c r="D38" s="69"/>
      <c r="E38" s="69"/>
      <c r="F38" s="74">
        <f t="shared" si="3"/>
        <v>10647.75</v>
      </c>
      <c r="G38" s="71"/>
    </row>
    <row r="39" spans="1:7">
      <c r="A39" s="66"/>
      <c r="B39" s="72"/>
      <c r="C39" s="68"/>
      <c r="D39" s="69"/>
      <c r="E39" s="69"/>
      <c r="F39" s="74">
        <f t="shared" si="3"/>
        <v>10647.75</v>
      </c>
      <c r="G39" s="71"/>
    </row>
    <row r="40" spans="1:7">
      <c r="A40" s="66"/>
      <c r="B40" s="72"/>
      <c r="C40" s="68"/>
      <c r="D40" s="69"/>
      <c r="E40" s="69"/>
      <c r="F40" s="74">
        <f t="shared" si="3"/>
        <v>10647.75</v>
      </c>
      <c r="G40" s="71"/>
    </row>
    <row r="41" spans="1:7">
      <c r="A41" s="66"/>
      <c r="B41" s="72"/>
      <c r="C41" s="68"/>
      <c r="D41" s="69"/>
      <c r="E41" s="69"/>
      <c r="F41" s="74">
        <f t="shared" si="3"/>
        <v>10647.75</v>
      </c>
      <c r="G41" s="71"/>
    </row>
    <row r="42" spans="1:7">
      <c r="A42" s="66"/>
      <c r="B42" s="72"/>
      <c r="C42" s="68"/>
      <c r="D42" s="69"/>
      <c r="E42" s="69"/>
      <c r="F42" s="74">
        <f t="shared" si="3"/>
        <v>10647.75</v>
      </c>
      <c r="G42" s="71"/>
    </row>
    <row r="43" spans="1:7">
      <c r="A43" s="66"/>
      <c r="B43" s="72"/>
      <c r="C43" s="68"/>
      <c r="D43" s="69"/>
      <c r="E43" s="69"/>
      <c r="F43" s="74">
        <f t="shared" si="3"/>
        <v>10647.75</v>
      </c>
      <c r="G43" s="71"/>
    </row>
    <row r="44" spans="1:7">
      <c r="A44" s="66"/>
      <c r="B44" s="72"/>
      <c r="C44" s="68"/>
      <c r="D44" s="69"/>
      <c r="E44" s="69"/>
      <c r="F44" s="74">
        <f t="shared" si="3"/>
        <v>10647.75</v>
      </c>
      <c r="G44" s="71"/>
    </row>
    <row r="45" spans="1:7">
      <c r="A45" s="66"/>
      <c r="B45" s="75"/>
      <c r="C45" s="68"/>
      <c r="D45" s="69"/>
      <c r="E45" s="69"/>
      <c r="F45" s="74">
        <f t="shared" si="3"/>
        <v>10647.75</v>
      </c>
      <c r="G45" s="71"/>
    </row>
    <row r="46" spans="1:7">
      <c r="A46" s="66"/>
      <c r="B46" s="72"/>
      <c r="C46" s="68"/>
      <c r="D46" s="69"/>
      <c r="E46" s="69"/>
      <c r="F46" s="74">
        <f t="shared" si="3"/>
        <v>10647.75</v>
      </c>
      <c r="G46" s="71"/>
    </row>
    <row r="47" spans="1:7">
      <c r="A47" s="66"/>
      <c r="B47" s="72"/>
      <c r="C47" s="68"/>
      <c r="D47" s="69"/>
      <c r="E47" s="69"/>
      <c r="F47" s="74">
        <f t="shared" si="3"/>
        <v>10647.75</v>
      </c>
      <c r="G47" s="71"/>
    </row>
    <row r="48" spans="1:7">
      <c r="A48" s="66"/>
      <c r="B48" s="72"/>
      <c r="C48" s="68"/>
      <c r="D48" s="69"/>
      <c r="E48" s="69"/>
      <c r="F48" s="74">
        <f t="shared" si="3"/>
        <v>10647.75</v>
      </c>
      <c r="G48" s="71"/>
    </row>
    <row r="49" spans="1:7">
      <c r="A49" s="66"/>
      <c r="B49" s="72"/>
      <c r="C49" s="68"/>
      <c r="D49" s="69"/>
      <c r="E49" s="69"/>
      <c r="F49" s="74">
        <f t="shared" si="3"/>
        <v>10647.75</v>
      </c>
      <c r="G49" s="71"/>
    </row>
    <row r="50" spans="1:7">
      <c r="A50" s="66"/>
      <c r="B50" s="72"/>
      <c r="C50" s="68"/>
      <c r="D50" s="69"/>
      <c r="E50" s="69"/>
      <c r="F50" s="74">
        <f t="shared" si="3"/>
        <v>10647.75</v>
      </c>
      <c r="G50" s="71"/>
    </row>
    <row r="51" spans="1:7">
      <c r="A51" s="66"/>
      <c r="B51" s="72"/>
      <c r="C51" s="68"/>
      <c r="D51" s="69"/>
      <c r="E51" s="69"/>
      <c r="F51" s="74">
        <f t="shared" si="3"/>
        <v>10647.75</v>
      </c>
      <c r="G51" s="71"/>
    </row>
    <row r="52" spans="1:7">
      <c r="A52" s="66"/>
      <c r="B52" s="72"/>
      <c r="C52" s="68"/>
      <c r="D52" s="69"/>
      <c r="E52" s="69"/>
      <c r="F52" s="74">
        <f t="shared" si="3"/>
        <v>10647.75</v>
      </c>
      <c r="G52" s="71"/>
    </row>
    <row r="53" spans="1:7">
      <c r="A53" s="66"/>
      <c r="B53" s="72"/>
      <c r="C53" s="68"/>
      <c r="D53" s="69"/>
      <c r="E53" s="69"/>
      <c r="F53" s="74">
        <f t="shared" si="3"/>
        <v>10647.75</v>
      </c>
      <c r="G53" s="71"/>
    </row>
    <row r="54" spans="1:7">
      <c r="A54" s="66"/>
      <c r="B54" s="67"/>
      <c r="C54" s="68"/>
      <c r="D54" s="69"/>
      <c r="E54" s="69"/>
      <c r="F54" s="74">
        <f t="shared" si="3"/>
        <v>10647.75</v>
      </c>
      <c r="G54" s="71"/>
    </row>
    <row r="55" spans="1:7">
      <c r="A55" s="66"/>
      <c r="B55" s="67"/>
      <c r="C55" s="68"/>
      <c r="D55" s="69"/>
      <c r="E55" s="69"/>
      <c r="F55" s="74">
        <f t="shared" si="3"/>
        <v>10647.75</v>
      </c>
      <c r="G55" s="71"/>
    </row>
    <row r="56" spans="1:7">
      <c r="A56" s="66"/>
      <c r="B56" s="67"/>
      <c r="C56" s="68"/>
      <c r="D56" s="69"/>
      <c r="E56" s="69"/>
      <c r="F56" s="74">
        <f t="shared" si="3"/>
        <v>10647.75</v>
      </c>
      <c r="G56" s="71"/>
    </row>
    <row r="57" spans="1:7">
      <c r="A57" s="66"/>
      <c r="B57" s="67"/>
      <c r="C57" s="68"/>
      <c r="D57" s="69"/>
      <c r="E57" s="69"/>
      <c r="F57" s="74">
        <f t="shared" si="3"/>
        <v>10647.75</v>
      </c>
      <c r="G57" s="71"/>
    </row>
    <row r="58" spans="1:7">
      <c r="A58" s="66"/>
      <c r="B58" s="67"/>
      <c r="C58" s="68"/>
      <c r="D58" s="69"/>
      <c r="E58" s="69"/>
      <c r="F58" s="74">
        <f t="shared" si="3"/>
        <v>10647.75</v>
      </c>
      <c r="G58" s="71"/>
    </row>
    <row r="59" spans="1:7">
      <c r="A59" s="66"/>
      <c r="B59" s="67"/>
      <c r="C59" s="68"/>
      <c r="D59" s="69"/>
      <c r="E59" s="69"/>
      <c r="F59" s="74">
        <f t="shared" si="3"/>
        <v>10647.75</v>
      </c>
      <c r="G59" s="71"/>
    </row>
    <row r="60" spans="1:7">
      <c r="A60" s="66"/>
      <c r="B60" s="67"/>
      <c r="C60" s="68"/>
      <c r="D60" s="69"/>
      <c r="E60" s="69"/>
      <c r="F60" s="74">
        <f t="shared" si="3"/>
        <v>10647.75</v>
      </c>
      <c r="G60" s="71"/>
    </row>
    <row r="61" spans="1:7">
      <c r="A61" s="66"/>
      <c r="B61" s="67"/>
      <c r="C61" s="68"/>
      <c r="D61" s="69"/>
      <c r="E61" s="69"/>
      <c r="F61" s="74">
        <f t="shared" si="3"/>
        <v>10647.75</v>
      </c>
      <c r="G61" s="71"/>
    </row>
    <row r="62" spans="1:7">
      <c r="A62" s="66"/>
      <c r="B62" s="67"/>
      <c r="C62" s="68"/>
      <c r="D62" s="69"/>
      <c r="E62" s="69"/>
      <c r="F62" s="74">
        <f t="shared" si="3"/>
        <v>10647.75</v>
      </c>
      <c r="G62" s="71"/>
    </row>
    <row r="63" spans="1:7">
      <c r="A63" s="66"/>
      <c r="B63" s="67"/>
      <c r="C63" s="68"/>
      <c r="D63" s="69"/>
      <c r="E63" s="69"/>
      <c r="F63" s="74">
        <f t="shared" si="3"/>
        <v>10647.75</v>
      </c>
      <c r="G63" s="71"/>
    </row>
    <row r="64" spans="1:7">
      <c r="A64" s="66"/>
      <c r="B64" s="67"/>
      <c r="C64" s="68"/>
      <c r="D64" s="69"/>
      <c r="E64" s="69"/>
      <c r="F64" s="74">
        <f t="shared" si="3"/>
        <v>10647.75</v>
      </c>
      <c r="G64" s="71"/>
    </row>
    <row r="65" spans="1:7">
      <c r="A65" s="66"/>
      <c r="B65" s="67"/>
      <c r="C65" s="68"/>
      <c r="D65" s="69"/>
      <c r="E65" s="69"/>
      <c r="F65" s="74">
        <f t="shared" si="3"/>
        <v>10647.75</v>
      </c>
      <c r="G65" s="71"/>
    </row>
    <row r="66" spans="1:7">
      <c r="A66" s="66"/>
      <c r="B66" s="67"/>
      <c r="C66" s="68"/>
      <c r="D66" s="69"/>
      <c r="E66" s="69"/>
      <c r="F66" s="74">
        <f t="shared" si="3"/>
        <v>10647.75</v>
      </c>
      <c r="G66" s="71"/>
    </row>
    <row r="67" spans="1:7">
      <c r="A67" s="66"/>
      <c r="B67" s="67"/>
      <c r="C67" s="68"/>
      <c r="D67" s="69"/>
      <c r="E67" s="69"/>
      <c r="F67" s="74">
        <f t="shared" si="3"/>
        <v>10647.75</v>
      </c>
      <c r="G67" s="71"/>
    </row>
    <row r="68" spans="1:7">
      <c r="A68" s="66"/>
      <c r="B68" s="67"/>
      <c r="C68" s="68"/>
      <c r="D68" s="69"/>
      <c r="E68" s="69"/>
      <c r="F68" s="74">
        <f t="shared" si="3"/>
        <v>10647.75</v>
      </c>
      <c r="G68" s="71"/>
    </row>
    <row r="69" spans="1:7">
      <c r="A69" s="66"/>
      <c r="B69" s="67"/>
      <c r="C69" s="68"/>
      <c r="D69" s="69"/>
      <c r="E69" s="69"/>
      <c r="F69" s="74">
        <f t="shared" si="3"/>
        <v>10647.75</v>
      </c>
      <c r="G69" s="71"/>
    </row>
    <row r="70" spans="1:7">
      <c r="A70" s="66"/>
      <c r="B70" s="67"/>
      <c r="C70" s="68"/>
      <c r="D70" s="69"/>
      <c r="E70" s="69"/>
      <c r="F70" s="74">
        <f t="shared" si="3"/>
        <v>10647.75</v>
      </c>
      <c r="G70" s="71"/>
    </row>
    <row r="71" spans="1:7">
      <c r="A71" s="66"/>
      <c r="B71" s="67"/>
      <c r="C71" s="68"/>
      <c r="D71" s="69"/>
      <c r="E71" s="69"/>
      <c r="F71" s="74">
        <f t="shared" si="3"/>
        <v>10647.75</v>
      </c>
      <c r="G71" s="71"/>
    </row>
    <row r="72" spans="1:7">
      <c r="A72" s="66"/>
      <c r="B72" s="67"/>
      <c r="C72" s="68"/>
      <c r="D72" s="69"/>
      <c r="E72" s="69"/>
      <c r="F72" s="74">
        <f t="shared" si="3"/>
        <v>10647.75</v>
      </c>
      <c r="G72" s="71"/>
    </row>
    <row r="73" spans="1:7">
      <c r="A73" s="66"/>
      <c r="B73" s="67"/>
      <c r="C73" s="68"/>
      <c r="D73" s="69"/>
      <c r="E73" s="69"/>
      <c r="F73" s="74">
        <f t="shared" si="3"/>
        <v>10647.75</v>
      </c>
      <c r="G73" s="71"/>
    </row>
    <row r="74" spans="1:7">
      <c r="A74" s="66"/>
      <c r="B74" s="67"/>
      <c r="C74" s="68"/>
      <c r="D74" s="69"/>
      <c r="E74" s="69"/>
      <c r="F74" s="74">
        <f t="shared" ref="F74:F102" si="4">F73+D74-E74</f>
        <v>10647.75</v>
      </c>
      <c r="G74" s="71"/>
    </row>
    <row r="75" spans="1:7">
      <c r="A75" s="66"/>
      <c r="B75" s="67"/>
      <c r="C75" s="68"/>
      <c r="D75" s="69"/>
      <c r="E75" s="69"/>
      <c r="F75" s="74">
        <f t="shared" si="4"/>
        <v>10647.75</v>
      </c>
      <c r="G75" s="71"/>
    </row>
    <row r="76" spans="1:7">
      <c r="A76" s="66"/>
      <c r="B76" s="67"/>
      <c r="C76" s="68"/>
      <c r="D76" s="69"/>
      <c r="E76" s="69"/>
      <c r="F76" s="74">
        <f t="shared" si="4"/>
        <v>10647.75</v>
      </c>
      <c r="G76" s="71"/>
    </row>
    <row r="77" spans="1:7">
      <c r="A77" s="66"/>
      <c r="B77" s="67"/>
      <c r="C77" s="68"/>
      <c r="D77" s="69"/>
      <c r="E77" s="69"/>
      <c r="F77" s="74">
        <f t="shared" si="4"/>
        <v>10647.75</v>
      </c>
      <c r="G77" s="71"/>
    </row>
    <row r="78" spans="1:7">
      <c r="A78" s="66"/>
      <c r="B78" s="67"/>
      <c r="C78" s="68"/>
      <c r="D78" s="69"/>
      <c r="E78" s="69"/>
      <c r="F78" s="74">
        <f t="shared" si="4"/>
        <v>10647.75</v>
      </c>
      <c r="G78" s="71"/>
    </row>
    <row r="79" spans="1:7">
      <c r="A79" s="66"/>
      <c r="B79" s="67"/>
      <c r="C79" s="68"/>
      <c r="D79" s="69"/>
      <c r="E79" s="69"/>
      <c r="F79" s="74">
        <f t="shared" si="4"/>
        <v>10647.75</v>
      </c>
      <c r="G79" s="71"/>
    </row>
    <row r="80" spans="1:7">
      <c r="A80" s="66"/>
      <c r="B80" s="67"/>
      <c r="C80" s="68"/>
      <c r="D80" s="69"/>
      <c r="E80" s="69"/>
      <c r="F80" s="74">
        <f t="shared" si="4"/>
        <v>10647.75</v>
      </c>
      <c r="G80" s="71"/>
    </row>
    <row r="81" spans="1:7">
      <c r="A81" s="66"/>
      <c r="B81" s="67"/>
      <c r="C81" s="68"/>
      <c r="D81" s="69"/>
      <c r="E81" s="69"/>
      <c r="F81" s="74">
        <f t="shared" si="4"/>
        <v>10647.75</v>
      </c>
      <c r="G81" s="71"/>
    </row>
    <row r="82" spans="1:7">
      <c r="A82" s="66"/>
      <c r="B82" s="67"/>
      <c r="C82" s="68"/>
      <c r="D82" s="69"/>
      <c r="E82" s="69"/>
      <c r="F82" s="74">
        <f t="shared" si="4"/>
        <v>10647.75</v>
      </c>
      <c r="G82" s="71"/>
    </row>
    <row r="83" spans="1:7">
      <c r="A83" s="66"/>
      <c r="B83" s="67"/>
      <c r="C83" s="68"/>
      <c r="D83" s="69"/>
      <c r="E83" s="69"/>
      <c r="F83" s="74">
        <f t="shared" si="4"/>
        <v>10647.75</v>
      </c>
      <c r="G83" s="71"/>
    </row>
    <row r="84" spans="1:7">
      <c r="A84" s="66"/>
      <c r="B84" s="67"/>
      <c r="C84" s="68"/>
      <c r="D84" s="69"/>
      <c r="E84" s="69"/>
      <c r="F84" s="74">
        <f t="shared" si="4"/>
        <v>10647.75</v>
      </c>
      <c r="G84" s="71"/>
    </row>
    <row r="85" spans="1:7">
      <c r="A85" s="66"/>
      <c r="B85" s="67"/>
      <c r="C85" s="68"/>
      <c r="D85" s="69"/>
      <c r="E85" s="69"/>
      <c r="F85" s="74">
        <f t="shared" si="4"/>
        <v>10647.75</v>
      </c>
      <c r="G85" s="71"/>
    </row>
    <row r="86" spans="1:7">
      <c r="A86" s="66"/>
      <c r="B86" s="67"/>
      <c r="C86" s="68"/>
      <c r="D86" s="69"/>
      <c r="E86" s="69"/>
      <c r="F86" s="74">
        <f t="shared" si="4"/>
        <v>10647.75</v>
      </c>
      <c r="G86" s="71"/>
    </row>
    <row r="87" spans="1:7">
      <c r="A87" s="66"/>
      <c r="B87" s="67"/>
      <c r="C87" s="68"/>
      <c r="D87" s="69"/>
      <c r="E87" s="69"/>
      <c r="F87" s="74">
        <f t="shared" si="4"/>
        <v>10647.75</v>
      </c>
      <c r="G87" s="71"/>
    </row>
    <row r="88" spans="1:7">
      <c r="A88" s="66"/>
      <c r="B88" s="67"/>
      <c r="C88" s="68"/>
      <c r="D88" s="69"/>
      <c r="E88" s="69"/>
      <c r="F88" s="74">
        <f t="shared" si="4"/>
        <v>10647.75</v>
      </c>
      <c r="G88" s="71"/>
    </row>
    <row r="89" spans="1:7">
      <c r="A89" s="66"/>
      <c r="B89" s="67"/>
      <c r="C89" s="68"/>
      <c r="D89" s="69"/>
      <c r="E89" s="69"/>
      <c r="F89" s="74">
        <f t="shared" si="4"/>
        <v>10647.75</v>
      </c>
      <c r="G89" s="71"/>
    </row>
    <row r="90" spans="1:7">
      <c r="A90" s="66"/>
      <c r="B90" s="67"/>
      <c r="C90" s="68"/>
      <c r="D90" s="69"/>
      <c r="E90" s="69"/>
      <c r="F90" s="74">
        <f t="shared" si="4"/>
        <v>10647.75</v>
      </c>
      <c r="G90" s="71"/>
    </row>
    <row r="91" spans="1:7">
      <c r="A91" s="66"/>
      <c r="B91" s="67"/>
      <c r="C91" s="68"/>
      <c r="D91" s="69"/>
      <c r="E91" s="69"/>
      <c r="F91" s="74">
        <f t="shared" si="4"/>
        <v>10647.75</v>
      </c>
      <c r="G91" s="71"/>
    </row>
    <row r="92" spans="1:7">
      <c r="A92" s="66"/>
      <c r="B92" s="67"/>
      <c r="C92" s="68"/>
      <c r="D92" s="69"/>
      <c r="E92" s="69"/>
      <c r="F92" s="74">
        <f t="shared" si="4"/>
        <v>10647.75</v>
      </c>
      <c r="G92" s="71"/>
    </row>
    <row r="93" spans="1:7">
      <c r="A93" s="66"/>
      <c r="B93" s="67"/>
      <c r="C93" s="68"/>
      <c r="D93" s="69"/>
      <c r="E93" s="69"/>
      <c r="F93" s="74">
        <f t="shared" si="4"/>
        <v>10647.75</v>
      </c>
      <c r="G93" s="71"/>
    </row>
    <row r="94" spans="1:7">
      <c r="A94" s="66"/>
      <c r="B94" s="67"/>
      <c r="C94" s="68"/>
      <c r="D94" s="69"/>
      <c r="E94" s="69"/>
      <c r="F94" s="74">
        <f t="shared" si="4"/>
        <v>10647.75</v>
      </c>
      <c r="G94" s="71"/>
    </row>
    <row r="95" spans="1:7">
      <c r="A95" s="66"/>
      <c r="B95" s="67"/>
      <c r="C95" s="68"/>
      <c r="D95" s="69"/>
      <c r="E95" s="69"/>
      <c r="F95" s="74">
        <f t="shared" si="4"/>
        <v>10647.75</v>
      </c>
      <c r="G95" s="71"/>
    </row>
    <row r="96" spans="1:7">
      <c r="A96" s="66"/>
      <c r="B96" s="67"/>
      <c r="C96" s="68"/>
      <c r="D96" s="69"/>
      <c r="E96" s="69"/>
      <c r="F96" s="74">
        <f t="shared" si="4"/>
        <v>10647.75</v>
      </c>
      <c r="G96" s="71"/>
    </row>
    <row r="97" spans="1:7">
      <c r="A97" s="66"/>
      <c r="B97" s="67"/>
      <c r="C97" s="68"/>
      <c r="D97" s="69"/>
      <c r="E97" s="69"/>
      <c r="F97" s="74">
        <f t="shared" si="4"/>
        <v>10647.75</v>
      </c>
      <c r="G97" s="71"/>
    </row>
    <row r="98" spans="1:7">
      <c r="A98" s="66"/>
      <c r="B98" s="67"/>
      <c r="C98" s="68"/>
      <c r="D98" s="69"/>
      <c r="E98" s="69"/>
      <c r="F98" s="74">
        <f t="shared" si="4"/>
        <v>10647.75</v>
      </c>
      <c r="G98" s="71"/>
    </row>
    <row r="99" spans="1:7">
      <c r="A99" s="66"/>
      <c r="B99" s="67"/>
      <c r="C99" s="68"/>
      <c r="D99" s="69"/>
      <c r="E99" s="69"/>
      <c r="F99" s="74">
        <f t="shared" si="4"/>
        <v>10647.75</v>
      </c>
      <c r="G99" s="71"/>
    </row>
    <row r="100" spans="1:7">
      <c r="A100" s="66"/>
      <c r="B100" s="67"/>
      <c r="C100" s="68"/>
      <c r="D100" s="69"/>
      <c r="E100" s="69"/>
      <c r="F100" s="74">
        <f t="shared" si="4"/>
        <v>10647.75</v>
      </c>
      <c r="G100" s="71"/>
    </row>
    <row r="101" spans="1:7">
      <c r="A101" s="66"/>
      <c r="B101" s="67"/>
      <c r="C101" s="68"/>
      <c r="D101" s="69"/>
      <c r="E101" s="69"/>
      <c r="F101" s="74">
        <f t="shared" si="4"/>
        <v>10647.75</v>
      </c>
      <c r="G101" s="71"/>
    </row>
    <row r="102" spans="1:7">
      <c r="A102" s="66"/>
      <c r="B102" s="67"/>
      <c r="C102" s="68"/>
      <c r="D102" s="69"/>
      <c r="E102" s="69"/>
      <c r="F102" s="74">
        <f t="shared" si="4"/>
        <v>10647.75</v>
      </c>
      <c r="G102" s="71"/>
    </row>
  </sheetData>
  <dataValidations count="1">
    <dataValidation type="list" allowBlank="1" showInputMessage="1" showErrorMessage="1" sqref="C3:C102">
      <formula1>收支类别</formula1>
    </dataValidation>
  </dataValidations>
  <pageMargins left="0.75" right="0.75" top="1" bottom="1" header="0.51" footer="0.51"/>
  <pageSetup paperSize="9" orientation="portrait"/>
  <headerFooter alignWithMargins="0" scaleWithDoc="0"/>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42</v>
      </c>
      <c r="B1" s="59" t="str">
        <f>VLOOKUP(A1,档案!A:B,2,FALSE)&amp;"流水明细"</f>
        <v>电子承兑汇票流水明细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14000</v>
      </c>
      <c r="G3" s="71"/>
    </row>
    <row r="4" spans="1:7">
      <c r="A4" s="66">
        <v>45659</v>
      </c>
      <c r="B4" s="72" t="s">
        <v>3523</v>
      </c>
      <c r="C4" s="68" t="s">
        <v>54</v>
      </c>
      <c r="D4" s="73">
        <v>7000</v>
      </c>
      <c r="E4" s="69"/>
      <c r="F4" s="74">
        <f t="shared" ref="F4:F67" si="0">F3+D4-E4</f>
        <v>21000</v>
      </c>
      <c r="G4" s="71"/>
    </row>
    <row r="5" spans="1:7">
      <c r="A5" s="66">
        <v>45693</v>
      </c>
      <c r="B5" s="103" t="s">
        <v>3523</v>
      </c>
      <c r="C5" s="68" t="s">
        <v>54</v>
      </c>
      <c r="D5" s="69">
        <v>7000</v>
      </c>
      <c r="E5" s="69"/>
      <c r="F5" s="74">
        <f t="shared" si="0"/>
        <v>28000</v>
      </c>
      <c r="G5" s="71"/>
    </row>
    <row r="6" spans="1:7">
      <c r="A6" s="66">
        <v>45719</v>
      </c>
      <c r="B6" s="103" t="s">
        <v>3523</v>
      </c>
      <c r="C6" s="68" t="s">
        <v>54</v>
      </c>
      <c r="D6" s="69">
        <v>7000</v>
      </c>
      <c r="E6" s="69"/>
      <c r="F6" s="74">
        <f t="shared" si="0"/>
        <v>35000</v>
      </c>
      <c r="G6" s="71"/>
    </row>
    <row r="7" spans="1:7">
      <c r="A7" s="66">
        <v>45741</v>
      </c>
      <c r="B7" s="72" t="s">
        <v>3524</v>
      </c>
      <c r="C7" s="68" t="s">
        <v>64</v>
      </c>
      <c r="D7" s="69"/>
      <c r="E7" s="69">
        <v>7000</v>
      </c>
      <c r="F7" s="74">
        <f t="shared" si="0"/>
        <v>28000</v>
      </c>
      <c r="G7" s="71"/>
    </row>
    <row r="8" spans="1:7">
      <c r="A8" s="66">
        <v>45741</v>
      </c>
      <c r="B8" s="72" t="s">
        <v>3524</v>
      </c>
      <c r="C8" s="68" t="s">
        <v>64</v>
      </c>
      <c r="D8" s="73"/>
      <c r="E8" s="69">
        <v>7000</v>
      </c>
      <c r="F8" s="74">
        <f t="shared" si="0"/>
        <v>21000</v>
      </c>
      <c r="G8" s="71"/>
    </row>
    <row r="9" spans="1:7">
      <c r="A9" s="66">
        <v>45741</v>
      </c>
      <c r="B9" s="72" t="s">
        <v>3524</v>
      </c>
      <c r="C9" s="68" t="s">
        <v>64</v>
      </c>
      <c r="D9" s="73"/>
      <c r="E9" s="69">
        <v>7000</v>
      </c>
      <c r="F9" s="74">
        <f t="shared" si="0"/>
        <v>14000</v>
      </c>
      <c r="G9" s="71"/>
    </row>
    <row r="10" spans="1:7">
      <c r="A10" s="66">
        <v>45763</v>
      </c>
      <c r="B10" s="72" t="s">
        <v>3524</v>
      </c>
      <c r="C10" s="68" t="s">
        <v>64</v>
      </c>
      <c r="D10" s="69"/>
      <c r="E10" s="69">
        <v>7000</v>
      </c>
      <c r="F10" s="74">
        <f t="shared" si="0"/>
        <v>7000</v>
      </c>
      <c r="G10" s="71"/>
    </row>
    <row r="11" spans="1:7">
      <c r="A11" s="66">
        <v>45774</v>
      </c>
      <c r="B11" s="72" t="s">
        <v>3523</v>
      </c>
      <c r="C11" s="68" t="s">
        <v>54</v>
      </c>
      <c r="D11" s="69">
        <v>7317.95</v>
      </c>
      <c r="E11" s="69"/>
      <c r="F11" s="74">
        <f t="shared" si="0"/>
        <v>14317.95</v>
      </c>
      <c r="G11" s="71"/>
    </row>
    <row r="12" spans="1:7">
      <c r="A12" s="66">
        <v>45784</v>
      </c>
      <c r="B12" s="76" t="s">
        <v>3524</v>
      </c>
      <c r="C12" s="68" t="s">
        <v>64</v>
      </c>
      <c r="D12" s="69"/>
      <c r="E12" s="69">
        <v>7000</v>
      </c>
      <c r="F12" s="74">
        <f t="shared" si="0"/>
        <v>7317.95</v>
      </c>
      <c r="G12" s="71"/>
    </row>
    <row r="13" spans="1:7">
      <c r="A13" s="66">
        <v>45807</v>
      </c>
      <c r="B13" s="76" t="s">
        <v>2510</v>
      </c>
      <c r="C13" s="68" t="s">
        <v>64</v>
      </c>
      <c r="D13" s="69"/>
      <c r="E13" s="69">
        <v>7317.95</v>
      </c>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autoFilter xmlns:etc="http://www.wps.cn/officeDocument/2017/etCustomData" ref="A2:G96" etc:filterBottomFollowUsedRange="0">
    <extLst/>
  </autoFilter>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43</v>
      </c>
      <c r="B1" s="59" t="str">
        <f>VLOOKUP(A1,档案!A:B,2,FALSE)&amp;"流水明细"</f>
        <v>库存现金流水明细</v>
      </c>
      <c r="C1" s="60"/>
      <c r="D1" s="61"/>
      <c r="E1" s="61"/>
      <c r="F1" s="61"/>
      <c r="G1" s="60"/>
    </row>
    <row r="2" s="52" customFormat="1" spans="1:7">
      <c r="A2" s="62" t="s">
        <v>77</v>
      </c>
      <c r="B2" s="63" t="s">
        <v>82</v>
      </c>
      <c r="C2" s="64" t="s">
        <v>83</v>
      </c>
      <c r="D2" s="65" t="s">
        <v>84</v>
      </c>
      <c r="E2" s="65" t="s">
        <v>85</v>
      </c>
      <c r="F2" s="65" t="s">
        <v>5</v>
      </c>
      <c r="G2" s="64" t="s">
        <v>86</v>
      </c>
    </row>
    <row r="3" spans="1:7">
      <c r="A3" s="66">
        <v>45292</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G192"/>
  <sheetViews>
    <sheetView workbookViewId="0">
      <pane ySplit="2" topLeftCell="A162" activePane="bottomLeft" state="frozen"/>
      <selection/>
      <selection pane="bottomLeft" activeCell="A1" sqref="A1"/>
    </sheetView>
  </sheetViews>
  <sheetFormatPr defaultColWidth="9" defaultRowHeight="17.25" outlineLevelCol="6"/>
  <cols>
    <col min="1" max="1" width="11.75" style="53" customWidth="1"/>
    <col min="2" max="2" width="83" style="54" customWidth="1"/>
    <col min="3" max="3" width="15.375" style="55" customWidth="1"/>
    <col min="4" max="6" width="15.625" style="56" customWidth="1"/>
    <col min="7" max="7" width="14.4166666666667" style="57" customWidth="1"/>
    <col min="8" max="16384" width="9" style="57"/>
  </cols>
  <sheetData>
    <row r="1" ht="22.5" customHeight="1" spans="1:7">
      <c r="A1" s="58">
        <v>44</v>
      </c>
      <c r="B1" s="59" t="str">
        <f>VLOOKUP(A1,档案!A:B,2,FALSE)&amp;"流水明细"</f>
        <v>王先梅 邮储银行4262流水明细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15119.89</v>
      </c>
      <c r="G3" s="71"/>
    </row>
    <row r="4" spans="1:7">
      <c r="A4" s="66">
        <v>45661</v>
      </c>
      <c r="B4" s="72" t="s">
        <v>3525</v>
      </c>
      <c r="C4" s="68" t="s">
        <v>61</v>
      </c>
      <c r="D4" s="73"/>
      <c r="E4" s="69">
        <v>10000</v>
      </c>
      <c r="F4" s="70">
        <f>F3+D4-E4</f>
        <v>5119.89</v>
      </c>
      <c r="G4" s="71"/>
    </row>
    <row r="5" spans="1:7">
      <c r="A5" s="66">
        <v>45664</v>
      </c>
      <c r="B5" s="72" t="s">
        <v>1844</v>
      </c>
      <c r="C5" s="68" t="s">
        <v>58</v>
      </c>
      <c r="D5" s="69">
        <v>50000</v>
      </c>
      <c r="E5" s="69"/>
      <c r="F5" s="70">
        <f>F4+D5-E5</f>
        <v>55119.89</v>
      </c>
      <c r="G5" s="71"/>
    </row>
    <row r="6" spans="1:7">
      <c r="A6" s="66">
        <v>45665</v>
      </c>
      <c r="B6" s="72" t="s">
        <v>3526</v>
      </c>
      <c r="C6" s="68" t="s">
        <v>61</v>
      </c>
      <c r="D6" s="69"/>
      <c r="E6" s="69">
        <v>10000</v>
      </c>
      <c r="F6" s="70">
        <f>F5+D6-E6</f>
        <v>45119.89</v>
      </c>
      <c r="G6" s="71"/>
    </row>
    <row r="7" spans="1:7">
      <c r="A7" s="66">
        <v>45665</v>
      </c>
      <c r="B7" s="72" t="s">
        <v>3527</v>
      </c>
      <c r="C7" s="68" t="s">
        <v>61</v>
      </c>
      <c r="D7" s="69"/>
      <c r="E7" s="69">
        <v>10000</v>
      </c>
      <c r="F7" s="70">
        <f>F6+D7-E7</f>
        <v>35119.89</v>
      </c>
      <c r="G7" s="71"/>
    </row>
    <row r="8" spans="1:7">
      <c r="A8" s="66">
        <v>45666</v>
      </c>
      <c r="B8" s="72" t="s">
        <v>3528</v>
      </c>
      <c r="C8" s="68" t="s">
        <v>61</v>
      </c>
      <c r="D8" s="73"/>
      <c r="E8" s="69">
        <v>30000</v>
      </c>
      <c r="F8" s="70">
        <f>F7+D8-E8</f>
        <v>5119.89</v>
      </c>
      <c r="G8" s="71"/>
    </row>
    <row r="9" spans="1:7">
      <c r="A9" s="66">
        <v>45667</v>
      </c>
      <c r="B9" s="72" t="s">
        <v>3529</v>
      </c>
      <c r="C9" s="68" t="s">
        <v>61</v>
      </c>
      <c r="D9" s="73"/>
      <c r="E9" s="69">
        <v>5000</v>
      </c>
      <c r="F9" s="70">
        <f t="shared" ref="F9:F34" si="0">F8+D9-E9</f>
        <v>119.889999999999</v>
      </c>
      <c r="G9" s="71"/>
    </row>
    <row r="10" spans="1:7">
      <c r="A10" s="66">
        <v>45671</v>
      </c>
      <c r="B10" s="72" t="s">
        <v>1844</v>
      </c>
      <c r="C10" s="68" t="s">
        <v>58</v>
      </c>
      <c r="D10" s="73">
        <v>50000</v>
      </c>
      <c r="E10" s="69"/>
      <c r="F10" s="70">
        <f t="shared" si="0"/>
        <v>50119.89</v>
      </c>
      <c r="G10" s="71"/>
    </row>
    <row r="11" spans="1:7">
      <c r="A11" s="66">
        <v>45672</v>
      </c>
      <c r="B11" s="72" t="s">
        <v>3530</v>
      </c>
      <c r="C11" s="68" t="s">
        <v>61</v>
      </c>
      <c r="D11" s="69"/>
      <c r="E11" s="69">
        <v>20000</v>
      </c>
      <c r="F11" s="70">
        <f t="shared" si="0"/>
        <v>30119.89</v>
      </c>
      <c r="G11" s="71"/>
    </row>
    <row r="12" spans="1:7">
      <c r="A12" s="66">
        <v>45677</v>
      </c>
      <c r="B12" s="72" t="s">
        <v>3531</v>
      </c>
      <c r="C12" s="68" t="s">
        <v>61</v>
      </c>
      <c r="D12" s="69"/>
      <c r="E12" s="69">
        <v>20000</v>
      </c>
      <c r="F12" s="70">
        <f t="shared" si="0"/>
        <v>10119.89</v>
      </c>
      <c r="G12" s="71"/>
    </row>
    <row r="13" spans="1:7">
      <c r="A13" s="66">
        <v>45678</v>
      </c>
      <c r="B13" s="72" t="s">
        <v>3532</v>
      </c>
      <c r="C13" s="68" t="s">
        <v>61</v>
      </c>
      <c r="D13" s="69"/>
      <c r="E13" s="69">
        <v>6600</v>
      </c>
      <c r="F13" s="70">
        <f t="shared" si="0"/>
        <v>3519.89</v>
      </c>
      <c r="G13" s="71"/>
    </row>
    <row r="14" spans="1:7">
      <c r="A14" s="66">
        <v>45683</v>
      </c>
      <c r="B14" s="72" t="s">
        <v>1844</v>
      </c>
      <c r="C14" s="68" t="s">
        <v>58</v>
      </c>
      <c r="D14" s="69">
        <v>50000</v>
      </c>
      <c r="E14" s="69"/>
      <c r="F14" s="70">
        <f t="shared" si="0"/>
        <v>53519.89</v>
      </c>
      <c r="G14" s="71"/>
    </row>
    <row r="15" spans="1:7">
      <c r="A15" s="66">
        <v>45684</v>
      </c>
      <c r="B15" s="72" t="s">
        <v>3533</v>
      </c>
      <c r="C15" s="68" t="s">
        <v>61</v>
      </c>
      <c r="D15" s="69"/>
      <c r="E15" s="69">
        <v>1723.13</v>
      </c>
      <c r="F15" s="70">
        <f t="shared" si="0"/>
        <v>51796.76</v>
      </c>
      <c r="G15" s="71"/>
    </row>
    <row r="16" spans="1:7">
      <c r="A16" s="66">
        <v>45711</v>
      </c>
      <c r="B16" s="72" t="s">
        <v>3534</v>
      </c>
      <c r="C16" s="68" t="s">
        <v>61</v>
      </c>
      <c r="D16" s="69"/>
      <c r="E16" s="69">
        <v>30000</v>
      </c>
      <c r="F16" s="70">
        <f t="shared" si="0"/>
        <v>21796.76</v>
      </c>
      <c r="G16" s="71"/>
    </row>
    <row r="17" spans="1:7">
      <c r="A17" s="66">
        <v>45713</v>
      </c>
      <c r="B17" s="72" t="s">
        <v>3535</v>
      </c>
      <c r="C17" s="68" t="s">
        <v>61</v>
      </c>
      <c r="D17" s="69"/>
      <c r="E17" s="69">
        <v>5000</v>
      </c>
      <c r="F17" s="70">
        <f t="shared" si="0"/>
        <v>16796.76</v>
      </c>
      <c r="G17" s="71"/>
    </row>
    <row r="18" spans="1:7">
      <c r="A18" s="66">
        <v>45716</v>
      </c>
      <c r="B18" s="72" t="s">
        <v>3536</v>
      </c>
      <c r="C18" s="68" t="s">
        <v>54</v>
      </c>
      <c r="D18" s="69">
        <v>1000</v>
      </c>
      <c r="E18" s="69"/>
      <c r="F18" s="70">
        <f t="shared" si="0"/>
        <v>17796.76</v>
      </c>
      <c r="G18" s="71"/>
    </row>
    <row r="19" spans="1:7">
      <c r="A19" s="66">
        <v>45723</v>
      </c>
      <c r="B19" s="72" t="s">
        <v>3537</v>
      </c>
      <c r="C19" s="68" t="s">
        <v>61</v>
      </c>
      <c r="D19" s="69"/>
      <c r="E19" s="69">
        <v>10000</v>
      </c>
      <c r="F19" s="70">
        <f t="shared" si="0"/>
        <v>7796.76</v>
      </c>
      <c r="G19" s="71"/>
    </row>
    <row r="20" spans="1:7">
      <c r="A20" s="66">
        <v>45727</v>
      </c>
      <c r="B20" s="72" t="s">
        <v>1844</v>
      </c>
      <c r="C20" s="68" t="s">
        <v>58</v>
      </c>
      <c r="D20" s="69">
        <v>50000</v>
      </c>
      <c r="E20" s="69"/>
      <c r="F20" s="70">
        <f t="shared" si="0"/>
        <v>57796.76</v>
      </c>
      <c r="G20" s="71"/>
    </row>
    <row r="21" spans="1:7">
      <c r="A21" s="66">
        <v>45728</v>
      </c>
      <c r="B21" s="72" t="s">
        <v>3538</v>
      </c>
      <c r="C21" s="68" t="s">
        <v>61</v>
      </c>
      <c r="D21" s="69"/>
      <c r="E21" s="69">
        <v>50000</v>
      </c>
      <c r="F21" s="70">
        <f t="shared" si="0"/>
        <v>7796.76</v>
      </c>
      <c r="G21" s="71"/>
    </row>
    <row r="22" spans="1:7">
      <c r="A22" s="66">
        <v>45735</v>
      </c>
      <c r="B22" s="72" t="s">
        <v>3539</v>
      </c>
      <c r="C22" s="68" t="s">
        <v>58</v>
      </c>
      <c r="D22" s="69">
        <v>10000</v>
      </c>
      <c r="E22" s="69"/>
      <c r="F22" s="70">
        <f t="shared" si="0"/>
        <v>17796.76</v>
      </c>
      <c r="G22" s="71"/>
    </row>
    <row r="23" spans="1:7">
      <c r="A23" s="66">
        <v>45735</v>
      </c>
      <c r="B23" s="72" t="s">
        <v>3539</v>
      </c>
      <c r="C23" s="68" t="s">
        <v>58</v>
      </c>
      <c r="D23" s="69">
        <v>4400</v>
      </c>
      <c r="E23" s="69"/>
      <c r="F23" s="70">
        <f t="shared" si="0"/>
        <v>22196.76</v>
      </c>
      <c r="G23" s="71"/>
    </row>
    <row r="24" spans="1:7">
      <c r="A24" s="66">
        <v>45735</v>
      </c>
      <c r="B24" s="72" t="s">
        <v>3539</v>
      </c>
      <c r="C24" s="68" t="s">
        <v>58</v>
      </c>
      <c r="D24" s="69">
        <v>1000</v>
      </c>
      <c r="E24" s="69"/>
      <c r="F24" s="70">
        <f t="shared" si="0"/>
        <v>23196.76</v>
      </c>
      <c r="G24" s="71"/>
    </row>
    <row r="25" spans="1:7">
      <c r="A25" s="66">
        <v>45737</v>
      </c>
      <c r="B25" s="72" t="s">
        <v>1844</v>
      </c>
      <c r="C25" s="68" t="s">
        <v>58</v>
      </c>
      <c r="D25" s="69">
        <v>50000</v>
      </c>
      <c r="E25" s="69"/>
      <c r="F25" s="70">
        <f t="shared" si="0"/>
        <v>73196.76</v>
      </c>
      <c r="G25" s="71"/>
    </row>
    <row r="26" spans="1:7">
      <c r="A26" s="66">
        <v>45737</v>
      </c>
      <c r="B26" s="72" t="s">
        <v>3540</v>
      </c>
      <c r="C26" s="68" t="s">
        <v>61</v>
      </c>
      <c r="D26" s="69"/>
      <c r="E26" s="69">
        <v>5000</v>
      </c>
      <c r="F26" s="70">
        <f t="shared" si="0"/>
        <v>68196.76</v>
      </c>
      <c r="G26" s="71"/>
    </row>
    <row r="27" spans="1:7">
      <c r="A27" s="66">
        <v>45737</v>
      </c>
      <c r="B27" s="72" t="s">
        <v>3541</v>
      </c>
      <c r="C27" s="68" t="s">
        <v>61</v>
      </c>
      <c r="D27" s="69"/>
      <c r="E27" s="69">
        <v>5000</v>
      </c>
      <c r="F27" s="70">
        <f t="shared" si="0"/>
        <v>63196.76</v>
      </c>
      <c r="G27" s="71"/>
    </row>
    <row r="28" spans="1:7">
      <c r="A28" s="66">
        <v>45737</v>
      </c>
      <c r="B28" s="72" t="s">
        <v>3542</v>
      </c>
      <c r="C28" s="68" t="s">
        <v>57</v>
      </c>
      <c r="D28" s="69">
        <v>6.89</v>
      </c>
      <c r="E28" s="69"/>
      <c r="F28" s="70">
        <f t="shared" si="0"/>
        <v>63203.65</v>
      </c>
      <c r="G28" s="71"/>
    </row>
    <row r="29" spans="1:7">
      <c r="A29" s="66">
        <v>45740</v>
      </c>
      <c r="B29" s="72" t="s">
        <v>3543</v>
      </c>
      <c r="C29" s="68" t="s">
        <v>61</v>
      </c>
      <c r="D29" s="69"/>
      <c r="E29" s="69">
        <v>5000</v>
      </c>
      <c r="F29" s="70">
        <f t="shared" si="0"/>
        <v>58203.65</v>
      </c>
      <c r="G29" s="71"/>
    </row>
    <row r="30" ht="33" spans="1:7">
      <c r="A30" s="66">
        <v>45741</v>
      </c>
      <c r="B30" s="72" t="s">
        <v>3544</v>
      </c>
      <c r="C30" s="68" t="s">
        <v>60</v>
      </c>
      <c r="D30" s="69"/>
      <c r="E30" s="69">
        <v>15000</v>
      </c>
      <c r="F30" s="70">
        <f t="shared" si="0"/>
        <v>43203.65</v>
      </c>
      <c r="G30" s="71"/>
    </row>
    <row r="31" ht="33" spans="1:7">
      <c r="A31" s="66">
        <v>45741</v>
      </c>
      <c r="B31" s="72" t="s">
        <v>3545</v>
      </c>
      <c r="C31" s="68" t="s">
        <v>61</v>
      </c>
      <c r="D31" s="69"/>
      <c r="E31" s="69">
        <v>500</v>
      </c>
      <c r="F31" s="70">
        <f t="shared" si="0"/>
        <v>42703.65</v>
      </c>
      <c r="G31" s="71"/>
    </row>
    <row r="32" ht="34.5" spans="1:7">
      <c r="A32" s="66">
        <v>45742</v>
      </c>
      <c r="B32" s="75" t="s">
        <v>3546</v>
      </c>
      <c r="C32" s="68" t="s">
        <v>60</v>
      </c>
      <c r="D32" s="69"/>
      <c r="E32" s="69">
        <v>15000</v>
      </c>
      <c r="F32" s="70">
        <f t="shared" si="0"/>
        <v>27703.65</v>
      </c>
      <c r="G32" s="71"/>
    </row>
    <row r="33" spans="1:7">
      <c r="A33" s="66">
        <v>45747</v>
      </c>
      <c r="B33" s="72" t="s">
        <v>3547</v>
      </c>
      <c r="C33" s="68" t="s">
        <v>58</v>
      </c>
      <c r="D33" s="69">
        <v>15000</v>
      </c>
      <c r="E33" s="69"/>
      <c r="F33" s="70">
        <f t="shared" si="0"/>
        <v>42703.65</v>
      </c>
      <c r="G33" s="71"/>
    </row>
    <row r="34" ht="33" spans="1:7">
      <c r="A34" s="66">
        <v>45749</v>
      </c>
      <c r="B34" s="72" t="s">
        <v>3548</v>
      </c>
      <c r="C34" s="68" t="s">
        <v>61</v>
      </c>
      <c r="D34" s="69"/>
      <c r="E34" s="69">
        <v>500</v>
      </c>
      <c r="F34" s="70">
        <f t="shared" si="0"/>
        <v>42203.65</v>
      </c>
      <c r="G34" s="71"/>
    </row>
    <row r="35" spans="1:7">
      <c r="A35" s="66">
        <v>45754</v>
      </c>
      <c r="B35" s="72" t="s">
        <v>3549</v>
      </c>
      <c r="C35" s="68" t="s">
        <v>61</v>
      </c>
      <c r="D35" s="69"/>
      <c r="E35" s="69">
        <v>2000</v>
      </c>
      <c r="F35" s="70">
        <f t="shared" ref="F35:F65" si="1">F34+D35-E35</f>
        <v>40203.65</v>
      </c>
      <c r="G35" s="71"/>
    </row>
    <row r="36" spans="1:7">
      <c r="A36" s="66">
        <v>45754</v>
      </c>
      <c r="B36" s="72" t="s">
        <v>3550</v>
      </c>
      <c r="C36" s="68" t="s">
        <v>61</v>
      </c>
      <c r="D36" s="69"/>
      <c r="E36" s="69">
        <v>20000</v>
      </c>
      <c r="F36" s="70">
        <f t="shared" si="1"/>
        <v>20203.65</v>
      </c>
      <c r="G36" s="71"/>
    </row>
    <row r="37" spans="1:7">
      <c r="A37" s="66">
        <v>45755</v>
      </c>
      <c r="B37" s="97" t="s">
        <v>3551</v>
      </c>
      <c r="C37" s="68" t="s">
        <v>60</v>
      </c>
      <c r="D37" s="69"/>
      <c r="E37" s="69">
        <v>7500</v>
      </c>
      <c r="F37" s="70">
        <f t="shared" si="1"/>
        <v>12703.65</v>
      </c>
      <c r="G37" s="71"/>
    </row>
    <row r="38" spans="1:7">
      <c r="A38" s="66">
        <v>45755</v>
      </c>
      <c r="B38" s="98" t="s">
        <v>3552</v>
      </c>
      <c r="C38" s="68" t="s">
        <v>60</v>
      </c>
      <c r="D38" s="69"/>
      <c r="E38" s="69">
        <v>7500</v>
      </c>
      <c r="F38" s="70">
        <f t="shared" si="1"/>
        <v>5203.65000000001</v>
      </c>
      <c r="G38" s="71"/>
    </row>
    <row r="39" spans="1:7">
      <c r="A39" s="66">
        <v>45756</v>
      </c>
      <c r="B39" s="72" t="s">
        <v>1844</v>
      </c>
      <c r="C39" s="68" t="s">
        <v>58</v>
      </c>
      <c r="D39" s="69">
        <v>50000</v>
      </c>
      <c r="E39" s="69"/>
      <c r="F39" s="70">
        <f t="shared" si="1"/>
        <v>55203.65</v>
      </c>
      <c r="G39" s="71"/>
    </row>
    <row r="40" spans="1:7">
      <c r="A40" s="66">
        <v>45756</v>
      </c>
      <c r="B40" s="72" t="s">
        <v>3553</v>
      </c>
      <c r="C40" s="68" t="s">
        <v>57</v>
      </c>
      <c r="D40" s="69">
        <v>10000</v>
      </c>
      <c r="E40" s="69"/>
      <c r="F40" s="70">
        <f t="shared" si="1"/>
        <v>65203.65</v>
      </c>
      <c r="G40" s="71"/>
    </row>
    <row r="41" ht="34.5" spans="1:7">
      <c r="A41" s="66">
        <v>45756</v>
      </c>
      <c r="B41" s="67" t="s">
        <v>3554</v>
      </c>
      <c r="C41" s="68" t="s">
        <v>60</v>
      </c>
      <c r="D41" s="69"/>
      <c r="E41" s="69">
        <v>15000</v>
      </c>
      <c r="F41" s="70">
        <f t="shared" si="1"/>
        <v>50203.65</v>
      </c>
      <c r="G41" s="71"/>
    </row>
    <row r="42" ht="34.5" spans="1:7">
      <c r="A42" s="66">
        <v>45756</v>
      </c>
      <c r="B42" s="75" t="s">
        <v>3555</v>
      </c>
      <c r="C42" s="68" t="s">
        <v>61</v>
      </c>
      <c r="D42" s="69"/>
      <c r="E42" s="69">
        <v>500</v>
      </c>
      <c r="F42" s="70">
        <f t="shared" si="1"/>
        <v>49703.65</v>
      </c>
      <c r="G42" s="71"/>
    </row>
    <row r="43" spans="1:7">
      <c r="A43" s="66">
        <v>45757</v>
      </c>
      <c r="B43" s="72" t="s">
        <v>3556</v>
      </c>
      <c r="C43" s="68" t="s">
        <v>61</v>
      </c>
      <c r="D43" s="69"/>
      <c r="E43" s="69">
        <v>10000</v>
      </c>
      <c r="F43" s="70">
        <f t="shared" si="1"/>
        <v>39703.65</v>
      </c>
      <c r="G43" s="71"/>
    </row>
    <row r="44" spans="1:7">
      <c r="A44" s="66">
        <v>45757</v>
      </c>
      <c r="B44" s="72" t="s">
        <v>3557</v>
      </c>
      <c r="C44" s="68" t="s">
        <v>57</v>
      </c>
      <c r="D44" s="69">
        <v>19007.8</v>
      </c>
      <c r="E44" s="69"/>
      <c r="F44" s="70">
        <f t="shared" si="1"/>
        <v>58711.45</v>
      </c>
      <c r="G44" s="71"/>
    </row>
    <row r="45" spans="1:7">
      <c r="A45" s="66">
        <v>45758</v>
      </c>
      <c r="B45" s="72" t="s">
        <v>3558</v>
      </c>
      <c r="C45" s="68" t="s">
        <v>57</v>
      </c>
      <c r="D45" s="69">
        <v>15</v>
      </c>
      <c r="E45" s="69"/>
      <c r="F45" s="70">
        <f t="shared" si="1"/>
        <v>58726.45</v>
      </c>
      <c r="G45" s="71"/>
    </row>
    <row r="46" spans="1:7">
      <c r="A46" s="66">
        <v>45758</v>
      </c>
      <c r="B46" s="72" t="s">
        <v>3557</v>
      </c>
      <c r="C46" s="68" t="s">
        <v>57</v>
      </c>
      <c r="D46" s="69">
        <v>7850.8</v>
      </c>
      <c r="E46" s="69"/>
      <c r="F46" s="70">
        <f t="shared" si="1"/>
        <v>66577.25</v>
      </c>
      <c r="G46" s="71"/>
    </row>
    <row r="47" spans="1:7">
      <c r="A47" s="66">
        <v>45761</v>
      </c>
      <c r="B47" s="72" t="s">
        <v>3557</v>
      </c>
      <c r="C47" s="68" t="s">
        <v>57</v>
      </c>
      <c r="D47" s="69">
        <v>22113.1</v>
      </c>
      <c r="E47" s="69"/>
      <c r="F47" s="70">
        <f t="shared" si="1"/>
        <v>88690.35</v>
      </c>
      <c r="G47" s="71"/>
    </row>
    <row r="48" spans="1:7">
      <c r="A48" s="66">
        <v>45764</v>
      </c>
      <c r="B48" s="72" t="s">
        <v>3559</v>
      </c>
      <c r="C48" s="68" t="s">
        <v>61</v>
      </c>
      <c r="D48" s="69"/>
      <c r="E48" s="69">
        <v>500</v>
      </c>
      <c r="F48" s="70">
        <f t="shared" si="1"/>
        <v>88190.35</v>
      </c>
      <c r="G48" s="71"/>
    </row>
    <row r="49" spans="1:7">
      <c r="A49" s="66">
        <v>45764</v>
      </c>
      <c r="B49" s="72" t="s">
        <v>456</v>
      </c>
      <c r="C49" s="68" t="s">
        <v>61</v>
      </c>
      <c r="D49" s="69"/>
      <c r="E49" s="69">
        <v>20000</v>
      </c>
      <c r="F49" s="70">
        <f t="shared" si="1"/>
        <v>68190.35</v>
      </c>
      <c r="G49" s="71"/>
    </row>
    <row r="50" spans="1:7">
      <c r="A50" s="66">
        <v>45768</v>
      </c>
      <c r="B50" s="72" t="s">
        <v>3560</v>
      </c>
      <c r="C50" s="68" t="s">
        <v>57</v>
      </c>
      <c r="D50" s="69">
        <v>1500</v>
      </c>
      <c r="E50" s="69"/>
      <c r="F50" s="70">
        <f t="shared" si="1"/>
        <v>69690.35</v>
      </c>
      <c r="G50" s="71"/>
    </row>
    <row r="51" ht="34.5" spans="1:7">
      <c r="A51" s="66">
        <v>45771</v>
      </c>
      <c r="B51" s="67" t="s">
        <v>3561</v>
      </c>
      <c r="C51" s="68" t="s">
        <v>60</v>
      </c>
      <c r="D51" s="69"/>
      <c r="E51" s="69">
        <v>44000</v>
      </c>
      <c r="F51" s="70">
        <f t="shared" si="1"/>
        <v>25690.35</v>
      </c>
      <c r="G51" s="71"/>
    </row>
    <row r="52" spans="1:7">
      <c r="A52" s="66">
        <v>45775</v>
      </c>
      <c r="B52" s="67" t="s">
        <v>1844</v>
      </c>
      <c r="C52" s="68" t="s">
        <v>58</v>
      </c>
      <c r="D52" s="69">
        <v>30000</v>
      </c>
      <c r="E52" s="69"/>
      <c r="F52" s="70">
        <f t="shared" si="1"/>
        <v>55690.35</v>
      </c>
      <c r="G52" s="71"/>
    </row>
    <row r="53" ht="34.5" spans="1:7">
      <c r="A53" s="66">
        <v>45775</v>
      </c>
      <c r="B53" s="67" t="s">
        <v>3562</v>
      </c>
      <c r="C53" s="68" t="s">
        <v>60</v>
      </c>
      <c r="D53" s="69"/>
      <c r="E53" s="69">
        <v>44000</v>
      </c>
      <c r="F53" s="70">
        <f t="shared" si="1"/>
        <v>11690.35</v>
      </c>
      <c r="G53" s="71"/>
    </row>
    <row r="54" spans="1:7">
      <c r="A54" s="66">
        <v>45777</v>
      </c>
      <c r="B54" s="67" t="s">
        <v>1844</v>
      </c>
      <c r="C54" s="68" t="s">
        <v>58</v>
      </c>
      <c r="D54" s="69">
        <v>30000</v>
      </c>
      <c r="E54" s="69"/>
      <c r="F54" s="70">
        <f t="shared" si="1"/>
        <v>41690.35</v>
      </c>
      <c r="G54" s="71"/>
    </row>
    <row r="55" ht="34.5" spans="1:7">
      <c r="A55" s="66">
        <v>45777</v>
      </c>
      <c r="B55" s="67" t="s">
        <v>729</v>
      </c>
      <c r="C55" s="68" t="s">
        <v>61</v>
      </c>
      <c r="D55" s="69"/>
      <c r="E55" s="69">
        <v>3080</v>
      </c>
      <c r="F55" s="70">
        <f t="shared" si="1"/>
        <v>38610.35</v>
      </c>
      <c r="G55" s="71"/>
    </row>
    <row r="56" spans="1:7">
      <c r="A56" s="66">
        <v>45777</v>
      </c>
      <c r="B56" s="67" t="s">
        <v>3563</v>
      </c>
      <c r="C56" s="68" t="s">
        <v>54</v>
      </c>
      <c r="D56" s="69">
        <v>20000</v>
      </c>
      <c r="E56" s="69"/>
      <c r="F56" s="70">
        <f t="shared" si="1"/>
        <v>58610.35</v>
      </c>
      <c r="G56" s="71"/>
    </row>
    <row r="57" spans="1:7">
      <c r="A57" s="66">
        <v>45784</v>
      </c>
      <c r="B57" s="67" t="s">
        <v>3564</v>
      </c>
      <c r="C57" s="68" t="s">
        <v>55</v>
      </c>
      <c r="D57" s="69">
        <v>15000</v>
      </c>
      <c r="E57" s="69"/>
      <c r="F57" s="70">
        <f t="shared" si="1"/>
        <v>73610.35</v>
      </c>
      <c r="G57" s="71"/>
    </row>
    <row r="58" spans="1:7">
      <c r="A58" s="66">
        <v>45786</v>
      </c>
      <c r="B58" s="67" t="s">
        <v>3565</v>
      </c>
      <c r="C58" s="68" t="s">
        <v>61</v>
      </c>
      <c r="D58" s="69"/>
      <c r="E58" s="69">
        <v>10000</v>
      </c>
      <c r="F58" s="70">
        <f t="shared" si="1"/>
        <v>63610.35</v>
      </c>
      <c r="G58" s="71"/>
    </row>
    <row r="59" spans="1:7">
      <c r="A59" s="66">
        <v>45789</v>
      </c>
      <c r="B59" s="67" t="s">
        <v>3566</v>
      </c>
      <c r="C59" s="68" t="s">
        <v>61</v>
      </c>
      <c r="D59" s="69"/>
      <c r="E59" s="69">
        <v>20000</v>
      </c>
      <c r="F59" s="70">
        <f t="shared" si="1"/>
        <v>43610.35</v>
      </c>
      <c r="G59" s="71"/>
    </row>
    <row r="60" spans="1:7">
      <c r="A60" s="66">
        <v>45790</v>
      </c>
      <c r="B60" s="67" t="s">
        <v>3567</v>
      </c>
      <c r="C60" s="68" t="s">
        <v>61</v>
      </c>
      <c r="D60" s="69"/>
      <c r="E60" s="69">
        <v>5000</v>
      </c>
      <c r="F60" s="70">
        <f t="shared" si="1"/>
        <v>38610.35</v>
      </c>
      <c r="G60" s="71"/>
    </row>
    <row r="61" spans="1:7">
      <c r="A61" s="66">
        <v>45791</v>
      </c>
      <c r="B61" s="67" t="s">
        <v>3568</v>
      </c>
      <c r="C61" s="68" t="s">
        <v>61</v>
      </c>
      <c r="D61" s="69"/>
      <c r="E61" s="69">
        <v>5000</v>
      </c>
      <c r="F61" s="70">
        <f t="shared" si="1"/>
        <v>33610.35</v>
      </c>
      <c r="G61" s="71"/>
    </row>
    <row r="62" spans="1:7">
      <c r="A62" s="66">
        <v>45793</v>
      </c>
      <c r="B62" s="67" t="s">
        <v>3569</v>
      </c>
      <c r="C62" s="68" t="s">
        <v>65</v>
      </c>
      <c r="D62" s="69"/>
      <c r="E62" s="69">
        <v>3654.38</v>
      </c>
      <c r="F62" s="70">
        <f t="shared" si="1"/>
        <v>29955.97</v>
      </c>
      <c r="G62" s="71"/>
    </row>
    <row r="63" spans="1:7">
      <c r="A63" s="66">
        <v>45793</v>
      </c>
      <c r="B63" s="67" t="s">
        <v>3564</v>
      </c>
      <c r="C63" s="68" t="s">
        <v>55</v>
      </c>
      <c r="D63" s="69">
        <v>15000</v>
      </c>
      <c r="E63" s="69"/>
      <c r="F63" s="70">
        <f t="shared" si="1"/>
        <v>44955.97</v>
      </c>
      <c r="G63" s="71"/>
    </row>
    <row r="64" spans="1:7">
      <c r="A64" s="66">
        <v>45794</v>
      </c>
      <c r="B64" s="67" t="s">
        <v>3570</v>
      </c>
      <c r="C64" s="68" t="s">
        <v>61</v>
      </c>
      <c r="D64" s="69"/>
      <c r="E64" s="69">
        <v>1000</v>
      </c>
      <c r="F64" s="70">
        <f t="shared" si="1"/>
        <v>43955.97</v>
      </c>
      <c r="G64" s="71"/>
    </row>
    <row r="65" spans="1:7">
      <c r="A65" s="66">
        <v>45796</v>
      </c>
      <c r="B65" s="67" t="s">
        <v>3571</v>
      </c>
      <c r="C65" s="68" t="s">
        <v>58</v>
      </c>
      <c r="D65" s="69">
        <v>13000</v>
      </c>
      <c r="E65" s="69"/>
      <c r="F65" s="70">
        <f t="shared" si="1"/>
        <v>56955.97</v>
      </c>
      <c r="G65" s="71"/>
    </row>
    <row r="66" spans="1:7">
      <c r="A66" s="66">
        <v>45796</v>
      </c>
      <c r="B66" s="67" t="s">
        <v>3571</v>
      </c>
      <c r="C66" s="68" t="s">
        <v>58</v>
      </c>
      <c r="D66" s="69">
        <v>14000</v>
      </c>
      <c r="E66" s="69"/>
      <c r="F66" s="70">
        <f t="shared" ref="F66:F74" si="2">F65+D66-E66</f>
        <v>70955.97</v>
      </c>
      <c r="G66" s="71"/>
    </row>
    <row r="67" spans="1:7">
      <c r="A67" s="66">
        <v>45796</v>
      </c>
      <c r="B67" s="67" t="s">
        <v>3571</v>
      </c>
      <c r="C67" s="68" t="s">
        <v>58</v>
      </c>
      <c r="D67" s="69">
        <v>15000</v>
      </c>
      <c r="E67" s="69"/>
      <c r="F67" s="70">
        <f t="shared" si="2"/>
        <v>85955.97</v>
      </c>
      <c r="G67" s="71"/>
    </row>
    <row r="68" spans="1:7">
      <c r="A68" s="66">
        <v>45796</v>
      </c>
      <c r="B68" s="97" t="s">
        <v>3572</v>
      </c>
      <c r="C68" s="68" t="s">
        <v>61</v>
      </c>
      <c r="D68" s="69"/>
      <c r="E68" s="69">
        <v>500</v>
      </c>
      <c r="F68" s="70">
        <f t="shared" si="2"/>
        <v>85455.97</v>
      </c>
      <c r="G68" s="71"/>
    </row>
    <row r="69" spans="1:7">
      <c r="A69" s="66">
        <v>45796</v>
      </c>
      <c r="B69" s="67" t="s">
        <v>3573</v>
      </c>
      <c r="C69" s="68" t="s">
        <v>61</v>
      </c>
      <c r="D69" s="69"/>
      <c r="E69" s="69">
        <v>2000</v>
      </c>
      <c r="F69" s="70">
        <f t="shared" si="2"/>
        <v>83455.97</v>
      </c>
      <c r="G69" s="71"/>
    </row>
    <row r="70" spans="1:7">
      <c r="A70" s="66">
        <v>45797</v>
      </c>
      <c r="B70" s="97" t="s">
        <v>3574</v>
      </c>
      <c r="C70" s="68" t="s">
        <v>60</v>
      </c>
      <c r="D70" s="69"/>
      <c r="E70" s="69">
        <v>10000</v>
      </c>
      <c r="F70" s="70">
        <f t="shared" si="2"/>
        <v>73455.97</v>
      </c>
      <c r="G70" s="71"/>
    </row>
    <row r="71" spans="1:7">
      <c r="A71" s="66">
        <v>45797</v>
      </c>
      <c r="B71" s="67" t="s">
        <v>3575</v>
      </c>
      <c r="C71" s="68" t="s">
        <v>61</v>
      </c>
      <c r="D71" s="69"/>
      <c r="E71" s="69">
        <v>10000</v>
      </c>
      <c r="F71" s="70">
        <f t="shared" si="2"/>
        <v>63455.97</v>
      </c>
      <c r="G71" s="71"/>
    </row>
    <row r="72" spans="1:7">
      <c r="A72" s="66">
        <v>45797</v>
      </c>
      <c r="B72" s="67" t="s">
        <v>3576</v>
      </c>
      <c r="C72" s="68" t="s">
        <v>58</v>
      </c>
      <c r="D72" s="69">
        <v>49000</v>
      </c>
      <c r="E72" s="69"/>
      <c r="F72" s="70">
        <f t="shared" si="2"/>
        <v>112455.97</v>
      </c>
      <c r="G72" s="71"/>
    </row>
    <row r="73" spans="1:7">
      <c r="A73" s="66">
        <v>45798</v>
      </c>
      <c r="B73" s="67" t="s">
        <v>1746</v>
      </c>
      <c r="C73" s="68" t="s">
        <v>64</v>
      </c>
      <c r="D73" s="69"/>
      <c r="E73" s="69">
        <v>50000</v>
      </c>
      <c r="F73" s="70">
        <f t="shared" si="2"/>
        <v>62455.97</v>
      </c>
      <c r="G73" s="71"/>
    </row>
    <row r="74" spans="1:7">
      <c r="A74" s="66">
        <v>45799</v>
      </c>
      <c r="B74" s="67" t="s">
        <v>1746</v>
      </c>
      <c r="C74" s="68" t="s">
        <v>64</v>
      </c>
      <c r="D74" s="69"/>
      <c r="E74" s="69">
        <v>40000</v>
      </c>
      <c r="F74" s="70">
        <f t="shared" si="2"/>
        <v>22455.97</v>
      </c>
      <c r="G74" s="71"/>
    </row>
    <row r="75" spans="1:7">
      <c r="A75" s="66">
        <v>45804</v>
      </c>
      <c r="B75" s="67" t="s">
        <v>3577</v>
      </c>
      <c r="C75" s="68" t="s">
        <v>61</v>
      </c>
      <c r="D75" s="69"/>
      <c r="E75" s="69">
        <v>2000</v>
      </c>
      <c r="F75" s="70">
        <f t="shared" ref="F75:F117" si="3">F74+D75-E75</f>
        <v>20455.97</v>
      </c>
      <c r="G75" s="71"/>
    </row>
    <row r="76" spans="1:7">
      <c r="A76" s="66">
        <v>45804</v>
      </c>
      <c r="B76" s="67" t="s">
        <v>3578</v>
      </c>
      <c r="C76" s="68" t="s">
        <v>61</v>
      </c>
      <c r="D76" s="69"/>
      <c r="E76" s="69">
        <v>1000</v>
      </c>
      <c r="F76" s="70">
        <f t="shared" si="3"/>
        <v>19455.97</v>
      </c>
      <c r="G76" s="71"/>
    </row>
    <row r="77" spans="1:7">
      <c r="A77" s="66">
        <v>45804</v>
      </c>
      <c r="B77" s="67" t="s">
        <v>3579</v>
      </c>
      <c r="C77" s="68" t="s">
        <v>61</v>
      </c>
      <c r="D77" s="69"/>
      <c r="E77" s="69">
        <v>1000</v>
      </c>
      <c r="F77" s="70">
        <f t="shared" si="3"/>
        <v>18455.97</v>
      </c>
      <c r="G77" s="71"/>
    </row>
    <row r="78" spans="1:7">
      <c r="A78" s="66">
        <v>45806</v>
      </c>
      <c r="B78" s="67" t="s">
        <v>3571</v>
      </c>
      <c r="C78" s="68" t="s">
        <v>58</v>
      </c>
      <c r="D78" s="69">
        <v>19800</v>
      </c>
      <c r="E78" s="69"/>
      <c r="F78" s="70">
        <f t="shared" si="3"/>
        <v>38255.97</v>
      </c>
      <c r="G78" s="71"/>
    </row>
    <row r="79" ht="34.5" spans="1:7">
      <c r="A79" s="66">
        <v>45811</v>
      </c>
      <c r="B79" s="67" t="s">
        <v>3580</v>
      </c>
      <c r="C79" s="68" t="s">
        <v>65</v>
      </c>
      <c r="D79" s="69"/>
      <c r="E79" s="69">
        <v>17500</v>
      </c>
      <c r="F79" s="70">
        <f t="shared" si="3"/>
        <v>20755.97</v>
      </c>
      <c r="G79" s="71"/>
    </row>
    <row r="80" ht="34.5" spans="1:7">
      <c r="A80" s="66">
        <v>45811</v>
      </c>
      <c r="B80" s="67" t="s">
        <v>3581</v>
      </c>
      <c r="C80" s="68" t="s">
        <v>65</v>
      </c>
      <c r="D80" s="69"/>
      <c r="E80" s="69">
        <v>17500</v>
      </c>
      <c r="F80" s="70">
        <f t="shared" si="3"/>
        <v>3255.97</v>
      </c>
      <c r="G80" s="71"/>
    </row>
    <row r="81" spans="1:7">
      <c r="A81" s="66">
        <v>45813</v>
      </c>
      <c r="B81" s="67" t="s">
        <v>3582</v>
      </c>
      <c r="C81" s="68" t="s">
        <v>57</v>
      </c>
      <c r="D81" s="69">
        <v>300</v>
      </c>
      <c r="E81" s="69"/>
      <c r="F81" s="70">
        <f t="shared" si="3"/>
        <v>3555.97</v>
      </c>
      <c r="G81" s="71"/>
    </row>
    <row r="82" spans="1:7">
      <c r="A82" s="66">
        <v>45813</v>
      </c>
      <c r="B82" s="67" t="s">
        <v>1844</v>
      </c>
      <c r="C82" s="68" t="s">
        <v>58</v>
      </c>
      <c r="D82" s="69">
        <v>30000</v>
      </c>
      <c r="E82" s="69"/>
      <c r="F82" s="70">
        <f t="shared" si="3"/>
        <v>33555.97</v>
      </c>
      <c r="G82" s="71"/>
    </row>
    <row r="83" spans="1:7">
      <c r="A83" s="66">
        <v>45813</v>
      </c>
      <c r="B83" s="67" t="s">
        <v>3583</v>
      </c>
      <c r="C83" s="68" t="s">
        <v>61</v>
      </c>
      <c r="D83" s="69"/>
      <c r="E83" s="69">
        <v>5000</v>
      </c>
      <c r="F83" s="70">
        <f t="shared" si="3"/>
        <v>28555.97</v>
      </c>
      <c r="G83" s="71"/>
    </row>
    <row r="84" ht="34.5" spans="1:7">
      <c r="A84" s="66">
        <v>45817</v>
      </c>
      <c r="B84" s="67" t="s">
        <v>3584</v>
      </c>
      <c r="C84" s="68" t="s">
        <v>65</v>
      </c>
      <c r="D84" s="69"/>
      <c r="E84" s="69">
        <v>500</v>
      </c>
      <c r="F84" s="70">
        <f t="shared" si="3"/>
        <v>28055.97</v>
      </c>
      <c r="G84" s="71"/>
    </row>
    <row r="85" ht="34.5" spans="1:7">
      <c r="A85" s="66">
        <v>45819</v>
      </c>
      <c r="B85" s="67" t="s">
        <v>3585</v>
      </c>
      <c r="C85" s="68" t="s">
        <v>60</v>
      </c>
      <c r="D85" s="69"/>
      <c r="E85" s="69">
        <v>16000</v>
      </c>
      <c r="F85" s="70">
        <f t="shared" si="3"/>
        <v>12055.97</v>
      </c>
      <c r="G85" s="71"/>
    </row>
    <row r="86" spans="1:7">
      <c r="A86" s="66">
        <v>45821</v>
      </c>
      <c r="B86" s="67" t="s">
        <v>3586</v>
      </c>
      <c r="C86" s="68" t="s">
        <v>61</v>
      </c>
      <c r="D86" s="69"/>
      <c r="E86" s="69">
        <v>1000</v>
      </c>
      <c r="F86" s="70">
        <f t="shared" si="3"/>
        <v>11055.97</v>
      </c>
      <c r="G86" s="71"/>
    </row>
    <row r="87" spans="1:7">
      <c r="A87" s="66">
        <v>45824</v>
      </c>
      <c r="B87" s="67" t="s">
        <v>3587</v>
      </c>
      <c r="C87" s="68" t="s">
        <v>65</v>
      </c>
      <c r="D87" s="69"/>
      <c r="E87" s="69">
        <v>1000</v>
      </c>
      <c r="F87" s="70">
        <f t="shared" si="3"/>
        <v>10055.97</v>
      </c>
      <c r="G87" s="71"/>
    </row>
    <row r="88" spans="1:7">
      <c r="A88" s="66">
        <v>45825</v>
      </c>
      <c r="B88" s="67" t="s">
        <v>3564</v>
      </c>
      <c r="C88" s="68" t="s">
        <v>55</v>
      </c>
      <c r="D88" s="69">
        <v>10000</v>
      </c>
      <c r="E88" s="69"/>
      <c r="F88" s="70">
        <f t="shared" si="3"/>
        <v>20055.97</v>
      </c>
      <c r="G88" s="71"/>
    </row>
    <row r="89" spans="1:7">
      <c r="A89" s="66">
        <v>45829</v>
      </c>
      <c r="B89" s="67" t="s">
        <v>1775</v>
      </c>
      <c r="C89" s="68" t="s">
        <v>57</v>
      </c>
      <c r="D89" s="69">
        <v>5.4</v>
      </c>
      <c r="E89" s="69"/>
      <c r="F89" s="70">
        <f t="shared" si="3"/>
        <v>20061.37</v>
      </c>
      <c r="G89" s="71"/>
    </row>
    <row r="90" ht="34.5" spans="1:7">
      <c r="A90" s="66">
        <v>45831</v>
      </c>
      <c r="B90" s="67" t="s">
        <v>3588</v>
      </c>
      <c r="C90" s="68" t="s">
        <v>60</v>
      </c>
      <c r="D90" s="69"/>
      <c r="E90" s="69">
        <v>500</v>
      </c>
      <c r="F90" s="70">
        <f t="shared" si="3"/>
        <v>19561.37</v>
      </c>
      <c r="G90" s="71"/>
    </row>
    <row r="91" spans="1:7">
      <c r="A91" s="66">
        <v>45834</v>
      </c>
      <c r="B91" s="67" t="s">
        <v>3589</v>
      </c>
      <c r="C91" s="68" t="s">
        <v>57</v>
      </c>
      <c r="D91" s="69">
        <v>5000</v>
      </c>
      <c r="E91" s="69"/>
      <c r="F91" s="70">
        <f t="shared" si="3"/>
        <v>24561.37</v>
      </c>
      <c r="G91" s="71"/>
    </row>
    <row r="92" spans="1:7">
      <c r="A92" s="66">
        <v>45846</v>
      </c>
      <c r="B92" s="67" t="s">
        <v>3590</v>
      </c>
      <c r="C92" s="68" t="s">
        <v>61</v>
      </c>
      <c r="D92" s="69"/>
      <c r="E92" s="69">
        <v>5000</v>
      </c>
      <c r="F92" s="70">
        <f t="shared" si="3"/>
        <v>19561.37</v>
      </c>
      <c r="G92" s="71"/>
    </row>
    <row r="93" spans="1:7">
      <c r="A93" s="66">
        <v>45852</v>
      </c>
      <c r="B93" s="67" t="s">
        <v>3591</v>
      </c>
      <c r="C93" s="68" t="s">
        <v>61</v>
      </c>
      <c r="D93" s="69"/>
      <c r="E93" s="69">
        <v>6000</v>
      </c>
      <c r="F93" s="70">
        <f t="shared" si="3"/>
        <v>13561.37</v>
      </c>
      <c r="G93" s="71"/>
    </row>
    <row r="94" spans="1:7">
      <c r="A94" s="66">
        <v>45857</v>
      </c>
      <c r="B94" s="67" t="s">
        <v>130</v>
      </c>
      <c r="C94" s="68" t="s">
        <v>58</v>
      </c>
      <c r="D94" s="69">
        <v>20000</v>
      </c>
      <c r="E94" s="69"/>
      <c r="F94" s="70">
        <f t="shared" si="3"/>
        <v>33561.37</v>
      </c>
      <c r="G94" s="71"/>
    </row>
    <row r="95" spans="1:7">
      <c r="A95" s="66">
        <v>45857</v>
      </c>
      <c r="B95" s="67" t="s">
        <v>3592</v>
      </c>
      <c r="C95" s="68" t="s">
        <v>65</v>
      </c>
      <c r="D95" s="69"/>
      <c r="E95" s="69">
        <v>30000</v>
      </c>
      <c r="F95" s="70">
        <f t="shared" si="3"/>
        <v>3561.37</v>
      </c>
      <c r="G95" s="71"/>
    </row>
    <row r="96" spans="1:7">
      <c r="A96" s="66">
        <v>45859</v>
      </c>
      <c r="B96" s="67" t="s">
        <v>3593</v>
      </c>
      <c r="C96" s="68" t="s">
        <v>57</v>
      </c>
      <c r="D96" s="69">
        <v>6735.5</v>
      </c>
      <c r="E96" s="69"/>
      <c r="F96" s="70">
        <f t="shared" si="3"/>
        <v>10296.87</v>
      </c>
      <c r="G96" s="71"/>
    </row>
    <row r="97" spans="1:7">
      <c r="A97" s="66">
        <v>45861</v>
      </c>
      <c r="B97" s="99" t="s">
        <v>3594</v>
      </c>
      <c r="C97" s="68" t="s">
        <v>61</v>
      </c>
      <c r="D97" s="69"/>
      <c r="E97" s="69">
        <v>4000</v>
      </c>
      <c r="F97" s="70">
        <f t="shared" si="3"/>
        <v>6296.87</v>
      </c>
      <c r="G97" s="71"/>
    </row>
    <row r="98" spans="1:7">
      <c r="A98" s="66">
        <v>45862</v>
      </c>
      <c r="B98" s="67" t="s">
        <v>130</v>
      </c>
      <c r="C98" s="68" t="s">
        <v>58</v>
      </c>
      <c r="D98" s="69">
        <v>20000</v>
      </c>
      <c r="E98" s="69"/>
      <c r="F98" s="70">
        <f t="shared" si="3"/>
        <v>26296.87</v>
      </c>
      <c r="G98" s="71"/>
    </row>
    <row r="99" spans="1:7">
      <c r="A99" s="66">
        <v>45863</v>
      </c>
      <c r="B99" s="67" t="s">
        <v>1844</v>
      </c>
      <c r="C99" s="68" t="s">
        <v>58</v>
      </c>
      <c r="D99" s="69">
        <v>30000</v>
      </c>
      <c r="E99" s="69"/>
      <c r="F99" s="70">
        <f t="shared" si="3"/>
        <v>56296.87</v>
      </c>
      <c r="G99" s="71"/>
    </row>
    <row r="100" spans="1:7">
      <c r="A100" s="66">
        <v>45867</v>
      </c>
      <c r="B100" s="67" t="s">
        <v>3595</v>
      </c>
      <c r="C100" s="68" t="s">
        <v>57</v>
      </c>
      <c r="D100" s="69">
        <v>507</v>
      </c>
      <c r="E100" s="69"/>
      <c r="F100" s="70">
        <f t="shared" si="3"/>
        <v>56803.87</v>
      </c>
      <c r="G100" s="71"/>
    </row>
    <row r="101" ht="34.5" spans="1:7">
      <c r="A101" s="66">
        <v>45870</v>
      </c>
      <c r="B101" s="67" t="s">
        <v>3596</v>
      </c>
      <c r="C101" s="68" t="s">
        <v>65</v>
      </c>
      <c r="D101" s="69"/>
      <c r="E101" s="69">
        <v>42400</v>
      </c>
      <c r="F101" s="70">
        <f t="shared" si="3"/>
        <v>14403.87</v>
      </c>
      <c r="G101" s="71"/>
    </row>
    <row r="102" spans="1:7">
      <c r="A102" s="66">
        <v>45870</v>
      </c>
      <c r="B102" s="67" t="s">
        <v>1844</v>
      </c>
      <c r="C102" s="68" t="s">
        <v>58</v>
      </c>
      <c r="D102" s="69">
        <v>20000</v>
      </c>
      <c r="E102" s="69"/>
      <c r="F102" s="70">
        <f t="shared" si="3"/>
        <v>34403.87</v>
      </c>
      <c r="G102" s="71"/>
    </row>
    <row r="103" spans="1:7">
      <c r="A103" s="66">
        <v>45878</v>
      </c>
      <c r="B103" s="67" t="s">
        <v>3597</v>
      </c>
      <c r="C103" s="68" t="s">
        <v>61</v>
      </c>
      <c r="D103" s="69"/>
      <c r="E103" s="69">
        <v>10000</v>
      </c>
      <c r="F103" s="70">
        <f t="shared" si="3"/>
        <v>24403.87</v>
      </c>
      <c r="G103" s="71"/>
    </row>
    <row r="104" spans="1:7">
      <c r="A104" s="66">
        <v>45880</v>
      </c>
      <c r="B104" s="67" t="s">
        <v>3598</v>
      </c>
      <c r="C104" s="68" t="s">
        <v>61</v>
      </c>
      <c r="D104" s="69"/>
      <c r="E104" s="69">
        <v>3000</v>
      </c>
      <c r="F104" s="70">
        <f t="shared" si="3"/>
        <v>21403.87</v>
      </c>
      <c r="G104" s="71"/>
    </row>
    <row r="105" spans="1:7">
      <c r="A105" s="66">
        <v>45882</v>
      </c>
      <c r="B105" s="97" t="s">
        <v>3599</v>
      </c>
      <c r="C105" s="68" t="s">
        <v>61</v>
      </c>
      <c r="D105" s="69"/>
      <c r="E105" s="69">
        <v>500</v>
      </c>
      <c r="F105" s="70">
        <f t="shared" si="3"/>
        <v>20903.87</v>
      </c>
      <c r="G105" s="71"/>
    </row>
    <row r="106" spans="1:7">
      <c r="A106" s="66">
        <v>45883</v>
      </c>
      <c r="B106" s="97" t="s">
        <v>3600</v>
      </c>
      <c r="C106" s="68" t="s">
        <v>60</v>
      </c>
      <c r="D106" s="69"/>
      <c r="E106" s="69">
        <v>20000</v>
      </c>
      <c r="F106" s="70">
        <f t="shared" si="3"/>
        <v>903.870000000003</v>
      </c>
      <c r="G106" s="71"/>
    </row>
    <row r="107" spans="1:7">
      <c r="A107" s="66">
        <v>45883</v>
      </c>
      <c r="B107" s="67" t="s">
        <v>1844</v>
      </c>
      <c r="C107" s="68" t="s">
        <v>58</v>
      </c>
      <c r="D107" s="69">
        <v>30000</v>
      </c>
      <c r="E107" s="69"/>
      <c r="F107" s="70">
        <f t="shared" si="3"/>
        <v>30903.87</v>
      </c>
      <c r="G107" s="71"/>
    </row>
    <row r="108" spans="1:7">
      <c r="A108" s="66">
        <v>45883</v>
      </c>
      <c r="B108" s="100" t="s">
        <v>3601</v>
      </c>
      <c r="C108" s="68" t="s">
        <v>60</v>
      </c>
      <c r="D108" s="69"/>
      <c r="E108" s="69">
        <v>9000</v>
      </c>
      <c r="F108" s="70">
        <f t="shared" si="3"/>
        <v>21903.87</v>
      </c>
      <c r="G108" s="71"/>
    </row>
    <row r="109" spans="1:7">
      <c r="A109" s="66">
        <v>45888</v>
      </c>
      <c r="B109" s="67" t="s">
        <v>3602</v>
      </c>
      <c r="C109" s="68" t="s">
        <v>61</v>
      </c>
      <c r="D109" s="69"/>
      <c r="E109" s="69">
        <v>10000</v>
      </c>
      <c r="F109" s="70">
        <f t="shared" si="3"/>
        <v>11903.87</v>
      </c>
      <c r="G109" s="71"/>
    </row>
    <row r="110" spans="1:7">
      <c r="A110" s="66">
        <v>45888</v>
      </c>
      <c r="B110" s="67" t="s">
        <v>3603</v>
      </c>
      <c r="C110" s="68" t="s">
        <v>57</v>
      </c>
      <c r="D110" s="69">
        <v>1065</v>
      </c>
      <c r="E110" s="69"/>
      <c r="F110" s="70">
        <f t="shared" si="3"/>
        <v>12968.87</v>
      </c>
      <c r="G110" s="71"/>
    </row>
    <row r="111" spans="1:7">
      <c r="A111" s="66">
        <v>45891</v>
      </c>
      <c r="B111" s="67" t="s">
        <v>3604</v>
      </c>
      <c r="C111" s="68" t="s">
        <v>61</v>
      </c>
      <c r="D111" s="69"/>
      <c r="E111" s="69">
        <v>500</v>
      </c>
      <c r="F111" s="70">
        <f t="shared" si="3"/>
        <v>12468.87</v>
      </c>
      <c r="G111" s="71"/>
    </row>
    <row r="112" spans="1:7">
      <c r="A112" s="66">
        <v>45891</v>
      </c>
      <c r="B112" s="67" t="s">
        <v>3605</v>
      </c>
      <c r="C112" s="68" t="s">
        <v>61</v>
      </c>
      <c r="D112" s="69"/>
      <c r="E112" s="69">
        <v>1000</v>
      </c>
      <c r="F112" s="70">
        <f t="shared" si="3"/>
        <v>11468.87</v>
      </c>
      <c r="G112" s="71"/>
    </row>
    <row r="113" spans="1:7">
      <c r="A113" s="66">
        <v>45894</v>
      </c>
      <c r="B113" s="67" t="s">
        <v>1844</v>
      </c>
      <c r="C113" s="68" t="s">
        <v>58</v>
      </c>
      <c r="D113" s="69">
        <v>50000</v>
      </c>
      <c r="E113" s="69"/>
      <c r="F113" s="70">
        <f t="shared" si="3"/>
        <v>61468.87</v>
      </c>
      <c r="G113" s="71"/>
    </row>
    <row r="114" spans="1:7">
      <c r="A114" s="66">
        <v>45894</v>
      </c>
      <c r="B114" s="67" t="s">
        <v>3606</v>
      </c>
      <c r="C114" s="68" t="s">
        <v>61</v>
      </c>
      <c r="D114" s="69"/>
      <c r="E114" s="69">
        <v>41000</v>
      </c>
      <c r="F114" s="70">
        <f t="shared" si="3"/>
        <v>20468.87</v>
      </c>
      <c r="G114" s="71"/>
    </row>
    <row r="115" spans="1:7">
      <c r="A115" s="66">
        <v>45896</v>
      </c>
      <c r="B115" s="67" t="s">
        <v>3607</v>
      </c>
      <c r="C115" s="68" t="s">
        <v>57</v>
      </c>
      <c r="D115" s="69">
        <v>4026</v>
      </c>
      <c r="E115" s="69"/>
      <c r="F115" s="70">
        <f t="shared" si="3"/>
        <v>24494.87</v>
      </c>
      <c r="G115" s="71"/>
    </row>
    <row r="116" spans="1:7">
      <c r="A116" s="66">
        <v>45897</v>
      </c>
      <c r="B116" s="67" t="s">
        <v>3607</v>
      </c>
      <c r="C116" s="68" t="s">
        <v>57</v>
      </c>
      <c r="D116" s="69">
        <v>125220</v>
      </c>
      <c r="E116" s="69"/>
      <c r="F116" s="70">
        <f t="shared" si="3"/>
        <v>149714.87</v>
      </c>
      <c r="G116" s="71"/>
    </row>
    <row r="117" spans="1:7">
      <c r="A117" s="66">
        <v>45898</v>
      </c>
      <c r="B117" s="67" t="s">
        <v>3608</v>
      </c>
      <c r="C117" s="68" t="s">
        <v>61</v>
      </c>
      <c r="D117" s="69"/>
      <c r="E117" s="69">
        <v>1500</v>
      </c>
      <c r="F117" s="70">
        <f t="shared" si="3"/>
        <v>148214.87</v>
      </c>
      <c r="G117" s="71"/>
    </row>
    <row r="118" spans="1:7">
      <c r="A118" s="66">
        <v>45901</v>
      </c>
      <c r="B118" s="67" t="s">
        <v>3609</v>
      </c>
      <c r="C118" s="68" t="s">
        <v>57</v>
      </c>
      <c r="D118" s="69">
        <v>142</v>
      </c>
      <c r="E118" s="69"/>
      <c r="F118" s="70">
        <f t="shared" ref="F118:F142" si="4">F117+D118-E118</f>
        <v>148356.87</v>
      </c>
      <c r="G118" s="71"/>
    </row>
    <row r="119" spans="1:7">
      <c r="A119" s="66">
        <v>45902</v>
      </c>
      <c r="B119" s="67" t="s">
        <v>153</v>
      </c>
      <c r="C119" s="68" t="s">
        <v>64</v>
      </c>
      <c r="D119" s="69"/>
      <c r="E119" s="69">
        <v>50000</v>
      </c>
      <c r="F119" s="70">
        <f t="shared" si="4"/>
        <v>98356.87</v>
      </c>
      <c r="G119" s="71"/>
    </row>
    <row r="120" spans="1:7">
      <c r="A120" s="66">
        <v>45903</v>
      </c>
      <c r="B120" s="67" t="s">
        <v>1765</v>
      </c>
      <c r="C120" s="68" t="s">
        <v>64</v>
      </c>
      <c r="D120" s="69"/>
      <c r="E120" s="69">
        <v>40000</v>
      </c>
      <c r="F120" s="70">
        <f t="shared" si="4"/>
        <v>58356.87</v>
      </c>
      <c r="G120" s="71"/>
    </row>
    <row r="121" spans="1:7">
      <c r="A121" s="66">
        <v>45903</v>
      </c>
      <c r="B121" s="67" t="s">
        <v>1765</v>
      </c>
      <c r="C121" s="68" t="s">
        <v>64</v>
      </c>
      <c r="D121" s="69"/>
      <c r="E121" s="69">
        <v>10000</v>
      </c>
      <c r="F121" s="70">
        <f t="shared" si="4"/>
        <v>48356.87</v>
      </c>
      <c r="G121" s="71"/>
    </row>
    <row r="122" spans="1:7">
      <c r="A122" s="66">
        <v>45903</v>
      </c>
      <c r="B122" s="67" t="s">
        <v>3607</v>
      </c>
      <c r="C122" s="68" t="s">
        <v>57</v>
      </c>
      <c r="D122" s="69">
        <v>130441.5</v>
      </c>
      <c r="E122" s="69"/>
      <c r="F122" s="70">
        <f t="shared" si="4"/>
        <v>178798.37</v>
      </c>
      <c r="G122" s="71"/>
    </row>
    <row r="123" spans="1:7">
      <c r="A123" s="66">
        <v>45904</v>
      </c>
      <c r="B123" s="67" t="s">
        <v>1765</v>
      </c>
      <c r="C123" s="68" t="s">
        <v>64</v>
      </c>
      <c r="D123" s="69"/>
      <c r="E123" s="69">
        <v>40000</v>
      </c>
      <c r="F123" s="70">
        <f t="shared" si="4"/>
        <v>138798.37</v>
      </c>
      <c r="G123" s="71"/>
    </row>
    <row r="124" spans="1:7">
      <c r="A124" s="66">
        <v>45904</v>
      </c>
      <c r="B124" s="67" t="s">
        <v>3610</v>
      </c>
      <c r="C124" s="68" t="s">
        <v>61</v>
      </c>
      <c r="D124" s="69"/>
      <c r="E124" s="69">
        <v>10000</v>
      </c>
      <c r="F124" s="70">
        <f t="shared" si="4"/>
        <v>128798.37</v>
      </c>
      <c r="G124" s="71"/>
    </row>
    <row r="125" ht="34.5" spans="1:7">
      <c r="A125" s="66">
        <v>45905</v>
      </c>
      <c r="B125" s="67" t="s">
        <v>3611</v>
      </c>
      <c r="C125" s="68" t="s">
        <v>65</v>
      </c>
      <c r="D125" s="69"/>
      <c r="E125" s="69">
        <v>1827.19</v>
      </c>
      <c r="F125" s="70">
        <f t="shared" si="4"/>
        <v>126971.18</v>
      </c>
      <c r="G125" s="71"/>
    </row>
    <row r="126" spans="1:7">
      <c r="A126" s="66">
        <v>45905</v>
      </c>
      <c r="B126" s="67" t="s">
        <v>3612</v>
      </c>
      <c r="C126" s="68" t="s">
        <v>57</v>
      </c>
      <c r="D126" s="69">
        <v>10000</v>
      </c>
      <c r="E126" s="69"/>
      <c r="F126" s="70">
        <f t="shared" si="4"/>
        <v>136971.18</v>
      </c>
      <c r="G126" s="71"/>
    </row>
    <row r="127" spans="1:7">
      <c r="A127" s="66">
        <v>45905</v>
      </c>
      <c r="B127" s="67" t="s">
        <v>3613</v>
      </c>
      <c r="C127" s="68" t="s">
        <v>61</v>
      </c>
      <c r="D127" s="69"/>
      <c r="E127" s="69">
        <v>10000</v>
      </c>
      <c r="F127" s="70">
        <f t="shared" si="4"/>
        <v>126971.18</v>
      </c>
      <c r="G127" s="71"/>
    </row>
    <row r="128" spans="1:7">
      <c r="A128" s="66">
        <v>45905</v>
      </c>
      <c r="B128" s="67" t="s">
        <v>3564</v>
      </c>
      <c r="C128" s="68" t="s">
        <v>55</v>
      </c>
      <c r="D128" s="69">
        <v>16000</v>
      </c>
      <c r="E128" s="69"/>
      <c r="F128" s="70">
        <f t="shared" si="4"/>
        <v>142971.18</v>
      </c>
      <c r="G128" s="71"/>
    </row>
    <row r="129" spans="1:7">
      <c r="A129" s="66">
        <v>45908</v>
      </c>
      <c r="B129" s="67" t="s">
        <v>3564</v>
      </c>
      <c r="C129" s="68" t="s">
        <v>55</v>
      </c>
      <c r="D129" s="69">
        <v>20000</v>
      </c>
      <c r="E129" s="69"/>
      <c r="F129" s="70">
        <f t="shared" si="4"/>
        <v>162971.18</v>
      </c>
      <c r="G129" s="71"/>
    </row>
    <row r="130" spans="1:7">
      <c r="A130" s="66">
        <v>45908</v>
      </c>
      <c r="B130" s="67" t="s">
        <v>1765</v>
      </c>
      <c r="C130" s="68" t="s">
        <v>64</v>
      </c>
      <c r="D130" s="69"/>
      <c r="E130" s="69">
        <v>50000</v>
      </c>
      <c r="F130" s="70">
        <f t="shared" si="4"/>
        <v>112971.18</v>
      </c>
      <c r="G130" s="71"/>
    </row>
    <row r="131" spans="1:7">
      <c r="A131" s="66">
        <v>45909</v>
      </c>
      <c r="B131" s="67" t="s">
        <v>3607</v>
      </c>
      <c r="C131" s="68" t="s">
        <v>57</v>
      </c>
      <c r="D131" s="69">
        <v>24331</v>
      </c>
      <c r="E131" s="69"/>
      <c r="F131" s="70">
        <f t="shared" si="4"/>
        <v>137302.18</v>
      </c>
      <c r="G131" s="71"/>
    </row>
    <row r="132" spans="1:7">
      <c r="A132" s="66">
        <v>45909</v>
      </c>
      <c r="B132" s="67" t="s">
        <v>3614</v>
      </c>
      <c r="C132" s="68" t="s">
        <v>58</v>
      </c>
      <c r="D132" s="69">
        <v>30000</v>
      </c>
      <c r="E132" s="69"/>
      <c r="F132" s="70">
        <f t="shared" si="4"/>
        <v>167302.18</v>
      </c>
      <c r="G132" s="71"/>
    </row>
    <row r="133" spans="1:7">
      <c r="A133" s="66">
        <v>45909</v>
      </c>
      <c r="B133" s="67" t="s">
        <v>1765</v>
      </c>
      <c r="C133" s="68" t="s">
        <v>64</v>
      </c>
      <c r="D133" s="69"/>
      <c r="E133" s="69">
        <v>50000</v>
      </c>
      <c r="F133" s="70">
        <f t="shared" si="4"/>
        <v>117302.18</v>
      </c>
      <c r="G133" s="71"/>
    </row>
    <row r="134" spans="1:7">
      <c r="A134" s="66">
        <v>45910</v>
      </c>
      <c r="B134" s="67" t="s">
        <v>1765</v>
      </c>
      <c r="C134" s="68" t="s">
        <v>64</v>
      </c>
      <c r="D134" s="69"/>
      <c r="E134" s="69">
        <v>10000</v>
      </c>
      <c r="F134" s="70">
        <f t="shared" si="4"/>
        <v>107302.18</v>
      </c>
      <c r="G134" s="71"/>
    </row>
    <row r="135" spans="1:7">
      <c r="A135" s="66">
        <v>45910</v>
      </c>
      <c r="B135" s="67" t="s">
        <v>1765</v>
      </c>
      <c r="C135" s="68" t="s">
        <v>64</v>
      </c>
      <c r="D135" s="69"/>
      <c r="E135" s="69">
        <v>10000</v>
      </c>
      <c r="F135" s="70">
        <f t="shared" si="4"/>
        <v>97302.18</v>
      </c>
      <c r="G135" s="71"/>
    </row>
    <row r="136" spans="1:7">
      <c r="A136" s="66">
        <v>45911</v>
      </c>
      <c r="B136" s="67" t="s">
        <v>1765</v>
      </c>
      <c r="C136" s="68" t="s">
        <v>64</v>
      </c>
      <c r="D136" s="69"/>
      <c r="E136" s="69">
        <v>10000</v>
      </c>
      <c r="F136" s="70">
        <f t="shared" si="4"/>
        <v>87302.18</v>
      </c>
      <c r="G136" s="71"/>
    </row>
    <row r="137" spans="1:7">
      <c r="A137" s="66">
        <v>45911</v>
      </c>
      <c r="B137" s="67" t="s">
        <v>1765</v>
      </c>
      <c r="C137" s="68" t="s">
        <v>64</v>
      </c>
      <c r="D137" s="69"/>
      <c r="E137" s="69">
        <v>10000</v>
      </c>
      <c r="F137" s="70">
        <f t="shared" si="4"/>
        <v>77302.18</v>
      </c>
      <c r="G137" s="71"/>
    </row>
    <row r="138" spans="1:7">
      <c r="A138" s="66">
        <v>45911</v>
      </c>
      <c r="B138" s="67" t="s">
        <v>1765</v>
      </c>
      <c r="C138" s="68" t="s">
        <v>64</v>
      </c>
      <c r="D138" s="69"/>
      <c r="E138" s="69">
        <v>10000</v>
      </c>
      <c r="F138" s="70">
        <f t="shared" si="4"/>
        <v>67302.18</v>
      </c>
      <c r="G138" s="71"/>
    </row>
    <row r="139" spans="1:7">
      <c r="A139" s="66">
        <v>45911</v>
      </c>
      <c r="B139" s="67" t="s">
        <v>1765</v>
      </c>
      <c r="C139" s="68" t="s">
        <v>64</v>
      </c>
      <c r="D139" s="69"/>
      <c r="E139" s="69">
        <v>5000</v>
      </c>
      <c r="F139" s="70">
        <f t="shared" si="4"/>
        <v>62302.18</v>
      </c>
      <c r="G139" s="71"/>
    </row>
    <row r="140" spans="1:7">
      <c r="A140" s="66">
        <v>45911</v>
      </c>
      <c r="B140" s="67" t="s">
        <v>3615</v>
      </c>
      <c r="C140" s="68" t="s">
        <v>61</v>
      </c>
      <c r="D140" s="69"/>
      <c r="E140" s="69">
        <v>15000</v>
      </c>
      <c r="F140" s="70">
        <f t="shared" si="4"/>
        <v>47302.18</v>
      </c>
      <c r="G140" s="71"/>
    </row>
    <row r="141" spans="1:7">
      <c r="A141" s="66">
        <v>45912</v>
      </c>
      <c r="B141" s="67" t="s">
        <v>3616</v>
      </c>
      <c r="C141" s="68" t="s">
        <v>61</v>
      </c>
      <c r="D141" s="69"/>
      <c r="E141" s="69">
        <v>500</v>
      </c>
      <c r="F141" s="70">
        <f t="shared" si="4"/>
        <v>46802.18</v>
      </c>
      <c r="G141" s="71"/>
    </row>
    <row r="142" spans="1:7">
      <c r="A142" s="66">
        <v>45912</v>
      </c>
      <c r="B142" s="67" t="s">
        <v>1765</v>
      </c>
      <c r="C142" s="68" t="s">
        <v>64</v>
      </c>
      <c r="D142" s="69"/>
      <c r="E142" s="69">
        <v>10000</v>
      </c>
      <c r="F142" s="70">
        <f t="shared" si="4"/>
        <v>36802.18</v>
      </c>
      <c r="G142" s="71"/>
    </row>
    <row r="143" spans="1:7">
      <c r="A143" s="66">
        <v>45912</v>
      </c>
      <c r="B143" s="67" t="s">
        <v>1765</v>
      </c>
      <c r="C143" s="68" t="s">
        <v>64</v>
      </c>
      <c r="D143" s="69"/>
      <c r="E143" s="69">
        <v>10000</v>
      </c>
      <c r="F143" s="70">
        <f t="shared" ref="F143:F181" si="5">F142+D143-E143</f>
        <v>26802.18</v>
      </c>
      <c r="G143" s="71"/>
    </row>
    <row r="144" spans="1:7">
      <c r="A144" s="66">
        <v>45912</v>
      </c>
      <c r="B144" s="67" t="s">
        <v>1765</v>
      </c>
      <c r="C144" s="68" t="s">
        <v>64</v>
      </c>
      <c r="D144" s="69"/>
      <c r="E144" s="69">
        <v>10000</v>
      </c>
      <c r="F144" s="70">
        <f t="shared" si="5"/>
        <v>16802.18</v>
      </c>
      <c r="G144" s="71"/>
    </row>
    <row r="145" spans="1:7">
      <c r="A145" s="66">
        <v>45915</v>
      </c>
      <c r="B145" s="101" t="s">
        <v>3617</v>
      </c>
      <c r="C145" s="68" t="s">
        <v>61</v>
      </c>
      <c r="D145" s="69"/>
      <c r="E145" s="69">
        <v>10000</v>
      </c>
      <c r="F145" s="70">
        <f t="shared" si="5"/>
        <v>6802.18</v>
      </c>
      <c r="G145" s="71"/>
    </row>
    <row r="146" spans="1:7">
      <c r="A146" s="66">
        <v>45918</v>
      </c>
      <c r="B146" s="67" t="s">
        <v>600</v>
      </c>
      <c r="C146" s="68" t="s">
        <v>58</v>
      </c>
      <c r="D146" s="69">
        <v>20000</v>
      </c>
      <c r="E146" s="69"/>
      <c r="F146" s="70">
        <f t="shared" si="5"/>
        <v>26802.18</v>
      </c>
      <c r="G146" s="71"/>
    </row>
    <row r="147" spans="1:7">
      <c r="A147" s="66">
        <v>45918</v>
      </c>
      <c r="B147" s="67" t="s">
        <v>3618</v>
      </c>
      <c r="C147" s="68" t="s">
        <v>61</v>
      </c>
      <c r="D147" s="69"/>
      <c r="E147" s="69">
        <v>22500</v>
      </c>
      <c r="F147" s="70">
        <f t="shared" si="5"/>
        <v>4302.18</v>
      </c>
      <c r="G147" s="71"/>
    </row>
    <row r="148" spans="1:7">
      <c r="A148" s="66">
        <v>45919</v>
      </c>
      <c r="B148" s="67" t="s">
        <v>130</v>
      </c>
      <c r="C148" s="68" t="s">
        <v>58</v>
      </c>
      <c r="D148" s="69">
        <v>35000</v>
      </c>
      <c r="E148" s="69"/>
      <c r="F148" s="70">
        <f t="shared" si="5"/>
        <v>39302.18</v>
      </c>
      <c r="G148" s="71"/>
    </row>
    <row r="149" spans="1:7">
      <c r="A149" s="66">
        <v>45919</v>
      </c>
      <c r="B149" s="67" t="s">
        <v>130</v>
      </c>
      <c r="C149" s="68" t="s">
        <v>58</v>
      </c>
      <c r="D149" s="69">
        <v>30000</v>
      </c>
      <c r="E149" s="69"/>
      <c r="F149" s="70">
        <f t="shared" si="5"/>
        <v>69302.18</v>
      </c>
      <c r="G149" s="71"/>
    </row>
    <row r="150" spans="1:7">
      <c r="A150" s="66">
        <v>45919</v>
      </c>
      <c r="B150" s="67" t="s">
        <v>1844</v>
      </c>
      <c r="C150" s="68" t="s">
        <v>58</v>
      </c>
      <c r="D150" s="69">
        <v>20000</v>
      </c>
      <c r="E150" s="69"/>
      <c r="F150" s="70">
        <f t="shared" si="5"/>
        <v>89302.18</v>
      </c>
      <c r="G150" s="71"/>
    </row>
    <row r="151" spans="1:7">
      <c r="A151" s="66">
        <v>45919</v>
      </c>
      <c r="B151" s="67" t="s">
        <v>3619</v>
      </c>
      <c r="C151" s="68" t="s">
        <v>61</v>
      </c>
      <c r="D151" s="69"/>
      <c r="E151" s="69">
        <v>50000</v>
      </c>
      <c r="F151" s="70">
        <f t="shared" si="5"/>
        <v>39302.18</v>
      </c>
      <c r="G151" s="71"/>
    </row>
    <row r="152" spans="1:7">
      <c r="A152" s="66">
        <v>45920</v>
      </c>
      <c r="B152" s="67" t="s">
        <v>3620</v>
      </c>
      <c r="C152" s="68" t="s">
        <v>61</v>
      </c>
      <c r="D152" s="69"/>
      <c r="E152" s="69">
        <v>3000</v>
      </c>
      <c r="F152" s="70">
        <f t="shared" si="5"/>
        <v>36302.18</v>
      </c>
      <c r="G152" s="71"/>
    </row>
    <row r="153" spans="1:7">
      <c r="A153" s="66">
        <v>45921</v>
      </c>
      <c r="B153" s="67" t="s">
        <v>3542</v>
      </c>
      <c r="C153" s="68" t="s">
        <v>57</v>
      </c>
      <c r="D153" s="69">
        <v>5.24</v>
      </c>
      <c r="E153" s="69"/>
      <c r="F153" s="70">
        <f t="shared" si="5"/>
        <v>36307.42</v>
      </c>
      <c r="G153" s="71"/>
    </row>
    <row r="154" spans="1:7">
      <c r="A154" s="66">
        <v>45922</v>
      </c>
      <c r="B154" s="93" t="s">
        <v>3621</v>
      </c>
      <c r="C154" s="68" t="s">
        <v>61</v>
      </c>
      <c r="D154" s="69"/>
      <c r="E154" s="69">
        <v>4000</v>
      </c>
      <c r="F154" s="70">
        <f t="shared" si="5"/>
        <v>32307.42</v>
      </c>
      <c r="G154" s="71"/>
    </row>
    <row r="155" spans="1:7">
      <c r="A155" s="66">
        <v>45928</v>
      </c>
      <c r="B155" s="67" t="s">
        <v>3622</v>
      </c>
      <c r="C155" s="68" t="s">
        <v>61</v>
      </c>
      <c r="D155" s="69"/>
      <c r="E155" s="69">
        <v>32000</v>
      </c>
      <c r="F155" s="70">
        <f t="shared" si="5"/>
        <v>307.419999999991</v>
      </c>
      <c r="G155" s="71"/>
    </row>
    <row r="156" spans="1:7">
      <c r="A156" s="66">
        <v>45929</v>
      </c>
      <c r="B156" s="67" t="s">
        <v>1844</v>
      </c>
      <c r="C156" s="68" t="s">
        <v>58</v>
      </c>
      <c r="D156" s="69">
        <v>100000</v>
      </c>
      <c r="E156" s="69"/>
      <c r="F156" s="70">
        <f t="shared" si="5"/>
        <v>100307.42</v>
      </c>
      <c r="G156" s="71"/>
    </row>
    <row r="157" spans="1:7">
      <c r="A157" s="66">
        <v>45929</v>
      </c>
      <c r="B157" s="67" t="s">
        <v>3623</v>
      </c>
      <c r="C157" s="68" t="s">
        <v>61</v>
      </c>
      <c r="D157" s="69"/>
      <c r="E157" s="69">
        <v>50000</v>
      </c>
      <c r="F157" s="70">
        <f t="shared" si="5"/>
        <v>50307.42</v>
      </c>
      <c r="G157" s="71"/>
    </row>
    <row r="158" spans="1:7">
      <c r="A158" s="66">
        <v>45930</v>
      </c>
      <c r="B158" s="67" t="s">
        <v>3623</v>
      </c>
      <c r="C158" s="68" t="s">
        <v>61</v>
      </c>
      <c r="D158" s="69"/>
      <c r="E158" s="69">
        <v>30000</v>
      </c>
      <c r="F158" s="70">
        <f t="shared" si="5"/>
        <v>20307.42</v>
      </c>
      <c r="G158" s="71"/>
    </row>
    <row r="159" spans="1:7">
      <c r="A159" s="66">
        <v>45930</v>
      </c>
      <c r="B159" s="67" t="s">
        <v>130</v>
      </c>
      <c r="C159" s="68" t="s">
        <v>58</v>
      </c>
      <c r="D159" s="69">
        <v>50000</v>
      </c>
      <c r="E159" s="69"/>
      <c r="F159" s="70">
        <f t="shared" si="5"/>
        <v>70307.42</v>
      </c>
      <c r="G159" s="71"/>
    </row>
    <row r="160" spans="1:7">
      <c r="A160" s="66">
        <v>45930</v>
      </c>
      <c r="B160" s="67" t="s">
        <v>3563</v>
      </c>
      <c r="C160" s="68" t="s">
        <v>54</v>
      </c>
      <c r="D160" s="69">
        <v>20000</v>
      </c>
      <c r="E160" s="69"/>
      <c r="F160" s="70">
        <f t="shared" si="5"/>
        <v>90307.42</v>
      </c>
      <c r="G160" s="71"/>
    </row>
    <row r="161" spans="1:7">
      <c r="A161" s="66">
        <v>45930</v>
      </c>
      <c r="B161" s="102" t="s">
        <v>3624</v>
      </c>
      <c r="C161" s="68" t="s">
        <v>61</v>
      </c>
      <c r="D161" s="69"/>
      <c r="E161" s="69">
        <v>4711.95</v>
      </c>
      <c r="F161" s="70">
        <f t="shared" si="5"/>
        <v>85595.47</v>
      </c>
      <c r="G161" s="71"/>
    </row>
    <row r="162" spans="1:7">
      <c r="A162" s="66">
        <v>45936</v>
      </c>
      <c r="B162" s="67" t="s">
        <v>3625</v>
      </c>
      <c r="C162" s="68" t="s">
        <v>61</v>
      </c>
      <c r="D162" s="69"/>
      <c r="E162" s="69">
        <v>10000</v>
      </c>
      <c r="F162" s="70">
        <f t="shared" si="5"/>
        <v>75595.47</v>
      </c>
      <c r="G162" s="71"/>
    </row>
    <row r="163" ht="34.5" spans="1:7">
      <c r="A163" s="66">
        <v>45940</v>
      </c>
      <c r="B163" s="67" t="s">
        <v>3626</v>
      </c>
      <c r="C163" s="68" t="s">
        <v>61</v>
      </c>
      <c r="D163" s="69"/>
      <c r="E163" s="69">
        <v>4000</v>
      </c>
      <c r="F163" s="70">
        <f t="shared" si="5"/>
        <v>71595.47</v>
      </c>
      <c r="G163" s="71"/>
    </row>
    <row r="164" spans="1:7">
      <c r="A164" s="66">
        <v>45940</v>
      </c>
      <c r="B164" s="67" t="s">
        <v>3627</v>
      </c>
      <c r="C164" s="68" t="s">
        <v>61</v>
      </c>
      <c r="D164" s="69"/>
      <c r="E164" s="69">
        <v>4000</v>
      </c>
      <c r="F164" s="70">
        <f t="shared" si="5"/>
        <v>67595.47</v>
      </c>
      <c r="G164" s="71"/>
    </row>
    <row r="165" spans="1:7">
      <c r="A165" s="66">
        <v>45942</v>
      </c>
      <c r="B165" s="93" t="s">
        <v>3628</v>
      </c>
      <c r="C165" s="68" t="s">
        <v>61</v>
      </c>
      <c r="D165" s="69"/>
      <c r="E165" s="69">
        <v>5000</v>
      </c>
      <c r="F165" s="70">
        <f t="shared" si="5"/>
        <v>62595.47</v>
      </c>
      <c r="G165" s="71"/>
    </row>
    <row r="166" spans="1:7">
      <c r="A166" s="66">
        <v>45959</v>
      </c>
      <c r="B166" s="93" t="s">
        <v>3538</v>
      </c>
      <c r="C166" s="68" t="s">
        <v>61</v>
      </c>
      <c r="D166" s="69"/>
      <c r="E166" s="69">
        <v>25000</v>
      </c>
      <c r="F166" s="70">
        <f t="shared" si="5"/>
        <v>37595.47</v>
      </c>
      <c r="G166" s="71"/>
    </row>
    <row r="167" spans="1:7">
      <c r="A167" s="66">
        <v>45959</v>
      </c>
      <c r="B167" s="93" t="s">
        <v>3629</v>
      </c>
      <c r="C167" s="68" t="s">
        <v>61</v>
      </c>
      <c r="D167" s="69"/>
      <c r="E167" s="69">
        <v>3000</v>
      </c>
      <c r="F167" s="70">
        <f t="shared" si="5"/>
        <v>34595.47</v>
      </c>
      <c r="G167" s="71"/>
    </row>
    <row r="168" ht="34.5" spans="1:7">
      <c r="A168" s="66">
        <v>45959</v>
      </c>
      <c r="B168" s="67" t="s">
        <v>3630</v>
      </c>
      <c r="C168" s="68" t="s">
        <v>61</v>
      </c>
      <c r="D168" s="69"/>
      <c r="E168" s="69">
        <v>5000</v>
      </c>
      <c r="F168" s="70">
        <f t="shared" si="5"/>
        <v>29595.47</v>
      </c>
      <c r="G168" s="71"/>
    </row>
    <row r="169" spans="1:7">
      <c r="A169" s="66">
        <v>45964</v>
      </c>
      <c r="B169" s="67" t="s">
        <v>1844</v>
      </c>
      <c r="C169" s="68" t="s">
        <v>58</v>
      </c>
      <c r="D169" s="69">
        <v>50000</v>
      </c>
      <c r="E169" s="69"/>
      <c r="F169" s="70">
        <f t="shared" si="5"/>
        <v>79595.47</v>
      </c>
      <c r="G169" s="71"/>
    </row>
    <row r="170" ht="34.5" spans="1:7">
      <c r="A170" s="66">
        <v>45964</v>
      </c>
      <c r="B170" s="67" t="s">
        <v>3631</v>
      </c>
      <c r="C170" s="68" t="s">
        <v>61</v>
      </c>
      <c r="D170" s="69"/>
      <c r="E170" s="69">
        <v>28965.13</v>
      </c>
      <c r="F170" s="70">
        <f t="shared" si="5"/>
        <v>50630.34</v>
      </c>
      <c r="G170" s="71"/>
    </row>
    <row r="171" ht="34.5" spans="1:7">
      <c r="A171" s="66">
        <v>45964</v>
      </c>
      <c r="B171" s="67" t="s">
        <v>3632</v>
      </c>
      <c r="C171" s="68" t="s">
        <v>61</v>
      </c>
      <c r="D171" s="69"/>
      <c r="E171" s="69">
        <v>13465.12</v>
      </c>
      <c r="F171" s="70">
        <f t="shared" si="5"/>
        <v>37165.22</v>
      </c>
      <c r="G171" s="71"/>
    </row>
    <row r="172" spans="1:7">
      <c r="A172" s="66">
        <v>45964</v>
      </c>
      <c r="B172" s="67" t="s">
        <v>3633</v>
      </c>
      <c r="C172" s="68" t="s">
        <v>61</v>
      </c>
      <c r="D172" s="69"/>
      <c r="E172" s="69">
        <v>7000</v>
      </c>
      <c r="F172" s="70">
        <f t="shared" si="5"/>
        <v>30165.22</v>
      </c>
      <c r="G172" s="71"/>
    </row>
    <row r="173" spans="1:7">
      <c r="A173" s="66">
        <v>45965</v>
      </c>
      <c r="B173" s="67" t="s">
        <v>3634</v>
      </c>
      <c r="C173" s="68" t="s">
        <v>54</v>
      </c>
      <c r="D173" s="69">
        <v>44000</v>
      </c>
      <c r="E173" s="69"/>
      <c r="F173" s="70">
        <f t="shared" si="5"/>
        <v>74165.22</v>
      </c>
      <c r="G173" s="71"/>
    </row>
    <row r="174" ht="34.5" spans="1:7">
      <c r="A174" s="66">
        <v>45965</v>
      </c>
      <c r="B174" s="67" t="s">
        <v>3635</v>
      </c>
      <c r="C174" s="68" t="s">
        <v>54</v>
      </c>
      <c r="D174" s="69">
        <v>9000</v>
      </c>
      <c r="E174" s="69"/>
      <c r="F174" s="70">
        <f t="shared" si="5"/>
        <v>83165.22</v>
      </c>
      <c r="G174" s="71"/>
    </row>
    <row r="175" spans="1:7">
      <c r="A175" s="66">
        <v>45965</v>
      </c>
      <c r="B175" s="67" t="s">
        <v>3636</v>
      </c>
      <c r="C175" s="68" t="s">
        <v>54</v>
      </c>
      <c r="D175" s="69">
        <v>387.33</v>
      </c>
      <c r="E175" s="69"/>
      <c r="F175" s="70">
        <f t="shared" si="5"/>
        <v>83552.55</v>
      </c>
      <c r="G175" s="71"/>
    </row>
    <row r="176" spans="1:7">
      <c r="A176" s="66">
        <v>45966</v>
      </c>
      <c r="B176" s="93" t="s">
        <v>3637</v>
      </c>
      <c r="C176" s="68" t="s">
        <v>61</v>
      </c>
      <c r="D176" s="69"/>
      <c r="E176" s="69">
        <v>2000</v>
      </c>
      <c r="F176" s="70">
        <f t="shared" si="5"/>
        <v>81552.55</v>
      </c>
      <c r="G176" s="71"/>
    </row>
    <row r="177" spans="1:7">
      <c r="A177" s="66">
        <v>45967</v>
      </c>
      <c r="B177" s="67" t="s">
        <v>1765</v>
      </c>
      <c r="C177" s="68" t="s">
        <v>64</v>
      </c>
      <c r="D177" s="69"/>
      <c r="E177" s="69">
        <v>37000</v>
      </c>
      <c r="F177" s="70">
        <f t="shared" si="5"/>
        <v>44552.55</v>
      </c>
      <c r="G177" s="71"/>
    </row>
    <row r="178" spans="1:7">
      <c r="A178" s="66">
        <v>45968</v>
      </c>
      <c r="B178" s="93" t="s">
        <v>3615</v>
      </c>
      <c r="C178" s="68" t="s">
        <v>61</v>
      </c>
      <c r="D178" s="69"/>
      <c r="E178" s="69">
        <v>13000</v>
      </c>
      <c r="F178" s="70">
        <f t="shared" si="5"/>
        <v>31552.55</v>
      </c>
      <c r="G178" s="71"/>
    </row>
    <row r="179" spans="1:7">
      <c r="A179" s="66">
        <v>45971</v>
      </c>
      <c r="B179" s="67" t="s">
        <v>3571</v>
      </c>
      <c r="C179" s="68" t="s">
        <v>58</v>
      </c>
      <c r="D179" s="69">
        <v>30000</v>
      </c>
      <c r="E179" s="69"/>
      <c r="F179" s="70">
        <f t="shared" si="5"/>
        <v>61552.55</v>
      </c>
      <c r="G179" s="71"/>
    </row>
    <row r="180" ht="28.5" spans="1:7">
      <c r="A180" s="66">
        <v>45978</v>
      </c>
      <c r="B180" s="67" t="s">
        <v>3638</v>
      </c>
      <c r="C180" s="68" t="s">
        <v>65</v>
      </c>
      <c r="D180" s="69"/>
      <c r="E180" s="69">
        <v>10000</v>
      </c>
      <c r="F180" s="70">
        <f t="shared" si="5"/>
        <v>51552.55</v>
      </c>
      <c r="G180" s="71"/>
    </row>
    <row r="181" spans="1:7">
      <c r="A181" s="62"/>
      <c r="B181" s="67"/>
      <c r="C181" s="91"/>
      <c r="D181" s="69"/>
      <c r="E181" s="69"/>
      <c r="F181" s="70">
        <f t="shared" si="5"/>
        <v>51552.55</v>
      </c>
      <c r="G181" s="71"/>
    </row>
    <row r="182" spans="1:7">
      <c r="A182" s="62"/>
      <c r="B182" s="67"/>
      <c r="C182" s="91"/>
      <c r="D182" s="69"/>
      <c r="E182" s="69"/>
      <c r="F182" s="69"/>
      <c r="G182" s="71"/>
    </row>
    <row r="183" spans="1:7">
      <c r="A183" s="62"/>
      <c r="B183" s="67"/>
      <c r="C183" s="91"/>
      <c r="D183" s="69"/>
      <c r="E183" s="69"/>
      <c r="F183" s="69"/>
      <c r="G183" s="71"/>
    </row>
    <row r="184" spans="1:7">
      <c r="A184" s="62"/>
      <c r="B184" s="67"/>
      <c r="C184" s="91"/>
      <c r="D184" s="69"/>
      <c r="E184" s="69"/>
      <c r="F184" s="69"/>
      <c r="G184" s="71"/>
    </row>
    <row r="185" spans="1:7">
      <c r="A185" s="62"/>
      <c r="B185" s="67"/>
      <c r="C185" s="91"/>
      <c r="D185" s="69"/>
      <c r="E185" s="69"/>
      <c r="F185" s="69"/>
      <c r="G185" s="71"/>
    </row>
    <row r="186" spans="1:7">
      <c r="A186" s="62"/>
      <c r="B186" s="67"/>
      <c r="C186" s="91"/>
      <c r="D186" s="69"/>
      <c r="E186" s="69"/>
      <c r="F186" s="69"/>
      <c r="G186" s="71"/>
    </row>
    <row r="187" spans="1:7">
      <c r="A187" s="62"/>
      <c r="B187" s="67"/>
      <c r="C187" s="91"/>
      <c r="D187" s="69"/>
      <c r="E187" s="69"/>
      <c r="F187" s="69"/>
      <c r="G187" s="71"/>
    </row>
    <row r="188" spans="1:7">
      <c r="A188" s="62"/>
      <c r="B188" s="67"/>
      <c r="C188" s="91"/>
      <c r="D188" s="69"/>
      <c r="E188" s="69"/>
      <c r="F188" s="69"/>
      <c r="G188" s="71"/>
    </row>
    <row r="189" spans="1:7">
      <c r="A189" s="62"/>
      <c r="B189" s="67"/>
      <c r="C189" s="91"/>
      <c r="D189" s="69"/>
      <c r="E189" s="69"/>
      <c r="F189" s="69"/>
      <c r="G189" s="71"/>
    </row>
    <row r="190" spans="1:7">
      <c r="A190" s="62"/>
      <c r="B190" s="67"/>
      <c r="C190" s="91"/>
      <c r="D190" s="69"/>
      <c r="E190" s="69"/>
      <c r="F190" s="69"/>
      <c r="G190" s="71"/>
    </row>
    <row r="191" spans="1:7">
      <c r="A191" s="62"/>
      <c r="B191" s="67"/>
      <c r="C191" s="91"/>
      <c r="D191" s="69"/>
      <c r="E191" s="69"/>
      <c r="F191" s="69"/>
      <c r="G191" s="71"/>
    </row>
    <row r="192" spans="1:7">
      <c r="A192" s="62"/>
      <c r="B192" s="67"/>
      <c r="C192" s="91"/>
      <c r="D192" s="69"/>
      <c r="E192" s="69"/>
      <c r="F192" s="69"/>
      <c r="G192" s="71"/>
    </row>
  </sheetData>
  <autoFilter xmlns:etc="http://www.wps.cn/officeDocument/2017/etCustomData" ref="A2:G181" etc:filterBottomFollowUsedRange="0">
    <extLst/>
  </autoFilter>
  <dataValidations count="1">
    <dataValidation type="list" allowBlank="1" showInputMessage="1" showErrorMessage="1" sqref="C3:C180">
      <formula1>收支类别</formula1>
    </dataValidation>
  </dataValidations>
  <pageMargins left="0.75" right="0.75" top="1" bottom="1" header="0.51" footer="0.51"/>
  <pageSetup paperSize="9" orientation="portrait"/>
  <headerFooter alignWithMargins="0" scaleWithDoc="0"/>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G100"/>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72.5" style="54" customWidth="1"/>
    <col min="3" max="3" width="15.375" style="55" customWidth="1"/>
    <col min="4" max="6" width="15.625" style="56" customWidth="1"/>
    <col min="7" max="7" width="14.125" style="57" customWidth="1"/>
    <col min="8" max="16384" width="9" style="57"/>
  </cols>
  <sheetData>
    <row r="1" ht="22.5" customHeight="1" spans="1:7">
      <c r="A1" s="58">
        <v>45</v>
      </c>
      <c r="B1" s="59" t="str">
        <f>VLOOKUP(A1,档案!A:B,2,FALSE)&amp;"流水明细"</f>
        <v>林家祥 邮储银行7677流水明细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16018.88</v>
      </c>
      <c r="G3" s="71"/>
    </row>
    <row r="4" spans="1:7">
      <c r="A4" s="66">
        <v>45659</v>
      </c>
      <c r="B4" s="72" t="s">
        <v>3639</v>
      </c>
      <c r="C4" s="68" t="s">
        <v>57</v>
      </c>
      <c r="D4" s="69">
        <v>1.76</v>
      </c>
      <c r="E4" s="69"/>
      <c r="F4" s="70">
        <f>F3+D4-E4</f>
        <v>16020.64</v>
      </c>
      <c r="G4" s="71"/>
    </row>
    <row r="5" spans="1:7">
      <c r="A5" s="66">
        <v>45677</v>
      </c>
      <c r="B5" s="72" t="s">
        <v>1844</v>
      </c>
      <c r="C5" s="68" t="s">
        <v>58</v>
      </c>
      <c r="D5" s="73">
        <v>20000</v>
      </c>
      <c r="E5" s="69"/>
      <c r="F5" s="70">
        <f t="shared" ref="F5:F16" si="0">F4+D5-E5</f>
        <v>36020.64</v>
      </c>
      <c r="G5" s="71"/>
    </row>
    <row r="6" spans="1:7">
      <c r="A6" s="66">
        <v>45677</v>
      </c>
      <c r="B6" s="72" t="s">
        <v>3531</v>
      </c>
      <c r="C6" s="68" t="s">
        <v>61</v>
      </c>
      <c r="D6" s="69"/>
      <c r="E6" s="69">
        <v>20000</v>
      </c>
      <c r="F6" s="70">
        <f t="shared" si="0"/>
        <v>16020.64</v>
      </c>
      <c r="G6" s="71"/>
    </row>
    <row r="7" spans="1:7">
      <c r="A7" s="66">
        <v>45678</v>
      </c>
      <c r="B7" s="72" t="s">
        <v>3531</v>
      </c>
      <c r="C7" s="68" t="s">
        <v>61</v>
      </c>
      <c r="D7" s="69"/>
      <c r="E7" s="69">
        <v>10000</v>
      </c>
      <c r="F7" s="70">
        <f t="shared" si="0"/>
        <v>6020.64</v>
      </c>
      <c r="G7" s="71"/>
    </row>
    <row r="8" spans="1:7">
      <c r="A8" s="66">
        <v>45737</v>
      </c>
      <c r="B8" s="72" t="s">
        <v>1775</v>
      </c>
      <c r="C8" s="68" t="s">
        <v>57</v>
      </c>
      <c r="D8" s="69">
        <v>2.19</v>
      </c>
      <c r="E8" s="69"/>
      <c r="F8" s="70">
        <f t="shared" si="0"/>
        <v>6022.83</v>
      </c>
      <c r="G8" s="71"/>
    </row>
    <row r="9" spans="1:7">
      <c r="A9" s="66">
        <v>45747</v>
      </c>
      <c r="B9" s="72" t="s">
        <v>3640</v>
      </c>
      <c r="C9" s="68" t="s">
        <v>58</v>
      </c>
      <c r="D9" s="69">
        <v>15000</v>
      </c>
      <c r="E9" s="69"/>
      <c r="F9" s="70">
        <f t="shared" si="0"/>
        <v>21022.83</v>
      </c>
      <c r="G9" s="71"/>
    </row>
    <row r="10" spans="1:7">
      <c r="A10" s="66">
        <v>45796</v>
      </c>
      <c r="B10" s="72" t="s">
        <v>3571</v>
      </c>
      <c r="C10" s="68" t="s">
        <v>58</v>
      </c>
      <c r="D10" s="73">
        <v>15000</v>
      </c>
      <c r="E10" s="69"/>
      <c r="F10" s="70">
        <f t="shared" si="0"/>
        <v>36022.83</v>
      </c>
      <c r="G10" s="71"/>
    </row>
    <row r="11" spans="1:7">
      <c r="A11" s="66">
        <v>45796</v>
      </c>
      <c r="B11" s="72" t="s">
        <v>3571</v>
      </c>
      <c r="C11" s="68" t="s">
        <v>58</v>
      </c>
      <c r="D11" s="73">
        <v>10000</v>
      </c>
      <c r="E11" s="69"/>
      <c r="F11" s="70">
        <f t="shared" si="0"/>
        <v>46022.83</v>
      </c>
      <c r="G11" s="71"/>
    </row>
    <row r="12" spans="1:7">
      <c r="A12" s="66">
        <v>45796</v>
      </c>
      <c r="B12" s="72" t="s">
        <v>3571</v>
      </c>
      <c r="C12" s="68" t="s">
        <v>58</v>
      </c>
      <c r="D12" s="69">
        <v>10000</v>
      </c>
      <c r="E12" s="69"/>
      <c r="F12" s="70">
        <f t="shared" si="0"/>
        <v>56022.83</v>
      </c>
      <c r="G12" s="71"/>
    </row>
    <row r="13" spans="1:7">
      <c r="A13" s="66">
        <v>45797</v>
      </c>
      <c r="B13" s="72" t="s">
        <v>3641</v>
      </c>
      <c r="C13" s="68" t="s">
        <v>64</v>
      </c>
      <c r="D13" s="69"/>
      <c r="E13" s="69">
        <v>49000</v>
      </c>
      <c r="F13" s="70">
        <f t="shared" si="0"/>
        <v>7022.83</v>
      </c>
      <c r="G13" s="71"/>
    </row>
    <row r="14" spans="1:7">
      <c r="A14" s="66">
        <v>45806</v>
      </c>
      <c r="B14" s="72" t="s">
        <v>3642</v>
      </c>
      <c r="C14" s="68" t="s">
        <v>58</v>
      </c>
      <c r="D14" s="69">
        <v>5891</v>
      </c>
      <c r="E14" s="69"/>
      <c r="F14" s="70">
        <f t="shared" si="0"/>
        <v>12913.83</v>
      </c>
      <c r="G14" s="71"/>
    </row>
    <row r="15" spans="1:7">
      <c r="A15" s="66">
        <v>45811</v>
      </c>
      <c r="B15" s="72" t="s">
        <v>130</v>
      </c>
      <c r="C15" s="68" t="s">
        <v>58</v>
      </c>
      <c r="D15" s="69">
        <v>5000</v>
      </c>
      <c r="E15" s="69"/>
      <c r="F15" s="70">
        <f t="shared" si="0"/>
        <v>17913.83</v>
      </c>
      <c r="G15" s="71"/>
    </row>
    <row r="16" ht="33" spans="1:7">
      <c r="A16" s="66">
        <v>45811</v>
      </c>
      <c r="B16" s="72" t="s">
        <v>3643</v>
      </c>
      <c r="C16" s="68" t="s">
        <v>65</v>
      </c>
      <c r="D16" s="69"/>
      <c r="E16" s="69">
        <v>17500</v>
      </c>
      <c r="F16" s="70">
        <f t="shared" si="0"/>
        <v>413.830000000002</v>
      </c>
      <c r="G16" s="71"/>
    </row>
    <row r="17" spans="1:7">
      <c r="A17" s="66"/>
      <c r="B17" s="72"/>
      <c r="C17" s="68"/>
      <c r="D17" s="69"/>
      <c r="E17" s="69"/>
      <c r="F17" s="74">
        <f t="shared" ref="F16:F31" si="1">F16+D17-E17</f>
        <v>413.830000000002</v>
      </c>
      <c r="G17" s="71"/>
    </row>
    <row r="18" spans="1:7">
      <c r="A18" s="66"/>
      <c r="B18" s="72"/>
      <c r="C18" s="68"/>
      <c r="D18" s="69"/>
      <c r="E18" s="69"/>
      <c r="F18" s="74">
        <f t="shared" si="1"/>
        <v>413.830000000002</v>
      </c>
      <c r="G18" s="71"/>
    </row>
    <row r="19" spans="1:7">
      <c r="A19" s="66"/>
      <c r="B19" s="67"/>
      <c r="C19" s="68"/>
      <c r="D19" s="69"/>
      <c r="E19" s="69"/>
      <c r="F19" s="74">
        <f t="shared" si="1"/>
        <v>413.830000000002</v>
      </c>
      <c r="G19" s="71"/>
    </row>
    <row r="20" spans="1:7">
      <c r="A20" s="66"/>
      <c r="B20" s="72"/>
      <c r="C20" s="68"/>
      <c r="D20" s="69"/>
      <c r="E20" s="69"/>
      <c r="F20" s="74">
        <f t="shared" si="1"/>
        <v>413.830000000002</v>
      </c>
      <c r="G20" s="71"/>
    </row>
    <row r="21" spans="1:7">
      <c r="A21" s="66"/>
      <c r="B21" s="88"/>
      <c r="C21" s="68"/>
      <c r="D21" s="69"/>
      <c r="E21" s="69"/>
      <c r="F21" s="74">
        <f t="shared" si="1"/>
        <v>413.830000000002</v>
      </c>
      <c r="G21" s="71"/>
    </row>
    <row r="22" spans="1:7">
      <c r="A22" s="66"/>
      <c r="B22" s="88"/>
      <c r="C22" s="68"/>
      <c r="D22" s="69"/>
      <c r="E22" s="69"/>
      <c r="F22" s="74">
        <f t="shared" si="1"/>
        <v>413.830000000002</v>
      </c>
      <c r="G22" s="71"/>
    </row>
    <row r="23" spans="1:7">
      <c r="A23" s="66"/>
      <c r="B23" s="72"/>
      <c r="C23" s="68"/>
      <c r="D23" s="69"/>
      <c r="E23" s="69"/>
      <c r="F23" s="74">
        <f t="shared" si="1"/>
        <v>413.830000000002</v>
      </c>
      <c r="G23" s="71"/>
    </row>
    <row r="24" spans="1:7">
      <c r="A24" s="66"/>
      <c r="B24" s="72"/>
      <c r="C24" s="68"/>
      <c r="D24" s="69"/>
      <c r="E24" s="69"/>
      <c r="F24" s="74">
        <f t="shared" si="1"/>
        <v>413.830000000002</v>
      </c>
      <c r="G24" s="71"/>
    </row>
    <row r="25" spans="1:7">
      <c r="A25" s="66"/>
      <c r="B25" s="72"/>
      <c r="C25" s="68"/>
      <c r="D25" s="69"/>
      <c r="E25" s="69"/>
      <c r="F25" s="74">
        <f t="shared" si="1"/>
        <v>413.830000000002</v>
      </c>
      <c r="G25" s="71"/>
    </row>
    <row r="26" spans="1:7">
      <c r="A26" s="66"/>
      <c r="B26" s="72"/>
      <c r="C26" s="68"/>
      <c r="D26" s="69"/>
      <c r="E26" s="69"/>
      <c r="F26" s="74">
        <f t="shared" si="1"/>
        <v>413.830000000002</v>
      </c>
      <c r="G26" s="71"/>
    </row>
    <row r="27" spans="1:7">
      <c r="A27" s="66"/>
      <c r="B27" s="72"/>
      <c r="C27" s="68"/>
      <c r="D27" s="69"/>
      <c r="E27" s="69"/>
      <c r="F27" s="74">
        <f t="shared" si="1"/>
        <v>413.830000000002</v>
      </c>
      <c r="G27" s="71"/>
    </row>
    <row r="28" spans="1:7">
      <c r="A28" s="66"/>
      <c r="B28" s="67"/>
      <c r="C28" s="68"/>
      <c r="D28" s="69"/>
      <c r="E28" s="69"/>
      <c r="F28" s="74">
        <f t="shared" si="1"/>
        <v>413.830000000002</v>
      </c>
      <c r="G28" s="71"/>
    </row>
    <row r="29" spans="1:7">
      <c r="A29" s="66"/>
      <c r="B29" s="72"/>
      <c r="C29" s="68"/>
      <c r="D29" s="69"/>
      <c r="E29" s="69"/>
      <c r="F29" s="74">
        <f t="shared" si="1"/>
        <v>413.830000000002</v>
      </c>
      <c r="G29" s="71"/>
    </row>
    <row r="30" spans="1:7">
      <c r="A30" s="66"/>
      <c r="B30" s="72"/>
      <c r="C30" s="68"/>
      <c r="D30" s="69"/>
      <c r="E30" s="69"/>
      <c r="F30" s="74">
        <f t="shared" si="1"/>
        <v>413.830000000002</v>
      </c>
      <c r="G30" s="71"/>
    </row>
    <row r="31" spans="1:7">
      <c r="A31" s="66"/>
      <c r="B31" s="72"/>
      <c r="C31" s="68"/>
      <c r="D31" s="69"/>
      <c r="E31" s="69"/>
      <c r="F31" s="74">
        <f t="shared" si="1"/>
        <v>413.830000000002</v>
      </c>
      <c r="G31" s="71"/>
    </row>
    <row r="32" spans="1:7">
      <c r="A32" s="66"/>
      <c r="B32" s="72"/>
      <c r="C32" s="68"/>
      <c r="D32" s="69"/>
      <c r="E32" s="69"/>
      <c r="F32" s="74"/>
      <c r="G32" s="71"/>
    </row>
    <row r="33" spans="1:7">
      <c r="A33" s="66"/>
      <c r="B33" s="72"/>
      <c r="C33" s="68"/>
      <c r="D33" s="69"/>
      <c r="E33" s="69"/>
      <c r="F33" s="74"/>
      <c r="G33" s="71"/>
    </row>
    <row r="34" spans="1:7">
      <c r="A34" s="66"/>
      <c r="B34" s="72"/>
      <c r="C34" s="68"/>
      <c r="D34" s="69"/>
      <c r="E34" s="69"/>
      <c r="F34" s="74"/>
      <c r="G34" s="71"/>
    </row>
    <row r="35" spans="1:7">
      <c r="A35" s="66"/>
      <c r="B35" s="75"/>
      <c r="C35" s="68"/>
      <c r="D35" s="69"/>
      <c r="E35" s="69"/>
      <c r="F35" s="74"/>
      <c r="G35" s="71"/>
    </row>
    <row r="36" spans="1:7">
      <c r="A36" s="66"/>
      <c r="B36" s="75"/>
      <c r="C36" s="68"/>
      <c r="D36" s="69"/>
      <c r="E36" s="69"/>
      <c r="F36" s="74"/>
      <c r="G36" s="71"/>
    </row>
    <row r="37" spans="1:7">
      <c r="A37" s="66"/>
      <c r="B37" s="75"/>
      <c r="C37" s="68"/>
      <c r="D37" s="69"/>
      <c r="E37" s="69"/>
      <c r="F37" s="74"/>
      <c r="G37" s="71"/>
    </row>
    <row r="38" spans="1:7">
      <c r="A38" s="66"/>
      <c r="B38" s="72"/>
      <c r="C38" s="68"/>
      <c r="D38" s="69"/>
      <c r="E38" s="69"/>
      <c r="F38" s="74"/>
      <c r="G38" s="71"/>
    </row>
    <row r="39" spans="1:7">
      <c r="A39" s="66"/>
      <c r="B39" s="72"/>
      <c r="C39" s="68"/>
      <c r="D39" s="69"/>
      <c r="E39" s="69"/>
      <c r="F39" s="74"/>
      <c r="G39" s="71"/>
    </row>
    <row r="40" spans="1:7">
      <c r="A40" s="66"/>
      <c r="B40" s="72"/>
      <c r="C40" s="68"/>
      <c r="D40" s="69"/>
      <c r="E40" s="69"/>
      <c r="F40" s="74"/>
      <c r="G40" s="71"/>
    </row>
    <row r="41" spans="1:7">
      <c r="A41" s="66"/>
      <c r="B41" s="96"/>
      <c r="C41" s="68"/>
      <c r="D41" s="69"/>
      <c r="E41" s="69"/>
      <c r="F41" s="74"/>
      <c r="G41" s="71"/>
    </row>
    <row r="42" spans="1:7">
      <c r="A42" s="66"/>
      <c r="B42" s="72"/>
      <c r="C42" s="68"/>
      <c r="D42" s="69"/>
      <c r="E42" s="69"/>
      <c r="F42" s="74"/>
      <c r="G42" s="71"/>
    </row>
    <row r="43" spans="1:7">
      <c r="A43" s="66"/>
      <c r="B43" s="72"/>
      <c r="C43" s="68"/>
      <c r="D43" s="69"/>
      <c r="E43" s="69"/>
      <c r="F43" s="74"/>
      <c r="G43" s="71"/>
    </row>
    <row r="44" spans="1:7">
      <c r="A44" s="66"/>
      <c r="B44" s="72"/>
      <c r="C44" s="68"/>
      <c r="D44" s="69"/>
      <c r="E44" s="69"/>
      <c r="F44" s="74"/>
      <c r="G44" s="71"/>
    </row>
    <row r="45" spans="1:7">
      <c r="A45" s="66"/>
      <c r="B45" s="72"/>
      <c r="C45" s="68"/>
      <c r="D45" s="69"/>
      <c r="E45" s="69"/>
      <c r="F45" s="69"/>
      <c r="G45" s="71"/>
    </row>
    <row r="46" spans="1:7">
      <c r="A46" s="66"/>
      <c r="B46" s="72"/>
      <c r="C46" s="68"/>
      <c r="D46" s="69"/>
      <c r="E46" s="69"/>
      <c r="F46" s="69"/>
      <c r="G46" s="71"/>
    </row>
    <row r="47" spans="1:7">
      <c r="A47" s="66"/>
      <c r="B47" s="72"/>
      <c r="C47" s="68"/>
      <c r="D47" s="69"/>
      <c r="E47" s="69"/>
      <c r="F47" s="69"/>
      <c r="G47" s="71"/>
    </row>
    <row r="48" spans="1:7">
      <c r="A48" s="66"/>
      <c r="B48" s="72"/>
      <c r="C48" s="68"/>
      <c r="D48" s="69"/>
      <c r="E48" s="69"/>
      <c r="F48" s="69"/>
      <c r="G48" s="71"/>
    </row>
    <row r="49" spans="1:7">
      <c r="A49" s="66"/>
      <c r="B49" s="72"/>
      <c r="C49" s="68"/>
      <c r="D49" s="69"/>
      <c r="E49" s="69"/>
      <c r="F49" s="69"/>
      <c r="G49" s="71"/>
    </row>
    <row r="50" spans="1:7">
      <c r="A50" s="66"/>
      <c r="B50" s="72"/>
      <c r="C50" s="68"/>
      <c r="D50" s="69"/>
      <c r="E50" s="69"/>
      <c r="F50" s="69"/>
      <c r="G50" s="71"/>
    </row>
    <row r="51" spans="1:7">
      <c r="A51" s="66"/>
      <c r="B51" s="72"/>
      <c r="C51" s="68"/>
      <c r="D51" s="69"/>
      <c r="E51" s="69"/>
      <c r="F51" s="69"/>
      <c r="G51" s="71"/>
    </row>
    <row r="52" spans="1:7">
      <c r="A52" s="66"/>
      <c r="B52" s="67"/>
      <c r="C52" s="68"/>
      <c r="D52" s="69"/>
      <c r="E52" s="69"/>
      <c r="F52" s="69"/>
      <c r="G52" s="71"/>
    </row>
    <row r="53" spans="1:7">
      <c r="A53" s="66"/>
      <c r="B53" s="67"/>
      <c r="C53" s="68"/>
      <c r="D53" s="69"/>
      <c r="E53" s="69"/>
      <c r="F53" s="69"/>
      <c r="G53" s="71"/>
    </row>
    <row r="54" spans="1:7">
      <c r="A54" s="66"/>
      <c r="B54" s="67"/>
      <c r="C54" s="68"/>
      <c r="D54" s="69"/>
      <c r="E54" s="69"/>
      <c r="F54" s="69"/>
      <c r="G54" s="71"/>
    </row>
    <row r="55" spans="1:7">
      <c r="A55" s="66"/>
      <c r="B55" s="67"/>
      <c r="C55" s="68"/>
      <c r="D55" s="69"/>
      <c r="E55" s="69"/>
      <c r="F55" s="69"/>
      <c r="G55" s="71"/>
    </row>
    <row r="56" spans="1:7">
      <c r="A56" s="66"/>
      <c r="B56" s="67"/>
      <c r="C56" s="68"/>
      <c r="D56" s="69"/>
      <c r="E56" s="69"/>
      <c r="F56" s="69"/>
      <c r="G56" s="71"/>
    </row>
    <row r="57" spans="1:7">
      <c r="A57" s="66"/>
      <c r="B57" s="67"/>
      <c r="C57" s="68"/>
      <c r="D57" s="69"/>
      <c r="E57" s="69"/>
      <c r="F57" s="69"/>
      <c r="G57" s="71"/>
    </row>
    <row r="58" spans="1:7">
      <c r="A58" s="66"/>
      <c r="B58" s="67"/>
      <c r="C58" s="68"/>
      <c r="D58" s="69"/>
      <c r="E58" s="69"/>
      <c r="F58" s="69"/>
      <c r="G58" s="71"/>
    </row>
    <row r="59" spans="1:7">
      <c r="A59" s="66"/>
      <c r="B59" s="67"/>
      <c r="C59" s="68"/>
      <c r="D59" s="69"/>
      <c r="E59" s="69"/>
      <c r="F59" s="69"/>
      <c r="G59" s="71"/>
    </row>
    <row r="60" spans="1:7">
      <c r="A60" s="66"/>
      <c r="B60" s="67"/>
      <c r="C60" s="68"/>
      <c r="D60" s="69"/>
      <c r="E60" s="69"/>
      <c r="F60" s="69"/>
      <c r="G60" s="71"/>
    </row>
    <row r="61" spans="1:7">
      <c r="A61" s="66"/>
      <c r="B61" s="67"/>
      <c r="C61" s="68"/>
      <c r="D61" s="69"/>
      <c r="E61" s="69"/>
      <c r="F61" s="69"/>
      <c r="G61" s="71"/>
    </row>
    <row r="62" spans="1:7">
      <c r="A62" s="66"/>
      <c r="B62" s="67"/>
      <c r="C62" s="68"/>
      <c r="D62" s="69"/>
      <c r="E62" s="69"/>
      <c r="F62" s="69"/>
      <c r="G62" s="71"/>
    </row>
    <row r="63" spans="1:7">
      <c r="A63" s="66"/>
      <c r="B63" s="67"/>
      <c r="C63" s="68"/>
      <c r="D63" s="69"/>
      <c r="E63" s="69"/>
      <c r="F63" s="69"/>
      <c r="G63" s="71"/>
    </row>
    <row r="64" spans="1:7">
      <c r="A64" s="66"/>
      <c r="B64" s="67"/>
      <c r="C64" s="68"/>
      <c r="D64" s="69"/>
      <c r="E64" s="69"/>
      <c r="F64" s="69"/>
      <c r="G64" s="71"/>
    </row>
    <row r="65" spans="1:7">
      <c r="A65" s="66"/>
      <c r="B65" s="67"/>
      <c r="C65" s="68"/>
      <c r="D65" s="69"/>
      <c r="E65" s="69"/>
      <c r="F65" s="69"/>
      <c r="G65" s="71"/>
    </row>
    <row r="66" spans="1:7">
      <c r="A66" s="66"/>
      <c r="B66" s="67"/>
      <c r="C66" s="68"/>
      <c r="D66" s="69"/>
      <c r="E66" s="69"/>
      <c r="F66" s="69"/>
      <c r="G66" s="71"/>
    </row>
    <row r="67" spans="1:7">
      <c r="A67" s="66"/>
      <c r="B67" s="67"/>
      <c r="C67" s="68"/>
      <c r="D67" s="69"/>
      <c r="E67" s="69"/>
      <c r="F67" s="69"/>
      <c r="G67" s="71"/>
    </row>
    <row r="68" spans="1:7">
      <c r="A68" s="66"/>
      <c r="B68" s="67"/>
      <c r="C68" s="68"/>
      <c r="D68" s="69"/>
      <c r="E68" s="69"/>
      <c r="F68" s="69"/>
      <c r="G68" s="71"/>
    </row>
    <row r="69" spans="1:7">
      <c r="A69" s="66"/>
      <c r="B69" s="67"/>
      <c r="C69" s="68"/>
      <c r="D69" s="69"/>
      <c r="E69" s="69"/>
      <c r="F69" s="69"/>
      <c r="G69" s="71"/>
    </row>
    <row r="70" spans="1:7">
      <c r="A70" s="66"/>
      <c r="B70" s="67"/>
      <c r="C70" s="68"/>
      <c r="D70" s="69"/>
      <c r="E70" s="69"/>
      <c r="F70" s="69"/>
      <c r="G70" s="71"/>
    </row>
    <row r="71" spans="1:7">
      <c r="A71" s="66"/>
      <c r="B71" s="67"/>
      <c r="C71" s="68"/>
      <c r="D71" s="69"/>
      <c r="E71" s="69"/>
      <c r="F71" s="69"/>
      <c r="G71" s="71"/>
    </row>
    <row r="72" spans="1:7">
      <c r="A72" s="66"/>
      <c r="B72" s="67"/>
      <c r="C72" s="68"/>
      <c r="D72" s="69"/>
      <c r="E72" s="69"/>
      <c r="F72" s="69"/>
      <c r="G72" s="71"/>
    </row>
    <row r="73" spans="1:7">
      <c r="A73" s="66"/>
      <c r="B73" s="67"/>
      <c r="C73" s="68"/>
      <c r="D73" s="69"/>
      <c r="E73" s="69"/>
      <c r="F73" s="69"/>
      <c r="G73" s="71"/>
    </row>
    <row r="74" spans="1:7">
      <c r="A74" s="66"/>
      <c r="B74" s="67"/>
      <c r="C74" s="68"/>
      <c r="D74" s="69"/>
      <c r="E74" s="69"/>
      <c r="F74" s="69"/>
      <c r="G74" s="71"/>
    </row>
    <row r="75" spans="1:7">
      <c r="A75" s="66"/>
      <c r="B75" s="67"/>
      <c r="C75" s="68"/>
      <c r="D75" s="69"/>
      <c r="E75" s="69"/>
      <c r="F75" s="69"/>
      <c r="G75" s="71"/>
    </row>
    <row r="76" spans="1:7">
      <c r="A76" s="66"/>
      <c r="B76" s="67"/>
      <c r="C76" s="68"/>
      <c r="D76" s="69"/>
      <c r="E76" s="69"/>
      <c r="F76" s="69"/>
      <c r="G76" s="71"/>
    </row>
    <row r="77" spans="1:7">
      <c r="A77" s="66"/>
      <c r="B77" s="67"/>
      <c r="C77" s="68"/>
      <c r="D77" s="69"/>
      <c r="E77" s="69"/>
      <c r="F77" s="69"/>
      <c r="G77" s="71"/>
    </row>
    <row r="78" spans="1:7">
      <c r="A78" s="66"/>
      <c r="B78" s="67"/>
      <c r="C78" s="68"/>
      <c r="D78" s="69"/>
      <c r="E78" s="69"/>
      <c r="F78" s="69"/>
      <c r="G78" s="71"/>
    </row>
    <row r="79" spans="1:7">
      <c r="A79" s="66"/>
      <c r="B79" s="67"/>
      <c r="C79" s="68"/>
      <c r="D79" s="69"/>
      <c r="E79" s="69"/>
      <c r="F79" s="69"/>
      <c r="G79" s="71"/>
    </row>
    <row r="80" spans="1:7">
      <c r="A80" s="66"/>
      <c r="B80" s="67"/>
      <c r="C80" s="68"/>
      <c r="D80" s="69"/>
      <c r="E80" s="69"/>
      <c r="F80" s="69"/>
      <c r="G80" s="71"/>
    </row>
    <row r="81" spans="1:7">
      <c r="A81" s="66"/>
      <c r="B81" s="67"/>
      <c r="C81" s="68"/>
      <c r="D81" s="69"/>
      <c r="E81" s="69"/>
      <c r="F81" s="69"/>
      <c r="G81" s="71"/>
    </row>
    <row r="82" spans="1:7">
      <c r="A82" s="66"/>
      <c r="B82" s="67"/>
      <c r="C82" s="68"/>
      <c r="D82" s="69"/>
      <c r="E82" s="69"/>
      <c r="F82" s="69"/>
      <c r="G82" s="71"/>
    </row>
    <row r="83" spans="1:7">
      <c r="A83" s="66"/>
      <c r="B83" s="67"/>
      <c r="C83" s="68"/>
      <c r="D83" s="69"/>
      <c r="E83" s="69"/>
      <c r="F83" s="69"/>
      <c r="G83" s="71"/>
    </row>
    <row r="84" spans="1:7">
      <c r="A84" s="66"/>
      <c r="B84" s="67"/>
      <c r="C84" s="68"/>
      <c r="D84" s="69"/>
      <c r="E84" s="69"/>
      <c r="F84" s="69"/>
      <c r="G84" s="71"/>
    </row>
    <row r="85" spans="1:7">
      <c r="A85" s="66"/>
      <c r="B85" s="67"/>
      <c r="C85" s="68"/>
      <c r="D85" s="69"/>
      <c r="E85" s="69"/>
      <c r="F85" s="69"/>
      <c r="G85" s="71"/>
    </row>
    <row r="86" spans="1:7">
      <c r="A86" s="66"/>
      <c r="B86" s="67"/>
      <c r="C86" s="68"/>
      <c r="D86" s="69"/>
      <c r="E86" s="69"/>
      <c r="F86" s="69"/>
      <c r="G86" s="71"/>
    </row>
    <row r="87" spans="1:7">
      <c r="A87" s="66"/>
      <c r="B87" s="67"/>
      <c r="C87" s="68"/>
      <c r="D87" s="69"/>
      <c r="E87" s="69"/>
      <c r="F87" s="69"/>
      <c r="G87" s="71"/>
    </row>
    <row r="88" spans="1:7">
      <c r="A88" s="66"/>
      <c r="B88" s="67"/>
      <c r="C88" s="68"/>
      <c r="D88" s="69"/>
      <c r="E88" s="69"/>
      <c r="F88" s="69"/>
      <c r="G88" s="71"/>
    </row>
    <row r="89" spans="1:7">
      <c r="A89" s="66"/>
      <c r="B89" s="67"/>
      <c r="C89" s="68"/>
      <c r="D89" s="69"/>
      <c r="E89" s="69"/>
      <c r="F89" s="69"/>
      <c r="G89" s="71"/>
    </row>
    <row r="90" spans="1:7">
      <c r="A90" s="66"/>
      <c r="B90" s="67"/>
      <c r="C90" s="68"/>
      <c r="D90" s="69"/>
      <c r="E90" s="69"/>
      <c r="F90" s="69"/>
      <c r="G90" s="71"/>
    </row>
    <row r="91" spans="1:7">
      <c r="A91" s="66"/>
      <c r="B91" s="67"/>
      <c r="C91" s="68"/>
      <c r="D91" s="69"/>
      <c r="E91" s="69"/>
      <c r="F91" s="69"/>
      <c r="G91" s="71"/>
    </row>
    <row r="92" spans="1:7">
      <c r="A92" s="66"/>
      <c r="B92" s="67"/>
      <c r="C92" s="68"/>
      <c r="D92" s="69"/>
      <c r="E92" s="69"/>
      <c r="F92" s="69"/>
      <c r="G92" s="71"/>
    </row>
    <row r="93" spans="1:7">
      <c r="A93" s="66"/>
      <c r="B93" s="67"/>
      <c r="C93" s="68"/>
      <c r="D93" s="69"/>
      <c r="E93" s="69"/>
      <c r="F93" s="69"/>
      <c r="G93" s="71"/>
    </row>
    <row r="94" spans="1:7">
      <c r="A94" s="66"/>
      <c r="B94" s="67"/>
      <c r="C94" s="68"/>
      <c r="D94" s="69"/>
      <c r="E94" s="69"/>
      <c r="F94" s="69"/>
      <c r="G94" s="71"/>
    </row>
    <row r="95" spans="1:7">
      <c r="A95" s="66"/>
      <c r="B95" s="67"/>
      <c r="C95" s="68"/>
      <c r="D95" s="69"/>
      <c r="E95" s="69"/>
      <c r="F95" s="69"/>
      <c r="G95" s="71"/>
    </row>
    <row r="96" spans="1:7">
      <c r="A96" s="66"/>
      <c r="B96" s="67"/>
      <c r="C96" s="68"/>
      <c r="D96" s="69"/>
      <c r="E96" s="69"/>
      <c r="F96" s="69"/>
      <c r="G96" s="71"/>
    </row>
    <row r="97" spans="1:7">
      <c r="A97" s="66"/>
      <c r="B97" s="67"/>
      <c r="C97" s="68"/>
      <c r="D97" s="69"/>
      <c r="E97" s="69"/>
      <c r="F97" s="69"/>
      <c r="G97" s="71"/>
    </row>
    <row r="98" spans="1:7">
      <c r="A98" s="66"/>
      <c r="B98" s="67"/>
      <c r="C98" s="68"/>
      <c r="D98" s="69"/>
      <c r="E98" s="69"/>
      <c r="F98" s="69"/>
      <c r="G98" s="71"/>
    </row>
    <row r="99" spans="1:7">
      <c r="A99" s="66"/>
      <c r="B99" s="67"/>
      <c r="C99" s="68"/>
      <c r="D99" s="69"/>
      <c r="E99" s="69"/>
      <c r="F99" s="69"/>
      <c r="G99" s="71"/>
    </row>
    <row r="100" spans="1:7">
      <c r="A100" s="66"/>
      <c r="B100" s="67"/>
      <c r="C100" s="68"/>
      <c r="D100" s="69"/>
      <c r="E100" s="69"/>
      <c r="F100" s="69"/>
      <c r="G100" s="71"/>
    </row>
  </sheetData>
  <autoFilter xmlns:etc="http://www.wps.cn/officeDocument/2017/etCustomData" ref="A2:G44" etc:filterBottomFollowUsedRange="0">
    <extLst/>
  </autoFilter>
  <dataValidations count="2">
    <dataValidation type="list" allowBlank="1" showInputMessage="1" showErrorMessage="1" sqref="C28">
      <formula1>收支类别</formula1>
    </dataValidation>
    <dataValidation type="list" allowBlank="1" showInputMessage="1" showErrorMessage="1" sqref="C3:C27 C29:C100">
      <formula1>资金账户!$K$3:$W$3</formula1>
    </dataValidation>
  </dataValidations>
  <pageMargins left="0.75" right="0.75" top="1" bottom="1" header="0.51" footer="0.51"/>
  <pageSetup paperSize="9" orientation="portrait"/>
  <headerFooter alignWithMargins="0" scaleWithDoc="0"/>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67.5" style="54" customWidth="1"/>
    <col min="3" max="3" width="15.375" style="55" customWidth="1"/>
    <col min="4" max="6" width="15.625" style="56" customWidth="1"/>
    <col min="7" max="7" width="15" style="57" customWidth="1"/>
    <col min="8" max="16384" width="9" style="57"/>
  </cols>
  <sheetData>
    <row r="1" ht="22.5" customHeight="1" spans="1:7">
      <c r="A1" s="58">
        <v>50</v>
      </c>
      <c r="B1" s="59" t="str">
        <f>VLOOKUP(A1,档案!A:B,2,FALSE)&amp;"流水明细"</f>
        <v>库存现金流水明细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0</v>
      </c>
      <c r="G3" s="71"/>
    </row>
    <row r="4" spans="1:7">
      <c r="A4" s="66">
        <v>45679</v>
      </c>
      <c r="B4" s="67" t="s">
        <v>3644</v>
      </c>
      <c r="C4" s="68" t="s">
        <v>57</v>
      </c>
      <c r="D4" s="69">
        <v>20000</v>
      </c>
      <c r="E4" s="69"/>
      <c r="F4" s="74">
        <f t="shared" ref="F4:F67" si="0">F3+D4-E4</f>
        <v>20000</v>
      </c>
      <c r="G4" s="71"/>
    </row>
    <row r="5" spans="1:7">
      <c r="A5" s="66">
        <v>45693</v>
      </c>
      <c r="B5" s="72" t="s">
        <v>3645</v>
      </c>
      <c r="C5" s="68" t="s">
        <v>61</v>
      </c>
      <c r="D5" s="73"/>
      <c r="E5" s="69">
        <v>5600</v>
      </c>
      <c r="F5" s="74">
        <f t="shared" si="0"/>
        <v>14400</v>
      </c>
      <c r="G5" s="71"/>
    </row>
    <row r="6" spans="1:7">
      <c r="A6" s="66">
        <v>45735</v>
      </c>
      <c r="B6" s="72" t="s">
        <v>2425</v>
      </c>
      <c r="C6" s="68" t="s">
        <v>64</v>
      </c>
      <c r="D6" s="69"/>
      <c r="E6" s="69">
        <v>14400</v>
      </c>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25"/>
  </sheetPr>
  <dimension ref="A1:G98"/>
  <sheetViews>
    <sheetView workbookViewId="0">
      <pane ySplit="2" topLeftCell="A5" activePane="bottomLeft" state="frozen"/>
      <selection/>
      <selection pane="bottomLeft" activeCell="A1" sqref="A1"/>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51</v>
      </c>
      <c r="B1" s="59" t="str">
        <f>VLOOKUP(A1,档案!A:B,2,FALSE)&amp;"流水明细"</f>
        <v>工会工行西山支行029092流水明细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4">
        <v>13418.09</v>
      </c>
      <c r="G3" s="71"/>
    </row>
    <row r="4" spans="1:7">
      <c r="A4" s="66">
        <v>45712</v>
      </c>
      <c r="B4" s="72" t="s">
        <v>3646</v>
      </c>
      <c r="C4" s="68" t="s">
        <v>57</v>
      </c>
      <c r="D4" s="73">
        <v>3000</v>
      </c>
      <c r="E4" s="69"/>
      <c r="F4" s="74">
        <f t="shared" ref="F4:F17" si="0">F3+D4-E4</f>
        <v>16418.09</v>
      </c>
      <c r="G4" s="71"/>
    </row>
    <row r="5" spans="1:7">
      <c r="A5" s="66">
        <v>45737</v>
      </c>
      <c r="B5" s="72" t="s">
        <v>485</v>
      </c>
      <c r="C5" s="68" t="s">
        <v>57</v>
      </c>
      <c r="D5" s="69">
        <v>3.56</v>
      </c>
      <c r="E5" s="69"/>
      <c r="F5" s="74">
        <f t="shared" si="0"/>
        <v>16421.65</v>
      </c>
      <c r="G5" s="71"/>
    </row>
    <row r="6" spans="1:7">
      <c r="A6" s="66">
        <v>45792</v>
      </c>
      <c r="B6" s="72" t="s">
        <v>3646</v>
      </c>
      <c r="C6" s="68" t="s">
        <v>57</v>
      </c>
      <c r="D6" s="73">
        <v>3000</v>
      </c>
      <c r="E6" s="69"/>
      <c r="F6" s="74">
        <f t="shared" si="0"/>
        <v>19421.65</v>
      </c>
      <c r="G6" s="71"/>
    </row>
    <row r="7" spans="1:7">
      <c r="A7" s="66">
        <v>45829</v>
      </c>
      <c r="B7" s="94" t="s">
        <v>2179</v>
      </c>
      <c r="C7" s="95" t="s">
        <v>57</v>
      </c>
      <c r="D7" s="69">
        <v>3.64</v>
      </c>
      <c r="E7" s="69"/>
      <c r="F7" s="74">
        <f t="shared" si="0"/>
        <v>19425.29</v>
      </c>
      <c r="G7" s="71"/>
    </row>
    <row r="8" spans="1:7">
      <c r="A8" s="66">
        <v>45830</v>
      </c>
      <c r="B8" s="94" t="s">
        <v>2234</v>
      </c>
      <c r="C8" s="95" t="s">
        <v>61</v>
      </c>
      <c r="D8" s="69"/>
      <c r="E8" s="69">
        <v>10</v>
      </c>
      <c r="F8" s="74">
        <f t="shared" si="0"/>
        <v>19415.29</v>
      </c>
      <c r="G8" s="71"/>
    </row>
    <row r="9" spans="1:7">
      <c r="A9" s="66">
        <v>45881</v>
      </c>
      <c r="B9" s="72" t="s">
        <v>3646</v>
      </c>
      <c r="C9" s="68" t="s">
        <v>57</v>
      </c>
      <c r="D9" s="73">
        <v>3000</v>
      </c>
      <c r="E9" s="69"/>
      <c r="F9" s="74">
        <f t="shared" si="0"/>
        <v>22415.29</v>
      </c>
      <c r="G9" s="71"/>
    </row>
    <row r="10" spans="1:7">
      <c r="A10" s="66">
        <v>45883</v>
      </c>
      <c r="B10" s="72" t="s">
        <v>3647</v>
      </c>
      <c r="C10" s="68" t="s">
        <v>61</v>
      </c>
      <c r="D10" s="73"/>
      <c r="E10" s="69">
        <v>200</v>
      </c>
      <c r="F10" s="74">
        <f t="shared" si="0"/>
        <v>22215.29</v>
      </c>
      <c r="G10" s="71"/>
    </row>
    <row r="11" spans="1:7">
      <c r="A11" s="66">
        <v>45902</v>
      </c>
      <c r="B11" s="72" t="s">
        <v>153</v>
      </c>
      <c r="C11" s="68" t="s">
        <v>64</v>
      </c>
      <c r="D11" s="69"/>
      <c r="E11" s="69">
        <v>22000</v>
      </c>
      <c r="F11" s="74">
        <f t="shared" si="0"/>
        <v>215.290000000001</v>
      </c>
      <c r="G11" s="71"/>
    </row>
    <row r="12" spans="1:7">
      <c r="A12" s="66">
        <v>45902</v>
      </c>
      <c r="B12" s="72" t="s">
        <v>1742</v>
      </c>
      <c r="C12" s="68" t="s">
        <v>61</v>
      </c>
      <c r="D12" s="69"/>
      <c r="E12" s="69">
        <v>10</v>
      </c>
      <c r="F12" s="74">
        <f t="shared" si="0"/>
        <v>205.290000000001</v>
      </c>
      <c r="G12" s="71"/>
    </row>
    <row r="13" spans="1:7">
      <c r="A13" s="66">
        <v>45921</v>
      </c>
      <c r="B13" s="94" t="s">
        <v>2179</v>
      </c>
      <c r="C13" s="95" t="s">
        <v>57</v>
      </c>
      <c r="D13" s="69">
        <v>2.06</v>
      </c>
      <c r="E13" s="69"/>
      <c r="F13" s="74">
        <f t="shared" si="0"/>
        <v>207.350000000001</v>
      </c>
      <c r="G13" s="71"/>
    </row>
    <row r="14" spans="1:7">
      <c r="A14" s="66"/>
      <c r="B14" s="72"/>
      <c r="C14" s="68"/>
      <c r="D14" s="69"/>
      <c r="E14" s="69"/>
      <c r="F14" s="74">
        <f t="shared" si="0"/>
        <v>207.350000000001</v>
      </c>
      <c r="G14" s="71"/>
    </row>
    <row r="15" spans="1:7">
      <c r="A15" s="66"/>
      <c r="B15" s="72"/>
      <c r="C15" s="68"/>
      <c r="D15" s="69"/>
      <c r="E15" s="69"/>
      <c r="F15" s="74">
        <f t="shared" si="0"/>
        <v>207.350000000001</v>
      </c>
      <c r="G15" s="71"/>
    </row>
    <row r="16" spans="1:7">
      <c r="A16" s="66"/>
      <c r="B16" s="72"/>
      <c r="C16" s="68"/>
      <c r="D16" s="69"/>
      <c r="E16" s="69"/>
      <c r="F16" s="74">
        <f t="shared" si="0"/>
        <v>207.350000000001</v>
      </c>
      <c r="G16" s="71"/>
    </row>
    <row r="17" spans="1:7">
      <c r="A17" s="66"/>
      <c r="B17" s="72"/>
      <c r="C17" s="68"/>
      <c r="D17" s="69"/>
      <c r="E17" s="69"/>
      <c r="F17" s="74">
        <f t="shared" si="0"/>
        <v>207.350000000001</v>
      </c>
      <c r="G17" s="71"/>
    </row>
    <row r="18" spans="1:7">
      <c r="A18" s="66"/>
      <c r="B18" s="72"/>
      <c r="C18" s="68"/>
      <c r="D18" s="69"/>
      <c r="E18" s="69"/>
      <c r="F18" s="74">
        <f t="shared" ref="F15:F69" si="1">F17+D18-E18</f>
        <v>207.350000000001</v>
      </c>
      <c r="G18" s="71"/>
    </row>
    <row r="19" spans="1:7">
      <c r="A19" s="66"/>
      <c r="B19" s="72"/>
      <c r="C19" s="68"/>
      <c r="D19" s="69"/>
      <c r="E19" s="69"/>
      <c r="F19" s="74">
        <f t="shared" si="1"/>
        <v>207.350000000001</v>
      </c>
      <c r="G19" s="71"/>
    </row>
    <row r="20" spans="1:7">
      <c r="A20" s="66"/>
      <c r="B20" s="72"/>
      <c r="C20" s="68"/>
      <c r="D20" s="69"/>
      <c r="E20" s="69"/>
      <c r="F20" s="74">
        <f t="shared" si="1"/>
        <v>207.350000000001</v>
      </c>
      <c r="G20" s="71"/>
    </row>
    <row r="21" spans="1:7">
      <c r="A21" s="66"/>
      <c r="B21" s="72"/>
      <c r="C21" s="68"/>
      <c r="D21" s="69"/>
      <c r="E21" s="69"/>
      <c r="F21" s="74">
        <f t="shared" si="1"/>
        <v>207.350000000001</v>
      </c>
      <c r="G21" s="71"/>
    </row>
    <row r="22" spans="1:7">
      <c r="A22" s="66"/>
      <c r="B22" s="72"/>
      <c r="C22" s="68"/>
      <c r="D22" s="69"/>
      <c r="E22" s="69"/>
      <c r="F22" s="74">
        <f t="shared" si="1"/>
        <v>207.350000000001</v>
      </c>
      <c r="G22" s="71"/>
    </row>
    <row r="23" spans="1:7">
      <c r="A23" s="66"/>
      <c r="B23" s="72"/>
      <c r="C23" s="68"/>
      <c r="D23" s="69"/>
      <c r="E23" s="69"/>
      <c r="F23" s="74">
        <f t="shared" si="1"/>
        <v>207.350000000001</v>
      </c>
      <c r="G23" s="71"/>
    </row>
    <row r="24" spans="1:7">
      <c r="A24" s="66"/>
      <c r="B24" s="72"/>
      <c r="C24" s="68"/>
      <c r="D24" s="69"/>
      <c r="E24" s="69"/>
      <c r="F24" s="74">
        <f t="shared" si="1"/>
        <v>207.350000000001</v>
      </c>
      <c r="G24" s="71"/>
    </row>
    <row r="25" spans="1:7">
      <c r="A25" s="66"/>
      <c r="B25" s="72"/>
      <c r="C25" s="68"/>
      <c r="D25" s="69"/>
      <c r="E25" s="69"/>
      <c r="F25" s="74">
        <f t="shared" si="1"/>
        <v>207.350000000001</v>
      </c>
      <c r="G25" s="71"/>
    </row>
    <row r="26" spans="1:7">
      <c r="A26" s="66"/>
      <c r="B26" s="72"/>
      <c r="C26" s="68"/>
      <c r="D26" s="69"/>
      <c r="E26" s="69"/>
      <c r="F26" s="74">
        <f t="shared" si="1"/>
        <v>207.350000000001</v>
      </c>
      <c r="G26" s="71"/>
    </row>
    <row r="27" spans="1:7">
      <c r="A27" s="66"/>
      <c r="B27" s="72"/>
      <c r="C27" s="68"/>
      <c r="D27" s="69"/>
      <c r="E27" s="69"/>
      <c r="F27" s="74">
        <f t="shared" si="1"/>
        <v>207.350000000001</v>
      </c>
      <c r="G27" s="71"/>
    </row>
    <row r="28" spans="1:7">
      <c r="A28" s="66"/>
      <c r="B28" s="72"/>
      <c r="C28" s="68"/>
      <c r="D28" s="69"/>
      <c r="E28" s="69"/>
      <c r="F28" s="74">
        <f t="shared" si="1"/>
        <v>207.350000000001</v>
      </c>
      <c r="G28" s="71"/>
    </row>
    <row r="29" spans="1:7">
      <c r="A29" s="66"/>
      <c r="B29" s="72"/>
      <c r="C29" s="68"/>
      <c r="D29" s="69"/>
      <c r="E29" s="69"/>
      <c r="F29" s="74">
        <f t="shared" si="1"/>
        <v>207.350000000001</v>
      </c>
      <c r="G29" s="71"/>
    </row>
    <row r="30" spans="1:7">
      <c r="A30" s="66"/>
      <c r="B30" s="72"/>
      <c r="C30" s="68"/>
      <c r="D30" s="69"/>
      <c r="E30" s="69"/>
      <c r="F30" s="74">
        <f t="shared" si="1"/>
        <v>207.350000000001</v>
      </c>
      <c r="G30" s="71"/>
    </row>
    <row r="31" spans="1:7">
      <c r="A31" s="66"/>
      <c r="B31" s="72"/>
      <c r="C31" s="68"/>
      <c r="D31" s="69"/>
      <c r="E31" s="69"/>
      <c r="F31" s="74">
        <f t="shared" si="1"/>
        <v>207.350000000001</v>
      </c>
      <c r="G31" s="71"/>
    </row>
    <row r="32" spans="1:7">
      <c r="A32" s="66"/>
      <c r="B32" s="75"/>
      <c r="C32" s="68"/>
      <c r="D32" s="69"/>
      <c r="E32" s="69"/>
      <c r="F32" s="74">
        <f t="shared" si="1"/>
        <v>207.350000000001</v>
      </c>
      <c r="G32" s="71"/>
    </row>
    <row r="33" spans="1:7">
      <c r="A33" s="66"/>
      <c r="B33" s="72"/>
      <c r="C33" s="68"/>
      <c r="D33" s="69"/>
      <c r="E33" s="69"/>
      <c r="F33" s="74">
        <f t="shared" si="1"/>
        <v>207.350000000001</v>
      </c>
      <c r="G33" s="71"/>
    </row>
    <row r="34" spans="1:7">
      <c r="A34" s="66"/>
      <c r="B34" s="72"/>
      <c r="C34" s="68"/>
      <c r="D34" s="69"/>
      <c r="E34" s="69"/>
      <c r="F34" s="74">
        <f t="shared" si="1"/>
        <v>207.350000000001</v>
      </c>
      <c r="G34" s="71"/>
    </row>
    <row r="35" spans="1:7">
      <c r="A35" s="66"/>
      <c r="B35" s="72"/>
      <c r="C35" s="68"/>
      <c r="D35" s="69"/>
      <c r="E35" s="69"/>
      <c r="F35" s="74">
        <f t="shared" si="1"/>
        <v>207.350000000001</v>
      </c>
      <c r="G35" s="71"/>
    </row>
    <row r="36" spans="1:7">
      <c r="A36" s="66"/>
      <c r="B36" s="72"/>
      <c r="C36" s="68"/>
      <c r="D36" s="69"/>
      <c r="E36" s="69"/>
      <c r="F36" s="74">
        <f t="shared" si="1"/>
        <v>207.350000000001</v>
      </c>
      <c r="G36" s="71"/>
    </row>
    <row r="37" spans="1:7">
      <c r="A37" s="66"/>
      <c r="B37" s="72"/>
      <c r="C37" s="68"/>
      <c r="D37" s="69"/>
      <c r="E37" s="69"/>
      <c r="F37" s="74">
        <f t="shared" si="1"/>
        <v>207.350000000001</v>
      </c>
      <c r="G37" s="71"/>
    </row>
    <row r="38" spans="1:7">
      <c r="A38" s="66"/>
      <c r="B38" s="72"/>
      <c r="C38" s="68"/>
      <c r="D38" s="69"/>
      <c r="E38" s="69"/>
      <c r="F38" s="74">
        <f t="shared" si="1"/>
        <v>207.350000000001</v>
      </c>
      <c r="G38" s="71"/>
    </row>
    <row r="39" spans="1:7">
      <c r="A39" s="66"/>
      <c r="B39" s="72"/>
      <c r="C39" s="68"/>
      <c r="D39" s="69"/>
      <c r="E39" s="69"/>
      <c r="F39" s="74">
        <f t="shared" si="1"/>
        <v>207.350000000001</v>
      </c>
      <c r="G39" s="71"/>
    </row>
    <row r="40" spans="1:7">
      <c r="A40" s="66"/>
      <c r="B40" s="72"/>
      <c r="C40" s="68"/>
      <c r="D40" s="69"/>
      <c r="E40" s="69"/>
      <c r="F40" s="74">
        <f t="shared" si="1"/>
        <v>207.350000000001</v>
      </c>
      <c r="G40" s="71"/>
    </row>
    <row r="41" spans="1:7">
      <c r="A41" s="66"/>
      <c r="B41" s="75"/>
      <c r="C41" s="68"/>
      <c r="D41" s="69"/>
      <c r="E41" s="69"/>
      <c r="F41" s="74">
        <f t="shared" si="1"/>
        <v>207.350000000001</v>
      </c>
      <c r="G41" s="71"/>
    </row>
    <row r="42" spans="1:7">
      <c r="A42" s="66"/>
      <c r="B42" s="72"/>
      <c r="C42" s="68"/>
      <c r="D42" s="69"/>
      <c r="E42" s="69"/>
      <c r="F42" s="74">
        <f t="shared" si="1"/>
        <v>207.350000000001</v>
      </c>
      <c r="G42" s="71"/>
    </row>
    <row r="43" spans="1:7">
      <c r="A43" s="66"/>
      <c r="B43" s="72"/>
      <c r="C43" s="68"/>
      <c r="D43" s="69"/>
      <c r="E43" s="69"/>
      <c r="F43" s="74">
        <f t="shared" si="1"/>
        <v>207.350000000001</v>
      </c>
      <c r="G43" s="71"/>
    </row>
    <row r="44" spans="1:7">
      <c r="A44" s="66"/>
      <c r="B44" s="72"/>
      <c r="C44" s="68"/>
      <c r="D44" s="69"/>
      <c r="E44" s="69"/>
      <c r="F44" s="74">
        <f t="shared" si="1"/>
        <v>207.350000000001</v>
      </c>
      <c r="G44" s="71"/>
    </row>
    <row r="45" spans="1:7">
      <c r="A45" s="66"/>
      <c r="B45" s="72"/>
      <c r="C45" s="68"/>
      <c r="D45" s="69"/>
      <c r="E45" s="69"/>
      <c r="F45" s="74">
        <f t="shared" si="1"/>
        <v>207.350000000001</v>
      </c>
      <c r="G45" s="71"/>
    </row>
    <row r="46" spans="1:7">
      <c r="A46" s="66"/>
      <c r="B46" s="72"/>
      <c r="C46" s="68"/>
      <c r="D46" s="69"/>
      <c r="E46" s="69"/>
      <c r="F46" s="74">
        <f t="shared" si="1"/>
        <v>207.350000000001</v>
      </c>
      <c r="G46" s="71"/>
    </row>
    <row r="47" spans="1:7">
      <c r="A47" s="66"/>
      <c r="B47" s="72"/>
      <c r="C47" s="68"/>
      <c r="D47" s="69"/>
      <c r="E47" s="69"/>
      <c r="F47" s="74">
        <f t="shared" si="1"/>
        <v>207.350000000001</v>
      </c>
      <c r="G47" s="71"/>
    </row>
    <row r="48" spans="1:7">
      <c r="A48" s="66"/>
      <c r="B48" s="72"/>
      <c r="C48" s="68"/>
      <c r="D48" s="69"/>
      <c r="E48" s="69"/>
      <c r="F48" s="74">
        <f t="shared" si="1"/>
        <v>207.350000000001</v>
      </c>
      <c r="G48" s="71"/>
    </row>
    <row r="49" spans="1:7">
      <c r="A49" s="66"/>
      <c r="B49" s="72"/>
      <c r="C49" s="68"/>
      <c r="D49" s="69"/>
      <c r="E49" s="69"/>
      <c r="F49" s="74">
        <f t="shared" si="1"/>
        <v>207.350000000001</v>
      </c>
      <c r="G49" s="71"/>
    </row>
    <row r="50" spans="1:7">
      <c r="A50" s="66"/>
      <c r="B50" s="67"/>
      <c r="C50" s="68"/>
      <c r="D50" s="69"/>
      <c r="E50" s="69"/>
      <c r="F50" s="74">
        <f t="shared" si="1"/>
        <v>207.350000000001</v>
      </c>
      <c r="G50" s="71"/>
    </row>
    <row r="51" spans="1:7">
      <c r="A51" s="66"/>
      <c r="B51" s="67"/>
      <c r="C51" s="68"/>
      <c r="D51" s="69"/>
      <c r="E51" s="69"/>
      <c r="F51" s="74">
        <f t="shared" si="1"/>
        <v>207.350000000001</v>
      </c>
      <c r="G51" s="71"/>
    </row>
    <row r="52" spans="1:7">
      <c r="A52" s="66"/>
      <c r="B52" s="67"/>
      <c r="C52" s="68"/>
      <c r="D52" s="69"/>
      <c r="E52" s="69"/>
      <c r="F52" s="74">
        <f t="shared" si="1"/>
        <v>207.350000000001</v>
      </c>
      <c r="G52" s="71"/>
    </row>
    <row r="53" spans="1:7">
      <c r="A53" s="66"/>
      <c r="B53" s="67"/>
      <c r="C53" s="68"/>
      <c r="D53" s="69"/>
      <c r="E53" s="69"/>
      <c r="F53" s="74">
        <f t="shared" si="1"/>
        <v>207.350000000001</v>
      </c>
      <c r="G53" s="71"/>
    </row>
    <row r="54" spans="1:7">
      <c r="A54" s="66"/>
      <c r="B54" s="67"/>
      <c r="C54" s="68"/>
      <c r="D54" s="69"/>
      <c r="E54" s="69"/>
      <c r="F54" s="74">
        <f t="shared" si="1"/>
        <v>207.350000000001</v>
      </c>
      <c r="G54" s="71"/>
    </row>
    <row r="55" spans="1:7">
      <c r="A55" s="66"/>
      <c r="B55" s="67"/>
      <c r="C55" s="68"/>
      <c r="D55" s="69"/>
      <c r="E55" s="69"/>
      <c r="F55" s="74">
        <f t="shared" si="1"/>
        <v>207.350000000001</v>
      </c>
      <c r="G55" s="71"/>
    </row>
    <row r="56" spans="1:7">
      <c r="A56" s="66"/>
      <c r="B56" s="67"/>
      <c r="C56" s="68"/>
      <c r="D56" s="69"/>
      <c r="E56" s="69"/>
      <c r="F56" s="74">
        <f t="shared" si="1"/>
        <v>207.350000000001</v>
      </c>
      <c r="G56" s="71"/>
    </row>
    <row r="57" spans="1:7">
      <c r="A57" s="66"/>
      <c r="B57" s="67"/>
      <c r="C57" s="68"/>
      <c r="D57" s="69"/>
      <c r="E57" s="69"/>
      <c r="F57" s="74">
        <f t="shared" si="1"/>
        <v>207.350000000001</v>
      </c>
      <c r="G57" s="71"/>
    </row>
    <row r="58" spans="1:7">
      <c r="A58" s="66"/>
      <c r="B58" s="67"/>
      <c r="C58" s="68"/>
      <c r="D58" s="69"/>
      <c r="E58" s="69"/>
      <c r="F58" s="74">
        <f t="shared" si="1"/>
        <v>207.350000000001</v>
      </c>
      <c r="G58" s="71"/>
    </row>
    <row r="59" spans="1:7">
      <c r="A59" s="66"/>
      <c r="B59" s="67"/>
      <c r="C59" s="68"/>
      <c r="D59" s="69"/>
      <c r="E59" s="69"/>
      <c r="F59" s="74">
        <f t="shared" si="1"/>
        <v>207.350000000001</v>
      </c>
      <c r="G59" s="71"/>
    </row>
    <row r="60" spans="1:7">
      <c r="A60" s="66"/>
      <c r="B60" s="67"/>
      <c r="C60" s="68"/>
      <c r="D60" s="69"/>
      <c r="E60" s="69"/>
      <c r="F60" s="74">
        <f t="shared" si="1"/>
        <v>207.350000000001</v>
      </c>
      <c r="G60" s="71"/>
    </row>
    <row r="61" spans="1:7">
      <c r="A61" s="66"/>
      <c r="B61" s="67"/>
      <c r="C61" s="68"/>
      <c r="D61" s="69"/>
      <c r="E61" s="69"/>
      <c r="F61" s="74">
        <f t="shared" si="1"/>
        <v>207.350000000001</v>
      </c>
      <c r="G61" s="71"/>
    </row>
    <row r="62" spans="1:7">
      <c r="A62" s="66"/>
      <c r="B62" s="67"/>
      <c r="C62" s="68"/>
      <c r="D62" s="69"/>
      <c r="E62" s="69"/>
      <c r="F62" s="74">
        <f t="shared" si="1"/>
        <v>207.350000000001</v>
      </c>
      <c r="G62" s="71"/>
    </row>
    <row r="63" spans="1:7">
      <c r="A63" s="66"/>
      <c r="B63" s="67"/>
      <c r="C63" s="68"/>
      <c r="D63" s="69"/>
      <c r="E63" s="69"/>
      <c r="F63" s="74">
        <f t="shared" si="1"/>
        <v>207.350000000001</v>
      </c>
      <c r="G63" s="71"/>
    </row>
    <row r="64" spans="1:7">
      <c r="A64" s="66"/>
      <c r="B64" s="67"/>
      <c r="C64" s="68"/>
      <c r="D64" s="69"/>
      <c r="E64" s="69"/>
      <c r="F64" s="74">
        <f t="shared" si="1"/>
        <v>207.350000000001</v>
      </c>
      <c r="G64" s="71"/>
    </row>
    <row r="65" spans="1:7">
      <c r="A65" s="66"/>
      <c r="B65" s="67"/>
      <c r="C65" s="68"/>
      <c r="D65" s="69"/>
      <c r="E65" s="69"/>
      <c r="F65" s="74">
        <f t="shared" si="1"/>
        <v>207.350000000001</v>
      </c>
      <c r="G65" s="71"/>
    </row>
    <row r="66" spans="1:7">
      <c r="A66" s="66"/>
      <c r="B66" s="67"/>
      <c r="C66" s="68"/>
      <c r="D66" s="69"/>
      <c r="E66" s="69"/>
      <c r="F66" s="74">
        <f t="shared" si="1"/>
        <v>207.350000000001</v>
      </c>
      <c r="G66" s="71"/>
    </row>
    <row r="67" spans="1:7">
      <c r="A67" s="66"/>
      <c r="B67" s="67"/>
      <c r="C67" s="68"/>
      <c r="D67" s="69"/>
      <c r="E67" s="69"/>
      <c r="F67" s="74">
        <f t="shared" si="1"/>
        <v>207.350000000001</v>
      </c>
      <c r="G67" s="71"/>
    </row>
    <row r="68" spans="1:7">
      <c r="A68" s="66"/>
      <c r="B68" s="67"/>
      <c r="C68" s="68"/>
      <c r="D68" s="69"/>
      <c r="E68" s="69"/>
      <c r="F68" s="74">
        <f t="shared" si="1"/>
        <v>207.350000000001</v>
      </c>
      <c r="G68" s="71"/>
    </row>
    <row r="69" spans="1:7">
      <c r="A69" s="66"/>
      <c r="B69" s="67"/>
      <c r="C69" s="68"/>
      <c r="D69" s="69"/>
      <c r="E69" s="69"/>
      <c r="F69" s="74">
        <f t="shared" si="1"/>
        <v>207.350000000001</v>
      </c>
      <c r="G69" s="71"/>
    </row>
    <row r="70" spans="1:7">
      <c r="A70" s="66"/>
      <c r="B70" s="67"/>
      <c r="C70" s="68"/>
      <c r="D70" s="69"/>
      <c r="E70" s="69"/>
      <c r="F70" s="74">
        <f t="shared" ref="F70:F98" si="2">F69+D70-E70</f>
        <v>207.350000000001</v>
      </c>
      <c r="G70" s="71"/>
    </row>
    <row r="71" spans="1:7">
      <c r="A71" s="66"/>
      <c r="B71" s="67"/>
      <c r="C71" s="68"/>
      <c r="D71" s="69"/>
      <c r="E71" s="69"/>
      <c r="F71" s="74">
        <f t="shared" si="2"/>
        <v>207.350000000001</v>
      </c>
      <c r="G71" s="71"/>
    </row>
    <row r="72" spans="1:7">
      <c r="A72" s="66"/>
      <c r="B72" s="67"/>
      <c r="C72" s="68"/>
      <c r="D72" s="69"/>
      <c r="E72" s="69"/>
      <c r="F72" s="74">
        <f t="shared" si="2"/>
        <v>207.350000000001</v>
      </c>
      <c r="G72" s="71"/>
    </row>
    <row r="73" spans="1:7">
      <c r="A73" s="66"/>
      <c r="B73" s="67"/>
      <c r="C73" s="68"/>
      <c r="D73" s="69"/>
      <c r="E73" s="69"/>
      <c r="F73" s="74">
        <f t="shared" si="2"/>
        <v>207.350000000001</v>
      </c>
      <c r="G73" s="71"/>
    </row>
    <row r="74" spans="1:7">
      <c r="A74" s="66"/>
      <c r="B74" s="67"/>
      <c r="C74" s="68"/>
      <c r="D74" s="69"/>
      <c r="E74" s="69"/>
      <c r="F74" s="74">
        <f t="shared" si="2"/>
        <v>207.350000000001</v>
      </c>
      <c r="G74" s="71"/>
    </row>
    <row r="75" spans="1:7">
      <c r="A75" s="66"/>
      <c r="B75" s="67"/>
      <c r="C75" s="68"/>
      <c r="D75" s="69"/>
      <c r="E75" s="69"/>
      <c r="F75" s="74">
        <f t="shared" si="2"/>
        <v>207.350000000001</v>
      </c>
      <c r="G75" s="71"/>
    </row>
    <row r="76" spans="1:7">
      <c r="A76" s="66"/>
      <c r="B76" s="67"/>
      <c r="C76" s="68"/>
      <c r="D76" s="69"/>
      <c r="E76" s="69"/>
      <c r="F76" s="74">
        <f t="shared" si="2"/>
        <v>207.350000000001</v>
      </c>
      <c r="G76" s="71"/>
    </row>
    <row r="77" spans="1:7">
      <c r="A77" s="66"/>
      <c r="B77" s="67"/>
      <c r="C77" s="68"/>
      <c r="D77" s="69"/>
      <c r="E77" s="69"/>
      <c r="F77" s="74">
        <f t="shared" si="2"/>
        <v>207.350000000001</v>
      </c>
      <c r="G77" s="71"/>
    </row>
    <row r="78" spans="1:7">
      <c r="A78" s="66"/>
      <c r="B78" s="67"/>
      <c r="C78" s="68"/>
      <c r="D78" s="69"/>
      <c r="E78" s="69"/>
      <c r="F78" s="74">
        <f t="shared" si="2"/>
        <v>207.350000000001</v>
      </c>
      <c r="G78" s="71"/>
    </row>
    <row r="79" spans="1:7">
      <c r="A79" s="66"/>
      <c r="B79" s="67"/>
      <c r="C79" s="68"/>
      <c r="D79" s="69"/>
      <c r="E79" s="69"/>
      <c r="F79" s="74">
        <f t="shared" si="2"/>
        <v>207.350000000001</v>
      </c>
      <c r="G79" s="71"/>
    </row>
    <row r="80" spans="1:7">
      <c r="A80" s="66"/>
      <c r="B80" s="67"/>
      <c r="C80" s="68"/>
      <c r="D80" s="69"/>
      <c r="E80" s="69"/>
      <c r="F80" s="74">
        <f t="shared" si="2"/>
        <v>207.350000000001</v>
      </c>
      <c r="G80" s="71"/>
    </row>
    <row r="81" spans="1:7">
      <c r="A81" s="66"/>
      <c r="B81" s="67"/>
      <c r="C81" s="68"/>
      <c r="D81" s="69"/>
      <c r="E81" s="69"/>
      <c r="F81" s="74">
        <f t="shared" si="2"/>
        <v>207.350000000001</v>
      </c>
      <c r="G81" s="71"/>
    </row>
    <row r="82" spans="1:7">
      <c r="A82" s="66"/>
      <c r="B82" s="67"/>
      <c r="C82" s="68"/>
      <c r="D82" s="69"/>
      <c r="E82" s="69"/>
      <c r="F82" s="74">
        <f t="shared" si="2"/>
        <v>207.350000000001</v>
      </c>
      <c r="G82" s="71"/>
    </row>
    <row r="83" spans="1:7">
      <c r="A83" s="66"/>
      <c r="B83" s="67"/>
      <c r="C83" s="68"/>
      <c r="D83" s="69"/>
      <c r="E83" s="69"/>
      <c r="F83" s="74">
        <f t="shared" si="2"/>
        <v>207.350000000001</v>
      </c>
      <c r="G83" s="71"/>
    </row>
    <row r="84" spans="1:7">
      <c r="A84" s="66"/>
      <c r="B84" s="67"/>
      <c r="C84" s="68"/>
      <c r="D84" s="69"/>
      <c r="E84" s="69"/>
      <c r="F84" s="74">
        <f t="shared" si="2"/>
        <v>207.350000000001</v>
      </c>
      <c r="G84" s="71"/>
    </row>
    <row r="85" spans="1:7">
      <c r="A85" s="66"/>
      <c r="B85" s="67"/>
      <c r="C85" s="68"/>
      <c r="D85" s="69"/>
      <c r="E85" s="69"/>
      <c r="F85" s="74">
        <f t="shared" si="2"/>
        <v>207.350000000001</v>
      </c>
      <c r="G85" s="71"/>
    </row>
    <row r="86" spans="1:7">
      <c r="A86" s="66"/>
      <c r="B86" s="67"/>
      <c r="C86" s="68"/>
      <c r="D86" s="69"/>
      <c r="E86" s="69"/>
      <c r="F86" s="74">
        <f t="shared" si="2"/>
        <v>207.350000000001</v>
      </c>
      <c r="G86" s="71"/>
    </row>
    <row r="87" spans="1:7">
      <c r="A87" s="66"/>
      <c r="B87" s="67"/>
      <c r="C87" s="68"/>
      <c r="D87" s="69"/>
      <c r="E87" s="69"/>
      <c r="F87" s="74">
        <f t="shared" si="2"/>
        <v>207.350000000001</v>
      </c>
      <c r="G87" s="71"/>
    </row>
    <row r="88" spans="1:7">
      <c r="A88" s="66"/>
      <c r="B88" s="67"/>
      <c r="C88" s="68"/>
      <c r="D88" s="69"/>
      <c r="E88" s="69"/>
      <c r="F88" s="74">
        <f t="shared" si="2"/>
        <v>207.350000000001</v>
      </c>
      <c r="G88" s="71"/>
    </row>
    <row r="89" spans="1:7">
      <c r="A89" s="66"/>
      <c r="B89" s="67"/>
      <c r="C89" s="68"/>
      <c r="D89" s="69"/>
      <c r="E89" s="69"/>
      <c r="F89" s="74">
        <f t="shared" si="2"/>
        <v>207.350000000001</v>
      </c>
      <c r="G89" s="71"/>
    </row>
    <row r="90" spans="1:7">
      <c r="A90" s="66"/>
      <c r="B90" s="67"/>
      <c r="C90" s="68"/>
      <c r="D90" s="69"/>
      <c r="E90" s="69"/>
      <c r="F90" s="74">
        <f t="shared" si="2"/>
        <v>207.350000000001</v>
      </c>
      <c r="G90" s="71"/>
    </row>
    <row r="91" spans="1:7">
      <c r="A91" s="66"/>
      <c r="B91" s="67"/>
      <c r="C91" s="68"/>
      <c r="D91" s="69"/>
      <c r="E91" s="69"/>
      <c r="F91" s="74">
        <f t="shared" si="2"/>
        <v>207.350000000001</v>
      </c>
      <c r="G91" s="71"/>
    </row>
    <row r="92" spans="1:7">
      <c r="A92" s="66"/>
      <c r="B92" s="67"/>
      <c r="C92" s="68"/>
      <c r="D92" s="69"/>
      <c r="E92" s="69"/>
      <c r="F92" s="74">
        <f t="shared" si="2"/>
        <v>207.350000000001</v>
      </c>
      <c r="G92" s="71"/>
    </row>
    <row r="93" spans="1:7">
      <c r="A93" s="66"/>
      <c r="B93" s="67"/>
      <c r="C93" s="68"/>
      <c r="D93" s="69"/>
      <c r="E93" s="69"/>
      <c r="F93" s="74">
        <f t="shared" si="2"/>
        <v>207.350000000001</v>
      </c>
      <c r="G93" s="71"/>
    </row>
    <row r="94" spans="1:7">
      <c r="A94" s="66"/>
      <c r="B94" s="67"/>
      <c r="C94" s="68"/>
      <c r="D94" s="69"/>
      <c r="E94" s="69"/>
      <c r="F94" s="74">
        <f t="shared" si="2"/>
        <v>207.350000000001</v>
      </c>
      <c r="G94" s="71"/>
    </row>
    <row r="95" spans="1:7">
      <c r="A95" s="66"/>
      <c r="B95" s="67"/>
      <c r="C95" s="68"/>
      <c r="D95" s="69"/>
      <c r="E95" s="69"/>
      <c r="F95" s="74">
        <f t="shared" si="2"/>
        <v>207.350000000001</v>
      </c>
      <c r="G95" s="71"/>
    </row>
    <row r="96" spans="1:7">
      <c r="A96" s="66"/>
      <c r="B96" s="67"/>
      <c r="C96" s="68"/>
      <c r="D96" s="69"/>
      <c r="E96" s="69"/>
      <c r="F96" s="74">
        <f t="shared" si="2"/>
        <v>207.350000000001</v>
      </c>
      <c r="G96" s="71"/>
    </row>
    <row r="97" spans="1:7">
      <c r="A97" s="66"/>
      <c r="B97" s="67"/>
      <c r="C97" s="68"/>
      <c r="D97" s="69"/>
      <c r="E97" s="69"/>
      <c r="F97" s="74">
        <f t="shared" si="2"/>
        <v>207.350000000001</v>
      </c>
      <c r="G97" s="71"/>
    </row>
    <row r="98" spans="1:7">
      <c r="A98" s="66"/>
      <c r="B98" s="67"/>
      <c r="C98" s="68"/>
      <c r="D98" s="69"/>
      <c r="E98" s="69"/>
      <c r="F98" s="74">
        <f t="shared" si="2"/>
        <v>207.350000000001</v>
      </c>
      <c r="G98" s="71"/>
    </row>
  </sheetData>
  <dataValidations count="1">
    <dataValidation type="list" allowBlank="1" showInputMessage="1" showErrorMessage="1" sqref="C3:C98">
      <formula1>收支类别</formula1>
    </dataValidation>
  </dataValidations>
  <pageMargins left="0.75" right="0.75" top="1" bottom="1" header="0.51" footer="0.51"/>
  <pageSetup paperSize="9" orientation="portrait"/>
  <headerFooter alignWithMargins="0" scaleWithDoc="0"/>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25"/>
  </sheetPr>
  <dimension ref="A1:G96"/>
  <sheetViews>
    <sheetView workbookViewId="0">
      <pane ySplit="2" topLeftCell="A7"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52</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45292</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25"/>
  </sheetPr>
  <dimension ref="A1:G203"/>
  <sheetViews>
    <sheetView tabSelected="1" workbookViewId="0">
      <pane ySplit="2" topLeftCell="A172" activePane="bottomLeft" state="frozen"/>
      <selection/>
      <selection pane="bottomLeft" activeCell="G193" sqref="G193"/>
    </sheetView>
  </sheetViews>
  <sheetFormatPr defaultColWidth="9" defaultRowHeight="17.25" outlineLevelCol="6"/>
  <cols>
    <col min="1" max="1" width="11.75" style="53" customWidth="1"/>
    <col min="2" max="2" width="59.25" style="54" customWidth="1"/>
    <col min="3" max="3" width="15.375" style="55" customWidth="1"/>
    <col min="4" max="6" width="15.625" style="56" customWidth="1"/>
    <col min="7" max="7" width="16.25" style="57" customWidth="1"/>
    <col min="8" max="16384" width="9" style="57"/>
  </cols>
  <sheetData>
    <row r="1" ht="24.75" customHeight="1" spans="1:7">
      <c r="A1" s="58">
        <v>53</v>
      </c>
      <c r="B1" s="59" t="str">
        <f>VLOOKUP(A1,档案!A:B,2,FALSE)&amp;"流水明细"</f>
        <v>岚丹中信银行武汉东湖支行068761流水明细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37489.88</v>
      </c>
      <c r="G3" s="71"/>
    </row>
    <row r="4" spans="1:7">
      <c r="A4" s="66">
        <v>45658</v>
      </c>
      <c r="B4" s="67" t="s">
        <v>3648</v>
      </c>
      <c r="C4" s="68" t="s">
        <v>61</v>
      </c>
      <c r="D4" s="69"/>
      <c r="E4" s="69">
        <v>18</v>
      </c>
      <c r="F4" s="70">
        <f t="shared" ref="F4:F9" si="0">F3+D4-E4</f>
        <v>37471.88</v>
      </c>
      <c r="G4" s="71"/>
    </row>
    <row r="5" spans="1:7">
      <c r="A5" s="66">
        <v>45660</v>
      </c>
      <c r="B5" s="85" t="s">
        <v>3649</v>
      </c>
      <c r="C5" s="68" t="s">
        <v>60</v>
      </c>
      <c r="D5" s="73"/>
      <c r="E5" s="69">
        <v>6500</v>
      </c>
      <c r="F5" s="70">
        <f t="shared" si="0"/>
        <v>30971.88</v>
      </c>
      <c r="G5" s="71"/>
    </row>
    <row r="6" spans="1:7">
      <c r="A6" s="66">
        <v>45667</v>
      </c>
      <c r="B6" s="72" t="s">
        <v>3650</v>
      </c>
      <c r="C6" s="68" t="s">
        <v>61</v>
      </c>
      <c r="D6" s="69"/>
      <c r="E6" s="69">
        <v>4700.92</v>
      </c>
      <c r="F6" s="70">
        <f t="shared" si="0"/>
        <v>26270.96</v>
      </c>
      <c r="G6" s="71"/>
    </row>
    <row r="7" spans="1:7">
      <c r="A7" s="66">
        <v>45672</v>
      </c>
      <c r="B7" s="72" t="s">
        <v>3651</v>
      </c>
      <c r="C7" s="68" t="s">
        <v>61</v>
      </c>
      <c r="D7" s="69"/>
      <c r="E7" s="69">
        <v>28.9</v>
      </c>
      <c r="F7" s="74">
        <f t="shared" si="0"/>
        <v>26242.06</v>
      </c>
      <c r="G7" s="71"/>
    </row>
    <row r="8" spans="1:7">
      <c r="A8" s="66">
        <v>45678</v>
      </c>
      <c r="B8" s="72" t="s">
        <v>3650</v>
      </c>
      <c r="C8" s="68" t="s">
        <v>61</v>
      </c>
      <c r="D8" s="69"/>
      <c r="E8" s="69">
        <v>4700.92</v>
      </c>
      <c r="F8" s="74">
        <f t="shared" si="0"/>
        <v>21541.14</v>
      </c>
      <c r="G8" s="71"/>
    </row>
    <row r="9" spans="1:7">
      <c r="A9" s="66">
        <v>45680</v>
      </c>
      <c r="B9" s="72" t="s">
        <v>3652</v>
      </c>
      <c r="C9" s="68" t="s">
        <v>61</v>
      </c>
      <c r="D9" s="73"/>
      <c r="E9" s="69">
        <v>4888.02</v>
      </c>
      <c r="F9" s="74">
        <f t="shared" si="0"/>
        <v>16653.12</v>
      </c>
      <c r="G9" s="71"/>
    </row>
    <row r="10" spans="1:7">
      <c r="A10" s="66">
        <v>45682</v>
      </c>
      <c r="B10" s="72" t="s">
        <v>3653</v>
      </c>
      <c r="C10" s="68" t="s">
        <v>61</v>
      </c>
      <c r="D10" s="69"/>
      <c r="E10" s="69">
        <v>5568.11</v>
      </c>
      <c r="F10" s="74">
        <f t="shared" ref="F10:F23" si="1">F9+D10-E10</f>
        <v>11085.01</v>
      </c>
      <c r="G10" s="71"/>
    </row>
    <row r="11" spans="1:7">
      <c r="A11" s="66">
        <v>45682</v>
      </c>
      <c r="B11" s="72" t="s">
        <v>3654</v>
      </c>
      <c r="C11" s="68" t="s">
        <v>61</v>
      </c>
      <c r="D11" s="69"/>
      <c r="E11" s="69">
        <v>2555.56</v>
      </c>
      <c r="F11" s="74">
        <f t="shared" si="1"/>
        <v>8529.45</v>
      </c>
      <c r="G11" s="71"/>
    </row>
    <row r="12" spans="1:7">
      <c r="A12" s="66">
        <v>45682</v>
      </c>
      <c r="B12" s="72" t="s">
        <v>3655</v>
      </c>
      <c r="C12" s="68" t="s">
        <v>61</v>
      </c>
      <c r="D12" s="69"/>
      <c r="E12" s="69">
        <v>5538.89</v>
      </c>
      <c r="F12" s="74">
        <f t="shared" si="1"/>
        <v>2990.56</v>
      </c>
      <c r="G12" s="71"/>
    </row>
    <row r="13" spans="1:7">
      <c r="A13" s="66">
        <v>45689</v>
      </c>
      <c r="B13" s="67" t="s">
        <v>3648</v>
      </c>
      <c r="C13" s="68" t="s">
        <v>61</v>
      </c>
      <c r="D13" s="69"/>
      <c r="E13" s="69">
        <v>21.6</v>
      </c>
      <c r="F13" s="74">
        <f t="shared" si="1"/>
        <v>2968.96</v>
      </c>
      <c r="G13" s="71"/>
    </row>
    <row r="14" ht="33" spans="1:7">
      <c r="A14" s="66">
        <v>45702</v>
      </c>
      <c r="B14" s="72" t="s">
        <v>3656</v>
      </c>
      <c r="C14" s="68" t="s">
        <v>58</v>
      </c>
      <c r="D14" s="69">
        <v>59760</v>
      </c>
      <c r="E14" s="69"/>
      <c r="F14" s="74">
        <f t="shared" si="1"/>
        <v>62728.96</v>
      </c>
      <c r="G14" s="71"/>
    </row>
    <row r="15" spans="1:7">
      <c r="A15" s="66">
        <v>45706</v>
      </c>
      <c r="B15" s="72" t="s">
        <v>3657</v>
      </c>
      <c r="C15" s="68" t="s">
        <v>57</v>
      </c>
      <c r="D15" s="69">
        <v>462.4</v>
      </c>
      <c r="E15" s="69"/>
      <c r="F15" s="74">
        <f t="shared" si="1"/>
        <v>63191.36</v>
      </c>
      <c r="G15" s="71"/>
    </row>
    <row r="16" spans="1:7">
      <c r="A16" s="66">
        <v>45707</v>
      </c>
      <c r="B16" s="72" t="s">
        <v>3658</v>
      </c>
      <c r="C16" s="68" t="s">
        <v>61</v>
      </c>
      <c r="D16" s="69"/>
      <c r="E16" s="69">
        <v>5875.82</v>
      </c>
      <c r="F16" s="74">
        <f t="shared" si="1"/>
        <v>57315.54</v>
      </c>
      <c r="G16" s="71"/>
    </row>
    <row r="17" spans="1:7">
      <c r="A17" s="66">
        <v>45707</v>
      </c>
      <c r="B17" s="72" t="s">
        <v>3659</v>
      </c>
      <c r="C17" s="68" t="s">
        <v>61</v>
      </c>
      <c r="D17" s="69"/>
      <c r="E17" s="69">
        <v>34.24</v>
      </c>
      <c r="F17" s="74">
        <f t="shared" si="1"/>
        <v>57281.3</v>
      </c>
      <c r="G17" s="71"/>
    </row>
    <row r="18" ht="33" spans="1:7">
      <c r="A18" s="66">
        <v>45709</v>
      </c>
      <c r="B18" s="72" t="s">
        <v>3660</v>
      </c>
      <c r="C18" s="68" t="s">
        <v>61</v>
      </c>
      <c r="D18" s="69"/>
      <c r="E18" s="69">
        <v>10000</v>
      </c>
      <c r="F18" s="74">
        <f t="shared" si="1"/>
        <v>47281.3</v>
      </c>
      <c r="G18" s="71"/>
    </row>
    <row r="19" spans="1:7">
      <c r="A19" s="66">
        <v>45709</v>
      </c>
      <c r="B19" s="72" t="s">
        <v>3661</v>
      </c>
      <c r="C19" s="68" t="s">
        <v>65</v>
      </c>
      <c r="D19" s="69"/>
      <c r="E19" s="69">
        <v>7400</v>
      </c>
      <c r="F19" s="74">
        <f t="shared" si="1"/>
        <v>39881.3</v>
      </c>
      <c r="G19" s="71"/>
    </row>
    <row r="20" ht="33" spans="1:7">
      <c r="A20" s="66">
        <v>45709</v>
      </c>
      <c r="B20" s="72" t="s">
        <v>3662</v>
      </c>
      <c r="C20" s="68" t="s">
        <v>57</v>
      </c>
      <c r="D20" s="69">
        <v>10000</v>
      </c>
      <c r="E20" s="69"/>
      <c r="F20" s="74">
        <f t="shared" si="1"/>
        <v>49881.3</v>
      </c>
      <c r="G20" s="71"/>
    </row>
    <row r="21" ht="33" spans="1:7">
      <c r="A21" s="66">
        <v>45712</v>
      </c>
      <c r="B21" s="72" t="s">
        <v>3663</v>
      </c>
      <c r="C21" s="68" t="s">
        <v>65</v>
      </c>
      <c r="D21" s="69"/>
      <c r="E21" s="69">
        <v>10000</v>
      </c>
      <c r="F21" s="74">
        <f t="shared" si="1"/>
        <v>39881.3</v>
      </c>
      <c r="G21" s="71"/>
    </row>
    <row r="22" spans="1:7">
      <c r="A22" s="66">
        <v>45713</v>
      </c>
      <c r="B22" s="72" t="s">
        <v>3664</v>
      </c>
      <c r="C22" s="68" t="s">
        <v>61</v>
      </c>
      <c r="D22" s="69"/>
      <c r="E22" s="86">
        <v>4888.02</v>
      </c>
      <c r="F22" s="74">
        <f t="shared" si="1"/>
        <v>34993.28</v>
      </c>
      <c r="G22" s="71"/>
    </row>
    <row r="23" ht="33" spans="1:7">
      <c r="A23" s="66">
        <v>45715</v>
      </c>
      <c r="B23" s="72" t="s">
        <v>3665</v>
      </c>
      <c r="C23" s="68" t="s">
        <v>61</v>
      </c>
      <c r="D23" s="69"/>
      <c r="E23" s="69">
        <v>500</v>
      </c>
      <c r="F23" s="74">
        <f t="shared" si="1"/>
        <v>34493.28</v>
      </c>
      <c r="G23" s="71"/>
    </row>
    <row r="24" spans="1:7">
      <c r="A24" s="66">
        <v>45716</v>
      </c>
      <c r="B24" s="72" t="s">
        <v>3666</v>
      </c>
      <c r="C24" s="68" t="s">
        <v>61</v>
      </c>
      <c r="D24" s="69"/>
      <c r="E24" s="69">
        <v>5053.47</v>
      </c>
      <c r="F24" s="74">
        <f t="shared" ref="F24:F41" si="2">F23+D24-E24</f>
        <v>29439.81</v>
      </c>
      <c r="G24" s="71"/>
    </row>
    <row r="25" spans="1:7">
      <c r="A25" s="66">
        <v>45716</v>
      </c>
      <c r="B25" s="72" t="s">
        <v>3667</v>
      </c>
      <c r="C25" s="68" t="s">
        <v>61</v>
      </c>
      <c r="D25" s="69"/>
      <c r="E25" s="69">
        <v>5530.12</v>
      </c>
      <c r="F25" s="74">
        <f t="shared" si="2"/>
        <v>23909.69</v>
      </c>
      <c r="G25" s="71"/>
    </row>
    <row r="26" spans="1:7">
      <c r="A26" s="66">
        <v>45716</v>
      </c>
      <c r="B26" s="72" t="s">
        <v>3668</v>
      </c>
      <c r="C26" s="68" t="s">
        <v>61</v>
      </c>
      <c r="D26" s="69"/>
      <c r="E26" s="69">
        <v>3928.56</v>
      </c>
      <c r="F26" s="74">
        <f t="shared" si="2"/>
        <v>19981.13</v>
      </c>
      <c r="G26" s="71"/>
    </row>
    <row r="27" ht="33" spans="1:7">
      <c r="A27" s="66">
        <v>45716</v>
      </c>
      <c r="B27" s="72" t="s">
        <v>3669</v>
      </c>
      <c r="C27" s="68" t="s">
        <v>58</v>
      </c>
      <c r="D27" s="69">
        <v>109550</v>
      </c>
      <c r="E27" s="69"/>
      <c r="F27" s="74">
        <f t="shared" si="2"/>
        <v>129531.13</v>
      </c>
      <c r="G27" s="71"/>
    </row>
    <row r="28" spans="1:7">
      <c r="A28" s="66">
        <v>45716</v>
      </c>
      <c r="B28" s="72" t="s">
        <v>186</v>
      </c>
      <c r="C28" s="68" t="s">
        <v>64</v>
      </c>
      <c r="D28" s="69"/>
      <c r="E28" s="69">
        <v>100000</v>
      </c>
      <c r="F28" s="74">
        <f t="shared" si="2"/>
        <v>29531.13</v>
      </c>
      <c r="G28" s="71"/>
    </row>
    <row r="29" spans="1:7">
      <c r="A29" s="66">
        <v>45717</v>
      </c>
      <c r="B29" s="67" t="s">
        <v>3648</v>
      </c>
      <c r="C29" s="68" t="s">
        <v>61</v>
      </c>
      <c r="D29" s="69"/>
      <c r="E29" s="69">
        <v>32.4</v>
      </c>
      <c r="F29" s="74">
        <f t="shared" si="2"/>
        <v>29498.73</v>
      </c>
      <c r="G29" s="71"/>
    </row>
    <row r="30" spans="1:7">
      <c r="A30" s="66">
        <v>45719</v>
      </c>
      <c r="B30" s="72" t="s">
        <v>3670</v>
      </c>
      <c r="C30" s="68" t="s">
        <v>61</v>
      </c>
      <c r="D30" s="69"/>
      <c r="E30" s="69">
        <v>200</v>
      </c>
      <c r="F30" s="74">
        <f t="shared" si="2"/>
        <v>29298.73</v>
      </c>
      <c r="G30" s="71"/>
    </row>
    <row r="31" ht="34.5" spans="1:7">
      <c r="A31" s="66">
        <v>45722</v>
      </c>
      <c r="B31" s="87" t="s">
        <v>3671</v>
      </c>
      <c r="C31" s="68" t="s">
        <v>61</v>
      </c>
      <c r="D31" s="69"/>
      <c r="E31" s="87">
        <v>500</v>
      </c>
      <c r="F31" s="74">
        <f t="shared" si="2"/>
        <v>28798.73</v>
      </c>
      <c r="G31" s="71"/>
    </row>
    <row r="32" spans="1:7">
      <c r="A32" s="66">
        <v>45723</v>
      </c>
      <c r="B32" s="72" t="s">
        <v>1844</v>
      </c>
      <c r="C32" s="68" t="s">
        <v>58</v>
      </c>
      <c r="D32" s="69">
        <v>30000</v>
      </c>
      <c r="E32" s="69"/>
      <c r="F32" s="74">
        <f t="shared" si="2"/>
        <v>58798.73</v>
      </c>
      <c r="G32" s="71"/>
    </row>
    <row r="33" ht="33" spans="1:7">
      <c r="A33" s="66">
        <v>45723</v>
      </c>
      <c r="B33" s="72" t="s">
        <v>3672</v>
      </c>
      <c r="C33" s="68" t="s">
        <v>65</v>
      </c>
      <c r="D33" s="69"/>
      <c r="E33" s="69">
        <v>30000</v>
      </c>
      <c r="F33" s="74">
        <f t="shared" si="2"/>
        <v>28798.73</v>
      </c>
      <c r="G33" s="71"/>
    </row>
    <row r="34" ht="33" spans="1:7">
      <c r="A34" s="66">
        <v>45726</v>
      </c>
      <c r="B34" s="72" t="s">
        <v>3673</v>
      </c>
      <c r="C34" s="68" t="s">
        <v>60</v>
      </c>
      <c r="D34" s="69"/>
      <c r="E34" s="69">
        <v>10000</v>
      </c>
      <c r="F34" s="74">
        <f t="shared" si="2"/>
        <v>18798.73</v>
      </c>
      <c r="G34" s="71"/>
    </row>
    <row r="35" spans="1:7">
      <c r="A35" s="66">
        <v>45730</v>
      </c>
      <c r="B35" s="72" t="s">
        <v>3674</v>
      </c>
      <c r="C35" s="68" t="s">
        <v>61</v>
      </c>
      <c r="D35" s="69"/>
      <c r="E35" s="69">
        <v>1.65</v>
      </c>
      <c r="F35" s="74">
        <f t="shared" si="2"/>
        <v>18797.08</v>
      </c>
      <c r="G35" s="71"/>
    </row>
    <row r="36" spans="1:7">
      <c r="A36" s="66">
        <v>45737</v>
      </c>
      <c r="B36" s="72" t="s">
        <v>2201</v>
      </c>
      <c r="C36" s="68" t="s">
        <v>57</v>
      </c>
      <c r="D36" s="69">
        <v>5.62</v>
      </c>
      <c r="E36" s="69"/>
      <c r="F36" s="74">
        <f t="shared" si="2"/>
        <v>18802.7</v>
      </c>
      <c r="G36" s="71"/>
    </row>
    <row r="37" spans="1:7">
      <c r="A37" s="66">
        <v>45737</v>
      </c>
      <c r="B37" s="72" t="s">
        <v>315</v>
      </c>
      <c r="C37" s="68" t="s">
        <v>58</v>
      </c>
      <c r="D37" s="69">
        <v>34000</v>
      </c>
      <c r="E37" s="69"/>
      <c r="F37" s="74">
        <f t="shared" si="2"/>
        <v>52802.7</v>
      </c>
      <c r="G37" s="71"/>
    </row>
    <row r="38" spans="1:7">
      <c r="A38" s="66">
        <v>45737</v>
      </c>
      <c r="B38" s="88" t="s">
        <v>3675</v>
      </c>
      <c r="C38" s="68" t="s">
        <v>61</v>
      </c>
      <c r="D38" s="69"/>
      <c r="E38" s="69">
        <v>6517.36</v>
      </c>
      <c r="F38" s="74">
        <f t="shared" si="2"/>
        <v>46285.34</v>
      </c>
      <c r="G38" s="71"/>
    </row>
    <row r="39" ht="49.5" spans="1:7">
      <c r="A39" s="66">
        <v>45737</v>
      </c>
      <c r="B39" s="72" t="s">
        <v>3676</v>
      </c>
      <c r="C39" s="68" t="s">
        <v>65</v>
      </c>
      <c r="D39" s="69"/>
      <c r="E39" s="69">
        <v>37000</v>
      </c>
      <c r="F39" s="74">
        <f t="shared" si="2"/>
        <v>9285.34</v>
      </c>
      <c r="G39" s="71"/>
    </row>
    <row r="40" spans="1:7">
      <c r="A40" s="66">
        <v>45743</v>
      </c>
      <c r="B40" s="72" t="s">
        <v>522</v>
      </c>
      <c r="C40" s="68" t="s">
        <v>58</v>
      </c>
      <c r="D40" s="69">
        <v>94620</v>
      </c>
      <c r="E40" s="69"/>
      <c r="F40" s="74">
        <f t="shared" si="2"/>
        <v>103905.34</v>
      </c>
      <c r="G40" s="71"/>
    </row>
    <row r="41" spans="1:7">
      <c r="A41" s="66">
        <v>45744</v>
      </c>
      <c r="B41" s="72" t="s">
        <v>3677</v>
      </c>
      <c r="C41" s="68" t="s">
        <v>55</v>
      </c>
      <c r="D41" s="69">
        <v>10000</v>
      </c>
      <c r="E41" s="69"/>
      <c r="F41" s="74">
        <f t="shared" si="2"/>
        <v>113905.34</v>
      </c>
      <c r="G41" s="71"/>
    </row>
    <row r="42" spans="1:7">
      <c r="A42" s="66">
        <v>45748</v>
      </c>
      <c r="B42" s="72" t="s">
        <v>3678</v>
      </c>
      <c r="C42" s="68" t="s">
        <v>61</v>
      </c>
      <c r="D42" s="69"/>
      <c r="E42" s="69">
        <v>4494.12</v>
      </c>
      <c r="F42" s="74">
        <f t="shared" ref="F42:F105" si="3">F41+D42-E42</f>
        <v>109411.22</v>
      </c>
      <c r="G42" s="71"/>
    </row>
    <row r="43" spans="1:7">
      <c r="A43" s="66">
        <v>45748</v>
      </c>
      <c r="B43" s="72" t="s">
        <v>3679</v>
      </c>
      <c r="C43" s="68" t="s">
        <v>61</v>
      </c>
      <c r="D43" s="69"/>
      <c r="E43" s="69">
        <v>5269.25</v>
      </c>
      <c r="F43" s="74">
        <f t="shared" si="3"/>
        <v>104141.97</v>
      </c>
      <c r="G43" s="71"/>
    </row>
    <row r="44" spans="1:7">
      <c r="A44" s="66">
        <v>45748</v>
      </c>
      <c r="B44" s="72" t="s">
        <v>3680</v>
      </c>
      <c r="C44" s="68" t="s">
        <v>61</v>
      </c>
      <c r="D44" s="69"/>
      <c r="E44" s="69">
        <v>4583.33</v>
      </c>
      <c r="F44" s="74">
        <f t="shared" si="3"/>
        <v>99558.64</v>
      </c>
      <c r="G44" s="71"/>
    </row>
    <row r="45" spans="1:7">
      <c r="A45" s="66">
        <v>45748</v>
      </c>
      <c r="B45" s="72" t="s">
        <v>3648</v>
      </c>
      <c r="C45" s="68" t="s">
        <v>61</v>
      </c>
      <c r="D45" s="69"/>
      <c r="E45" s="69">
        <v>21.6</v>
      </c>
      <c r="F45" s="74">
        <f t="shared" si="3"/>
        <v>99537.04</v>
      </c>
      <c r="G45" s="71"/>
    </row>
    <row r="46" spans="1:7">
      <c r="A46" s="66">
        <v>45758</v>
      </c>
      <c r="B46" s="72" t="s">
        <v>1765</v>
      </c>
      <c r="C46" s="68" t="s">
        <v>64</v>
      </c>
      <c r="D46" s="69"/>
      <c r="E46" s="69">
        <v>80000</v>
      </c>
      <c r="F46" s="74">
        <f t="shared" si="3"/>
        <v>19537.04</v>
      </c>
      <c r="G46" s="71"/>
    </row>
    <row r="47" ht="33" spans="1:7">
      <c r="A47" s="66">
        <v>45759</v>
      </c>
      <c r="B47" s="72" t="s">
        <v>3681</v>
      </c>
      <c r="C47" s="68" t="s">
        <v>61</v>
      </c>
      <c r="D47" s="69"/>
      <c r="E47" s="69">
        <v>11000</v>
      </c>
      <c r="F47" s="74">
        <f t="shared" si="3"/>
        <v>8537.03999999999</v>
      </c>
      <c r="G47" s="71"/>
    </row>
    <row r="48" ht="33" spans="1:7">
      <c r="A48" s="66">
        <v>45759</v>
      </c>
      <c r="B48" s="72" t="s">
        <v>3682</v>
      </c>
      <c r="C48" s="68" t="s">
        <v>61</v>
      </c>
      <c r="D48" s="69"/>
      <c r="E48" s="69">
        <v>4000</v>
      </c>
      <c r="F48" s="74">
        <f t="shared" si="3"/>
        <v>4537.03999999999</v>
      </c>
      <c r="G48" s="71"/>
    </row>
    <row r="49" ht="34.5" spans="1:7">
      <c r="A49" s="66">
        <v>45765</v>
      </c>
      <c r="B49" s="67" t="s">
        <v>3683</v>
      </c>
      <c r="C49" s="68" t="s">
        <v>61</v>
      </c>
      <c r="D49" s="69"/>
      <c r="E49" s="69">
        <v>100</v>
      </c>
      <c r="F49" s="74">
        <f t="shared" si="3"/>
        <v>4437.03999999999</v>
      </c>
      <c r="G49" s="71"/>
    </row>
    <row r="50" spans="1:7">
      <c r="A50" s="66">
        <v>45768</v>
      </c>
      <c r="B50" s="67" t="s">
        <v>3684</v>
      </c>
      <c r="C50" s="68" t="s">
        <v>54</v>
      </c>
      <c r="D50" s="69">
        <v>136.4</v>
      </c>
      <c r="E50" s="69"/>
      <c r="F50" s="74">
        <f t="shared" si="3"/>
        <v>4573.43999999999</v>
      </c>
      <c r="G50" s="71"/>
    </row>
    <row r="51" spans="1:7">
      <c r="A51" s="66">
        <v>45769</v>
      </c>
      <c r="B51" s="67" t="s">
        <v>2470</v>
      </c>
      <c r="C51" s="68" t="s">
        <v>58</v>
      </c>
      <c r="D51" s="69">
        <v>10000</v>
      </c>
      <c r="E51" s="69"/>
      <c r="F51" s="74">
        <f t="shared" si="3"/>
        <v>14573.44</v>
      </c>
      <c r="G51" s="71"/>
    </row>
    <row r="52" spans="1:7">
      <c r="A52" s="66">
        <v>45769</v>
      </c>
      <c r="B52" s="67" t="s">
        <v>3675</v>
      </c>
      <c r="C52" s="68" t="s">
        <v>61</v>
      </c>
      <c r="D52" s="69"/>
      <c r="E52" s="69">
        <v>8146.7</v>
      </c>
      <c r="F52" s="74">
        <f t="shared" si="3"/>
        <v>6426.73999999999</v>
      </c>
      <c r="G52" s="71"/>
    </row>
    <row r="53" spans="1:7">
      <c r="A53" s="66">
        <v>45770</v>
      </c>
      <c r="B53" s="67" t="s">
        <v>2470</v>
      </c>
      <c r="C53" s="68" t="s">
        <v>58</v>
      </c>
      <c r="D53" s="69">
        <v>20000</v>
      </c>
      <c r="E53" s="69"/>
      <c r="F53" s="74">
        <f t="shared" si="3"/>
        <v>26426.74</v>
      </c>
      <c r="G53" s="71"/>
    </row>
    <row r="54" ht="34.5" spans="1:7">
      <c r="A54" s="66">
        <v>45770</v>
      </c>
      <c r="B54" s="67" t="s">
        <v>3685</v>
      </c>
      <c r="C54" s="68" t="s">
        <v>65</v>
      </c>
      <c r="D54" s="69"/>
      <c r="E54" s="69">
        <v>20000</v>
      </c>
      <c r="F54" s="74">
        <f t="shared" si="3"/>
        <v>6426.73999999999</v>
      </c>
      <c r="G54" s="71"/>
    </row>
    <row r="55" ht="33" spans="1:7">
      <c r="A55" s="66">
        <v>45771</v>
      </c>
      <c r="B55" s="72" t="s">
        <v>3686</v>
      </c>
      <c r="C55" s="68" t="s">
        <v>58</v>
      </c>
      <c r="D55" s="69">
        <v>39887.87</v>
      </c>
      <c r="E55" s="69"/>
      <c r="F55" s="74">
        <f t="shared" si="3"/>
        <v>46314.61</v>
      </c>
      <c r="G55" s="71"/>
    </row>
    <row r="56" spans="1:7">
      <c r="A56" s="66">
        <v>45774</v>
      </c>
      <c r="B56" s="89" t="s">
        <v>3687</v>
      </c>
      <c r="C56" s="68" t="s">
        <v>61</v>
      </c>
      <c r="D56" s="69"/>
      <c r="E56" s="56">
        <v>1200</v>
      </c>
      <c r="F56" s="74">
        <f t="shared" si="3"/>
        <v>45114.61</v>
      </c>
      <c r="G56" s="71"/>
    </row>
    <row r="57" spans="1:7">
      <c r="A57" s="66">
        <v>45776</v>
      </c>
      <c r="B57" s="67" t="s">
        <v>3688</v>
      </c>
      <c r="C57" s="68" t="s">
        <v>64</v>
      </c>
      <c r="D57" s="69"/>
      <c r="E57" s="69">
        <v>20000</v>
      </c>
      <c r="F57" s="74">
        <f t="shared" si="3"/>
        <v>25114.61</v>
      </c>
      <c r="G57" s="71"/>
    </row>
    <row r="58" spans="1:7">
      <c r="A58" s="66">
        <v>45776</v>
      </c>
      <c r="B58" s="67" t="s">
        <v>3689</v>
      </c>
      <c r="C58" s="68" t="s">
        <v>61</v>
      </c>
      <c r="D58" s="69"/>
      <c r="E58" s="69">
        <v>5067.53</v>
      </c>
      <c r="F58" s="74">
        <f t="shared" si="3"/>
        <v>20047.08</v>
      </c>
      <c r="G58" s="71"/>
    </row>
    <row r="59" spans="1:7">
      <c r="A59" s="66">
        <v>45776</v>
      </c>
      <c r="B59" s="72" t="s">
        <v>3690</v>
      </c>
      <c r="C59" s="68" t="s">
        <v>61</v>
      </c>
      <c r="D59" s="69"/>
      <c r="E59" s="69">
        <v>5530.12</v>
      </c>
      <c r="F59" s="74">
        <f t="shared" si="3"/>
        <v>14516.96</v>
      </c>
      <c r="G59" s="71"/>
    </row>
    <row r="60" spans="1:7">
      <c r="A60" s="66">
        <v>45776</v>
      </c>
      <c r="B60" s="67" t="s">
        <v>3691</v>
      </c>
      <c r="C60" s="68" t="s">
        <v>61</v>
      </c>
      <c r="D60" s="69"/>
      <c r="E60" s="69">
        <v>5038.46</v>
      </c>
      <c r="F60" s="74">
        <f t="shared" si="3"/>
        <v>9478.5</v>
      </c>
      <c r="G60" s="71"/>
    </row>
    <row r="61" spans="1:7">
      <c r="A61" s="66">
        <v>45776</v>
      </c>
      <c r="B61" s="67" t="s">
        <v>3692</v>
      </c>
      <c r="C61" s="68" t="s">
        <v>61</v>
      </c>
      <c r="D61" s="67"/>
      <c r="E61" s="69">
        <v>1500</v>
      </c>
      <c r="F61" s="74">
        <f t="shared" si="3"/>
        <v>7978.5</v>
      </c>
      <c r="G61" s="71"/>
    </row>
    <row r="62" spans="1:7">
      <c r="A62" s="66">
        <v>45777</v>
      </c>
      <c r="B62" s="67" t="s">
        <v>3693</v>
      </c>
      <c r="C62" s="68" t="s">
        <v>61</v>
      </c>
      <c r="D62" s="69"/>
      <c r="E62" s="69">
        <v>1000</v>
      </c>
      <c r="F62" s="74">
        <f t="shared" si="3"/>
        <v>6978.5</v>
      </c>
      <c r="G62" s="71"/>
    </row>
    <row r="63" spans="1:7">
      <c r="A63" s="66">
        <v>45778</v>
      </c>
      <c r="B63" s="72" t="s">
        <v>3648</v>
      </c>
      <c r="C63" s="68" t="s">
        <v>61</v>
      </c>
      <c r="D63" s="69"/>
      <c r="E63" s="69">
        <v>68.4</v>
      </c>
      <c r="F63" s="74">
        <f t="shared" si="3"/>
        <v>6910.1</v>
      </c>
      <c r="G63" s="71"/>
    </row>
    <row r="64" ht="34.5" spans="1:7">
      <c r="A64" s="66">
        <v>45782</v>
      </c>
      <c r="B64" s="67" t="s">
        <v>3694</v>
      </c>
      <c r="C64" s="68" t="s">
        <v>61</v>
      </c>
      <c r="D64" s="69"/>
      <c r="E64" s="69">
        <v>500</v>
      </c>
      <c r="F64" s="74">
        <f t="shared" si="3"/>
        <v>6410.1</v>
      </c>
      <c r="G64" s="71"/>
    </row>
    <row r="65" spans="1:7">
      <c r="A65" s="66">
        <v>45783</v>
      </c>
      <c r="B65" s="67" t="s">
        <v>1327</v>
      </c>
      <c r="C65" s="68" t="s">
        <v>58</v>
      </c>
      <c r="D65" s="69">
        <v>6000</v>
      </c>
      <c r="E65" s="69"/>
      <c r="F65" s="74">
        <f t="shared" si="3"/>
        <v>12410.1</v>
      </c>
      <c r="G65" s="71"/>
    </row>
    <row r="66" spans="1:7">
      <c r="A66" s="66">
        <v>45783</v>
      </c>
      <c r="B66" s="90" t="s">
        <v>3695</v>
      </c>
      <c r="C66" s="68" t="s">
        <v>60</v>
      </c>
      <c r="D66" s="69"/>
      <c r="E66" s="69">
        <v>10000</v>
      </c>
      <c r="F66" s="74">
        <f t="shared" si="3"/>
        <v>2410.1</v>
      </c>
      <c r="G66" s="71"/>
    </row>
    <row r="67" ht="34.5" spans="1:7">
      <c r="A67" s="66">
        <v>45790</v>
      </c>
      <c r="B67" s="67" t="s">
        <v>3696</v>
      </c>
      <c r="C67" s="68" t="s">
        <v>61</v>
      </c>
      <c r="D67" s="69"/>
      <c r="E67" s="69">
        <v>500</v>
      </c>
      <c r="F67" s="74">
        <f t="shared" si="3"/>
        <v>1910.1</v>
      </c>
      <c r="G67" s="71"/>
    </row>
    <row r="68" spans="1:7">
      <c r="A68" s="66">
        <v>45793</v>
      </c>
      <c r="B68" s="67" t="s">
        <v>315</v>
      </c>
      <c r="C68" s="68" t="s">
        <v>58</v>
      </c>
      <c r="D68" s="69">
        <v>21000</v>
      </c>
      <c r="E68" s="69"/>
      <c r="F68" s="74">
        <f t="shared" si="3"/>
        <v>22910.1</v>
      </c>
      <c r="G68" s="71"/>
    </row>
    <row r="69" ht="51.75" spans="1:7">
      <c r="A69" s="66">
        <v>45793</v>
      </c>
      <c r="B69" s="67" t="s">
        <v>3697</v>
      </c>
      <c r="C69" s="68" t="s">
        <v>60</v>
      </c>
      <c r="D69" s="69"/>
      <c r="E69" s="69">
        <v>10000</v>
      </c>
      <c r="F69" s="74">
        <f t="shared" si="3"/>
        <v>12910.1</v>
      </c>
      <c r="G69" s="71"/>
    </row>
    <row r="70" ht="51.75" spans="1:7">
      <c r="A70" s="66">
        <v>45793</v>
      </c>
      <c r="B70" s="67" t="s">
        <v>3698</v>
      </c>
      <c r="C70" s="68" t="s">
        <v>65</v>
      </c>
      <c r="D70" s="85"/>
      <c r="E70" s="85">
        <v>10145</v>
      </c>
      <c r="F70" s="74">
        <f t="shared" si="3"/>
        <v>2765.10000000001</v>
      </c>
      <c r="G70" s="71"/>
    </row>
    <row r="71" spans="1:7">
      <c r="A71" s="66">
        <v>45796</v>
      </c>
      <c r="B71" s="67" t="s">
        <v>2205</v>
      </c>
      <c r="C71" s="68" t="s">
        <v>65</v>
      </c>
      <c r="D71" s="69"/>
      <c r="E71" s="69">
        <v>1744.75</v>
      </c>
      <c r="F71" s="74">
        <f t="shared" si="3"/>
        <v>1020.35000000001</v>
      </c>
      <c r="G71" s="71"/>
    </row>
    <row r="72" spans="1:7">
      <c r="A72" s="66">
        <v>45805</v>
      </c>
      <c r="B72" s="67" t="s">
        <v>694</v>
      </c>
      <c r="C72" s="68" t="s">
        <v>58</v>
      </c>
      <c r="D72" s="69">
        <v>7000</v>
      </c>
      <c r="E72" s="69"/>
      <c r="F72" s="74">
        <f t="shared" si="3"/>
        <v>8020.35000000001</v>
      </c>
      <c r="G72" s="71"/>
    </row>
    <row r="73" spans="1:7">
      <c r="A73" s="66">
        <v>45805</v>
      </c>
      <c r="B73" s="67" t="s">
        <v>3699</v>
      </c>
      <c r="C73" s="68" t="s">
        <v>61</v>
      </c>
      <c r="D73" s="69"/>
      <c r="E73" s="69">
        <v>6517.36</v>
      </c>
      <c r="F73" s="74">
        <f t="shared" si="3"/>
        <v>1502.99000000001</v>
      </c>
      <c r="G73" s="71"/>
    </row>
    <row r="74" spans="1:7">
      <c r="A74" s="66">
        <v>45806</v>
      </c>
      <c r="B74" s="67" t="s">
        <v>130</v>
      </c>
      <c r="C74" s="68" t="s">
        <v>58</v>
      </c>
      <c r="D74" s="69">
        <v>100000</v>
      </c>
      <c r="E74" s="69"/>
      <c r="F74" s="74">
        <f t="shared" si="3"/>
        <v>101502.99</v>
      </c>
      <c r="G74" s="71"/>
    </row>
    <row r="75" spans="1:7">
      <c r="A75" s="66">
        <v>45806</v>
      </c>
      <c r="B75" s="67" t="s">
        <v>694</v>
      </c>
      <c r="C75" s="68" t="s">
        <v>58</v>
      </c>
      <c r="D75" s="69">
        <v>800000</v>
      </c>
      <c r="E75" s="69"/>
      <c r="F75" s="74">
        <f t="shared" si="3"/>
        <v>901502.99</v>
      </c>
      <c r="G75" s="71"/>
    </row>
    <row r="76" ht="34.5" spans="1:7">
      <c r="A76" s="66">
        <v>45806</v>
      </c>
      <c r="B76" s="67" t="s">
        <v>3700</v>
      </c>
      <c r="C76" s="68" t="s">
        <v>61</v>
      </c>
      <c r="D76" s="69"/>
      <c r="E76" s="69">
        <v>900000</v>
      </c>
      <c r="F76" s="74">
        <f t="shared" si="3"/>
        <v>1502.98999999999</v>
      </c>
      <c r="G76" s="71"/>
    </row>
    <row r="77" spans="1:7">
      <c r="A77" s="66">
        <v>45807</v>
      </c>
      <c r="B77" s="67" t="s">
        <v>481</v>
      </c>
      <c r="C77" s="68" t="s">
        <v>58</v>
      </c>
      <c r="D77" s="69">
        <v>6000</v>
      </c>
      <c r="E77" s="69"/>
      <c r="F77" s="74">
        <f t="shared" si="3"/>
        <v>7502.98999999999</v>
      </c>
      <c r="G77" s="71"/>
    </row>
    <row r="78" spans="1:7">
      <c r="A78" s="66">
        <v>45807</v>
      </c>
      <c r="B78" s="67" t="s">
        <v>3701</v>
      </c>
      <c r="C78" s="68" t="s">
        <v>61</v>
      </c>
      <c r="D78" s="69"/>
      <c r="E78" s="69">
        <v>5030.12</v>
      </c>
      <c r="F78" s="74">
        <f t="shared" si="3"/>
        <v>2472.86999999999</v>
      </c>
      <c r="G78" s="71"/>
    </row>
    <row r="79" spans="1:7">
      <c r="A79" s="66">
        <v>45809</v>
      </c>
      <c r="B79" s="67" t="s">
        <v>3648</v>
      </c>
      <c r="C79" s="68" t="s">
        <v>61</v>
      </c>
      <c r="D79" s="69"/>
      <c r="E79" s="69">
        <v>41.2</v>
      </c>
      <c r="F79" s="74">
        <f t="shared" si="3"/>
        <v>2431.66999999999</v>
      </c>
      <c r="G79" s="71"/>
    </row>
    <row r="80" spans="1:7">
      <c r="A80" s="66">
        <v>45811</v>
      </c>
      <c r="B80" s="67" t="s">
        <v>3702</v>
      </c>
      <c r="C80" s="68" t="s">
        <v>61</v>
      </c>
      <c r="D80" s="69"/>
      <c r="E80" s="69">
        <v>2250</v>
      </c>
      <c r="F80" s="74">
        <f t="shared" si="3"/>
        <v>181.669999999991</v>
      </c>
      <c r="G80" s="71"/>
    </row>
    <row r="81" spans="1:7">
      <c r="A81" s="66">
        <v>45813</v>
      </c>
      <c r="B81" s="67" t="s">
        <v>1844</v>
      </c>
      <c r="C81" s="68" t="s">
        <v>58</v>
      </c>
      <c r="D81" s="69">
        <v>15000</v>
      </c>
      <c r="E81" s="69"/>
      <c r="F81" s="74">
        <f t="shared" si="3"/>
        <v>15181.67</v>
      </c>
      <c r="G81" s="71"/>
    </row>
    <row r="82" spans="1:7">
      <c r="A82" s="66">
        <v>45813</v>
      </c>
      <c r="B82" s="67" t="s">
        <v>3703</v>
      </c>
      <c r="C82" s="68" t="s">
        <v>61</v>
      </c>
      <c r="D82" s="69"/>
      <c r="E82" s="69">
        <v>4310.12</v>
      </c>
      <c r="F82" s="74">
        <f t="shared" si="3"/>
        <v>10871.55</v>
      </c>
      <c r="G82" s="71"/>
    </row>
    <row r="83" spans="1:7">
      <c r="A83" s="66">
        <v>45813</v>
      </c>
      <c r="B83" s="67" t="s">
        <v>3704</v>
      </c>
      <c r="C83" s="68" t="s">
        <v>61</v>
      </c>
      <c r="D83" s="69"/>
      <c r="E83" s="69">
        <v>8383.05</v>
      </c>
      <c r="F83" s="74">
        <f t="shared" si="3"/>
        <v>2488.49999999999</v>
      </c>
      <c r="G83" s="71"/>
    </row>
    <row r="84" spans="1:7">
      <c r="A84" s="66">
        <v>45818</v>
      </c>
      <c r="B84" s="67" t="s">
        <v>989</v>
      </c>
      <c r="C84" s="68" t="s">
        <v>58</v>
      </c>
      <c r="D84" s="69">
        <v>500000</v>
      </c>
      <c r="E84" s="69"/>
      <c r="F84" s="74">
        <f t="shared" si="3"/>
        <v>502488.5</v>
      </c>
      <c r="G84" s="71"/>
    </row>
    <row r="85" spans="1:7">
      <c r="A85" s="66">
        <v>45818</v>
      </c>
      <c r="B85" s="67" t="s">
        <v>989</v>
      </c>
      <c r="C85" s="68" t="s">
        <v>58</v>
      </c>
      <c r="D85" s="69">
        <v>700000</v>
      </c>
      <c r="E85" s="69"/>
      <c r="F85" s="74">
        <f t="shared" si="3"/>
        <v>1202488.5</v>
      </c>
      <c r="G85" s="71"/>
    </row>
    <row r="86" ht="34.5" spans="1:7">
      <c r="A86" s="66">
        <v>45818</v>
      </c>
      <c r="B86" s="67" t="s">
        <v>3700</v>
      </c>
      <c r="C86" s="68" t="s">
        <v>61</v>
      </c>
      <c r="D86" s="69"/>
      <c r="E86" s="69">
        <v>1200000</v>
      </c>
      <c r="F86" s="74">
        <f t="shared" si="3"/>
        <v>2488.5</v>
      </c>
      <c r="G86" s="71"/>
    </row>
    <row r="87" spans="1:7">
      <c r="A87" s="66">
        <v>45820</v>
      </c>
      <c r="B87" s="67" t="s">
        <v>2900</v>
      </c>
      <c r="C87" s="68" t="s">
        <v>58</v>
      </c>
      <c r="D87" s="69">
        <v>7000</v>
      </c>
      <c r="E87" s="69"/>
      <c r="F87" s="74">
        <f t="shared" si="3"/>
        <v>9488.5</v>
      </c>
      <c r="G87" s="71"/>
    </row>
    <row r="88" spans="1:7">
      <c r="A88" s="66">
        <v>45820</v>
      </c>
      <c r="B88" s="72" t="s">
        <v>3705</v>
      </c>
      <c r="C88" s="68" t="s">
        <v>61</v>
      </c>
      <c r="D88" s="69"/>
      <c r="E88" s="69">
        <v>5727.69</v>
      </c>
      <c r="F88" s="74">
        <f t="shared" si="3"/>
        <v>3760.81</v>
      </c>
      <c r="G88" s="71"/>
    </row>
    <row r="89" spans="1:7">
      <c r="A89" s="66">
        <v>45820</v>
      </c>
      <c r="B89" s="72" t="s">
        <v>3674</v>
      </c>
      <c r="C89" s="68" t="s">
        <v>61</v>
      </c>
      <c r="D89" s="69"/>
      <c r="E89" s="69">
        <v>70.15</v>
      </c>
      <c r="F89" s="74">
        <f t="shared" si="3"/>
        <v>3690.66</v>
      </c>
      <c r="G89" s="71"/>
    </row>
    <row r="90" spans="1:7">
      <c r="A90" s="66">
        <v>45821</v>
      </c>
      <c r="B90" s="67" t="s">
        <v>1844</v>
      </c>
      <c r="C90" s="68" t="s">
        <v>58</v>
      </c>
      <c r="D90" s="69">
        <v>70000</v>
      </c>
      <c r="E90" s="69"/>
      <c r="F90" s="74">
        <f t="shared" si="3"/>
        <v>73690.66</v>
      </c>
      <c r="G90" s="71"/>
    </row>
    <row r="91" spans="1:7">
      <c r="A91" s="66">
        <v>45821</v>
      </c>
      <c r="B91" s="67" t="s">
        <v>3706</v>
      </c>
      <c r="C91" s="68" t="s">
        <v>61</v>
      </c>
      <c r="D91" s="69"/>
      <c r="E91" s="69">
        <v>50000</v>
      </c>
      <c r="F91" s="74">
        <f t="shared" si="3"/>
        <v>23690.66</v>
      </c>
      <c r="G91" s="71"/>
    </row>
    <row r="92" spans="1:7">
      <c r="A92" s="66">
        <v>45821</v>
      </c>
      <c r="B92" s="67" t="s">
        <v>3706</v>
      </c>
      <c r="C92" s="68" t="s">
        <v>61</v>
      </c>
      <c r="D92" s="69"/>
      <c r="E92" s="69">
        <v>11100.46</v>
      </c>
      <c r="F92" s="74">
        <f t="shared" si="3"/>
        <v>12590.2</v>
      </c>
      <c r="G92" s="71"/>
    </row>
    <row r="93" spans="1:7">
      <c r="A93" s="66">
        <v>45824</v>
      </c>
      <c r="B93" s="67" t="s">
        <v>3677</v>
      </c>
      <c r="C93" s="68" t="s">
        <v>55</v>
      </c>
      <c r="D93" s="69">
        <v>10000</v>
      </c>
      <c r="E93" s="69"/>
      <c r="F93" s="74">
        <f t="shared" si="3"/>
        <v>22590.2</v>
      </c>
      <c r="G93" s="71"/>
    </row>
    <row r="94" spans="1:7">
      <c r="A94" s="66">
        <v>45829</v>
      </c>
      <c r="B94" s="67" t="s">
        <v>1027</v>
      </c>
      <c r="C94" s="68" t="s">
        <v>57</v>
      </c>
      <c r="D94" s="69">
        <v>5.82</v>
      </c>
      <c r="E94" s="69"/>
      <c r="F94" s="74">
        <f t="shared" si="3"/>
        <v>22596.02</v>
      </c>
      <c r="G94" s="71"/>
    </row>
    <row r="95" spans="1:7">
      <c r="A95" s="66">
        <v>45831</v>
      </c>
      <c r="B95" s="67" t="s">
        <v>2017</v>
      </c>
      <c r="C95" s="68" t="s">
        <v>55</v>
      </c>
      <c r="D95" s="69">
        <v>35000</v>
      </c>
      <c r="E95" s="69"/>
      <c r="F95" s="74">
        <f t="shared" si="3"/>
        <v>57596.02</v>
      </c>
      <c r="G95" s="71"/>
    </row>
    <row r="96" spans="1:7">
      <c r="A96" s="66">
        <v>45831</v>
      </c>
      <c r="B96" s="67" t="s">
        <v>2017</v>
      </c>
      <c r="C96" s="68" t="s">
        <v>55</v>
      </c>
      <c r="D96" s="69">
        <v>48000</v>
      </c>
      <c r="E96" s="69"/>
      <c r="F96" s="74">
        <f t="shared" si="3"/>
        <v>105596.02</v>
      </c>
      <c r="G96" s="71"/>
    </row>
    <row r="97" spans="1:7">
      <c r="A97" s="66">
        <v>45832</v>
      </c>
      <c r="B97" s="67" t="s">
        <v>2019</v>
      </c>
      <c r="C97" s="68" t="s">
        <v>55</v>
      </c>
      <c r="D97" s="69">
        <v>35000</v>
      </c>
      <c r="E97" s="69"/>
      <c r="F97" s="74">
        <f t="shared" si="3"/>
        <v>140596.02</v>
      </c>
      <c r="G97" s="71"/>
    </row>
    <row r="98" spans="1:7">
      <c r="A98" s="66">
        <v>45832</v>
      </c>
      <c r="B98" s="67" t="s">
        <v>2019</v>
      </c>
      <c r="C98" s="68" t="s">
        <v>55</v>
      </c>
      <c r="D98" s="69">
        <v>47850</v>
      </c>
      <c r="E98" s="69"/>
      <c r="F98" s="74">
        <f t="shared" si="3"/>
        <v>188446.02</v>
      </c>
      <c r="G98" s="71"/>
    </row>
    <row r="99" spans="1:7">
      <c r="A99" s="66">
        <v>45835</v>
      </c>
      <c r="B99" s="67" t="s">
        <v>3707</v>
      </c>
      <c r="C99" s="68" t="s">
        <v>61</v>
      </c>
      <c r="D99" s="69"/>
      <c r="E99" s="69">
        <v>4888.02</v>
      </c>
      <c r="F99" s="74">
        <f t="shared" si="3"/>
        <v>183558</v>
      </c>
      <c r="G99" s="71"/>
    </row>
    <row r="100" ht="34.5" spans="1:7">
      <c r="A100" s="66">
        <v>45835</v>
      </c>
      <c r="B100" s="67" t="s">
        <v>3708</v>
      </c>
      <c r="C100" s="68" t="s">
        <v>61</v>
      </c>
      <c r="D100" s="69"/>
      <c r="E100" s="69">
        <v>12257.95</v>
      </c>
      <c r="F100" s="74">
        <f t="shared" si="3"/>
        <v>171300.05</v>
      </c>
      <c r="G100" s="71"/>
    </row>
    <row r="101" spans="1:7">
      <c r="A101" s="66">
        <v>45838</v>
      </c>
      <c r="B101" s="67" t="s">
        <v>3709</v>
      </c>
      <c r="C101" s="68" t="s">
        <v>61</v>
      </c>
      <c r="D101" s="69"/>
      <c r="E101" s="69">
        <v>1474.56</v>
      </c>
      <c r="F101" s="74">
        <f t="shared" si="3"/>
        <v>169825.49</v>
      </c>
      <c r="G101" s="71"/>
    </row>
    <row r="102" spans="1:7">
      <c r="A102" s="66">
        <v>45838</v>
      </c>
      <c r="B102" s="67" t="s">
        <v>3710</v>
      </c>
      <c r="C102" s="68" t="s">
        <v>61</v>
      </c>
      <c r="D102" s="69"/>
      <c r="E102" s="69">
        <v>7454.22</v>
      </c>
      <c r="F102" s="74">
        <f t="shared" si="3"/>
        <v>162371.27</v>
      </c>
      <c r="G102" s="71"/>
    </row>
    <row r="103" spans="1:7">
      <c r="A103" s="66">
        <v>45839</v>
      </c>
      <c r="B103" s="67" t="s">
        <v>3648</v>
      </c>
      <c r="C103" s="68" t="s">
        <v>61</v>
      </c>
      <c r="D103" s="69"/>
      <c r="E103" s="69">
        <v>8.64</v>
      </c>
      <c r="F103" s="74">
        <f t="shared" si="3"/>
        <v>162362.63</v>
      </c>
      <c r="G103" s="71"/>
    </row>
    <row r="104" spans="1:7">
      <c r="A104" s="66">
        <v>45839</v>
      </c>
      <c r="B104" s="67" t="s">
        <v>3711</v>
      </c>
      <c r="C104" s="68" t="s">
        <v>61</v>
      </c>
      <c r="D104" s="69"/>
      <c r="E104" s="69">
        <v>56.4</v>
      </c>
      <c r="F104" s="74">
        <f t="shared" si="3"/>
        <v>162306.23</v>
      </c>
      <c r="G104" s="71"/>
    </row>
    <row r="105" spans="1:7">
      <c r="A105" s="66">
        <v>45842</v>
      </c>
      <c r="B105" s="67" t="s">
        <v>1138</v>
      </c>
      <c r="C105" s="68" t="s">
        <v>64</v>
      </c>
      <c r="D105" s="69"/>
      <c r="E105" s="69">
        <v>162000</v>
      </c>
      <c r="F105" s="74">
        <f t="shared" si="3"/>
        <v>306.23000000001</v>
      </c>
      <c r="G105" s="71"/>
    </row>
    <row r="106" spans="1:7">
      <c r="A106" s="66">
        <v>45842</v>
      </c>
      <c r="B106" s="67" t="s">
        <v>315</v>
      </c>
      <c r="C106" s="68" t="s">
        <v>58</v>
      </c>
      <c r="D106" s="69">
        <v>5000</v>
      </c>
      <c r="E106" s="69"/>
      <c r="F106" s="74">
        <f t="shared" ref="F106:F131" si="4">F105+D106-E106</f>
        <v>5306.23000000001</v>
      </c>
      <c r="G106" s="71"/>
    </row>
    <row r="107" ht="34.5" spans="1:7">
      <c r="A107" s="66">
        <v>45846</v>
      </c>
      <c r="B107" s="67" t="s">
        <v>3712</v>
      </c>
      <c r="C107" s="68" t="s">
        <v>61</v>
      </c>
      <c r="D107" s="69"/>
      <c r="E107" s="69">
        <v>500</v>
      </c>
      <c r="F107" s="74">
        <f t="shared" si="4"/>
        <v>4806.23000000001</v>
      </c>
      <c r="G107" s="71"/>
    </row>
    <row r="108" ht="34.5" spans="1:7">
      <c r="A108" s="66">
        <v>45847</v>
      </c>
      <c r="B108" s="67" t="s">
        <v>3713</v>
      </c>
      <c r="C108" s="68" t="s">
        <v>65</v>
      </c>
      <c r="D108" s="69"/>
      <c r="E108" s="69">
        <v>3000</v>
      </c>
      <c r="F108" s="74">
        <f t="shared" si="4"/>
        <v>1806.23000000001</v>
      </c>
      <c r="G108" s="71"/>
    </row>
    <row r="109" spans="1:7">
      <c r="A109" s="66">
        <v>45852</v>
      </c>
      <c r="B109" s="67" t="s">
        <v>315</v>
      </c>
      <c r="C109" s="68" t="s">
        <v>58</v>
      </c>
      <c r="D109" s="69">
        <v>15900</v>
      </c>
      <c r="E109" s="69"/>
      <c r="F109" s="74">
        <f t="shared" si="4"/>
        <v>17706.23</v>
      </c>
      <c r="G109" s="71"/>
    </row>
    <row r="110" spans="1:7">
      <c r="A110" s="66">
        <v>45852</v>
      </c>
      <c r="B110" s="67" t="s">
        <v>3714</v>
      </c>
      <c r="C110" s="91" t="s">
        <v>61</v>
      </c>
      <c r="D110" s="69"/>
      <c r="E110" s="69">
        <v>16531.94</v>
      </c>
      <c r="F110" s="74">
        <f t="shared" si="4"/>
        <v>1174.29000000001</v>
      </c>
      <c r="G110" s="71"/>
    </row>
    <row r="111" spans="1:7">
      <c r="A111" s="66">
        <v>45852</v>
      </c>
      <c r="B111" s="67" t="s">
        <v>3715</v>
      </c>
      <c r="C111" s="91" t="s">
        <v>61</v>
      </c>
      <c r="D111" s="69"/>
      <c r="E111" s="69">
        <v>75.9</v>
      </c>
      <c r="F111" s="74">
        <f t="shared" si="4"/>
        <v>1098.39000000001</v>
      </c>
      <c r="G111" s="71"/>
    </row>
    <row r="112" spans="1:7">
      <c r="A112" s="66">
        <v>45859</v>
      </c>
      <c r="B112" s="67" t="s">
        <v>208</v>
      </c>
      <c r="C112" s="68" t="s">
        <v>58</v>
      </c>
      <c r="D112" s="69">
        <v>90000</v>
      </c>
      <c r="E112" s="69"/>
      <c r="F112" s="74">
        <f t="shared" si="4"/>
        <v>91098.39</v>
      </c>
      <c r="G112" s="71"/>
    </row>
    <row r="113" ht="34.5" spans="1:7">
      <c r="A113" s="66">
        <v>45859</v>
      </c>
      <c r="B113" s="67" t="s">
        <v>3716</v>
      </c>
      <c r="C113" s="68" t="s">
        <v>60</v>
      </c>
      <c r="D113" s="69"/>
      <c r="E113" s="69">
        <v>85000</v>
      </c>
      <c r="F113" s="74">
        <f t="shared" si="4"/>
        <v>6098.39000000001</v>
      </c>
      <c r="G113" s="71"/>
    </row>
    <row r="114" spans="1:7">
      <c r="A114" s="66">
        <v>45861</v>
      </c>
      <c r="B114" s="67" t="s">
        <v>130</v>
      </c>
      <c r="C114" s="68" t="s">
        <v>58</v>
      </c>
      <c r="D114" s="69">
        <v>20000</v>
      </c>
      <c r="E114" s="69"/>
      <c r="F114" s="74">
        <f t="shared" si="4"/>
        <v>26098.39</v>
      </c>
      <c r="G114" s="71"/>
    </row>
    <row r="115" ht="34.5" spans="1:7">
      <c r="A115" s="66">
        <v>45861</v>
      </c>
      <c r="B115" s="67" t="s">
        <v>3717</v>
      </c>
      <c r="C115" s="68" t="s">
        <v>65</v>
      </c>
      <c r="D115" s="69"/>
      <c r="E115" s="69">
        <v>12000</v>
      </c>
      <c r="F115" s="74">
        <f t="shared" si="4"/>
        <v>14098.39</v>
      </c>
      <c r="G115" s="71"/>
    </row>
    <row r="116" spans="1:7">
      <c r="A116" s="66">
        <v>45863</v>
      </c>
      <c r="B116" s="67" t="s">
        <v>3718</v>
      </c>
      <c r="C116" s="68" t="s">
        <v>65</v>
      </c>
      <c r="D116" s="69"/>
      <c r="E116" s="69">
        <v>3000</v>
      </c>
      <c r="F116" s="74">
        <f t="shared" si="4"/>
        <v>11098.39</v>
      </c>
      <c r="G116" s="71"/>
    </row>
    <row r="117" spans="1:7">
      <c r="A117" s="66">
        <v>45866</v>
      </c>
      <c r="B117" s="67" t="s">
        <v>3719</v>
      </c>
      <c r="C117" s="68" t="s">
        <v>65</v>
      </c>
      <c r="D117" s="69"/>
      <c r="E117" s="69">
        <v>4861.05</v>
      </c>
      <c r="F117" s="74">
        <f t="shared" si="4"/>
        <v>6237.34000000001</v>
      </c>
      <c r="G117" s="71"/>
    </row>
    <row r="118" spans="1:7">
      <c r="A118" s="66">
        <v>45868</v>
      </c>
      <c r="B118" s="67" t="s">
        <v>3684</v>
      </c>
      <c r="C118" s="68" t="s">
        <v>54</v>
      </c>
      <c r="D118" s="69">
        <v>296.81</v>
      </c>
      <c r="E118" s="69"/>
      <c r="F118" s="74">
        <f t="shared" si="4"/>
        <v>6534.15000000001</v>
      </c>
      <c r="G118" s="71"/>
    </row>
    <row r="119" ht="34.5" spans="1:7">
      <c r="A119" s="66">
        <v>45869</v>
      </c>
      <c r="B119" s="67" t="s">
        <v>3720</v>
      </c>
      <c r="C119" s="68" t="s">
        <v>58</v>
      </c>
      <c r="D119" s="69">
        <v>70940</v>
      </c>
      <c r="E119" s="69"/>
      <c r="F119" s="74">
        <f t="shared" si="4"/>
        <v>77474.15</v>
      </c>
      <c r="G119" s="71"/>
    </row>
    <row r="120" spans="1:7">
      <c r="A120" s="66">
        <v>45870</v>
      </c>
      <c r="B120" s="67" t="s">
        <v>3648</v>
      </c>
      <c r="C120" s="68" t="s">
        <v>61</v>
      </c>
      <c r="D120" s="69"/>
      <c r="E120" s="69">
        <v>37.2</v>
      </c>
      <c r="F120" s="74">
        <f t="shared" si="4"/>
        <v>77436.95</v>
      </c>
      <c r="G120" s="71"/>
    </row>
    <row r="121" ht="34.5" spans="1:7">
      <c r="A121" s="66">
        <v>45870</v>
      </c>
      <c r="B121" s="67" t="s">
        <v>3721</v>
      </c>
      <c r="C121" s="68" t="s">
        <v>61</v>
      </c>
      <c r="D121" s="69"/>
      <c r="E121" s="69">
        <v>100</v>
      </c>
      <c r="F121" s="74">
        <f t="shared" si="4"/>
        <v>77336.95</v>
      </c>
      <c r="G121" s="71"/>
    </row>
    <row r="122" spans="1:7">
      <c r="A122" s="66">
        <v>45874</v>
      </c>
      <c r="B122" s="67" t="s">
        <v>1765</v>
      </c>
      <c r="C122" s="68" t="s">
        <v>64</v>
      </c>
      <c r="D122" s="69"/>
      <c r="E122" s="69">
        <v>60000</v>
      </c>
      <c r="F122" s="74">
        <f t="shared" si="4"/>
        <v>17336.95</v>
      </c>
      <c r="G122" s="71"/>
    </row>
    <row r="123" spans="1:7">
      <c r="A123" s="66">
        <v>45874</v>
      </c>
      <c r="B123" s="67" t="s">
        <v>3722</v>
      </c>
      <c r="C123" s="68" t="s">
        <v>61</v>
      </c>
      <c r="D123" s="69"/>
      <c r="E123" s="69">
        <v>7454.22</v>
      </c>
      <c r="F123" s="74">
        <f t="shared" si="4"/>
        <v>9882.73000000001</v>
      </c>
      <c r="G123" s="71"/>
    </row>
    <row r="124" ht="34.5" spans="1:7">
      <c r="A124" s="66">
        <v>45876</v>
      </c>
      <c r="B124" s="67" t="s">
        <v>3723</v>
      </c>
      <c r="C124" s="68" t="s">
        <v>61</v>
      </c>
      <c r="D124" s="69"/>
      <c r="E124" s="69">
        <v>500</v>
      </c>
      <c r="F124" s="74">
        <f t="shared" si="4"/>
        <v>9382.73000000001</v>
      </c>
      <c r="G124" s="71"/>
    </row>
    <row r="125" ht="34.5" spans="1:7">
      <c r="A125" s="66">
        <v>45876</v>
      </c>
      <c r="B125" s="67" t="s">
        <v>3724</v>
      </c>
      <c r="C125" s="68" t="s">
        <v>60</v>
      </c>
      <c r="D125" s="69"/>
      <c r="E125" s="69">
        <v>8000</v>
      </c>
      <c r="F125" s="74">
        <f t="shared" si="4"/>
        <v>1382.73000000001</v>
      </c>
      <c r="G125" s="71"/>
    </row>
    <row r="126" spans="1:7">
      <c r="A126" s="66">
        <v>45877</v>
      </c>
      <c r="B126" s="67" t="s">
        <v>1844</v>
      </c>
      <c r="C126" s="68" t="s">
        <v>58</v>
      </c>
      <c r="D126" s="69">
        <v>10000</v>
      </c>
      <c r="E126" s="69"/>
      <c r="F126" s="74">
        <f t="shared" si="4"/>
        <v>11382.73</v>
      </c>
      <c r="G126" s="71"/>
    </row>
    <row r="127" ht="34.5" spans="1:7">
      <c r="A127" s="66">
        <v>45877</v>
      </c>
      <c r="B127" s="67" t="s">
        <v>3725</v>
      </c>
      <c r="C127" s="68" t="s">
        <v>65</v>
      </c>
      <c r="D127" s="69"/>
      <c r="E127" s="69">
        <v>1800</v>
      </c>
      <c r="F127" s="74">
        <f t="shared" si="4"/>
        <v>9582.73000000001</v>
      </c>
      <c r="G127" s="71"/>
    </row>
    <row r="128" spans="1:7">
      <c r="A128" s="66">
        <v>45881</v>
      </c>
      <c r="B128" s="67" t="s">
        <v>3726</v>
      </c>
      <c r="C128" s="68" t="s">
        <v>65</v>
      </c>
      <c r="D128" s="69"/>
      <c r="E128" s="69">
        <v>3000</v>
      </c>
      <c r="F128" s="74">
        <f t="shared" si="4"/>
        <v>6582.73000000001</v>
      </c>
      <c r="G128" s="71"/>
    </row>
    <row r="129" spans="1:7">
      <c r="A129" s="66">
        <v>45883</v>
      </c>
      <c r="B129" s="67" t="s">
        <v>3727</v>
      </c>
      <c r="C129" s="91" t="s">
        <v>61</v>
      </c>
      <c r="D129" s="69"/>
      <c r="E129" s="69">
        <v>2535.02</v>
      </c>
      <c r="F129" s="74">
        <f t="shared" si="4"/>
        <v>4047.71000000001</v>
      </c>
      <c r="G129" s="71"/>
    </row>
    <row r="130" spans="1:7">
      <c r="A130" s="66">
        <v>45883</v>
      </c>
      <c r="B130" s="67" t="s">
        <v>3728</v>
      </c>
      <c r="C130" s="91" t="s">
        <v>61</v>
      </c>
      <c r="D130" s="69"/>
      <c r="E130" s="69">
        <v>75.9</v>
      </c>
      <c r="F130" s="74">
        <f t="shared" si="4"/>
        <v>3971.81000000001</v>
      </c>
      <c r="G130" s="71"/>
    </row>
    <row r="131" ht="51.75" spans="1:7">
      <c r="A131" s="66">
        <v>45890</v>
      </c>
      <c r="B131" s="67" t="s">
        <v>3729</v>
      </c>
      <c r="C131" s="68" t="s">
        <v>65</v>
      </c>
      <c r="D131" s="69"/>
      <c r="E131" s="69">
        <v>500</v>
      </c>
      <c r="F131" s="74">
        <f t="shared" si="4"/>
        <v>3471.81000000001</v>
      </c>
      <c r="G131" s="71"/>
    </row>
    <row r="132" spans="1:7">
      <c r="A132" s="66">
        <v>45894</v>
      </c>
      <c r="B132" s="67" t="s">
        <v>3730</v>
      </c>
      <c r="C132" s="68" t="s">
        <v>56</v>
      </c>
      <c r="D132" s="69">
        <v>1000000</v>
      </c>
      <c r="E132" s="69"/>
      <c r="F132" s="74">
        <f t="shared" ref="F132:F145" si="5">F131+D132-E132</f>
        <v>1003471.81</v>
      </c>
      <c r="G132" s="71"/>
    </row>
    <row r="133" spans="1:7">
      <c r="A133" s="66">
        <v>45894</v>
      </c>
      <c r="B133" s="67" t="s">
        <v>3731</v>
      </c>
      <c r="C133" s="68" t="s">
        <v>56</v>
      </c>
      <c r="D133" s="69">
        <v>1000000</v>
      </c>
      <c r="E133" s="69"/>
      <c r="F133" s="74">
        <f t="shared" si="5"/>
        <v>2003471.81</v>
      </c>
      <c r="G133" s="71"/>
    </row>
    <row r="134" spans="1:7">
      <c r="A134" s="66">
        <v>45894</v>
      </c>
      <c r="B134" s="67" t="s">
        <v>1765</v>
      </c>
      <c r="C134" s="68" t="s">
        <v>64</v>
      </c>
      <c r="D134" s="69"/>
      <c r="E134" s="69">
        <v>1500000</v>
      </c>
      <c r="F134" s="74">
        <f t="shared" si="5"/>
        <v>503471.81</v>
      </c>
      <c r="G134" s="71"/>
    </row>
    <row r="135" spans="1:7">
      <c r="A135" s="66">
        <v>45894</v>
      </c>
      <c r="B135" s="67" t="s">
        <v>1765</v>
      </c>
      <c r="C135" s="68" t="s">
        <v>64</v>
      </c>
      <c r="D135" s="69"/>
      <c r="E135" s="69">
        <v>500000</v>
      </c>
      <c r="F135" s="74">
        <f t="shared" si="5"/>
        <v>3471.81000000006</v>
      </c>
      <c r="G135" s="71"/>
    </row>
    <row r="136" spans="1:7">
      <c r="A136" s="66">
        <v>45894</v>
      </c>
      <c r="B136" s="67" t="s">
        <v>3732</v>
      </c>
      <c r="C136" s="91" t="s">
        <v>61</v>
      </c>
      <c r="D136" s="69"/>
      <c r="E136" s="69">
        <v>3.47</v>
      </c>
      <c r="F136" s="74">
        <f t="shared" si="5"/>
        <v>3468.34000000006</v>
      </c>
      <c r="G136" s="71"/>
    </row>
    <row r="137" spans="1:7">
      <c r="A137" s="66">
        <v>45896</v>
      </c>
      <c r="B137" s="67" t="s">
        <v>694</v>
      </c>
      <c r="C137" s="68" t="s">
        <v>58</v>
      </c>
      <c r="D137" s="69">
        <v>10000</v>
      </c>
      <c r="E137" s="69"/>
      <c r="F137" s="74">
        <f t="shared" si="5"/>
        <v>13468.3400000001</v>
      </c>
      <c r="G137" s="71"/>
    </row>
    <row r="138" spans="1:7">
      <c r="A138" s="66">
        <v>45896</v>
      </c>
      <c r="B138" s="67" t="s">
        <v>3733</v>
      </c>
      <c r="C138" s="68" t="s">
        <v>61</v>
      </c>
      <c r="D138" s="69"/>
      <c r="E138" s="69">
        <v>4861.05</v>
      </c>
      <c r="F138" s="74">
        <f t="shared" si="5"/>
        <v>8607.29000000006</v>
      </c>
      <c r="G138" s="71"/>
    </row>
    <row r="139" spans="1:7">
      <c r="A139" s="66">
        <v>45897</v>
      </c>
      <c r="B139" s="67" t="s">
        <v>1844</v>
      </c>
      <c r="C139" s="68" t="s">
        <v>58</v>
      </c>
      <c r="D139" s="69">
        <v>50000</v>
      </c>
      <c r="E139" s="69"/>
      <c r="F139" s="74">
        <f t="shared" si="5"/>
        <v>58607.2900000001</v>
      </c>
      <c r="G139" s="71"/>
    </row>
    <row r="140" ht="34.5" spans="1:7">
      <c r="A140" s="66">
        <v>45897</v>
      </c>
      <c r="B140" s="67" t="s">
        <v>3734</v>
      </c>
      <c r="C140" s="68" t="s">
        <v>60</v>
      </c>
      <c r="D140" s="69"/>
      <c r="E140" s="69">
        <v>50000</v>
      </c>
      <c r="F140" s="74">
        <f t="shared" si="5"/>
        <v>8607.29000000005</v>
      </c>
      <c r="G140" s="71"/>
    </row>
    <row r="141" ht="34.5" spans="1:7">
      <c r="A141" s="66">
        <v>45898</v>
      </c>
      <c r="B141" s="67" t="s">
        <v>3735</v>
      </c>
      <c r="C141" s="68" t="s">
        <v>58</v>
      </c>
      <c r="D141" s="69">
        <v>109500</v>
      </c>
      <c r="E141" s="69"/>
      <c r="F141" s="74">
        <f t="shared" si="5"/>
        <v>118107.29</v>
      </c>
      <c r="G141" s="71"/>
    </row>
    <row r="142" spans="1:7">
      <c r="A142" s="66">
        <v>45898</v>
      </c>
      <c r="B142" s="67" t="s">
        <v>1138</v>
      </c>
      <c r="C142" s="68" t="s">
        <v>64</v>
      </c>
      <c r="D142" s="69"/>
      <c r="E142" s="69">
        <v>100000</v>
      </c>
      <c r="F142" s="74">
        <f t="shared" si="5"/>
        <v>18107.2900000001</v>
      </c>
      <c r="G142" s="71"/>
    </row>
    <row r="143" spans="1:7">
      <c r="A143" s="66">
        <v>45901</v>
      </c>
      <c r="B143" s="67" t="s">
        <v>3736</v>
      </c>
      <c r="C143" s="68" t="s">
        <v>61</v>
      </c>
      <c r="D143" s="69"/>
      <c r="E143" s="69">
        <v>85.2</v>
      </c>
      <c r="F143" s="74">
        <f t="shared" si="5"/>
        <v>18022.0900000001</v>
      </c>
      <c r="G143" s="71"/>
    </row>
    <row r="144" spans="1:7">
      <c r="A144" s="66">
        <v>45901</v>
      </c>
      <c r="B144" s="67" t="s">
        <v>3736</v>
      </c>
      <c r="C144" s="68" t="s">
        <v>61</v>
      </c>
      <c r="D144" s="69"/>
      <c r="E144" s="69">
        <v>4.32</v>
      </c>
      <c r="F144" s="74">
        <f t="shared" si="5"/>
        <v>18017.7700000001</v>
      </c>
      <c r="G144" s="71"/>
    </row>
    <row r="145" spans="1:7">
      <c r="A145" s="66">
        <v>45902</v>
      </c>
      <c r="B145" s="67" t="s">
        <v>153</v>
      </c>
      <c r="C145" s="68" t="s">
        <v>64</v>
      </c>
      <c r="D145" s="69"/>
      <c r="E145" s="69">
        <v>18000</v>
      </c>
      <c r="F145" s="74">
        <f t="shared" ref="F145:F169" si="6">F144+D145-E145</f>
        <v>17.7700000000987</v>
      </c>
      <c r="G145" s="71"/>
    </row>
    <row r="146" spans="1:7">
      <c r="A146" s="66">
        <v>45903</v>
      </c>
      <c r="B146" s="67" t="s">
        <v>315</v>
      </c>
      <c r="C146" s="68" t="s">
        <v>58</v>
      </c>
      <c r="D146" s="69">
        <v>1000000</v>
      </c>
      <c r="E146" s="69"/>
      <c r="F146" s="74">
        <f t="shared" si="6"/>
        <v>1000017.77</v>
      </c>
      <c r="G146" s="71"/>
    </row>
    <row r="147" spans="1:7">
      <c r="A147" s="66">
        <v>45903</v>
      </c>
      <c r="B147" s="67" t="s">
        <v>315</v>
      </c>
      <c r="C147" s="68" t="s">
        <v>58</v>
      </c>
      <c r="D147" s="69">
        <v>1000000</v>
      </c>
      <c r="E147" s="69"/>
      <c r="F147" s="74">
        <f t="shared" si="6"/>
        <v>2000017.77</v>
      </c>
      <c r="G147" s="71"/>
    </row>
    <row r="148" spans="1:7">
      <c r="A148" s="66">
        <v>45903</v>
      </c>
      <c r="B148" s="67" t="s">
        <v>3737</v>
      </c>
      <c r="C148" s="68" t="s">
        <v>62</v>
      </c>
      <c r="D148" s="69"/>
      <c r="E148" s="69">
        <v>1000000</v>
      </c>
      <c r="F148" s="74">
        <f t="shared" si="6"/>
        <v>1000017.77</v>
      </c>
      <c r="G148" s="71"/>
    </row>
    <row r="149" spans="1:7">
      <c r="A149" s="66">
        <v>45903</v>
      </c>
      <c r="B149" s="67" t="s">
        <v>3737</v>
      </c>
      <c r="C149" s="68" t="s">
        <v>62</v>
      </c>
      <c r="D149" s="69"/>
      <c r="E149" s="69">
        <v>1000000</v>
      </c>
      <c r="F149" s="74">
        <f t="shared" si="6"/>
        <v>17.7700000000186</v>
      </c>
      <c r="G149" s="71"/>
    </row>
    <row r="150" spans="1:7">
      <c r="A150" s="66">
        <v>45904</v>
      </c>
      <c r="B150" s="67" t="s">
        <v>989</v>
      </c>
      <c r="C150" s="68" t="s">
        <v>58</v>
      </c>
      <c r="D150" s="69">
        <v>1500000</v>
      </c>
      <c r="E150" s="69"/>
      <c r="F150" s="74">
        <f t="shared" si="6"/>
        <v>1500017.77</v>
      </c>
      <c r="G150" s="71"/>
    </row>
    <row r="151" spans="1:7">
      <c r="A151" s="66">
        <v>45904</v>
      </c>
      <c r="B151" s="67" t="s">
        <v>1138</v>
      </c>
      <c r="C151" s="68" t="s">
        <v>64</v>
      </c>
      <c r="D151" s="69"/>
      <c r="E151" s="69">
        <v>1500000</v>
      </c>
      <c r="F151" s="74">
        <f t="shared" si="6"/>
        <v>17.7700000000186</v>
      </c>
      <c r="G151" s="71"/>
    </row>
    <row r="152" spans="1:7">
      <c r="A152" s="66">
        <v>45904</v>
      </c>
      <c r="B152" s="67" t="s">
        <v>989</v>
      </c>
      <c r="C152" s="68" t="s">
        <v>58</v>
      </c>
      <c r="D152" s="69">
        <v>1000000</v>
      </c>
      <c r="E152" s="69"/>
      <c r="F152" s="74">
        <f t="shared" si="6"/>
        <v>1000017.77</v>
      </c>
      <c r="G152" s="71"/>
    </row>
    <row r="153" spans="1:7">
      <c r="A153" s="66">
        <v>45905</v>
      </c>
      <c r="B153" s="67" t="s">
        <v>153</v>
      </c>
      <c r="C153" s="68" t="s">
        <v>64</v>
      </c>
      <c r="D153" s="69"/>
      <c r="E153" s="69">
        <v>1000000</v>
      </c>
      <c r="F153" s="74">
        <f t="shared" si="6"/>
        <v>17.7700000000186</v>
      </c>
      <c r="G153" s="71"/>
    </row>
    <row r="154" spans="1:7">
      <c r="A154" s="66">
        <v>45910</v>
      </c>
      <c r="B154" s="67" t="s">
        <v>3738</v>
      </c>
      <c r="C154" s="68" t="s">
        <v>57</v>
      </c>
      <c r="D154" s="69">
        <v>0.01</v>
      </c>
      <c r="E154" s="69"/>
      <c r="F154" s="74">
        <f t="shared" si="6"/>
        <v>17.7800000000186</v>
      </c>
      <c r="G154" s="71"/>
    </row>
    <row r="155" spans="1:7">
      <c r="A155" s="66">
        <v>45915</v>
      </c>
      <c r="B155" s="67" t="s">
        <v>3739</v>
      </c>
      <c r="C155" s="68" t="s">
        <v>56</v>
      </c>
      <c r="D155" s="69">
        <v>500000</v>
      </c>
      <c r="E155" s="69"/>
      <c r="F155" s="74">
        <f t="shared" si="6"/>
        <v>500017.78</v>
      </c>
      <c r="G155" s="71"/>
    </row>
    <row r="156" spans="1:7">
      <c r="A156" s="66">
        <v>45915</v>
      </c>
      <c r="B156" s="67" t="s">
        <v>3740</v>
      </c>
      <c r="C156" s="91" t="s">
        <v>61</v>
      </c>
      <c r="D156" s="69"/>
      <c r="E156" s="69">
        <v>1037.64</v>
      </c>
      <c r="F156" s="74">
        <f t="shared" si="6"/>
        <v>498980.14</v>
      </c>
      <c r="G156" s="71"/>
    </row>
    <row r="157" spans="1:7">
      <c r="A157" s="66">
        <v>45915</v>
      </c>
      <c r="B157" s="67" t="s">
        <v>3741</v>
      </c>
      <c r="C157" s="91" t="s">
        <v>61</v>
      </c>
      <c r="D157" s="69"/>
      <c r="E157" s="69">
        <v>75.91</v>
      </c>
      <c r="F157" s="74">
        <f t="shared" si="6"/>
        <v>498904.23</v>
      </c>
      <c r="G157" s="71"/>
    </row>
    <row r="158" spans="1:7">
      <c r="A158" s="66">
        <v>45916</v>
      </c>
      <c r="B158" s="67" t="s">
        <v>1138</v>
      </c>
      <c r="C158" s="68" t="s">
        <v>64</v>
      </c>
      <c r="D158" s="69"/>
      <c r="E158" s="69">
        <v>160000</v>
      </c>
      <c r="F158" s="74">
        <f t="shared" si="6"/>
        <v>338904.23</v>
      </c>
      <c r="G158" s="71"/>
    </row>
    <row r="159" spans="1:7">
      <c r="A159" s="66">
        <v>45918</v>
      </c>
      <c r="B159" s="67" t="s">
        <v>2052</v>
      </c>
      <c r="C159" s="68" t="s">
        <v>64</v>
      </c>
      <c r="D159" s="69"/>
      <c r="E159" s="69">
        <v>20000</v>
      </c>
      <c r="F159" s="74">
        <f t="shared" si="6"/>
        <v>318904.23</v>
      </c>
      <c r="G159" s="71"/>
    </row>
    <row r="160" spans="1:7">
      <c r="A160" s="66">
        <v>45918</v>
      </c>
      <c r="B160" s="67" t="s">
        <v>2112</v>
      </c>
      <c r="C160" s="68" t="s">
        <v>55</v>
      </c>
      <c r="D160" s="69">
        <v>3000</v>
      </c>
      <c r="E160" s="69"/>
      <c r="F160" s="74">
        <f t="shared" si="6"/>
        <v>321904.23</v>
      </c>
      <c r="G160" s="71"/>
    </row>
    <row r="161" spans="1:7">
      <c r="A161" s="66">
        <v>45919</v>
      </c>
      <c r="B161" s="67" t="s">
        <v>153</v>
      </c>
      <c r="C161" s="68" t="s">
        <v>64</v>
      </c>
      <c r="D161" s="69"/>
      <c r="E161" s="69">
        <v>50000</v>
      </c>
      <c r="F161" s="74">
        <f t="shared" si="6"/>
        <v>271904.23</v>
      </c>
      <c r="G161" s="71"/>
    </row>
    <row r="162" spans="1:7">
      <c r="A162" s="66">
        <v>45919</v>
      </c>
      <c r="B162" s="67" t="s">
        <v>1765</v>
      </c>
      <c r="C162" s="68" t="s">
        <v>64</v>
      </c>
      <c r="D162" s="69"/>
      <c r="E162" s="69">
        <v>200000</v>
      </c>
      <c r="F162" s="74">
        <f t="shared" si="6"/>
        <v>71904.23</v>
      </c>
      <c r="G162" s="71"/>
    </row>
    <row r="163" spans="1:7">
      <c r="A163" s="66">
        <v>45919</v>
      </c>
      <c r="B163" s="67" t="s">
        <v>318</v>
      </c>
      <c r="C163" s="68" t="s">
        <v>64</v>
      </c>
      <c r="D163" s="69"/>
      <c r="E163" s="69">
        <v>50000</v>
      </c>
      <c r="F163" s="74">
        <f t="shared" si="6"/>
        <v>21904.23</v>
      </c>
      <c r="G163" s="71"/>
    </row>
    <row r="164" spans="1:7">
      <c r="A164" s="66">
        <v>45921</v>
      </c>
      <c r="B164" s="67" t="s">
        <v>1027</v>
      </c>
      <c r="C164" s="68" t="s">
        <v>57</v>
      </c>
      <c r="D164" s="69">
        <v>7.13</v>
      </c>
      <c r="E164" s="69"/>
      <c r="F164" s="74">
        <f t="shared" si="6"/>
        <v>21911.36</v>
      </c>
      <c r="G164" s="71"/>
    </row>
    <row r="165" spans="1:7">
      <c r="A165" s="66">
        <v>45923</v>
      </c>
      <c r="B165" s="67" t="s">
        <v>3742</v>
      </c>
      <c r="C165" s="68" t="s">
        <v>61</v>
      </c>
      <c r="D165" s="69"/>
      <c r="E165" s="69">
        <v>15634.41</v>
      </c>
      <c r="F165" s="74">
        <f t="shared" si="6"/>
        <v>6276.95000000004</v>
      </c>
      <c r="G165" s="71"/>
    </row>
    <row r="166" spans="1:7">
      <c r="A166" s="66">
        <v>45924</v>
      </c>
      <c r="B166" s="67" t="s">
        <v>3742</v>
      </c>
      <c r="C166" s="68" t="s">
        <v>61</v>
      </c>
      <c r="D166" s="69"/>
      <c r="E166" s="69">
        <v>4868.97</v>
      </c>
      <c r="F166" s="74">
        <f t="shared" si="6"/>
        <v>1407.98000000004</v>
      </c>
      <c r="G166" s="71"/>
    </row>
    <row r="167" ht="34.5" spans="1:7">
      <c r="A167" s="66">
        <v>45926</v>
      </c>
      <c r="B167" s="67" t="s">
        <v>3743</v>
      </c>
      <c r="C167" s="68" t="s">
        <v>58</v>
      </c>
      <c r="D167" s="69">
        <v>99280</v>
      </c>
      <c r="E167" s="69"/>
      <c r="F167" s="74">
        <f t="shared" si="6"/>
        <v>100687.98</v>
      </c>
      <c r="G167" s="71"/>
    </row>
    <row r="168" spans="1:7">
      <c r="A168" s="66">
        <v>45926</v>
      </c>
      <c r="B168" s="67" t="s">
        <v>3744</v>
      </c>
      <c r="C168" s="91" t="s">
        <v>61</v>
      </c>
      <c r="D168" s="69"/>
      <c r="E168" s="69">
        <v>4870.14</v>
      </c>
      <c r="F168" s="74">
        <f t="shared" si="6"/>
        <v>95817.84</v>
      </c>
      <c r="G168" s="71"/>
    </row>
    <row r="169" spans="1:7">
      <c r="A169" s="66">
        <v>45929</v>
      </c>
      <c r="B169" s="67" t="s">
        <v>3745</v>
      </c>
      <c r="C169" s="68" t="s">
        <v>61</v>
      </c>
      <c r="D169" s="69"/>
      <c r="E169" s="69">
        <v>7454.21</v>
      </c>
      <c r="F169" s="74">
        <f t="shared" si="6"/>
        <v>88363.63</v>
      </c>
      <c r="G169" s="71"/>
    </row>
    <row r="170" spans="1:7">
      <c r="A170" s="66">
        <v>45929</v>
      </c>
      <c r="B170" s="67" t="s">
        <v>3746</v>
      </c>
      <c r="C170" s="68" t="s">
        <v>61</v>
      </c>
      <c r="D170" s="69"/>
      <c r="E170" s="69">
        <v>515.02</v>
      </c>
      <c r="F170" s="74">
        <f t="shared" ref="F170:F179" si="7">F169+D170-E170</f>
        <v>87848.61</v>
      </c>
      <c r="G170" s="71"/>
    </row>
    <row r="171" spans="1:7">
      <c r="A171" s="66">
        <v>45930</v>
      </c>
      <c r="B171" s="67" t="s">
        <v>3747</v>
      </c>
      <c r="C171" s="68" t="s">
        <v>65</v>
      </c>
      <c r="D171" s="69"/>
      <c r="E171" s="69">
        <v>260</v>
      </c>
      <c r="F171" s="74">
        <f t="shared" si="7"/>
        <v>87588.61</v>
      </c>
      <c r="G171" s="71"/>
    </row>
    <row r="172" ht="34.5" spans="1:7">
      <c r="A172" s="66">
        <v>45930</v>
      </c>
      <c r="B172" s="67" t="s">
        <v>3748</v>
      </c>
      <c r="C172" s="68" t="s">
        <v>65</v>
      </c>
      <c r="D172" s="69"/>
      <c r="E172" s="69">
        <v>15000</v>
      </c>
      <c r="F172" s="74">
        <f t="shared" si="7"/>
        <v>72588.61</v>
      </c>
      <c r="G172" s="71"/>
    </row>
    <row r="173" spans="1:7">
      <c r="A173" s="66">
        <v>45931</v>
      </c>
      <c r="B173" s="67" t="s">
        <v>1742</v>
      </c>
      <c r="C173" s="68" t="s">
        <v>61</v>
      </c>
      <c r="D173" s="69"/>
      <c r="E173" s="69">
        <v>123.6</v>
      </c>
      <c r="F173" s="74">
        <f t="shared" si="7"/>
        <v>72465.01</v>
      </c>
      <c r="G173" s="71"/>
    </row>
    <row r="174" spans="1:7">
      <c r="A174" s="66">
        <v>45931</v>
      </c>
      <c r="B174" s="67" t="s">
        <v>1742</v>
      </c>
      <c r="C174" s="68" t="s">
        <v>61</v>
      </c>
      <c r="D174" s="69"/>
      <c r="E174" s="69">
        <v>43.2</v>
      </c>
      <c r="F174" s="74">
        <f t="shared" si="7"/>
        <v>72421.81</v>
      </c>
      <c r="G174" s="71"/>
    </row>
    <row r="175" spans="1:7">
      <c r="A175" s="66">
        <v>45943</v>
      </c>
      <c r="B175" s="67" t="s">
        <v>3749</v>
      </c>
      <c r="C175" s="68" t="s">
        <v>62</v>
      </c>
      <c r="D175" s="69"/>
      <c r="E175" s="69">
        <v>23145.6</v>
      </c>
      <c r="F175" s="74">
        <f t="shared" si="7"/>
        <v>49276.21</v>
      </c>
      <c r="G175" s="71"/>
    </row>
    <row r="176" spans="1:7">
      <c r="A176" s="66">
        <v>45945</v>
      </c>
      <c r="B176" s="67" t="s">
        <v>3750</v>
      </c>
      <c r="C176" s="68" t="s">
        <v>54</v>
      </c>
      <c r="D176" s="69">
        <v>50000</v>
      </c>
      <c r="E176" s="69"/>
      <c r="F176" s="74">
        <f t="shared" si="7"/>
        <v>99276.21</v>
      </c>
      <c r="G176" s="71"/>
    </row>
    <row r="177" spans="1:7">
      <c r="A177" s="66">
        <v>45954</v>
      </c>
      <c r="B177" s="67" t="s">
        <v>3751</v>
      </c>
      <c r="C177" s="91" t="s">
        <v>61</v>
      </c>
      <c r="D177" s="69"/>
      <c r="E177" s="69">
        <v>7809.6</v>
      </c>
      <c r="F177" s="74">
        <f t="shared" si="7"/>
        <v>91466.61</v>
      </c>
      <c r="G177" s="71"/>
    </row>
    <row r="178" spans="1:7">
      <c r="A178" s="66">
        <v>45957</v>
      </c>
      <c r="B178" s="67" t="s">
        <v>1765</v>
      </c>
      <c r="C178" s="68" t="s">
        <v>64</v>
      </c>
      <c r="D178" s="69"/>
      <c r="E178" s="69">
        <v>80000</v>
      </c>
      <c r="F178" s="74">
        <f t="shared" si="7"/>
        <v>11466.61</v>
      </c>
      <c r="G178" s="71"/>
    </row>
    <row r="179" spans="1:7">
      <c r="A179" s="66">
        <v>45957</v>
      </c>
      <c r="B179" s="67" t="s">
        <v>3752</v>
      </c>
      <c r="C179" s="91" t="s">
        <v>61</v>
      </c>
      <c r="D179" s="69"/>
      <c r="E179" s="69">
        <v>71.29</v>
      </c>
      <c r="F179" s="74">
        <f t="shared" ref="F179:F192" si="8">F178+D179-E179</f>
        <v>11395.32</v>
      </c>
      <c r="G179" s="71"/>
    </row>
    <row r="180" spans="1:7">
      <c r="A180" s="66">
        <v>45958</v>
      </c>
      <c r="B180" s="67" t="s">
        <v>2019</v>
      </c>
      <c r="C180" s="68" t="s">
        <v>54</v>
      </c>
      <c r="D180" s="69">
        <v>37000</v>
      </c>
      <c r="E180" s="69"/>
      <c r="F180" s="74">
        <f t="shared" si="8"/>
        <v>48395.32</v>
      </c>
      <c r="G180" s="71"/>
    </row>
    <row r="181" spans="1:7">
      <c r="A181" s="66">
        <v>45958</v>
      </c>
      <c r="B181" s="67" t="s">
        <v>3753</v>
      </c>
      <c r="C181" s="68" t="s">
        <v>61</v>
      </c>
      <c r="D181" s="69"/>
      <c r="E181" s="69">
        <v>4865.37</v>
      </c>
      <c r="F181" s="74">
        <f t="shared" si="8"/>
        <v>43529.95</v>
      </c>
      <c r="G181" s="71"/>
    </row>
    <row r="182" ht="34.5" spans="1:7">
      <c r="A182" s="66">
        <v>45959</v>
      </c>
      <c r="B182" s="67" t="s">
        <v>3754</v>
      </c>
      <c r="C182" s="92" t="s">
        <v>58</v>
      </c>
      <c r="D182" s="69">
        <v>100000</v>
      </c>
      <c r="E182" s="69"/>
      <c r="F182" s="74">
        <f t="shared" si="8"/>
        <v>143529.95</v>
      </c>
      <c r="G182" s="71"/>
    </row>
    <row r="183" spans="1:7">
      <c r="A183" s="66">
        <v>45959</v>
      </c>
      <c r="B183" s="67" t="s">
        <v>3755</v>
      </c>
      <c r="C183" s="91" t="s">
        <v>61</v>
      </c>
      <c r="D183" s="69"/>
      <c r="E183" s="69">
        <v>7304.99</v>
      </c>
      <c r="F183" s="74">
        <f t="shared" si="8"/>
        <v>136224.96</v>
      </c>
      <c r="G183" s="71"/>
    </row>
    <row r="184" spans="1:7">
      <c r="A184" s="66">
        <v>45959</v>
      </c>
      <c r="B184" s="67" t="s">
        <v>3756</v>
      </c>
      <c r="C184" s="91" t="s">
        <v>61</v>
      </c>
      <c r="D184" s="69"/>
      <c r="E184" s="69">
        <v>1296.29</v>
      </c>
      <c r="F184" s="74">
        <f t="shared" si="8"/>
        <v>134928.67</v>
      </c>
      <c r="G184" s="71"/>
    </row>
    <row r="185" spans="1:7">
      <c r="A185" s="66">
        <v>45961</v>
      </c>
      <c r="B185" s="67" t="s">
        <v>1765</v>
      </c>
      <c r="C185" s="92" t="s">
        <v>64</v>
      </c>
      <c r="D185" s="69"/>
      <c r="E185" s="69">
        <v>134000</v>
      </c>
      <c r="F185" s="74">
        <f t="shared" si="8"/>
        <v>928.670000000013</v>
      </c>
      <c r="G185" s="71"/>
    </row>
    <row r="186" spans="1:7">
      <c r="A186" s="66">
        <v>45962</v>
      </c>
      <c r="B186" s="67" t="s">
        <v>1742</v>
      </c>
      <c r="C186" s="68" t="s">
        <v>61</v>
      </c>
      <c r="D186" s="69"/>
      <c r="E186" s="69">
        <v>30</v>
      </c>
      <c r="F186" s="74">
        <f t="shared" si="8"/>
        <v>898.670000000013</v>
      </c>
      <c r="G186" s="71"/>
    </row>
    <row r="187" spans="1:7">
      <c r="A187" s="66">
        <v>45962</v>
      </c>
      <c r="B187" s="67" t="s">
        <v>1742</v>
      </c>
      <c r="C187" s="68" t="s">
        <v>61</v>
      </c>
      <c r="D187" s="69"/>
      <c r="E187" s="69">
        <v>4.32</v>
      </c>
      <c r="F187" s="74">
        <f t="shared" si="8"/>
        <v>894.350000000013</v>
      </c>
      <c r="G187" s="71"/>
    </row>
    <row r="188" spans="1:7">
      <c r="A188" s="66">
        <v>45973</v>
      </c>
      <c r="B188" s="93" t="s">
        <v>1844</v>
      </c>
      <c r="C188" s="68" t="s">
        <v>58</v>
      </c>
      <c r="D188" s="69">
        <v>40000</v>
      </c>
      <c r="E188" s="69"/>
      <c r="F188" s="74">
        <f t="shared" si="8"/>
        <v>40894.35</v>
      </c>
      <c r="G188" s="71"/>
    </row>
    <row r="189" spans="1:7">
      <c r="A189" s="66">
        <v>45973</v>
      </c>
      <c r="B189" s="93" t="s">
        <v>3757</v>
      </c>
      <c r="C189" s="91" t="s">
        <v>62</v>
      </c>
      <c r="D189" s="69"/>
      <c r="E189" s="69">
        <v>24230.6</v>
      </c>
      <c r="F189" s="74">
        <f t="shared" si="8"/>
        <v>16663.75</v>
      </c>
      <c r="G189" s="71"/>
    </row>
    <row r="190" spans="1:7">
      <c r="A190" s="66">
        <v>45973</v>
      </c>
      <c r="B190" s="93" t="s">
        <v>3758</v>
      </c>
      <c r="C190" s="91" t="s">
        <v>61</v>
      </c>
      <c r="D190" s="69"/>
      <c r="E190" s="69">
        <v>2024.8</v>
      </c>
      <c r="F190" s="74">
        <f t="shared" si="8"/>
        <v>14638.95</v>
      </c>
      <c r="G190" s="71"/>
    </row>
    <row r="191" spans="1:7">
      <c r="A191" s="66">
        <v>45973</v>
      </c>
      <c r="B191" s="93" t="s">
        <v>3759</v>
      </c>
      <c r="C191" s="91" t="s">
        <v>61</v>
      </c>
      <c r="D191" s="69"/>
      <c r="E191" s="69">
        <v>49.2</v>
      </c>
      <c r="F191" s="74">
        <f t="shared" si="8"/>
        <v>14589.75</v>
      </c>
      <c r="G191" s="71"/>
    </row>
    <row r="192" spans="1:7">
      <c r="A192" s="66">
        <v>45980</v>
      </c>
      <c r="B192" s="93" t="s">
        <v>2112</v>
      </c>
      <c r="C192" s="68" t="s">
        <v>55</v>
      </c>
      <c r="D192" s="69">
        <v>8000</v>
      </c>
      <c r="E192" s="69"/>
      <c r="F192" s="74">
        <f>F191+D192-E192</f>
        <v>22589.75</v>
      </c>
      <c r="G192" s="71"/>
    </row>
    <row r="193" spans="1:7">
      <c r="A193" s="62"/>
      <c r="B193" s="67"/>
      <c r="C193" s="91"/>
      <c r="D193" s="69"/>
      <c r="E193" s="69"/>
      <c r="F193" s="74">
        <f>F192+D193-E193</f>
        <v>22589.75</v>
      </c>
      <c r="G193" s="71"/>
    </row>
    <row r="194" spans="1:7">
      <c r="A194" s="62"/>
      <c r="B194" s="67"/>
      <c r="C194" s="91"/>
      <c r="D194" s="69"/>
      <c r="E194" s="69"/>
      <c r="F194" s="74">
        <f>F193+D194-E194</f>
        <v>22589.75</v>
      </c>
      <c r="G194" s="71"/>
    </row>
    <row r="195" spans="1:7">
      <c r="A195" s="62"/>
      <c r="B195" s="67"/>
      <c r="C195" s="91"/>
      <c r="D195" s="69"/>
      <c r="E195" s="69"/>
      <c r="F195" s="69"/>
      <c r="G195" s="71"/>
    </row>
    <row r="196" spans="1:7">
      <c r="A196" s="62"/>
      <c r="B196" s="67"/>
      <c r="C196" s="91"/>
      <c r="D196" s="69"/>
      <c r="E196" s="69"/>
      <c r="F196" s="69"/>
      <c r="G196" s="71"/>
    </row>
    <row r="197" spans="1:7">
      <c r="A197" s="62"/>
      <c r="B197" s="67"/>
      <c r="C197" s="91"/>
      <c r="D197" s="69"/>
      <c r="E197" s="69"/>
      <c r="F197" s="69"/>
      <c r="G197" s="71"/>
    </row>
    <row r="198" spans="1:7">
      <c r="A198" s="62"/>
      <c r="B198" s="67"/>
      <c r="C198" s="91"/>
      <c r="D198" s="69"/>
      <c r="E198" s="69"/>
      <c r="F198" s="69"/>
      <c r="G198" s="71"/>
    </row>
    <row r="199" spans="1:7">
      <c r="A199" s="62"/>
      <c r="B199" s="67"/>
      <c r="C199" s="91"/>
      <c r="D199" s="69"/>
      <c r="E199" s="69"/>
      <c r="F199" s="69"/>
      <c r="G199" s="71"/>
    </row>
    <row r="200" spans="1:7">
      <c r="A200" s="62"/>
      <c r="B200" s="67"/>
      <c r="C200" s="91"/>
      <c r="D200" s="69"/>
      <c r="E200" s="69"/>
      <c r="F200" s="69"/>
      <c r="G200" s="71"/>
    </row>
    <row r="201" spans="1:7">
      <c r="A201" s="62"/>
      <c r="B201" s="67"/>
      <c r="C201" s="91"/>
      <c r="D201" s="69"/>
      <c r="E201" s="69"/>
      <c r="F201" s="69"/>
      <c r="G201" s="71"/>
    </row>
    <row r="202" spans="1:7">
      <c r="A202" s="62"/>
      <c r="B202" s="67"/>
      <c r="C202" s="91"/>
      <c r="D202" s="69"/>
      <c r="E202" s="69"/>
      <c r="F202" s="69"/>
      <c r="G202" s="71"/>
    </row>
    <row r="203" spans="1:7">
      <c r="A203" s="62"/>
      <c r="B203" s="67"/>
      <c r="C203" s="91"/>
      <c r="D203" s="69"/>
      <c r="E203" s="69"/>
      <c r="F203" s="69"/>
      <c r="G203" s="71"/>
    </row>
  </sheetData>
  <autoFilter xmlns:etc="http://www.wps.cn/officeDocument/2017/etCustomData" ref="A2:G192" etc:filterBottomFollowUsedRange="0">
    <extLst/>
  </autoFilter>
  <dataValidations count="1">
    <dataValidation type="list" allowBlank="1" showInputMessage="1" showErrorMessage="1" sqref="C178 C192 C3:C109 C112:C128 C131:C135 C137:C155 C158:C167 C169:C176 C180:C182 C185:C188">
      <formula1>收支类别</formula1>
    </dataValidation>
  </dataValidations>
  <pageMargins left="0.75" right="0.75" top="1" bottom="1" header="0.51" footer="0.51"/>
  <pageSetup paperSize="9" orientation="portrait"/>
  <headerFooter alignWithMargins="0" scaleWithDoc="0"/>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8"/>
  <sheetViews>
    <sheetView workbookViewId="0">
      <pane ySplit="2" topLeftCell="A8" activePane="bottomLeft" state="frozen"/>
      <selection/>
      <selection pane="bottomLeft" activeCell="A1" sqref="A1"/>
    </sheetView>
  </sheetViews>
  <sheetFormatPr defaultColWidth="9" defaultRowHeight="17.25" outlineLevelCol="6"/>
  <cols>
    <col min="1" max="1" width="11.75" style="53" customWidth="1"/>
    <col min="2" max="2" width="62" style="54" customWidth="1"/>
    <col min="3" max="3" width="15.375" style="55" customWidth="1"/>
    <col min="4" max="6" width="15.625" style="56" customWidth="1"/>
    <col min="7" max="7" width="27" style="57" customWidth="1"/>
    <col min="8" max="16384" width="9" style="57"/>
  </cols>
  <sheetData>
    <row r="1" ht="22.5" customHeight="1" spans="1:7">
      <c r="A1" s="58">
        <v>46</v>
      </c>
      <c r="B1" s="59" t="str">
        <f>VLOOKUP(A1,档案!A:B,2,FALSE)&amp;"流水明细"</f>
        <v>湖北岚丹农民工发放账户01679流水明细</v>
      </c>
      <c r="C1" s="60"/>
      <c r="D1" s="61" t="s">
        <v>3760</v>
      </c>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374200</v>
      </c>
      <c r="G3" s="71"/>
    </row>
    <row r="4" spans="1:7">
      <c r="A4" s="66">
        <v>45717</v>
      </c>
      <c r="B4" s="63" t="s">
        <v>2244</v>
      </c>
      <c r="C4" s="83" t="s">
        <v>57</v>
      </c>
      <c r="D4" s="65">
        <v>66.11</v>
      </c>
      <c r="E4" s="69"/>
      <c r="F4" s="74">
        <f>F3+D4-E4</f>
        <v>374266.11</v>
      </c>
      <c r="G4" s="71"/>
    </row>
    <row r="5" spans="1:7">
      <c r="A5" s="66">
        <v>45778</v>
      </c>
      <c r="B5" s="84" t="s">
        <v>1759</v>
      </c>
      <c r="C5" s="83" t="s">
        <v>57</v>
      </c>
      <c r="D5" s="65">
        <v>112.28</v>
      </c>
      <c r="E5" s="69"/>
      <c r="F5" s="74">
        <f t="shared" ref="F5:F21" si="0">F4+D5-E5</f>
        <v>374378.39</v>
      </c>
      <c r="G5" s="71"/>
    </row>
    <row r="6" ht="33" spans="1:7">
      <c r="A6" s="66">
        <v>45796</v>
      </c>
      <c r="B6" s="72" t="s">
        <v>3761</v>
      </c>
      <c r="C6" s="68" t="s">
        <v>65</v>
      </c>
      <c r="D6" s="69"/>
      <c r="E6" s="69">
        <v>35160</v>
      </c>
      <c r="F6" s="74">
        <f t="shared" si="0"/>
        <v>339218.39</v>
      </c>
      <c r="G6" s="71"/>
    </row>
    <row r="7" ht="33" spans="1:7">
      <c r="A7" s="66">
        <v>45796</v>
      </c>
      <c r="B7" s="72" t="s">
        <v>3762</v>
      </c>
      <c r="C7" s="68" t="s">
        <v>65</v>
      </c>
      <c r="D7" s="69"/>
      <c r="E7" s="69">
        <v>66855</v>
      </c>
      <c r="F7" s="74">
        <f t="shared" si="0"/>
        <v>272363.39</v>
      </c>
      <c r="G7" s="71"/>
    </row>
    <row r="8" ht="33" spans="1:7">
      <c r="A8" s="66">
        <v>45796</v>
      </c>
      <c r="B8" s="72" t="s">
        <v>3763</v>
      </c>
      <c r="C8" s="68" t="s">
        <v>65</v>
      </c>
      <c r="D8" s="69"/>
      <c r="E8" s="69">
        <v>52985</v>
      </c>
      <c r="F8" s="74">
        <f t="shared" si="0"/>
        <v>219378.39</v>
      </c>
      <c r="G8" s="71"/>
    </row>
    <row r="9" spans="1:7">
      <c r="A9" s="66">
        <v>45796</v>
      </c>
      <c r="B9" s="72" t="s">
        <v>504</v>
      </c>
      <c r="C9" s="68" t="s">
        <v>64</v>
      </c>
      <c r="D9" s="73"/>
      <c r="E9" s="69">
        <v>13000</v>
      </c>
      <c r="F9" s="74">
        <f t="shared" si="0"/>
        <v>206378.39</v>
      </c>
      <c r="G9" s="71"/>
    </row>
    <row r="10" spans="1:7">
      <c r="A10" s="66">
        <v>45796</v>
      </c>
      <c r="B10" s="72" t="s">
        <v>504</v>
      </c>
      <c r="C10" s="68" t="s">
        <v>64</v>
      </c>
      <c r="D10" s="73"/>
      <c r="E10" s="69">
        <v>14000</v>
      </c>
      <c r="F10" s="74">
        <f t="shared" si="0"/>
        <v>192378.39</v>
      </c>
      <c r="G10" s="71"/>
    </row>
    <row r="11" spans="1:7">
      <c r="A11" s="66">
        <v>45796</v>
      </c>
      <c r="B11" s="72" t="s">
        <v>504</v>
      </c>
      <c r="C11" s="68" t="s">
        <v>64</v>
      </c>
      <c r="D11" s="69"/>
      <c r="E11" s="69">
        <v>15000</v>
      </c>
      <c r="F11" s="74">
        <f t="shared" si="0"/>
        <v>177378.39</v>
      </c>
      <c r="G11" s="71"/>
    </row>
    <row r="12" spans="1:7">
      <c r="A12" s="66">
        <v>45796</v>
      </c>
      <c r="B12" s="72" t="s">
        <v>202</v>
      </c>
      <c r="C12" s="68" t="s">
        <v>64</v>
      </c>
      <c r="D12" s="69"/>
      <c r="E12" s="69">
        <v>15000</v>
      </c>
      <c r="F12" s="74">
        <f t="shared" si="0"/>
        <v>162378.39</v>
      </c>
      <c r="G12" s="71"/>
    </row>
    <row r="13" spans="1:7">
      <c r="A13" s="66">
        <v>45796</v>
      </c>
      <c r="B13" s="72" t="s">
        <v>202</v>
      </c>
      <c r="C13" s="68" t="s">
        <v>64</v>
      </c>
      <c r="D13" s="69"/>
      <c r="E13" s="69">
        <v>10000</v>
      </c>
      <c r="F13" s="74">
        <f t="shared" si="0"/>
        <v>152378.39</v>
      </c>
      <c r="G13" s="71"/>
    </row>
    <row r="14" spans="1:7">
      <c r="A14" s="66">
        <v>45796</v>
      </c>
      <c r="B14" s="72" t="s">
        <v>202</v>
      </c>
      <c r="C14" s="68" t="s">
        <v>64</v>
      </c>
      <c r="D14" s="69"/>
      <c r="E14" s="69">
        <v>10000</v>
      </c>
      <c r="F14" s="74">
        <f t="shared" si="0"/>
        <v>142378.39</v>
      </c>
      <c r="G14" s="71"/>
    </row>
    <row r="15" ht="33" spans="1:7">
      <c r="A15" s="66">
        <v>45806</v>
      </c>
      <c r="B15" s="72" t="s">
        <v>3764</v>
      </c>
      <c r="C15" s="68" t="s">
        <v>65</v>
      </c>
      <c r="D15" s="69"/>
      <c r="E15" s="69">
        <v>67500</v>
      </c>
      <c r="F15" s="74">
        <f t="shared" si="0"/>
        <v>74878.39</v>
      </c>
      <c r="G15" s="71"/>
    </row>
    <row r="16" ht="33" spans="1:7">
      <c r="A16" s="66">
        <v>45806</v>
      </c>
      <c r="B16" s="78" t="s">
        <v>3765</v>
      </c>
      <c r="C16" s="79" t="s">
        <v>65</v>
      </c>
      <c r="D16" s="69"/>
      <c r="E16" s="69">
        <v>55000</v>
      </c>
      <c r="F16" s="74">
        <f t="shared" si="0"/>
        <v>19878.39</v>
      </c>
      <c r="G16" s="71"/>
    </row>
    <row r="17" spans="1:7">
      <c r="A17" s="66">
        <v>45806</v>
      </c>
      <c r="B17" s="72" t="s">
        <v>504</v>
      </c>
      <c r="C17" s="68" t="s">
        <v>64</v>
      </c>
      <c r="D17" s="69"/>
      <c r="E17" s="69">
        <v>19800</v>
      </c>
      <c r="F17" s="74">
        <f t="shared" si="0"/>
        <v>78.390000000014</v>
      </c>
      <c r="G17" s="71"/>
    </row>
    <row r="18" spans="1:7">
      <c r="A18" s="66">
        <v>45931</v>
      </c>
      <c r="B18" s="76" t="s">
        <v>3766</v>
      </c>
      <c r="C18" s="68" t="s">
        <v>57</v>
      </c>
      <c r="D18" s="69">
        <v>73.54</v>
      </c>
      <c r="E18" s="69"/>
      <c r="F18" s="74">
        <f t="shared" si="0"/>
        <v>151.930000000014</v>
      </c>
      <c r="G18" s="71"/>
    </row>
    <row r="19" spans="1:7">
      <c r="A19" s="66">
        <v>45958</v>
      </c>
      <c r="B19" s="76" t="s">
        <v>3767</v>
      </c>
      <c r="C19" s="68" t="s">
        <v>54</v>
      </c>
      <c r="D19" s="69">
        <v>218667.9</v>
      </c>
      <c r="E19" s="69"/>
      <c r="F19" s="74">
        <f t="shared" si="0"/>
        <v>218819.83</v>
      </c>
      <c r="G19" s="71"/>
    </row>
    <row r="20" ht="33" spans="1:7">
      <c r="A20" s="66">
        <v>45965</v>
      </c>
      <c r="B20" s="72" t="s">
        <v>3768</v>
      </c>
      <c r="C20" s="68" t="s">
        <v>61</v>
      </c>
      <c r="D20" s="69"/>
      <c r="E20" s="69">
        <v>100000</v>
      </c>
      <c r="F20" s="74">
        <f t="shared" si="0"/>
        <v>118819.83</v>
      </c>
      <c r="G20" s="71"/>
    </row>
    <row r="21" ht="82.5" spans="1:7">
      <c r="A21" s="66">
        <v>45971</v>
      </c>
      <c r="B21" s="76" t="s">
        <v>3769</v>
      </c>
      <c r="C21" s="68" t="s">
        <v>59</v>
      </c>
      <c r="D21" s="69"/>
      <c r="E21" s="69">
        <v>44000</v>
      </c>
      <c r="F21" s="74">
        <f t="shared" si="0"/>
        <v>74819.83</v>
      </c>
      <c r="G21" s="71"/>
    </row>
    <row r="22" ht="33" spans="1:7">
      <c r="A22" s="66">
        <v>45971</v>
      </c>
      <c r="B22" s="76" t="s">
        <v>3770</v>
      </c>
      <c r="C22" s="68" t="s">
        <v>59</v>
      </c>
      <c r="D22" s="69"/>
      <c r="E22" s="69">
        <v>42345</v>
      </c>
      <c r="F22" s="74">
        <f t="shared" ref="F19:F69" si="1">F21+D22-E22</f>
        <v>32474.83</v>
      </c>
      <c r="G22" s="71"/>
    </row>
    <row r="23" spans="1:7">
      <c r="A23" s="66">
        <v>45971</v>
      </c>
      <c r="B23" s="76" t="s">
        <v>504</v>
      </c>
      <c r="C23" s="68" t="s">
        <v>64</v>
      </c>
      <c r="D23" s="69"/>
      <c r="E23" s="69">
        <v>30000</v>
      </c>
      <c r="F23" s="74">
        <f t="shared" si="1"/>
        <v>2474.83000000002</v>
      </c>
      <c r="G23" s="71"/>
    </row>
    <row r="24" spans="1:7">
      <c r="A24" s="66"/>
      <c r="B24" s="72"/>
      <c r="C24" s="68"/>
      <c r="D24" s="69"/>
      <c r="E24" s="69"/>
      <c r="F24" s="74">
        <f t="shared" si="1"/>
        <v>2474.83000000002</v>
      </c>
      <c r="G24" s="71"/>
    </row>
    <row r="25" spans="1:7">
      <c r="A25" s="66"/>
      <c r="B25" s="72"/>
      <c r="C25" s="68"/>
      <c r="D25" s="69"/>
      <c r="E25" s="69"/>
      <c r="F25" s="74">
        <f t="shared" si="1"/>
        <v>2474.83000000002</v>
      </c>
      <c r="G25" s="71"/>
    </row>
    <row r="26" spans="1:7">
      <c r="A26" s="66"/>
      <c r="B26" s="72"/>
      <c r="C26" s="68"/>
      <c r="D26" s="69"/>
      <c r="E26" s="69"/>
      <c r="F26" s="74">
        <f t="shared" si="1"/>
        <v>2474.83000000002</v>
      </c>
      <c r="G26" s="71"/>
    </row>
    <row r="27" spans="1:7">
      <c r="A27" s="66"/>
      <c r="B27" s="72"/>
      <c r="C27" s="68"/>
      <c r="D27" s="69"/>
      <c r="E27" s="69"/>
      <c r="F27" s="74">
        <f t="shared" si="1"/>
        <v>2474.83000000002</v>
      </c>
      <c r="G27" s="71"/>
    </row>
    <row r="28" spans="1:7">
      <c r="A28" s="66"/>
      <c r="B28" s="72"/>
      <c r="C28" s="68"/>
      <c r="D28" s="69"/>
      <c r="E28" s="69"/>
      <c r="F28" s="74">
        <f t="shared" si="1"/>
        <v>2474.83000000002</v>
      </c>
      <c r="G28" s="71"/>
    </row>
    <row r="29" spans="1:7">
      <c r="A29" s="66"/>
      <c r="B29" s="72"/>
      <c r="C29" s="68"/>
      <c r="D29" s="69"/>
      <c r="E29" s="69"/>
      <c r="F29" s="74">
        <f t="shared" si="1"/>
        <v>2474.83000000002</v>
      </c>
      <c r="G29" s="71"/>
    </row>
    <row r="30" spans="1:7">
      <c r="A30" s="66"/>
      <c r="B30" s="72"/>
      <c r="C30" s="68"/>
      <c r="D30" s="69"/>
      <c r="E30" s="69"/>
      <c r="F30" s="74">
        <f t="shared" si="1"/>
        <v>2474.83000000002</v>
      </c>
      <c r="G30" s="71"/>
    </row>
    <row r="31" spans="1:7">
      <c r="A31" s="66"/>
      <c r="B31" s="72"/>
      <c r="C31" s="68"/>
      <c r="D31" s="69"/>
      <c r="E31" s="69"/>
      <c r="F31" s="74">
        <f t="shared" si="1"/>
        <v>2474.83000000002</v>
      </c>
      <c r="G31" s="71"/>
    </row>
    <row r="32" spans="1:7">
      <c r="A32" s="66"/>
      <c r="B32" s="75"/>
      <c r="C32" s="68"/>
      <c r="D32" s="69"/>
      <c r="E32" s="69"/>
      <c r="F32" s="74">
        <f t="shared" si="1"/>
        <v>2474.83000000002</v>
      </c>
      <c r="G32" s="71"/>
    </row>
    <row r="33" spans="1:7">
      <c r="A33" s="66"/>
      <c r="B33" s="72"/>
      <c r="C33" s="68"/>
      <c r="D33" s="69"/>
      <c r="E33" s="69"/>
      <c r="F33" s="74">
        <f t="shared" si="1"/>
        <v>2474.83000000002</v>
      </c>
      <c r="G33" s="71"/>
    </row>
    <row r="34" spans="1:7">
      <c r="A34" s="66"/>
      <c r="B34" s="72"/>
      <c r="C34" s="68"/>
      <c r="D34" s="69"/>
      <c r="E34" s="69"/>
      <c r="F34" s="74">
        <f t="shared" si="1"/>
        <v>2474.83000000002</v>
      </c>
      <c r="G34" s="71"/>
    </row>
    <row r="35" spans="1:7">
      <c r="A35" s="66"/>
      <c r="B35" s="72"/>
      <c r="C35" s="68"/>
      <c r="D35" s="69"/>
      <c r="E35" s="69"/>
      <c r="F35" s="74">
        <f t="shared" si="1"/>
        <v>2474.83000000002</v>
      </c>
      <c r="G35" s="71"/>
    </row>
    <row r="36" spans="1:7">
      <c r="A36" s="66"/>
      <c r="B36" s="72"/>
      <c r="C36" s="68"/>
      <c r="D36" s="69"/>
      <c r="E36" s="69"/>
      <c r="F36" s="74">
        <f t="shared" si="1"/>
        <v>2474.83000000002</v>
      </c>
      <c r="G36" s="71"/>
    </row>
    <row r="37" spans="1:7">
      <c r="A37" s="66"/>
      <c r="B37" s="72"/>
      <c r="C37" s="68"/>
      <c r="D37" s="69"/>
      <c r="E37" s="69"/>
      <c r="F37" s="74">
        <f t="shared" si="1"/>
        <v>2474.83000000002</v>
      </c>
      <c r="G37" s="71"/>
    </row>
    <row r="38" spans="1:7">
      <c r="A38" s="66"/>
      <c r="B38" s="72"/>
      <c r="C38" s="68"/>
      <c r="D38" s="69"/>
      <c r="E38" s="69"/>
      <c r="F38" s="74">
        <f t="shared" si="1"/>
        <v>2474.83000000002</v>
      </c>
      <c r="G38" s="71"/>
    </row>
    <row r="39" spans="1:7">
      <c r="A39" s="66"/>
      <c r="B39" s="72"/>
      <c r="C39" s="68"/>
      <c r="D39" s="69"/>
      <c r="E39" s="69"/>
      <c r="F39" s="74">
        <f t="shared" si="1"/>
        <v>2474.83000000002</v>
      </c>
      <c r="G39" s="71"/>
    </row>
    <row r="40" spans="1:7">
      <c r="A40" s="66"/>
      <c r="B40" s="72"/>
      <c r="C40" s="68"/>
      <c r="D40" s="69"/>
      <c r="E40" s="69"/>
      <c r="F40" s="74">
        <f t="shared" si="1"/>
        <v>2474.83000000002</v>
      </c>
      <c r="G40" s="71"/>
    </row>
    <row r="41" spans="1:7">
      <c r="A41" s="66"/>
      <c r="B41" s="75"/>
      <c r="C41" s="68"/>
      <c r="D41" s="69"/>
      <c r="E41" s="69"/>
      <c r="F41" s="74">
        <f t="shared" si="1"/>
        <v>2474.83000000002</v>
      </c>
      <c r="G41" s="71"/>
    </row>
    <row r="42" spans="1:7">
      <c r="A42" s="66"/>
      <c r="B42" s="72"/>
      <c r="C42" s="68"/>
      <c r="D42" s="69"/>
      <c r="E42" s="69"/>
      <c r="F42" s="74">
        <f t="shared" si="1"/>
        <v>2474.83000000002</v>
      </c>
      <c r="G42" s="71"/>
    </row>
    <row r="43" spans="1:7">
      <c r="A43" s="66"/>
      <c r="B43" s="72"/>
      <c r="C43" s="68"/>
      <c r="D43" s="69"/>
      <c r="E43" s="69"/>
      <c r="F43" s="74">
        <f t="shared" si="1"/>
        <v>2474.83000000002</v>
      </c>
      <c r="G43" s="71"/>
    </row>
    <row r="44" spans="1:7">
      <c r="A44" s="66"/>
      <c r="B44" s="72"/>
      <c r="C44" s="68"/>
      <c r="D44" s="69"/>
      <c r="E44" s="69"/>
      <c r="F44" s="74">
        <f t="shared" si="1"/>
        <v>2474.83000000002</v>
      </c>
      <c r="G44" s="71"/>
    </row>
    <row r="45" spans="1:7">
      <c r="A45" s="66"/>
      <c r="B45" s="72"/>
      <c r="C45" s="68"/>
      <c r="D45" s="69"/>
      <c r="E45" s="69"/>
      <c r="F45" s="74">
        <f t="shared" si="1"/>
        <v>2474.83000000002</v>
      </c>
      <c r="G45" s="71"/>
    </row>
    <row r="46" spans="1:7">
      <c r="A46" s="66"/>
      <c r="B46" s="72"/>
      <c r="C46" s="68"/>
      <c r="D46" s="69"/>
      <c r="E46" s="69"/>
      <c r="F46" s="74">
        <f t="shared" si="1"/>
        <v>2474.83000000002</v>
      </c>
      <c r="G46" s="71"/>
    </row>
    <row r="47" spans="1:7">
      <c r="A47" s="66"/>
      <c r="B47" s="72"/>
      <c r="C47" s="68"/>
      <c r="D47" s="69"/>
      <c r="E47" s="69"/>
      <c r="F47" s="74">
        <f t="shared" si="1"/>
        <v>2474.83000000002</v>
      </c>
      <c r="G47" s="71"/>
    </row>
    <row r="48" spans="1:7">
      <c r="A48" s="66"/>
      <c r="B48" s="72"/>
      <c r="C48" s="68"/>
      <c r="D48" s="69"/>
      <c r="E48" s="69"/>
      <c r="F48" s="74">
        <f t="shared" si="1"/>
        <v>2474.83000000002</v>
      </c>
      <c r="G48" s="71"/>
    </row>
    <row r="49" spans="1:7">
      <c r="A49" s="66"/>
      <c r="B49" s="72"/>
      <c r="C49" s="68"/>
      <c r="D49" s="69"/>
      <c r="E49" s="69"/>
      <c r="F49" s="74">
        <f t="shared" si="1"/>
        <v>2474.83000000002</v>
      </c>
      <c r="G49" s="71"/>
    </row>
    <row r="50" spans="1:7">
      <c r="A50" s="66"/>
      <c r="B50" s="67"/>
      <c r="C50" s="68"/>
      <c r="D50" s="69"/>
      <c r="E50" s="69"/>
      <c r="F50" s="74">
        <f t="shared" si="1"/>
        <v>2474.83000000002</v>
      </c>
      <c r="G50" s="71"/>
    </row>
    <row r="51" spans="1:7">
      <c r="A51" s="66"/>
      <c r="B51" s="67"/>
      <c r="C51" s="68"/>
      <c r="D51" s="69"/>
      <c r="E51" s="69"/>
      <c r="F51" s="74">
        <f t="shared" si="1"/>
        <v>2474.83000000002</v>
      </c>
      <c r="G51" s="71"/>
    </row>
    <row r="52" spans="1:7">
      <c r="A52" s="66"/>
      <c r="B52" s="67"/>
      <c r="C52" s="68"/>
      <c r="D52" s="69"/>
      <c r="E52" s="69"/>
      <c r="F52" s="74">
        <f t="shared" si="1"/>
        <v>2474.83000000002</v>
      </c>
      <c r="G52" s="71"/>
    </row>
    <row r="53" spans="1:7">
      <c r="A53" s="66"/>
      <c r="B53" s="67"/>
      <c r="C53" s="68"/>
      <c r="D53" s="69"/>
      <c r="E53" s="69"/>
      <c r="F53" s="74">
        <f t="shared" si="1"/>
        <v>2474.83000000002</v>
      </c>
      <c r="G53" s="71"/>
    </row>
    <row r="54" spans="1:7">
      <c r="A54" s="66"/>
      <c r="B54" s="67"/>
      <c r="C54" s="68"/>
      <c r="D54" s="69"/>
      <c r="E54" s="69"/>
      <c r="F54" s="74">
        <f t="shared" si="1"/>
        <v>2474.83000000002</v>
      </c>
      <c r="G54" s="71"/>
    </row>
    <row r="55" spans="1:7">
      <c r="A55" s="66"/>
      <c r="B55" s="67"/>
      <c r="C55" s="68"/>
      <c r="D55" s="69"/>
      <c r="E55" s="69"/>
      <c r="F55" s="74">
        <f t="shared" si="1"/>
        <v>2474.83000000002</v>
      </c>
      <c r="G55" s="71"/>
    </row>
    <row r="56" spans="1:7">
      <c r="A56" s="66"/>
      <c r="B56" s="67"/>
      <c r="C56" s="68"/>
      <c r="D56" s="69"/>
      <c r="E56" s="69"/>
      <c r="F56" s="74">
        <f t="shared" si="1"/>
        <v>2474.83000000002</v>
      </c>
      <c r="G56" s="71"/>
    </row>
    <row r="57" spans="1:7">
      <c r="A57" s="66"/>
      <c r="B57" s="67"/>
      <c r="C57" s="68"/>
      <c r="D57" s="69"/>
      <c r="E57" s="69"/>
      <c r="F57" s="74">
        <f t="shared" si="1"/>
        <v>2474.83000000002</v>
      </c>
      <c r="G57" s="71"/>
    </row>
    <row r="58" spans="1:7">
      <c r="A58" s="66"/>
      <c r="B58" s="67"/>
      <c r="C58" s="68"/>
      <c r="D58" s="69"/>
      <c r="E58" s="69"/>
      <c r="F58" s="74">
        <f t="shared" si="1"/>
        <v>2474.83000000002</v>
      </c>
      <c r="G58" s="71"/>
    </row>
    <row r="59" spans="1:7">
      <c r="A59" s="66"/>
      <c r="B59" s="67"/>
      <c r="C59" s="68"/>
      <c r="D59" s="69"/>
      <c r="E59" s="69"/>
      <c r="F59" s="74">
        <f t="shared" si="1"/>
        <v>2474.83000000002</v>
      </c>
      <c r="G59" s="71"/>
    </row>
    <row r="60" spans="1:7">
      <c r="A60" s="66"/>
      <c r="B60" s="67"/>
      <c r="C60" s="68"/>
      <c r="D60" s="69"/>
      <c r="E60" s="69"/>
      <c r="F60" s="74">
        <f t="shared" si="1"/>
        <v>2474.83000000002</v>
      </c>
      <c r="G60" s="71"/>
    </row>
    <row r="61" spans="1:7">
      <c r="A61" s="66"/>
      <c r="B61" s="67"/>
      <c r="C61" s="68"/>
      <c r="D61" s="69"/>
      <c r="E61" s="69"/>
      <c r="F61" s="74">
        <f t="shared" si="1"/>
        <v>2474.83000000002</v>
      </c>
      <c r="G61" s="71"/>
    </row>
    <row r="62" spans="1:7">
      <c r="A62" s="66"/>
      <c r="B62" s="67"/>
      <c r="C62" s="68"/>
      <c r="D62" s="69"/>
      <c r="E62" s="69"/>
      <c r="F62" s="74">
        <f t="shared" si="1"/>
        <v>2474.83000000002</v>
      </c>
      <c r="G62" s="71"/>
    </row>
    <row r="63" spans="1:7">
      <c r="A63" s="66"/>
      <c r="B63" s="67"/>
      <c r="C63" s="68"/>
      <c r="D63" s="69"/>
      <c r="E63" s="69"/>
      <c r="F63" s="74">
        <f t="shared" si="1"/>
        <v>2474.83000000002</v>
      </c>
      <c r="G63" s="71"/>
    </row>
    <row r="64" spans="1:7">
      <c r="A64" s="66"/>
      <c r="B64" s="67"/>
      <c r="C64" s="68"/>
      <c r="D64" s="69"/>
      <c r="E64" s="69"/>
      <c r="F64" s="74">
        <f t="shared" si="1"/>
        <v>2474.83000000002</v>
      </c>
      <c r="G64" s="71"/>
    </row>
    <row r="65" spans="1:7">
      <c r="A65" s="66"/>
      <c r="B65" s="67"/>
      <c r="C65" s="68"/>
      <c r="D65" s="69"/>
      <c r="E65" s="69"/>
      <c r="F65" s="74">
        <f t="shared" si="1"/>
        <v>2474.83000000002</v>
      </c>
      <c r="G65" s="71"/>
    </row>
    <row r="66" spans="1:7">
      <c r="A66" s="66"/>
      <c r="B66" s="67"/>
      <c r="C66" s="68"/>
      <c r="D66" s="69"/>
      <c r="E66" s="69"/>
      <c r="F66" s="74">
        <f t="shared" si="1"/>
        <v>2474.83000000002</v>
      </c>
      <c r="G66" s="71"/>
    </row>
    <row r="67" spans="1:7">
      <c r="A67" s="66"/>
      <c r="B67" s="67"/>
      <c r="C67" s="68"/>
      <c r="D67" s="69"/>
      <c r="E67" s="69"/>
      <c r="F67" s="74">
        <f t="shared" si="1"/>
        <v>2474.83000000002</v>
      </c>
      <c r="G67" s="71"/>
    </row>
    <row r="68" spans="1:7">
      <c r="A68" s="66"/>
      <c r="B68" s="67"/>
      <c r="C68" s="68"/>
      <c r="D68" s="69"/>
      <c r="E68" s="69"/>
      <c r="F68" s="74">
        <f t="shared" si="1"/>
        <v>2474.83000000002</v>
      </c>
      <c r="G68" s="71"/>
    </row>
    <row r="69" spans="1:7">
      <c r="A69" s="66"/>
      <c r="B69" s="67"/>
      <c r="C69" s="68"/>
      <c r="D69" s="69"/>
      <c r="E69" s="69"/>
      <c r="F69" s="74">
        <f t="shared" si="1"/>
        <v>2474.83000000002</v>
      </c>
      <c r="G69" s="71"/>
    </row>
    <row r="70" spans="1:7">
      <c r="A70" s="66"/>
      <c r="B70" s="67"/>
      <c r="C70" s="68"/>
      <c r="D70" s="69"/>
      <c r="E70" s="69"/>
      <c r="F70" s="74">
        <f t="shared" ref="F70:F98" si="2">F69+D70-E70</f>
        <v>2474.83000000002</v>
      </c>
      <c r="G70" s="71"/>
    </row>
    <row r="71" spans="1:7">
      <c r="A71" s="66"/>
      <c r="B71" s="67"/>
      <c r="C71" s="68"/>
      <c r="D71" s="69"/>
      <c r="E71" s="69"/>
      <c r="F71" s="74">
        <f t="shared" si="2"/>
        <v>2474.83000000002</v>
      </c>
      <c r="G71" s="71"/>
    </row>
    <row r="72" spans="1:7">
      <c r="A72" s="66"/>
      <c r="B72" s="67"/>
      <c r="C72" s="68"/>
      <c r="D72" s="69"/>
      <c r="E72" s="69"/>
      <c r="F72" s="74">
        <f t="shared" si="2"/>
        <v>2474.83000000002</v>
      </c>
      <c r="G72" s="71"/>
    </row>
    <row r="73" spans="1:7">
      <c r="A73" s="66"/>
      <c r="B73" s="67"/>
      <c r="C73" s="68"/>
      <c r="D73" s="69"/>
      <c r="E73" s="69"/>
      <c r="F73" s="74">
        <f t="shared" si="2"/>
        <v>2474.83000000002</v>
      </c>
      <c r="G73" s="71"/>
    </row>
    <row r="74" spans="1:7">
      <c r="A74" s="66"/>
      <c r="B74" s="67"/>
      <c r="C74" s="68"/>
      <c r="D74" s="69"/>
      <c r="E74" s="69"/>
      <c r="F74" s="74">
        <f t="shared" si="2"/>
        <v>2474.83000000002</v>
      </c>
      <c r="G74" s="71"/>
    </row>
    <row r="75" spans="1:7">
      <c r="A75" s="66"/>
      <c r="B75" s="67"/>
      <c r="C75" s="68"/>
      <c r="D75" s="69"/>
      <c r="E75" s="69"/>
      <c r="F75" s="74">
        <f t="shared" si="2"/>
        <v>2474.83000000002</v>
      </c>
      <c r="G75" s="71"/>
    </row>
    <row r="76" spans="1:7">
      <c r="A76" s="66"/>
      <c r="B76" s="67"/>
      <c r="C76" s="68"/>
      <c r="D76" s="69"/>
      <c r="E76" s="69"/>
      <c r="F76" s="74">
        <f t="shared" si="2"/>
        <v>2474.83000000002</v>
      </c>
      <c r="G76" s="71"/>
    </row>
    <row r="77" spans="1:7">
      <c r="A77" s="66"/>
      <c r="B77" s="67"/>
      <c r="C77" s="68"/>
      <c r="D77" s="69"/>
      <c r="E77" s="69"/>
      <c r="F77" s="74">
        <f t="shared" si="2"/>
        <v>2474.83000000002</v>
      </c>
      <c r="G77" s="71"/>
    </row>
    <row r="78" spans="1:7">
      <c r="A78" s="66"/>
      <c r="B78" s="67"/>
      <c r="C78" s="68"/>
      <c r="D78" s="69"/>
      <c r="E78" s="69"/>
      <c r="F78" s="74">
        <f t="shared" si="2"/>
        <v>2474.83000000002</v>
      </c>
      <c r="G78" s="71"/>
    </row>
    <row r="79" spans="1:7">
      <c r="A79" s="66"/>
      <c r="B79" s="67"/>
      <c r="C79" s="68"/>
      <c r="D79" s="69"/>
      <c r="E79" s="69"/>
      <c r="F79" s="74">
        <f t="shared" si="2"/>
        <v>2474.83000000002</v>
      </c>
      <c r="G79" s="71"/>
    </row>
    <row r="80" spans="1:7">
      <c r="A80" s="66"/>
      <c r="B80" s="67"/>
      <c r="C80" s="68"/>
      <c r="D80" s="69"/>
      <c r="E80" s="69"/>
      <c r="F80" s="74">
        <f t="shared" si="2"/>
        <v>2474.83000000002</v>
      </c>
      <c r="G80" s="71"/>
    </row>
    <row r="81" spans="1:7">
      <c r="A81" s="66"/>
      <c r="B81" s="67"/>
      <c r="C81" s="68"/>
      <c r="D81" s="69"/>
      <c r="E81" s="69"/>
      <c r="F81" s="74">
        <f t="shared" si="2"/>
        <v>2474.83000000002</v>
      </c>
      <c r="G81" s="71"/>
    </row>
    <row r="82" spans="1:7">
      <c r="A82" s="66"/>
      <c r="B82" s="67"/>
      <c r="C82" s="68"/>
      <c r="D82" s="69"/>
      <c r="E82" s="69"/>
      <c r="F82" s="74">
        <f t="shared" si="2"/>
        <v>2474.83000000002</v>
      </c>
      <c r="G82" s="71"/>
    </row>
    <row r="83" spans="1:7">
      <c r="A83" s="66"/>
      <c r="B83" s="67"/>
      <c r="C83" s="68"/>
      <c r="D83" s="69"/>
      <c r="E83" s="69"/>
      <c r="F83" s="74">
        <f t="shared" si="2"/>
        <v>2474.83000000002</v>
      </c>
      <c r="G83" s="71"/>
    </row>
    <row r="84" spans="1:7">
      <c r="A84" s="66"/>
      <c r="B84" s="67"/>
      <c r="C84" s="68"/>
      <c r="D84" s="69"/>
      <c r="E84" s="69"/>
      <c r="F84" s="74">
        <f t="shared" si="2"/>
        <v>2474.83000000002</v>
      </c>
      <c r="G84" s="71"/>
    </row>
    <row r="85" spans="1:7">
      <c r="A85" s="66"/>
      <c r="B85" s="67"/>
      <c r="C85" s="68"/>
      <c r="D85" s="69"/>
      <c r="E85" s="69"/>
      <c r="F85" s="74">
        <f t="shared" si="2"/>
        <v>2474.83000000002</v>
      </c>
      <c r="G85" s="71"/>
    </row>
    <row r="86" spans="1:7">
      <c r="A86" s="66"/>
      <c r="B86" s="67"/>
      <c r="C86" s="68"/>
      <c r="D86" s="69"/>
      <c r="E86" s="69"/>
      <c r="F86" s="74">
        <f t="shared" si="2"/>
        <v>2474.83000000002</v>
      </c>
      <c r="G86" s="71"/>
    </row>
    <row r="87" spans="1:7">
      <c r="A87" s="66"/>
      <c r="B87" s="67"/>
      <c r="C87" s="68"/>
      <c r="D87" s="69"/>
      <c r="E87" s="69"/>
      <c r="F87" s="74">
        <f t="shared" si="2"/>
        <v>2474.83000000002</v>
      </c>
      <c r="G87" s="71"/>
    </row>
    <row r="88" spans="1:7">
      <c r="A88" s="66"/>
      <c r="B88" s="67"/>
      <c r="C88" s="68"/>
      <c r="D88" s="69"/>
      <c r="E88" s="69"/>
      <c r="F88" s="74">
        <f t="shared" si="2"/>
        <v>2474.83000000002</v>
      </c>
      <c r="G88" s="71"/>
    </row>
    <row r="89" spans="1:7">
      <c r="A89" s="66"/>
      <c r="B89" s="67"/>
      <c r="C89" s="68"/>
      <c r="D89" s="69"/>
      <c r="E89" s="69"/>
      <c r="F89" s="74">
        <f t="shared" si="2"/>
        <v>2474.83000000002</v>
      </c>
      <c r="G89" s="71"/>
    </row>
    <row r="90" spans="1:7">
      <c r="A90" s="66"/>
      <c r="B90" s="67"/>
      <c r="C90" s="68"/>
      <c r="D90" s="69"/>
      <c r="E90" s="69"/>
      <c r="F90" s="74">
        <f t="shared" si="2"/>
        <v>2474.83000000002</v>
      </c>
      <c r="G90" s="71"/>
    </row>
    <row r="91" spans="1:7">
      <c r="A91" s="66"/>
      <c r="B91" s="67"/>
      <c r="C91" s="68"/>
      <c r="D91" s="69"/>
      <c r="E91" s="69"/>
      <c r="F91" s="74">
        <f t="shared" si="2"/>
        <v>2474.83000000002</v>
      </c>
      <c r="G91" s="71"/>
    </row>
    <row r="92" spans="1:7">
      <c r="A92" s="66"/>
      <c r="B92" s="67"/>
      <c r="C92" s="68"/>
      <c r="D92" s="69"/>
      <c r="E92" s="69"/>
      <c r="F92" s="74">
        <f t="shared" si="2"/>
        <v>2474.83000000002</v>
      </c>
      <c r="G92" s="71"/>
    </row>
    <row r="93" spans="1:7">
      <c r="A93" s="66"/>
      <c r="B93" s="67"/>
      <c r="C93" s="68"/>
      <c r="D93" s="69"/>
      <c r="E93" s="69"/>
      <c r="F93" s="74">
        <f t="shared" si="2"/>
        <v>2474.83000000002</v>
      </c>
      <c r="G93" s="71"/>
    </row>
    <row r="94" spans="1:7">
      <c r="A94" s="66"/>
      <c r="B94" s="67"/>
      <c r="C94" s="68"/>
      <c r="D94" s="69"/>
      <c r="E94" s="69"/>
      <c r="F94" s="74">
        <f t="shared" si="2"/>
        <v>2474.83000000002</v>
      </c>
      <c r="G94" s="71"/>
    </row>
    <row r="95" spans="1:7">
      <c r="A95" s="66"/>
      <c r="B95" s="67"/>
      <c r="C95" s="68"/>
      <c r="D95" s="69"/>
      <c r="E95" s="69"/>
      <c r="F95" s="74">
        <f t="shared" si="2"/>
        <v>2474.83000000002</v>
      </c>
      <c r="G95" s="71"/>
    </row>
    <row r="96" spans="1:7">
      <c r="A96" s="66"/>
      <c r="B96" s="67"/>
      <c r="C96" s="68"/>
      <c r="D96" s="69"/>
      <c r="E96" s="69"/>
      <c r="F96" s="74">
        <f t="shared" si="2"/>
        <v>2474.83000000002</v>
      </c>
      <c r="G96" s="71"/>
    </row>
    <row r="97" spans="1:7">
      <c r="A97" s="66"/>
      <c r="B97" s="67"/>
      <c r="C97" s="68"/>
      <c r="D97" s="69"/>
      <c r="E97" s="69"/>
      <c r="F97" s="74">
        <f t="shared" si="2"/>
        <v>2474.83000000002</v>
      </c>
      <c r="G97" s="71"/>
    </row>
    <row r="98" spans="1:7">
      <c r="A98" s="66"/>
      <c r="B98" s="67"/>
      <c r="C98" s="68"/>
      <c r="D98" s="69"/>
      <c r="E98" s="69"/>
      <c r="F98" s="74">
        <f t="shared" si="2"/>
        <v>2474.83000000002</v>
      </c>
      <c r="G98" s="71"/>
    </row>
  </sheetData>
  <dataValidations count="2">
    <dataValidation type="list" allowBlank="1" showInputMessage="1" showErrorMessage="1" sqref="C3 C9:C14 C17:C98">
      <formula1>资金账户!$K$3:$U$3</formula1>
    </dataValidation>
    <dataValidation type="list" allowBlank="1" showInputMessage="1" showErrorMessage="1" sqref="C4:C8 C15:C16">
      <formula1>收支类别</formula1>
    </dataValidation>
  </dataValidations>
  <pageMargins left="0.75" right="0.75" top="1" bottom="1" header="0.51" footer="0.51"/>
  <pageSetup paperSize="9" orientation="portrait"/>
  <headerFooter alignWithMargins="0" scaleWithDoc="0"/>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4" sqref="B24"/>
    </sheetView>
  </sheetViews>
  <sheetFormatPr defaultColWidth="9" defaultRowHeight="17.25" outlineLevelCol="6"/>
  <cols>
    <col min="1" max="1" width="11.75" style="53" customWidth="1"/>
    <col min="2" max="2" width="68.375" style="54" customWidth="1"/>
    <col min="3" max="3" width="15.375" style="55" customWidth="1"/>
    <col min="4" max="6" width="15.625" style="56" customWidth="1"/>
    <col min="7" max="7" width="27" style="57" customWidth="1"/>
    <col min="8" max="16384" width="9" style="57"/>
  </cols>
  <sheetData>
    <row r="1" ht="22.5" customHeight="1" spans="1:7">
      <c r="A1" s="58">
        <v>47</v>
      </c>
      <c r="B1" s="59" t="str">
        <f>VLOOKUP(A1,档案!A:B,2,FALSE)&amp;"流水明细"</f>
        <v>岚丹电子承兑汇票流水明细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0</v>
      </c>
      <c r="G3" s="71"/>
    </row>
    <row r="4" spans="1:7">
      <c r="A4" s="66">
        <v>45682</v>
      </c>
      <c r="B4" s="72" t="s">
        <v>3771</v>
      </c>
      <c r="C4" s="68" t="s">
        <v>54</v>
      </c>
      <c r="D4" s="73">
        <v>60000</v>
      </c>
      <c r="E4" s="69"/>
      <c r="F4" s="74">
        <f>F3+D4-E4</f>
        <v>60000</v>
      </c>
      <c r="G4" s="71"/>
    </row>
    <row r="5" ht="55" customHeight="1" spans="1:7">
      <c r="A5" s="66">
        <v>45702</v>
      </c>
      <c r="B5" s="72" t="s">
        <v>3772</v>
      </c>
      <c r="C5" s="68" t="s">
        <v>64</v>
      </c>
      <c r="D5" s="69"/>
      <c r="E5" s="69">
        <v>60000</v>
      </c>
      <c r="F5" s="74">
        <f t="shared" ref="F4:F67" si="0">F4+D5-E5</f>
        <v>0</v>
      </c>
      <c r="G5" s="71"/>
    </row>
    <row r="6" spans="1:7">
      <c r="A6" s="66">
        <v>45714</v>
      </c>
      <c r="B6" s="72" t="s">
        <v>3773</v>
      </c>
      <c r="C6" s="68" t="s">
        <v>54</v>
      </c>
      <c r="D6" s="69">
        <v>110000</v>
      </c>
      <c r="E6" s="69"/>
      <c r="F6" s="74">
        <f t="shared" si="0"/>
        <v>110000</v>
      </c>
      <c r="G6" s="71"/>
    </row>
    <row r="7" spans="1:7">
      <c r="A7" s="66">
        <v>45716</v>
      </c>
      <c r="B7" s="72" t="s">
        <v>3774</v>
      </c>
      <c r="C7" s="68" t="s">
        <v>64</v>
      </c>
      <c r="D7" s="69"/>
      <c r="E7" s="69">
        <v>110000</v>
      </c>
      <c r="F7" s="74">
        <f t="shared" si="0"/>
        <v>0</v>
      </c>
      <c r="G7" s="71"/>
    </row>
    <row r="8" ht="33" spans="1:7">
      <c r="A8" s="66">
        <v>45738</v>
      </c>
      <c r="B8" s="72" t="s">
        <v>3775</v>
      </c>
      <c r="C8" s="68" t="s">
        <v>54</v>
      </c>
      <c r="D8" s="73">
        <v>95000</v>
      </c>
      <c r="E8" s="69"/>
      <c r="F8" s="74">
        <f t="shared" si="0"/>
        <v>95000</v>
      </c>
      <c r="G8" s="71"/>
    </row>
    <row r="9" spans="1:7">
      <c r="A9" s="66">
        <v>45743</v>
      </c>
      <c r="B9" s="72" t="s">
        <v>3776</v>
      </c>
      <c r="C9" s="68" t="s">
        <v>64</v>
      </c>
      <c r="D9" s="73"/>
      <c r="E9" s="69">
        <v>95000</v>
      </c>
      <c r="F9" s="74">
        <f t="shared" si="0"/>
        <v>0</v>
      </c>
      <c r="G9" s="71"/>
    </row>
    <row r="10" spans="1:7">
      <c r="A10" s="66">
        <v>45769</v>
      </c>
      <c r="B10" s="72" t="s">
        <v>3777</v>
      </c>
      <c r="C10" s="68" t="s">
        <v>54</v>
      </c>
      <c r="D10" s="69">
        <v>42863.6</v>
      </c>
      <c r="E10" s="69"/>
      <c r="F10" s="74">
        <f t="shared" si="0"/>
        <v>42863.6</v>
      </c>
      <c r="G10" s="71"/>
    </row>
    <row r="11" spans="1:7">
      <c r="A11" s="66">
        <v>45771</v>
      </c>
      <c r="B11" s="72" t="s">
        <v>3776</v>
      </c>
      <c r="C11" s="68" t="s">
        <v>64</v>
      </c>
      <c r="D11" s="69"/>
      <c r="E11" s="69">
        <v>40127.87</v>
      </c>
      <c r="F11" s="74">
        <f t="shared" si="0"/>
        <v>2735.73</v>
      </c>
      <c r="G11" s="71"/>
    </row>
    <row r="12" spans="1:7">
      <c r="A12" s="66">
        <v>45807</v>
      </c>
      <c r="B12" s="72" t="s">
        <v>318</v>
      </c>
      <c r="C12" s="68" t="s">
        <v>64</v>
      </c>
      <c r="D12" s="69"/>
      <c r="E12" s="69">
        <v>2735.73</v>
      </c>
      <c r="F12" s="74">
        <v>0</v>
      </c>
      <c r="G12" s="71"/>
    </row>
    <row r="13" spans="1:7">
      <c r="A13" s="66">
        <v>45869</v>
      </c>
      <c r="B13" s="72" t="s">
        <v>3777</v>
      </c>
      <c r="C13" s="68" t="s">
        <v>54</v>
      </c>
      <c r="D13" s="69">
        <v>83703.19</v>
      </c>
      <c r="E13" s="69"/>
      <c r="F13" s="74">
        <f>F12+D13-E13</f>
        <v>83703.19</v>
      </c>
      <c r="G13" s="71"/>
    </row>
    <row r="14" spans="1:7">
      <c r="A14" s="66">
        <v>45869</v>
      </c>
      <c r="B14" s="72" t="s">
        <v>3776</v>
      </c>
      <c r="C14" s="68" t="s">
        <v>64</v>
      </c>
      <c r="D14" s="69"/>
      <c r="E14" s="69">
        <v>70940</v>
      </c>
      <c r="F14" s="74">
        <f>F13+D14-E14</f>
        <v>12763.19</v>
      </c>
      <c r="G14" s="71"/>
    </row>
    <row r="15" spans="1:7">
      <c r="A15" s="66">
        <v>45875</v>
      </c>
      <c r="B15" s="72" t="s">
        <v>3778</v>
      </c>
      <c r="C15" s="68" t="s">
        <v>64</v>
      </c>
      <c r="D15" s="69"/>
      <c r="E15" s="69">
        <v>12763.19</v>
      </c>
      <c r="F15" s="74">
        <f t="shared" si="0"/>
        <v>0</v>
      </c>
      <c r="G15" s="71"/>
    </row>
    <row r="16" spans="1:7">
      <c r="A16" s="66">
        <v>45898</v>
      </c>
      <c r="B16" s="72" t="s">
        <v>3779</v>
      </c>
      <c r="C16" s="68" t="s">
        <v>54</v>
      </c>
      <c r="D16" s="69">
        <v>80000</v>
      </c>
      <c r="E16" s="69"/>
      <c r="F16" s="74">
        <f t="shared" si="0"/>
        <v>80000</v>
      </c>
      <c r="G16" s="71"/>
    </row>
    <row r="17" spans="1:7">
      <c r="A17" s="66">
        <v>45898</v>
      </c>
      <c r="B17" s="72" t="s">
        <v>3779</v>
      </c>
      <c r="C17" s="68" t="s">
        <v>54</v>
      </c>
      <c r="D17" s="69">
        <v>30000</v>
      </c>
      <c r="E17" s="69"/>
      <c r="F17" s="74">
        <f t="shared" si="0"/>
        <v>110000</v>
      </c>
      <c r="G17" s="71"/>
    </row>
    <row r="18" spans="1:7">
      <c r="A18" s="66">
        <v>45898</v>
      </c>
      <c r="B18" s="72" t="s">
        <v>3780</v>
      </c>
      <c r="C18" s="68" t="s">
        <v>64</v>
      </c>
      <c r="D18" s="69"/>
      <c r="E18" s="69">
        <v>110000</v>
      </c>
      <c r="F18" s="74">
        <f t="shared" si="0"/>
        <v>0</v>
      </c>
      <c r="G18" s="71"/>
    </row>
    <row r="19" spans="1:7">
      <c r="A19" s="66">
        <v>45926</v>
      </c>
      <c r="B19" s="72" t="s">
        <v>3779</v>
      </c>
      <c r="C19" s="68" t="s">
        <v>54</v>
      </c>
      <c r="D19" s="69">
        <v>100000</v>
      </c>
      <c r="E19" s="69"/>
      <c r="F19" s="74">
        <f t="shared" si="0"/>
        <v>100000</v>
      </c>
      <c r="G19" s="71"/>
    </row>
    <row r="20" spans="1:7">
      <c r="A20" s="66">
        <v>45926</v>
      </c>
      <c r="B20" s="72" t="s">
        <v>3781</v>
      </c>
      <c r="C20" s="68" t="s">
        <v>64</v>
      </c>
      <c r="D20" s="69"/>
      <c r="E20" s="69">
        <v>100000</v>
      </c>
      <c r="F20" s="74">
        <f t="shared" si="0"/>
        <v>0</v>
      </c>
      <c r="G20" s="71"/>
    </row>
    <row r="21" spans="1:7">
      <c r="A21" s="66">
        <v>45959</v>
      </c>
      <c r="B21" s="72" t="s">
        <v>3779</v>
      </c>
      <c r="C21" s="68" t="s">
        <v>54</v>
      </c>
      <c r="D21" s="69">
        <v>100000</v>
      </c>
      <c r="E21" s="69"/>
      <c r="F21" s="74">
        <f t="shared" si="0"/>
        <v>100000</v>
      </c>
      <c r="G21" s="71"/>
    </row>
    <row r="22" spans="1:7">
      <c r="A22" s="66">
        <v>45959</v>
      </c>
      <c r="B22" s="72" t="s">
        <v>3776</v>
      </c>
      <c r="C22" s="68" t="s">
        <v>64</v>
      </c>
      <c r="D22" s="69"/>
      <c r="E22" s="69">
        <v>100000</v>
      </c>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76.5" style="54" customWidth="1"/>
    <col min="3" max="3" width="15.375" style="55" customWidth="1"/>
    <col min="4" max="6" width="15.625" style="56" customWidth="1"/>
    <col min="7" max="7" width="27" style="57" customWidth="1"/>
    <col min="8" max="16384" width="9" style="57"/>
  </cols>
  <sheetData>
    <row r="1" ht="22.5" customHeight="1" spans="1:7">
      <c r="A1" s="58">
        <v>48</v>
      </c>
      <c r="B1" s="59" t="str">
        <f>VLOOKUP(A1,档案!A:B,2,FALSE)&amp;"流水明细"</f>
        <v>湖北岚丹农民工账户53528流水明细</v>
      </c>
      <c r="C1" s="60"/>
      <c r="D1" s="61"/>
      <c r="E1" s="61"/>
      <c r="F1" s="61"/>
      <c r="G1" s="60"/>
    </row>
    <row r="2" s="52" customFormat="1" spans="1:7">
      <c r="A2" s="62" t="s">
        <v>77</v>
      </c>
      <c r="B2" s="63" t="s">
        <v>82</v>
      </c>
      <c r="C2" s="64" t="s">
        <v>83</v>
      </c>
      <c r="D2" s="65" t="s">
        <v>84</v>
      </c>
      <c r="E2" s="65" t="s">
        <v>85</v>
      </c>
      <c r="F2" s="65" t="s">
        <v>5</v>
      </c>
      <c r="G2" s="64" t="s">
        <v>86</v>
      </c>
    </row>
    <row r="3" spans="1:7">
      <c r="A3" s="66">
        <v>45717</v>
      </c>
      <c r="B3" s="67" t="s">
        <v>91</v>
      </c>
      <c r="C3" s="68"/>
      <c r="D3" s="69"/>
      <c r="E3" s="69"/>
      <c r="F3" s="70"/>
      <c r="G3" s="71"/>
    </row>
    <row r="4" ht="33" spans="1:7">
      <c r="A4" s="66">
        <v>45717</v>
      </c>
      <c r="B4" s="72" t="s">
        <v>3782</v>
      </c>
      <c r="C4" s="68" t="s">
        <v>58</v>
      </c>
      <c r="D4" s="73">
        <v>47850</v>
      </c>
      <c r="E4" s="69"/>
      <c r="F4" s="74">
        <f t="shared" ref="F4:F11" si="0">F3+D4-E4</f>
        <v>47850</v>
      </c>
      <c r="G4" s="71"/>
    </row>
    <row r="5" spans="1:7">
      <c r="A5" s="66">
        <v>45717</v>
      </c>
      <c r="B5" s="72" t="s">
        <v>3783</v>
      </c>
      <c r="C5" s="68" t="s">
        <v>57</v>
      </c>
      <c r="D5" s="69">
        <v>4.89</v>
      </c>
      <c r="E5" s="69"/>
      <c r="F5" s="74">
        <f t="shared" si="0"/>
        <v>47854.89</v>
      </c>
      <c r="G5" s="71"/>
    </row>
    <row r="6" spans="1:7">
      <c r="A6" s="66">
        <v>45717</v>
      </c>
      <c r="B6" s="72" t="s">
        <v>3784</v>
      </c>
      <c r="C6" s="68" t="s">
        <v>57</v>
      </c>
      <c r="D6" s="69">
        <v>28.13</v>
      </c>
      <c r="E6" s="69"/>
      <c r="F6" s="74">
        <f t="shared" si="0"/>
        <v>47883.02</v>
      </c>
      <c r="G6" s="71"/>
    </row>
    <row r="7" spans="1:7">
      <c r="A7" s="66">
        <v>45717</v>
      </c>
      <c r="B7" s="72" t="s">
        <v>3785</v>
      </c>
      <c r="C7" s="68" t="s">
        <v>57</v>
      </c>
      <c r="D7" s="69">
        <v>24.75</v>
      </c>
      <c r="E7" s="69"/>
      <c r="F7" s="74">
        <f t="shared" si="0"/>
        <v>47907.77</v>
      </c>
      <c r="G7" s="71"/>
    </row>
    <row r="8" ht="49.5" spans="1:7">
      <c r="A8" s="66">
        <v>45717</v>
      </c>
      <c r="B8" s="72" t="s">
        <v>3786</v>
      </c>
      <c r="C8" s="68" t="s">
        <v>58</v>
      </c>
      <c r="D8" s="69">
        <v>35000</v>
      </c>
      <c r="E8" s="69"/>
      <c r="F8" s="74">
        <f t="shared" si="0"/>
        <v>82907.77</v>
      </c>
      <c r="G8" s="71"/>
    </row>
    <row r="9" spans="1:7">
      <c r="A9" s="66">
        <v>45717</v>
      </c>
      <c r="B9" s="72" t="s">
        <v>3787</v>
      </c>
      <c r="C9" s="68" t="s">
        <v>57</v>
      </c>
      <c r="D9" s="73">
        <v>27.01</v>
      </c>
      <c r="E9" s="69"/>
      <c r="F9" s="74">
        <f t="shared" si="0"/>
        <v>82934.78</v>
      </c>
      <c r="G9" s="71"/>
    </row>
    <row r="10" ht="33" spans="1:7">
      <c r="A10" s="66">
        <v>45717</v>
      </c>
      <c r="B10" s="72" t="s">
        <v>3788</v>
      </c>
      <c r="C10" s="68" t="s">
        <v>58</v>
      </c>
      <c r="D10" s="73">
        <v>6500</v>
      </c>
      <c r="E10" s="69"/>
      <c r="F10" s="74">
        <f t="shared" si="0"/>
        <v>89434.78</v>
      </c>
      <c r="G10" s="71"/>
    </row>
    <row r="11" ht="33" spans="1:7">
      <c r="A11" s="66">
        <v>45737</v>
      </c>
      <c r="B11" s="72" t="s">
        <v>3789</v>
      </c>
      <c r="C11" s="68" t="s">
        <v>58</v>
      </c>
      <c r="D11" s="69">
        <v>37000</v>
      </c>
      <c r="E11" s="69"/>
      <c r="F11" s="74">
        <f t="shared" si="0"/>
        <v>126434.78</v>
      </c>
      <c r="G11" s="71"/>
    </row>
    <row r="12" spans="1:7">
      <c r="A12" s="66">
        <v>45931</v>
      </c>
      <c r="B12" s="76" t="s">
        <v>3790</v>
      </c>
      <c r="C12" s="68" t="s">
        <v>57</v>
      </c>
      <c r="D12" s="69">
        <v>81.88</v>
      </c>
      <c r="E12" s="69"/>
      <c r="F12" s="74">
        <f t="shared" ref="F9:F68" si="1">F11+D12-E12</f>
        <v>126516.66</v>
      </c>
      <c r="G12" s="71"/>
    </row>
    <row r="13" spans="1:7">
      <c r="A13" s="66"/>
      <c r="B13" s="72"/>
      <c r="C13" s="68"/>
      <c r="D13" s="69"/>
      <c r="E13" s="69"/>
      <c r="F13" s="74">
        <f t="shared" si="1"/>
        <v>126516.66</v>
      </c>
      <c r="G13" s="71"/>
    </row>
    <row r="14" spans="1:7">
      <c r="A14" s="66"/>
      <c r="B14" s="72"/>
      <c r="C14" s="68"/>
      <c r="D14" s="69"/>
      <c r="E14" s="69"/>
      <c r="F14" s="74">
        <f t="shared" si="1"/>
        <v>126516.66</v>
      </c>
      <c r="G14" s="71"/>
    </row>
    <row r="15" spans="1:7">
      <c r="A15" s="66"/>
      <c r="B15" s="72"/>
      <c r="C15" s="68"/>
      <c r="D15" s="69"/>
      <c r="E15" s="69"/>
      <c r="F15" s="74">
        <f t="shared" si="1"/>
        <v>126516.66</v>
      </c>
      <c r="G15" s="71"/>
    </row>
    <row r="16" spans="1:7">
      <c r="A16" s="66"/>
      <c r="B16" s="72"/>
      <c r="C16" s="68"/>
      <c r="D16" s="69"/>
      <c r="E16" s="69"/>
      <c r="F16" s="74">
        <f t="shared" si="1"/>
        <v>126516.66</v>
      </c>
      <c r="G16" s="71"/>
    </row>
    <row r="17" spans="1:7">
      <c r="A17" s="66"/>
      <c r="B17" s="72"/>
      <c r="C17" s="68"/>
      <c r="D17" s="69"/>
      <c r="E17" s="69"/>
      <c r="F17" s="74">
        <f t="shared" si="1"/>
        <v>126516.66</v>
      </c>
      <c r="G17" s="71"/>
    </row>
    <row r="18" spans="1:7">
      <c r="A18" s="66"/>
      <c r="B18" s="72"/>
      <c r="C18" s="68"/>
      <c r="D18" s="69"/>
      <c r="E18" s="69"/>
      <c r="F18" s="74">
        <f t="shared" si="1"/>
        <v>126516.66</v>
      </c>
      <c r="G18" s="71"/>
    </row>
    <row r="19" spans="1:7">
      <c r="A19" s="66"/>
      <c r="B19" s="72"/>
      <c r="C19" s="68"/>
      <c r="D19" s="69"/>
      <c r="E19" s="69"/>
      <c r="F19" s="74">
        <f t="shared" si="1"/>
        <v>126516.66</v>
      </c>
      <c r="G19" s="71"/>
    </row>
    <row r="20" spans="1:7">
      <c r="A20" s="66"/>
      <c r="B20" s="72"/>
      <c r="C20" s="68"/>
      <c r="D20" s="69"/>
      <c r="E20" s="69"/>
      <c r="F20" s="74">
        <f t="shared" si="1"/>
        <v>126516.66</v>
      </c>
      <c r="G20" s="71"/>
    </row>
    <row r="21" spans="1:7">
      <c r="A21" s="66"/>
      <c r="B21" s="72"/>
      <c r="C21" s="68"/>
      <c r="D21" s="69"/>
      <c r="E21" s="69"/>
      <c r="F21" s="74">
        <f t="shared" si="1"/>
        <v>126516.66</v>
      </c>
      <c r="G21" s="71"/>
    </row>
    <row r="22" spans="1:7">
      <c r="A22" s="66"/>
      <c r="B22" s="72"/>
      <c r="C22" s="68"/>
      <c r="D22" s="69"/>
      <c r="E22" s="69"/>
      <c r="F22" s="74">
        <f t="shared" si="1"/>
        <v>126516.66</v>
      </c>
      <c r="G22" s="71"/>
    </row>
    <row r="23" spans="1:7">
      <c r="A23" s="66"/>
      <c r="B23" s="72"/>
      <c r="C23" s="68"/>
      <c r="D23" s="69"/>
      <c r="E23" s="69"/>
      <c r="F23" s="74">
        <f t="shared" si="1"/>
        <v>126516.66</v>
      </c>
      <c r="G23" s="71"/>
    </row>
    <row r="24" spans="1:7">
      <c r="A24" s="66"/>
      <c r="B24" s="72"/>
      <c r="C24" s="68"/>
      <c r="D24" s="69"/>
      <c r="E24" s="69"/>
      <c r="F24" s="74">
        <f t="shared" si="1"/>
        <v>126516.66</v>
      </c>
      <c r="G24" s="71"/>
    </row>
    <row r="25" spans="1:7">
      <c r="A25" s="66"/>
      <c r="B25" s="72"/>
      <c r="C25" s="68"/>
      <c r="D25" s="69"/>
      <c r="E25" s="69"/>
      <c r="F25" s="74">
        <f t="shared" si="1"/>
        <v>126516.66</v>
      </c>
      <c r="G25" s="71"/>
    </row>
    <row r="26" spans="1:7">
      <c r="A26" s="66"/>
      <c r="B26" s="72"/>
      <c r="C26" s="68"/>
      <c r="D26" s="69"/>
      <c r="E26" s="69"/>
      <c r="F26" s="74">
        <f t="shared" si="1"/>
        <v>126516.66</v>
      </c>
      <c r="G26" s="71"/>
    </row>
    <row r="27" spans="1:7">
      <c r="A27" s="66"/>
      <c r="B27" s="72"/>
      <c r="C27" s="68"/>
      <c r="D27" s="69"/>
      <c r="E27" s="69"/>
      <c r="F27" s="74">
        <f t="shared" si="1"/>
        <v>126516.66</v>
      </c>
      <c r="G27" s="71"/>
    </row>
    <row r="28" spans="1:7">
      <c r="A28" s="66"/>
      <c r="B28" s="72"/>
      <c r="C28" s="68"/>
      <c r="D28" s="69"/>
      <c r="E28" s="69"/>
      <c r="F28" s="74">
        <f t="shared" si="1"/>
        <v>126516.66</v>
      </c>
      <c r="G28" s="71"/>
    </row>
    <row r="29" spans="1:7">
      <c r="A29" s="66"/>
      <c r="B29" s="72"/>
      <c r="C29" s="68"/>
      <c r="D29" s="69"/>
      <c r="E29" s="69"/>
      <c r="F29" s="74">
        <f t="shared" si="1"/>
        <v>126516.66</v>
      </c>
      <c r="G29" s="71"/>
    </row>
    <row r="30" spans="1:7">
      <c r="A30" s="66"/>
      <c r="B30" s="72"/>
      <c r="C30" s="68"/>
      <c r="D30" s="69"/>
      <c r="E30" s="69"/>
      <c r="F30" s="74">
        <f t="shared" si="1"/>
        <v>126516.66</v>
      </c>
      <c r="G30" s="71"/>
    </row>
    <row r="31" spans="1:7">
      <c r="A31" s="66"/>
      <c r="B31" s="75"/>
      <c r="C31" s="68"/>
      <c r="D31" s="69"/>
      <c r="E31" s="69"/>
      <c r="F31" s="74">
        <f t="shared" si="1"/>
        <v>126516.66</v>
      </c>
      <c r="G31" s="71"/>
    </row>
    <row r="32" spans="1:7">
      <c r="A32" s="66"/>
      <c r="B32" s="72"/>
      <c r="C32" s="68"/>
      <c r="D32" s="69"/>
      <c r="E32" s="69"/>
      <c r="F32" s="74">
        <f t="shared" si="1"/>
        <v>126516.66</v>
      </c>
      <c r="G32" s="71"/>
    </row>
    <row r="33" spans="1:7">
      <c r="A33" s="66"/>
      <c r="B33" s="72"/>
      <c r="C33" s="68"/>
      <c r="D33" s="69"/>
      <c r="E33" s="69"/>
      <c r="F33" s="74">
        <f t="shared" si="1"/>
        <v>126516.66</v>
      </c>
      <c r="G33" s="71"/>
    </row>
    <row r="34" spans="1:7">
      <c r="A34" s="66"/>
      <c r="B34" s="72"/>
      <c r="C34" s="68"/>
      <c r="D34" s="69"/>
      <c r="E34" s="69"/>
      <c r="F34" s="74">
        <f t="shared" si="1"/>
        <v>126516.66</v>
      </c>
      <c r="G34" s="71"/>
    </row>
    <row r="35" spans="1:7">
      <c r="A35" s="66"/>
      <c r="B35" s="72"/>
      <c r="C35" s="68"/>
      <c r="D35" s="69"/>
      <c r="E35" s="69"/>
      <c r="F35" s="74">
        <f t="shared" si="1"/>
        <v>126516.66</v>
      </c>
      <c r="G35" s="71"/>
    </row>
    <row r="36" spans="1:7">
      <c r="A36" s="66"/>
      <c r="B36" s="72"/>
      <c r="C36" s="68"/>
      <c r="D36" s="69"/>
      <c r="E36" s="69"/>
      <c r="F36" s="74">
        <f t="shared" si="1"/>
        <v>126516.66</v>
      </c>
      <c r="G36" s="71"/>
    </row>
    <row r="37" spans="1:7">
      <c r="A37" s="66"/>
      <c r="B37" s="72"/>
      <c r="C37" s="68"/>
      <c r="D37" s="69"/>
      <c r="E37" s="69"/>
      <c r="F37" s="74">
        <f t="shared" si="1"/>
        <v>126516.66</v>
      </c>
      <c r="G37" s="71"/>
    </row>
    <row r="38" spans="1:7">
      <c r="A38" s="66"/>
      <c r="B38" s="72"/>
      <c r="C38" s="68"/>
      <c r="D38" s="69"/>
      <c r="E38" s="69"/>
      <c r="F38" s="74">
        <f t="shared" si="1"/>
        <v>126516.66</v>
      </c>
      <c r="G38" s="71"/>
    </row>
    <row r="39" spans="1:7">
      <c r="A39" s="66"/>
      <c r="B39" s="72"/>
      <c r="C39" s="68"/>
      <c r="D39" s="69"/>
      <c r="E39" s="69"/>
      <c r="F39" s="74">
        <f t="shared" si="1"/>
        <v>126516.66</v>
      </c>
      <c r="G39" s="71"/>
    </row>
    <row r="40" spans="1:7">
      <c r="A40" s="66"/>
      <c r="B40" s="75"/>
      <c r="C40" s="68"/>
      <c r="D40" s="69"/>
      <c r="E40" s="69"/>
      <c r="F40" s="74">
        <f t="shared" si="1"/>
        <v>126516.66</v>
      </c>
      <c r="G40" s="71"/>
    </row>
    <row r="41" spans="1:7">
      <c r="A41" s="66"/>
      <c r="B41" s="72"/>
      <c r="C41" s="68"/>
      <c r="D41" s="69"/>
      <c r="E41" s="69"/>
      <c r="F41" s="74">
        <f t="shared" si="1"/>
        <v>126516.66</v>
      </c>
      <c r="G41" s="71"/>
    </row>
    <row r="42" spans="1:7">
      <c r="A42" s="66"/>
      <c r="B42" s="72"/>
      <c r="C42" s="68"/>
      <c r="D42" s="69"/>
      <c r="E42" s="69"/>
      <c r="F42" s="74">
        <f t="shared" si="1"/>
        <v>126516.66</v>
      </c>
      <c r="G42" s="71"/>
    </row>
    <row r="43" spans="1:7">
      <c r="A43" s="66"/>
      <c r="B43" s="72"/>
      <c r="C43" s="68"/>
      <c r="D43" s="69"/>
      <c r="E43" s="69"/>
      <c r="F43" s="74">
        <f t="shared" si="1"/>
        <v>126516.66</v>
      </c>
      <c r="G43" s="71"/>
    </row>
    <row r="44" spans="1:7">
      <c r="A44" s="66"/>
      <c r="B44" s="72"/>
      <c r="C44" s="68"/>
      <c r="D44" s="69"/>
      <c r="E44" s="69"/>
      <c r="F44" s="74">
        <f t="shared" si="1"/>
        <v>126516.66</v>
      </c>
      <c r="G44" s="71"/>
    </row>
    <row r="45" spans="1:7">
      <c r="A45" s="66"/>
      <c r="B45" s="72"/>
      <c r="C45" s="68"/>
      <c r="D45" s="69"/>
      <c r="E45" s="69"/>
      <c r="F45" s="74">
        <f t="shared" si="1"/>
        <v>126516.66</v>
      </c>
      <c r="G45" s="71"/>
    </row>
    <row r="46" spans="1:7">
      <c r="A46" s="66"/>
      <c r="B46" s="72"/>
      <c r="C46" s="68"/>
      <c r="D46" s="69"/>
      <c r="E46" s="69"/>
      <c r="F46" s="74">
        <f t="shared" si="1"/>
        <v>126516.66</v>
      </c>
      <c r="G46" s="71"/>
    </row>
    <row r="47" spans="1:7">
      <c r="A47" s="66"/>
      <c r="B47" s="72"/>
      <c r="C47" s="68"/>
      <c r="D47" s="69"/>
      <c r="E47" s="69"/>
      <c r="F47" s="74">
        <f t="shared" si="1"/>
        <v>126516.66</v>
      </c>
      <c r="G47" s="71"/>
    </row>
    <row r="48" spans="1:7">
      <c r="A48" s="66"/>
      <c r="B48" s="72"/>
      <c r="C48" s="68"/>
      <c r="D48" s="69"/>
      <c r="E48" s="69"/>
      <c r="F48" s="74">
        <f t="shared" si="1"/>
        <v>126516.66</v>
      </c>
      <c r="G48" s="71"/>
    </row>
    <row r="49" spans="1:7">
      <c r="A49" s="66"/>
      <c r="B49" s="67"/>
      <c r="C49" s="68"/>
      <c r="D49" s="69"/>
      <c r="E49" s="69"/>
      <c r="F49" s="74">
        <f t="shared" si="1"/>
        <v>126516.66</v>
      </c>
      <c r="G49" s="71"/>
    </row>
    <row r="50" spans="1:7">
      <c r="A50" s="66"/>
      <c r="B50" s="67"/>
      <c r="C50" s="68"/>
      <c r="D50" s="69"/>
      <c r="E50" s="69"/>
      <c r="F50" s="74">
        <f t="shared" si="1"/>
        <v>126516.66</v>
      </c>
      <c r="G50" s="71"/>
    </row>
    <row r="51" spans="1:7">
      <c r="A51" s="66"/>
      <c r="B51" s="67"/>
      <c r="C51" s="68"/>
      <c r="D51" s="69"/>
      <c r="E51" s="69"/>
      <c r="F51" s="74">
        <f t="shared" si="1"/>
        <v>126516.66</v>
      </c>
      <c r="G51" s="71"/>
    </row>
    <row r="52" spans="1:7">
      <c r="A52" s="66"/>
      <c r="B52" s="67"/>
      <c r="C52" s="68"/>
      <c r="D52" s="69"/>
      <c r="E52" s="69"/>
      <c r="F52" s="74">
        <f t="shared" si="1"/>
        <v>126516.66</v>
      </c>
      <c r="G52" s="71"/>
    </row>
    <row r="53" spans="1:7">
      <c r="A53" s="66"/>
      <c r="B53" s="67"/>
      <c r="C53" s="68"/>
      <c r="D53" s="69"/>
      <c r="E53" s="69"/>
      <c r="F53" s="74">
        <f t="shared" si="1"/>
        <v>126516.66</v>
      </c>
      <c r="G53" s="71"/>
    </row>
    <row r="54" spans="1:7">
      <c r="A54" s="66"/>
      <c r="B54" s="67"/>
      <c r="C54" s="68"/>
      <c r="D54" s="69"/>
      <c r="E54" s="69"/>
      <c r="F54" s="74">
        <f t="shared" si="1"/>
        <v>126516.66</v>
      </c>
      <c r="G54" s="71"/>
    </row>
    <row r="55" spans="1:7">
      <c r="A55" s="66"/>
      <c r="B55" s="67"/>
      <c r="C55" s="68"/>
      <c r="D55" s="69"/>
      <c r="E55" s="69"/>
      <c r="F55" s="74">
        <f t="shared" si="1"/>
        <v>126516.66</v>
      </c>
      <c r="G55" s="71"/>
    </row>
    <row r="56" spans="1:7">
      <c r="A56" s="66"/>
      <c r="B56" s="67"/>
      <c r="C56" s="68"/>
      <c r="D56" s="69"/>
      <c r="E56" s="69"/>
      <c r="F56" s="74">
        <f t="shared" si="1"/>
        <v>126516.66</v>
      </c>
      <c r="G56" s="71"/>
    </row>
    <row r="57" spans="1:7">
      <c r="A57" s="66"/>
      <c r="B57" s="67"/>
      <c r="C57" s="68"/>
      <c r="D57" s="69"/>
      <c r="E57" s="69"/>
      <c r="F57" s="74">
        <f t="shared" si="1"/>
        <v>126516.66</v>
      </c>
      <c r="G57" s="71"/>
    </row>
    <row r="58" spans="1:7">
      <c r="A58" s="66"/>
      <c r="B58" s="67"/>
      <c r="C58" s="68"/>
      <c r="D58" s="69"/>
      <c r="E58" s="69"/>
      <c r="F58" s="74">
        <f t="shared" si="1"/>
        <v>126516.66</v>
      </c>
      <c r="G58" s="71"/>
    </row>
    <row r="59" spans="1:7">
      <c r="A59" s="66"/>
      <c r="B59" s="67"/>
      <c r="C59" s="68"/>
      <c r="D59" s="69"/>
      <c r="E59" s="69"/>
      <c r="F59" s="74">
        <f t="shared" si="1"/>
        <v>126516.66</v>
      </c>
      <c r="G59" s="71"/>
    </row>
    <row r="60" spans="1:7">
      <c r="A60" s="66"/>
      <c r="B60" s="67"/>
      <c r="C60" s="68"/>
      <c r="D60" s="69"/>
      <c r="E60" s="69"/>
      <c r="F60" s="74">
        <f t="shared" si="1"/>
        <v>126516.66</v>
      </c>
      <c r="G60" s="71"/>
    </row>
    <row r="61" spans="1:7">
      <c r="A61" s="66"/>
      <c r="B61" s="67"/>
      <c r="C61" s="68"/>
      <c r="D61" s="69"/>
      <c r="E61" s="69"/>
      <c r="F61" s="74">
        <f t="shared" si="1"/>
        <v>126516.66</v>
      </c>
      <c r="G61" s="71"/>
    </row>
    <row r="62" spans="1:7">
      <c r="A62" s="66"/>
      <c r="B62" s="67"/>
      <c r="C62" s="68"/>
      <c r="D62" s="69"/>
      <c r="E62" s="69"/>
      <c r="F62" s="74">
        <f t="shared" si="1"/>
        <v>126516.66</v>
      </c>
      <c r="G62" s="71"/>
    </row>
    <row r="63" spans="1:7">
      <c r="A63" s="66"/>
      <c r="B63" s="67"/>
      <c r="C63" s="68"/>
      <c r="D63" s="69"/>
      <c r="E63" s="69"/>
      <c r="F63" s="74">
        <f t="shared" si="1"/>
        <v>126516.66</v>
      </c>
      <c r="G63" s="71"/>
    </row>
    <row r="64" spans="1:7">
      <c r="A64" s="66"/>
      <c r="B64" s="67"/>
      <c r="C64" s="68"/>
      <c r="D64" s="69"/>
      <c r="E64" s="69"/>
      <c r="F64" s="74">
        <f t="shared" si="1"/>
        <v>126516.66</v>
      </c>
      <c r="G64" s="71"/>
    </row>
    <row r="65" spans="1:7">
      <c r="A65" s="66"/>
      <c r="B65" s="67"/>
      <c r="C65" s="68"/>
      <c r="D65" s="69"/>
      <c r="E65" s="69"/>
      <c r="F65" s="74">
        <f t="shared" si="1"/>
        <v>126516.66</v>
      </c>
      <c r="G65" s="71"/>
    </row>
    <row r="66" spans="1:7">
      <c r="A66" s="66"/>
      <c r="B66" s="67"/>
      <c r="C66" s="68"/>
      <c r="D66" s="69"/>
      <c r="E66" s="69"/>
      <c r="F66" s="74">
        <f t="shared" si="1"/>
        <v>126516.66</v>
      </c>
      <c r="G66" s="71"/>
    </row>
    <row r="67" spans="1:7">
      <c r="A67" s="66"/>
      <c r="B67" s="67"/>
      <c r="C67" s="68"/>
      <c r="D67" s="69"/>
      <c r="E67" s="69"/>
      <c r="F67" s="74">
        <f t="shared" si="1"/>
        <v>126516.66</v>
      </c>
      <c r="G67" s="71"/>
    </row>
    <row r="68" spans="1:7">
      <c r="A68" s="66"/>
      <c r="B68" s="67"/>
      <c r="C68" s="68"/>
      <c r="D68" s="69"/>
      <c r="E68" s="69"/>
      <c r="F68" s="74">
        <f t="shared" si="1"/>
        <v>126516.66</v>
      </c>
      <c r="G68" s="71"/>
    </row>
    <row r="69" spans="1:7">
      <c r="A69" s="66"/>
      <c r="B69" s="67"/>
      <c r="C69" s="68"/>
      <c r="D69" s="69"/>
      <c r="E69" s="69"/>
      <c r="F69" s="74">
        <f t="shared" ref="F69:F97" si="2">F68+D69-E69</f>
        <v>126516.66</v>
      </c>
      <c r="G69" s="71"/>
    </row>
    <row r="70" spans="1:7">
      <c r="A70" s="66"/>
      <c r="B70" s="67"/>
      <c r="C70" s="68"/>
      <c r="D70" s="69"/>
      <c r="E70" s="69"/>
      <c r="F70" s="74">
        <f t="shared" si="2"/>
        <v>126516.66</v>
      </c>
      <c r="G70" s="71"/>
    </row>
    <row r="71" spans="1:7">
      <c r="A71" s="66"/>
      <c r="B71" s="67"/>
      <c r="C71" s="68"/>
      <c r="D71" s="69"/>
      <c r="E71" s="69"/>
      <c r="F71" s="74">
        <f t="shared" si="2"/>
        <v>126516.66</v>
      </c>
      <c r="G71" s="71"/>
    </row>
    <row r="72" spans="1:7">
      <c r="A72" s="66"/>
      <c r="B72" s="67"/>
      <c r="C72" s="68"/>
      <c r="D72" s="69"/>
      <c r="E72" s="69"/>
      <c r="F72" s="74">
        <f t="shared" si="2"/>
        <v>126516.66</v>
      </c>
      <c r="G72" s="71"/>
    </row>
    <row r="73" spans="1:7">
      <c r="A73" s="66"/>
      <c r="B73" s="67"/>
      <c r="C73" s="68"/>
      <c r="D73" s="69"/>
      <c r="E73" s="69"/>
      <c r="F73" s="74">
        <f t="shared" si="2"/>
        <v>126516.66</v>
      </c>
      <c r="G73" s="71"/>
    </row>
    <row r="74" spans="1:7">
      <c r="A74" s="66"/>
      <c r="B74" s="67"/>
      <c r="C74" s="68"/>
      <c r="D74" s="69"/>
      <c r="E74" s="69"/>
      <c r="F74" s="74">
        <f t="shared" si="2"/>
        <v>126516.66</v>
      </c>
      <c r="G74" s="71"/>
    </row>
    <row r="75" spans="1:7">
      <c r="A75" s="66"/>
      <c r="B75" s="67"/>
      <c r="C75" s="68"/>
      <c r="D75" s="69"/>
      <c r="E75" s="69"/>
      <c r="F75" s="74">
        <f t="shared" si="2"/>
        <v>126516.66</v>
      </c>
      <c r="G75" s="71"/>
    </row>
    <row r="76" spans="1:7">
      <c r="A76" s="66"/>
      <c r="B76" s="67"/>
      <c r="C76" s="68"/>
      <c r="D76" s="69"/>
      <c r="E76" s="69"/>
      <c r="F76" s="74">
        <f t="shared" si="2"/>
        <v>126516.66</v>
      </c>
      <c r="G76" s="71"/>
    </row>
    <row r="77" spans="1:7">
      <c r="A77" s="66"/>
      <c r="B77" s="67"/>
      <c r="C77" s="68"/>
      <c r="D77" s="69"/>
      <c r="E77" s="69"/>
      <c r="F77" s="74">
        <f t="shared" si="2"/>
        <v>126516.66</v>
      </c>
      <c r="G77" s="71"/>
    </row>
    <row r="78" spans="1:7">
      <c r="A78" s="66"/>
      <c r="B78" s="67"/>
      <c r="C78" s="68"/>
      <c r="D78" s="69"/>
      <c r="E78" s="69"/>
      <c r="F78" s="74">
        <f t="shared" si="2"/>
        <v>126516.66</v>
      </c>
      <c r="G78" s="71"/>
    </row>
    <row r="79" spans="1:7">
      <c r="A79" s="66"/>
      <c r="B79" s="67"/>
      <c r="C79" s="68"/>
      <c r="D79" s="69"/>
      <c r="E79" s="69"/>
      <c r="F79" s="74">
        <f t="shared" si="2"/>
        <v>126516.66</v>
      </c>
      <c r="G79" s="71"/>
    </row>
    <row r="80" spans="1:7">
      <c r="A80" s="66"/>
      <c r="B80" s="67"/>
      <c r="C80" s="68"/>
      <c r="D80" s="69"/>
      <c r="E80" s="69"/>
      <c r="F80" s="74">
        <f t="shared" si="2"/>
        <v>126516.66</v>
      </c>
      <c r="G80" s="71"/>
    </row>
    <row r="81" spans="1:7">
      <c r="A81" s="66"/>
      <c r="B81" s="67"/>
      <c r="C81" s="68"/>
      <c r="D81" s="69"/>
      <c r="E81" s="69"/>
      <c r="F81" s="74">
        <f t="shared" si="2"/>
        <v>126516.66</v>
      </c>
      <c r="G81" s="71"/>
    </row>
    <row r="82" spans="1:7">
      <c r="A82" s="66"/>
      <c r="B82" s="67"/>
      <c r="C82" s="68"/>
      <c r="D82" s="69"/>
      <c r="E82" s="69"/>
      <c r="F82" s="74">
        <f t="shared" si="2"/>
        <v>126516.66</v>
      </c>
      <c r="G82" s="71"/>
    </row>
    <row r="83" spans="1:7">
      <c r="A83" s="66"/>
      <c r="B83" s="67"/>
      <c r="C83" s="68"/>
      <c r="D83" s="69"/>
      <c r="E83" s="69"/>
      <c r="F83" s="74">
        <f t="shared" si="2"/>
        <v>126516.66</v>
      </c>
      <c r="G83" s="71"/>
    </row>
    <row r="84" spans="1:7">
      <c r="A84" s="66"/>
      <c r="B84" s="67"/>
      <c r="C84" s="68"/>
      <c r="D84" s="69"/>
      <c r="E84" s="69"/>
      <c r="F84" s="74">
        <f t="shared" si="2"/>
        <v>126516.66</v>
      </c>
      <c r="G84" s="71"/>
    </row>
    <row r="85" spans="1:7">
      <c r="A85" s="66"/>
      <c r="B85" s="67"/>
      <c r="C85" s="68"/>
      <c r="D85" s="69"/>
      <c r="E85" s="69"/>
      <c r="F85" s="74">
        <f t="shared" si="2"/>
        <v>126516.66</v>
      </c>
      <c r="G85" s="71"/>
    </row>
    <row r="86" spans="1:7">
      <c r="A86" s="66"/>
      <c r="B86" s="67"/>
      <c r="C86" s="68"/>
      <c r="D86" s="69"/>
      <c r="E86" s="69"/>
      <c r="F86" s="74">
        <f t="shared" si="2"/>
        <v>126516.66</v>
      </c>
      <c r="G86" s="71"/>
    </row>
    <row r="87" spans="1:7">
      <c r="A87" s="66"/>
      <c r="B87" s="67"/>
      <c r="C87" s="68"/>
      <c r="D87" s="69"/>
      <c r="E87" s="69"/>
      <c r="F87" s="74">
        <f t="shared" si="2"/>
        <v>126516.66</v>
      </c>
      <c r="G87" s="71"/>
    </row>
    <row r="88" spans="1:7">
      <c r="A88" s="66"/>
      <c r="B88" s="67"/>
      <c r="C88" s="68"/>
      <c r="D88" s="69"/>
      <c r="E88" s="69"/>
      <c r="F88" s="74">
        <f t="shared" si="2"/>
        <v>126516.66</v>
      </c>
      <c r="G88" s="71"/>
    </row>
    <row r="89" spans="1:7">
      <c r="A89" s="66"/>
      <c r="B89" s="67"/>
      <c r="C89" s="68"/>
      <c r="D89" s="69"/>
      <c r="E89" s="69"/>
      <c r="F89" s="74">
        <f t="shared" si="2"/>
        <v>126516.66</v>
      </c>
      <c r="G89" s="71"/>
    </row>
    <row r="90" spans="1:7">
      <c r="A90" s="66"/>
      <c r="B90" s="67"/>
      <c r="C90" s="68"/>
      <c r="D90" s="69"/>
      <c r="E90" s="69"/>
      <c r="F90" s="74">
        <f t="shared" si="2"/>
        <v>126516.66</v>
      </c>
      <c r="G90" s="71"/>
    </row>
    <row r="91" spans="1:7">
      <c r="A91" s="66"/>
      <c r="B91" s="67"/>
      <c r="C91" s="68"/>
      <c r="D91" s="69"/>
      <c r="E91" s="69"/>
      <c r="F91" s="74">
        <f t="shared" si="2"/>
        <v>126516.66</v>
      </c>
      <c r="G91" s="71"/>
    </row>
    <row r="92" spans="1:7">
      <c r="A92" s="66"/>
      <c r="B92" s="67"/>
      <c r="C92" s="68"/>
      <c r="D92" s="69"/>
      <c r="E92" s="69"/>
      <c r="F92" s="74">
        <f t="shared" si="2"/>
        <v>126516.66</v>
      </c>
      <c r="G92" s="71"/>
    </row>
    <row r="93" spans="1:7">
      <c r="A93" s="66"/>
      <c r="B93" s="67"/>
      <c r="C93" s="68"/>
      <c r="D93" s="69"/>
      <c r="E93" s="69"/>
      <c r="F93" s="74">
        <f t="shared" si="2"/>
        <v>126516.66</v>
      </c>
      <c r="G93" s="71"/>
    </row>
    <row r="94" spans="1:7">
      <c r="A94" s="66"/>
      <c r="B94" s="67"/>
      <c r="C94" s="68"/>
      <c r="D94" s="69"/>
      <c r="E94" s="69"/>
      <c r="F94" s="74">
        <f t="shared" si="2"/>
        <v>126516.66</v>
      </c>
      <c r="G94" s="71"/>
    </row>
    <row r="95" spans="1:7">
      <c r="A95" s="66"/>
      <c r="B95" s="67"/>
      <c r="C95" s="68"/>
      <c r="D95" s="69"/>
      <c r="E95" s="69"/>
      <c r="F95" s="74">
        <f t="shared" si="2"/>
        <v>126516.66</v>
      </c>
      <c r="G95" s="71"/>
    </row>
    <row r="96" spans="1:7">
      <c r="A96" s="66"/>
      <c r="B96" s="67"/>
      <c r="C96" s="68"/>
      <c r="D96" s="69"/>
      <c r="E96" s="69"/>
      <c r="F96" s="74">
        <f t="shared" si="2"/>
        <v>126516.66</v>
      </c>
      <c r="G96" s="71"/>
    </row>
    <row r="97" spans="1:7">
      <c r="A97" s="66"/>
      <c r="B97" s="67"/>
      <c r="C97" s="68"/>
      <c r="D97" s="69"/>
      <c r="E97" s="69"/>
      <c r="F97" s="74">
        <f t="shared" si="2"/>
        <v>126516.66</v>
      </c>
      <c r="G97" s="71"/>
    </row>
  </sheetData>
  <dataValidations count="1">
    <dataValidation type="list" allowBlank="1" showInputMessage="1" showErrorMessage="1" sqref="C3:C97">
      <formula1>收支类别</formula1>
    </dataValidation>
  </dataValidations>
  <pageMargins left="0.75" right="0.75" top="1" bottom="1" header="0.51" footer="0.51"/>
  <pageSetup paperSize="9" orientation="portrait"/>
  <headerFooter alignWithMargins="0" scaleWithDoc="0"/>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49</v>
      </c>
      <c r="B1" s="59" t="e">
        <f>VLOOKUP(A1,档案!A:B,2,FALSE)&amp;"流水明细"</f>
        <v>#N/A</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13</v>
      </c>
      <c r="B1" s="59" t="str">
        <f>VLOOKUP(A1,档案!A:B,2,FALSE)&amp;"流水明细"</f>
        <v>华夏银行京汉支行948890流水明细</v>
      </c>
      <c r="C1" s="60"/>
      <c r="D1" s="61"/>
      <c r="E1" s="61"/>
      <c r="F1" s="61"/>
      <c r="G1" s="60"/>
    </row>
    <row r="2" s="52" customFormat="1" spans="1:7">
      <c r="A2" s="62" t="s">
        <v>77</v>
      </c>
      <c r="B2" s="63" t="s">
        <v>82</v>
      </c>
      <c r="C2" s="64" t="s">
        <v>83</v>
      </c>
      <c r="D2" s="65" t="s">
        <v>84</v>
      </c>
      <c r="E2" s="65" t="s">
        <v>85</v>
      </c>
      <c r="F2" s="65" t="s">
        <v>5</v>
      </c>
      <c r="G2" s="64" t="s">
        <v>86</v>
      </c>
    </row>
    <row r="3" s="82" customFormat="1" spans="1:7">
      <c r="A3" s="66">
        <v>45927</v>
      </c>
      <c r="B3" s="63"/>
      <c r="C3" s="64"/>
      <c r="D3" s="65"/>
      <c r="E3" s="65"/>
      <c r="F3" s="65">
        <v>0</v>
      </c>
      <c r="G3" s="64"/>
    </row>
    <row r="4" spans="1:7">
      <c r="A4" s="66">
        <v>45928</v>
      </c>
      <c r="B4" s="67" t="s">
        <v>3791</v>
      </c>
      <c r="C4" s="68" t="s">
        <v>56</v>
      </c>
      <c r="D4" s="69">
        <v>5000000</v>
      </c>
      <c r="E4" s="69"/>
      <c r="F4" s="70">
        <f>F3+D4-E4</f>
        <v>5000000</v>
      </c>
      <c r="G4" s="71"/>
    </row>
    <row r="5" spans="1:7">
      <c r="A5" s="66">
        <v>45928</v>
      </c>
      <c r="B5" s="72" t="s">
        <v>527</v>
      </c>
      <c r="C5" s="68" t="s">
        <v>64</v>
      </c>
      <c r="D5" s="73"/>
      <c r="E5" s="69">
        <v>5000000</v>
      </c>
      <c r="F5" s="70">
        <f t="shared" ref="F5:F11" si="0">F4+D5-E5</f>
        <v>0</v>
      </c>
      <c r="G5" s="71"/>
    </row>
    <row r="6" spans="1:7">
      <c r="A6" s="66">
        <v>45947</v>
      </c>
      <c r="B6" s="76" t="s">
        <v>1844</v>
      </c>
      <c r="C6" s="68" t="s">
        <v>58</v>
      </c>
      <c r="D6" s="69">
        <v>11000</v>
      </c>
      <c r="E6" s="69"/>
      <c r="F6" s="70">
        <f t="shared" si="0"/>
        <v>11000</v>
      </c>
      <c r="G6" s="71"/>
    </row>
    <row r="7" spans="1:7">
      <c r="A7" s="66">
        <v>45951</v>
      </c>
      <c r="B7" s="76" t="s">
        <v>201</v>
      </c>
      <c r="C7" s="68" t="s">
        <v>62</v>
      </c>
      <c r="D7" s="69"/>
      <c r="E7" s="69">
        <v>10541.67</v>
      </c>
      <c r="F7" s="70">
        <f t="shared" si="0"/>
        <v>458.33</v>
      </c>
      <c r="G7" s="71"/>
    </row>
    <row r="8" spans="1:7">
      <c r="A8" s="66">
        <v>45979</v>
      </c>
      <c r="B8" s="76" t="s">
        <v>1844</v>
      </c>
      <c r="C8" s="68" t="s">
        <v>58</v>
      </c>
      <c r="D8" s="69">
        <v>20000</v>
      </c>
      <c r="E8" s="69"/>
      <c r="F8" s="70">
        <f t="shared" si="0"/>
        <v>20458.33</v>
      </c>
      <c r="G8" s="71"/>
    </row>
    <row r="9" spans="1:7">
      <c r="A9" s="66"/>
      <c r="B9" s="72"/>
      <c r="C9" s="68"/>
      <c r="D9" s="73"/>
      <c r="E9" s="69"/>
      <c r="F9" s="70">
        <f t="shared" si="0"/>
        <v>20458.33</v>
      </c>
      <c r="G9" s="71"/>
    </row>
    <row r="10" spans="1:7">
      <c r="A10" s="66"/>
      <c r="B10" s="72"/>
      <c r="C10" s="68"/>
      <c r="D10" s="73"/>
      <c r="E10" s="69"/>
      <c r="F10" s="70">
        <f t="shared" si="0"/>
        <v>20458.33</v>
      </c>
      <c r="G10" s="71"/>
    </row>
    <row r="11" spans="1:7">
      <c r="A11" s="66"/>
      <c r="B11" s="72"/>
      <c r="C11" s="68"/>
      <c r="D11" s="69"/>
      <c r="E11" s="69"/>
      <c r="F11" s="70">
        <f t="shared" si="0"/>
        <v>20458.33</v>
      </c>
      <c r="G11" s="71"/>
    </row>
    <row r="12" spans="1:7">
      <c r="A12" s="66"/>
      <c r="B12" s="72"/>
      <c r="C12" s="68"/>
      <c r="D12" s="69"/>
      <c r="E12" s="69"/>
      <c r="F12" s="74"/>
      <c r="G12" s="71"/>
    </row>
    <row r="13" spans="1:7">
      <c r="A13" s="66"/>
      <c r="B13" s="72"/>
      <c r="C13" s="68"/>
      <c r="D13" s="69"/>
      <c r="E13" s="69"/>
      <c r="F13" s="74"/>
      <c r="G13" s="71"/>
    </row>
    <row r="14" spans="1:7">
      <c r="A14" s="66"/>
      <c r="B14" s="72"/>
      <c r="C14" s="68"/>
      <c r="D14" s="69"/>
      <c r="E14" s="69"/>
      <c r="F14" s="74"/>
      <c r="G14" s="71"/>
    </row>
    <row r="15" spans="1:7">
      <c r="A15" s="66"/>
      <c r="B15" s="72"/>
      <c r="C15" s="68"/>
      <c r="D15" s="69"/>
      <c r="E15" s="69"/>
      <c r="F15" s="74"/>
      <c r="G15" s="71"/>
    </row>
    <row r="16" spans="1:7">
      <c r="A16" s="66"/>
      <c r="B16" s="72"/>
      <c r="C16" s="68"/>
      <c r="D16" s="69"/>
      <c r="E16" s="69"/>
      <c r="F16" s="74"/>
      <c r="G16" s="71"/>
    </row>
    <row r="17" spans="1:7">
      <c r="A17" s="66"/>
      <c r="B17" s="72"/>
      <c r="C17" s="68"/>
      <c r="D17" s="69"/>
      <c r="E17" s="69"/>
      <c r="F17" s="74"/>
      <c r="G17" s="71"/>
    </row>
    <row r="18" spans="1:7">
      <c r="A18" s="66"/>
      <c r="B18" s="72"/>
      <c r="C18" s="68"/>
      <c r="D18" s="69"/>
      <c r="E18" s="69"/>
      <c r="F18" s="74"/>
      <c r="G18" s="71"/>
    </row>
    <row r="19" spans="1:7">
      <c r="A19" s="66"/>
      <c r="B19" s="72"/>
      <c r="C19" s="68"/>
      <c r="D19" s="69"/>
      <c r="E19" s="69"/>
      <c r="F19" s="74"/>
      <c r="G19" s="71"/>
    </row>
    <row r="20" spans="1:7">
      <c r="A20" s="66"/>
      <c r="B20" s="72"/>
      <c r="C20" s="68"/>
      <c r="D20" s="69"/>
      <c r="E20" s="69"/>
      <c r="F20" s="74"/>
      <c r="G20" s="71"/>
    </row>
    <row r="21" spans="1:7">
      <c r="A21" s="66"/>
      <c r="B21" s="72"/>
      <c r="C21" s="68"/>
      <c r="D21" s="69"/>
      <c r="E21" s="69"/>
      <c r="F21" s="74"/>
      <c r="G21" s="71"/>
    </row>
    <row r="22" spans="1:7">
      <c r="A22" s="66"/>
      <c r="B22" s="72"/>
      <c r="C22" s="68"/>
      <c r="D22" s="69"/>
      <c r="E22" s="69"/>
      <c r="F22" s="74"/>
      <c r="G22" s="71"/>
    </row>
    <row r="23" spans="1:7">
      <c r="A23" s="66"/>
      <c r="B23" s="72"/>
      <c r="C23" s="68"/>
      <c r="D23" s="69"/>
      <c r="E23" s="69"/>
      <c r="F23" s="74"/>
      <c r="G23" s="71"/>
    </row>
    <row r="24" spans="1:7">
      <c r="A24" s="66"/>
      <c r="B24" s="72"/>
      <c r="C24" s="68"/>
      <c r="D24" s="69"/>
      <c r="E24" s="69"/>
      <c r="F24" s="74"/>
      <c r="G24" s="71"/>
    </row>
    <row r="25" spans="1:7">
      <c r="A25" s="66"/>
      <c r="B25" s="72"/>
      <c r="C25" s="68"/>
      <c r="D25" s="69"/>
      <c r="E25" s="69"/>
      <c r="F25" s="74"/>
      <c r="G25" s="71"/>
    </row>
    <row r="26" spans="1:7">
      <c r="A26" s="66"/>
      <c r="B26" s="72"/>
      <c r="C26" s="68"/>
      <c r="D26" s="69"/>
      <c r="E26" s="69"/>
      <c r="F26" s="74"/>
      <c r="G26" s="71"/>
    </row>
    <row r="27" spans="1:7">
      <c r="A27" s="66"/>
      <c r="B27" s="72"/>
      <c r="C27" s="68"/>
      <c r="D27" s="69"/>
      <c r="E27" s="69"/>
      <c r="F27" s="74"/>
      <c r="G27" s="71"/>
    </row>
    <row r="28" spans="1:7">
      <c r="A28" s="66"/>
      <c r="B28" s="72"/>
      <c r="C28" s="68"/>
      <c r="D28" s="69"/>
      <c r="E28" s="69"/>
      <c r="F28" s="74"/>
      <c r="G28" s="71"/>
    </row>
    <row r="29" spans="1:7">
      <c r="A29" s="66"/>
      <c r="B29" s="72"/>
      <c r="C29" s="68"/>
      <c r="D29" s="69"/>
      <c r="E29" s="69"/>
      <c r="F29" s="74"/>
      <c r="G29" s="71"/>
    </row>
    <row r="30" spans="1:7">
      <c r="A30" s="66"/>
      <c r="B30" s="72"/>
      <c r="C30" s="68"/>
      <c r="D30" s="69"/>
      <c r="E30" s="69"/>
      <c r="F30" s="74"/>
      <c r="G30" s="71"/>
    </row>
    <row r="31" spans="1:7">
      <c r="A31" s="66"/>
      <c r="B31" s="75"/>
      <c r="C31" s="68"/>
      <c r="D31" s="69"/>
      <c r="E31" s="69"/>
      <c r="F31" s="74"/>
      <c r="G31" s="71"/>
    </row>
    <row r="32" spans="1:7">
      <c r="A32" s="66"/>
      <c r="B32" s="72"/>
      <c r="C32" s="68"/>
      <c r="D32" s="69"/>
      <c r="E32" s="69"/>
      <c r="F32" s="74"/>
      <c r="G32" s="71"/>
    </row>
    <row r="33" spans="1:7">
      <c r="A33" s="66"/>
      <c r="B33" s="72"/>
      <c r="C33" s="68"/>
      <c r="D33" s="69"/>
      <c r="E33" s="69"/>
      <c r="F33" s="74"/>
      <c r="G33" s="71"/>
    </row>
    <row r="34" spans="1:7">
      <c r="A34" s="66"/>
      <c r="B34" s="72"/>
      <c r="C34" s="68"/>
      <c r="D34" s="69"/>
      <c r="E34" s="69"/>
      <c r="F34" s="74"/>
      <c r="G34" s="71"/>
    </row>
    <row r="35" spans="1:7">
      <c r="A35" s="66"/>
      <c r="B35" s="72"/>
      <c r="C35" s="68"/>
      <c r="D35" s="69"/>
      <c r="E35" s="69"/>
      <c r="F35" s="74"/>
      <c r="G35" s="71"/>
    </row>
    <row r="36" spans="1:7">
      <c r="A36" s="66"/>
      <c r="B36" s="72"/>
      <c r="C36" s="68"/>
      <c r="D36" s="69"/>
      <c r="E36" s="69"/>
      <c r="F36" s="74"/>
      <c r="G36" s="71"/>
    </row>
    <row r="37" spans="1:7">
      <c r="A37" s="66"/>
      <c r="B37" s="72"/>
      <c r="C37" s="68"/>
      <c r="D37" s="69"/>
      <c r="E37" s="69"/>
      <c r="F37" s="74"/>
      <c r="G37" s="71"/>
    </row>
    <row r="38" spans="1:7">
      <c r="A38" s="66"/>
      <c r="B38" s="72"/>
      <c r="C38" s="68"/>
      <c r="D38" s="69"/>
      <c r="E38" s="69"/>
      <c r="F38" s="74"/>
      <c r="G38" s="71"/>
    </row>
    <row r="39" spans="1:7">
      <c r="A39" s="66"/>
      <c r="B39" s="72"/>
      <c r="C39" s="68"/>
      <c r="D39" s="69"/>
      <c r="E39" s="69"/>
      <c r="F39" s="74"/>
      <c r="G39" s="71"/>
    </row>
    <row r="40" spans="1:7">
      <c r="A40" s="66"/>
      <c r="B40" s="75"/>
      <c r="C40" s="68"/>
      <c r="D40" s="69"/>
      <c r="E40" s="69"/>
      <c r="F40" s="74"/>
      <c r="G40" s="71"/>
    </row>
    <row r="41" spans="1:7">
      <c r="A41" s="66"/>
      <c r="B41" s="72"/>
      <c r="C41" s="68"/>
      <c r="D41" s="69"/>
      <c r="E41" s="69"/>
      <c r="F41" s="74"/>
      <c r="G41" s="71"/>
    </row>
    <row r="42" spans="1:7">
      <c r="A42" s="66"/>
      <c r="B42" s="72"/>
      <c r="C42" s="68"/>
      <c r="D42" s="69"/>
      <c r="E42" s="69"/>
      <c r="F42" s="74"/>
      <c r="G42" s="71"/>
    </row>
    <row r="43" spans="1:7">
      <c r="A43" s="66"/>
      <c r="B43" s="72"/>
      <c r="C43" s="68"/>
      <c r="D43" s="69"/>
      <c r="E43" s="69"/>
      <c r="F43" s="74"/>
      <c r="G43" s="71"/>
    </row>
    <row r="44" spans="1:7">
      <c r="A44" s="66"/>
      <c r="B44" s="72"/>
      <c r="C44" s="68"/>
      <c r="D44" s="69"/>
      <c r="E44" s="69"/>
      <c r="F44" s="74"/>
      <c r="G44" s="71"/>
    </row>
    <row r="45" spans="1:7">
      <c r="A45" s="66"/>
      <c r="B45" s="72"/>
      <c r="C45" s="68"/>
      <c r="D45" s="69"/>
      <c r="E45" s="69"/>
      <c r="F45" s="74"/>
      <c r="G45" s="71"/>
    </row>
    <row r="46" spans="1:7">
      <c r="A46" s="66"/>
      <c r="B46" s="72"/>
      <c r="C46" s="68"/>
      <c r="D46" s="69"/>
      <c r="E46" s="69"/>
      <c r="F46" s="74"/>
      <c r="G46" s="71"/>
    </row>
    <row r="47" spans="1:7">
      <c r="A47" s="66"/>
      <c r="B47" s="72"/>
      <c r="C47" s="68"/>
      <c r="D47" s="69"/>
      <c r="E47" s="69"/>
      <c r="F47" s="74"/>
      <c r="G47" s="71"/>
    </row>
    <row r="48" spans="1:7">
      <c r="A48" s="66"/>
      <c r="B48" s="72"/>
      <c r="C48" s="68"/>
      <c r="D48" s="69"/>
      <c r="E48" s="69"/>
      <c r="F48" s="74"/>
      <c r="G48" s="71"/>
    </row>
    <row r="49" spans="1:7">
      <c r="A49" s="66"/>
      <c r="B49" s="67"/>
      <c r="C49" s="68"/>
      <c r="D49" s="69"/>
      <c r="E49" s="69"/>
      <c r="F49" s="74"/>
      <c r="G49" s="71"/>
    </row>
    <row r="50" spans="1:7">
      <c r="A50" s="66"/>
      <c r="B50" s="67"/>
      <c r="C50" s="68"/>
      <c r="D50" s="69"/>
      <c r="E50" s="69"/>
      <c r="F50" s="74"/>
      <c r="G50" s="71"/>
    </row>
    <row r="51" spans="1:7">
      <c r="A51" s="66"/>
      <c r="B51" s="67"/>
      <c r="C51" s="68"/>
      <c r="D51" s="69"/>
      <c r="E51" s="69"/>
      <c r="F51" s="74"/>
      <c r="G51" s="71"/>
    </row>
    <row r="52" spans="1:7">
      <c r="A52" s="66"/>
      <c r="B52" s="67"/>
      <c r="C52" s="68"/>
      <c r="D52" s="69"/>
      <c r="E52" s="69"/>
      <c r="F52" s="74"/>
      <c r="G52" s="71"/>
    </row>
    <row r="53" spans="1:7">
      <c r="A53" s="66"/>
      <c r="B53" s="67"/>
      <c r="C53" s="68"/>
      <c r="D53" s="69"/>
      <c r="E53" s="69"/>
      <c r="F53" s="74"/>
      <c r="G53" s="71"/>
    </row>
    <row r="54" spans="1:7">
      <c r="A54" s="66"/>
      <c r="B54" s="67"/>
      <c r="C54" s="68"/>
      <c r="D54" s="69"/>
      <c r="E54" s="69"/>
      <c r="F54" s="74"/>
      <c r="G54" s="71"/>
    </row>
    <row r="55" spans="1:7">
      <c r="A55" s="66"/>
      <c r="B55" s="67"/>
      <c r="C55" s="68"/>
      <c r="D55" s="69"/>
      <c r="E55" s="69"/>
      <c r="F55" s="74"/>
      <c r="G55" s="71"/>
    </row>
    <row r="56" spans="1:7">
      <c r="A56" s="66"/>
      <c r="B56" s="67"/>
      <c r="C56" s="68"/>
      <c r="D56" s="69"/>
      <c r="E56" s="69"/>
      <c r="F56" s="74"/>
      <c r="G56" s="71"/>
    </row>
    <row r="57" spans="1:7">
      <c r="A57" s="66"/>
      <c r="B57" s="67"/>
      <c r="C57" s="68"/>
      <c r="D57" s="69"/>
      <c r="E57" s="69"/>
      <c r="F57" s="74"/>
      <c r="G57" s="71"/>
    </row>
    <row r="58" spans="1:7">
      <c r="A58" s="66"/>
      <c r="B58" s="67"/>
      <c r="C58" s="68"/>
      <c r="D58" s="69"/>
      <c r="E58" s="69"/>
      <c r="F58" s="74"/>
      <c r="G58" s="71"/>
    </row>
    <row r="59" spans="1:7">
      <c r="A59" s="66"/>
      <c r="B59" s="67"/>
      <c r="C59" s="68"/>
      <c r="D59" s="69"/>
      <c r="E59" s="69"/>
      <c r="F59" s="74"/>
      <c r="G59" s="71"/>
    </row>
    <row r="60" spans="1:7">
      <c r="A60" s="66"/>
      <c r="B60" s="67"/>
      <c r="C60" s="68"/>
      <c r="D60" s="69"/>
      <c r="E60" s="69"/>
      <c r="F60" s="74"/>
      <c r="G60" s="71"/>
    </row>
    <row r="61" spans="1:7">
      <c r="A61" s="66"/>
      <c r="B61" s="67"/>
      <c r="C61" s="68"/>
      <c r="D61" s="69"/>
      <c r="E61" s="69"/>
      <c r="F61" s="74"/>
      <c r="G61" s="71"/>
    </row>
    <row r="62" spans="1:7">
      <c r="A62" s="66"/>
      <c r="B62" s="67"/>
      <c r="C62" s="68"/>
      <c r="D62" s="69"/>
      <c r="E62" s="69"/>
      <c r="F62" s="74"/>
      <c r="G62" s="71"/>
    </row>
    <row r="63" spans="1:7">
      <c r="A63" s="66"/>
      <c r="B63" s="67"/>
      <c r="C63" s="68"/>
      <c r="D63" s="69"/>
      <c r="E63" s="69"/>
      <c r="F63" s="74"/>
      <c r="G63" s="71"/>
    </row>
    <row r="64" spans="1:7">
      <c r="A64" s="66"/>
      <c r="B64" s="67"/>
      <c r="C64" s="68"/>
      <c r="D64" s="69"/>
      <c r="E64" s="69"/>
      <c r="F64" s="74"/>
      <c r="G64" s="71"/>
    </row>
    <row r="65" spans="1:7">
      <c r="A65" s="66"/>
      <c r="B65" s="67"/>
      <c r="C65" s="68"/>
      <c r="D65" s="69"/>
      <c r="E65" s="69"/>
      <c r="F65" s="74"/>
      <c r="G65" s="71"/>
    </row>
    <row r="66" spans="1:7">
      <c r="A66" s="66"/>
      <c r="B66" s="67"/>
      <c r="C66" s="68"/>
      <c r="D66" s="69"/>
      <c r="E66" s="69"/>
      <c r="F66" s="74"/>
      <c r="G66" s="71"/>
    </row>
    <row r="67" spans="1:7">
      <c r="A67" s="66"/>
      <c r="B67" s="67"/>
      <c r="C67" s="68"/>
      <c r="D67" s="69"/>
      <c r="E67" s="69"/>
      <c r="F67" s="74"/>
      <c r="G67" s="71"/>
    </row>
    <row r="68" spans="1:7">
      <c r="A68" s="66"/>
      <c r="B68" s="67"/>
      <c r="C68" s="68"/>
      <c r="D68" s="69"/>
      <c r="E68" s="69"/>
      <c r="F68" s="74"/>
      <c r="G68" s="71"/>
    </row>
    <row r="69" spans="1:7">
      <c r="A69" s="66"/>
      <c r="B69" s="67"/>
      <c r="C69" s="68"/>
      <c r="D69" s="69"/>
      <c r="E69" s="69"/>
      <c r="F69" s="74"/>
      <c r="G69" s="71"/>
    </row>
    <row r="70" spans="1:7">
      <c r="A70" s="66"/>
      <c r="B70" s="67"/>
      <c r="C70" s="68"/>
      <c r="D70" s="69"/>
      <c r="E70" s="69"/>
      <c r="F70" s="74"/>
      <c r="G70" s="71"/>
    </row>
    <row r="71" spans="1:7">
      <c r="A71" s="66"/>
      <c r="B71" s="67"/>
      <c r="C71" s="68"/>
      <c r="D71" s="69"/>
      <c r="E71" s="69"/>
      <c r="F71" s="74"/>
      <c r="G71" s="71"/>
    </row>
    <row r="72" spans="1:7">
      <c r="A72" s="66"/>
      <c r="B72" s="67"/>
      <c r="C72" s="68"/>
      <c r="D72" s="69"/>
      <c r="E72" s="69"/>
      <c r="F72" s="74"/>
      <c r="G72" s="71"/>
    </row>
    <row r="73" spans="1:7">
      <c r="A73" s="66"/>
      <c r="B73" s="67"/>
      <c r="C73" s="68"/>
      <c r="D73" s="69"/>
      <c r="E73" s="69"/>
      <c r="F73" s="74"/>
      <c r="G73" s="71"/>
    </row>
    <row r="74" spans="1:7">
      <c r="A74" s="66"/>
      <c r="B74" s="67"/>
      <c r="C74" s="68"/>
      <c r="D74" s="69"/>
      <c r="E74" s="69"/>
      <c r="F74" s="74"/>
      <c r="G74" s="71"/>
    </row>
    <row r="75" spans="1:7">
      <c r="A75" s="66"/>
      <c r="B75" s="67"/>
      <c r="C75" s="68"/>
      <c r="D75" s="69"/>
      <c r="E75" s="69"/>
      <c r="F75" s="74"/>
      <c r="G75" s="71"/>
    </row>
    <row r="76" spans="1:7">
      <c r="A76" s="66"/>
      <c r="B76" s="67"/>
      <c r="C76" s="68"/>
      <c r="D76" s="69"/>
      <c r="E76" s="69"/>
      <c r="F76" s="74"/>
      <c r="G76" s="71"/>
    </row>
    <row r="77" spans="1:7">
      <c r="A77" s="66"/>
      <c r="B77" s="67"/>
      <c r="C77" s="68"/>
      <c r="D77" s="69"/>
      <c r="E77" s="69"/>
      <c r="F77" s="74"/>
      <c r="G77" s="71"/>
    </row>
    <row r="78" spans="1:7">
      <c r="A78" s="66"/>
      <c r="B78" s="67"/>
      <c r="C78" s="68"/>
      <c r="D78" s="69"/>
      <c r="E78" s="69"/>
      <c r="F78" s="74"/>
      <c r="G78" s="71"/>
    </row>
    <row r="79" spans="1:7">
      <c r="A79" s="66"/>
      <c r="B79" s="67"/>
      <c r="C79" s="68"/>
      <c r="D79" s="69"/>
      <c r="E79" s="69"/>
      <c r="F79" s="74"/>
      <c r="G79" s="71"/>
    </row>
    <row r="80" spans="1:7">
      <c r="A80" s="66"/>
      <c r="B80" s="67"/>
      <c r="C80" s="68"/>
      <c r="D80" s="69"/>
      <c r="E80" s="69"/>
      <c r="F80" s="74"/>
      <c r="G80" s="71"/>
    </row>
    <row r="81" spans="1:7">
      <c r="A81" s="66"/>
      <c r="B81" s="67"/>
      <c r="C81" s="68"/>
      <c r="D81" s="69"/>
      <c r="E81" s="69"/>
      <c r="F81" s="74"/>
      <c r="G81" s="71"/>
    </row>
    <row r="82" spans="1:7">
      <c r="A82" s="66"/>
      <c r="B82" s="67"/>
      <c r="C82" s="68"/>
      <c r="D82" s="69"/>
      <c r="E82" s="69"/>
      <c r="F82" s="74"/>
      <c r="G82" s="71"/>
    </row>
    <row r="83" spans="1:7">
      <c r="A83" s="66"/>
      <c r="B83" s="67"/>
      <c r="C83" s="68"/>
      <c r="D83" s="69"/>
      <c r="E83" s="69"/>
      <c r="F83" s="74"/>
      <c r="G83" s="71"/>
    </row>
    <row r="84" spans="1:7">
      <c r="A84" s="66"/>
      <c r="B84" s="67"/>
      <c r="C84" s="68"/>
      <c r="D84" s="69"/>
      <c r="E84" s="69"/>
      <c r="F84" s="74"/>
      <c r="G84" s="71"/>
    </row>
    <row r="85" spans="1:7">
      <c r="A85" s="66"/>
      <c r="B85" s="67"/>
      <c r="C85" s="68"/>
      <c r="D85" s="69"/>
      <c r="E85" s="69"/>
      <c r="F85" s="74"/>
      <c r="G85" s="71"/>
    </row>
    <row r="86" spans="1:7">
      <c r="A86" s="66"/>
      <c r="B86" s="67"/>
      <c r="C86" s="68"/>
      <c r="D86" s="69"/>
      <c r="E86" s="69"/>
      <c r="F86" s="74"/>
      <c r="G86" s="71"/>
    </row>
    <row r="87" spans="1:7">
      <c r="A87" s="66"/>
      <c r="B87" s="67"/>
      <c r="C87" s="68"/>
      <c r="D87" s="69"/>
      <c r="E87" s="69"/>
      <c r="F87" s="74"/>
      <c r="G87" s="71"/>
    </row>
    <row r="88" spans="1:7">
      <c r="A88" s="66"/>
      <c r="B88" s="67"/>
      <c r="C88" s="68"/>
      <c r="D88" s="69"/>
      <c r="E88" s="69"/>
      <c r="F88" s="74"/>
      <c r="G88" s="71"/>
    </row>
    <row r="89" spans="1:7">
      <c r="A89" s="66"/>
      <c r="B89" s="67"/>
      <c r="C89" s="68"/>
      <c r="D89" s="69"/>
      <c r="E89" s="69"/>
      <c r="F89" s="74"/>
      <c r="G89" s="71"/>
    </row>
    <row r="90" spans="1:7">
      <c r="A90" s="66"/>
      <c r="B90" s="67"/>
      <c r="C90" s="68"/>
      <c r="D90" s="69"/>
      <c r="E90" s="69"/>
      <c r="F90" s="74"/>
      <c r="G90" s="71"/>
    </row>
    <row r="91" spans="1:7">
      <c r="A91" s="66"/>
      <c r="B91" s="67"/>
      <c r="C91" s="68"/>
      <c r="D91" s="69"/>
      <c r="E91" s="69"/>
      <c r="F91" s="74"/>
      <c r="G91" s="71"/>
    </row>
    <row r="92" spans="1:7">
      <c r="A92" s="66"/>
      <c r="B92" s="67"/>
      <c r="C92" s="68"/>
      <c r="D92" s="69"/>
      <c r="E92" s="69"/>
      <c r="F92" s="74"/>
      <c r="G92" s="71"/>
    </row>
    <row r="93" spans="1:7">
      <c r="A93" s="66"/>
      <c r="B93" s="67"/>
      <c r="C93" s="68"/>
      <c r="D93" s="69"/>
      <c r="E93" s="69"/>
      <c r="F93" s="74"/>
      <c r="G93" s="71"/>
    </row>
    <row r="94" spans="1:7">
      <c r="A94" s="66"/>
      <c r="B94" s="67"/>
      <c r="C94" s="68"/>
      <c r="D94" s="69"/>
      <c r="E94" s="69"/>
      <c r="F94" s="74"/>
      <c r="G94" s="71"/>
    </row>
    <row r="95" spans="1:7">
      <c r="A95" s="66"/>
      <c r="B95" s="67"/>
      <c r="C95" s="68"/>
      <c r="D95" s="69"/>
      <c r="E95" s="69"/>
      <c r="F95" s="74"/>
      <c r="G95" s="71"/>
    </row>
    <row r="96" spans="1:7">
      <c r="A96" s="66"/>
      <c r="B96" s="67"/>
      <c r="C96" s="68"/>
      <c r="D96" s="69"/>
      <c r="E96" s="69"/>
      <c r="F96" s="74"/>
      <c r="G96" s="71"/>
    </row>
    <row r="97" spans="1:7">
      <c r="A97" s="66"/>
      <c r="B97" s="67"/>
      <c r="C97" s="68"/>
      <c r="D97" s="69"/>
      <c r="E97" s="69"/>
      <c r="F97" s="74"/>
      <c r="G97" s="71"/>
    </row>
  </sheetData>
  <dataValidations count="1">
    <dataValidation type="list" allowBlank="1" showInputMessage="1" showErrorMessage="1" sqref="C4:C97">
      <formula1>收支类别</formula1>
    </dataValidation>
  </dataValidations>
  <pageMargins left="0.75" right="0.75" top="1" bottom="1" header="0.51" footer="0.51"/>
  <pageSetup paperSize="9" orientation="portrait"/>
  <headerFooter alignWithMargins="0" scaleWithDoc="0"/>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14</v>
      </c>
      <c r="B1" s="59" t="str">
        <f>VLOOKUP(A1,档案!A:B,2,FALSE)&amp;"流水明细"</f>
        <v>建设银行黄陂广场支行流水明细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0</v>
      </c>
      <c r="G3" s="71"/>
    </row>
    <row r="4" spans="1:7">
      <c r="A4" s="66">
        <v>45658</v>
      </c>
      <c r="B4" s="72"/>
      <c r="C4" s="68"/>
      <c r="D4" s="73"/>
      <c r="E4" s="69"/>
      <c r="F4" s="74">
        <f t="shared" ref="F4:F9" si="0">F3+D4-E4</f>
        <v>0</v>
      </c>
      <c r="G4" s="71"/>
    </row>
    <row r="5" spans="1:7">
      <c r="A5" s="66">
        <v>45658</v>
      </c>
      <c r="B5" s="72"/>
      <c r="C5" s="68"/>
      <c r="D5" s="69"/>
      <c r="E5" s="69"/>
      <c r="F5" s="74">
        <f t="shared" si="0"/>
        <v>0</v>
      </c>
      <c r="G5" s="71"/>
    </row>
    <row r="6" spans="1:7">
      <c r="A6" s="66">
        <v>45658</v>
      </c>
      <c r="B6" s="72"/>
      <c r="C6" s="68"/>
      <c r="D6" s="69"/>
      <c r="E6" s="69"/>
      <c r="F6" s="74">
        <f t="shared" si="0"/>
        <v>0</v>
      </c>
      <c r="G6" s="71"/>
    </row>
    <row r="7" spans="1:7">
      <c r="A7" s="66">
        <v>45729</v>
      </c>
      <c r="B7" s="72"/>
      <c r="C7" s="68"/>
      <c r="D7" s="69"/>
      <c r="E7" s="69"/>
      <c r="F7" s="74">
        <f t="shared" si="0"/>
        <v>0</v>
      </c>
      <c r="G7" s="71"/>
    </row>
    <row r="8" spans="1:7">
      <c r="A8" s="66">
        <v>45729</v>
      </c>
      <c r="B8" s="72"/>
      <c r="C8" s="68"/>
      <c r="D8" s="73"/>
      <c r="E8" s="69"/>
      <c r="F8" s="74">
        <f t="shared" si="0"/>
        <v>0</v>
      </c>
      <c r="G8" s="71"/>
    </row>
    <row r="9" spans="1:7">
      <c r="A9" s="66">
        <v>45730</v>
      </c>
      <c r="B9" s="72"/>
      <c r="C9" s="68"/>
      <c r="D9" s="73"/>
      <c r="E9" s="69"/>
      <c r="F9" s="74">
        <f t="shared" si="0"/>
        <v>0</v>
      </c>
      <c r="G9" s="71"/>
    </row>
    <row r="10" spans="1:7">
      <c r="A10" s="66">
        <v>45730</v>
      </c>
      <c r="B10" s="72"/>
      <c r="C10" s="68"/>
      <c r="D10" s="73"/>
      <c r="E10" s="69"/>
      <c r="F10" s="74">
        <v>0</v>
      </c>
      <c r="G10" s="71"/>
    </row>
    <row r="11" spans="1:7">
      <c r="A11" s="66"/>
      <c r="B11" s="72"/>
      <c r="C11" s="68"/>
      <c r="D11" s="69"/>
      <c r="E11" s="69"/>
      <c r="F11" s="74">
        <f t="shared" ref="F10:F18" si="1">F10+D11-E11</f>
        <v>0</v>
      </c>
      <c r="G11" s="71"/>
    </row>
    <row r="12" spans="1:7">
      <c r="A12" s="66"/>
      <c r="B12" s="72"/>
      <c r="C12" s="68"/>
      <c r="D12" s="69"/>
      <c r="E12" s="69"/>
      <c r="F12" s="74">
        <f t="shared" si="1"/>
        <v>0</v>
      </c>
      <c r="G12" s="71"/>
    </row>
    <row r="13" spans="1:7">
      <c r="A13" s="66"/>
      <c r="B13" s="72"/>
      <c r="C13" s="68"/>
      <c r="D13" s="69"/>
      <c r="E13" s="69"/>
      <c r="F13" s="74">
        <f t="shared" si="1"/>
        <v>0</v>
      </c>
      <c r="G13" s="71"/>
    </row>
    <row r="14" spans="1:7">
      <c r="A14" s="66"/>
      <c r="B14" s="72"/>
      <c r="C14" s="68"/>
      <c r="D14" s="69"/>
      <c r="E14" s="69"/>
      <c r="F14" s="74">
        <f t="shared" si="1"/>
        <v>0</v>
      </c>
      <c r="G14" s="71"/>
    </row>
    <row r="15" spans="1:7">
      <c r="A15" s="66"/>
      <c r="B15" s="72"/>
      <c r="C15" s="68"/>
      <c r="D15" s="69"/>
      <c r="E15" s="69"/>
      <c r="F15" s="74">
        <f t="shared" si="1"/>
        <v>0</v>
      </c>
      <c r="G15" s="71"/>
    </row>
    <row r="16" spans="1:7">
      <c r="A16" s="66"/>
      <c r="B16" s="72"/>
      <c r="C16" s="68"/>
      <c r="D16" s="69"/>
      <c r="E16" s="69"/>
      <c r="F16" s="74">
        <f t="shared" si="1"/>
        <v>0</v>
      </c>
      <c r="G16" s="71"/>
    </row>
    <row r="17" spans="1:7">
      <c r="A17" s="66"/>
      <c r="B17" s="72"/>
      <c r="C17" s="68"/>
      <c r="D17" s="69"/>
      <c r="E17" s="69"/>
      <c r="F17" s="74">
        <f t="shared" si="1"/>
        <v>0</v>
      </c>
      <c r="G17" s="71"/>
    </row>
    <row r="18" spans="1:7">
      <c r="A18" s="66"/>
      <c r="B18" s="72"/>
      <c r="C18" s="68"/>
      <c r="D18" s="69"/>
      <c r="E18" s="69"/>
      <c r="F18" s="74">
        <f t="shared" si="1"/>
        <v>0</v>
      </c>
      <c r="G18" s="71"/>
    </row>
    <row r="19" spans="1:7">
      <c r="A19" s="66"/>
      <c r="B19" s="72"/>
      <c r="C19" s="68"/>
      <c r="D19" s="69"/>
      <c r="E19" s="69"/>
      <c r="F19" s="74">
        <f t="shared" ref="F13:F76" si="2">F18+D19-E19</f>
        <v>0</v>
      </c>
      <c r="G19" s="71"/>
    </row>
    <row r="20" spans="1:7">
      <c r="A20" s="66"/>
      <c r="B20" s="72"/>
      <c r="C20" s="68"/>
      <c r="D20" s="69"/>
      <c r="E20" s="69"/>
      <c r="F20" s="74">
        <f t="shared" si="2"/>
        <v>0</v>
      </c>
      <c r="G20" s="71"/>
    </row>
    <row r="21" spans="1:7">
      <c r="A21" s="66"/>
      <c r="B21" s="72"/>
      <c r="C21" s="68"/>
      <c r="D21" s="69"/>
      <c r="E21" s="69"/>
      <c r="F21" s="74">
        <f t="shared" si="2"/>
        <v>0</v>
      </c>
      <c r="G21" s="71"/>
    </row>
    <row r="22" spans="1:7">
      <c r="A22" s="66"/>
      <c r="B22" s="72"/>
      <c r="C22" s="68"/>
      <c r="D22" s="69"/>
      <c r="E22" s="69"/>
      <c r="F22" s="74">
        <f t="shared" si="2"/>
        <v>0</v>
      </c>
      <c r="G22" s="71"/>
    </row>
    <row r="23" spans="1:7">
      <c r="A23" s="66"/>
      <c r="B23" s="72"/>
      <c r="C23" s="68"/>
      <c r="D23" s="69"/>
      <c r="E23" s="69"/>
      <c r="F23" s="74">
        <f t="shared" si="2"/>
        <v>0</v>
      </c>
      <c r="G23" s="71"/>
    </row>
    <row r="24" spans="1:7">
      <c r="A24" s="66"/>
      <c r="B24" s="72"/>
      <c r="C24" s="68"/>
      <c r="D24" s="69"/>
      <c r="E24" s="69"/>
      <c r="F24" s="74">
        <f t="shared" si="2"/>
        <v>0</v>
      </c>
      <c r="G24" s="71"/>
    </row>
    <row r="25" spans="1:7">
      <c r="A25" s="66"/>
      <c r="B25" s="72"/>
      <c r="C25" s="68"/>
      <c r="D25" s="69"/>
      <c r="E25" s="69"/>
      <c r="F25" s="74">
        <f t="shared" si="2"/>
        <v>0</v>
      </c>
      <c r="G25" s="71"/>
    </row>
    <row r="26" spans="1:7">
      <c r="A26" s="66"/>
      <c r="B26" s="72"/>
      <c r="C26" s="68"/>
      <c r="D26" s="69"/>
      <c r="E26" s="69"/>
      <c r="F26" s="74">
        <f t="shared" si="2"/>
        <v>0</v>
      </c>
      <c r="G26" s="71"/>
    </row>
    <row r="27" spans="1:7">
      <c r="A27" s="66"/>
      <c r="B27" s="72"/>
      <c r="C27" s="68"/>
      <c r="D27" s="69"/>
      <c r="E27" s="69"/>
      <c r="F27" s="74">
        <f t="shared" si="2"/>
        <v>0</v>
      </c>
      <c r="G27" s="71"/>
    </row>
    <row r="28" spans="1:7">
      <c r="A28" s="66"/>
      <c r="B28" s="72"/>
      <c r="C28" s="68"/>
      <c r="D28" s="69"/>
      <c r="E28" s="69"/>
      <c r="F28" s="74">
        <f t="shared" si="2"/>
        <v>0</v>
      </c>
      <c r="G28" s="71"/>
    </row>
    <row r="29" spans="1:7">
      <c r="A29" s="66"/>
      <c r="B29" s="72"/>
      <c r="C29" s="68"/>
      <c r="D29" s="69"/>
      <c r="E29" s="69"/>
      <c r="F29" s="74">
        <f t="shared" si="2"/>
        <v>0</v>
      </c>
      <c r="G29" s="71"/>
    </row>
    <row r="30" spans="1:7">
      <c r="A30" s="66"/>
      <c r="B30" s="72"/>
      <c r="C30" s="68"/>
      <c r="D30" s="69"/>
      <c r="E30" s="69"/>
      <c r="F30" s="74">
        <f t="shared" si="2"/>
        <v>0</v>
      </c>
      <c r="G30" s="71"/>
    </row>
    <row r="31" spans="1:7">
      <c r="A31" s="66"/>
      <c r="B31" s="75"/>
      <c r="C31" s="68"/>
      <c r="D31" s="69"/>
      <c r="E31" s="69"/>
      <c r="F31" s="74">
        <f t="shared" si="2"/>
        <v>0</v>
      </c>
      <c r="G31" s="71"/>
    </row>
    <row r="32" spans="1:7">
      <c r="A32" s="66"/>
      <c r="B32" s="72"/>
      <c r="C32" s="68"/>
      <c r="D32" s="69"/>
      <c r="E32" s="69"/>
      <c r="F32" s="74">
        <f t="shared" si="2"/>
        <v>0</v>
      </c>
      <c r="G32" s="71"/>
    </row>
    <row r="33" spans="1:7">
      <c r="A33" s="66"/>
      <c r="B33" s="72"/>
      <c r="C33" s="68"/>
      <c r="D33" s="69"/>
      <c r="E33" s="69"/>
      <c r="F33" s="74">
        <f t="shared" si="2"/>
        <v>0</v>
      </c>
      <c r="G33" s="71"/>
    </row>
    <row r="34" spans="1:7">
      <c r="A34" s="66"/>
      <c r="B34" s="72"/>
      <c r="C34" s="68"/>
      <c r="D34" s="69"/>
      <c r="E34" s="69"/>
      <c r="F34" s="74">
        <f t="shared" si="2"/>
        <v>0</v>
      </c>
      <c r="G34" s="71"/>
    </row>
    <row r="35" spans="1:7">
      <c r="A35" s="66"/>
      <c r="B35" s="72"/>
      <c r="C35" s="68"/>
      <c r="D35" s="69"/>
      <c r="E35" s="69"/>
      <c r="F35" s="74">
        <f t="shared" si="2"/>
        <v>0</v>
      </c>
      <c r="G35" s="71"/>
    </row>
    <row r="36" spans="1:7">
      <c r="A36" s="66"/>
      <c r="B36" s="72"/>
      <c r="C36" s="68"/>
      <c r="D36" s="69"/>
      <c r="E36" s="69"/>
      <c r="F36" s="74">
        <f t="shared" si="2"/>
        <v>0</v>
      </c>
      <c r="G36" s="71"/>
    </row>
    <row r="37" spans="1:7">
      <c r="A37" s="66"/>
      <c r="B37" s="72"/>
      <c r="C37" s="68"/>
      <c r="D37" s="69"/>
      <c r="E37" s="69"/>
      <c r="F37" s="74">
        <f t="shared" si="2"/>
        <v>0</v>
      </c>
      <c r="G37" s="71"/>
    </row>
    <row r="38" spans="1:7">
      <c r="A38" s="66"/>
      <c r="B38" s="72"/>
      <c r="C38" s="68"/>
      <c r="D38" s="69"/>
      <c r="E38" s="69"/>
      <c r="F38" s="74">
        <f t="shared" si="2"/>
        <v>0</v>
      </c>
      <c r="G38" s="71"/>
    </row>
    <row r="39" spans="1:7">
      <c r="A39" s="66"/>
      <c r="B39" s="72"/>
      <c r="C39" s="68"/>
      <c r="D39" s="69"/>
      <c r="E39" s="69"/>
      <c r="F39" s="74">
        <f t="shared" si="2"/>
        <v>0</v>
      </c>
      <c r="G39" s="71"/>
    </row>
    <row r="40" spans="1:7">
      <c r="A40" s="66"/>
      <c r="B40" s="75"/>
      <c r="C40" s="68"/>
      <c r="D40" s="69"/>
      <c r="E40" s="69"/>
      <c r="F40" s="74">
        <f t="shared" si="2"/>
        <v>0</v>
      </c>
      <c r="G40" s="71"/>
    </row>
    <row r="41" spans="1:7">
      <c r="A41" s="66"/>
      <c r="B41" s="72"/>
      <c r="C41" s="68"/>
      <c r="D41" s="69"/>
      <c r="E41" s="69"/>
      <c r="F41" s="74">
        <f t="shared" si="2"/>
        <v>0</v>
      </c>
      <c r="G41" s="71"/>
    </row>
    <row r="42" spans="1:7">
      <c r="A42" s="66"/>
      <c r="B42" s="72"/>
      <c r="C42" s="68"/>
      <c r="D42" s="69"/>
      <c r="E42" s="69"/>
      <c r="F42" s="74">
        <f t="shared" si="2"/>
        <v>0</v>
      </c>
      <c r="G42" s="71"/>
    </row>
    <row r="43" spans="1:7">
      <c r="A43" s="66"/>
      <c r="B43" s="72"/>
      <c r="C43" s="68"/>
      <c r="D43" s="69"/>
      <c r="E43" s="69"/>
      <c r="F43" s="74">
        <f t="shared" si="2"/>
        <v>0</v>
      </c>
      <c r="G43" s="71"/>
    </row>
    <row r="44" spans="1:7">
      <c r="A44" s="66"/>
      <c r="B44" s="72"/>
      <c r="C44" s="68"/>
      <c r="D44" s="69"/>
      <c r="E44" s="69"/>
      <c r="F44" s="74">
        <f t="shared" si="2"/>
        <v>0</v>
      </c>
      <c r="G44" s="71"/>
    </row>
    <row r="45" spans="1:7">
      <c r="A45" s="66"/>
      <c r="B45" s="72"/>
      <c r="C45" s="68"/>
      <c r="D45" s="69"/>
      <c r="E45" s="69"/>
      <c r="F45" s="74">
        <f t="shared" si="2"/>
        <v>0</v>
      </c>
      <c r="G45" s="71"/>
    </row>
    <row r="46" spans="1:7">
      <c r="A46" s="66"/>
      <c r="B46" s="72"/>
      <c r="C46" s="68"/>
      <c r="D46" s="69"/>
      <c r="E46" s="69"/>
      <c r="F46" s="74">
        <f t="shared" si="2"/>
        <v>0</v>
      </c>
      <c r="G46" s="71"/>
    </row>
    <row r="47" spans="1:7">
      <c r="A47" s="66"/>
      <c r="B47" s="72"/>
      <c r="C47" s="68"/>
      <c r="D47" s="69"/>
      <c r="E47" s="69"/>
      <c r="F47" s="74">
        <f t="shared" si="2"/>
        <v>0</v>
      </c>
      <c r="G47" s="71"/>
    </row>
    <row r="48" spans="1:7">
      <c r="A48" s="66"/>
      <c r="B48" s="72"/>
      <c r="C48" s="68"/>
      <c r="D48" s="69"/>
      <c r="E48" s="69"/>
      <c r="F48" s="74">
        <f t="shared" si="2"/>
        <v>0</v>
      </c>
      <c r="G48" s="71"/>
    </row>
    <row r="49" spans="1:7">
      <c r="A49" s="66"/>
      <c r="B49" s="67"/>
      <c r="C49" s="68"/>
      <c r="D49" s="69"/>
      <c r="E49" s="69"/>
      <c r="F49" s="74">
        <f t="shared" si="2"/>
        <v>0</v>
      </c>
      <c r="G49" s="71"/>
    </row>
    <row r="50" spans="1:7">
      <c r="A50" s="66"/>
      <c r="B50" s="67"/>
      <c r="C50" s="68"/>
      <c r="D50" s="69"/>
      <c r="E50" s="69"/>
      <c r="F50" s="74">
        <f t="shared" si="2"/>
        <v>0</v>
      </c>
      <c r="G50" s="71"/>
    </row>
    <row r="51" spans="1:7">
      <c r="A51" s="66"/>
      <c r="B51" s="67"/>
      <c r="C51" s="68"/>
      <c r="D51" s="69"/>
      <c r="E51" s="69"/>
      <c r="F51" s="74">
        <f t="shared" si="2"/>
        <v>0</v>
      </c>
      <c r="G51" s="71"/>
    </row>
    <row r="52" spans="1:7">
      <c r="A52" s="66"/>
      <c r="B52" s="67"/>
      <c r="C52" s="68"/>
      <c r="D52" s="69"/>
      <c r="E52" s="69"/>
      <c r="F52" s="74">
        <f t="shared" si="2"/>
        <v>0</v>
      </c>
      <c r="G52" s="71"/>
    </row>
    <row r="53" spans="1:7">
      <c r="A53" s="66"/>
      <c r="B53" s="67"/>
      <c r="C53" s="68"/>
      <c r="D53" s="69"/>
      <c r="E53" s="69"/>
      <c r="F53" s="74">
        <f t="shared" si="2"/>
        <v>0</v>
      </c>
      <c r="G53" s="71"/>
    </row>
    <row r="54" spans="1:7">
      <c r="A54" s="66"/>
      <c r="B54" s="67"/>
      <c r="C54" s="68"/>
      <c r="D54" s="69"/>
      <c r="E54" s="69"/>
      <c r="F54" s="74">
        <f t="shared" si="2"/>
        <v>0</v>
      </c>
      <c r="G54" s="71"/>
    </row>
    <row r="55" spans="1:7">
      <c r="A55" s="66"/>
      <c r="B55" s="67"/>
      <c r="C55" s="68"/>
      <c r="D55" s="69"/>
      <c r="E55" s="69"/>
      <c r="F55" s="74">
        <f t="shared" si="2"/>
        <v>0</v>
      </c>
      <c r="G55" s="71"/>
    </row>
    <row r="56" spans="1:7">
      <c r="A56" s="66"/>
      <c r="B56" s="67"/>
      <c r="C56" s="68"/>
      <c r="D56" s="69"/>
      <c r="E56" s="69"/>
      <c r="F56" s="74">
        <f t="shared" si="2"/>
        <v>0</v>
      </c>
      <c r="G56" s="71"/>
    </row>
    <row r="57" spans="1:7">
      <c r="A57" s="66"/>
      <c r="B57" s="67"/>
      <c r="C57" s="68"/>
      <c r="D57" s="69"/>
      <c r="E57" s="69"/>
      <c r="F57" s="74">
        <f t="shared" si="2"/>
        <v>0</v>
      </c>
      <c r="G57" s="71"/>
    </row>
    <row r="58" spans="1:7">
      <c r="A58" s="66"/>
      <c r="B58" s="67"/>
      <c r="C58" s="68"/>
      <c r="D58" s="69"/>
      <c r="E58" s="69"/>
      <c r="F58" s="74">
        <f t="shared" si="2"/>
        <v>0</v>
      </c>
      <c r="G58" s="71"/>
    </row>
    <row r="59" spans="1:7">
      <c r="A59" s="66"/>
      <c r="B59" s="67"/>
      <c r="C59" s="68"/>
      <c r="D59" s="69"/>
      <c r="E59" s="69"/>
      <c r="F59" s="74">
        <f t="shared" si="2"/>
        <v>0</v>
      </c>
      <c r="G59" s="71"/>
    </row>
    <row r="60" spans="1:7">
      <c r="A60" s="66"/>
      <c r="B60" s="67"/>
      <c r="C60" s="68"/>
      <c r="D60" s="69"/>
      <c r="E60" s="69"/>
      <c r="F60" s="74">
        <f t="shared" si="2"/>
        <v>0</v>
      </c>
      <c r="G60" s="71"/>
    </row>
    <row r="61" spans="1:7">
      <c r="A61" s="66"/>
      <c r="B61" s="67"/>
      <c r="C61" s="68"/>
      <c r="D61" s="69"/>
      <c r="E61" s="69"/>
      <c r="F61" s="74">
        <f t="shared" si="2"/>
        <v>0</v>
      </c>
      <c r="G61" s="71"/>
    </row>
    <row r="62" spans="1:7">
      <c r="A62" s="66"/>
      <c r="B62" s="67"/>
      <c r="C62" s="68"/>
      <c r="D62" s="69"/>
      <c r="E62" s="69"/>
      <c r="F62" s="74">
        <f t="shared" si="2"/>
        <v>0</v>
      </c>
      <c r="G62" s="71"/>
    </row>
    <row r="63" spans="1:7">
      <c r="A63" s="66"/>
      <c r="B63" s="67"/>
      <c r="C63" s="68"/>
      <c r="D63" s="69"/>
      <c r="E63" s="69"/>
      <c r="F63" s="74">
        <f t="shared" si="2"/>
        <v>0</v>
      </c>
      <c r="G63" s="71"/>
    </row>
    <row r="64" spans="1:7">
      <c r="A64" s="66"/>
      <c r="B64" s="67"/>
      <c r="C64" s="68"/>
      <c r="D64" s="69"/>
      <c r="E64" s="69"/>
      <c r="F64" s="74">
        <f t="shared" si="2"/>
        <v>0</v>
      </c>
      <c r="G64" s="71"/>
    </row>
    <row r="65" spans="1:7">
      <c r="A65" s="66"/>
      <c r="B65" s="67"/>
      <c r="C65" s="68"/>
      <c r="D65" s="69"/>
      <c r="E65" s="69"/>
      <c r="F65" s="74">
        <f t="shared" si="2"/>
        <v>0</v>
      </c>
      <c r="G65" s="71"/>
    </row>
    <row r="66" spans="1:7">
      <c r="A66" s="66"/>
      <c r="B66" s="67"/>
      <c r="C66" s="68"/>
      <c r="D66" s="69"/>
      <c r="E66" s="69"/>
      <c r="F66" s="74">
        <f t="shared" si="2"/>
        <v>0</v>
      </c>
      <c r="G66" s="71"/>
    </row>
    <row r="67" spans="1:7">
      <c r="A67" s="66"/>
      <c r="B67" s="67"/>
      <c r="C67" s="68"/>
      <c r="D67" s="69"/>
      <c r="E67" s="69"/>
      <c r="F67" s="74">
        <f t="shared" si="2"/>
        <v>0</v>
      </c>
      <c r="G67" s="71"/>
    </row>
    <row r="68" spans="1:7">
      <c r="A68" s="66"/>
      <c r="B68" s="67"/>
      <c r="C68" s="68"/>
      <c r="D68" s="69"/>
      <c r="E68" s="69"/>
      <c r="F68" s="74">
        <f t="shared" si="2"/>
        <v>0</v>
      </c>
      <c r="G68" s="71"/>
    </row>
    <row r="69" spans="1:7">
      <c r="A69" s="66"/>
      <c r="B69" s="67"/>
      <c r="C69" s="68"/>
      <c r="D69" s="69"/>
      <c r="E69" s="69"/>
      <c r="F69" s="74">
        <f t="shared" si="2"/>
        <v>0</v>
      </c>
      <c r="G69" s="71"/>
    </row>
    <row r="70" spans="1:7">
      <c r="A70" s="66"/>
      <c r="B70" s="67"/>
      <c r="C70" s="68"/>
      <c r="D70" s="69"/>
      <c r="E70" s="69"/>
      <c r="F70" s="74">
        <f t="shared" si="2"/>
        <v>0</v>
      </c>
      <c r="G70" s="71"/>
    </row>
    <row r="71" spans="1:7">
      <c r="A71" s="66"/>
      <c r="B71" s="67"/>
      <c r="C71" s="68"/>
      <c r="D71" s="69"/>
      <c r="E71" s="69"/>
      <c r="F71" s="74">
        <f t="shared" si="2"/>
        <v>0</v>
      </c>
      <c r="G71" s="71"/>
    </row>
    <row r="72" spans="1:7">
      <c r="A72" s="66"/>
      <c r="B72" s="67"/>
      <c r="C72" s="68"/>
      <c r="D72" s="69"/>
      <c r="E72" s="69"/>
      <c r="F72" s="74">
        <f t="shared" si="2"/>
        <v>0</v>
      </c>
      <c r="G72" s="71"/>
    </row>
    <row r="73" spans="1:7">
      <c r="A73" s="66"/>
      <c r="B73" s="67"/>
      <c r="C73" s="68"/>
      <c r="D73" s="69"/>
      <c r="E73" s="69"/>
      <c r="F73" s="74">
        <f t="shared" si="2"/>
        <v>0</v>
      </c>
      <c r="G73" s="71"/>
    </row>
    <row r="74" spans="1:7">
      <c r="A74" s="66"/>
      <c r="B74" s="67"/>
      <c r="C74" s="68"/>
      <c r="D74" s="69"/>
      <c r="E74" s="69"/>
      <c r="F74" s="74">
        <f t="shared" si="2"/>
        <v>0</v>
      </c>
      <c r="G74" s="71"/>
    </row>
    <row r="75" spans="1:7">
      <c r="A75" s="66"/>
      <c r="B75" s="67"/>
      <c r="C75" s="68"/>
      <c r="D75" s="69"/>
      <c r="E75" s="69"/>
      <c r="F75" s="74">
        <f t="shared" si="2"/>
        <v>0</v>
      </c>
      <c r="G75" s="71"/>
    </row>
    <row r="76" spans="1:7">
      <c r="A76" s="66"/>
      <c r="B76" s="67"/>
      <c r="C76" s="68"/>
      <c r="D76" s="69"/>
      <c r="E76" s="69"/>
      <c r="F76" s="74">
        <f t="shared" si="2"/>
        <v>0</v>
      </c>
      <c r="G76" s="71"/>
    </row>
    <row r="77" spans="1:7">
      <c r="A77" s="66"/>
      <c r="B77" s="67"/>
      <c r="C77" s="68"/>
      <c r="D77" s="69"/>
      <c r="E77" s="69"/>
      <c r="F77" s="74">
        <f t="shared" ref="F77:F97" si="3">F76+D77-E77</f>
        <v>0</v>
      </c>
      <c r="G77" s="71"/>
    </row>
    <row r="78" spans="1:7">
      <c r="A78" s="66"/>
      <c r="B78" s="67"/>
      <c r="C78" s="68"/>
      <c r="D78" s="69"/>
      <c r="E78" s="69"/>
      <c r="F78" s="74">
        <f t="shared" si="3"/>
        <v>0</v>
      </c>
      <c r="G78" s="71"/>
    </row>
    <row r="79" spans="1:7">
      <c r="A79" s="66"/>
      <c r="B79" s="67"/>
      <c r="C79" s="68"/>
      <c r="D79" s="69"/>
      <c r="E79" s="69"/>
      <c r="F79" s="74">
        <f t="shared" si="3"/>
        <v>0</v>
      </c>
      <c r="G79" s="71"/>
    </row>
    <row r="80" spans="1:7">
      <c r="A80" s="66"/>
      <c r="B80" s="67"/>
      <c r="C80" s="68"/>
      <c r="D80" s="69"/>
      <c r="E80" s="69"/>
      <c r="F80" s="74">
        <f t="shared" si="3"/>
        <v>0</v>
      </c>
      <c r="G80" s="71"/>
    </row>
    <row r="81" spans="1:7">
      <c r="A81" s="66"/>
      <c r="B81" s="67"/>
      <c r="C81" s="68"/>
      <c r="D81" s="69"/>
      <c r="E81" s="69"/>
      <c r="F81" s="74">
        <f t="shared" si="3"/>
        <v>0</v>
      </c>
      <c r="G81" s="71"/>
    </row>
    <row r="82" spans="1:7">
      <c r="A82" s="66"/>
      <c r="B82" s="67"/>
      <c r="C82" s="68"/>
      <c r="D82" s="69"/>
      <c r="E82" s="69"/>
      <c r="F82" s="74">
        <f t="shared" si="3"/>
        <v>0</v>
      </c>
      <c r="G82" s="71"/>
    </row>
    <row r="83" spans="1:7">
      <c r="A83" s="66"/>
      <c r="B83" s="67"/>
      <c r="C83" s="68"/>
      <c r="D83" s="69"/>
      <c r="E83" s="69"/>
      <c r="F83" s="74">
        <f t="shared" si="3"/>
        <v>0</v>
      </c>
      <c r="G83" s="71"/>
    </row>
    <row r="84" spans="1:7">
      <c r="A84" s="66"/>
      <c r="B84" s="67"/>
      <c r="C84" s="68"/>
      <c r="D84" s="69"/>
      <c r="E84" s="69"/>
      <c r="F84" s="74">
        <f t="shared" si="3"/>
        <v>0</v>
      </c>
      <c r="G84" s="71"/>
    </row>
    <row r="85" spans="1:7">
      <c r="A85" s="66"/>
      <c r="B85" s="67"/>
      <c r="C85" s="68"/>
      <c r="D85" s="69"/>
      <c r="E85" s="69"/>
      <c r="F85" s="74">
        <f t="shared" si="3"/>
        <v>0</v>
      </c>
      <c r="G85" s="71"/>
    </row>
    <row r="86" spans="1:7">
      <c r="A86" s="66"/>
      <c r="B86" s="67"/>
      <c r="C86" s="68"/>
      <c r="D86" s="69"/>
      <c r="E86" s="69"/>
      <c r="F86" s="74">
        <f t="shared" si="3"/>
        <v>0</v>
      </c>
      <c r="G86" s="71"/>
    </row>
    <row r="87" spans="1:7">
      <c r="A87" s="66"/>
      <c r="B87" s="67"/>
      <c r="C87" s="68"/>
      <c r="D87" s="69"/>
      <c r="E87" s="69"/>
      <c r="F87" s="74">
        <f t="shared" si="3"/>
        <v>0</v>
      </c>
      <c r="G87" s="71"/>
    </row>
    <row r="88" spans="1:7">
      <c r="A88" s="66"/>
      <c r="B88" s="67"/>
      <c r="C88" s="68"/>
      <c r="D88" s="69"/>
      <c r="E88" s="69"/>
      <c r="F88" s="74">
        <f t="shared" si="3"/>
        <v>0</v>
      </c>
      <c r="G88" s="71"/>
    </row>
    <row r="89" spans="1:7">
      <c r="A89" s="66"/>
      <c r="B89" s="67"/>
      <c r="C89" s="68"/>
      <c r="D89" s="69"/>
      <c r="E89" s="69"/>
      <c r="F89" s="74">
        <f t="shared" si="3"/>
        <v>0</v>
      </c>
      <c r="G89" s="71"/>
    </row>
    <row r="90" spans="1:7">
      <c r="A90" s="66"/>
      <c r="B90" s="67"/>
      <c r="C90" s="68"/>
      <c r="D90" s="69"/>
      <c r="E90" s="69"/>
      <c r="F90" s="74">
        <f t="shared" si="3"/>
        <v>0</v>
      </c>
      <c r="G90" s="71"/>
    </row>
    <row r="91" spans="1:7">
      <c r="A91" s="66"/>
      <c r="B91" s="67"/>
      <c r="C91" s="68"/>
      <c r="D91" s="69"/>
      <c r="E91" s="69"/>
      <c r="F91" s="74">
        <f t="shared" si="3"/>
        <v>0</v>
      </c>
      <c r="G91" s="71"/>
    </row>
    <row r="92" spans="1:7">
      <c r="A92" s="66"/>
      <c r="B92" s="67"/>
      <c r="C92" s="68"/>
      <c r="D92" s="69"/>
      <c r="E92" s="69"/>
      <c r="F92" s="74">
        <f t="shared" si="3"/>
        <v>0</v>
      </c>
      <c r="G92" s="71"/>
    </row>
    <row r="93" spans="1:7">
      <c r="A93" s="66"/>
      <c r="B93" s="67"/>
      <c r="C93" s="68"/>
      <c r="D93" s="69"/>
      <c r="E93" s="69"/>
      <c r="F93" s="74">
        <f t="shared" si="3"/>
        <v>0</v>
      </c>
      <c r="G93" s="71"/>
    </row>
    <row r="94" spans="1:7">
      <c r="A94" s="66"/>
      <c r="B94" s="67"/>
      <c r="C94" s="68"/>
      <c r="D94" s="69"/>
      <c r="E94" s="69"/>
      <c r="F94" s="74">
        <f t="shared" si="3"/>
        <v>0</v>
      </c>
      <c r="G94" s="71"/>
    </row>
    <row r="95" spans="1:7">
      <c r="A95" s="66"/>
      <c r="B95" s="67"/>
      <c r="C95" s="68"/>
      <c r="D95" s="69"/>
      <c r="E95" s="69"/>
      <c r="F95" s="74">
        <f t="shared" si="3"/>
        <v>0</v>
      </c>
      <c r="G95" s="71"/>
    </row>
    <row r="96" spans="1:7">
      <c r="A96" s="66"/>
      <c r="B96" s="67"/>
      <c r="C96" s="68"/>
      <c r="D96" s="69"/>
      <c r="E96" s="69"/>
      <c r="F96" s="74">
        <f t="shared" si="3"/>
        <v>0</v>
      </c>
      <c r="G96" s="71"/>
    </row>
    <row r="97" spans="1:7">
      <c r="A97" s="66"/>
      <c r="B97" s="67"/>
      <c r="C97" s="68"/>
      <c r="D97" s="69"/>
      <c r="E97" s="69"/>
      <c r="F97" s="74">
        <f t="shared" si="3"/>
        <v>0</v>
      </c>
      <c r="G97" s="71"/>
    </row>
  </sheetData>
  <dataValidations count="1">
    <dataValidation type="list" allowBlank="1" showInputMessage="1" showErrorMessage="1" sqref="C3:C97">
      <formula1>收支类别</formula1>
    </dataValidation>
  </dataValidations>
  <pageMargins left="0.75" right="0.75" top="1" bottom="1" header="0.51" footer="0.51"/>
  <pageSetup paperSize="9" orientation="portrait"/>
  <headerFooter alignWithMargins="0" scaleWithDoc="0"/>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7"/>
  <sheetViews>
    <sheetView workbookViewId="0">
      <pane ySplit="2" topLeftCell="A3" activePane="bottomLeft" state="frozen"/>
      <selection/>
      <selection pane="bottomLeft" activeCell="A1" sqref="A1"/>
    </sheetView>
  </sheetViews>
  <sheetFormatPr defaultColWidth="9" defaultRowHeight="17.25" outlineLevelCol="6"/>
  <cols>
    <col min="1" max="1" width="11.75" style="53" customWidth="1"/>
    <col min="2" max="2" width="47" style="54" customWidth="1"/>
    <col min="3" max="3" width="15.375" style="55" customWidth="1"/>
    <col min="4" max="6" width="15.625" style="56" customWidth="1"/>
    <col min="7" max="7" width="27" style="57" customWidth="1"/>
    <col min="8" max="16384" width="9" style="57"/>
  </cols>
  <sheetData>
    <row r="1" ht="22.5" customHeight="1" spans="1:7">
      <c r="A1" s="58">
        <v>15</v>
      </c>
      <c r="B1" s="59" t="str">
        <f>VLOOKUP(A1,档案!A:B,2,FALSE)&amp;"流水明细"</f>
        <v>青海农商行农民工工资发放账户001680流水明细</v>
      </c>
      <c r="C1" s="60"/>
      <c r="D1" s="61"/>
      <c r="E1" s="61"/>
      <c r="F1" s="61"/>
      <c r="G1" s="60"/>
    </row>
    <row r="2" s="52" customFormat="1" spans="1:7">
      <c r="A2" s="62" t="s">
        <v>77</v>
      </c>
      <c r="B2" s="63" t="s">
        <v>82</v>
      </c>
      <c r="C2" s="64" t="s">
        <v>83</v>
      </c>
      <c r="D2" s="65" t="s">
        <v>84</v>
      </c>
      <c r="E2" s="65" t="s">
        <v>85</v>
      </c>
      <c r="F2" s="65" t="s">
        <v>5</v>
      </c>
      <c r="G2" s="64" t="s">
        <v>86</v>
      </c>
    </row>
    <row r="3" spans="1:7">
      <c r="A3" s="66">
        <v>45658</v>
      </c>
      <c r="B3" s="67" t="s">
        <v>91</v>
      </c>
      <c r="C3" s="68"/>
      <c r="D3" s="69"/>
      <c r="E3" s="69"/>
      <c r="F3" s="70">
        <v>140740</v>
      </c>
      <c r="G3" s="71"/>
    </row>
    <row r="4" spans="1:7">
      <c r="A4" s="66">
        <v>45658</v>
      </c>
      <c r="B4" s="72" t="s">
        <v>3785</v>
      </c>
      <c r="C4" s="68" t="s">
        <v>57</v>
      </c>
      <c r="D4" s="73">
        <v>57.91</v>
      </c>
      <c r="E4" s="69"/>
      <c r="F4" s="74">
        <f t="shared" ref="F4:F15" si="0">F3+D4-E4</f>
        <v>140797.91</v>
      </c>
      <c r="G4" s="71"/>
    </row>
    <row r="5" spans="1:7">
      <c r="A5" s="66">
        <v>45717</v>
      </c>
      <c r="B5" s="72" t="s">
        <v>3787</v>
      </c>
      <c r="C5" s="68" t="s">
        <v>57</v>
      </c>
      <c r="D5" s="69">
        <v>50.92</v>
      </c>
      <c r="E5" s="69"/>
      <c r="F5" s="74">
        <f t="shared" si="0"/>
        <v>140848.83</v>
      </c>
      <c r="G5" s="71"/>
    </row>
    <row r="6" ht="49.5" spans="1:7">
      <c r="A6" s="66">
        <v>45747</v>
      </c>
      <c r="B6" s="72" t="s">
        <v>3792</v>
      </c>
      <c r="C6" s="68" t="s">
        <v>65</v>
      </c>
      <c r="D6" s="69"/>
      <c r="E6" s="69">
        <v>60000</v>
      </c>
      <c r="F6" s="74">
        <f t="shared" si="0"/>
        <v>80848.83</v>
      </c>
      <c r="G6" s="71"/>
    </row>
    <row r="7" spans="1:7">
      <c r="A7" s="66">
        <v>45747</v>
      </c>
      <c r="B7" s="72" t="s">
        <v>504</v>
      </c>
      <c r="C7" s="68" t="s">
        <v>64</v>
      </c>
      <c r="D7" s="69"/>
      <c r="E7" s="69">
        <v>15000</v>
      </c>
      <c r="F7" s="74">
        <f t="shared" si="0"/>
        <v>65848.83</v>
      </c>
      <c r="G7" s="71"/>
    </row>
    <row r="8" spans="1:7">
      <c r="A8" s="66">
        <v>45747</v>
      </c>
      <c r="B8" s="72" t="s">
        <v>202</v>
      </c>
      <c r="C8" s="68" t="s">
        <v>64</v>
      </c>
      <c r="D8" s="73"/>
      <c r="E8" s="69">
        <v>15000</v>
      </c>
      <c r="F8" s="74">
        <f t="shared" si="0"/>
        <v>50848.83</v>
      </c>
      <c r="G8" s="71"/>
    </row>
    <row r="9" spans="1:7">
      <c r="A9" s="66">
        <v>45778</v>
      </c>
      <c r="B9" s="76" t="s">
        <v>3793</v>
      </c>
      <c r="C9" s="77" t="s">
        <v>57</v>
      </c>
      <c r="D9" s="73">
        <v>42.26</v>
      </c>
      <c r="E9" s="69"/>
      <c r="F9" s="74">
        <f t="shared" si="0"/>
        <v>50891.09</v>
      </c>
      <c r="G9" s="71"/>
    </row>
    <row r="10" ht="49.5" spans="1:7">
      <c r="A10" s="66">
        <v>45806</v>
      </c>
      <c r="B10" s="78" t="s">
        <v>3794</v>
      </c>
      <c r="C10" s="79" t="s">
        <v>65</v>
      </c>
      <c r="D10" s="80"/>
      <c r="E10" s="81">
        <v>45000</v>
      </c>
      <c r="F10" s="74">
        <f t="shared" si="0"/>
        <v>5891.09000000002</v>
      </c>
      <c r="G10" s="71"/>
    </row>
    <row r="11" spans="1:7">
      <c r="A11" s="66">
        <v>45806</v>
      </c>
      <c r="B11" s="72" t="s">
        <v>202</v>
      </c>
      <c r="C11" s="68" t="s">
        <v>64</v>
      </c>
      <c r="D11" s="69"/>
      <c r="E11" s="69">
        <v>5891</v>
      </c>
      <c r="F11" s="74">
        <f t="shared" si="0"/>
        <v>0.0900000000183354</v>
      </c>
      <c r="G11" s="71"/>
    </row>
    <row r="12" spans="1:7">
      <c r="A12" s="66">
        <v>45828</v>
      </c>
      <c r="B12" s="72" t="s">
        <v>3795</v>
      </c>
      <c r="C12" s="71" t="s">
        <v>57</v>
      </c>
      <c r="D12" s="69">
        <v>13.89</v>
      </c>
      <c r="E12" s="69"/>
      <c r="F12" s="74">
        <f t="shared" ref="F12:F18" si="1">F11+D12-E12</f>
        <v>13.9800000000183</v>
      </c>
      <c r="G12" s="71"/>
    </row>
    <row r="13" spans="1:7">
      <c r="A13" s="66">
        <v>45898</v>
      </c>
      <c r="B13" s="76" t="s">
        <v>3796</v>
      </c>
      <c r="C13" s="68" t="s">
        <v>54</v>
      </c>
      <c r="D13" s="69">
        <v>150000</v>
      </c>
      <c r="E13" s="69"/>
      <c r="F13" s="74">
        <f t="shared" si="1"/>
        <v>150013.98</v>
      </c>
      <c r="G13" s="71"/>
    </row>
    <row r="14" spans="1:7">
      <c r="A14" s="66">
        <v>45909</v>
      </c>
      <c r="B14" s="72" t="s">
        <v>504</v>
      </c>
      <c r="C14" s="68" t="s">
        <v>64</v>
      </c>
      <c r="D14" s="69"/>
      <c r="E14" s="69">
        <v>30000</v>
      </c>
      <c r="F14" s="74">
        <f t="shared" si="1"/>
        <v>120013.98</v>
      </c>
      <c r="G14" s="71"/>
    </row>
    <row r="15" spans="1:7">
      <c r="A15" s="66">
        <v>45909</v>
      </c>
      <c r="B15" s="72" t="s">
        <v>3797</v>
      </c>
      <c r="C15" s="68" t="s">
        <v>64</v>
      </c>
      <c r="D15" s="69"/>
      <c r="E15" s="69">
        <v>50000</v>
      </c>
      <c r="F15" s="74">
        <f t="shared" si="1"/>
        <v>70013.98</v>
      </c>
      <c r="G15" s="71"/>
    </row>
    <row r="16" spans="1:7">
      <c r="A16" s="66">
        <v>45909</v>
      </c>
      <c r="B16" s="72" t="s">
        <v>3798</v>
      </c>
      <c r="C16" s="68" t="s">
        <v>64</v>
      </c>
      <c r="D16" s="69"/>
      <c r="E16" s="69">
        <v>30000</v>
      </c>
      <c r="F16" s="74">
        <f t="shared" si="1"/>
        <v>40013.98</v>
      </c>
      <c r="G16" s="71"/>
    </row>
    <row r="17" spans="1:7">
      <c r="A17" s="66">
        <v>45909</v>
      </c>
      <c r="B17" s="72" t="s">
        <v>3799</v>
      </c>
      <c r="C17" s="68" t="s">
        <v>64</v>
      </c>
      <c r="D17" s="69"/>
      <c r="E17" s="69">
        <v>40000</v>
      </c>
      <c r="F17" s="74">
        <f t="shared" si="1"/>
        <v>13.9800000000105</v>
      </c>
      <c r="G17" s="71"/>
    </row>
    <row r="18" spans="1:7">
      <c r="A18" s="66">
        <v>45921</v>
      </c>
      <c r="B18" s="76" t="s">
        <v>3795</v>
      </c>
      <c r="C18" s="71" t="s">
        <v>57</v>
      </c>
      <c r="D18" s="69">
        <v>3.26</v>
      </c>
      <c r="E18" s="69"/>
      <c r="F18" s="74">
        <f t="shared" si="1"/>
        <v>17.2400000000105</v>
      </c>
      <c r="G18" s="71"/>
    </row>
    <row r="19" spans="1:7">
      <c r="A19" s="66"/>
      <c r="B19" s="72"/>
      <c r="C19" s="68"/>
      <c r="D19" s="69"/>
      <c r="E19" s="69"/>
      <c r="F19" s="74">
        <f t="shared" ref="F14:F77" si="2">F18+D19-E19</f>
        <v>17.2400000000105</v>
      </c>
      <c r="G19" s="71"/>
    </row>
    <row r="20" spans="1:7">
      <c r="A20" s="66"/>
      <c r="B20" s="72"/>
      <c r="C20" s="68"/>
      <c r="D20" s="69"/>
      <c r="E20" s="69"/>
      <c r="F20" s="74">
        <f t="shared" si="2"/>
        <v>17.2400000000105</v>
      </c>
      <c r="G20" s="71"/>
    </row>
    <row r="21" spans="1:7">
      <c r="A21" s="66"/>
      <c r="B21" s="72"/>
      <c r="C21" s="68"/>
      <c r="D21" s="69"/>
      <c r="E21" s="69"/>
      <c r="F21" s="74">
        <f t="shared" si="2"/>
        <v>17.2400000000105</v>
      </c>
      <c r="G21" s="71"/>
    </row>
    <row r="22" spans="1:7">
      <c r="A22" s="66"/>
      <c r="B22" s="72"/>
      <c r="C22" s="68"/>
      <c r="D22" s="69"/>
      <c r="E22" s="69"/>
      <c r="F22" s="74">
        <f t="shared" si="2"/>
        <v>17.2400000000105</v>
      </c>
      <c r="G22" s="71"/>
    </row>
    <row r="23" spans="1:7">
      <c r="A23" s="66"/>
      <c r="B23" s="72"/>
      <c r="C23" s="68"/>
      <c r="D23" s="69"/>
      <c r="E23" s="69"/>
      <c r="F23" s="74">
        <f t="shared" si="2"/>
        <v>17.2400000000105</v>
      </c>
      <c r="G23" s="71"/>
    </row>
    <row r="24" spans="1:7">
      <c r="A24" s="66"/>
      <c r="B24" s="72"/>
      <c r="C24" s="68"/>
      <c r="D24" s="69"/>
      <c r="E24" s="69"/>
      <c r="F24" s="74">
        <f t="shared" si="2"/>
        <v>17.2400000000105</v>
      </c>
      <c r="G24" s="71"/>
    </row>
    <row r="25" spans="1:7">
      <c r="A25" s="66"/>
      <c r="B25" s="72"/>
      <c r="C25" s="68"/>
      <c r="D25" s="69"/>
      <c r="E25" s="69"/>
      <c r="F25" s="74">
        <f t="shared" si="2"/>
        <v>17.2400000000105</v>
      </c>
      <c r="G25" s="71"/>
    </row>
    <row r="26" spans="1:7">
      <c r="A26" s="66"/>
      <c r="B26" s="72"/>
      <c r="C26" s="68"/>
      <c r="D26" s="69"/>
      <c r="E26" s="69"/>
      <c r="F26" s="74">
        <f t="shared" si="2"/>
        <v>17.2400000000105</v>
      </c>
      <c r="G26" s="71"/>
    </row>
    <row r="27" spans="1:7">
      <c r="A27" s="66"/>
      <c r="B27" s="72"/>
      <c r="C27" s="68"/>
      <c r="D27" s="69"/>
      <c r="E27" s="69"/>
      <c r="F27" s="74">
        <f t="shared" si="2"/>
        <v>17.2400000000105</v>
      </c>
      <c r="G27" s="71"/>
    </row>
    <row r="28" spans="1:7">
      <c r="A28" s="66"/>
      <c r="B28" s="72"/>
      <c r="C28" s="68"/>
      <c r="D28" s="69"/>
      <c r="E28" s="69"/>
      <c r="F28" s="74">
        <f t="shared" si="2"/>
        <v>17.2400000000105</v>
      </c>
      <c r="G28" s="71"/>
    </row>
    <row r="29" spans="1:7">
      <c r="A29" s="66"/>
      <c r="B29" s="72"/>
      <c r="C29" s="68"/>
      <c r="D29" s="69"/>
      <c r="E29" s="69"/>
      <c r="F29" s="74">
        <f t="shared" si="2"/>
        <v>17.2400000000105</v>
      </c>
      <c r="G29" s="71"/>
    </row>
    <row r="30" spans="1:7">
      <c r="A30" s="66"/>
      <c r="B30" s="72"/>
      <c r="C30" s="68"/>
      <c r="D30" s="69"/>
      <c r="E30" s="69"/>
      <c r="F30" s="74">
        <f t="shared" si="2"/>
        <v>17.2400000000105</v>
      </c>
      <c r="G30" s="71"/>
    </row>
    <row r="31" spans="1:7">
      <c r="A31" s="66"/>
      <c r="B31" s="75"/>
      <c r="C31" s="68"/>
      <c r="D31" s="69"/>
      <c r="E31" s="69"/>
      <c r="F31" s="74">
        <f t="shared" si="2"/>
        <v>17.2400000000105</v>
      </c>
      <c r="G31" s="71"/>
    </row>
    <row r="32" spans="1:7">
      <c r="A32" s="66"/>
      <c r="B32" s="72"/>
      <c r="C32" s="68"/>
      <c r="D32" s="69"/>
      <c r="E32" s="69"/>
      <c r="F32" s="74">
        <f t="shared" si="2"/>
        <v>17.2400000000105</v>
      </c>
      <c r="G32" s="71"/>
    </row>
    <row r="33" spans="1:7">
      <c r="A33" s="66"/>
      <c r="B33" s="72"/>
      <c r="C33" s="68"/>
      <c r="D33" s="69"/>
      <c r="E33" s="69"/>
      <c r="F33" s="74">
        <f t="shared" si="2"/>
        <v>17.2400000000105</v>
      </c>
      <c r="G33" s="71"/>
    </row>
    <row r="34" spans="1:7">
      <c r="A34" s="66"/>
      <c r="B34" s="72"/>
      <c r="C34" s="68"/>
      <c r="D34" s="69"/>
      <c r="E34" s="69"/>
      <c r="F34" s="74">
        <f t="shared" si="2"/>
        <v>17.2400000000105</v>
      </c>
      <c r="G34" s="71"/>
    </row>
    <row r="35" spans="1:7">
      <c r="A35" s="66"/>
      <c r="B35" s="72"/>
      <c r="C35" s="68"/>
      <c r="D35" s="69"/>
      <c r="E35" s="69"/>
      <c r="F35" s="74">
        <f t="shared" si="2"/>
        <v>17.2400000000105</v>
      </c>
      <c r="G35" s="71"/>
    </row>
    <row r="36" spans="1:7">
      <c r="A36" s="66"/>
      <c r="B36" s="72"/>
      <c r="C36" s="68"/>
      <c r="D36" s="69"/>
      <c r="E36" s="69"/>
      <c r="F36" s="74">
        <f t="shared" si="2"/>
        <v>17.2400000000105</v>
      </c>
      <c r="G36" s="71"/>
    </row>
    <row r="37" spans="1:7">
      <c r="A37" s="66"/>
      <c r="B37" s="72"/>
      <c r="C37" s="68"/>
      <c r="D37" s="69"/>
      <c r="E37" s="69"/>
      <c r="F37" s="74">
        <f t="shared" si="2"/>
        <v>17.2400000000105</v>
      </c>
      <c r="G37" s="71"/>
    </row>
    <row r="38" spans="1:7">
      <c r="A38" s="66"/>
      <c r="B38" s="72"/>
      <c r="C38" s="68"/>
      <c r="D38" s="69"/>
      <c r="E38" s="69"/>
      <c r="F38" s="74">
        <f t="shared" si="2"/>
        <v>17.2400000000105</v>
      </c>
      <c r="G38" s="71"/>
    </row>
    <row r="39" spans="1:7">
      <c r="A39" s="66"/>
      <c r="B39" s="72"/>
      <c r="C39" s="68"/>
      <c r="D39" s="69"/>
      <c r="E39" s="69"/>
      <c r="F39" s="74">
        <f t="shared" si="2"/>
        <v>17.2400000000105</v>
      </c>
      <c r="G39" s="71"/>
    </row>
    <row r="40" spans="1:7">
      <c r="A40" s="66"/>
      <c r="B40" s="75"/>
      <c r="C40" s="68"/>
      <c r="D40" s="69"/>
      <c r="E40" s="69"/>
      <c r="F40" s="74">
        <f t="shared" si="2"/>
        <v>17.2400000000105</v>
      </c>
      <c r="G40" s="71"/>
    </row>
    <row r="41" spans="1:7">
      <c r="A41" s="66"/>
      <c r="B41" s="72"/>
      <c r="C41" s="68"/>
      <c r="D41" s="69"/>
      <c r="E41" s="69"/>
      <c r="F41" s="74">
        <f t="shared" si="2"/>
        <v>17.2400000000105</v>
      </c>
      <c r="G41" s="71"/>
    </row>
    <row r="42" spans="1:7">
      <c r="A42" s="66"/>
      <c r="B42" s="72"/>
      <c r="C42" s="68"/>
      <c r="D42" s="69"/>
      <c r="E42" s="69"/>
      <c r="F42" s="74">
        <f t="shared" si="2"/>
        <v>17.2400000000105</v>
      </c>
      <c r="G42" s="71"/>
    </row>
    <row r="43" spans="1:7">
      <c r="A43" s="66"/>
      <c r="B43" s="72"/>
      <c r="C43" s="68"/>
      <c r="D43" s="69"/>
      <c r="E43" s="69"/>
      <c r="F43" s="74">
        <f t="shared" si="2"/>
        <v>17.2400000000105</v>
      </c>
      <c r="G43" s="71"/>
    </row>
    <row r="44" spans="1:7">
      <c r="A44" s="66"/>
      <c r="B44" s="72"/>
      <c r="C44" s="68"/>
      <c r="D44" s="69"/>
      <c r="E44" s="69"/>
      <c r="F44" s="74">
        <f t="shared" si="2"/>
        <v>17.2400000000105</v>
      </c>
      <c r="G44" s="71"/>
    </row>
    <row r="45" spans="1:7">
      <c r="A45" s="66"/>
      <c r="B45" s="72"/>
      <c r="C45" s="68"/>
      <c r="D45" s="69"/>
      <c r="E45" s="69"/>
      <c r="F45" s="74">
        <f t="shared" si="2"/>
        <v>17.2400000000105</v>
      </c>
      <c r="G45" s="71"/>
    </row>
    <row r="46" spans="1:7">
      <c r="A46" s="66"/>
      <c r="B46" s="72"/>
      <c r="C46" s="68"/>
      <c r="D46" s="69"/>
      <c r="E46" s="69"/>
      <c r="F46" s="74">
        <f t="shared" si="2"/>
        <v>17.2400000000105</v>
      </c>
      <c r="G46" s="71"/>
    </row>
    <row r="47" spans="1:7">
      <c r="A47" s="66"/>
      <c r="B47" s="72"/>
      <c r="C47" s="68"/>
      <c r="D47" s="69"/>
      <c r="E47" s="69"/>
      <c r="F47" s="74">
        <f t="shared" si="2"/>
        <v>17.2400000000105</v>
      </c>
      <c r="G47" s="71"/>
    </row>
    <row r="48" spans="1:7">
      <c r="A48" s="66"/>
      <c r="B48" s="72"/>
      <c r="C48" s="68"/>
      <c r="D48" s="69"/>
      <c r="E48" s="69"/>
      <c r="F48" s="74">
        <f t="shared" si="2"/>
        <v>17.2400000000105</v>
      </c>
      <c r="G48" s="71"/>
    </row>
    <row r="49" spans="1:7">
      <c r="A49" s="66"/>
      <c r="B49" s="67"/>
      <c r="C49" s="68"/>
      <c r="D49" s="69"/>
      <c r="E49" s="69"/>
      <c r="F49" s="74">
        <f t="shared" si="2"/>
        <v>17.2400000000105</v>
      </c>
      <c r="G49" s="71"/>
    </row>
    <row r="50" spans="1:7">
      <c r="A50" s="66"/>
      <c r="B50" s="67"/>
      <c r="C50" s="68"/>
      <c r="D50" s="69"/>
      <c r="E50" s="69"/>
      <c r="F50" s="74">
        <f t="shared" si="2"/>
        <v>17.2400000000105</v>
      </c>
      <c r="G50" s="71"/>
    </row>
    <row r="51" spans="1:7">
      <c r="A51" s="66"/>
      <c r="B51" s="67"/>
      <c r="C51" s="68"/>
      <c r="D51" s="69"/>
      <c r="E51" s="69"/>
      <c r="F51" s="74">
        <f t="shared" si="2"/>
        <v>17.2400000000105</v>
      </c>
      <c r="G51" s="71"/>
    </row>
    <row r="52" spans="1:7">
      <c r="A52" s="66"/>
      <c r="B52" s="67"/>
      <c r="C52" s="68"/>
      <c r="D52" s="69"/>
      <c r="E52" s="69"/>
      <c r="F52" s="74">
        <f t="shared" si="2"/>
        <v>17.2400000000105</v>
      </c>
      <c r="G52" s="71"/>
    </row>
    <row r="53" spans="1:7">
      <c r="A53" s="66"/>
      <c r="B53" s="67"/>
      <c r="C53" s="68"/>
      <c r="D53" s="69"/>
      <c r="E53" s="69"/>
      <c r="F53" s="74">
        <f t="shared" si="2"/>
        <v>17.2400000000105</v>
      </c>
      <c r="G53" s="71"/>
    </row>
    <row r="54" spans="1:7">
      <c r="A54" s="66"/>
      <c r="B54" s="67"/>
      <c r="C54" s="68"/>
      <c r="D54" s="69"/>
      <c r="E54" s="69"/>
      <c r="F54" s="74">
        <f t="shared" si="2"/>
        <v>17.2400000000105</v>
      </c>
      <c r="G54" s="71"/>
    </row>
    <row r="55" spans="1:7">
      <c r="A55" s="66"/>
      <c r="B55" s="67"/>
      <c r="C55" s="68"/>
      <c r="D55" s="69"/>
      <c r="E55" s="69"/>
      <c r="F55" s="74">
        <f t="shared" si="2"/>
        <v>17.2400000000105</v>
      </c>
      <c r="G55" s="71"/>
    </row>
    <row r="56" spans="1:7">
      <c r="A56" s="66"/>
      <c r="B56" s="67"/>
      <c r="C56" s="68"/>
      <c r="D56" s="69"/>
      <c r="E56" s="69"/>
      <c r="F56" s="74">
        <f t="shared" si="2"/>
        <v>17.2400000000105</v>
      </c>
      <c r="G56" s="71"/>
    </row>
    <row r="57" spans="1:7">
      <c r="A57" s="66"/>
      <c r="B57" s="67"/>
      <c r="C57" s="68"/>
      <c r="D57" s="69"/>
      <c r="E57" s="69"/>
      <c r="F57" s="74">
        <f t="shared" si="2"/>
        <v>17.2400000000105</v>
      </c>
      <c r="G57" s="71"/>
    </row>
    <row r="58" spans="1:7">
      <c r="A58" s="66"/>
      <c r="B58" s="67"/>
      <c r="C58" s="68"/>
      <c r="D58" s="69"/>
      <c r="E58" s="69"/>
      <c r="F58" s="74">
        <f t="shared" si="2"/>
        <v>17.2400000000105</v>
      </c>
      <c r="G58" s="71"/>
    </row>
    <row r="59" spans="1:7">
      <c r="A59" s="66"/>
      <c r="B59" s="67"/>
      <c r="C59" s="68"/>
      <c r="D59" s="69"/>
      <c r="E59" s="69"/>
      <c r="F59" s="74">
        <f t="shared" si="2"/>
        <v>17.2400000000105</v>
      </c>
      <c r="G59" s="71"/>
    </row>
    <row r="60" spans="1:7">
      <c r="A60" s="66"/>
      <c r="B60" s="67"/>
      <c r="C60" s="68"/>
      <c r="D60" s="69"/>
      <c r="E60" s="69"/>
      <c r="F60" s="74">
        <f t="shared" si="2"/>
        <v>17.2400000000105</v>
      </c>
      <c r="G60" s="71"/>
    </row>
    <row r="61" spans="1:7">
      <c r="A61" s="66"/>
      <c r="B61" s="67"/>
      <c r="C61" s="68"/>
      <c r="D61" s="69"/>
      <c r="E61" s="69"/>
      <c r="F61" s="74">
        <f t="shared" si="2"/>
        <v>17.2400000000105</v>
      </c>
      <c r="G61" s="71"/>
    </row>
    <row r="62" spans="1:7">
      <c r="A62" s="66"/>
      <c r="B62" s="67"/>
      <c r="C62" s="68"/>
      <c r="D62" s="69"/>
      <c r="E62" s="69"/>
      <c r="F62" s="74">
        <f t="shared" si="2"/>
        <v>17.2400000000105</v>
      </c>
      <c r="G62" s="71"/>
    </row>
    <row r="63" spans="1:7">
      <c r="A63" s="66"/>
      <c r="B63" s="67"/>
      <c r="C63" s="68"/>
      <c r="D63" s="69"/>
      <c r="E63" s="69"/>
      <c r="F63" s="74">
        <f t="shared" si="2"/>
        <v>17.2400000000105</v>
      </c>
      <c r="G63" s="71"/>
    </row>
    <row r="64" spans="1:7">
      <c r="A64" s="66"/>
      <c r="B64" s="67"/>
      <c r="C64" s="68"/>
      <c r="D64" s="69"/>
      <c r="E64" s="69"/>
      <c r="F64" s="74">
        <f t="shared" si="2"/>
        <v>17.2400000000105</v>
      </c>
      <c r="G64" s="71"/>
    </row>
    <row r="65" spans="1:7">
      <c r="A65" s="66"/>
      <c r="B65" s="67"/>
      <c r="C65" s="68"/>
      <c r="D65" s="69"/>
      <c r="E65" s="69"/>
      <c r="F65" s="74">
        <f t="shared" si="2"/>
        <v>17.2400000000105</v>
      </c>
      <c r="G65" s="71"/>
    </row>
    <row r="66" spans="1:7">
      <c r="A66" s="66"/>
      <c r="B66" s="67"/>
      <c r="C66" s="68"/>
      <c r="D66" s="69"/>
      <c r="E66" s="69"/>
      <c r="F66" s="74">
        <f t="shared" si="2"/>
        <v>17.2400000000105</v>
      </c>
      <c r="G66" s="71"/>
    </row>
    <row r="67" spans="1:7">
      <c r="A67" s="66"/>
      <c r="B67" s="67"/>
      <c r="C67" s="68"/>
      <c r="D67" s="69"/>
      <c r="E67" s="69"/>
      <c r="F67" s="74">
        <f t="shared" si="2"/>
        <v>17.2400000000105</v>
      </c>
      <c r="G67" s="71"/>
    </row>
    <row r="68" spans="1:7">
      <c r="A68" s="66"/>
      <c r="B68" s="67"/>
      <c r="C68" s="68"/>
      <c r="D68" s="69"/>
      <c r="E68" s="69"/>
      <c r="F68" s="74">
        <f t="shared" si="2"/>
        <v>17.2400000000105</v>
      </c>
      <c r="G68" s="71"/>
    </row>
    <row r="69" spans="1:7">
      <c r="A69" s="66"/>
      <c r="B69" s="67"/>
      <c r="C69" s="68"/>
      <c r="D69" s="69"/>
      <c r="E69" s="69"/>
      <c r="F69" s="74">
        <f t="shared" si="2"/>
        <v>17.2400000000105</v>
      </c>
      <c r="G69" s="71"/>
    </row>
    <row r="70" spans="1:7">
      <c r="A70" s="66"/>
      <c r="B70" s="67"/>
      <c r="C70" s="68"/>
      <c r="D70" s="69"/>
      <c r="E70" s="69"/>
      <c r="F70" s="74">
        <f t="shared" si="2"/>
        <v>17.2400000000105</v>
      </c>
      <c r="G70" s="71"/>
    </row>
    <row r="71" spans="1:7">
      <c r="A71" s="66"/>
      <c r="B71" s="67"/>
      <c r="C71" s="68"/>
      <c r="D71" s="69"/>
      <c r="E71" s="69"/>
      <c r="F71" s="74">
        <f t="shared" si="2"/>
        <v>17.2400000000105</v>
      </c>
      <c r="G71" s="71"/>
    </row>
    <row r="72" spans="1:7">
      <c r="A72" s="66"/>
      <c r="B72" s="67"/>
      <c r="C72" s="68"/>
      <c r="D72" s="69"/>
      <c r="E72" s="69"/>
      <c r="F72" s="74">
        <f t="shared" si="2"/>
        <v>17.2400000000105</v>
      </c>
      <c r="G72" s="71"/>
    </row>
    <row r="73" spans="1:7">
      <c r="A73" s="66"/>
      <c r="B73" s="67"/>
      <c r="C73" s="68"/>
      <c r="D73" s="69"/>
      <c r="E73" s="69"/>
      <c r="F73" s="74">
        <f t="shared" si="2"/>
        <v>17.2400000000105</v>
      </c>
      <c r="G73" s="71"/>
    </row>
    <row r="74" spans="1:7">
      <c r="A74" s="66"/>
      <c r="B74" s="67"/>
      <c r="C74" s="68"/>
      <c r="D74" s="69"/>
      <c r="E74" s="69"/>
      <c r="F74" s="74">
        <f t="shared" si="2"/>
        <v>17.2400000000105</v>
      </c>
      <c r="G74" s="71"/>
    </row>
    <row r="75" spans="1:7">
      <c r="A75" s="66"/>
      <c r="B75" s="67"/>
      <c r="C75" s="68"/>
      <c r="D75" s="69"/>
      <c r="E75" s="69"/>
      <c r="F75" s="74">
        <f t="shared" si="2"/>
        <v>17.2400000000105</v>
      </c>
      <c r="G75" s="71"/>
    </row>
    <row r="76" spans="1:7">
      <c r="A76" s="66"/>
      <c r="B76" s="67"/>
      <c r="C76" s="68"/>
      <c r="D76" s="69"/>
      <c r="E76" s="69"/>
      <c r="F76" s="74">
        <f t="shared" si="2"/>
        <v>17.2400000000105</v>
      </c>
      <c r="G76" s="71"/>
    </row>
    <row r="77" spans="1:7">
      <c r="A77" s="66"/>
      <c r="B77" s="67"/>
      <c r="C77" s="68"/>
      <c r="D77" s="69"/>
      <c r="E77" s="69"/>
      <c r="F77" s="74">
        <f t="shared" si="2"/>
        <v>17.2400000000105</v>
      </c>
      <c r="G77" s="71"/>
    </row>
    <row r="78" spans="1:7">
      <c r="A78" s="66"/>
      <c r="B78" s="67"/>
      <c r="C78" s="68"/>
      <c r="D78" s="69"/>
      <c r="E78" s="69"/>
      <c r="F78" s="74">
        <f t="shared" ref="F78:F97" si="3">F77+D78-E78</f>
        <v>17.2400000000105</v>
      </c>
      <c r="G78" s="71"/>
    </row>
    <row r="79" spans="1:7">
      <c r="A79" s="66"/>
      <c r="B79" s="67"/>
      <c r="C79" s="68"/>
      <c r="D79" s="69"/>
      <c r="E79" s="69"/>
      <c r="F79" s="74">
        <f t="shared" si="3"/>
        <v>17.2400000000105</v>
      </c>
      <c r="G79" s="71"/>
    </row>
    <row r="80" spans="1:7">
      <c r="A80" s="66"/>
      <c r="B80" s="67"/>
      <c r="C80" s="68"/>
      <c r="D80" s="69"/>
      <c r="E80" s="69"/>
      <c r="F80" s="74">
        <f t="shared" si="3"/>
        <v>17.2400000000105</v>
      </c>
      <c r="G80" s="71"/>
    </row>
    <row r="81" spans="1:7">
      <c r="A81" s="66"/>
      <c r="B81" s="67"/>
      <c r="C81" s="68"/>
      <c r="D81" s="69"/>
      <c r="E81" s="69"/>
      <c r="F81" s="74">
        <f t="shared" si="3"/>
        <v>17.2400000000105</v>
      </c>
      <c r="G81" s="71"/>
    </row>
    <row r="82" spans="1:7">
      <c r="A82" s="66"/>
      <c r="B82" s="67"/>
      <c r="C82" s="68"/>
      <c r="D82" s="69"/>
      <c r="E82" s="69"/>
      <c r="F82" s="74">
        <f t="shared" si="3"/>
        <v>17.2400000000105</v>
      </c>
      <c r="G82" s="71"/>
    </row>
    <row r="83" spans="1:7">
      <c r="A83" s="66"/>
      <c r="B83" s="67"/>
      <c r="C83" s="68"/>
      <c r="D83" s="69"/>
      <c r="E83" s="69"/>
      <c r="F83" s="74">
        <f t="shared" si="3"/>
        <v>17.2400000000105</v>
      </c>
      <c r="G83" s="71"/>
    </row>
    <row r="84" spans="1:7">
      <c r="A84" s="66"/>
      <c r="B84" s="67"/>
      <c r="C84" s="68"/>
      <c r="D84" s="69"/>
      <c r="E84" s="69"/>
      <c r="F84" s="74">
        <f t="shared" si="3"/>
        <v>17.2400000000105</v>
      </c>
      <c r="G84" s="71"/>
    </row>
    <row r="85" spans="1:7">
      <c r="A85" s="66"/>
      <c r="B85" s="67"/>
      <c r="C85" s="68"/>
      <c r="D85" s="69"/>
      <c r="E85" s="69"/>
      <c r="F85" s="74">
        <f t="shared" si="3"/>
        <v>17.2400000000105</v>
      </c>
      <c r="G85" s="71"/>
    </row>
    <row r="86" spans="1:7">
      <c r="A86" s="66"/>
      <c r="B86" s="67"/>
      <c r="C86" s="68"/>
      <c r="D86" s="69"/>
      <c r="E86" s="69"/>
      <c r="F86" s="74">
        <f t="shared" si="3"/>
        <v>17.2400000000105</v>
      </c>
      <c r="G86" s="71"/>
    </row>
    <row r="87" spans="1:7">
      <c r="A87" s="66"/>
      <c r="B87" s="67"/>
      <c r="C87" s="68"/>
      <c r="D87" s="69"/>
      <c r="E87" s="69"/>
      <c r="F87" s="74">
        <f t="shared" si="3"/>
        <v>17.2400000000105</v>
      </c>
      <c r="G87" s="71"/>
    </row>
    <row r="88" spans="1:7">
      <c r="A88" s="66"/>
      <c r="B88" s="67"/>
      <c r="C88" s="68"/>
      <c r="D88" s="69"/>
      <c r="E88" s="69"/>
      <c r="F88" s="74">
        <f t="shared" si="3"/>
        <v>17.2400000000105</v>
      </c>
      <c r="G88" s="71"/>
    </row>
    <row r="89" spans="1:7">
      <c r="A89" s="66"/>
      <c r="B89" s="67"/>
      <c r="C89" s="68"/>
      <c r="D89" s="69"/>
      <c r="E89" s="69"/>
      <c r="F89" s="74">
        <f t="shared" si="3"/>
        <v>17.2400000000105</v>
      </c>
      <c r="G89" s="71"/>
    </row>
    <row r="90" spans="1:7">
      <c r="A90" s="66"/>
      <c r="B90" s="67"/>
      <c r="C90" s="68"/>
      <c r="D90" s="69"/>
      <c r="E90" s="69"/>
      <c r="F90" s="74">
        <f t="shared" si="3"/>
        <v>17.2400000000105</v>
      </c>
      <c r="G90" s="71"/>
    </row>
    <row r="91" spans="1:7">
      <c r="A91" s="66"/>
      <c r="B91" s="67"/>
      <c r="C91" s="68"/>
      <c r="D91" s="69"/>
      <c r="E91" s="69"/>
      <c r="F91" s="74">
        <f t="shared" si="3"/>
        <v>17.2400000000105</v>
      </c>
      <c r="G91" s="71"/>
    </row>
    <row r="92" spans="1:7">
      <c r="A92" s="66"/>
      <c r="B92" s="67"/>
      <c r="C92" s="68"/>
      <c r="D92" s="69"/>
      <c r="E92" s="69"/>
      <c r="F92" s="74">
        <f t="shared" si="3"/>
        <v>17.2400000000105</v>
      </c>
      <c r="G92" s="71"/>
    </row>
    <row r="93" spans="1:7">
      <c r="A93" s="66"/>
      <c r="B93" s="67"/>
      <c r="C93" s="68"/>
      <c r="D93" s="69"/>
      <c r="E93" s="69"/>
      <c r="F93" s="74">
        <f t="shared" si="3"/>
        <v>17.2400000000105</v>
      </c>
      <c r="G93" s="71"/>
    </row>
    <row r="94" spans="1:7">
      <c r="A94" s="66"/>
      <c r="B94" s="67"/>
      <c r="C94" s="68"/>
      <c r="D94" s="69"/>
      <c r="E94" s="69"/>
      <c r="F94" s="74">
        <f t="shared" si="3"/>
        <v>17.2400000000105</v>
      </c>
      <c r="G94" s="71"/>
    </row>
    <row r="95" spans="1:7">
      <c r="A95" s="66"/>
      <c r="B95" s="67"/>
      <c r="C95" s="68"/>
      <c r="D95" s="69"/>
      <c r="E95" s="69"/>
      <c r="F95" s="74">
        <f t="shared" si="3"/>
        <v>17.2400000000105</v>
      </c>
      <c r="G95" s="71"/>
    </row>
    <row r="96" spans="1:7">
      <c r="A96" s="66"/>
      <c r="B96" s="67"/>
      <c r="C96" s="68"/>
      <c r="D96" s="69"/>
      <c r="E96" s="69"/>
      <c r="F96" s="74">
        <f t="shared" si="3"/>
        <v>17.2400000000105</v>
      </c>
      <c r="G96" s="71"/>
    </row>
    <row r="97" spans="1:7">
      <c r="A97" s="66"/>
      <c r="B97" s="67"/>
      <c r="C97" s="68"/>
      <c r="D97" s="69"/>
      <c r="E97" s="69"/>
      <c r="F97" s="74">
        <f t="shared" si="3"/>
        <v>17.2400000000105</v>
      </c>
      <c r="G97" s="71"/>
    </row>
  </sheetData>
  <dataValidations count="1">
    <dataValidation type="list" allowBlank="1" showInputMessage="1" showErrorMessage="1" sqref="C3:C97">
      <formula1>收支类别</formula1>
    </dataValidation>
  </dataValidations>
  <pageMargins left="0.75" right="0.75" top="1" bottom="1" header="0.51" footer="0.51"/>
  <pageSetup paperSize="9" orientation="portrait"/>
  <headerFooter alignWithMargins="0" scaleWithDoc="0"/>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22</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2">
    <dataValidation type="list" allowBlank="1" showInputMessage="1" showErrorMessage="1" sqref="C13">
      <formula1>收支类别</formula1>
    </dataValidation>
    <dataValidation type="list" allowBlank="1" showInputMessage="1" showErrorMessage="1" sqref="C3:C12 C14:C96">
      <formula1>资金账户!$K$3:$U$3</formula1>
    </dataValidation>
  </dataValidations>
  <pageMargins left="0.75" right="0.75" top="1" bottom="1" header="0.51" footer="0.51"/>
  <pageSetup paperSize="9" orientation="portrait"/>
  <headerFooter alignWithMargins="0" scaleWithDoc="0"/>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23</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24</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33</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topLeftCell="A3" workbookViewId="0">
      <selection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34</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收支类别</formula1>
    </dataValidation>
  </dataValidations>
  <pageMargins left="0.75" right="0.75" top="1" bottom="1" header="0.51" footer="0.51"/>
  <pageSetup paperSize="9" orientation="portrait"/>
  <headerFooter alignWithMargins="0" scaleWithDoc="0"/>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35</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资金账户!$K$3:$U$3</formula1>
    </dataValidation>
  </dataValidations>
  <pageMargins left="0.75" right="0.75" top="1" bottom="1" header="0.51" footer="0.51"/>
  <pageSetup paperSize="9" orientation="portrait"/>
  <headerFooter alignWithMargins="0" scaleWithDoc="0"/>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39</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资金账户!$K$3:$U$3</formula1>
    </dataValidation>
  </dataValidations>
  <pageMargins left="0.75" right="0.75" top="1" bottom="1" header="0.51" footer="0.51"/>
  <pageSetup paperSize="9" orientation="portrait"/>
  <headerFooter alignWithMargins="0" scaleWithDoc="0"/>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workbookViewId="0">
      <pane ySplit="2" topLeftCell="A3" activePane="bottomLeft" state="frozen"/>
      <selection/>
      <selection pane="bottomLeft" activeCell="B238" sqref="B238"/>
    </sheetView>
  </sheetViews>
  <sheetFormatPr defaultColWidth="9" defaultRowHeight="17.25" outlineLevelCol="6"/>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40</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7">
      <c r="A17" s="66"/>
      <c r="B17" s="72"/>
      <c r="C17" s="68"/>
      <c r="D17" s="69"/>
      <c r="E17" s="69"/>
      <c r="F17" s="74">
        <f t="shared" si="0"/>
        <v>0</v>
      </c>
      <c r="G17" s="71"/>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资金账户!$K$3:$U$3</formula1>
    </dataValidation>
  </dataValidations>
  <pageMargins left="0.75" right="0.75" top="1" bottom="1" header="0.51" footer="0.51"/>
  <pageSetup paperSize="9" orientation="portrait"/>
  <headerFooter alignWithMargins="0" scaleWithDoc="0"/>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6"/>
  <sheetViews>
    <sheetView workbookViewId="0">
      <pane ySplit="2" topLeftCell="A3" activePane="bottomLeft" state="frozen"/>
      <selection/>
      <selection pane="bottomLeft" activeCell="B238" sqref="B238"/>
    </sheetView>
  </sheetViews>
  <sheetFormatPr defaultColWidth="9" defaultRowHeight="17.25"/>
  <cols>
    <col min="1" max="1" width="11.75" style="53" customWidth="1"/>
    <col min="2" max="2" width="35.75" style="54" customWidth="1"/>
    <col min="3" max="3" width="15.375" style="55" customWidth="1"/>
    <col min="4" max="6" width="15.625" style="56" customWidth="1"/>
    <col min="7" max="7" width="27" style="57" customWidth="1"/>
    <col min="8" max="16384" width="9" style="57"/>
  </cols>
  <sheetData>
    <row r="1" ht="22.5" customHeight="1" spans="1:7">
      <c r="A1" s="58">
        <v>41</v>
      </c>
      <c r="B1" s="59" t="str">
        <f>VLOOKUP(A1,档案!A:B,2,FALSE)&amp;"流水明细"</f>
        <v>流水明细</v>
      </c>
      <c r="C1" s="60"/>
      <c r="D1" s="61"/>
      <c r="E1" s="61"/>
      <c r="F1" s="61"/>
      <c r="G1" s="60"/>
    </row>
    <row r="2" s="52" customFormat="1" spans="1:7">
      <c r="A2" s="62" t="s">
        <v>77</v>
      </c>
      <c r="B2" s="63" t="s">
        <v>82</v>
      </c>
      <c r="C2" s="64" t="s">
        <v>83</v>
      </c>
      <c r="D2" s="65" t="s">
        <v>84</v>
      </c>
      <c r="E2" s="65" t="s">
        <v>85</v>
      </c>
      <c r="F2" s="65" t="s">
        <v>5</v>
      </c>
      <c r="G2" s="64" t="s">
        <v>86</v>
      </c>
    </row>
    <row r="3" spans="1:7">
      <c r="A3" s="66">
        <v>45200</v>
      </c>
      <c r="B3" s="67" t="s">
        <v>91</v>
      </c>
      <c r="C3" s="68"/>
      <c r="D3" s="69"/>
      <c r="E3" s="69"/>
      <c r="F3" s="70"/>
      <c r="G3" s="71"/>
    </row>
    <row r="4" spans="1:7">
      <c r="A4" s="66"/>
      <c r="B4" s="72"/>
      <c r="C4" s="68"/>
      <c r="D4" s="73"/>
      <c r="E4" s="69"/>
      <c r="F4" s="74">
        <f t="shared" ref="F4:F67" si="0">F3+D4-E4</f>
        <v>0</v>
      </c>
      <c r="G4" s="71"/>
    </row>
    <row r="5" spans="1:7">
      <c r="A5" s="66"/>
      <c r="B5" s="72"/>
      <c r="C5" s="68"/>
      <c r="D5" s="69"/>
      <c r="E5" s="69"/>
      <c r="F5" s="74">
        <f t="shared" si="0"/>
        <v>0</v>
      </c>
      <c r="G5" s="71"/>
    </row>
    <row r="6" spans="1:7">
      <c r="A6" s="66"/>
      <c r="B6" s="72"/>
      <c r="C6" s="68"/>
      <c r="D6" s="69"/>
      <c r="E6" s="69"/>
      <c r="F6" s="74">
        <f t="shared" si="0"/>
        <v>0</v>
      </c>
      <c r="G6" s="71"/>
    </row>
    <row r="7" spans="1:7">
      <c r="A7" s="66"/>
      <c r="B7" s="72"/>
      <c r="C7" s="68"/>
      <c r="D7" s="69"/>
      <c r="E7" s="69"/>
      <c r="F7" s="74">
        <f t="shared" si="0"/>
        <v>0</v>
      </c>
      <c r="G7" s="71"/>
    </row>
    <row r="8" spans="1:7">
      <c r="A8" s="66"/>
      <c r="B8" s="72"/>
      <c r="C8" s="68"/>
      <c r="D8" s="73"/>
      <c r="E8" s="69"/>
      <c r="F8" s="74">
        <f t="shared" si="0"/>
        <v>0</v>
      </c>
      <c r="G8" s="71"/>
    </row>
    <row r="9" spans="1:7">
      <c r="A9" s="66"/>
      <c r="B9" s="72"/>
      <c r="C9" s="68"/>
      <c r="D9" s="73"/>
      <c r="E9" s="69"/>
      <c r="F9" s="74">
        <f t="shared" si="0"/>
        <v>0</v>
      </c>
      <c r="G9" s="71"/>
    </row>
    <row r="10" spans="1:7">
      <c r="A10" s="66"/>
      <c r="B10" s="72"/>
      <c r="C10" s="68"/>
      <c r="D10" s="69"/>
      <c r="E10" s="69"/>
      <c r="F10" s="74">
        <f t="shared" si="0"/>
        <v>0</v>
      </c>
      <c r="G10" s="71"/>
    </row>
    <row r="11" spans="1:7">
      <c r="A11" s="66"/>
      <c r="B11" s="72"/>
      <c r="C11" s="68"/>
      <c r="D11" s="69"/>
      <c r="E11" s="69"/>
      <c r="F11" s="74">
        <f t="shared" si="0"/>
        <v>0</v>
      </c>
      <c r="G11" s="71"/>
    </row>
    <row r="12" spans="1:7">
      <c r="A12" s="66"/>
      <c r="B12" s="72"/>
      <c r="C12" s="68"/>
      <c r="D12" s="69"/>
      <c r="E12" s="69"/>
      <c r="F12" s="74">
        <f t="shared" si="0"/>
        <v>0</v>
      </c>
      <c r="G12" s="71"/>
    </row>
    <row r="13" spans="1:7">
      <c r="A13" s="66"/>
      <c r="B13" s="72"/>
      <c r="C13" s="68"/>
      <c r="D13" s="69"/>
      <c r="E13" s="69"/>
      <c r="F13" s="74">
        <f t="shared" si="0"/>
        <v>0</v>
      </c>
      <c r="G13" s="71"/>
    </row>
    <row r="14" spans="1:7">
      <c r="A14" s="66"/>
      <c r="B14" s="72"/>
      <c r="C14" s="68"/>
      <c r="D14" s="69"/>
      <c r="E14" s="69"/>
      <c r="F14" s="74">
        <f t="shared" si="0"/>
        <v>0</v>
      </c>
      <c r="G14" s="71"/>
    </row>
    <row r="15" spans="1:7">
      <c r="A15" s="66"/>
      <c r="B15" s="72"/>
      <c r="C15" s="68"/>
      <c r="D15" s="69"/>
      <c r="E15" s="69"/>
      <c r="F15" s="74">
        <f t="shared" si="0"/>
        <v>0</v>
      </c>
      <c r="G15" s="71"/>
    </row>
    <row r="16" spans="1:7">
      <c r="A16" s="66"/>
      <c r="B16" s="72"/>
      <c r="C16" s="68"/>
      <c r="D16" s="69"/>
      <c r="E16" s="69"/>
      <c r="F16" s="74">
        <f t="shared" si="0"/>
        <v>0</v>
      </c>
      <c r="G16" s="71"/>
    </row>
    <row r="17" spans="1:11">
      <c r="A17" s="66"/>
      <c r="B17" s="72"/>
      <c r="C17" s="68"/>
      <c r="D17" s="69"/>
      <c r="E17" s="69"/>
      <c r="F17" s="74">
        <f t="shared" si="0"/>
        <v>0</v>
      </c>
      <c r="G17" s="71"/>
      <c r="K17" s="57">
        <v>41</v>
      </c>
    </row>
    <row r="18" spans="1:7">
      <c r="A18" s="66"/>
      <c r="B18" s="72"/>
      <c r="C18" s="68"/>
      <c r="D18" s="69"/>
      <c r="E18" s="69"/>
      <c r="F18" s="74">
        <f t="shared" si="0"/>
        <v>0</v>
      </c>
      <c r="G18" s="71"/>
    </row>
    <row r="19" spans="1:7">
      <c r="A19" s="66"/>
      <c r="B19" s="72"/>
      <c r="C19" s="68"/>
      <c r="D19" s="69"/>
      <c r="E19" s="69"/>
      <c r="F19" s="74">
        <f t="shared" si="0"/>
        <v>0</v>
      </c>
      <c r="G19" s="71"/>
    </row>
    <row r="20" spans="1:7">
      <c r="A20" s="66"/>
      <c r="B20" s="72"/>
      <c r="C20" s="68"/>
      <c r="D20" s="69"/>
      <c r="E20" s="69"/>
      <c r="F20" s="74">
        <f t="shared" si="0"/>
        <v>0</v>
      </c>
      <c r="G20" s="71"/>
    </row>
    <row r="21" spans="1:7">
      <c r="A21" s="66"/>
      <c r="B21" s="72"/>
      <c r="C21" s="68"/>
      <c r="D21" s="69"/>
      <c r="E21" s="69"/>
      <c r="F21" s="74">
        <f t="shared" si="0"/>
        <v>0</v>
      </c>
      <c r="G21" s="71"/>
    </row>
    <row r="22" spans="1:7">
      <c r="A22" s="66"/>
      <c r="B22" s="72"/>
      <c r="C22" s="68"/>
      <c r="D22" s="69"/>
      <c r="E22" s="69"/>
      <c r="F22" s="74">
        <f t="shared" si="0"/>
        <v>0</v>
      </c>
      <c r="G22" s="71"/>
    </row>
    <row r="23" spans="1:7">
      <c r="A23" s="66"/>
      <c r="B23" s="72"/>
      <c r="C23" s="68"/>
      <c r="D23" s="69"/>
      <c r="E23" s="69"/>
      <c r="F23" s="74">
        <f t="shared" si="0"/>
        <v>0</v>
      </c>
      <c r="G23" s="71"/>
    </row>
    <row r="24" spans="1:7">
      <c r="A24" s="66"/>
      <c r="B24" s="72"/>
      <c r="C24" s="68"/>
      <c r="D24" s="69"/>
      <c r="E24" s="69"/>
      <c r="F24" s="74">
        <f t="shared" si="0"/>
        <v>0</v>
      </c>
      <c r="G24" s="71"/>
    </row>
    <row r="25" spans="1:7">
      <c r="A25" s="66"/>
      <c r="B25" s="72"/>
      <c r="C25" s="68"/>
      <c r="D25" s="69"/>
      <c r="E25" s="69"/>
      <c r="F25" s="74">
        <f t="shared" si="0"/>
        <v>0</v>
      </c>
      <c r="G25" s="71"/>
    </row>
    <row r="26" spans="1:7">
      <c r="A26" s="66"/>
      <c r="B26" s="72"/>
      <c r="C26" s="68"/>
      <c r="D26" s="69"/>
      <c r="E26" s="69"/>
      <c r="F26" s="74">
        <f t="shared" si="0"/>
        <v>0</v>
      </c>
      <c r="G26" s="71"/>
    </row>
    <row r="27" spans="1:7">
      <c r="A27" s="66"/>
      <c r="B27" s="72"/>
      <c r="C27" s="68"/>
      <c r="D27" s="69"/>
      <c r="E27" s="69"/>
      <c r="F27" s="74">
        <f t="shared" si="0"/>
        <v>0</v>
      </c>
      <c r="G27" s="71"/>
    </row>
    <row r="28" spans="1:7">
      <c r="A28" s="66"/>
      <c r="B28" s="72"/>
      <c r="C28" s="68"/>
      <c r="D28" s="69"/>
      <c r="E28" s="69"/>
      <c r="F28" s="74">
        <f t="shared" si="0"/>
        <v>0</v>
      </c>
      <c r="G28" s="71"/>
    </row>
    <row r="29" spans="1:7">
      <c r="A29" s="66"/>
      <c r="B29" s="72"/>
      <c r="C29" s="68"/>
      <c r="D29" s="69"/>
      <c r="E29" s="69"/>
      <c r="F29" s="74">
        <f t="shared" si="0"/>
        <v>0</v>
      </c>
      <c r="G29" s="71"/>
    </row>
    <row r="30" spans="1:7">
      <c r="A30" s="66"/>
      <c r="B30" s="75"/>
      <c r="C30" s="68"/>
      <c r="D30" s="69"/>
      <c r="E30" s="69"/>
      <c r="F30" s="74">
        <f t="shared" si="0"/>
        <v>0</v>
      </c>
      <c r="G30" s="71"/>
    </row>
    <row r="31" spans="1:7">
      <c r="A31" s="66"/>
      <c r="B31" s="72"/>
      <c r="C31" s="68"/>
      <c r="D31" s="69"/>
      <c r="E31" s="69"/>
      <c r="F31" s="74">
        <f t="shared" si="0"/>
        <v>0</v>
      </c>
      <c r="G31" s="71"/>
    </row>
    <row r="32" spans="1:7">
      <c r="A32" s="66"/>
      <c r="B32" s="72"/>
      <c r="C32" s="68"/>
      <c r="D32" s="69"/>
      <c r="E32" s="69"/>
      <c r="F32" s="74">
        <f t="shared" si="0"/>
        <v>0</v>
      </c>
      <c r="G32" s="71"/>
    </row>
    <row r="33" spans="1:7">
      <c r="A33" s="66"/>
      <c r="B33" s="72"/>
      <c r="C33" s="68"/>
      <c r="D33" s="69"/>
      <c r="E33" s="69"/>
      <c r="F33" s="74">
        <f t="shared" si="0"/>
        <v>0</v>
      </c>
      <c r="G33" s="71"/>
    </row>
    <row r="34" spans="1:7">
      <c r="A34" s="66"/>
      <c r="B34" s="72"/>
      <c r="C34" s="68"/>
      <c r="D34" s="69"/>
      <c r="E34" s="69"/>
      <c r="F34" s="74">
        <f t="shared" si="0"/>
        <v>0</v>
      </c>
      <c r="G34" s="71"/>
    </row>
    <row r="35" spans="1:7">
      <c r="A35" s="66"/>
      <c r="B35" s="72"/>
      <c r="C35" s="68"/>
      <c r="D35" s="69"/>
      <c r="E35" s="69"/>
      <c r="F35" s="74">
        <f t="shared" si="0"/>
        <v>0</v>
      </c>
      <c r="G35" s="71"/>
    </row>
    <row r="36" spans="1:7">
      <c r="A36" s="66"/>
      <c r="B36" s="72"/>
      <c r="C36" s="68"/>
      <c r="D36" s="69"/>
      <c r="E36" s="69"/>
      <c r="F36" s="74">
        <f t="shared" si="0"/>
        <v>0</v>
      </c>
      <c r="G36" s="71"/>
    </row>
    <row r="37" spans="1:7">
      <c r="A37" s="66"/>
      <c r="B37" s="72"/>
      <c r="C37" s="68"/>
      <c r="D37" s="69"/>
      <c r="E37" s="69"/>
      <c r="F37" s="74">
        <f t="shared" si="0"/>
        <v>0</v>
      </c>
      <c r="G37" s="71"/>
    </row>
    <row r="38" spans="1:7">
      <c r="A38" s="66"/>
      <c r="B38" s="72"/>
      <c r="C38" s="68"/>
      <c r="D38" s="69"/>
      <c r="E38" s="69"/>
      <c r="F38" s="74">
        <f t="shared" si="0"/>
        <v>0</v>
      </c>
      <c r="G38" s="71"/>
    </row>
    <row r="39" spans="1:7">
      <c r="A39" s="66"/>
      <c r="B39" s="75"/>
      <c r="C39" s="68"/>
      <c r="D39" s="69"/>
      <c r="E39" s="69"/>
      <c r="F39" s="74">
        <f t="shared" si="0"/>
        <v>0</v>
      </c>
      <c r="G39" s="71"/>
    </row>
    <row r="40" spans="1:7">
      <c r="A40" s="66"/>
      <c r="B40" s="72"/>
      <c r="C40" s="68"/>
      <c r="D40" s="69"/>
      <c r="E40" s="69"/>
      <c r="F40" s="74">
        <f t="shared" si="0"/>
        <v>0</v>
      </c>
      <c r="G40" s="71"/>
    </row>
    <row r="41" spans="1:7">
      <c r="A41" s="66"/>
      <c r="B41" s="72"/>
      <c r="C41" s="68"/>
      <c r="D41" s="69"/>
      <c r="E41" s="69"/>
      <c r="F41" s="74">
        <f t="shared" si="0"/>
        <v>0</v>
      </c>
      <c r="G41" s="71"/>
    </row>
    <row r="42" spans="1:7">
      <c r="A42" s="66"/>
      <c r="B42" s="72"/>
      <c r="C42" s="68"/>
      <c r="D42" s="69"/>
      <c r="E42" s="69"/>
      <c r="F42" s="74">
        <f t="shared" si="0"/>
        <v>0</v>
      </c>
      <c r="G42" s="71"/>
    </row>
    <row r="43" spans="1:7">
      <c r="A43" s="66"/>
      <c r="B43" s="72"/>
      <c r="C43" s="68"/>
      <c r="D43" s="69"/>
      <c r="E43" s="69"/>
      <c r="F43" s="74">
        <f t="shared" si="0"/>
        <v>0</v>
      </c>
      <c r="G43" s="71"/>
    </row>
    <row r="44" spans="1:7">
      <c r="A44" s="66"/>
      <c r="B44" s="72"/>
      <c r="C44" s="68"/>
      <c r="D44" s="69"/>
      <c r="E44" s="69"/>
      <c r="F44" s="74">
        <f t="shared" si="0"/>
        <v>0</v>
      </c>
      <c r="G44" s="71"/>
    </row>
    <row r="45" spans="1:7">
      <c r="A45" s="66"/>
      <c r="B45" s="72"/>
      <c r="C45" s="68"/>
      <c r="D45" s="69"/>
      <c r="E45" s="69"/>
      <c r="F45" s="74">
        <f t="shared" si="0"/>
        <v>0</v>
      </c>
      <c r="G45" s="71"/>
    </row>
    <row r="46" spans="1:7">
      <c r="A46" s="66"/>
      <c r="B46" s="72"/>
      <c r="C46" s="68"/>
      <c r="D46" s="69"/>
      <c r="E46" s="69"/>
      <c r="F46" s="74">
        <f t="shared" si="0"/>
        <v>0</v>
      </c>
      <c r="G46" s="71"/>
    </row>
    <row r="47" spans="1:7">
      <c r="A47" s="66"/>
      <c r="B47" s="72"/>
      <c r="C47" s="68"/>
      <c r="D47" s="69"/>
      <c r="E47" s="69"/>
      <c r="F47" s="74">
        <f t="shared" si="0"/>
        <v>0</v>
      </c>
      <c r="G47" s="71"/>
    </row>
    <row r="48" spans="1:7">
      <c r="A48" s="66"/>
      <c r="B48" s="67"/>
      <c r="C48" s="68"/>
      <c r="D48" s="69"/>
      <c r="E48" s="69"/>
      <c r="F48" s="74">
        <f t="shared" si="0"/>
        <v>0</v>
      </c>
      <c r="G48" s="71"/>
    </row>
    <row r="49" spans="1:7">
      <c r="A49" s="66"/>
      <c r="B49" s="67"/>
      <c r="C49" s="68"/>
      <c r="D49" s="69"/>
      <c r="E49" s="69"/>
      <c r="F49" s="74">
        <f t="shared" si="0"/>
        <v>0</v>
      </c>
      <c r="G49" s="71"/>
    </row>
    <row r="50" spans="1:7">
      <c r="A50" s="66"/>
      <c r="B50" s="67"/>
      <c r="C50" s="68"/>
      <c r="D50" s="69"/>
      <c r="E50" s="69"/>
      <c r="F50" s="74">
        <f t="shared" si="0"/>
        <v>0</v>
      </c>
      <c r="G50" s="71"/>
    </row>
    <row r="51" spans="1:7">
      <c r="A51" s="66"/>
      <c r="B51" s="67"/>
      <c r="C51" s="68"/>
      <c r="D51" s="69"/>
      <c r="E51" s="69"/>
      <c r="F51" s="74">
        <f t="shared" si="0"/>
        <v>0</v>
      </c>
      <c r="G51" s="71"/>
    </row>
    <row r="52" spans="1:7">
      <c r="A52" s="66"/>
      <c r="B52" s="67"/>
      <c r="C52" s="68"/>
      <c r="D52" s="69"/>
      <c r="E52" s="69"/>
      <c r="F52" s="74">
        <f t="shared" si="0"/>
        <v>0</v>
      </c>
      <c r="G52" s="71"/>
    </row>
    <row r="53" spans="1:7">
      <c r="A53" s="66"/>
      <c r="B53" s="67"/>
      <c r="C53" s="68"/>
      <c r="D53" s="69"/>
      <c r="E53" s="69"/>
      <c r="F53" s="74">
        <f t="shared" si="0"/>
        <v>0</v>
      </c>
      <c r="G53" s="71"/>
    </row>
    <row r="54" spans="1:7">
      <c r="A54" s="66"/>
      <c r="B54" s="67"/>
      <c r="C54" s="68"/>
      <c r="D54" s="69"/>
      <c r="E54" s="69"/>
      <c r="F54" s="74">
        <f t="shared" si="0"/>
        <v>0</v>
      </c>
      <c r="G54" s="71"/>
    </row>
    <row r="55" spans="1:7">
      <c r="A55" s="66"/>
      <c r="B55" s="67"/>
      <c r="C55" s="68"/>
      <c r="D55" s="69"/>
      <c r="E55" s="69"/>
      <c r="F55" s="74">
        <f t="shared" si="0"/>
        <v>0</v>
      </c>
      <c r="G55" s="71"/>
    </row>
    <row r="56" spans="1:7">
      <c r="A56" s="66"/>
      <c r="B56" s="67"/>
      <c r="C56" s="68"/>
      <c r="D56" s="69"/>
      <c r="E56" s="69"/>
      <c r="F56" s="74">
        <f t="shared" si="0"/>
        <v>0</v>
      </c>
      <c r="G56" s="71"/>
    </row>
    <row r="57" spans="1:7">
      <c r="A57" s="66"/>
      <c r="B57" s="67"/>
      <c r="C57" s="68"/>
      <c r="D57" s="69"/>
      <c r="E57" s="69"/>
      <c r="F57" s="74">
        <f t="shared" si="0"/>
        <v>0</v>
      </c>
      <c r="G57" s="71"/>
    </row>
    <row r="58" spans="1:7">
      <c r="A58" s="66"/>
      <c r="B58" s="67"/>
      <c r="C58" s="68"/>
      <c r="D58" s="69"/>
      <c r="E58" s="69"/>
      <c r="F58" s="74">
        <f t="shared" si="0"/>
        <v>0</v>
      </c>
      <c r="G58" s="71"/>
    </row>
    <row r="59" spans="1:7">
      <c r="A59" s="66"/>
      <c r="B59" s="67"/>
      <c r="C59" s="68"/>
      <c r="D59" s="69"/>
      <c r="E59" s="69"/>
      <c r="F59" s="74">
        <f t="shared" si="0"/>
        <v>0</v>
      </c>
      <c r="G59" s="71"/>
    </row>
    <row r="60" spans="1:7">
      <c r="A60" s="66"/>
      <c r="B60" s="67"/>
      <c r="C60" s="68"/>
      <c r="D60" s="69"/>
      <c r="E60" s="69"/>
      <c r="F60" s="74">
        <f t="shared" si="0"/>
        <v>0</v>
      </c>
      <c r="G60" s="71"/>
    </row>
    <row r="61" spans="1:7">
      <c r="A61" s="66"/>
      <c r="B61" s="67"/>
      <c r="C61" s="68"/>
      <c r="D61" s="69"/>
      <c r="E61" s="69"/>
      <c r="F61" s="74">
        <f t="shared" si="0"/>
        <v>0</v>
      </c>
      <c r="G61" s="71"/>
    </row>
    <row r="62" spans="1:7">
      <c r="A62" s="66"/>
      <c r="B62" s="67"/>
      <c r="C62" s="68"/>
      <c r="D62" s="69"/>
      <c r="E62" s="69"/>
      <c r="F62" s="74">
        <f t="shared" si="0"/>
        <v>0</v>
      </c>
      <c r="G62" s="71"/>
    </row>
    <row r="63" spans="1:7">
      <c r="A63" s="66"/>
      <c r="B63" s="67"/>
      <c r="C63" s="68"/>
      <c r="D63" s="69"/>
      <c r="E63" s="69"/>
      <c r="F63" s="74">
        <f t="shared" si="0"/>
        <v>0</v>
      </c>
      <c r="G63" s="71"/>
    </row>
    <row r="64" spans="1:7">
      <c r="A64" s="66"/>
      <c r="B64" s="67"/>
      <c r="C64" s="68"/>
      <c r="D64" s="69"/>
      <c r="E64" s="69"/>
      <c r="F64" s="74">
        <f t="shared" si="0"/>
        <v>0</v>
      </c>
      <c r="G64" s="71"/>
    </row>
    <row r="65" spans="1:7">
      <c r="A65" s="66"/>
      <c r="B65" s="67"/>
      <c r="C65" s="68"/>
      <c r="D65" s="69"/>
      <c r="E65" s="69"/>
      <c r="F65" s="74">
        <f t="shared" si="0"/>
        <v>0</v>
      </c>
      <c r="G65" s="71"/>
    </row>
    <row r="66" spans="1:7">
      <c r="A66" s="66"/>
      <c r="B66" s="67"/>
      <c r="C66" s="68"/>
      <c r="D66" s="69"/>
      <c r="E66" s="69"/>
      <c r="F66" s="74">
        <f t="shared" si="0"/>
        <v>0</v>
      </c>
      <c r="G66" s="71"/>
    </row>
    <row r="67" spans="1:7">
      <c r="A67" s="66"/>
      <c r="B67" s="67"/>
      <c r="C67" s="68"/>
      <c r="D67" s="69"/>
      <c r="E67" s="69"/>
      <c r="F67" s="74">
        <f t="shared" si="0"/>
        <v>0</v>
      </c>
      <c r="G67" s="71"/>
    </row>
    <row r="68" spans="1:7">
      <c r="A68" s="66"/>
      <c r="B68" s="67"/>
      <c r="C68" s="68"/>
      <c r="D68" s="69"/>
      <c r="E68" s="69"/>
      <c r="F68" s="74">
        <f t="shared" ref="F68:F96" si="1">F67+D68-E68</f>
        <v>0</v>
      </c>
      <c r="G68" s="71"/>
    </row>
    <row r="69" spans="1:7">
      <c r="A69" s="66"/>
      <c r="B69" s="67"/>
      <c r="C69" s="68"/>
      <c r="D69" s="69"/>
      <c r="E69" s="69"/>
      <c r="F69" s="74">
        <f t="shared" si="1"/>
        <v>0</v>
      </c>
      <c r="G69" s="71"/>
    </row>
    <row r="70" spans="1:7">
      <c r="A70" s="66"/>
      <c r="B70" s="67"/>
      <c r="C70" s="68"/>
      <c r="D70" s="69"/>
      <c r="E70" s="69"/>
      <c r="F70" s="74">
        <f t="shared" si="1"/>
        <v>0</v>
      </c>
      <c r="G70" s="71"/>
    </row>
    <row r="71" spans="1:7">
      <c r="A71" s="66"/>
      <c r="B71" s="67"/>
      <c r="C71" s="68"/>
      <c r="D71" s="69"/>
      <c r="E71" s="69"/>
      <c r="F71" s="74">
        <f t="shared" si="1"/>
        <v>0</v>
      </c>
      <c r="G71" s="71"/>
    </row>
    <row r="72" spans="1:7">
      <c r="A72" s="66"/>
      <c r="B72" s="67"/>
      <c r="C72" s="68"/>
      <c r="D72" s="69"/>
      <c r="E72" s="69"/>
      <c r="F72" s="74">
        <f t="shared" si="1"/>
        <v>0</v>
      </c>
      <c r="G72" s="71"/>
    </row>
    <row r="73" spans="1:7">
      <c r="A73" s="66"/>
      <c r="B73" s="67"/>
      <c r="C73" s="68"/>
      <c r="D73" s="69"/>
      <c r="E73" s="69"/>
      <c r="F73" s="74">
        <f t="shared" si="1"/>
        <v>0</v>
      </c>
      <c r="G73" s="71"/>
    </row>
    <row r="74" spans="1:7">
      <c r="A74" s="66"/>
      <c r="B74" s="67"/>
      <c r="C74" s="68"/>
      <c r="D74" s="69"/>
      <c r="E74" s="69"/>
      <c r="F74" s="74">
        <f t="shared" si="1"/>
        <v>0</v>
      </c>
      <c r="G74" s="71"/>
    </row>
    <row r="75" spans="1:7">
      <c r="A75" s="66"/>
      <c r="B75" s="67"/>
      <c r="C75" s="68"/>
      <c r="D75" s="69"/>
      <c r="E75" s="69"/>
      <c r="F75" s="74">
        <f t="shared" si="1"/>
        <v>0</v>
      </c>
      <c r="G75" s="71"/>
    </row>
    <row r="76" spans="1:7">
      <c r="A76" s="66"/>
      <c r="B76" s="67"/>
      <c r="C76" s="68"/>
      <c r="D76" s="69"/>
      <c r="E76" s="69"/>
      <c r="F76" s="74">
        <f t="shared" si="1"/>
        <v>0</v>
      </c>
      <c r="G76" s="71"/>
    </row>
    <row r="77" spans="1:7">
      <c r="A77" s="66"/>
      <c r="B77" s="67"/>
      <c r="C77" s="68"/>
      <c r="D77" s="69"/>
      <c r="E77" s="69"/>
      <c r="F77" s="74">
        <f t="shared" si="1"/>
        <v>0</v>
      </c>
      <c r="G77" s="71"/>
    </row>
    <row r="78" spans="1:7">
      <c r="A78" s="66"/>
      <c r="B78" s="67"/>
      <c r="C78" s="68"/>
      <c r="D78" s="69"/>
      <c r="E78" s="69"/>
      <c r="F78" s="74">
        <f t="shared" si="1"/>
        <v>0</v>
      </c>
      <c r="G78" s="71"/>
    </row>
    <row r="79" spans="1:7">
      <c r="A79" s="66"/>
      <c r="B79" s="67"/>
      <c r="C79" s="68"/>
      <c r="D79" s="69"/>
      <c r="E79" s="69"/>
      <c r="F79" s="74">
        <f t="shared" si="1"/>
        <v>0</v>
      </c>
      <c r="G79" s="71"/>
    </row>
    <row r="80" spans="1:7">
      <c r="A80" s="66"/>
      <c r="B80" s="67"/>
      <c r="C80" s="68"/>
      <c r="D80" s="69"/>
      <c r="E80" s="69"/>
      <c r="F80" s="74">
        <f t="shared" si="1"/>
        <v>0</v>
      </c>
      <c r="G80" s="71"/>
    </row>
    <row r="81" spans="1:7">
      <c r="A81" s="66"/>
      <c r="B81" s="67"/>
      <c r="C81" s="68"/>
      <c r="D81" s="69"/>
      <c r="E81" s="69"/>
      <c r="F81" s="74">
        <f t="shared" si="1"/>
        <v>0</v>
      </c>
      <c r="G81" s="71"/>
    </row>
    <row r="82" spans="1:7">
      <c r="A82" s="66"/>
      <c r="B82" s="67"/>
      <c r="C82" s="68"/>
      <c r="D82" s="69"/>
      <c r="E82" s="69"/>
      <c r="F82" s="74">
        <f t="shared" si="1"/>
        <v>0</v>
      </c>
      <c r="G82" s="71"/>
    </row>
    <row r="83" spans="1:7">
      <c r="A83" s="66"/>
      <c r="B83" s="67"/>
      <c r="C83" s="68"/>
      <c r="D83" s="69"/>
      <c r="E83" s="69"/>
      <c r="F83" s="74">
        <f t="shared" si="1"/>
        <v>0</v>
      </c>
      <c r="G83" s="71"/>
    </row>
    <row r="84" spans="1:7">
      <c r="A84" s="66"/>
      <c r="B84" s="67"/>
      <c r="C84" s="68"/>
      <c r="D84" s="69"/>
      <c r="E84" s="69"/>
      <c r="F84" s="74">
        <f t="shared" si="1"/>
        <v>0</v>
      </c>
      <c r="G84" s="71"/>
    </row>
    <row r="85" spans="1:7">
      <c r="A85" s="66"/>
      <c r="B85" s="67"/>
      <c r="C85" s="68"/>
      <c r="D85" s="69"/>
      <c r="E85" s="69"/>
      <c r="F85" s="74">
        <f t="shared" si="1"/>
        <v>0</v>
      </c>
      <c r="G85" s="71"/>
    </row>
    <row r="86" spans="1:7">
      <c r="A86" s="66"/>
      <c r="B86" s="67"/>
      <c r="C86" s="68"/>
      <c r="D86" s="69"/>
      <c r="E86" s="69"/>
      <c r="F86" s="74">
        <f t="shared" si="1"/>
        <v>0</v>
      </c>
      <c r="G86" s="71"/>
    </row>
    <row r="87" spans="1:7">
      <c r="A87" s="66"/>
      <c r="B87" s="67"/>
      <c r="C87" s="68"/>
      <c r="D87" s="69"/>
      <c r="E87" s="69"/>
      <c r="F87" s="74">
        <f t="shared" si="1"/>
        <v>0</v>
      </c>
      <c r="G87" s="71"/>
    </row>
    <row r="88" spans="1:7">
      <c r="A88" s="66"/>
      <c r="B88" s="67"/>
      <c r="C88" s="68"/>
      <c r="D88" s="69"/>
      <c r="E88" s="69"/>
      <c r="F88" s="74">
        <f t="shared" si="1"/>
        <v>0</v>
      </c>
      <c r="G88" s="71"/>
    </row>
    <row r="89" spans="1:7">
      <c r="A89" s="66"/>
      <c r="B89" s="67"/>
      <c r="C89" s="68"/>
      <c r="D89" s="69"/>
      <c r="E89" s="69"/>
      <c r="F89" s="74">
        <f t="shared" si="1"/>
        <v>0</v>
      </c>
      <c r="G89" s="71"/>
    </row>
    <row r="90" spans="1:7">
      <c r="A90" s="66"/>
      <c r="B90" s="67"/>
      <c r="C90" s="68"/>
      <c r="D90" s="69"/>
      <c r="E90" s="69"/>
      <c r="F90" s="74">
        <f t="shared" si="1"/>
        <v>0</v>
      </c>
      <c r="G90" s="71"/>
    </row>
    <row r="91" spans="1:7">
      <c r="A91" s="66"/>
      <c r="B91" s="67"/>
      <c r="C91" s="68"/>
      <c r="D91" s="69"/>
      <c r="E91" s="69"/>
      <c r="F91" s="74">
        <f t="shared" si="1"/>
        <v>0</v>
      </c>
      <c r="G91" s="71"/>
    </row>
    <row r="92" spans="1:7">
      <c r="A92" s="66"/>
      <c r="B92" s="67"/>
      <c r="C92" s="68"/>
      <c r="D92" s="69"/>
      <c r="E92" s="69"/>
      <c r="F92" s="74">
        <f t="shared" si="1"/>
        <v>0</v>
      </c>
      <c r="G92" s="71"/>
    </row>
    <row r="93" spans="1:7">
      <c r="A93" s="66"/>
      <c r="B93" s="67"/>
      <c r="C93" s="68"/>
      <c r="D93" s="69"/>
      <c r="E93" s="69"/>
      <c r="F93" s="74">
        <f t="shared" si="1"/>
        <v>0</v>
      </c>
      <c r="G93" s="71"/>
    </row>
    <row r="94" spans="1:7">
      <c r="A94" s="66"/>
      <c r="B94" s="67"/>
      <c r="C94" s="68"/>
      <c r="D94" s="69"/>
      <c r="E94" s="69"/>
      <c r="F94" s="74">
        <f t="shared" si="1"/>
        <v>0</v>
      </c>
      <c r="G94" s="71"/>
    </row>
    <row r="95" spans="1:7">
      <c r="A95" s="66"/>
      <c r="B95" s="67"/>
      <c r="C95" s="68"/>
      <c r="D95" s="69"/>
      <c r="E95" s="69"/>
      <c r="F95" s="74">
        <f t="shared" si="1"/>
        <v>0</v>
      </c>
      <c r="G95" s="71"/>
    </row>
    <row r="96" spans="1:7">
      <c r="A96" s="66"/>
      <c r="B96" s="67"/>
      <c r="C96" s="68"/>
      <c r="D96" s="69"/>
      <c r="E96" s="69"/>
      <c r="F96" s="74">
        <f t="shared" si="1"/>
        <v>0</v>
      </c>
      <c r="G96" s="71"/>
    </row>
  </sheetData>
  <dataValidations count="1">
    <dataValidation type="list" allowBlank="1" showInputMessage="1" showErrorMessage="1" sqref="C3:C96">
      <formula1>资金账户!$K$3:$U$3</formula1>
    </dataValidation>
  </dataValidations>
  <pageMargins left="0.75" right="0.75" top="1" bottom="1" header="0.51" footer="0.51"/>
  <pageSetup paperSize="9" orientation="portrait"/>
  <headerFooter alignWithMargins="0" scaleWithDoc="0"/>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238" sqref="B238"/>
    </sheetView>
  </sheetViews>
  <sheetFormatPr defaultColWidth="9" defaultRowHeight="14.25"/>
  <sheetData/>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9"/>
  <sheetViews>
    <sheetView topLeftCell="C1" workbookViewId="0">
      <selection activeCell="B238" sqref="B238"/>
    </sheetView>
  </sheetViews>
  <sheetFormatPr defaultColWidth="9" defaultRowHeight="15" customHeight="1"/>
  <cols>
    <col min="1" max="1" width="6" style="1" hidden="1" customWidth="1"/>
    <col min="2" max="2" width="4.75" style="1" hidden="1" customWidth="1"/>
    <col min="3" max="3" width="4.625" style="3" customWidth="1"/>
    <col min="4" max="5" width="3.875" style="4" customWidth="1"/>
    <col min="6" max="6" width="24.625" style="5" customWidth="1"/>
    <col min="7" max="7" width="13.375" style="6" customWidth="1"/>
    <col min="8" max="13" width="13.125" style="6" customWidth="1"/>
    <col min="14" max="14" width="11.625" style="6" customWidth="1"/>
    <col min="15" max="17" width="13.125" style="6" customWidth="1"/>
    <col min="18" max="18" width="13.125" style="7" customWidth="1"/>
    <col min="19" max="19" width="13.125" style="6" customWidth="1"/>
    <col min="20" max="20" width="11.625" style="6" customWidth="1"/>
    <col min="21" max="21" width="13.125" style="6" customWidth="1"/>
    <col min="22" max="23" width="11.625" style="6" customWidth="1"/>
    <col min="24" max="16384" width="9" style="1" customWidth="1"/>
  </cols>
  <sheetData>
    <row r="1" s="1" customFormat="1" ht="18" spans="3:23">
      <c r="C1" s="8"/>
      <c r="D1" s="4"/>
      <c r="E1" s="9"/>
      <c r="F1" s="10" t="s">
        <v>46</v>
      </c>
      <c r="G1" s="10"/>
      <c r="H1" s="10"/>
      <c r="I1" s="10"/>
      <c r="J1" s="10"/>
      <c r="K1" s="41"/>
      <c r="L1" s="41"/>
      <c r="M1" s="41"/>
      <c r="N1" s="41"/>
      <c r="O1" s="41"/>
      <c r="P1" s="41"/>
      <c r="Q1" s="41"/>
      <c r="R1" s="41"/>
      <c r="S1" s="41"/>
      <c r="T1" s="41"/>
      <c r="U1" s="41"/>
      <c r="V1" s="41"/>
      <c r="W1" s="41"/>
    </row>
    <row r="2" s="1" customFormat="1" customHeight="1" spans="1:23">
      <c r="A2" s="11"/>
      <c r="C2" s="3"/>
      <c r="D2" s="4"/>
      <c r="E2" s="12" t="s">
        <v>47</v>
      </c>
      <c r="F2" s="13">
        <v>45657</v>
      </c>
      <c r="G2" s="6"/>
      <c r="H2" s="14"/>
      <c r="I2" s="6"/>
      <c r="J2" s="14" t="s">
        <v>48</v>
      </c>
      <c r="K2" s="14"/>
      <c r="L2" s="14"/>
      <c r="M2" s="14"/>
      <c r="N2" s="14"/>
      <c r="O2" s="14"/>
      <c r="P2" s="14"/>
      <c r="Q2" s="14"/>
      <c r="R2" s="14"/>
      <c r="S2" s="14"/>
      <c r="T2" s="14"/>
      <c r="U2" s="14"/>
      <c r="V2" s="14"/>
      <c r="W2" s="14"/>
    </row>
    <row r="3" s="2" customFormat="1" customHeight="1" spans="1:23">
      <c r="A3" s="15" t="s">
        <v>3</v>
      </c>
      <c r="B3" s="16" t="s">
        <v>4</v>
      </c>
      <c r="C3" s="17"/>
      <c r="D3" s="17" t="s">
        <v>49</v>
      </c>
      <c r="E3" s="17"/>
      <c r="F3" s="17" t="s">
        <v>1</v>
      </c>
      <c r="G3" s="18" t="s">
        <v>50</v>
      </c>
      <c r="H3" s="19" t="s">
        <v>51</v>
      </c>
      <c r="I3" s="19" t="s">
        <v>52</v>
      </c>
      <c r="J3" s="19" t="s">
        <v>53</v>
      </c>
      <c r="K3" s="42" t="s">
        <v>54</v>
      </c>
      <c r="L3" s="42" t="s">
        <v>55</v>
      </c>
      <c r="M3" s="42" t="s">
        <v>56</v>
      </c>
      <c r="N3" s="42" t="s">
        <v>57</v>
      </c>
      <c r="O3" s="42" t="s">
        <v>58</v>
      </c>
      <c r="P3" s="43" t="s">
        <v>59</v>
      </c>
      <c r="Q3" s="43" t="s">
        <v>60</v>
      </c>
      <c r="R3" s="43" t="s">
        <v>61</v>
      </c>
      <c r="S3" s="43" t="s">
        <v>62</v>
      </c>
      <c r="T3" s="43" t="s">
        <v>63</v>
      </c>
      <c r="U3" s="43" t="s">
        <v>64</v>
      </c>
      <c r="V3" s="43" t="s">
        <v>65</v>
      </c>
      <c r="W3" s="43" t="s">
        <v>66</v>
      </c>
    </row>
    <row r="4" s="1" customFormat="1" ht="14" customHeight="1" spans="1:23">
      <c r="A4" s="20">
        <v>284</v>
      </c>
      <c r="B4" s="20">
        <v>3</v>
      </c>
      <c r="C4" s="21">
        <v>1</v>
      </c>
      <c r="D4" s="22" t="s">
        <v>7</v>
      </c>
      <c r="E4" s="22" t="s">
        <v>67</v>
      </c>
      <c r="F4" s="23" t="s">
        <v>6</v>
      </c>
      <c r="G4" s="24">
        <v>85678.67</v>
      </c>
      <c r="H4" s="24">
        <v>9840</v>
      </c>
      <c r="I4" s="24">
        <v>50007</v>
      </c>
      <c r="J4" s="24">
        <v>45511.67</v>
      </c>
      <c r="K4" s="44">
        <v>9840</v>
      </c>
      <c r="L4" s="44">
        <v>0</v>
      </c>
      <c r="M4" s="44">
        <v>0</v>
      </c>
      <c r="N4" s="44">
        <v>0</v>
      </c>
      <c r="O4" s="44">
        <v>0</v>
      </c>
      <c r="P4" s="45">
        <v>0</v>
      </c>
      <c r="Q4" s="45">
        <v>0</v>
      </c>
      <c r="R4" s="45">
        <v>7</v>
      </c>
      <c r="S4" s="45">
        <v>0</v>
      </c>
      <c r="T4" s="45">
        <v>0</v>
      </c>
      <c r="U4" s="45">
        <v>50000</v>
      </c>
      <c r="V4" s="45">
        <v>0</v>
      </c>
      <c r="W4" s="45">
        <v>0</v>
      </c>
    </row>
    <row r="5" s="1" customFormat="1" customHeight="1" spans="1:23">
      <c r="A5" s="20">
        <v>719</v>
      </c>
      <c r="B5" s="20">
        <v>4</v>
      </c>
      <c r="C5" s="21">
        <v>2</v>
      </c>
      <c r="D5" s="22"/>
      <c r="E5" s="22"/>
      <c r="F5" s="23" t="s">
        <v>8</v>
      </c>
      <c r="G5" s="24">
        <v>9294.42000000004</v>
      </c>
      <c r="H5" s="24">
        <v>150000</v>
      </c>
      <c r="I5" s="24">
        <v>10004.5</v>
      </c>
      <c r="J5" s="24">
        <v>149289.92</v>
      </c>
      <c r="K5" s="44">
        <v>100000</v>
      </c>
      <c r="L5" s="44">
        <v>0</v>
      </c>
      <c r="M5" s="44">
        <v>0</v>
      </c>
      <c r="N5" s="44">
        <v>0</v>
      </c>
      <c r="O5" s="44">
        <v>50000</v>
      </c>
      <c r="P5" s="45">
        <v>0</v>
      </c>
      <c r="Q5" s="45">
        <v>10000</v>
      </c>
      <c r="R5" s="45">
        <v>4.5</v>
      </c>
      <c r="S5" s="45">
        <v>0</v>
      </c>
      <c r="T5" s="45">
        <v>0</v>
      </c>
      <c r="U5" s="45">
        <v>0</v>
      </c>
      <c r="V5" s="45">
        <v>0</v>
      </c>
      <c r="W5" s="45">
        <v>0</v>
      </c>
    </row>
    <row r="6" s="1" customFormat="1" ht="14" customHeight="1" spans="1:23">
      <c r="A6" s="20">
        <v>109</v>
      </c>
      <c r="B6" s="20">
        <v>0</v>
      </c>
      <c r="C6" s="21">
        <v>3</v>
      </c>
      <c r="D6" s="22"/>
      <c r="E6" s="22"/>
      <c r="F6" s="23" t="s">
        <v>9</v>
      </c>
      <c r="G6" s="24">
        <v>20706.23</v>
      </c>
      <c r="H6" s="24">
        <v>0</v>
      </c>
      <c r="I6" s="24">
        <v>0</v>
      </c>
      <c r="J6" s="24">
        <v>20706.23</v>
      </c>
      <c r="K6" s="44">
        <v>0</v>
      </c>
      <c r="L6" s="44">
        <v>0</v>
      </c>
      <c r="M6" s="44">
        <v>0</v>
      </c>
      <c r="N6" s="44">
        <v>0</v>
      </c>
      <c r="O6" s="44">
        <v>0</v>
      </c>
      <c r="P6" s="45">
        <v>0</v>
      </c>
      <c r="Q6" s="45">
        <v>0</v>
      </c>
      <c r="R6" s="45">
        <v>0</v>
      </c>
      <c r="S6" s="45">
        <v>0</v>
      </c>
      <c r="T6" s="45">
        <v>0</v>
      </c>
      <c r="U6" s="45">
        <v>0</v>
      </c>
      <c r="V6" s="45">
        <v>0</v>
      </c>
      <c r="W6" s="45">
        <v>0</v>
      </c>
    </row>
    <row r="7" s="1" customFormat="1" ht="16.5" spans="1:23">
      <c r="A7" s="20">
        <v>119</v>
      </c>
      <c r="B7" s="20">
        <v>0</v>
      </c>
      <c r="C7" s="21">
        <v>4</v>
      </c>
      <c r="D7" s="22"/>
      <c r="E7" s="22"/>
      <c r="F7" s="23" t="s">
        <v>10</v>
      </c>
      <c r="G7" s="24">
        <v>6209.75999999999</v>
      </c>
      <c r="H7" s="24">
        <v>0</v>
      </c>
      <c r="I7" s="24">
        <v>0</v>
      </c>
      <c r="J7" s="24">
        <v>6209.75999999999</v>
      </c>
      <c r="K7" s="44">
        <v>0</v>
      </c>
      <c r="L7" s="44">
        <v>0</v>
      </c>
      <c r="M7" s="44">
        <v>0</v>
      </c>
      <c r="N7" s="44">
        <v>0</v>
      </c>
      <c r="O7" s="44">
        <v>0</v>
      </c>
      <c r="P7" s="45">
        <v>0</v>
      </c>
      <c r="Q7" s="45">
        <v>0</v>
      </c>
      <c r="R7" s="45">
        <v>0</v>
      </c>
      <c r="S7" s="45">
        <v>0</v>
      </c>
      <c r="T7" s="45">
        <v>0</v>
      </c>
      <c r="U7" s="45">
        <v>0</v>
      </c>
      <c r="V7" s="45">
        <v>0</v>
      </c>
      <c r="W7" s="45">
        <v>0</v>
      </c>
    </row>
    <row r="8" s="1" customFormat="1" customHeight="1" spans="1:23">
      <c r="A8" s="20">
        <v>760</v>
      </c>
      <c r="B8" s="20">
        <v>2</v>
      </c>
      <c r="C8" s="21">
        <v>5</v>
      </c>
      <c r="D8" s="22"/>
      <c r="E8" s="22"/>
      <c r="F8" s="23" t="s">
        <v>11</v>
      </c>
      <c r="G8" s="24">
        <v>22472.8</v>
      </c>
      <c r="H8" s="24">
        <v>0</v>
      </c>
      <c r="I8" s="24">
        <v>31.8</v>
      </c>
      <c r="J8" s="24">
        <v>22441</v>
      </c>
      <c r="K8" s="44">
        <v>0</v>
      </c>
      <c r="L8" s="44">
        <v>0</v>
      </c>
      <c r="M8" s="44">
        <v>0</v>
      </c>
      <c r="N8" s="44">
        <v>0</v>
      </c>
      <c r="O8" s="44">
        <v>0</v>
      </c>
      <c r="P8" s="45">
        <v>0</v>
      </c>
      <c r="Q8" s="45">
        <v>0</v>
      </c>
      <c r="R8" s="45">
        <v>0</v>
      </c>
      <c r="S8" s="45">
        <v>0</v>
      </c>
      <c r="T8" s="45">
        <v>0</v>
      </c>
      <c r="U8" s="45">
        <v>0</v>
      </c>
      <c r="V8" s="45">
        <v>31.8</v>
      </c>
      <c r="W8" s="45">
        <v>0</v>
      </c>
    </row>
    <row r="9" s="1" customFormat="1" customHeight="1" spans="1:23">
      <c r="A9" s="20">
        <v>11</v>
      </c>
      <c r="B9" s="20">
        <v>0</v>
      </c>
      <c r="C9" s="21">
        <v>6</v>
      </c>
      <c r="D9" s="22"/>
      <c r="E9" s="22"/>
      <c r="F9" s="23" t="s">
        <v>3800</v>
      </c>
      <c r="G9" s="24">
        <v>6.25277607468888e-13</v>
      </c>
      <c r="H9" s="24">
        <v>0</v>
      </c>
      <c r="I9" s="24">
        <v>0</v>
      </c>
      <c r="J9" s="24">
        <v>6.25277607468888e-13</v>
      </c>
      <c r="K9" s="44">
        <v>0</v>
      </c>
      <c r="L9" s="44">
        <v>0</v>
      </c>
      <c r="M9" s="44">
        <v>0</v>
      </c>
      <c r="N9" s="44">
        <v>0</v>
      </c>
      <c r="O9" s="44">
        <v>0</v>
      </c>
      <c r="P9" s="45">
        <v>0</v>
      </c>
      <c r="Q9" s="45">
        <v>0</v>
      </c>
      <c r="R9" s="45">
        <v>0</v>
      </c>
      <c r="S9" s="45">
        <v>0</v>
      </c>
      <c r="T9" s="45">
        <v>0</v>
      </c>
      <c r="U9" s="45">
        <v>0</v>
      </c>
      <c r="V9" s="45">
        <v>0</v>
      </c>
      <c r="W9" s="45">
        <v>0</v>
      </c>
    </row>
    <row r="10" s="1" customFormat="1" customHeight="1" spans="1:23">
      <c r="A10" s="20">
        <v>11</v>
      </c>
      <c r="B10" s="20">
        <v>0</v>
      </c>
      <c r="C10" s="21">
        <v>7</v>
      </c>
      <c r="D10" s="22"/>
      <c r="E10" s="22"/>
      <c r="F10" s="23" t="s">
        <v>13</v>
      </c>
      <c r="G10" s="24">
        <v>385.26000000001</v>
      </c>
      <c r="H10" s="24">
        <v>0</v>
      </c>
      <c r="I10" s="24">
        <v>0</v>
      </c>
      <c r="J10" s="24">
        <v>385.26000000001</v>
      </c>
      <c r="K10" s="44">
        <v>0</v>
      </c>
      <c r="L10" s="44">
        <v>0</v>
      </c>
      <c r="M10" s="44">
        <v>0</v>
      </c>
      <c r="N10" s="44">
        <v>0</v>
      </c>
      <c r="O10" s="44">
        <v>0</v>
      </c>
      <c r="P10" s="45">
        <v>0</v>
      </c>
      <c r="Q10" s="45">
        <v>0</v>
      </c>
      <c r="R10" s="45">
        <v>0</v>
      </c>
      <c r="S10" s="45">
        <v>0</v>
      </c>
      <c r="T10" s="45">
        <v>0</v>
      </c>
      <c r="U10" s="45">
        <v>0</v>
      </c>
      <c r="V10" s="45">
        <v>0</v>
      </c>
      <c r="W10" s="45">
        <v>0</v>
      </c>
    </row>
    <row r="11" s="1" customFormat="1" customHeight="1" spans="1:23">
      <c r="A11" s="20">
        <v>36</v>
      </c>
      <c r="B11" s="20">
        <v>0</v>
      </c>
      <c r="C11" s="21">
        <v>8</v>
      </c>
      <c r="D11" s="22"/>
      <c r="E11" s="22"/>
      <c r="F11" s="23" t="s">
        <v>14</v>
      </c>
      <c r="G11" s="24">
        <v>10003.67</v>
      </c>
      <c r="H11" s="24">
        <v>0</v>
      </c>
      <c r="I11" s="24">
        <v>0</v>
      </c>
      <c r="J11" s="24">
        <v>10003.67</v>
      </c>
      <c r="K11" s="44">
        <v>0</v>
      </c>
      <c r="L11" s="44">
        <v>0</v>
      </c>
      <c r="M11" s="44">
        <v>0</v>
      </c>
      <c r="N11" s="44">
        <v>0</v>
      </c>
      <c r="O11" s="44">
        <v>0</v>
      </c>
      <c r="P11" s="45">
        <v>0</v>
      </c>
      <c r="Q11" s="45">
        <v>0</v>
      </c>
      <c r="R11" s="45">
        <v>0</v>
      </c>
      <c r="S11" s="45">
        <v>0</v>
      </c>
      <c r="T11" s="45">
        <v>0</v>
      </c>
      <c r="U11" s="45">
        <v>0</v>
      </c>
      <c r="V11" s="45">
        <v>0</v>
      </c>
      <c r="W11" s="45">
        <v>0</v>
      </c>
    </row>
    <row r="12" s="1" customFormat="1" ht="16.5" spans="1:23">
      <c r="A12" s="20">
        <v>1890</v>
      </c>
      <c r="B12" s="20">
        <v>15</v>
      </c>
      <c r="C12" s="21">
        <v>9</v>
      </c>
      <c r="D12" s="22"/>
      <c r="E12" s="22"/>
      <c r="F12" s="23" t="s">
        <v>15</v>
      </c>
      <c r="G12" s="24">
        <v>106404.94</v>
      </c>
      <c r="H12" s="24">
        <v>1366248.75</v>
      </c>
      <c r="I12" s="24">
        <v>714627.69</v>
      </c>
      <c r="J12" s="24">
        <v>758026</v>
      </c>
      <c r="K12" s="44">
        <v>0</v>
      </c>
      <c r="L12" s="44">
        <v>0</v>
      </c>
      <c r="M12" s="44">
        <v>0</v>
      </c>
      <c r="N12" s="44">
        <v>20000</v>
      </c>
      <c r="O12" s="44">
        <v>1346248.75</v>
      </c>
      <c r="P12" s="45">
        <v>0</v>
      </c>
      <c r="Q12" s="45">
        <v>0</v>
      </c>
      <c r="R12" s="45">
        <v>374432.27</v>
      </c>
      <c r="S12" s="45">
        <v>0</v>
      </c>
      <c r="T12" s="45">
        <v>0</v>
      </c>
      <c r="U12" s="45">
        <v>300000</v>
      </c>
      <c r="V12" s="45">
        <v>40195.42</v>
      </c>
      <c r="W12" s="45">
        <v>0</v>
      </c>
    </row>
    <row r="13" s="1" customFormat="1" ht="16.5" spans="1:23">
      <c r="A13" s="20">
        <v>513</v>
      </c>
      <c r="B13" s="20">
        <v>0</v>
      </c>
      <c r="C13" s="21">
        <v>10</v>
      </c>
      <c r="D13" s="22"/>
      <c r="E13" s="22"/>
      <c r="F13" s="23" t="s">
        <v>16</v>
      </c>
      <c r="G13" s="24">
        <v>5981.3499999998</v>
      </c>
      <c r="H13" s="24">
        <v>0</v>
      </c>
      <c r="I13" s="24">
        <v>0</v>
      </c>
      <c r="J13" s="24">
        <v>5981.3499999998</v>
      </c>
      <c r="K13" s="44">
        <v>0</v>
      </c>
      <c r="L13" s="44">
        <v>0</v>
      </c>
      <c r="M13" s="44">
        <v>0</v>
      </c>
      <c r="N13" s="44">
        <v>0</v>
      </c>
      <c r="O13" s="44">
        <v>0</v>
      </c>
      <c r="P13" s="45">
        <v>0</v>
      </c>
      <c r="Q13" s="45">
        <v>0</v>
      </c>
      <c r="R13" s="45">
        <v>0</v>
      </c>
      <c r="S13" s="45">
        <v>0</v>
      </c>
      <c r="T13" s="45">
        <v>0</v>
      </c>
      <c r="U13" s="45">
        <v>0</v>
      </c>
      <c r="V13" s="45">
        <v>0</v>
      </c>
      <c r="W13" s="45">
        <v>0</v>
      </c>
    </row>
    <row r="14" s="1" customFormat="1" customHeight="1" spans="1:23">
      <c r="A14" s="20">
        <v>6</v>
      </c>
      <c r="B14" s="20">
        <v>0</v>
      </c>
      <c r="C14" s="21">
        <v>11</v>
      </c>
      <c r="D14" s="22"/>
      <c r="E14" s="22"/>
      <c r="F14" s="23" t="s">
        <v>3801</v>
      </c>
      <c r="G14" s="24">
        <v>0</v>
      </c>
      <c r="H14" s="24">
        <v>0</v>
      </c>
      <c r="I14" s="24">
        <v>0</v>
      </c>
      <c r="J14" s="24">
        <v>0</v>
      </c>
      <c r="K14" s="44">
        <v>0</v>
      </c>
      <c r="L14" s="44">
        <v>0</v>
      </c>
      <c r="M14" s="44">
        <v>0</v>
      </c>
      <c r="N14" s="44">
        <v>0</v>
      </c>
      <c r="O14" s="44">
        <v>0</v>
      </c>
      <c r="P14" s="45">
        <v>0</v>
      </c>
      <c r="Q14" s="45">
        <v>0</v>
      </c>
      <c r="R14" s="45">
        <v>0</v>
      </c>
      <c r="S14" s="45">
        <v>0</v>
      </c>
      <c r="T14" s="45">
        <v>0</v>
      </c>
      <c r="U14" s="45">
        <v>0</v>
      </c>
      <c r="V14" s="45">
        <v>0</v>
      </c>
      <c r="W14" s="45">
        <v>0</v>
      </c>
    </row>
    <row r="15" s="1" customFormat="1" customHeight="1" spans="1:23">
      <c r="A15" s="20">
        <v>232</v>
      </c>
      <c r="B15" s="20">
        <v>0</v>
      </c>
      <c r="C15" s="21">
        <v>12</v>
      </c>
      <c r="D15" s="22"/>
      <c r="E15" s="22"/>
      <c r="F15" s="23" t="s">
        <v>3802</v>
      </c>
      <c r="G15" s="24">
        <v>0</v>
      </c>
      <c r="H15" s="24">
        <v>0</v>
      </c>
      <c r="I15" s="24">
        <v>0</v>
      </c>
      <c r="J15" s="24">
        <v>0</v>
      </c>
      <c r="K15" s="44">
        <v>0</v>
      </c>
      <c r="L15" s="44">
        <v>0</v>
      </c>
      <c r="M15" s="44">
        <v>0</v>
      </c>
      <c r="N15" s="44">
        <v>0</v>
      </c>
      <c r="O15" s="44">
        <v>0</v>
      </c>
      <c r="P15" s="45">
        <v>0</v>
      </c>
      <c r="Q15" s="45">
        <v>0</v>
      </c>
      <c r="R15" s="45">
        <v>0</v>
      </c>
      <c r="S15" s="45">
        <v>0</v>
      </c>
      <c r="T15" s="45">
        <v>0</v>
      </c>
      <c r="U15" s="45">
        <v>0</v>
      </c>
      <c r="V15" s="45">
        <v>0</v>
      </c>
      <c r="W15" s="45">
        <v>0</v>
      </c>
    </row>
    <row r="16" s="1" customFormat="1" customHeight="1" spans="1:23">
      <c r="A16" s="20">
        <v>10</v>
      </c>
      <c r="B16" s="20">
        <v>0</v>
      </c>
      <c r="C16" s="21">
        <v>13</v>
      </c>
      <c r="D16" s="22"/>
      <c r="E16" s="22"/>
      <c r="F16" s="23" t="s">
        <v>3803</v>
      </c>
      <c r="G16" s="24">
        <v>35.66</v>
      </c>
      <c r="H16" s="24">
        <v>0</v>
      </c>
      <c r="I16" s="24">
        <v>0</v>
      </c>
      <c r="J16" s="24">
        <v>35.66</v>
      </c>
      <c r="K16" s="44">
        <v>0</v>
      </c>
      <c r="L16" s="44">
        <v>0</v>
      </c>
      <c r="M16" s="44">
        <v>0</v>
      </c>
      <c r="N16" s="44">
        <v>0</v>
      </c>
      <c r="O16" s="44">
        <v>0</v>
      </c>
      <c r="P16" s="45">
        <v>0</v>
      </c>
      <c r="Q16" s="45">
        <v>0</v>
      </c>
      <c r="R16" s="45">
        <v>0</v>
      </c>
      <c r="S16" s="45">
        <v>0</v>
      </c>
      <c r="T16" s="45">
        <v>0</v>
      </c>
      <c r="U16" s="45">
        <v>0</v>
      </c>
      <c r="V16" s="45">
        <v>0</v>
      </c>
      <c r="W16" s="45">
        <v>0</v>
      </c>
    </row>
    <row r="17" s="1" customFormat="1" customHeight="1" spans="1:23">
      <c r="A17" s="20">
        <v>12</v>
      </c>
      <c r="B17" s="20">
        <v>0</v>
      </c>
      <c r="C17" s="21">
        <v>14</v>
      </c>
      <c r="D17" s="22"/>
      <c r="E17" s="22"/>
      <c r="F17" s="23" t="s">
        <v>3804</v>
      </c>
      <c r="G17" s="24">
        <v>0</v>
      </c>
      <c r="H17" s="24">
        <v>0</v>
      </c>
      <c r="I17" s="24">
        <v>0</v>
      </c>
      <c r="J17" s="24">
        <v>0</v>
      </c>
      <c r="K17" s="44">
        <v>0</v>
      </c>
      <c r="L17" s="44">
        <v>0</v>
      </c>
      <c r="M17" s="44">
        <v>0</v>
      </c>
      <c r="N17" s="44">
        <v>0</v>
      </c>
      <c r="O17" s="44">
        <v>0</v>
      </c>
      <c r="P17" s="45">
        <v>0</v>
      </c>
      <c r="Q17" s="45">
        <v>0</v>
      </c>
      <c r="R17" s="45">
        <v>0</v>
      </c>
      <c r="S17" s="45">
        <v>0</v>
      </c>
      <c r="T17" s="45">
        <v>0</v>
      </c>
      <c r="U17" s="45">
        <v>0</v>
      </c>
      <c r="V17" s="45">
        <v>0</v>
      </c>
      <c r="W17" s="45">
        <v>0</v>
      </c>
    </row>
    <row r="18" s="1" customFormat="1" customHeight="1" spans="1:23">
      <c r="A18" s="20">
        <v>11</v>
      </c>
      <c r="B18" s="20">
        <v>0</v>
      </c>
      <c r="C18" s="21">
        <v>15</v>
      </c>
      <c r="D18" s="22"/>
      <c r="E18" s="22"/>
      <c r="F18" s="23" t="s">
        <v>3805</v>
      </c>
      <c r="G18" s="24">
        <v>140740</v>
      </c>
      <c r="H18" s="24">
        <v>0</v>
      </c>
      <c r="I18" s="24">
        <v>0</v>
      </c>
      <c r="J18" s="24">
        <v>140740</v>
      </c>
      <c r="K18" s="44">
        <v>0</v>
      </c>
      <c r="L18" s="44">
        <v>0</v>
      </c>
      <c r="M18" s="44">
        <v>0</v>
      </c>
      <c r="N18" s="44">
        <v>0</v>
      </c>
      <c r="O18" s="44">
        <v>0</v>
      </c>
      <c r="P18" s="45">
        <v>0</v>
      </c>
      <c r="Q18" s="45">
        <v>0</v>
      </c>
      <c r="R18" s="45">
        <v>0</v>
      </c>
      <c r="S18" s="45">
        <v>0</v>
      </c>
      <c r="T18" s="45">
        <v>0</v>
      </c>
      <c r="U18" s="45">
        <v>0</v>
      </c>
      <c r="V18" s="45">
        <v>0</v>
      </c>
      <c r="W18" s="45">
        <v>0</v>
      </c>
    </row>
    <row r="19" s="1" customFormat="1" customHeight="1" spans="1:23">
      <c r="A19" s="20" t="e">
        <v>#REF!</v>
      </c>
      <c r="B19" s="20" t="e">
        <v>#REF!</v>
      </c>
      <c r="C19" s="25"/>
      <c r="D19" s="22"/>
      <c r="E19" s="22"/>
      <c r="F19" s="26" t="s">
        <v>68</v>
      </c>
      <c r="G19" s="27">
        <v>407912.76</v>
      </c>
      <c r="H19" s="27">
        <v>1526088.75</v>
      </c>
      <c r="I19" s="27">
        <v>774670.99</v>
      </c>
      <c r="J19" s="27">
        <v>1159330.52</v>
      </c>
      <c r="K19" s="27">
        <v>109840</v>
      </c>
      <c r="L19" s="27">
        <v>0</v>
      </c>
      <c r="M19" s="27">
        <v>0</v>
      </c>
      <c r="N19" s="27">
        <v>20000</v>
      </c>
      <c r="O19" s="27">
        <v>1396248.75</v>
      </c>
      <c r="P19" s="27">
        <v>0</v>
      </c>
      <c r="Q19" s="27">
        <v>10000</v>
      </c>
      <c r="R19" s="27">
        <v>374443.77</v>
      </c>
      <c r="S19" s="27">
        <v>0</v>
      </c>
      <c r="T19" s="27">
        <v>0</v>
      </c>
      <c r="U19" s="27">
        <v>350000</v>
      </c>
      <c r="V19" s="27">
        <v>40227.22</v>
      </c>
      <c r="W19" s="27">
        <v>0</v>
      </c>
    </row>
    <row r="20" s="1" customFormat="1" customHeight="1" spans="1:23">
      <c r="A20" s="20">
        <v>277</v>
      </c>
      <c r="B20" s="20">
        <v>6</v>
      </c>
      <c r="C20" s="21">
        <v>16</v>
      </c>
      <c r="D20" s="22"/>
      <c r="E20" s="28" t="s">
        <v>22</v>
      </c>
      <c r="F20" s="28"/>
      <c r="G20" s="24">
        <v>1075121.86</v>
      </c>
      <c r="H20" s="24">
        <v>1276240</v>
      </c>
      <c r="I20" s="24">
        <v>1386248.75</v>
      </c>
      <c r="J20" s="24">
        <v>965113.11</v>
      </c>
      <c r="K20" s="44">
        <v>1276240</v>
      </c>
      <c r="L20" s="44">
        <v>0</v>
      </c>
      <c r="M20" s="44">
        <v>0</v>
      </c>
      <c r="N20" s="44">
        <v>0</v>
      </c>
      <c r="O20" s="44">
        <v>0</v>
      </c>
      <c r="P20" s="45">
        <v>0</v>
      </c>
      <c r="Q20" s="45">
        <v>0</v>
      </c>
      <c r="R20" s="45">
        <v>0</v>
      </c>
      <c r="S20" s="45">
        <v>0</v>
      </c>
      <c r="T20" s="45">
        <v>0</v>
      </c>
      <c r="U20" s="45">
        <v>1361248.75</v>
      </c>
      <c r="V20" s="45">
        <v>25000</v>
      </c>
      <c r="W20" s="45">
        <v>0</v>
      </c>
    </row>
    <row r="21" s="1" customFormat="1" customHeight="1" spans="1:23">
      <c r="A21" s="20">
        <v>5</v>
      </c>
      <c r="B21" s="20">
        <v>0</v>
      </c>
      <c r="C21" s="21">
        <v>17</v>
      </c>
      <c r="D21" s="22"/>
      <c r="E21" s="28" t="s">
        <v>23</v>
      </c>
      <c r="F21" s="28"/>
      <c r="G21" s="24">
        <v>0</v>
      </c>
      <c r="H21" s="24">
        <v>0</v>
      </c>
      <c r="I21" s="24">
        <v>0</v>
      </c>
      <c r="J21" s="24">
        <v>0</v>
      </c>
      <c r="K21" s="44">
        <v>0</v>
      </c>
      <c r="L21" s="44">
        <v>0</v>
      </c>
      <c r="M21" s="44">
        <v>0</v>
      </c>
      <c r="N21" s="44">
        <v>0</v>
      </c>
      <c r="O21" s="44">
        <v>0</v>
      </c>
      <c r="P21" s="45">
        <v>0</v>
      </c>
      <c r="Q21" s="45">
        <v>0</v>
      </c>
      <c r="R21" s="45">
        <v>0</v>
      </c>
      <c r="S21" s="45">
        <v>0</v>
      </c>
      <c r="T21" s="45">
        <v>0</v>
      </c>
      <c r="U21" s="45">
        <v>0</v>
      </c>
      <c r="V21" s="45">
        <v>0</v>
      </c>
      <c r="W21" s="45">
        <v>0</v>
      </c>
    </row>
    <row r="22" s="1" customFormat="1" customHeight="1" spans="1:23">
      <c r="A22" s="20" t="e">
        <v>#REF!</v>
      </c>
      <c r="B22" s="20" t="e">
        <v>#REF!</v>
      </c>
      <c r="C22" s="29"/>
      <c r="D22" s="22"/>
      <c r="E22" s="30" t="s">
        <v>69</v>
      </c>
      <c r="F22" s="30"/>
      <c r="G22" s="31">
        <v>1483034.62</v>
      </c>
      <c r="H22" s="31">
        <v>2802328.75</v>
      </c>
      <c r="I22" s="31">
        <v>2160919.74</v>
      </c>
      <c r="J22" s="31">
        <v>2124443.63</v>
      </c>
      <c r="K22" s="31">
        <v>1386080</v>
      </c>
      <c r="L22" s="31">
        <v>0</v>
      </c>
      <c r="M22" s="31">
        <v>0</v>
      </c>
      <c r="N22" s="31">
        <v>20000</v>
      </c>
      <c r="O22" s="31">
        <v>1396248.75</v>
      </c>
      <c r="P22" s="31">
        <v>0</v>
      </c>
      <c r="Q22" s="31">
        <v>10000</v>
      </c>
      <c r="R22" s="31">
        <v>374443.77</v>
      </c>
      <c r="S22" s="31">
        <v>0</v>
      </c>
      <c r="T22" s="31">
        <v>0</v>
      </c>
      <c r="U22" s="31">
        <v>1711248.75</v>
      </c>
      <c r="V22" s="31">
        <v>65227.22</v>
      </c>
      <c r="W22" s="31">
        <v>0</v>
      </c>
    </row>
    <row r="23" s="1" customFormat="1" customHeight="1" spans="1:23">
      <c r="A23" s="20">
        <v>18</v>
      </c>
      <c r="B23" s="20">
        <v>0</v>
      </c>
      <c r="C23" s="21">
        <v>18</v>
      </c>
      <c r="D23" s="22" t="s">
        <v>25</v>
      </c>
      <c r="E23" s="22" t="s">
        <v>67</v>
      </c>
      <c r="F23" s="23" t="s">
        <v>24</v>
      </c>
      <c r="G23" s="24">
        <v>1614.78</v>
      </c>
      <c r="H23" s="24">
        <v>0</v>
      </c>
      <c r="I23" s="24">
        <v>0</v>
      </c>
      <c r="J23" s="24">
        <v>1614.78</v>
      </c>
      <c r="K23" s="44">
        <v>0</v>
      </c>
      <c r="L23" s="44">
        <v>0</v>
      </c>
      <c r="M23" s="44">
        <v>0</v>
      </c>
      <c r="N23" s="44">
        <v>0</v>
      </c>
      <c r="O23" s="44">
        <v>0</v>
      </c>
      <c r="P23" s="45">
        <v>0</v>
      </c>
      <c r="Q23" s="45">
        <v>0</v>
      </c>
      <c r="R23" s="45">
        <v>0</v>
      </c>
      <c r="S23" s="45">
        <v>0</v>
      </c>
      <c r="T23" s="45">
        <v>0</v>
      </c>
      <c r="U23" s="45">
        <v>0</v>
      </c>
      <c r="V23" s="45">
        <v>0</v>
      </c>
      <c r="W23" s="45">
        <v>0</v>
      </c>
    </row>
    <row r="24" s="1" customFormat="1" customHeight="1" spans="1:23">
      <c r="A24" s="20">
        <v>167</v>
      </c>
      <c r="B24" s="20">
        <v>1</v>
      </c>
      <c r="C24" s="21">
        <v>19</v>
      </c>
      <c r="D24" s="22"/>
      <c r="E24" s="22"/>
      <c r="F24" s="23" t="s">
        <v>26</v>
      </c>
      <c r="G24" s="24">
        <v>9570.51000000001</v>
      </c>
      <c r="H24" s="24">
        <v>0</v>
      </c>
      <c r="I24" s="24">
        <v>18.64</v>
      </c>
      <c r="J24" s="24">
        <v>9551.87000000001</v>
      </c>
      <c r="K24" s="44">
        <v>0</v>
      </c>
      <c r="L24" s="44">
        <v>0</v>
      </c>
      <c r="M24" s="44">
        <v>0</v>
      </c>
      <c r="N24" s="44">
        <v>0</v>
      </c>
      <c r="O24" s="44">
        <v>0</v>
      </c>
      <c r="P24" s="45">
        <v>0</v>
      </c>
      <c r="Q24" s="45">
        <v>0</v>
      </c>
      <c r="R24" s="45">
        <v>0</v>
      </c>
      <c r="S24" s="45">
        <v>0</v>
      </c>
      <c r="T24" s="45">
        <v>0</v>
      </c>
      <c r="U24" s="45">
        <v>0</v>
      </c>
      <c r="V24" s="45">
        <v>18.64</v>
      </c>
      <c r="W24" s="45">
        <v>0</v>
      </c>
    </row>
    <row r="25" s="1" customFormat="1" customHeight="1" spans="1:23">
      <c r="A25" s="20">
        <v>175</v>
      </c>
      <c r="B25" s="20">
        <v>6</v>
      </c>
      <c r="C25" s="21">
        <v>20</v>
      </c>
      <c r="D25" s="22"/>
      <c r="E25" s="22"/>
      <c r="F25" s="23" t="s">
        <v>27</v>
      </c>
      <c r="G25" s="24">
        <v>44160.5500000003</v>
      </c>
      <c r="H25" s="24">
        <v>197266.6</v>
      </c>
      <c r="I25" s="24">
        <v>11218.73</v>
      </c>
      <c r="J25" s="24">
        <v>230208.42</v>
      </c>
      <c r="K25" s="44">
        <v>197266.6</v>
      </c>
      <c r="L25" s="44">
        <v>0</v>
      </c>
      <c r="M25" s="44">
        <v>0</v>
      </c>
      <c r="N25" s="44">
        <v>0</v>
      </c>
      <c r="O25" s="44">
        <v>0</v>
      </c>
      <c r="P25" s="45">
        <v>0</v>
      </c>
      <c r="Q25" s="45">
        <v>0</v>
      </c>
      <c r="R25" s="45">
        <v>11218.73</v>
      </c>
      <c r="S25" s="45">
        <v>0</v>
      </c>
      <c r="T25" s="45">
        <v>0</v>
      </c>
      <c r="U25" s="45">
        <v>0</v>
      </c>
      <c r="V25" s="45">
        <v>0</v>
      </c>
      <c r="W25" s="45">
        <v>0</v>
      </c>
    </row>
    <row r="26" s="1" customFormat="1" customHeight="1" spans="1:23">
      <c r="A26" s="20">
        <v>19</v>
      </c>
      <c r="B26" s="20">
        <v>0</v>
      </c>
      <c r="C26" s="21">
        <v>21</v>
      </c>
      <c r="D26" s="22"/>
      <c r="E26" s="22"/>
      <c r="F26" s="23" t="s">
        <v>28</v>
      </c>
      <c r="G26" s="24">
        <v>791.539999999997</v>
      </c>
      <c r="H26" s="24">
        <v>0</v>
      </c>
      <c r="I26" s="24">
        <v>0</v>
      </c>
      <c r="J26" s="24">
        <v>791.539999999997</v>
      </c>
      <c r="K26" s="44">
        <v>0</v>
      </c>
      <c r="L26" s="44">
        <v>0</v>
      </c>
      <c r="M26" s="44">
        <v>0</v>
      </c>
      <c r="N26" s="44">
        <v>0</v>
      </c>
      <c r="O26" s="44">
        <v>0</v>
      </c>
      <c r="P26" s="45">
        <v>0</v>
      </c>
      <c r="Q26" s="45">
        <v>0</v>
      </c>
      <c r="R26" s="45">
        <v>0</v>
      </c>
      <c r="S26" s="45">
        <v>0</v>
      </c>
      <c r="T26" s="45">
        <v>0</v>
      </c>
      <c r="U26" s="45">
        <v>0</v>
      </c>
      <c r="V26" s="45">
        <v>0</v>
      </c>
      <c r="W26" s="45">
        <v>0</v>
      </c>
    </row>
    <row r="27" s="1" customFormat="1" customHeight="1" spans="1:23">
      <c r="A27" s="20">
        <v>3</v>
      </c>
      <c r="B27" s="20">
        <v>0</v>
      </c>
      <c r="C27" s="32">
        <v>22</v>
      </c>
      <c r="D27" s="22"/>
      <c r="E27" s="22"/>
      <c r="F27" s="23">
        <v>0</v>
      </c>
      <c r="G27" s="24">
        <v>0</v>
      </c>
      <c r="H27" s="24">
        <v>0</v>
      </c>
      <c r="I27" s="24">
        <v>0</v>
      </c>
      <c r="J27" s="24">
        <v>0</v>
      </c>
      <c r="K27" s="44">
        <v>0</v>
      </c>
      <c r="L27" s="44">
        <v>0</v>
      </c>
      <c r="M27" s="44">
        <v>0</v>
      </c>
      <c r="N27" s="44">
        <v>0</v>
      </c>
      <c r="O27" s="44">
        <v>0</v>
      </c>
      <c r="P27" s="45">
        <v>0</v>
      </c>
      <c r="Q27" s="45">
        <v>0</v>
      </c>
      <c r="R27" s="45">
        <v>0</v>
      </c>
      <c r="S27" s="45">
        <v>0</v>
      </c>
      <c r="T27" s="45">
        <v>0</v>
      </c>
      <c r="U27" s="45">
        <v>0</v>
      </c>
      <c r="V27" s="45">
        <v>0</v>
      </c>
      <c r="W27" s="45">
        <v>0</v>
      </c>
    </row>
    <row r="28" s="1" customFormat="1" ht="19" customHeight="1" spans="1:23">
      <c r="A28" s="20">
        <v>3</v>
      </c>
      <c r="B28" s="20">
        <v>0</v>
      </c>
      <c r="C28" s="33">
        <v>23</v>
      </c>
      <c r="D28" s="22"/>
      <c r="E28" s="22"/>
      <c r="F28" s="23">
        <v>0</v>
      </c>
      <c r="G28" s="24">
        <v>0</v>
      </c>
      <c r="H28" s="24">
        <v>0</v>
      </c>
      <c r="I28" s="24">
        <v>0</v>
      </c>
      <c r="J28" s="24">
        <v>0</v>
      </c>
      <c r="K28" s="44">
        <v>0</v>
      </c>
      <c r="L28" s="44">
        <v>0</v>
      </c>
      <c r="M28" s="44">
        <v>0</v>
      </c>
      <c r="N28" s="44">
        <v>0</v>
      </c>
      <c r="O28" s="44">
        <v>0</v>
      </c>
      <c r="P28" s="45">
        <v>0</v>
      </c>
      <c r="Q28" s="45">
        <v>0</v>
      </c>
      <c r="R28" s="45">
        <v>0</v>
      </c>
      <c r="S28" s="45">
        <v>0</v>
      </c>
      <c r="T28" s="45">
        <v>0</v>
      </c>
      <c r="U28" s="45">
        <v>0</v>
      </c>
      <c r="V28" s="45">
        <v>0</v>
      </c>
      <c r="W28" s="45">
        <v>0</v>
      </c>
    </row>
    <row r="29" s="1" customFormat="1" customHeight="1" spans="1:23">
      <c r="A29" s="20">
        <v>3</v>
      </c>
      <c r="B29" s="20">
        <v>0</v>
      </c>
      <c r="C29" s="33">
        <v>24</v>
      </c>
      <c r="D29" s="22"/>
      <c r="E29" s="22"/>
      <c r="F29" s="23">
        <v>0</v>
      </c>
      <c r="G29" s="24">
        <v>0</v>
      </c>
      <c r="H29" s="24">
        <v>0</v>
      </c>
      <c r="I29" s="24">
        <v>0</v>
      </c>
      <c r="J29" s="24">
        <v>0</v>
      </c>
      <c r="K29" s="44">
        <v>0</v>
      </c>
      <c r="L29" s="44">
        <v>0</v>
      </c>
      <c r="M29" s="44">
        <v>0</v>
      </c>
      <c r="N29" s="44">
        <v>0</v>
      </c>
      <c r="O29" s="44">
        <v>0</v>
      </c>
      <c r="P29" s="45">
        <v>0</v>
      </c>
      <c r="Q29" s="45">
        <v>0</v>
      </c>
      <c r="R29" s="45">
        <v>0</v>
      </c>
      <c r="S29" s="45">
        <v>0</v>
      </c>
      <c r="T29" s="45">
        <v>0</v>
      </c>
      <c r="U29" s="45">
        <v>0</v>
      </c>
      <c r="V29" s="45">
        <v>0</v>
      </c>
      <c r="W29" s="45">
        <v>0</v>
      </c>
    </row>
    <row r="30" s="1" customFormat="1" customHeight="1" spans="1:23">
      <c r="A30" s="20" t="e">
        <v>#REF!</v>
      </c>
      <c r="B30" s="20" t="e">
        <v>#REF!</v>
      </c>
      <c r="C30" s="34"/>
      <c r="D30" s="22"/>
      <c r="E30" s="22"/>
      <c r="F30" s="26" t="s">
        <v>68</v>
      </c>
      <c r="G30" s="27">
        <v>56137.3800000003</v>
      </c>
      <c r="H30" s="27">
        <v>197266.6</v>
      </c>
      <c r="I30" s="27">
        <v>11237.37</v>
      </c>
      <c r="J30" s="27">
        <v>242166.61</v>
      </c>
      <c r="K30" s="27">
        <v>197266.6</v>
      </c>
      <c r="L30" s="27">
        <v>0</v>
      </c>
      <c r="M30" s="27">
        <v>0</v>
      </c>
      <c r="N30" s="27">
        <v>0</v>
      </c>
      <c r="O30" s="27">
        <v>0</v>
      </c>
      <c r="P30" s="27">
        <v>0</v>
      </c>
      <c r="Q30" s="27">
        <v>0</v>
      </c>
      <c r="R30" s="27">
        <v>11218.73</v>
      </c>
      <c r="S30" s="27">
        <v>0</v>
      </c>
      <c r="T30" s="27">
        <v>0</v>
      </c>
      <c r="U30" s="27">
        <v>0</v>
      </c>
      <c r="V30" s="27">
        <v>18.64</v>
      </c>
      <c r="W30" s="27">
        <v>0</v>
      </c>
    </row>
    <row r="31" s="1" customFormat="1" ht="14" customHeight="1" spans="1:23">
      <c r="A31" s="20">
        <v>30</v>
      </c>
      <c r="B31" s="20">
        <v>0</v>
      </c>
      <c r="C31" s="21">
        <v>25</v>
      </c>
      <c r="D31" s="22"/>
      <c r="E31" s="28" t="s">
        <v>22</v>
      </c>
      <c r="F31" s="28"/>
      <c r="G31" s="24">
        <v>104060</v>
      </c>
      <c r="H31" s="24">
        <v>0</v>
      </c>
      <c r="I31" s="24">
        <v>0</v>
      </c>
      <c r="J31" s="24">
        <v>104060</v>
      </c>
      <c r="K31" s="44">
        <v>0</v>
      </c>
      <c r="L31" s="44">
        <v>0</v>
      </c>
      <c r="M31" s="44">
        <v>0</v>
      </c>
      <c r="N31" s="44">
        <v>0</v>
      </c>
      <c r="O31" s="44">
        <v>0</v>
      </c>
      <c r="P31" s="45">
        <v>0</v>
      </c>
      <c r="Q31" s="45">
        <v>0</v>
      </c>
      <c r="R31" s="45">
        <v>0</v>
      </c>
      <c r="S31" s="45">
        <v>0</v>
      </c>
      <c r="T31" s="45">
        <v>0</v>
      </c>
      <c r="U31" s="45">
        <v>0</v>
      </c>
      <c r="V31" s="45">
        <v>0</v>
      </c>
      <c r="W31" s="45">
        <v>0</v>
      </c>
    </row>
    <row r="32" s="1" customFormat="1" customHeight="1" spans="1:23">
      <c r="A32" s="20">
        <v>3</v>
      </c>
      <c r="B32" s="20">
        <v>0</v>
      </c>
      <c r="C32" s="21">
        <v>26</v>
      </c>
      <c r="D32" s="22"/>
      <c r="E32" s="28" t="s">
        <v>23</v>
      </c>
      <c r="F32" s="28"/>
      <c r="G32" s="24">
        <v>0</v>
      </c>
      <c r="H32" s="24">
        <v>0</v>
      </c>
      <c r="I32" s="24">
        <v>0</v>
      </c>
      <c r="J32" s="24">
        <v>0</v>
      </c>
      <c r="K32" s="44">
        <v>0</v>
      </c>
      <c r="L32" s="44">
        <v>0</v>
      </c>
      <c r="M32" s="44">
        <v>0</v>
      </c>
      <c r="N32" s="44">
        <v>0</v>
      </c>
      <c r="O32" s="44">
        <v>0</v>
      </c>
      <c r="P32" s="45">
        <v>0</v>
      </c>
      <c r="Q32" s="45">
        <v>0</v>
      </c>
      <c r="R32" s="45">
        <v>0</v>
      </c>
      <c r="S32" s="45">
        <v>0</v>
      </c>
      <c r="T32" s="45">
        <v>0</v>
      </c>
      <c r="U32" s="45">
        <v>0</v>
      </c>
      <c r="V32" s="45">
        <v>0</v>
      </c>
      <c r="W32" s="45">
        <v>0</v>
      </c>
    </row>
    <row r="33" s="1" customFormat="1" customHeight="1" spans="1:23">
      <c r="A33" s="20" t="e">
        <v>#REF!</v>
      </c>
      <c r="B33" s="20" t="e">
        <v>#REF!</v>
      </c>
      <c r="C33" s="34"/>
      <c r="D33" s="22"/>
      <c r="E33" s="30" t="s">
        <v>69</v>
      </c>
      <c r="F33" s="30"/>
      <c r="G33" s="31">
        <v>160197.38</v>
      </c>
      <c r="H33" s="31">
        <v>197266.6</v>
      </c>
      <c r="I33" s="31">
        <v>11237.37</v>
      </c>
      <c r="J33" s="31">
        <v>346226.61</v>
      </c>
      <c r="K33" s="31">
        <v>197266.6</v>
      </c>
      <c r="L33" s="31">
        <v>0</v>
      </c>
      <c r="M33" s="31">
        <v>0</v>
      </c>
      <c r="N33" s="31">
        <v>0</v>
      </c>
      <c r="O33" s="31">
        <v>0</v>
      </c>
      <c r="P33" s="31">
        <v>0</v>
      </c>
      <c r="Q33" s="31">
        <v>0</v>
      </c>
      <c r="R33" s="31">
        <v>11218.73</v>
      </c>
      <c r="S33" s="31">
        <v>0</v>
      </c>
      <c r="T33" s="31">
        <v>0</v>
      </c>
      <c r="U33" s="31">
        <v>0</v>
      </c>
      <c r="V33" s="31">
        <v>18.64</v>
      </c>
      <c r="W33" s="31">
        <v>0</v>
      </c>
    </row>
    <row r="34" s="1" customFormat="1" customHeight="1" spans="1:23">
      <c r="A34" s="20">
        <v>726</v>
      </c>
      <c r="B34" s="20">
        <v>5</v>
      </c>
      <c r="C34" s="21">
        <v>27</v>
      </c>
      <c r="D34" s="35" t="s">
        <v>30</v>
      </c>
      <c r="E34" s="35" t="s">
        <v>67</v>
      </c>
      <c r="F34" s="23" t="s">
        <v>29</v>
      </c>
      <c r="G34" s="24">
        <v>132320.56</v>
      </c>
      <c r="H34" s="24">
        <v>300000</v>
      </c>
      <c r="I34" s="24">
        <v>249588.04</v>
      </c>
      <c r="J34" s="24">
        <v>182732.52</v>
      </c>
      <c r="K34" s="44">
        <v>0</v>
      </c>
      <c r="L34" s="44">
        <v>0</v>
      </c>
      <c r="M34" s="44">
        <v>0</v>
      </c>
      <c r="N34" s="44">
        <v>0</v>
      </c>
      <c r="O34" s="44">
        <v>300000</v>
      </c>
      <c r="P34" s="45">
        <v>0</v>
      </c>
      <c r="Q34" s="45">
        <v>0</v>
      </c>
      <c r="R34" s="45">
        <v>159588.04</v>
      </c>
      <c r="S34" s="45">
        <v>0</v>
      </c>
      <c r="T34" s="45">
        <v>0</v>
      </c>
      <c r="U34" s="45">
        <v>90000</v>
      </c>
      <c r="V34" s="45">
        <v>0</v>
      </c>
      <c r="W34" s="45">
        <v>0</v>
      </c>
    </row>
    <row r="35" s="1" customFormat="1" customHeight="1" spans="1:23">
      <c r="A35" s="20">
        <v>181</v>
      </c>
      <c r="B35" s="20">
        <v>0</v>
      </c>
      <c r="C35" s="21">
        <v>28</v>
      </c>
      <c r="D35" s="35"/>
      <c r="E35" s="35"/>
      <c r="F35" s="23" t="s">
        <v>31</v>
      </c>
      <c r="G35" s="24">
        <v>3013.8</v>
      </c>
      <c r="H35" s="24">
        <v>0</v>
      </c>
      <c r="I35" s="24">
        <v>0</v>
      </c>
      <c r="J35" s="24">
        <v>3013.8</v>
      </c>
      <c r="K35" s="44">
        <v>0</v>
      </c>
      <c r="L35" s="44">
        <v>0</v>
      </c>
      <c r="M35" s="44">
        <v>0</v>
      </c>
      <c r="N35" s="44">
        <v>0</v>
      </c>
      <c r="O35" s="44">
        <v>0</v>
      </c>
      <c r="P35" s="45">
        <v>0</v>
      </c>
      <c r="Q35" s="45">
        <v>0</v>
      </c>
      <c r="R35" s="45">
        <v>0</v>
      </c>
      <c r="S35" s="45">
        <v>0</v>
      </c>
      <c r="T35" s="45">
        <v>0</v>
      </c>
      <c r="U35" s="45">
        <v>0</v>
      </c>
      <c r="V35" s="45">
        <v>0</v>
      </c>
      <c r="W35" s="45">
        <v>0</v>
      </c>
    </row>
    <row r="36" s="1" customFormat="1" customHeight="1" spans="1:23">
      <c r="A36" s="20">
        <v>227</v>
      </c>
      <c r="B36" s="20">
        <v>1</v>
      </c>
      <c r="C36" s="21">
        <v>29</v>
      </c>
      <c r="D36" s="35"/>
      <c r="E36" s="35"/>
      <c r="F36" s="23" t="s">
        <v>32</v>
      </c>
      <c r="G36" s="24">
        <v>23388.51</v>
      </c>
      <c r="H36" s="24">
        <v>40000</v>
      </c>
      <c r="I36" s="24">
        <v>0</v>
      </c>
      <c r="J36" s="24">
        <v>63388.51</v>
      </c>
      <c r="K36" s="44">
        <v>40000</v>
      </c>
      <c r="L36" s="44">
        <v>0</v>
      </c>
      <c r="M36" s="44">
        <v>0</v>
      </c>
      <c r="N36" s="44">
        <v>0</v>
      </c>
      <c r="O36" s="44">
        <v>0</v>
      </c>
      <c r="P36" s="45">
        <v>0</v>
      </c>
      <c r="Q36" s="45">
        <v>0</v>
      </c>
      <c r="R36" s="45">
        <v>0</v>
      </c>
      <c r="S36" s="45">
        <v>0</v>
      </c>
      <c r="T36" s="45">
        <v>0</v>
      </c>
      <c r="U36" s="45">
        <v>0</v>
      </c>
      <c r="V36" s="45">
        <v>0</v>
      </c>
      <c r="W36" s="45">
        <v>0</v>
      </c>
    </row>
    <row r="37" s="1" customFormat="1" customHeight="1" spans="1:23">
      <c r="A37" s="20">
        <v>363</v>
      </c>
      <c r="B37" s="20">
        <v>2</v>
      </c>
      <c r="C37" s="21">
        <v>30</v>
      </c>
      <c r="D37" s="35"/>
      <c r="E37" s="35"/>
      <c r="F37" s="23" t="s">
        <v>33</v>
      </c>
      <c r="G37" s="24">
        <v>9028.96</v>
      </c>
      <c r="H37" s="24">
        <v>40000</v>
      </c>
      <c r="I37" s="24">
        <v>37264.65</v>
      </c>
      <c r="J37" s="24">
        <v>11764.31</v>
      </c>
      <c r="K37" s="44">
        <v>0</v>
      </c>
      <c r="L37" s="44">
        <v>0</v>
      </c>
      <c r="M37" s="44">
        <v>0</v>
      </c>
      <c r="N37" s="44">
        <v>0</v>
      </c>
      <c r="O37" s="44">
        <v>40000</v>
      </c>
      <c r="P37" s="45">
        <v>0</v>
      </c>
      <c r="Q37" s="45">
        <v>0</v>
      </c>
      <c r="R37" s="45">
        <v>37264.65</v>
      </c>
      <c r="S37" s="45">
        <v>0</v>
      </c>
      <c r="T37" s="45">
        <v>0</v>
      </c>
      <c r="U37" s="45">
        <v>0</v>
      </c>
      <c r="V37" s="45">
        <v>0</v>
      </c>
      <c r="W37" s="45">
        <v>0</v>
      </c>
    </row>
    <row r="38" s="1" customFormat="1" customHeight="1" spans="1:23">
      <c r="A38" s="20">
        <v>9</v>
      </c>
      <c r="B38" s="20">
        <v>0</v>
      </c>
      <c r="C38" s="21">
        <v>31</v>
      </c>
      <c r="D38" s="35"/>
      <c r="E38" s="35"/>
      <c r="F38" s="23" t="s">
        <v>34</v>
      </c>
      <c r="G38" s="24">
        <v>622.74</v>
      </c>
      <c r="H38" s="24">
        <v>0</v>
      </c>
      <c r="I38" s="24">
        <v>0</v>
      </c>
      <c r="J38" s="24">
        <v>622.74</v>
      </c>
      <c r="K38" s="44">
        <v>0</v>
      </c>
      <c r="L38" s="44">
        <v>0</v>
      </c>
      <c r="M38" s="44">
        <v>0</v>
      </c>
      <c r="N38" s="44">
        <v>0</v>
      </c>
      <c r="O38" s="44">
        <v>0</v>
      </c>
      <c r="P38" s="45">
        <v>0</v>
      </c>
      <c r="Q38" s="45">
        <v>0</v>
      </c>
      <c r="R38" s="45">
        <v>0</v>
      </c>
      <c r="S38" s="45">
        <v>0</v>
      </c>
      <c r="T38" s="45">
        <v>0</v>
      </c>
      <c r="U38" s="45">
        <v>0</v>
      </c>
      <c r="V38" s="45">
        <v>0</v>
      </c>
      <c r="W38" s="45">
        <v>0</v>
      </c>
    </row>
    <row r="39" s="1" customFormat="1" customHeight="1" spans="1:23">
      <c r="A39" s="20">
        <v>75</v>
      </c>
      <c r="B39" s="20">
        <v>0</v>
      </c>
      <c r="C39" s="21">
        <v>32</v>
      </c>
      <c r="D39" s="35"/>
      <c r="E39" s="35"/>
      <c r="F39" s="23" t="s">
        <v>3806</v>
      </c>
      <c r="G39" s="24">
        <v>0</v>
      </c>
      <c r="H39" s="24">
        <v>0</v>
      </c>
      <c r="I39" s="24">
        <v>0</v>
      </c>
      <c r="J39" s="24">
        <v>0</v>
      </c>
      <c r="K39" s="44">
        <v>0</v>
      </c>
      <c r="L39" s="44">
        <v>0</v>
      </c>
      <c r="M39" s="44">
        <v>0</v>
      </c>
      <c r="N39" s="44">
        <v>0</v>
      </c>
      <c r="O39" s="44">
        <v>0</v>
      </c>
      <c r="P39" s="45">
        <v>0</v>
      </c>
      <c r="Q39" s="45">
        <v>0</v>
      </c>
      <c r="R39" s="45">
        <v>0</v>
      </c>
      <c r="S39" s="45">
        <v>0</v>
      </c>
      <c r="T39" s="45">
        <v>0</v>
      </c>
      <c r="U39" s="45">
        <v>0</v>
      </c>
      <c r="V39" s="45">
        <v>0</v>
      </c>
      <c r="W39" s="45">
        <v>0</v>
      </c>
    </row>
    <row r="40" s="1" customFormat="1" customHeight="1" spans="1:23">
      <c r="A40" s="20">
        <v>3</v>
      </c>
      <c r="B40" s="20">
        <v>0</v>
      </c>
      <c r="C40" s="32">
        <v>33</v>
      </c>
      <c r="D40" s="35"/>
      <c r="E40" s="35"/>
      <c r="F40" s="23">
        <v>0</v>
      </c>
      <c r="G40" s="24">
        <v>0</v>
      </c>
      <c r="H40" s="24">
        <v>0</v>
      </c>
      <c r="I40" s="24">
        <v>0</v>
      </c>
      <c r="J40" s="24">
        <v>0</v>
      </c>
      <c r="K40" s="44">
        <v>0</v>
      </c>
      <c r="L40" s="44">
        <v>0</v>
      </c>
      <c r="M40" s="44">
        <v>0</v>
      </c>
      <c r="N40" s="44">
        <v>0</v>
      </c>
      <c r="O40" s="44">
        <v>0</v>
      </c>
      <c r="P40" s="45">
        <v>0</v>
      </c>
      <c r="Q40" s="45">
        <v>0</v>
      </c>
      <c r="R40" s="45">
        <v>0</v>
      </c>
      <c r="S40" s="45">
        <v>0</v>
      </c>
      <c r="T40" s="45">
        <v>0</v>
      </c>
      <c r="U40" s="45">
        <v>0</v>
      </c>
      <c r="V40" s="45">
        <v>0</v>
      </c>
      <c r="W40" s="45">
        <v>0</v>
      </c>
    </row>
    <row r="41" s="1" customFormat="1" customHeight="1" spans="1:23">
      <c r="A41" s="20">
        <v>3</v>
      </c>
      <c r="B41" s="20">
        <v>0</v>
      </c>
      <c r="C41" s="33">
        <v>34</v>
      </c>
      <c r="D41" s="35"/>
      <c r="E41" s="35"/>
      <c r="F41" s="23">
        <v>0</v>
      </c>
      <c r="G41" s="24">
        <v>0</v>
      </c>
      <c r="H41" s="24">
        <v>0</v>
      </c>
      <c r="I41" s="24">
        <v>0</v>
      </c>
      <c r="J41" s="24">
        <v>0</v>
      </c>
      <c r="K41" s="44">
        <v>0</v>
      </c>
      <c r="L41" s="44">
        <v>0</v>
      </c>
      <c r="M41" s="44">
        <v>0</v>
      </c>
      <c r="N41" s="44">
        <v>0</v>
      </c>
      <c r="O41" s="44">
        <v>0</v>
      </c>
      <c r="P41" s="45">
        <v>0</v>
      </c>
      <c r="Q41" s="45">
        <v>0</v>
      </c>
      <c r="R41" s="45">
        <v>0</v>
      </c>
      <c r="S41" s="45">
        <v>0</v>
      </c>
      <c r="T41" s="45">
        <v>0</v>
      </c>
      <c r="U41" s="45">
        <v>0</v>
      </c>
      <c r="V41" s="45">
        <v>0</v>
      </c>
      <c r="W41" s="45">
        <v>0</v>
      </c>
    </row>
    <row r="42" s="1" customFormat="1" customHeight="1" spans="1:23">
      <c r="A42" s="20">
        <v>3</v>
      </c>
      <c r="B42" s="20">
        <v>0</v>
      </c>
      <c r="C42" s="33">
        <v>35</v>
      </c>
      <c r="D42" s="35"/>
      <c r="E42" s="35"/>
      <c r="F42" s="23">
        <v>0</v>
      </c>
      <c r="G42" s="24">
        <v>0</v>
      </c>
      <c r="H42" s="24">
        <v>0</v>
      </c>
      <c r="I42" s="24">
        <v>0</v>
      </c>
      <c r="J42" s="24">
        <v>0</v>
      </c>
      <c r="K42" s="44">
        <v>0</v>
      </c>
      <c r="L42" s="44">
        <v>0</v>
      </c>
      <c r="M42" s="44">
        <v>0</v>
      </c>
      <c r="N42" s="44">
        <v>0</v>
      </c>
      <c r="O42" s="44">
        <v>0</v>
      </c>
      <c r="P42" s="45">
        <v>0</v>
      </c>
      <c r="Q42" s="45">
        <v>0</v>
      </c>
      <c r="R42" s="45">
        <v>0</v>
      </c>
      <c r="S42" s="45">
        <v>0</v>
      </c>
      <c r="T42" s="45">
        <v>0</v>
      </c>
      <c r="U42" s="45">
        <v>0</v>
      </c>
      <c r="V42" s="45">
        <v>0</v>
      </c>
      <c r="W42" s="45">
        <v>0</v>
      </c>
    </row>
    <row r="43" s="1" customFormat="1" customHeight="1" spans="1:23">
      <c r="A43" s="20" t="e">
        <v>#REF!</v>
      </c>
      <c r="B43" s="20" t="e">
        <v>#REF!</v>
      </c>
      <c r="C43" s="34"/>
      <c r="D43" s="35"/>
      <c r="E43" s="35"/>
      <c r="F43" s="26" t="s">
        <v>68</v>
      </c>
      <c r="G43" s="36">
        <v>168374.57</v>
      </c>
      <c r="H43" s="36">
        <v>380000</v>
      </c>
      <c r="I43" s="36">
        <v>286852.69</v>
      </c>
      <c r="J43" s="36">
        <v>261521.88</v>
      </c>
      <c r="K43" s="36">
        <v>40000</v>
      </c>
      <c r="L43" s="36">
        <v>0</v>
      </c>
      <c r="M43" s="36">
        <v>0</v>
      </c>
      <c r="N43" s="36">
        <v>0</v>
      </c>
      <c r="O43" s="36">
        <v>340000</v>
      </c>
      <c r="P43" s="36">
        <v>0</v>
      </c>
      <c r="Q43" s="36">
        <v>0</v>
      </c>
      <c r="R43" s="36">
        <v>196852.69</v>
      </c>
      <c r="S43" s="36">
        <v>0</v>
      </c>
      <c r="T43" s="36">
        <v>0</v>
      </c>
      <c r="U43" s="36">
        <v>90000</v>
      </c>
      <c r="V43" s="36">
        <v>0</v>
      </c>
      <c r="W43" s="36">
        <v>0</v>
      </c>
    </row>
    <row r="44" s="1" customFormat="1" customHeight="1" spans="1:23">
      <c r="A44" s="20">
        <v>79</v>
      </c>
      <c r="B44" s="20">
        <v>1</v>
      </c>
      <c r="C44" s="21">
        <v>36</v>
      </c>
      <c r="D44" s="35"/>
      <c r="E44" s="28" t="s">
        <v>22</v>
      </c>
      <c r="F44" s="28"/>
      <c r="G44" s="24">
        <v>63853.8</v>
      </c>
      <c r="H44" s="24">
        <v>0</v>
      </c>
      <c r="I44" s="24">
        <v>5800</v>
      </c>
      <c r="J44" s="24">
        <v>58053.8</v>
      </c>
      <c r="K44" s="44">
        <v>0</v>
      </c>
      <c r="L44" s="44">
        <v>0</v>
      </c>
      <c r="M44" s="44">
        <v>0</v>
      </c>
      <c r="N44" s="44">
        <v>0</v>
      </c>
      <c r="O44" s="44">
        <v>0</v>
      </c>
      <c r="P44" s="45">
        <v>0</v>
      </c>
      <c r="Q44" s="45">
        <v>0</v>
      </c>
      <c r="R44" s="45">
        <v>0</v>
      </c>
      <c r="S44" s="45">
        <v>0</v>
      </c>
      <c r="T44" s="45">
        <v>0</v>
      </c>
      <c r="U44" s="45">
        <v>0</v>
      </c>
      <c r="V44" s="45">
        <v>5800</v>
      </c>
      <c r="W44" s="45">
        <v>0</v>
      </c>
    </row>
    <row r="45" s="1" customFormat="1" customHeight="1" spans="1:23">
      <c r="A45" s="20">
        <v>7</v>
      </c>
      <c r="B45" s="20">
        <v>0</v>
      </c>
      <c r="C45" s="21">
        <v>37</v>
      </c>
      <c r="D45" s="35"/>
      <c r="E45" s="28" t="s">
        <v>23</v>
      </c>
      <c r="F45" s="28"/>
      <c r="G45" s="24">
        <v>0</v>
      </c>
      <c r="H45" s="24">
        <v>0</v>
      </c>
      <c r="I45" s="24">
        <v>0</v>
      </c>
      <c r="J45" s="24">
        <v>0</v>
      </c>
      <c r="K45" s="44">
        <v>0</v>
      </c>
      <c r="L45" s="44">
        <v>0</v>
      </c>
      <c r="M45" s="44">
        <v>0</v>
      </c>
      <c r="N45" s="44">
        <v>0</v>
      </c>
      <c r="O45" s="44">
        <v>0</v>
      </c>
      <c r="P45" s="45">
        <v>0</v>
      </c>
      <c r="Q45" s="45">
        <v>0</v>
      </c>
      <c r="R45" s="45">
        <v>0</v>
      </c>
      <c r="S45" s="45">
        <v>0</v>
      </c>
      <c r="T45" s="45">
        <v>0</v>
      </c>
      <c r="U45" s="45">
        <v>0</v>
      </c>
      <c r="V45" s="45">
        <v>0</v>
      </c>
      <c r="W45" s="45">
        <v>0</v>
      </c>
    </row>
    <row r="46" s="1" customFormat="1" customHeight="1" spans="1:23">
      <c r="A46" s="20" t="e">
        <v>#REF!</v>
      </c>
      <c r="B46" s="20" t="e">
        <v>#REF!</v>
      </c>
      <c r="C46" s="34"/>
      <c r="D46" s="35"/>
      <c r="E46" s="30" t="s">
        <v>69</v>
      </c>
      <c r="F46" s="30"/>
      <c r="G46" s="31">
        <v>232228.37</v>
      </c>
      <c r="H46" s="31">
        <v>380000</v>
      </c>
      <c r="I46" s="31">
        <v>292652.69</v>
      </c>
      <c r="J46" s="31">
        <v>319575.68</v>
      </c>
      <c r="K46" s="31">
        <v>40000</v>
      </c>
      <c r="L46" s="31">
        <v>0</v>
      </c>
      <c r="M46" s="31">
        <v>0</v>
      </c>
      <c r="N46" s="31">
        <v>0</v>
      </c>
      <c r="O46" s="31">
        <v>340000</v>
      </c>
      <c r="P46" s="31">
        <v>0</v>
      </c>
      <c r="Q46" s="31">
        <v>0</v>
      </c>
      <c r="R46" s="31">
        <v>196852.69</v>
      </c>
      <c r="S46" s="31">
        <v>0</v>
      </c>
      <c r="T46" s="31">
        <v>0</v>
      </c>
      <c r="U46" s="31">
        <v>90000</v>
      </c>
      <c r="V46" s="31">
        <v>5800</v>
      </c>
      <c r="W46" s="31">
        <v>0</v>
      </c>
    </row>
    <row r="47" s="1" customFormat="1" customHeight="1" spans="1:23">
      <c r="A47" s="20">
        <v>37</v>
      </c>
      <c r="B47" s="20">
        <v>0</v>
      </c>
      <c r="C47" s="21">
        <v>38</v>
      </c>
      <c r="D47" s="35" t="s">
        <v>36</v>
      </c>
      <c r="E47" s="35" t="s">
        <v>67</v>
      </c>
      <c r="F47" s="23" t="s">
        <v>35</v>
      </c>
      <c r="G47" s="24">
        <v>1729.29999999999</v>
      </c>
      <c r="H47" s="24">
        <v>0</v>
      </c>
      <c r="I47" s="24">
        <v>0</v>
      </c>
      <c r="J47" s="24">
        <v>1729.29999999999</v>
      </c>
      <c r="K47" s="44">
        <v>0</v>
      </c>
      <c r="L47" s="44">
        <v>0</v>
      </c>
      <c r="M47" s="44">
        <v>0</v>
      </c>
      <c r="N47" s="44">
        <v>0</v>
      </c>
      <c r="O47" s="44">
        <v>0</v>
      </c>
      <c r="P47" s="45">
        <v>0</v>
      </c>
      <c r="Q47" s="45">
        <v>0</v>
      </c>
      <c r="R47" s="45">
        <v>0</v>
      </c>
      <c r="S47" s="45">
        <v>0</v>
      </c>
      <c r="T47" s="45">
        <v>0</v>
      </c>
      <c r="U47" s="45">
        <v>0</v>
      </c>
      <c r="V47" s="45">
        <v>0</v>
      </c>
      <c r="W47" s="45">
        <v>0</v>
      </c>
    </row>
    <row r="48" s="1" customFormat="1" customHeight="1" spans="1:23">
      <c r="A48" s="20">
        <v>3</v>
      </c>
      <c r="B48" s="20">
        <v>0</v>
      </c>
      <c r="C48" s="33">
        <v>39</v>
      </c>
      <c r="D48" s="35"/>
      <c r="E48" s="35"/>
      <c r="F48" s="23">
        <v>0</v>
      </c>
      <c r="G48" s="24">
        <v>0</v>
      </c>
      <c r="H48" s="24">
        <v>0</v>
      </c>
      <c r="I48" s="24">
        <v>0</v>
      </c>
      <c r="J48" s="24">
        <v>0</v>
      </c>
      <c r="K48" s="44">
        <v>0</v>
      </c>
      <c r="L48" s="44">
        <v>0</v>
      </c>
      <c r="M48" s="44">
        <v>0</v>
      </c>
      <c r="N48" s="44">
        <v>0</v>
      </c>
      <c r="O48" s="44">
        <v>0</v>
      </c>
      <c r="P48" s="45">
        <v>0</v>
      </c>
      <c r="Q48" s="45">
        <v>0</v>
      </c>
      <c r="R48" s="45">
        <v>0</v>
      </c>
      <c r="S48" s="45">
        <v>0</v>
      </c>
      <c r="T48" s="45">
        <v>0</v>
      </c>
      <c r="U48" s="45">
        <v>0</v>
      </c>
      <c r="V48" s="45">
        <v>0</v>
      </c>
      <c r="W48" s="45">
        <v>0</v>
      </c>
    </row>
    <row r="49" s="1" customFormat="1" customHeight="1" spans="1:23">
      <c r="A49" s="20">
        <v>3</v>
      </c>
      <c r="B49" s="20">
        <v>0</v>
      </c>
      <c r="C49" s="33">
        <v>40</v>
      </c>
      <c r="D49" s="35"/>
      <c r="E49" s="35"/>
      <c r="F49" s="23">
        <v>0</v>
      </c>
      <c r="G49" s="24">
        <v>0</v>
      </c>
      <c r="H49" s="24">
        <v>0</v>
      </c>
      <c r="I49" s="24">
        <v>0</v>
      </c>
      <c r="J49" s="24">
        <v>0</v>
      </c>
      <c r="K49" s="44">
        <v>0</v>
      </c>
      <c r="L49" s="44">
        <v>0</v>
      </c>
      <c r="M49" s="44">
        <v>0</v>
      </c>
      <c r="N49" s="44">
        <v>0</v>
      </c>
      <c r="O49" s="44">
        <v>0</v>
      </c>
      <c r="P49" s="45">
        <v>0</v>
      </c>
      <c r="Q49" s="45">
        <v>0</v>
      </c>
      <c r="R49" s="45">
        <v>0</v>
      </c>
      <c r="S49" s="45">
        <v>0</v>
      </c>
      <c r="T49" s="45">
        <v>0</v>
      </c>
      <c r="U49" s="45">
        <v>0</v>
      </c>
      <c r="V49" s="45">
        <v>0</v>
      </c>
      <c r="W49" s="45">
        <v>0</v>
      </c>
    </row>
    <row r="50" s="1" customFormat="1" customHeight="1" spans="1:23">
      <c r="A50" s="20">
        <v>3</v>
      </c>
      <c r="B50" s="20">
        <v>0</v>
      </c>
      <c r="C50" s="33">
        <v>41</v>
      </c>
      <c r="D50" s="35"/>
      <c r="E50" s="35"/>
      <c r="F50" s="23">
        <v>0</v>
      </c>
      <c r="G50" s="24">
        <v>0</v>
      </c>
      <c r="H50" s="24">
        <v>0</v>
      </c>
      <c r="I50" s="24">
        <v>0</v>
      </c>
      <c r="J50" s="24">
        <v>0</v>
      </c>
      <c r="K50" s="44">
        <v>0</v>
      </c>
      <c r="L50" s="44">
        <v>0</v>
      </c>
      <c r="M50" s="44">
        <v>0</v>
      </c>
      <c r="N50" s="44">
        <v>0</v>
      </c>
      <c r="O50" s="44">
        <v>0</v>
      </c>
      <c r="P50" s="45">
        <v>0</v>
      </c>
      <c r="Q50" s="45">
        <v>0</v>
      </c>
      <c r="R50" s="45">
        <v>0</v>
      </c>
      <c r="S50" s="45">
        <v>0</v>
      </c>
      <c r="T50" s="45">
        <v>0</v>
      </c>
      <c r="U50" s="45">
        <v>0</v>
      </c>
      <c r="V50" s="45">
        <v>0</v>
      </c>
      <c r="W50" s="45">
        <v>0</v>
      </c>
    </row>
    <row r="51" s="1" customFormat="1" customHeight="1" spans="1:23">
      <c r="A51" s="20" t="e">
        <v>#REF!</v>
      </c>
      <c r="B51" s="20" t="e">
        <v>#REF!</v>
      </c>
      <c r="C51" s="34"/>
      <c r="D51" s="35"/>
      <c r="E51" s="35"/>
      <c r="F51" s="26" t="s">
        <v>68</v>
      </c>
      <c r="G51" s="36">
        <v>1729.29999999999</v>
      </c>
      <c r="H51" s="36">
        <v>0</v>
      </c>
      <c r="I51" s="36">
        <v>0</v>
      </c>
      <c r="J51" s="36">
        <v>1729.29999999999</v>
      </c>
      <c r="K51" s="36">
        <v>0</v>
      </c>
      <c r="L51" s="36">
        <v>0</v>
      </c>
      <c r="M51" s="36">
        <v>0</v>
      </c>
      <c r="N51" s="36">
        <v>0</v>
      </c>
      <c r="O51" s="36">
        <v>0</v>
      </c>
      <c r="P51" s="36">
        <v>0</v>
      </c>
      <c r="Q51" s="36">
        <v>0</v>
      </c>
      <c r="R51" s="36">
        <v>0</v>
      </c>
      <c r="S51" s="36">
        <v>0</v>
      </c>
      <c r="T51" s="36">
        <v>0</v>
      </c>
      <c r="U51" s="36">
        <v>0</v>
      </c>
      <c r="V51" s="36">
        <v>0</v>
      </c>
      <c r="W51" s="36">
        <v>0</v>
      </c>
    </row>
    <row r="52" s="1" customFormat="1" customHeight="1" spans="1:23">
      <c r="A52" s="20">
        <v>7</v>
      </c>
      <c r="B52" s="20">
        <v>0</v>
      </c>
      <c r="C52" s="21">
        <v>42</v>
      </c>
      <c r="D52" s="35"/>
      <c r="E52" s="28" t="s">
        <v>22</v>
      </c>
      <c r="F52" s="28"/>
      <c r="G52" s="24">
        <v>14000</v>
      </c>
      <c r="H52" s="24">
        <v>0</v>
      </c>
      <c r="I52" s="24">
        <v>0</v>
      </c>
      <c r="J52" s="24">
        <v>14000</v>
      </c>
      <c r="K52" s="44">
        <v>0</v>
      </c>
      <c r="L52" s="44">
        <v>0</v>
      </c>
      <c r="M52" s="44">
        <v>0</v>
      </c>
      <c r="N52" s="44">
        <v>0</v>
      </c>
      <c r="O52" s="44">
        <v>0</v>
      </c>
      <c r="P52" s="45">
        <v>0</v>
      </c>
      <c r="Q52" s="45">
        <v>0</v>
      </c>
      <c r="R52" s="45">
        <v>0</v>
      </c>
      <c r="S52" s="45">
        <v>0</v>
      </c>
      <c r="T52" s="45">
        <v>0</v>
      </c>
      <c r="U52" s="45">
        <v>0</v>
      </c>
      <c r="V52" s="45">
        <v>0</v>
      </c>
      <c r="W52" s="45">
        <v>0</v>
      </c>
    </row>
    <row r="53" s="1" customFormat="1" customHeight="1" spans="1:23">
      <c r="A53" s="20">
        <v>3</v>
      </c>
      <c r="B53" s="20">
        <v>0</v>
      </c>
      <c r="C53" s="21">
        <v>43</v>
      </c>
      <c r="D53" s="35"/>
      <c r="E53" s="28" t="s">
        <v>23</v>
      </c>
      <c r="F53" s="28"/>
      <c r="G53" s="24">
        <v>0</v>
      </c>
      <c r="H53" s="24">
        <v>0</v>
      </c>
      <c r="I53" s="24">
        <v>0</v>
      </c>
      <c r="J53" s="24">
        <v>0</v>
      </c>
      <c r="K53" s="44">
        <v>0</v>
      </c>
      <c r="L53" s="44">
        <v>0</v>
      </c>
      <c r="M53" s="44">
        <v>0</v>
      </c>
      <c r="N53" s="44">
        <v>0</v>
      </c>
      <c r="O53" s="44">
        <v>0</v>
      </c>
      <c r="P53" s="45">
        <v>0</v>
      </c>
      <c r="Q53" s="45">
        <v>0</v>
      </c>
      <c r="R53" s="45">
        <v>0</v>
      </c>
      <c r="S53" s="45">
        <v>0</v>
      </c>
      <c r="T53" s="45">
        <v>0</v>
      </c>
      <c r="U53" s="45">
        <v>0</v>
      </c>
      <c r="V53" s="45">
        <v>0</v>
      </c>
      <c r="W53" s="45">
        <v>0</v>
      </c>
    </row>
    <row r="54" s="1" customFormat="1" customHeight="1" spans="1:23">
      <c r="A54" s="20" t="e">
        <v>#REF!</v>
      </c>
      <c r="B54" s="20" t="e">
        <v>#REF!</v>
      </c>
      <c r="C54" s="34"/>
      <c r="D54" s="35"/>
      <c r="E54" s="30" t="s">
        <v>69</v>
      </c>
      <c r="F54" s="30"/>
      <c r="G54" s="31">
        <v>15729.3</v>
      </c>
      <c r="H54" s="31">
        <v>0</v>
      </c>
      <c r="I54" s="31">
        <v>0</v>
      </c>
      <c r="J54" s="31">
        <v>15729.3</v>
      </c>
      <c r="K54" s="31">
        <v>0</v>
      </c>
      <c r="L54" s="31">
        <v>0</v>
      </c>
      <c r="M54" s="31">
        <v>0</v>
      </c>
      <c r="N54" s="31">
        <v>0</v>
      </c>
      <c r="O54" s="31">
        <v>0</v>
      </c>
      <c r="P54" s="31">
        <v>0</v>
      </c>
      <c r="Q54" s="31">
        <v>0</v>
      </c>
      <c r="R54" s="31">
        <v>0</v>
      </c>
      <c r="S54" s="31">
        <v>0</v>
      </c>
      <c r="T54" s="31">
        <v>0</v>
      </c>
      <c r="U54" s="31">
        <v>0</v>
      </c>
      <c r="V54" s="31">
        <v>0</v>
      </c>
      <c r="W54" s="31">
        <v>0</v>
      </c>
    </row>
    <row r="55" s="1" customFormat="1" customHeight="1" spans="1:23">
      <c r="A55" s="20">
        <v>129</v>
      </c>
      <c r="B55" s="20">
        <v>0</v>
      </c>
      <c r="C55" s="21">
        <v>44</v>
      </c>
      <c r="D55" s="35" t="s">
        <v>38</v>
      </c>
      <c r="E55" s="35" t="s">
        <v>67</v>
      </c>
      <c r="F55" s="23" t="s">
        <v>37</v>
      </c>
      <c r="G55" s="24">
        <v>15119.89</v>
      </c>
      <c r="H55" s="24">
        <v>0</v>
      </c>
      <c r="I55" s="24">
        <v>0</v>
      </c>
      <c r="J55" s="24">
        <v>15119.89</v>
      </c>
      <c r="K55" s="44">
        <v>0</v>
      </c>
      <c r="L55" s="44">
        <v>0</v>
      </c>
      <c r="M55" s="44">
        <v>0</v>
      </c>
      <c r="N55" s="44">
        <v>0</v>
      </c>
      <c r="O55" s="44">
        <v>0</v>
      </c>
      <c r="P55" s="45">
        <v>0</v>
      </c>
      <c r="Q55" s="45">
        <v>0</v>
      </c>
      <c r="R55" s="45">
        <v>0</v>
      </c>
      <c r="S55" s="45">
        <v>0</v>
      </c>
      <c r="T55" s="45">
        <v>0</v>
      </c>
      <c r="U55" s="45">
        <v>0</v>
      </c>
      <c r="V55" s="45">
        <v>0</v>
      </c>
      <c r="W55" s="45">
        <v>0</v>
      </c>
    </row>
    <row r="56" s="1" customFormat="1" customHeight="1" spans="1:23">
      <c r="A56" s="20">
        <v>42</v>
      </c>
      <c r="B56" s="20">
        <v>0</v>
      </c>
      <c r="C56" s="21">
        <v>45</v>
      </c>
      <c r="D56" s="35"/>
      <c r="E56" s="35"/>
      <c r="F56" s="23" t="s">
        <v>39</v>
      </c>
      <c r="G56" s="24">
        <v>16018.88</v>
      </c>
      <c r="H56" s="24">
        <v>0</v>
      </c>
      <c r="I56" s="24">
        <v>0</v>
      </c>
      <c r="J56" s="24">
        <v>16018.88</v>
      </c>
      <c r="K56" s="44">
        <v>0</v>
      </c>
      <c r="L56" s="44">
        <v>0</v>
      </c>
      <c r="M56" s="44">
        <v>0</v>
      </c>
      <c r="N56" s="44">
        <v>0</v>
      </c>
      <c r="O56" s="44">
        <v>0</v>
      </c>
      <c r="P56" s="45">
        <v>0</v>
      </c>
      <c r="Q56" s="45">
        <v>0</v>
      </c>
      <c r="R56" s="45">
        <v>0</v>
      </c>
      <c r="S56" s="45">
        <v>0</v>
      </c>
      <c r="T56" s="45">
        <v>0</v>
      </c>
      <c r="U56" s="45">
        <v>0</v>
      </c>
      <c r="V56" s="45">
        <v>0</v>
      </c>
      <c r="W56" s="45">
        <v>0</v>
      </c>
    </row>
    <row r="57" s="1" customFormat="1" customHeight="1" spans="1:23">
      <c r="A57" s="20">
        <v>4</v>
      </c>
      <c r="B57" s="20">
        <v>0</v>
      </c>
      <c r="C57" s="32">
        <v>46</v>
      </c>
      <c r="D57" s="35"/>
      <c r="E57" s="35"/>
      <c r="F57" s="23" t="s">
        <v>3807</v>
      </c>
      <c r="G57" s="24">
        <v>374200</v>
      </c>
      <c r="H57" s="24">
        <v>0</v>
      </c>
      <c r="I57" s="24">
        <v>0</v>
      </c>
      <c r="J57" s="24">
        <v>374200</v>
      </c>
      <c r="K57" s="44">
        <v>0</v>
      </c>
      <c r="L57" s="44">
        <v>0</v>
      </c>
      <c r="M57" s="44">
        <v>0</v>
      </c>
      <c r="N57" s="44">
        <v>0</v>
      </c>
      <c r="O57" s="44">
        <v>0</v>
      </c>
      <c r="P57" s="45">
        <v>0</v>
      </c>
      <c r="Q57" s="45">
        <v>0</v>
      </c>
      <c r="R57" s="45">
        <v>0</v>
      </c>
      <c r="S57" s="45">
        <v>0</v>
      </c>
      <c r="T57" s="45">
        <v>0</v>
      </c>
      <c r="U57" s="45">
        <v>0</v>
      </c>
      <c r="V57" s="45">
        <v>0</v>
      </c>
      <c r="W57" s="45">
        <v>0</v>
      </c>
    </row>
    <row r="58" s="1" customFormat="1" customHeight="1" spans="1:23">
      <c r="A58" s="20">
        <v>3</v>
      </c>
      <c r="B58" s="20">
        <v>0</v>
      </c>
      <c r="C58" s="33">
        <v>47</v>
      </c>
      <c r="D58" s="35"/>
      <c r="E58" s="35"/>
      <c r="F58" s="23">
        <v>0</v>
      </c>
      <c r="G58" s="24">
        <v>0</v>
      </c>
      <c r="H58" s="24">
        <v>0</v>
      </c>
      <c r="I58" s="24">
        <v>0</v>
      </c>
      <c r="J58" s="24">
        <v>0</v>
      </c>
      <c r="K58" s="44">
        <v>0</v>
      </c>
      <c r="L58" s="44">
        <v>0</v>
      </c>
      <c r="M58" s="44">
        <v>0</v>
      </c>
      <c r="N58" s="44">
        <v>0</v>
      </c>
      <c r="O58" s="44">
        <v>0</v>
      </c>
      <c r="P58" s="45">
        <v>0</v>
      </c>
      <c r="Q58" s="45">
        <v>0</v>
      </c>
      <c r="R58" s="45">
        <v>0</v>
      </c>
      <c r="S58" s="45">
        <v>0</v>
      </c>
      <c r="T58" s="45">
        <v>0</v>
      </c>
      <c r="U58" s="45">
        <v>0</v>
      </c>
      <c r="V58" s="45">
        <v>0</v>
      </c>
      <c r="W58" s="45">
        <v>0</v>
      </c>
    </row>
    <row r="59" s="1" customFormat="1" customHeight="1" spans="1:23">
      <c r="A59" s="20">
        <v>3</v>
      </c>
      <c r="B59" s="20">
        <v>0</v>
      </c>
      <c r="C59" s="33">
        <v>48</v>
      </c>
      <c r="D59" s="35"/>
      <c r="E59" s="35"/>
      <c r="F59" s="23">
        <v>0</v>
      </c>
      <c r="G59" s="24">
        <v>0</v>
      </c>
      <c r="H59" s="24">
        <v>0</v>
      </c>
      <c r="I59" s="24">
        <v>0</v>
      </c>
      <c r="J59" s="24">
        <v>0</v>
      </c>
      <c r="K59" s="44">
        <v>0</v>
      </c>
      <c r="L59" s="44">
        <v>0</v>
      </c>
      <c r="M59" s="44">
        <v>0</v>
      </c>
      <c r="N59" s="44">
        <v>0</v>
      </c>
      <c r="O59" s="44">
        <v>0</v>
      </c>
      <c r="P59" s="45">
        <v>0</v>
      </c>
      <c r="Q59" s="45">
        <v>0</v>
      </c>
      <c r="R59" s="45">
        <v>0</v>
      </c>
      <c r="S59" s="45">
        <v>0</v>
      </c>
      <c r="T59" s="45">
        <v>0</v>
      </c>
      <c r="U59" s="45">
        <v>0</v>
      </c>
      <c r="V59" s="45">
        <v>0</v>
      </c>
      <c r="W59" s="45">
        <v>0</v>
      </c>
    </row>
    <row r="60" s="1" customFormat="1" customHeight="1" spans="1:23">
      <c r="A60" s="20" t="e">
        <v>#REF!</v>
      </c>
      <c r="B60" s="20" t="e">
        <v>#REF!</v>
      </c>
      <c r="C60" s="34"/>
      <c r="D60" s="35"/>
      <c r="E60" s="35"/>
      <c r="F60" s="26" t="s">
        <v>68</v>
      </c>
      <c r="G60" s="36">
        <v>405338.77</v>
      </c>
      <c r="H60" s="36">
        <v>0</v>
      </c>
      <c r="I60" s="36">
        <v>0</v>
      </c>
      <c r="J60" s="36">
        <v>405338.77</v>
      </c>
      <c r="K60" s="36">
        <v>0</v>
      </c>
      <c r="L60" s="36">
        <v>0</v>
      </c>
      <c r="M60" s="36">
        <v>0</v>
      </c>
      <c r="N60" s="36">
        <v>0</v>
      </c>
      <c r="O60" s="36">
        <v>0</v>
      </c>
      <c r="P60" s="36">
        <v>0</v>
      </c>
      <c r="Q60" s="36">
        <v>0</v>
      </c>
      <c r="R60" s="36">
        <v>0</v>
      </c>
      <c r="S60" s="36">
        <v>0</v>
      </c>
      <c r="T60" s="36">
        <v>0</v>
      </c>
      <c r="U60" s="36">
        <v>0</v>
      </c>
      <c r="V60" s="36">
        <v>0</v>
      </c>
      <c r="W60" s="36">
        <v>0</v>
      </c>
    </row>
    <row r="61" s="1" customFormat="1" customHeight="1" spans="1:23">
      <c r="A61" s="20">
        <v>4</v>
      </c>
      <c r="B61" s="20">
        <v>0</v>
      </c>
      <c r="C61" s="32">
        <v>50</v>
      </c>
      <c r="D61" s="35"/>
      <c r="E61" s="28" t="s">
        <v>23</v>
      </c>
      <c r="F61" s="28"/>
      <c r="G61" s="24">
        <v>0</v>
      </c>
      <c r="H61" s="24">
        <v>0</v>
      </c>
      <c r="I61" s="24">
        <v>0</v>
      </c>
      <c r="J61" s="24">
        <v>0</v>
      </c>
      <c r="K61" s="44">
        <v>0</v>
      </c>
      <c r="L61" s="44">
        <v>0</v>
      </c>
      <c r="M61" s="44">
        <v>0</v>
      </c>
      <c r="N61" s="44">
        <v>0</v>
      </c>
      <c r="O61" s="44">
        <v>0</v>
      </c>
      <c r="P61" s="45">
        <v>0</v>
      </c>
      <c r="Q61" s="45">
        <v>0</v>
      </c>
      <c r="R61" s="45">
        <v>0</v>
      </c>
      <c r="S61" s="45">
        <v>0</v>
      </c>
      <c r="T61" s="45">
        <v>0</v>
      </c>
      <c r="U61" s="45">
        <v>0</v>
      </c>
      <c r="V61" s="45">
        <v>0</v>
      </c>
      <c r="W61" s="45">
        <v>0</v>
      </c>
    </row>
    <row r="62" s="1" customFormat="1" customHeight="1" spans="3:23">
      <c r="C62" s="29"/>
      <c r="D62" s="35"/>
      <c r="E62" s="30" t="s">
        <v>69</v>
      </c>
      <c r="F62" s="30"/>
      <c r="G62" s="31">
        <v>405338.77</v>
      </c>
      <c r="H62" s="31">
        <v>0</v>
      </c>
      <c r="I62" s="31">
        <v>0</v>
      </c>
      <c r="J62" s="31">
        <v>405338.77</v>
      </c>
      <c r="K62" s="31">
        <v>0</v>
      </c>
      <c r="L62" s="31">
        <v>0</v>
      </c>
      <c r="M62" s="31">
        <v>0</v>
      </c>
      <c r="N62" s="31">
        <v>0</v>
      </c>
      <c r="O62" s="31">
        <v>0</v>
      </c>
      <c r="P62" s="31">
        <v>0</v>
      </c>
      <c r="Q62" s="31">
        <v>0</v>
      </c>
      <c r="R62" s="31">
        <v>0</v>
      </c>
      <c r="S62" s="31">
        <v>0</v>
      </c>
      <c r="T62" s="31">
        <v>0</v>
      </c>
      <c r="U62" s="31">
        <v>0</v>
      </c>
      <c r="V62" s="31">
        <v>0</v>
      </c>
      <c r="W62" s="31">
        <v>0</v>
      </c>
    </row>
    <row r="63" s="1" customFormat="1" customHeight="1" spans="3:23">
      <c r="C63" s="37"/>
      <c r="D63" s="38" t="s">
        <v>70</v>
      </c>
      <c r="E63" s="38"/>
      <c r="F63" s="39" t="s">
        <v>67</v>
      </c>
      <c r="G63" s="40">
        <v>1039492.78</v>
      </c>
      <c r="H63" s="40">
        <v>2103355.35</v>
      </c>
      <c r="I63" s="40">
        <v>1072761.05</v>
      </c>
      <c r="J63" s="40">
        <v>2070087.08</v>
      </c>
      <c r="K63" s="40">
        <v>347106.6</v>
      </c>
      <c r="L63" s="40">
        <v>0</v>
      </c>
      <c r="M63" s="40">
        <v>0</v>
      </c>
      <c r="N63" s="40">
        <v>20000</v>
      </c>
      <c r="O63" s="40">
        <v>1736248.75</v>
      </c>
      <c r="P63" s="40">
        <v>0</v>
      </c>
      <c r="Q63" s="40">
        <v>10000</v>
      </c>
      <c r="R63" s="40">
        <v>582515.19</v>
      </c>
      <c r="S63" s="40">
        <v>0</v>
      </c>
      <c r="T63" s="40">
        <v>0</v>
      </c>
      <c r="U63" s="40">
        <v>440000</v>
      </c>
      <c r="V63" s="40">
        <v>40245.86</v>
      </c>
      <c r="W63" s="40">
        <v>0</v>
      </c>
    </row>
    <row r="64" s="1" customFormat="1" customHeight="1" spans="3:23">
      <c r="C64" s="37"/>
      <c r="D64" s="38"/>
      <c r="E64" s="38"/>
      <c r="F64" s="39" t="s">
        <v>22</v>
      </c>
      <c r="G64" s="40">
        <v>1257035.66</v>
      </c>
      <c r="H64" s="40">
        <v>1276240</v>
      </c>
      <c r="I64" s="40">
        <v>1392048.75</v>
      </c>
      <c r="J64" s="40">
        <v>1141226.91</v>
      </c>
      <c r="K64" s="40">
        <v>1276240</v>
      </c>
      <c r="L64" s="40">
        <v>0</v>
      </c>
      <c r="M64" s="40">
        <v>0</v>
      </c>
      <c r="N64" s="40">
        <v>0</v>
      </c>
      <c r="O64" s="40">
        <v>0</v>
      </c>
      <c r="P64" s="40">
        <v>0</v>
      </c>
      <c r="Q64" s="40">
        <v>0</v>
      </c>
      <c r="R64" s="40">
        <v>0</v>
      </c>
      <c r="S64" s="40">
        <v>0</v>
      </c>
      <c r="T64" s="40">
        <v>0</v>
      </c>
      <c r="U64" s="40">
        <v>1361248.75</v>
      </c>
      <c r="V64" s="40">
        <v>30800</v>
      </c>
      <c r="W64" s="40">
        <v>0</v>
      </c>
    </row>
    <row r="65" s="1" customFormat="1" customHeight="1" spans="3:23">
      <c r="C65" s="37"/>
      <c r="D65" s="38"/>
      <c r="E65" s="38"/>
      <c r="F65" s="39" t="s">
        <v>23</v>
      </c>
      <c r="G65" s="46">
        <v>0</v>
      </c>
      <c r="H65" s="46">
        <v>0</v>
      </c>
      <c r="I65" s="46">
        <v>0</v>
      </c>
      <c r="J65" s="46">
        <v>0</v>
      </c>
      <c r="K65" s="46">
        <v>0</v>
      </c>
      <c r="L65" s="46">
        <v>0</v>
      </c>
      <c r="M65" s="46">
        <v>0</v>
      </c>
      <c r="N65" s="46">
        <v>0</v>
      </c>
      <c r="O65" s="46">
        <v>0</v>
      </c>
      <c r="P65" s="46">
        <v>0</v>
      </c>
      <c r="Q65" s="46">
        <v>0</v>
      </c>
      <c r="R65" s="46">
        <v>0</v>
      </c>
      <c r="S65" s="46">
        <v>0</v>
      </c>
      <c r="T65" s="46">
        <v>0</v>
      </c>
      <c r="U65" s="46">
        <v>0</v>
      </c>
      <c r="V65" s="46">
        <v>0</v>
      </c>
      <c r="W65" s="46">
        <v>0</v>
      </c>
    </row>
    <row r="66" s="1" customFormat="1" customHeight="1" spans="3:23">
      <c r="C66" s="37"/>
      <c r="D66" s="38"/>
      <c r="E66" s="38"/>
      <c r="F66" s="39" t="s">
        <v>70</v>
      </c>
      <c r="G66" s="46">
        <v>2296528.44</v>
      </c>
      <c r="H66" s="46">
        <v>3379595.35</v>
      </c>
      <c r="I66" s="46">
        <v>2464809.8</v>
      </c>
      <c r="J66" s="46">
        <v>3211313.99</v>
      </c>
      <c r="K66" s="46">
        <v>1623346.6</v>
      </c>
      <c r="L66" s="46">
        <v>0</v>
      </c>
      <c r="M66" s="46">
        <v>0</v>
      </c>
      <c r="N66" s="46">
        <v>20000</v>
      </c>
      <c r="O66" s="46">
        <v>1736248.75</v>
      </c>
      <c r="P66" s="46">
        <v>0</v>
      </c>
      <c r="Q66" s="46">
        <v>10000</v>
      </c>
      <c r="R66" s="46">
        <v>582515.19</v>
      </c>
      <c r="S66" s="46">
        <v>0</v>
      </c>
      <c r="T66" s="46">
        <v>0</v>
      </c>
      <c r="U66" s="46">
        <v>1801248.75</v>
      </c>
      <c r="V66" s="46">
        <v>71045.86</v>
      </c>
      <c r="W66" s="46">
        <v>0</v>
      </c>
    </row>
    <row r="67" s="1" customFormat="1" customHeight="1" spans="1:23">
      <c r="A67" s="20">
        <v>31</v>
      </c>
      <c r="B67" s="20">
        <v>0</v>
      </c>
      <c r="C67" s="21">
        <v>51</v>
      </c>
      <c r="D67" s="47" t="s">
        <v>71</v>
      </c>
      <c r="E67" s="47"/>
      <c r="F67" s="48" t="s">
        <v>72</v>
      </c>
      <c r="G67" s="24">
        <v>13418.09</v>
      </c>
      <c r="H67" s="24">
        <v>0</v>
      </c>
      <c r="I67" s="24">
        <v>0</v>
      </c>
      <c r="J67" s="24">
        <v>13418.09</v>
      </c>
      <c r="K67" s="44">
        <v>0</v>
      </c>
      <c r="L67" s="44">
        <v>0</v>
      </c>
      <c r="M67" s="44">
        <v>0</v>
      </c>
      <c r="N67" s="44">
        <v>0</v>
      </c>
      <c r="O67" s="44">
        <v>0</v>
      </c>
      <c r="P67" s="45">
        <v>0</v>
      </c>
      <c r="Q67" s="45">
        <v>0</v>
      </c>
      <c r="R67" s="45">
        <v>0</v>
      </c>
      <c r="S67" s="45">
        <v>0</v>
      </c>
      <c r="T67" s="45">
        <v>0</v>
      </c>
      <c r="U67" s="45">
        <v>0</v>
      </c>
      <c r="V67" s="45">
        <v>0</v>
      </c>
      <c r="W67" s="45">
        <v>0</v>
      </c>
    </row>
    <row r="68" s="1" customFormat="1" customHeight="1" spans="1:23">
      <c r="A68" s="20">
        <v>17</v>
      </c>
      <c r="B68" s="20">
        <v>0</v>
      </c>
      <c r="C68" s="21">
        <v>52</v>
      </c>
      <c r="D68" s="49" t="s">
        <v>73</v>
      </c>
      <c r="E68" s="49"/>
      <c r="F68" s="49" t="s">
        <v>23</v>
      </c>
      <c r="G68" s="24">
        <v>0</v>
      </c>
      <c r="H68" s="24">
        <v>0</v>
      </c>
      <c r="I68" s="24">
        <v>0</v>
      </c>
      <c r="J68" s="24">
        <v>0</v>
      </c>
      <c r="K68" s="44">
        <v>0</v>
      </c>
      <c r="L68" s="44">
        <v>0</v>
      </c>
      <c r="M68" s="44">
        <v>0</v>
      </c>
      <c r="N68" s="44">
        <v>0</v>
      </c>
      <c r="O68" s="44">
        <v>0</v>
      </c>
      <c r="P68" s="45">
        <v>0</v>
      </c>
      <c r="Q68" s="45">
        <v>0</v>
      </c>
      <c r="R68" s="45">
        <v>0</v>
      </c>
      <c r="S68" s="45">
        <v>0</v>
      </c>
      <c r="T68" s="45">
        <v>0</v>
      </c>
      <c r="U68" s="45">
        <v>0</v>
      </c>
      <c r="V68" s="45">
        <v>0</v>
      </c>
      <c r="W68" s="45">
        <v>0</v>
      </c>
    </row>
    <row r="69" s="1" customFormat="1" customHeight="1" spans="1:23">
      <c r="A69" s="20">
        <v>83</v>
      </c>
      <c r="B69" s="20">
        <v>5</v>
      </c>
      <c r="C69" s="21">
        <v>53</v>
      </c>
      <c r="D69" s="50" t="s">
        <v>74</v>
      </c>
      <c r="E69" s="51"/>
      <c r="F69" s="49" t="s">
        <v>75</v>
      </c>
      <c r="G69" s="24">
        <v>4770.67999999999</v>
      </c>
      <c r="H69" s="24">
        <v>50000</v>
      </c>
      <c r="I69" s="24">
        <v>17298.8</v>
      </c>
      <c r="J69" s="24">
        <v>37471.88</v>
      </c>
      <c r="K69" s="44">
        <v>0</v>
      </c>
      <c r="L69" s="44">
        <v>0</v>
      </c>
      <c r="M69" s="44">
        <v>0</v>
      </c>
      <c r="N69" s="44">
        <v>0</v>
      </c>
      <c r="O69" s="44">
        <v>50000</v>
      </c>
      <c r="P69" s="45">
        <v>0</v>
      </c>
      <c r="Q69" s="45">
        <v>13000</v>
      </c>
      <c r="R69" s="45">
        <v>4298.8</v>
      </c>
      <c r="S69" s="45">
        <v>0</v>
      </c>
      <c r="T69" s="45">
        <v>0</v>
      </c>
      <c r="U69" s="45">
        <v>0</v>
      </c>
      <c r="V69" s="45">
        <v>0</v>
      </c>
      <c r="W69" s="45">
        <v>0</v>
      </c>
    </row>
  </sheetData>
  <mergeCells count="28">
    <mergeCell ref="F1:J1"/>
    <mergeCell ref="E20:F20"/>
    <mergeCell ref="E21:F21"/>
    <mergeCell ref="E22:F22"/>
    <mergeCell ref="E31:F31"/>
    <mergeCell ref="E32:F32"/>
    <mergeCell ref="E33:F33"/>
    <mergeCell ref="E44:F44"/>
    <mergeCell ref="E45:F45"/>
    <mergeCell ref="E46:F46"/>
    <mergeCell ref="E52:F52"/>
    <mergeCell ref="E53:F53"/>
    <mergeCell ref="E54:F54"/>
    <mergeCell ref="E61:F61"/>
    <mergeCell ref="E62:F62"/>
    <mergeCell ref="D67:E67"/>
    <mergeCell ref="D69:E69"/>
    <mergeCell ref="D4:D22"/>
    <mergeCell ref="D23:D33"/>
    <mergeCell ref="D34:D46"/>
    <mergeCell ref="D47:D54"/>
    <mergeCell ref="D55:D62"/>
    <mergeCell ref="E4:E19"/>
    <mergeCell ref="E23:E30"/>
    <mergeCell ref="E34:E43"/>
    <mergeCell ref="E47:E51"/>
    <mergeCell ref="E55:E60"/>
    <mergeCell ref="D63:E66"/>
  </mergeCells>
  <hyperlinks>
    <hyperlink ref="C4" location="'1'!A1" display="1"/>
    <hyperlink ref="C5" location="'2'!A1" display="2"/>
    <hyperlink ref="C6" location="'3'!A1" display="3"/>
    <hyperlink ref="C7" location="'4'!A1" display="4"/>
    <hyperlink ref="C8" location="'5'!A1" display="5"/>
    <hyperlink ref="C9" location="'6'!A1" display="6"/>
    <hyperlink ref="C10" location="'7'!A1" display="7"/>
    <hyperlink ref="C11" location="'8'!A1" display="8"/>
    <hyperlink ref="C12" location="'9'!A1" display="9"/>
    <hyperlink ref="C13" location="'10'!A1" display="10"/>
    <hyperlink ref="C14" location="'11'!A1" display="11"/>
    <hyperlink ref="C15" location="'12'!A1" display="12"/>
    <hyperlink ref="C16" location="'13'!A1" display="13"/>
    <hyperlink ref="C17" location="'14'!A1" display="14"/>
    <hyperlink ref="C18" location="'15'!A1" display="15"/>
    <hyperlink ref="C20" location="'16'!A1" display="16"/>
    <hyperlink ref="C21" location="'17'!A1" display="17"/>
    <hyperlink ref="C23" location="'18'!A1" display="18"/>
    <hyperlink ref="C24" location="'19'!A1" display="19"/>
    <hyperlink ref="C25" location="'20'!A1" display="20"/>
    <hyperlink ref="C26" location="'21'!A1" display="21"/>
    <hyperlink ref="C27" location="'22'!A1" display="22"/>
    <hyperlink ref="C28" location="'23'!A1" display="23"/>
    <hyperlink ref="C29" location="'24'!A1" display="24"/>
    <hyperlink ref="C31" location="'25'!A1" display="25"/>
    <hyperlink ref="C32" location="'26'!A1" display="26"/>
    <hyperlink ref="C34" location="'27'!A1" display="27"/>
    <hyperlink ref="C35" location="'28'!A1" display="28"/>
    <hyperlink ref="C36" location="'29'!A1" display="29"/>
    <hyperlink ref="C37" location="'30'!A1" display="30"/>
    <hyperlink ref="C38" location="'31'!A1" display="31"/>
    <hyperlink ref="C39" location="'32'!A1" display="32"/>
    <hyperlink ref="C40" location="'33'!A1" display="33"/>
    <hyperlink ref="C41" location="'34'!A1" display="34"/>
    <hyperlink ref="C42" location="'35'!A1" display="35"/>
    <hyperlink ref="C44" location="'36'!A1" display="36"/>
    <hyperlink ref="C45" location="'37'!A1" display="37"/>
    <hyperlink ref="C47" location="'38'!A1" display="38"/>
    <hyperlink ref="C48" location="'39'!A1" display="39"/>
    <hyperlink ref="C49" location="'40'!A1" display="40"/>
    <hyperlink ref="C50" location="'41'!A1" display="41"/>
    <hyperlink ref="C52" location="'42'!A1" display="42"/>
    <hyperlink ref="C53" location="'43'!A1" display="43"/>
    <hyperlink ref="C55" location="'44'!A1" display="44"/>
    <hyperlink ref="C56" location="'45'!A1" display="45"/>
    <hyperlink ref="C57" location="'46'!A1" display="46"/>
    <hyperlink ref="C58" location="'47'!A1" display="47"/>
    <hyperlink ref="C59" location="'48'!A1" display="48"/>
    <hyperlink ref="C61" location="'50'!A1" display="50"/>
    <hyperlink ref="C67" location="'51'!A1" display="51"/>
    <hyperlink ref="C68" location="'52'!A1" display="52"/>
    <hyperlink ref="C69" location="'53'!A1" display="53"/>
  </hyperlinks>
  <pageMargins left="0.75" right="0.75" top="1" bottom="1" header="0.5" footer="0.5"/>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3" master="" otherUserPermission="visible"/>
  <rangeList sheetStid="30" master="" otherUserPermission="visible"/>
  <rangeList sheetStid="50" master="" otherUserPermission="visible"/>
  <rangeList sheetStid="32" master="" otherUserPermission="visible"/>
  <rangeList sheetStid="87" master="" otherUserPermission="visible"/>
  <rangeList sheetStid="40" master="" otherUserPermission="visible"/>
  <rangeList sheetStid="1" master="" otherUserPermission="visible"/>
  <rangeList sheetStid="4" master="" otherUserPermission="visible"/>
  <rangeList sheetStid="3" master="" otherUserPermission="visible"/>
  <rangeList sheetStid="35" master="" otherUserPermission="visible"/>
  <rangeList sheetStid="36" master="" otherUserPermission="visible"/>
  <rangeList sheetStid="37" master="" otherUserPermission="visible"/>
  <rangeList sheetStid="38" master="" otherUserPermission="visible"/>
  <rangeList sheetStid="39" master="" otherUserPermission="visible"/>
  <rangeList sheetStid="41" master="" otherUserPermission="visible"/>
  <rangeList sheetStid="42" master="" otherUserPermission="visible"/>
  <rangeList sheetStid="43" master="" otherUserPermission="visible"/>
  <rangeList sheetStid="47" master="" otherUserPermission="visible"/>
  <rangeList sheetStid="48" master="" otherUserPermission="visible"/>
  <rangeList sheetStid="51" master="" otherUserPermission="visible"/>
  <rangeList sheetStid="52" master="" otherUserPermission="visible"/>
  <rangeList sheetStid="53" master="" otherUserPermission="visible"/>
  <rangeList sheetStid="54" master="" otherUserPermission="visible"/>
  <rangeList sheetStid="60" master="" otherUserPermission="visible"/>
  <rangeList sheetStid="61" master="" otherUserPermission="visible"/>
  <rangeList sheetStid="62" master="" otherUserPermission="visible"/>
  <rangeList sheetStid="63" master="" otherUserPermission="visible"/>
  <rangeList sheetStid="64" master="" otherUserPermission="visible"/>
  <rangeList sheetStid="65" master="" otherUserPermission="visible"/>
  <rangeList sheetStid="59" master="" otherUserPermission="visible"/>
  <rangeList sheetStid="56" master="" otherUserPermission="visible"/>
  <rangeList sheetStid="70" master="" otherUserPermission="visible"/>
  <rangeList sheetStid="71" master="" otherUserPermission="visible"/>
  <rangeList sheetStid="72" master="" otherUserPermission="visible"/>
  <rangeList sheetStid="75" master="" otherUserPermission="visible"/>
  <rangeList sheetStid="77" master="" otherUserPermission="visible"/>
  <rangeList sheetStid="78" master="" otherUserPermission="visible"/>
  <rangeList sheetStid="79" master="" otherUserPermission="visible"/>
  <rangeList sheetStid="83" master="" otherUserPermission="visible"/>
  <rangeList sheetStid="84" master="" otherUserPermission="visible"/>
  <rangeList sheetStid="85" master="" otherUserPermission="visible"/>
  <rangeList sheetStid="86" master="" otherUserPermission="visible"/>
  <rangeList sheetStid="76" master="" otherUserPermission="visible"/>
  <rangeList sheetStid="80" master="" otherUserPermission="visible"/>
  <rangeList sheetStid="81" master="" otherUserPermission="visible"/>
  <rangeList sheetStid="82" master="" otherUserPermission="visible"/>
  <rangeList sheetStid="44" master="" otherUserPermission="visible"/>
  <rangeList sheetStid="45" master="" otherUserPermission="visible"/>
  <rangeList sheetStid="46" master="" otherUserPermission="visible"/>
  <rangeList sheetStid="55" master="" otherUserPermission="visible"/>
  <rangeList sheetStid="57" master="" otherUserPermission="visible"/>
  <rangeList sheetStid="58" master="" otherUserPermission="visible"/>
  <rangeList sheetStid="66" master="" otherUserPermission="visible"/>
  <rangeList sheetStid="67" master="" otherUserPermission="visible"/>
  <rangeList sheetStid="68" master="" otherUserPermission="visible"/>
  <rangeList sheetStid="73" master="" otherUserPermission="visible"/>
  <rangeList sheetStid="69" master="" otherUserPermission="visible"/>
  <rangeList sheetStid="74" master="" otherUserPermission="visible"/>
  <rangeList sheetStid="88" master="" otherUserPermission="visible"/>
  <rangeList sheetStid="8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60</vt:i4>
      </vt:variant>
    </vt:vector>
  </HeadingPairs>
  <TitlesOfParts>
    <vt:vector size="60" baseType="lpstr">
      <vt:lpstr>档案</vt:lpstr>
      <vt:lpstr>资金账户</vt:lpstr>
      <vt:lpstr>日期汇总</vt:lpstr>
      <vt:lpstr>流水汇总</vt:lpstr>
      <vt:lpstr>单日流水</vt:lpstr>
      <vt:lpstr>9</vt:lpstr>
      <vt:lpstr>1</vt:lpstr>
      <vt:lpstr>2</vt:lpstr>
      <vt:lpstr>3</vt:lpstr>
      <vt:lpstr>4</vt:lpstr>
      <vt:lpstr>5</vt:lpstr>
      <vt:lpstr>6</vt:lpstr>
      <vt:lpstr>7</vt:lpstr>
      <vt:lpstr>8</vt:lpstr>
      <vt:lpstr>10</vt:lpstr>
      <vt:lpstr>11</vt:lpstr>
      <vt:lpstr>12</vt:lpstr>
      <vt:lpstr>16</vt:lpstr>
      <vt:lpstr>17</vt:lpstr>
      <vt:lpstr>18</vt:lpstr>
      <vt:lpstr>19</vt:lpstr>
      <vt:lpstr>20</vt:lpstr>
      <vt:lpstr>21</vt:lpstr>
      <vt:lpstr>25</vt:lpstr>
      <vt:lpstr>26</vt:lpstr>
      <vt:lpstr>27</vt:lpstr>
      <vt:lpstr>28</vt:lpstr>
      <vt:lpstr>29</vt:lpstr>
      <vt:lpstr>30</vt:lpstr>
      <vt:lpstr>31</vt:lpstr>
      <vt:lpstr>32</vt:lpstr>
      <vt:lpstr>36</vt:lpstr>
      <vt:lpstr>37</vt:lpstr>
      <vt:lpstr>38</vt:lpstr>
      <vt:lpstr>42</vt:lpstr>
      <vt:lpstr>43</vt:lpstr>
      <vt:lpstr>44</vt:lpstr>
      <vt:lpstr>45</vt:lpstr>
      <vt:lpstr>50</vt:lpstr>
      <vt:lpstr>51</vt:lpstr>
      <vt:lpstr>52</vt:lpstr>
      <vt:lpstr>53</vt:lpstr>
      <vt:lpstr>46</vt:lpstr>
      <vt:lpstr>47</vt:lpstr>
      <vt:lpstr>48</vt:lpstr>
      <vt:lpstr>49</vt:lpstr>
      <vt:lpstr>13</vt:lpstr>
      <vt:lpstr>14</vt:lpstr>
      <vt:lpstr>15</vt:lpstr>
      <vt:lpstr>22</vt:lpstr>
      <vt:lpstr>23</vt:lpstr>
      <vt:lpstr>24</vt:lpstr>
      <vt:lpstr>33</vt:lpstr>
      <vt:lpstr>34</vt:lpstr>
      <vt:lpstr>35</vt:lpstr>
      <vt:lpstr>39</vt:lpstr>
      <vt:lpstr>40</vt:lpstr>
      <vt:lpstr>41</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杨婷</cp:lastModifiedBy>
  <dcterms:created xsi:type="dcterms:W3CDTF">2019-01-02T05:46:00Z</dcterms:created>
  <cp:lastPrinted>2021-01-11T07:16:00Z</cp:lastPrinted>
  <dcterms:modified xsi:type="dcterms:W3CDTF">2025-11-20T01:29:43Z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KSOReadingLayout">
    <vt:bool>true</vt:bool>
  </property>
  <property fmtid="{D5CDD505-2E9C-101B-9397-08002B2CF9AE}" pid="4" name="ICV">
    <vt:lpwstr>19311B7D6BAC4F9A80E0CA4AEB87EC96_13</vt:lpwstr>
  </property>
</Properties>
</file>